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YAÇIK\TABLO-15\GDZ_Web Sayfa\raporlar\2023 tablo 4\"/>
    </mc:Choice>
  </mc:AlternateContent>
  <xr:revisionPtr revIDLastSave="0" documentId="8_{9DD2F96A-77C9-42A6-8CF5-0ABA223DC9B1}" xr6:coauthVersionLast="36" xr6:coauthVersionMax="36" xr10:uidLastSave="{00000000-0000-0000-0000-000000000000}"/>
  <bookViews>
    <workbookView xWindow="0" yWindow="0" windowWidth="23040" windowHeight="8796" tabRatio="932" firstSheet="1" activeTab="1" xr2:uid="{00000000-000D-0000-FFFF-FFFF00000000}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91029" calcMode="manual"/>
  <fileRecoveryPr repairLoad="1"/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C25" i="198"/>
  <c r="K25" i="198"/>
  <c r="I25" i="198"/>
  <c r="G25" i="198"/>
  <c r="O25" i="198"/>
  <c r="E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O25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<sst xmlns="http://schemas.openxmlformats.org/spreadsheetml/2006/main" count="107380" uniqueCount="25439">
  <si>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</si>
  <si>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</si>
  <si>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</si>
  <si>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</si>
  <si>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</si>
  <si>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</si>
  <si>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</si>
  <si>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</si>
  <si>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</si>
  <si>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</si>
  <si>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</si>
  <si>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</si>
  <si>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</si>
  <si>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</si>
  <si>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</si>
  <si>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</si>
  <si>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</si>
  <si>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</si>
  <si>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</si>
  <si>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</si>
  <si>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</si>
  <si>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</si>
  <si>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</si>
  <si>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</si>
  <si>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</si>
  <si>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</si>
  <si>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</si>
  <si>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</si>
  <si>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</si>
  <si>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</si>
  <si>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</si>
  <si>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</si>
  <si>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</si>
  <si>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</si>
  <si>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</si>
  <si>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</si>
  <si>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</si>
  <si>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</si>
  <si>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</si>
  <si>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</si>
  <si>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</si>
  <si>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</si>
  <si>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</si>
  <si>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</si>
  <si>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</si>
  <si>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</si>
  <si>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</si>
  <si>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</si>
  <si>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</si>
  <si>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</si>
  <si>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</si>
  <si>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</si>
  <si>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</si>
  <si>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</si>
  <si>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</si>
  <si>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</si>
  <si>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</si>
  <si>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</si>
  <si>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</si>
  <si>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</si>
  <si>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</si>
  <si>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</si>
  <si>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</si>
  <si>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</si>
  <si>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</si>
  <si>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</si>
  <si>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</si>
  <si>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</si>
  <si>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</si>
  <si>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</si>
  <si>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</si>
  <si>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</si>
  <si>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</si>
  <si>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</si>
  <si>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</si>
  <si>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</si>
  <si>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</si>
  <si>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</si>
  <si>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</si>
  <si>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</si>
  <si>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</si>
  <si>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</si>
  <si>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</si>
  <si>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</si>
  <si>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</si>
  <si>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</si>
  <si>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</si>
  <si>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</si>
  <si>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</si>
  <si>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</si>
  <si>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</si>
  <si>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</si>
  <si>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</si>
  <si>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</si>
  <si>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</si>
  <si>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</si>
  <si>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</si>
  <si>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</si>
  <si>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</si>
  <si>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</si>
  <si>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</si>
  <si>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</si>
  <si>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</si>
  <si>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</si>
  <si>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</si>
  <si>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</si>
  <si>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</si>
  <si>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</si>
  <si>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</si>
  <si>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</si>
  <si>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</si>
  <si>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</si>
  <si>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</si>
  <si>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</si>
  <si>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</si>
  <si>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</si>
  <si>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</si>
  <si>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</si>
  <si>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</si>
  <si>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</si>
  <si>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</si>
  <si>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</si>
  <si>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</si>
  <si>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</si>
  <si>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</si>
  <si>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</si>
  <si>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</si>
  <si>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</si>
  <si>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</si>
  <si>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</si>
  <si>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</si>
  <si>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</si>
  <si>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TM Fideri</t>
  </si>
  <si>
    <t>ALİAĞA GIS TM 35-17-A00014_EGE GÜBRE-2 (1H07) M07_66127927</t>
  </si>
  <si>
    <t>OG Fider Açması</t>
  </si>
  <si>
    <t>Dağıtım-OG</t>
  </si>
  <si>
    <t>Uzun</t>
  </si>
  <si>
    <t>Şebeke işletmecisi</t>
  </si>
  <si>
    <t>Bildirimsiz</t>
  </si>
  <si>
    <t>01.06.2023 19:06:22</t>
  </si>
  <si>
    <t>01.06.2023 19:12:00</t>
  </si>
  <si>
    <t>DM</t>
  </si>
  <si>
    <t>ALAÇATI İM 35-18-A00002_ALAÇATI-4 M15_2307551</t>
  </si>
  <si>
    <t>Müteahhit Çalışması</t>
  </si>
  <si>
    <t>Bildirimli</t>
  </si>
  <si>
    <t>01.06.2023 10:02:03</t>
  </si>
  <si>
    <t>01.06.2023 18:48:00</t>
  </si>
  <si>
    <t>KÖK</t>
  </si>
  <si>
    <t>BOZALAN KÖK 35-28-M00092_BOZALAN M02_74492246</t>
  </si>
  <si>
    <t>OG Sigorta Atması</t>
  </si>
  <si>
    <t>01.06.2023 20:12:48</t>
  </si>
  <si>
    <t>01.06.2023 21:35:09</t>
  </si>
  <si>
    <t>AHMETBEYLER DM 35-16-M00154_PAŞAKÖY FERİZLER M05_82985648</t>
  </si>
  <si>
    <t>01.06.2023 08:28:09</t>
  </si>
  <si>
    <t>01.06.2023 08:49:51</t>
  </si>
  <si>
    <t>Dağıtım Transformatörü</t>
  </si>
  <si>
    <t>K-2872 35-08-K02872_35-08-K02872_41983826</t>
  </si>
  <si>
    <t>Dağıtım-AG</t>
  </si>
  <si>
    <t>01.06.2023 10:35:27</t>
  </si>
  <si>
    <t>01.06.2023 16:36:54</t>
  </si>
  <si>
    <t>ÜÇPINAR DM 45-71-M00183_GÖKBEL M09_72249134</t>
  </si>
  <si>
    <t>01.06.2023 07:53:10</t>
  </si>
  <si>
    <t>01.06.2023 09:26:23</t>
  </si>
  <si>
    <t>KIRKAĞAÇ DM 45-76-M00043_GELENBE M03_72247483</t>
  </si>
  <si>
    <t>01.06.2023 17:09:15</t>
  </si>
  <si>
    <t>01.06.2023 18:14:03</t>
  </si>
  <si>
    <t>Kullanıcı Bağlantı Hattı</t>
  </si>
  <si>
    <t>M-668 GÖKDERE TR-1 35-02-M00668_99646123_99646123</t>
  </si>
  <si>
    <t>AG Havai Branşman Arızası</t>
  </si>
  <si>
    <t>01.06.2023 18:59:10</t>
  </si>
  <si>
    <t>01.06.2023 20:35:00</t>
  </si>
  <si>
    <t>AG Fideri</t>
  </si>
  <si>
    <t>İNECİK TR-1 35-21-L00121_A_90988555_90988555</t>
  </si>
  <si>
    <t>01.06.2023 10:22:38</t>
  </si>
  <si>
    <t>01.06.2023 17:38:50</t>
  </si>
  <si>
    <t>Saha Dağıtım Kutusu (SDK)</t>
  </si>
  <si>
    <t>K-3313 35-09-K03313_E e2b_5872284</t>
  </si>
  <si>
    <t>AG Yeraltı Kablo Arızası</t>
  </si>
  <si>
    <t>01.06.2023 19:34:20</t>
  </si>
  <si>
    <t>01.06.2023 21:50:46</t>
  </si>
  <si>
    <t>DM-1/TR-12 35-14-L00294_956657980_956657980</t>
  </si>
  <si>
    <t>AG Branşman Yeraltı Kablo Arızası</t>
  </si>
  <si>
    <t>01.06.2023 19:55:29</t>
  </si>
  <si>
    <t>01.06.2023 22:28:18</t>
  </si>
  <si>
    <t>OG Fideri</t>
  </si>
  <si>
    <t>HİSARLIK TR-2 35-20-L00468_DIREK TIPI TRAFO HUCRESI H01_2051353</t>
  </si>
  <si>
    <t>OG Trafo Arızası</t>
  </si>
  <si>
    <t>01.06.2023 09:29:07</t>
  </si>
  <si>
    <t>01.06.2023 18:09:37</t>
  </si>
  <si>
    <t>TR-2/9 45-83-L00009__84843369_84843369</t>
  </si>
  <si>
    <t>AG Pano Kol Sigorta Atığı</t>
  </si>
  <si>
    <t>01.06.2023 18:43:42</t>
  </si>
  <si>
    <t>01.06.2023 22:46:56</t>
  </si>
  <si>
    <t>ARIKAN SİTESİ TR 35-30-M00325_ M01_2112663</t>
  </si>
  <si>
    <t>Şebeke Bakım Çalışması</t>
  </si>
  <si>
    <t>01.06.2023 10:26:31</t>
  </si>
  <si>
    <t>01.06.2023 12:05:04</t>
  </si>
  <si>
    <t>TOPÇAM SULAMA TR-8 35-16-M00201_953354463_953354463</t>
  </si>
  <si>
    <t>AG Box / Sdk Abone Çıkış Sigorta Atığı</t>
  </si>
  <si>
    <t>01.06.2023 18:17:25</t>
  </si>
  <si>
    <t>01.06.2023 19:00:51</t>
  </si>
  <si>
    <t>OVACIK TR-4 35-31-L00147_35-31-L00147_2364101</t>
  </si>
  <si>
    <t>Plansız Kesinti / Müdahale</t>
  </si>
  <si>
    <t>01.06.2023 18:08:36</t>
  </si>
  <si>
    <t>01.06.2023 18:57:16</t>
  </si>
  <si>
    <t>ARİF DURSUN SULAMA GRB 35-26-M00534_35-26-M00534_2359151</t>
  </si>
  <si>
    <t>AG Termik Açması</t>
  </si>
  <si>
    <t>01.06.2023 14:25:09</t>
  </si>
  <si>
    <t>01.06.2023 22:15:29</t>
  </si>
  <si>
    <t>YENİKÖY AYDINLAR TR-1 45-77-L00179_45-77-L00179_2374739</t>
  </si>
  <si>
    <t>01.06.2023 10:00:00</t>
  </si>
  <si>
    <t>01.06.2023 10:24:53</t>
  </si>
  <si>
    <t>TR-16 35-19-M00016_A C1_50040849</t>
  </si>
  <si>
    <t>AG Box / Sdk Giriş Sigorta Atığı</t>
  </si>
  <si>
    <t>01.06.2023 15:16:04</t>
  </si>
  <si>
    <t>01.06.2023 17:28:18</t>
  </si>
  <si>
    <t>DENİZKÖY TR-1 35-30-M00594_D_91328852_91328852</t>
  </si>
  <si>
    <t>01.06.2023 09:02:48</t>
  </si>
  <si>
    <t>01.06.2023 13:34:56</t>
  </si>
  <si>
    <t>ÜÇPINAR DM 45-71-M00183_GÖKBEL M09_72249227</t>
  </si>
  <si>
    <t>01.06.2023 01:42:00</t>
  </si>
  <si>
    <t>01.06.2023 01:47:20</t>
  </si>
  <si>
    <t>IRLAMAZ KÖK 45-83-L00153_HatBaşıAyırıcı_53137125 L02_53137125</t>
  </si>
  <si>
    <t>01.06.2023 09:30:25</t>
  </si>
  <si>
    <t>01.06.2023 21:00:00</t>
  </si>
  <si>
    <t>ALİFAKI TR-1 45-76-L00024_45-76-L00024_2354064</t>
  </si>
  <si>
    <t>01.06.2023 09:11:38</t>
  </si>
  <si>
    <t>01.06.2023 16:29:03</t>
  </si>
  <si>
    <t>TR-24 35-30-L00024_A_56398681_56398681</t>
  </si>
  <si>
    <t>AG Tel Kopuğu</t>
  </si>
  <si>
    <t>01.06.2023 11:41:25</t>
  </si>
  <si>
    <t>01.06.2023 14:00:53</t>
  </si>
  <si>
    <t>DM-13/21 (HAKİ BABA) 45-71-M00339_953219222_953219222</t>
  </si>
  <si>
    <t>01.06.2023 18:15:04</t>
  </si>
  <si>
    <t>01.06.2023 19:23:11</t>
  </si>
  <si>
    <t>MURADİYE DM-5/6 KÖK 45-71-M00245_KENT BETON M08_72097653</t>
  </si>
  <si>
    <t>01.06.2023 04:05:00</t>
  </si>
  <si>
    <t>01.06.2023 04:10:14</t>
  </si>
  <si>
    <t>PANCAR KÖK 35-26-M00891_PANCAR ŞEHİR M01_2302861</t>
  </si>
  <si>
    <t>01.06.2023 06:30:16</t>
  </si>
  <si>
    <t>01.06.2023 07:19:46</t>
  </si>
  <si>
    <t>YONCAKÖY TR-2 35-13-L00073_B B-2_5956028</t>
  </si>
  <si>
    <t>01.06.2023 19:42:02</t>
  </si>
  <si>
    <t>01.06.2023 21:52:54</t>
  </si>
  <si>
    <t>TR-24 45-78-L00024_953248842_953248842</t>
  </si>
  <si>
    <t>01.06.2023 13:58:09</t>
  </si>
  <si>
    <t>01.06.2023 15:45:27</t>
  </si>
  <si>
    <t>L-254 35-18-L00254_950462053_950462053</t>
  </si>
  <si>
    <t>01.06.2023 09:56:04</t>
  </si>
  <si>
    <t>01.06.2023 12:12:43</t>
  </si>
  <si>
    <t>M-3260(YATIRIM REZERVE) 35-04-M03260__79725844_79725844</t>
  </si>
  <si>
    <t>01.06.2023 08:46:09</t>
  </si>
  <si>
    <t>01.06.2023 15:56:01</t>
  </si>
  <si>
    <t>ULUKENT DM-3 35-28-M00003_DM-3/30 M03_2064004</t>
  </si>
  <si>
    <t>OG Yeraltı Kablo Arızası</t>
  </si>
  <si>
    <t>01.06.2023 14:46:59</t>
  </si>
  <si>
    <t>01.06.2023 16:28:00</t>
  </si>
  <si>
    <t>M-79 35-14-M00079_B_77738198_77738198</t>
  </si>
  <si>
    <t>01.06.2023 17:26:08</t>
  </si>
  <si>
    <t>01.06.2023 19:11:30</t>
  </si>
  <si>
    <t>FATMA ŞENER SULAMA GRUBU TR 35-27-M00355_DIREK TIPI TRAFO HUCRESI H01_2049439</t>
  </si>
  <si>
    <t>01.06.2023 07:31:06</t>
  </si>
  <si>
    <t>01.06.2023 09:45:11</t>
  </si>
  <si>
    <t>KURTULMUŞ TR-1 45-72-L00201_956485000_956485000</t>
  </si>
  <si>
    <t>01.06.2023 12:54:30</t>
  </si>
  <si>
    <t>01.06.2023 20:42:34</t>
  </si>
  <si>
    <t>SÜNNETÇİLER TR-3 45-72-L00315_956533054_956533054</t>
  </si>
  <si>
    <t>01.06.2023 08:07:50</t>
  </si>
  <si>
    <t>01.06.2023 12:05:29</t>
  </si>
  <si>
    <t>ESKİCİLER TR-1 45-75-M00311_B_56401043_56401043</t>
  </si>
  <si>
    <t>01.06.2023 17:20:16</t>
  </si>
  <si>
    <t>01.06.2023 18:43:13</t>
  </si>
  <si>
    <t>ÇAPAK KÖK 35-26-M00435_HatBaşıAyırıcı_81339479 M05_81339479</t>
  </si>
  <si>
    <t>01.06.2023 09:00:26</t>
  </si>
  <si>
    <t>01.06.2023 17:43:35</t>
  </si>
  <si>
    <t>ALİAĞA GIS TM 35-17-A00014_KARDEMİR-1 (1H03) M03_66127949</t>
  </si>
  <si>
    <t>İletim</t>
  </si>
  <si>
    <t>01.06.2023 19:12:50</t>
  </si>
  <si>
    <t>01.06.2023 19:35:58</t>
  </si>
  <si>
    <t>OVAKENT İM 35-15-A00003_ÇATAL ARMUT L05_2308501</t>
  </si>
  <si>
    <t>01.06.2023 12:29:48</t>
  </si>
  <si>
    <t>01.06.2023 12:44:22</t>
  </si>
  <si>
    <t>SOMA TR-16/1 45-82-M00528_45-82-M00528_79860573</t>
  </si>
  <si>
    <t>01.06.2023 14:00:00</t>
  </si>
  <si>
    <t>01.06.2023 14:44:32</t>
  </si>
  <si>
    <t>ARSLANLAR TM 35-26-A00004_BEŞİKÇİOĞLU M21_2307689</t>
  </si>
  <si>
    <t>01.06.2023 17:51:00</t>
  </si>
  <si>
    <t>01.06.2023 18:59:46</t>
  </si>
  <si>
    <t>ÜÇPINAR DM 45-71-M00183_AVDAL M02_72249224</t>
  </si>
  <si>
    <t>01.06.2023 04:13:00</t>
  </si>
  <si>
    <t>01.06.2023 04:26:56</t>
  </si>
  <si>
    <t>K-796 35-01-K00796_35-01-K00796_2352052</t>
  </si>
  <si>
    <t>01.06.2023 09:48:44</t>
  </si>
  <si>
    <t>01.06.2023 11:46:42</t>
  </si>
  <si>
    <t>HARMANDALI KÖK 45-71-M00061_NURİ SORMAN M11_72231091</t>
  </si>
  <si>
    <t>01.06.2023 14:05:43</t>
  </si>
  <si>
    <t>01.06.2023 16:55:53</t>
  </si>
  <si>
    <t>GÜZELKÖY KÖK 45-71-M00123_HatBaşıAyırıcı_53134943 M07_53134943</t>
  </si>
  <si>
    <t>01.06.2023 21:50:33</t>
  </si>
  <si>
    <t>02.06.2023 01:51:04</t>
  </si>
  <si>
    <t>MORALILAR İM 45-72-A00002_PINARCIK L03_2097905</t>
  </si>
  <si>
    <t>Şebeke Yenileme ve Kapasite Artışı Çalışması</t>
  </si>
  <si>
    <t>01.06.2023 10:24:50</t>
  </si>
  <si>
    <t>01.06.2023 11:53:05</t>
  </si>
  <si>
    <t>DEMİRKÖPRÜ TM 45-78-A00005_KULA M05_2096289</t>
  </si>
  <si>
    <t>01.06.2023 15:54:03</t>
  </si>
  <si>
    <t>01.06.2023 16:07:50</t>
  </si>
  <si>
    <t>DEREKÖY TR-1 45-72-L00461_956525645_956525645</t>
  </si>
  <si>
    <t>01.06.2023 01:56:17</t>
  </si>
  <si>
    <t>01.06.2023 05:06:40</t>
  </si>
  <si>
    <t>K-264 35-02-K00264__86516165_86516165</t>
  </si>
  <si>
    <t>Üçüncü Şahısların Vermiş Olduğu Hasarlar</t>
  </si>
  <si>
    <t>01.06.2023 11:57:29</t>
  </si>
  <si>
    <t>01.06.2023 14:10:02</t>
  </si>
  <si>
    <t>TR-71 35-30-L00071_DIREK TIPI TRAFO HUCRESI H01_2044008</t>
  </si>
  <si>
    <t>01.06.2023 08:33:54</t>
  </si>
  <si>
    <t>01.06.2023 10:45:16</t>
  </si>
  <si>
    <t>GELENBE İM 45-76-A00001_GEBELER L12_2092293</t>
  </si>
  <si>
    <t>Manevra</t>
  </si>
  <si>
    <t>01.06.2023 20:34:08</t>
  </si>
  <si>
    <t>01.06.2023 20:43:14</t>
  </si>
  <si>
    <t>TR-16 35-19-M00016_6026212_56368451_56368451</t>
  </si>
  <si>
    <t>01.06.2023 14:40:27</t>
  </si>
  <si>
    <t>01.06.2023 16:16:56</t>
  </si>
  <si>
    <t>01.06.2023 09:26:49</t>
  </si>
  <si>
    <t>01.06.2023 11:09:24</t>
  </si>
  <si>
    <t>HÜSAMETTİN AKARÇAY SULAMA GRUBU 35-20-L00386_DIREK TIPI TRAFO HUCRESI H01_2095333</t>
  </si>
  <si>
    <t>01.06.2023 13:45:28</t>
  </si>
  <si>
    <t>01.06.2023 16:04:43</t>
  </si>
  <si>
    <t>TİRE İM-DM-1 35-29-A00001_HatBaşıAyırıcı_53133381 M25_53133381</t>
  </si>
  <si>
    <t>01.06.2023 08:27:33</t>
  </si>
  <si>
    <t>01.06.2023 10:47:15</t>
  </si>
  <si>
    <t>HATUNKÖY TR-1 45-82-L00001_45-82-L00001_79746891</t>
  </si>
  <si>
    <t>01.06.2023 11:27:32</t>
  </si>
  <si>
    <t>01.06.2023 12:03:53</t>
  </si>
  <si>
    <t>HASKÖY TR-4 35-20-L00369_C_56375285_56375285</t>
  </si>
  <si>
    <t>01.06.2023 11:47:53</t>
  </si>
  <si>
    <t>01.06.2023 13:57:53</t>
  </si>
  <si>
    <t>YILMAZ TR-8 45-78-L00208__56389111_56389111</t>
  </si>
  <si>
    <t>01.06.2023 15:43:46</t>
  </si>
  <si>
    <t>01.06.2023 16:41:58</t>
  </si>
  <si>
    <t>K-464 35-08-K00464_35-08-K00464_42841733</t>
  </si>
  <si>
    <t>01.06.2023 09:27:54</t>
  </si>
  <si>
    <t>01.06.2023 11:21:43</t>
  </si>
  <si>
    <t>TR-2/87-1 45-83-L00133_955143447_955143447</t>
  </si>
  <si>
    <t>01.06.2023 10:57:32</t>
  </si>
  <si>
    <t>01.06.2023 12:56:17</t>
  </si>
  <si>
    <t>SİYEKLİ KÖK 45-71-M00185_OSMANCALI M04_72256923</t>
  </si>
  <si>
    <t>01.06.2023 18:59:22</t>
  </si>
  <si>
    <t>01.06.2023 19:05:28</t>
  </si>
  <si>
    <t>M-1335 KAYADİBİ KÖK 35-02-M01335_M-640 TRT ÇIKIŞI M03_2118176</t>
  </si>
  <si>
    <t>01.06.2023 06:51:50</t>
  </si>
  <si>
    <t>01.06.2023 07:33:14</t>
  </si>
  <si>
    <t>PINAR KÖYÜ TR-1 45-71-M01686_DIREK TIPI TRAFO HUCRESI H01_2089359</t>
  </si>
  <si>
    <t>01.06.2023 18:28:23</t>
  </si>
  <si>
    <t>01.06.2023 21:40:42</t>
  </si>
  <si>
    <t>SEYREKLİ TR-1 35-15-L00441_35-15-L00441_2365593</t>
  </si>
  <si>
    <t>01.06.2023 09:23:01</t>
  </si>
  <si>
    <t>01.06.2023 18:05:34</t>
  </si>
  <si>
    <t>AKÇAŞEHİR TR-2 35-29-L00172_35-29-L00172_2371402</t>
  </si>
  <si>
    <t>01.06.2023 09:12:52</t>
  </si>
  <si>
    <t>01.06.2023 14:30:50</t>
  </si>
  <si>
    <t>KESİKKÖY DM 35-28-M00309_HatBaşıAyırıcı_53133554 M14_53133554</t>
  </si>
  <si>
    <t>01.06.2023 09:51:07</t>
  </si>
  <si>
    <t>01.06.2023 12:43:19</t>
  </si>
  <si>
    <t>MENEMEN TR-17 35-28-L00017_DIREK TIPI TRAFO HUCRESI H01_2108603</t>
  </si>
  <si>
    <t>01.06.2023 09:22:20</t>
  </si>
  <si>
    <t>01.06.2023 14:30:07</t>
  </si>
  <si>
    <t>MORALILAR İM 45-72-A00002_MORALILAR TARIMSAL SULAMA L04_2100630</t>
  </si>
  <si>
    <t>01.06.2023 10:30:45</t>
  </si>
  <si>
    <t>01.06.2023 11:34:54</t>
  </si>
  <si>
    <t>GÜVERCİNLİK ZABITAĞA TR-1 45-77-L00338_45-77-L00338_2366733</t>
  </si>
  <si>
    <t>01.06.2023 18:52:36</t>
  </si>
  <si>
    <t>01.06.2023 21:00:54</t>
  </si>
  <si>
    <t>DM-3/TR-17 35-14-M00335_956634355_956634355</t>
  </si>
  <si>
    <t>01.06.2023 09:51:14</t>
  </si>
  <si>
    <t>01.06.2023 16:49:04</t>
  </si>
  <si>
    <t>DERBENT İM-DM 45-83-A00004_CANBAZLI KÖK M02_2097293</t>
  </si>
  <si>
    <t>01.06.2023 18:41:25</t>
  </si>
  <si>
    <t>01.06.2023 19:19:55</t>
  </si>
  <si>
    <t>K-197 35-04-K00197_35-04-K00197_2370386</t>
  </si>
  <si>
    <t>01.06.2023 02:23:36</t>
  </si>
  <si>
    <t>01.06.2023 03:05:11</t>
  </si>
  <si>
    <t>TURGUTALP TR-1/2 (DM-3/18) 45-82-M00057_TOKİ TR-1 M04_72192224</t>
  </si>
  <si>
    <t>01.06.2023 08:23:31</t>
  </si>
  <si>
    <t>01.06.2023 08:32:03</t>
  </si>
  <si>
    <t>YAĞCILI TR-2 45-82-M00367_DAĞITIM TRAFOSU M03_72200383</t>
  </si>
  <si>
    <t>01.06.2023 09:05:58</t>
  </si>
  <si>
    <t>01.06.2023 09:25:05</t>
  </si>
  <si>
    <t>AKÖREN TR-19 KÖK 45-78-M00974_HatBaşıAyırıcı_53139575 M03_53139575</t>
  </si>
  <si>
    <t>01.06.2023 16:16:08</t>
  </si>
  <si>
    <t>01.06.2023 19:45:34</t>
  </si>
  <si>
    <t>ÇUKURKÖY KÖK 35-29-L00034_ÇUKURKÖY ENH L06_2087141</t>
  </si>
  <si>
    <t>01.06.2023 09:04:33</t>
  </si>
  <si>
    <t>01.06.2023 14:03:17</t>
  </si>
  <si>
    <t>SAĞANCI İM 35-16-A00003_SÜLEYMANLI L05_2316404</t>
  </si>
  <si>
    <t>01.06.2023 10:03:06</t>
  </si>
  <si>
    <t>01.06.2023 14:38:14</t>
  </si>
  <si>
    <t>MENEMEN DM-7 35-28-M00967_TR-40 L07_83531039</t>
  </si>
  <si>
    <t>01.06.2023 19:23:06</t>
  </si>
  <si>
    <t>01.06.2023 20:39:50</t>
  </si>
  <si>
    <t>SALUR KÖK 45-75-M00062_HatBaşıAyırıcı_53135717 M03_53135717</t>
  </si>
  <si>
    <t>01.06.2023 11:38:59</t>
  </si>
  <si>
    <t>01.06.2023 14:41:53</t>
  </si>
  <si>
    <t>GÜMÜLCELİ TR-3 45-80-M00111_DIREK TIPI TRAFO HUCRESI H01_2092612</t>
  </si>
  <si>
    <t>01.06.2023 13:47:38</t>
  </si>
  <si>
    <t>01.06.2023 14:48:06</t>
  </si>
  <si>
    <t>01.06.2023 19:55:33</t>
  </si>
  <si>
    <t>01.06.2023 23:51:55</t>
  </si>
  <si>
    <t>AKSELENDİ İM 45-72-A00004_TR-B GİRİŞ L13_2100537</t>
  </si>
  <si>
    <t>01.06.2023 09:24:43</t>
  </si>
  <si>
    <t>01.06.2023 12:09:29</t>
  </si>
  <si>
    <t>MURADİYE DM-5/10 45-71-M00775_DM-5/10C M03_2306993</t>
  </si>
  <si>
    <t>01.06.2023 02:31:02</t>
  </si>
  <si>
    <t>01.06.2023 03:25:53</t>
  </si>
  <si>
    <t>İSTASYONALTI KÖK 45-83-M00131_ARPALIK KÖK-1 M03_2329934</t>
  </si>
  <si>
    <t>01.06.2023 06:15:00</t>
  </si>
  <si>
    <t>01.06.2023 07:11:40</t>
  </si>
  <si>
    <t>MEGE GIDA ÖZEL TR 35-23-M00175Ö_DIREK TIPI TRAFO HUCRESI H01_2056299</t>
  </si>
  <si>
    <t>01.06.2023 00:56:16</t>
  </si>
  <si>
    <t>01.06.2023 03:46:50</t>
  </si>
  <si>
    <t>IŞIKLAR KÖK 45-73-M00467_HatBaşıAyırıcı_53136479 M06_53136479</t>
  </si>
  <si>
    <t>01.06.2023 16:16:05</t>
  </si>
  <si>
    <t>01.06.2023 16:35:29</t>
  </si>
  <si>
    <t>KARŞIYAKA GIS TM 35-04-A00002_TR-2 K29_2311897</t>
  </si>
  <si>
    <t>01.06.2023 03:01:53</t>
  </si>
  <si>
    <t>01.06.2023 03:17:43</t>
  </si>
  <si>
    <t>KEMALİYE DM (TR-1) 45-73-M00150_HatBaşıAyırıcı_53135634 M01_53135634</t>
  </si>
  <si>
    <t>01.06.2023 13:38:45</t>
  </si>
  <si>
    <t>01.06.2023 14:00:44</t>
  </si>
  <si>
    <t>MURADİYE DM 45-71-M00006_ÜÇPINAR DM M02_2322412</t>
  </si>
  <si>
    <t>01.06.2023 09:07:06</t>
  </si>
  <si>
    <t>01.06.2023 09:46:55</t>
  </si>
  <si>
    <t>KARABURUN TR-4 35-21-L00145_953360205_953360205</t>
  </si>
  <si>
    <t>01.06.2023 18:56:43</t>
  </si>
  <si>
    <t>01.06.2023 20:44:57</t>
  </si>
  <si>
    <t>DM01-TR06 35-27-M00006_97513135_97513135</t>
  </si>
  <si>
    <t>01.06.2023 14:10:09</t>
  </si>
  <si>
    <t>01.06.2023 15:42:53</t>
  </si>
  <si>
    <t>TR-2/102-1 45-83-L00310_45-83-L00310_2357117</t>
  </si>
  <si>
    <t>01.06.2023 16:30:30</t>
  </si>
  <si>
    <t>01.06.2023 18:46:08</t>
  </si>
  <si>
    <t>KOLDERE KÖK 45-80-M00051_GÜMÜLCELİ M011_73403320</t>
  </si>
  <si>
    <t>01.06.2023 05:53:16</t>
  </si>
  <si>
    <t>01.06.2023 06:03:23</t>
  </si>
  <si>
    <t>TR-109 35-16-L00109_35-16-L00109_2347493</t>
  </si>
  <si>
    <t>01.06.2023 17:17:25</t>
  </si>
  <si>
    <t>01.06.2023 17:51:25</t>
  </si>
  <si>
    <t>SETÜSTÜ TR-1 45-83-M00133_SETÜSTÜ TR-2 M01_2097688</t>
  </si>
  <si>
    <t>01.06.2023 13:59:29</t>
  </si>
  <si>
    <t>01.06.2023 14:42:07</t>
  </si>
  <si>
    <t>M-367 35-02-M00367_D_56372661_56372661</t>
  </si>
  <si>
    <t>01.06.2023 10:22:54</t>
  </si>
  <si>
    <t>01.06.2023 16:39:51</t>
  </si>
  <si>
    <t>K-3673 35-03-K03673_910675980_910675980</t>
  </si>
  <si>
    <t>01.06.2023 21:43:25</t>
  </si>
  <si>
    <t>02.06.2023 00:57:43</t>
  </si>
  <si>
    <t>M-850 KARAÇAM KÖK 35-02-M00850_HatBaşıAyırıcı_53137807 M05_53137807</t>
  </si>
  <si>
    <t>01.06.2023 08:57:23</t>
  </si>
  <si>
    <t>01.06.2023 18:52:17</t>
  </si>
  <si>
    <t>AKSELENDİ İM 45-72-A00004_TR-A GİRİŞ L18_2326920</t>
  </si>
  <si>
    <t>01.06.2023 09:13:13</t>
  </si>
  <si>
    <t>01.06.2023 12:15:17</t>
  </si>
  <si>
    <t>KILAVUZLAR KÖK 45-74-M00198_HatBaşıAyırıcı_81235936 M03_81235936</t>
  </si>
  <si>
    <t>01.06.2023 13:17:48</t>
  </si>
  <si>
    <t>01.06.2023 13:41:51</t>
  </si>
  <si>
    <t>ZEYTİNLER TR-1 35-19-M00207_C_91246590_91246590</t>
  </si>
  <si>
    <t>01.06.2023 19:57:46</t>
  </si>
  <si>
    <t>01.06.2023 20:22:45</t>
  </si>
  <si>
    <t>01.06.2023 07:11:01</t>
  </si>
  <si>
    <t>01.06.2023 08:12:33</t>
  </si>
  <si>
    <t>TR-265 35-23-M00265_B_92211701_92211701</t>
  </si>
  <si>
    <t>01.06.2023 16:51:54</t>
  </si>
  <si>
    <t>01.06.2023 17:31:44</t>
  </si>
  <si>
    <t>GÖKÇEÖREN KÖK 45-77-M00024_GÖKÇEÖREN TR-1 M01_72216582</t>
  </si>
  <si>
    <t>01.06.2023 03:12:00</t>
  </si>
  <si>
    <t>01.06.2023 03:30:35</t>
  </si>
  <si>
    <t>GÖKÇEAHMET-YİĞİTALİ TARIMSAL SULAMA 45-72-L00145_956527543_956527543</t>
  </si>
  <si>
    <t>01.06.2023 11:28:00</t>
  </si>
  <si>
    <t>01.06.2023 19:23:18</t>
  </si>
  <si>
    <t>M-3111(YATIRIM REZERVE) 35-08-M03111_912282695_912282695</t>
  </si>
  <si>
    <t>01.06.2023 09:33:15</t>
  </si>
  <si>
    <t>01.06.2023 12:44:15</t>
  </si>
  <si>
    <t>BAĞARASI TR-14 35-23-M00361_ H_79385426</t>
  </si>
  <si>
    <t>01.06.2023 18:21:20</t>
  </si>
  <si>
    <t>01.06.2023 20:40:09</t>
  </si>
  <si>
    <t>VİLLAKENT TR-1 35-28-M00391_DAĞITIM TRAFO VİLLAKENT TR-1 M01_66513859</t>
  </si>
  <si>
    <t>01.06.2023 14:24:55</t>
  </si>
  <si>
    <t>01.06.2023 15:11:43</t>
  </si>
  <si>
    <t>GÖKÇEALAN TR-3 35-13-L00087_946419734_946419734</t>
  </si>
  <si>
    <t>01.06.2023 18:50:30</t>
  </si>
  <si>
    <t>01.06.2023 20:22:54</t>
  </si>
  <si>
    <t>SEYREK TR-7 KÖK 35-28-M00379_HatBaşıAyırıcı_53133679 M05_53133679</t>
  </si>
  <si>
    <t>01.06.2023 08:28:29</t>
  </si>
  <si>
    <t>01.06.2023 12:23:38</t>
  </si>
  <si>
    <t>SEFERİHİSAR İM 35-14-A00002_GÖZSÜZLER L11_72378344</t>
  </si>
  <si>
    <t>01.06.2023 17:23:27</t>
  </si>
  <si>
    <t>01.06.2023 17:33:27</t>
  </si>
  <si>
    <t>TR-22 45-74-M00022_45-74-M00022_61299287</t>
  </si>
  <si>
    <t>01.06.2023 08:59:09</t>
  </si>
  <si>
    <t>01.06.2023 12:17:50</t>
  </si>
  <si>
    <t>L-197 GÖLCÜK KÖYÜ 35-14-L00197_DIREK TIPI TRAFO HUCRESI H01_2102074</t>
  </si>
  <si>
    <t>01.06.2023 18:58:33</t>
  </si>
  <si>
    <t>01.06.2023 21:43:21</t>
  </si>
  <si>
    <t>TR-33 35-16-L00033_953334401_953334401</t>
  </si>
  <si>
    <t>01.06.2023 13:36:51</t>
  </si>
  <si>
    <t>01.06.2023 14:18:27</t>
  </si>
  <si>
    <t>TR-67 35-30-L00067_43006571_56365827_56365827</t>
  </si>
  <si>
    <t>01.06.2023 20:55:06</t>
  </si>
  <si>
    <t>01.06.2023 21:27:47</t>
  </si>
  <si>
    <t>K-3285 35-08-K03285_35-08-K03285_41983564</t>
  </si>
  <si>
    <t>01.06.2023 10:24:06</t>
  </si>
  <si>
    <t>01.06.2023 16:16:49</t>
  </si>
  <si>
    <t>ÇALTIDERE KÖK 35-17-M00231_ÖLÇÜ M02_66291160</t>
  </si>
  <si>
    <t>01.06.2023 08:32:30</t>
  </si>
  <si>
    <t>01.06.2023 09:04:53</t>
  </si>
  <si>
    <t>SELENDİ TR-8 45-81-M00008_945625403_945625403</t>
  </si>
  <si>
    <t>01.06.2023 09:22:40</t>
  </si>
  <si>
    <t>01.06.2023 12:45:54</t>
  </si>
  <si>
    <t>TR-144 35-16-L00144_35-16-L00144_2347196</t>
  </si>
  <si>
    <t>01.06.2023 18:47:46</t>
  </si>
  <si>
    <t>01.06.2023 19:38:28</t>
  </si>
  <si>
    <t>M-2987 35-02-M02987__95167102_95167102</t>
  </si>
  <si>
    <t>01.06.2023 19:11:44</t>
  </si>
  <si>
    <t>01.06.2023 19:46:53</t>
  </si>
  <si>
    <t>KOCAALAN TR-1 35-27-M01166_ H_82816165</t>
  </si>
  <si>
    <t>01.06.2023 13:46:24</t>
  </si>
  <si>
    <t>01.06.2023 15:53:29</t>
  </si>
  <si>
    <t>ÇITAK TR-2 45-72-M00220_DIREK TIPI TRAFO HUCRESI H01_2112101</t>
  </si>
  <si>
    <t>01.06.2023 07:27:36</t>
  </si>
  <si>
    <t>01.06.2023 13:56:43</t>
  </si>
  <si>
    <t>ÇIRPI TR-1-2/3 35-20-M00008_DAĞITIM TRAFOSU M010_92842025</t>
  </si>
  <si>
    <t>01.06.2023 16:33:14</t>
  </si>
  <si>
    <t>01.06.2023 18:36:25</t>
  </si>
  <si>
    <t>ÇIRPI İM 35-20-A00002_ÇIRPI SULAMA M09_2307615</t>
  </si>
  <si>
    <t>01.06.2023 14:06:52</t>
  </si>
  <si>
    <t>01.06.2023 14:42:26</t>
  </si>
  <si>
    <t>AKÖREN TR-19 KÖK 45-78-M00974_HatBaşıAyırıcı_53139500 M04_53139500</t>
  </si>
  <si>
    <t>01.06.2023 11:17:40</t>
  </si>
  <si>
    <t>01.06.2023 14:02:29</t>
  </si>
  <si>
    <t>M-236 35-02-M00236_B_56382758_56382758</t>
  </si>
  <si>
    <t>01.06.2023 17:20:24</t>
  </si>
  <si>
    <t>01.06.2023 18:50:33</t>
  </si>
  <si>
    <t>KARAAĞAÇLI TR-13 45-71-M01075_KARAAĞAÇLI TR-2 M06_2320971</t>
  </si>
  <si>
    <t>01.06.2023 09:01:04</t>
  </si>
  <si>
    <t>01.06.2023 11:10:55</t>
  </si>
  <si>
    <t>KARAALİ DM 45-71-M02127_BAĞYOLU ÇIKIŞ M02_54851152</t>
  </si>
  <si>
    <t>01.06.2023 10:08:49</t>
  </si>
  <si>
    <t>01.06.2023 10:49:01</t>
  </si>
  <si>
    <t>BİMEYKO TR-5 35-30-M00052_35-30-M00052_2349353</t>
  </si>
  <si>
    <t>01.06.2023 12:34:42</t>
  </si>
  <si>
    <t>01.06.2023 13:22:51</t>
  </si>
  <si>
    <t>YEŞİLOVA KÖK 45-78-M01393_YEŞİLOVA KÖYİÇİ M01_83810700</t>
  </si>
  <si>
    <t>01.06.2023 09:01:00</t>
  </si>
  <si>
    <t>01.06.2023 09:55:08</t>
  </si>
  <si>
    <t>TOKMAKLI KÖK 45-86-M00047_BORLU TR-3 M06_72227763</t>
  </si>
  <si>
    <t>01.06.2023 10:55:36</t>
  </si>
  <si>
    <t>01.06.2023 19:26:13</t>
  </si>
  <si>
    <t>KAMUKENT TR-5 35-21-M00042_KAMUKENT DM M01_73505699</t>
  </si>
  <si>
    <t>01.06.2023 09:31:19</t>
  </si>
  <si>
    <t>01.06.2023 16:44:36</t>
  </si>
  <si>
    <t>BİMEYKO KÖK-10 35-30-M00048_BİMEYKO TR-4 M03_2328034</t>
  </si>
  <si>
    <t>01.06.2023 21:03:37</t>
  </si>
  <si>
    <t>01.06.2023 22:20:20</t>
  </si>
  <si>
    <t>DM-8/TR-49 45-72-L00943_956513239_956513239</t>
  </si>
  <si>
    <t>01.06.2023 11:35:56</t>
  </si>
  <si>
    <t>01.06.2023 14:04:33</t>
  </si>
  <si>
    <t>SANCAKLI BOZKÖY KÖK 45-71-M00087_953204174_953204174</t>
  </si>
  <si>
    <t>01.06.2023 18:23:54</t>
  </si>
  <si>
    <t>01.06.2023 19:42:39</t>
  </si>
  <si>
    <t>MIDIKLI KÖK 45-81-M00043_KINIK M03_2101973</t>
  </si>
  <si>
    <t>01.06.2023 17:01:32</t>
  </si>
  <si>
    <t>01.06.2023 17:18:48</t>
  </si>
  <si>
    <t>SARUHANLI TR-8 45-80-M00008_A_91386858_91386858</t>
  </si>
  <si>
    <t>01.06.2023 09:18:33</t>
  </si>
  <si>
    <t>01.06.2023 12:55:08</t>
  </si>
  <si>
    <t>KUM TR-1 45-82-L00006_B_65514162_65514162</t>
  </si>
  <si>
    <t>01.06.2023 14:53:56</t>
  </si>
  <si>
    <t>01.06.2023 16:56:26</t>
  </si>
  <si>
    <t>K-4968 YILKANUR İNŞAAT ÖZEL TR 35-02-K04968Ö_ H_80471504</t>
  </si>
  <si>
    <t>01.06.2023 02:01:54</t>
  </si>
  <si>
    <t>01.06.2023 05:54:22</t>
  </si>
  <si>
    <t>MEDAR DM 45-72-L00079_TR-3 L04_66588724</t>
  </si>
  <si>
    <t>01.06.2023 11:46:08</t>
  </si>
  <si>
    <t>01.06.2023 13:13:44</t>
  </si>
  <si>
    <t>HİSARLIK TR-1 35-20-L00261_35-20-L00261_2359956</t>
  </si>
  <si>
    <t>01.06.2023 10:27:55</t>
  </si>
  <si>
    <t>01.06.2023 18:29:24</t>
  </si>
  <si>
    <t>GÜLBAHÇE TR-21 (TR-280) 35-19-L00280_B_91417480_91417480</t>
  </si>
  <si>
    <t>01.06.2023 13:49:09</t>
  </si>
  <si>
    <t>01.06.2023 18:33:23</t>
  </si>
  <si>
    <t>ŞEVKİ OLGUN VE ARK. T-SULAMA GRB.OTOBAN 35-13-L00131_DIREK TIPI TRAFO HUCRESI H01_2044505</t>
  </si>
  <si>
    <t>01.06.2023 07:41:10</t>
  </si>
  <si>
    <t>01.06.2023 14:11:58</t>
  </si>
  <si>
    <t>BAYINDIR İM 35-20-A00001_ZEYTİNOVA-2 L02_2309886</t>
  </si>
  <si>
    <t>01.06.2023 06:25:03</t>
  </si>
  <si>
    <t>01.06.2023 06:52:54</t>
  </si>
  <si>
    <t>BÜYÜKKEMERDERE TR-2 35-29-L00302_B_56395283_56395283</t>
  </si>
  <si>
    <t>01.06.2023 23:20:46</t>
  </si>
  <si>
    <t>02.06.2023 02:06:14</t>
  </si>
  <si>
    <t>BOSTANCI TR-2 45-76-L00187_45-76-L00187_82589001</t>
  </si>
  <si>
    <t>01.06.2023 10:15:00</t>
  </si>
  <si>
    <t>01.06.2023 10:31:16</t>
  </si>
  <si>
    <t>TAŞKUYUCAK TR-1 45-85-L00171_45-85-L00171_92685545</t>
  </si>
  <si>
    <t>01.06.2023 13:23:59</t>
  </si>
  <si>
    <t>01.06.2023 16:23:14</t>
  </si>
  <si>
    <t>AKGEDİK KÖK-3 45-71-M00164_AKGEDİK M02_55994733</t>
  </si>
  <si>
    <t>01.06.2023 21:09:14</t>
  </si>
  <si>
    <t>01.06.2023 23:15:22</t>
  </si>
  <si>
    <t>BERGAMA TM 35-16-A00004_DİKİLİ-1 M08_2314064</t>
  </si>
  <si>
    <t>01.06.2023 11:44:06</t>
  </si>
  <si>
    <t>01.06.2023 14:39:42</t>
  </si>
  <si>
    <t>01.06.2023 04:21:19</t>
  </si>
  <si>
    <t>TR-311 ÖZBEK 35-19-M00527_B_77618125_77618125</t>
  </si>
  <si>
    <t>01.06.2023 18:29:52</t>
  </si>
  <si>
    <t>01.06.2023 18:48:16</t>
  </si>
  <si>
    <t>K-1859 35-09-K01859_A a1b_5874219</t>
  </si>
  <si>
    <t>01.06.2023 23:48:02</t>
  </si>
  <si>
    <t>02.06.2023 00:48:03</t>
  </si>
  <si>
    <t>01.06.2023 21:46:15</t>
  </si>
  <si>
    <t>01.06.2023 22:56:51</t>
  </si>
  <si>
    <t>MADEN KÖK 45-83-M00128_CAMBAZLI KÖK M04_47316730</t>
  </si>
  <si>
    <t>01.06.2023 09:17:53</t>
  </si>
  <si>
    <t>01.06.2023 09:59:08</t>
  </si>
  <si>
    <t>K-1040 35-04-K01040_912486559_912486559</t>
  </si>
  <si>
    <t>01.06.2023 14:35:44</t>
  </si>
  <si>
    <t>01.06.2023 17:20:21</t>
  </si>
  <si>
    <t>POYRAZ KÖK 45-78-M00651_POYRAZ MERKEZ-BOZAĞAÇ M03_2307304</t>
  </si>
  <si>
    <t>01.06.2023 10:40:49</t>
  </si>
  <si>
    <t>K-2593 35-04-K02593_35-04-K02593_65776846</t>
  </si>
  <si>
    <t>01.06.2023 09:35:04</t>
  </si>
  <si>
    <t>01.06.2023 12:03:51</t>
  </si>
  <si>
    <t>EVRENLİ KÖK 45-73-M00139_HatBaşıAyırıcı_53135638 M02_53135638</t>
  </si>
  <si>
    <t>01.06.2023 08:02:02</t>
  </si>
  <si>
    <t>01.06.2023 08:41:28</t>
  </si>
  <si>
    <t>BİMEYKO TR-5 35-30-M00052__90998083_90998083</t>
  </si>
  <si>
    <t>AG Direk Değişimi</t>
  </si>
  <si>
    <t>01.06.2023 16:14:57</t>
  </si>
  <si>
    <t>KULA İM 45-77-A00001_ESKİ SELENDİ M07_2049428</t>
  </si>
  <si>
    <t>01.06.2023 08:30:38</t>
  </si>
  <si>
    <t>01.06.2023 08:36:49</t>
  </si>
  <si>
    <t>ÇANDARLI TR-11(CANKENT1) 35-30-M00011_B_56367286_56367286</t>
  </si>
  <si>
    <t>01.06.2023 18:14:02</t>
  </si>
  <si>
    <t>01.06.2023 18:40:20</t>
  </si>
  <si>
    <t>L-262 ÇİÇEKÇİ PARKI 35-18-L00262_L-263 L02_72080585</t>
  </si>
  <si>
    <t>01.06.2023 18:58:06</t>
  </si>
  <si>
    <t>01.06.2023 19:27:48</t>
  </si>
  <si>
    <t>K-421 35-01-K00421_D_56380732_56380732</t>
  </si>
  <si>
    <t>01.06.2023 19:55:39</t>
  </si>
  <si>
    <t>01.06.2023 22:05:59</t>
  </si>
  <si>
    <t>BALIBEY ÇOLAKLAR TR-2 45-77-L00413_ H_50065796</t>
  </si>
  <si>
    <t>01.06.2023 08:53:49</t>
  </si>
  <si>
    <t>01.06.2023 09:46:26</t>
  </si>
  <si>
    <t>SANCAKLI BOZKÖY TR-2 45-71-M00530_DIREK TIPI TRAFO HUCRESI H01_2079928</t>
  </si>
  <si>
    <t>01.06.2023 09:53:46</t>
  </si>
  <si>
    <t>01.06.2023 18:39:14</t>
  </si>
  <si>
    <t>01.06.2023 02:31:00</t>
  </si>
  <si>
    <t>01.06.2023 02:44:21</t>
  </si>
  <si>
    <t>TEKNOPET KÖK-2 35-27-M00593_ARMUTLU TR-21/TR-22/A.CANCAN SULAMA GRUBU M02_72162501</t>
  </si>
  <si>
    <t>01.06.2023 06:54:00</t>
  </si>
  <si>
    <t>01.06.2023 07:36:20</t>
  </si>
  <si>
    <t>KARAVELİLER TR-2 35-20-L00141__72750547_72750547</t>
  </si>
  <si>
    <t>01.06.2023 11:15:26</t>
  </si>
  <si>
    <t>01.06.2023 12:22:57</t>
  </si>
  <si>
    <t>DAĞDERESİ MAH. TR-1 45-76-M00184_DIREK TIPI TRAFO HUCRESI H01_2085548</t>
  </si>
  <si>
    <t>01.06.2023 15:14:27</t>
  </si>
  <si>
    <t>01.06.2023 15:29:00</t>
  </si>
  <si>
    <t>M-2980 35-02-M02980_E E02b_95236752</t>
  </si>
  <si>
    <t>01.06.2023 09:02:49</t>
  </si>
  <si>
    <t>01.06.2023 12:19:55</t>
  </si>
  <si>
    <t>ÇIRPI İM 35-20-A00002_ÇIPPI TİRE SULAMA M10_2307616</t>
  </si>
  <si>
    <t>01.06.2023 16:58:12</t>
  </si>
  <si>
    <t>01.06.2023 19:07:03</t>
  </si>
  <si>
    <t>DM-14/2 45-71-M00373_DAĞITIM TRAFOSU M03_66510653</t>
  </si>
  <si>
    <t>01.06.2023 08:50:14</t>
  </si>
  <si>
    <t>01.06.2023 15:54:53</t>
  </si>
  <si>
    <t>M-195 35-02-M00195_914580174_914580174</t>
  </si>
  <si>
    <t>01.06.2023 00:29:06</t>
  </si>
  <si>
    <t>01.06.2023 01:51:07</t>
  </si>
  <si>
    <t>ÖDEMİŞ İM 35-15-A00001_ÇAPUTÇU M16_2060976</t>
  </si>
  <si>
    <t>Kısa</t>
  </si>
  <si>
    <t>01.06.2023 17:29:10</t>
  </si>
  <si>
    <t>01.06.2023 17:31:30</t>
  </si>
  <si>
    <t>SARUHANLI TR-14 45-80-M00014_956563229_956563229</t>
  </si>
  <si>
    <t>01.06.2023 10:05:49</t>
  </si>
  <si>
    <t>01.06.2023 14:15:22</t>
  </si>
  <si>
    <t>KORUBAŞI TR-1 45-75-M00240_A_56392746_56392746</t>
  </si>
  <si>
    <t>01.06.2023 17:44:18</t>
  </si>
  <si>
    <t>01.06.2023 21:32:35</t>
  </si>
  <si>
    <t>YENİ FOÇA TR-25 35-23-M00025_42098422_56376420_56376420</t>
  </si>
  <si>
    <t>01.06.2023 13:33:15</t>
  </si>
  <si>
    <t>01.06.2023 14:30:14</t>
  </si>
  <si>
    <t>OĞLANANASI TR-5 KÖK 35-22-M00092_OĞLANANASI TR-3 M06_89600660</t>
  </si>
  <si>
    <t>01.06.2023 06:02:35</t>
  </si>
  <si>
    <t>01.06.2023 06:39:10</t>
  </si>
  <si>
    <t>SÜTÇÜLER TR-1 35-27-M00408_913477789_913477789</t>
  </si>
  <si>
    <t>01.06.2023 05:13:41</t>
  </si>
  <si>
    <t>01.06.2023 07:17:14</t>
  </si>
  <si>
    <t>İZZETTİN TARIMSAL SULAMA TR-5 45-83-M00348_A_90959884_90959884</t>
  </si>
  <si>
    <t>01.06.2023 16:26:38</t>
  </si>
  <si>
    <t>01.06.2023 22:15:35</t>
  </si>
  <si>
    <t>DEREBAŞI TR-6 35-29-L00264_35-29-L00264_2365201</t>
  </si>
  <si>
    <t>01.06.2023 18:05:48</t>
  </si>
  <si>
    <t>01.06.2023 18:35:16</t>
  </si>
  <si>
    <t>YAKAPINAR TR-7 35-20-L00140_955215077_955215077</t>
  </si>
  <si>
    <t>01.06.2023 14:11:02</t>
  </si>
  <si>
    <t>01.06.2023 17:24:44</t>
  </si>
  <si>
    <t>KEMHALLI KÖK 45-86-M00044_UĞURLU KÖK M03_72224712</t>
  </si>
  <si>
    <t>01.06.2023 22:42:18</t>
  </si>
  <si>
    <t>01.06.2023 23:23:07</t>
  </si>
  <si>
    <t>TOKMAKLI KÖK 45-86-M00047_ZEYTİNBURNU TR-1/ZEYTİNBURNU TR-2 M03_72227681</t>
  </si>
  <si>
    <t>01.06.2023 10:36:57</t>
  </si>
  <si>
    <t>01.06.2023 19:29:42</t>
  </si>
  <si>
    <t>ALİAĞA TR-43 DM 35-17-M00043_HatBaşıAyırıcı_72823532 M13_72823532</t>
  </si>
  <si>
    <t>01.06.2023 06:43:41</t>
  </si>
  <si>
    <t>01.06.2023 07:56:10</t>
  </si>
  <si>
    <t>MENDERES DM-2/TR-1 35-22-M00300_KÖYLER-1 M15_2328470</t>
  </si>
  <si>
    <t>01.06.2023 10:16:35</t>
  </si>
  <si>
    <t>01.06.2023 16:16:46</t>
  </si>
  <si>
    <t>KOLDERE KÖK 45-80-M00051_GÜMÜLCELİ M011_73403251</t>
  </si>
  <si>
    <t>01.06.2023 07:53:46</t>
  </si>
  <si>
    <t>01.06.2023 08:54:05</t>
  </si>
  <si>
    <t>BÜYÜKGÜNEY TR-1 45-82-M00337_45-82-M00337_2359127</t>
  </si>
  <si>
    <t>01.06.2023 12:45:16</t>
  </si>
  <si>
    <t>01.06.2023 13:01:04</t>
  </si>
  <si>
    <t>PİYADELER KÖK 45-73-M00136_ŞAHYAR TR-1 M010_95408239</t>
  </si>
  <si>
    <t>01.06.2023 02:17:53</t>
  </si>
  <si>
    <t>01.06.2023 03:49:12</t>
  </si>
  <si>
    <t>AKGEDİK KÖK-3 45-71-M00164_HatBaşıAyırıcı_53135809 M02_53135809</t>
  </si>
  <si>
    <t>01.06.2023 23:54:00</t>
  </si>
  <si>
    <t>02.06.2023 05:30:29</t>
  </si>
  <si>
    <t>ILIPINAR TR-2 35-23-M00082_C_92271047_92271047</t>
  </si>
  <si>
    <t>01.06.2023 21:39:18</t>
  </si>
  <si>
    <t>01.06.2023 22:03:46</t>
  </si>
  <si>
    <t>ÇAPAK KÖK 35-26-M00435_DAĞKIZILCA-1 GİRİŞ M03_76015960</t>
  </si>
  <si>
    <t>01.06.2023 18:27:50</t>
  </si>
  <si>
    <t>01.06.2023 19:26:11</t>
  </si>
  <si>
    <t>GÜZELKÖY KÖK 45-71-M00123_HatBaşıAyırıcı_53135216 M07_53135216</t>
  </si>
  <si>
    <t>01.06.2023 12:58:16</t>
  </si>
  <si>
    <t>01.06.2023 20:31:12</t>
  </si>
  <si>
    <t>KUŞÇULAR DM 35-19-M00461_HatBaşıAyırıcı_79112483 M02_79112483</t>
  </si>
  <si>
    <t>01.06.2023 07:23:58</t>
  </si>
  <si>
    <t>01.06.2023 10:19:26</t>
  </si>
  <si>
    <t>ALAÇATI İM 35-18-A00002_ILICA-1 L07_2052451</t>
  </si>
  <si>
    <t>01.06.2023 06:11:37</t>
  </si>
  <si>
    <t>01.06.2023 06:16:17</t>
  </si>
  <si>
    <t>OKLUİSA KÖK 45-81-M00046_ESKİN GRUP M03_71994399</t>
  </si>
  <si>
    <t>01.06.2023 15:14:18</t>
  </si>
  <si>
    <t>01.06.2023 15:24:26</t>
  </si>
  <si>
    <t>KUŞCULAR TR-3 35-19-M00215_DIREK TIPI TRAFO HUCRESI H01_2057927</t>
  </si>
  <si>
    <t>01.06.2023 13:22:15</t>
  </si>
  <si>
    <t>01.06.2023 15:32:32</t>
  </si>
  <si>
    <t>M-325 35-03-M00325_95002674898_95002674898</t>
  </si>
  <si>
    <t>01.06.2023 15:51:24</t>
  </si>
  <si>
    <t>01.06.2023 16:51:41</t>
  </si>
  <si>
    <t>01.06.2023 16:36:08</t>
  </si>
  <si>
    <t>01.06.2023 16:49:50</t>
  </si>
  <si>
    <t>M-2015 35-01-M02015_910649568_910649568</t>
  </si>
  <si>
    <t>01.06.2023 18:11:44</t>
  </si>
  <si>
    <t>01.06.2023 20:13:33</t>
  </si>
  <si>
    <t>L-27 35-14-L00027_956636743_956636743</t>
  </si>
  <si>
    <t>01.06.2023 10:39:41</t>
  </si>
  <si>
    <t>01.06.2023 12:02:15</t>
  </si>
  <si>
    <t>DM-2/4 35-26-M00826__56369028_56369028</t>
  </si>
  <si>
    <t>01.06.2023 10:05:57</t>
  </si>
  <si>
    <t>01.06.2023 11:29:51</t>
  </si>
  <si>
    <t>M-3260(YATIRIM REZERVE) 35-04-M03260_A_56383141_56383141</t>
  </si>
  <si>
    <t>01.06.2023 09:43:55</t>
  </si>
  <si>
    <t>01.06.2023 17:02:48</t>
  </si>
  <si>
    <t>TR-2 35-15-M00002_48880023_56379912_56379912</t>
  </si>
  <si>
    <t>01.06.2023 18:45:10</t>
  </si>
  <si>
    <t>01.06.2023 19:53:29</t>
  </si>
  <si>
    <t>K-3094 35-02-K03094_E_56379032_56379032</t>
  </si>
  <si>
    <t>01.06.2023 19:09:43</t>
  </si>
  <si>
    <t>01.06.2023 19:55:14</t>
  </si>
  <si>
    <t>DAĞDERE DM 45-72-M00097_HatBaşıAyırıcı_53140312 M05_53140312</t>
  </si>
  <si>
    <t>01.06.2023 13:55:59</t>
  </si>
  <si>
    <t>01.06.2023 15:03:52</t>
  </si>
  <si>
    <t>ÖZBEK DM (TR-315) 35-19-M00044_AKKUM M06_72140386</t>
  </si>
  <si>
    <t>01.06.2023 14:58:16</t>
  </si>
  <si>
    <t>01.06.2023 14:59:08</t>
  </si>
  <si>
    <t>TAYTAN OFİS KÖK 45-78-M00314_TAYTAN TR-1 ÇIKIŞI M012_60669842</t>
  </si>
  <si>
    <t>01.06.2023 11:14:43</t>
  </si>
  <si>
    <t>01.06.2023 11:54:35</t>
  </si>
  <si>
    <t>K-3195 35-03-K03195_C_56367311_56367311</t>
  </si>
  <si>
    <t>01.06.2023 19:32:00</t>
  </si>
  <si>
    <t>01.06.2023 21:05:26</t>
  </si>
  <si>
    <t>M-3260(YATIRIM REZERVE) 35-04-M03260__79725843_79725843</t>
  </si>
  <si>
    <t>01.06.2023 08:59:25</t>
  </si>
  <si>
    <t>01.06.2023 15:57:23</t>
  </si>
  <si>
    <t>01.06.2023 10:36:28</t>
  </si>
  <si>
    <t>01.06.2023 10:42:34</t>
  </si>
  <si>
    <t>01.06.2023 17:48:13</t>
  </si>
  <si>
    <t>01.06.2023 18:52:04</t>
  </si>
  <si>
    <t>DEREKÖY TR-2 45-72-L00463_45-72-L00463_2361532</t>
  </si>
  <si>
    <t>01.06.2023 09:12:11</t>
  </si>
  <si>
    <t>01.06.2023 16:20:29</t>
  </si>
  <si>
    <t>KILAVUZLAR KÖK 45-74-M00198_HatBaşıAyırıcı_75654303 M03_75654303</t>
  </si>
  <si>
    <t>01.06.2023 20:10:28</t>
  </si>
  <si>
    <t>01.06.2023 21:16:43</t>
  </si>
  <si>
    <t>ILIPINAR TR-1 35-23-M00081_950416052_950416052</t>
  </si>
  <si>
    <t>01.06.2023 20:54:41</t>
  </si>
  <si>
    <t>01.06.2023 21:51:53</t>
  </si>
  <si>
    <t>GÖLMARMARA İM 45-85-A00001_ESKİ GÖLMARMARA L28_2305901</t>
  </si>
  <si>
    <t>01.06.2023 09:30:41</t>
  </si>
  <si>
    <t>01.06.2023 11:33:34</t>
  </si>
  <si>
    <t>YAĞCILAR KÖK 45-71-M00179_HatBaşıAyırıcı_53135869 M04_53135869</t>
  </si>
  <si>
    <t>01.06.2023 21:45:59</t>
  </si>
  <si>
    <t>01.06.2023 23:23:45</t>
  </si>
  <si>
    <t>K-4440 35-02-K04440_D_56372574_56372574</t>
  </si>
  <si>
    <t>01.06.2023 08:39:26</t>
  </si>
  <si>
    <t>01.06.2023 10:39:39</t>
  </si>
  <si>
    <t>K-1873 35-09-K01873_912492683_912492683</t>
  </si>
  <si>
    <t>01.06.2023 16:57:17</t>
  </si>
  <si>
    <t>01.06.2023 18:19:25</t>
  </si>
  <si>
    <t>ÇALTIDERE KÖK 35-17-M00231_ÇORAKLAR KALABAK GRUBU/ÇİLEME M03_66291161</t>
  </si>
  <si>
    <t>01.06.2023 13:59:17</t>
  </si>
  <si>
    <t>01.06.2023 15:36:46</t>
  </si>
  <si>
    <t>ALİZE KÖK 35-18-M00059_HAVZA TM M04_72185019</t>
  </si>
  <si>
    <t>01.06.2023 10:05:56</t>
  </si>
  <si>
    <t>01.06.2023 11:39:54</t>
  </si>
  <si>
    <t>M-1702 35-01-M01702_98314190_98314190</t>
  </si>
  <si>
    <t>01.06.2023 09:59:14</t>
  </si>
  <si>
    <t>01.06.2023 18:01:00</t>
  </si>
  <si>
    <t>DOĞANCI TR-11 35-31-L00337_35-31-L00337_2365266</t>
  </si>
  <si>
    <t>01.06.2023 09:58:35</t>
  </si>
  <si>
    <t>01.06.2023 11:07:57</t>
  </si>
  <si>
    <t>SARUHANLI DM 45-80-M00001_AKHİSAR-1 M07_2324159</t>
  </si>
  <si>
    <t>01.06.2023 03:01:00</t>
  </si>
  <si>
    <t>01.06.2023 03:28:03</t>
  </si>
  <si>
    <t>ALAÇATI İM 35-18-A00002_ILICA-2 L04_2307536</t>
  </si>
  <si>
    <t>01.06.2023 06:21:00</t>
  </si>
  <si>
    <t>TURGUTLU TR-1/1 DM 45-83-M00001_BLOKSAN M03_72159583</t>
  </si>
  <si>
    <t>01.06.2023 13:15:36</t>
  </si>
  <si>
    <t>01.06.2023 14:13:24</t>
  </si>
  <si>
    <t>MORDOĞAN TR-27 35-21-L00154_D_60983513_60983513</t>
  </si>
  <si>
    <t>01.06.2023 00:56:52</t>
  </si>
  <si>
    <t>01.06.2023 01:35:09</t>
  </si>
  <si>
    <t>SÜNNETÇİLER TR-4 45-72-L00310_956495404_956495404</t>
  </si>
  <si>
    <t>01.06.2023 20:51:25</t>
  </si>
  <si>
    <t>01.06.2023 22:49:01</t>
  </si>
  <si>
    <t>TR-61 35-26-M00061_TR-48 M01_65930721</t>
  </si>
  <si>
    <t>01.06.2023 10:46:16</t>
  </si>
  <si>
    <t>01.06.2023 15:06:52</t>
  </si>
  <si>
    <t>OG İzolatör Arızası</t>
  </si>
  <si>
    <t>01.06.2023 20:15:28</t>
  </si>
  <si>
    <t>02.06.2023 00:49:43</t>
  </si>
  <si>
    <t>YAĞCILAR KÖK 45-71-M00179_HatBaşıAyırıcı_53135847 M04_53135847</t>
  </si>
  <si>
    <t>01.06.2023 11:19:02</t>
  </si>
  <si>
    <t>01.06.2023 17:35:09</t>
  </si>
  <si>
    <t>KUŞÇULAR DM-2 35-19-M00515_KUŞÇULAR ÖZEL TRAFOLAR M04_80470429</t>
  </si>
  <si>
    <t>01.06.2023 09:30:24</t>
  </si>
  <si>
    <t>ERZE AMBALAJ KÖK 35-27-M00086_TR-32(DM03-TR-01) M04_72177640</t>
  </si>
  <si>
    <t>01.06.2023 11:15:30</t>
  </si>
  <si>
    <t>01.06.2023 12:00:28</t>
  </si>
  <si>
    <t>TOKİ TR-2 35-15-L01224_TR-169 L03_90324681</t>
  </si>
  <si>
    <t>01.06.2023 16:46:41</t>
  </si>
  <si>
    <t>01.06.2023 17:24:53</t>
  </si>
  <si>
    <t>ALİAĞA TR-43 DM 35-17-M00043_M-87 M04_2114071</t>
  </si>
  <si>
    <t>01.06.2023 08:32:31</t>
  </si>
  <si>
    <t>01.06.2023 08:39:08</t>
  </si>
  <si>
    <t>TİRE İM-DM-1 35-29-A00001_BOYNUYOĞUN L04_2312348</t>
  </si>
  <si>
    <t>01.06.2023 07:23:09</t>
  </si>
  <si>
    <t>01.06.2023 07:47:49</t>
  </si>
  <si>
    <t>IŞIKLAR TR-1 45-76-L00203_ H_79678645</t>
  </si>
  <si>
    <t>01.06.2023 10:48:51</t>
  </si>
  <si>
    <t>01.06.2023 11:56:22</t>
  </si>
  <si>
    <t>K-4463 35-02-K04463_TRAFO K03_2066705</t>
  </si>
  <si>
    <t>01.06.2023 11:13:05</t>
  </si>
  <si>
    <t>01.06.2023 16:21:05</t>
  </si>
  <si>
    <t>TÜPÜLER KEPEZ TR-1 45-75-M00136_B_56386653_56386653</t>
  </si>
  <si>
    <t>01.06.2023 19:56:27</t>
  </si>
  <si>
    <t>01.06.2023 22:16:45</t>
  </si>
  <si>
    <t>SÜLEYMANLI KÖK 35-28-M00606_BOZALAN M04_66870926</t>
  </si>
  <si>
    <t>01.06.2023 19:18:08</t>
  </si>
  <si>
    <t>01.06.2023 19:25:04</t>
  </si>
  <si>
    <t>K-915 35-01-K00915_912216240_912216240</t>
  </si>
  <si>
    <t>01.06.2023 07:41:58</t>
  </si>
  <si>
    <t>01.06.2023 14:43:43</t>
  </si>
  <si>
    <t>M-271 KARAKAYALAR DM 35-14-M00271_35-14-M00271_2373926</t>
  </si>
  <si>
    <t>01.06.2023 09:36:21</t>
  </si>
  <si>
    <t>01.06.2023 14:50:19</t>
  </si>
  <si>
    <t>KUM TR-1 45-82-L00006_45-82-L00006_59869875</t>
  </si>
  <si>
    <t>01.06.2023 10:15:38</t>
  </si>
  <si>
    <t>01.06.2023 10:52:03</t>
  </si>
  <si>
    <t>CABBAR DM 45-73-M00100_KEMALİYE-1 ÇIKIŞ M09_2307322</t>
  </si>
  <si>
    <t>01.06.2023 05:21:33</t>
  </si>
  <si>
    <t>01.06.2023 06:22:52</t>
  </si>
  <si>
    <t>GÜZELKÖY KÖK 45-71-M00123_VEZİROĞLU M04_50218016</t>
  </si>
  <si>
    <t>01.06.2023 09:02:40</t>
  </si>
  <si>
    <t>01.06.2023 12:03:26</t>
  </si>
  <si>
    <t>KARAKUYU KÖK 35-26-M00437_KÖYLER KORUCUK M06_66057122</t>
  </si>
  <si>
    <t>01.06.2023 17:46:04</t>
  </si>
  <si>
    <t>01.06.2023 18:06:14</t>
  </si>
  <si>
    <t>TR-28 35-19-L00028_B_91048301_91048301</t>
  </si>
  <si>
    <t>01.06.2023 18:30:17</t>
  </si>
  <si>
    <t>01.06.2023 19:10:47</t>
  </si>
  <si>
    <t>SİYEKLİ KÖK 45-71-M00185_DAĞYENİCE M07_72256926</t>
  </si>
  <si>
    <t>01.06.2023 12:29:46</t>
  </si>
  <si>
    <t>01.06.2023 12:51:46</t>
  </si>
  <si>
    <t>GÜZELKÖY KÖK 45-71-M00123_SULAMA M06_50218015</t>
  </si>
  <si>
    <t>01.06.2023 11:14:20</t>
  </si>
  <si>
    <t>01.06.2023 12:41:08</t>
  </si>
  <si>
    <t>M-367 35-02-M00367_A_56372663_56372663</t>
  </si>
  <si>
    <t>01.06.2023 10:18:51</t>
  </si>
  <si>
    <t>01.06.2023 16:40:13</t>
  </si>
  <si>
    <t>01.06.2023 03:17:22</t>
  </si>
  <si>
    <t>KAYAPINAR KÖK 45-71-M02146_ M05_60777327</t>
  </si>
  <si>
    <t>01.06.2023 19:12:18</t>
  </si>
  <si>
    <t>01.06.2023 21:00:19</t>
  </si>
  <si>
    <t>TOPLUCA TR-1 45-72-L00730_B_56406377_56406377</t>
  </si>
  <si>
    <t>01.06.2023 13:44:01</t>
  </si>
  <si>
    <t>01.06.2023 18:49:28</t>
  </si>
  <si>
    <t>TR-134 35-26-M00134_35-26-M00134_2360183</t>
  </si>
  <si>
    <t>01.06.2023 09:01:13</t>
  </si>
  <si>
    <t>01.06.2023 15:56:17</t>
  </si>
  <si>
    <t>PINARLI KÖK 35-20-M00085_TR-2 - TR-3 M03_72358871</t>
  </si>
  <si>
    <t>01.06.2023 19:50:22</t>
  </si>
  <si>
    <t>01.06.2023 20:40:47</t>
  </si>
  <si>
    <t>TEPECİK KÖPRÜ DM 35-14-M00332_TAŞKENT DM-2 (DOĞANBEY-2 477 H.H. SAĞ DEVRE) M07_49833818</t>
  </si>
  <si>
    <t>01.06.2023 08:12:19</t>
  </si>
  <si>
    <t>01.06.2023 08:17:40</t>
  </si>
  <si>
    <t>TIRAZLI KÖK 45-79-M00079_HatBaşıAyırıcı_53137218 M06_53137218</t>
  </si>
  <si>
    <t>01.06.2023 19:23:47</t>
  </si>
  <si>
    <t>01.06.2023 22:15:43</t>
  </si>
  <si>
    <t>DM-4 35-15-M00275_TR-157 M06_66597219</t>
  </si>
  <si>
    <t>01.06.2023 17:40:28</t>
  </si>
  <si>
    <t>01.06.2023 18:01:20</t>
  </si>
  <si>
    <t>K-3453 35-08-K03453_TRAFO K03_42028636</t>
  </si>
  <si>
    <t>01.06.2023 10:15:43</t>
  </si>
  <si>
    <t>01.06.2023 18:58:10</t>
  </si>
  <si>
    <t>ZEYTİNLİOVA TR-5 45-72-L00413_956486244_956486244</t>
  </si>
  <si>
    <t>01.06.2023 09:32:10</t>
  </si>
  <si>
    <t>01.06.2023 15:04:54</t>
  </si>
  <si>
    <t>MURADİYE DM 45-71-M00006_SİYEKLİ DM M03_2076874</t>
  </si>
  <si>
    <t>01.06.2023 10:46:26</t>
  </si>
  <si>
    <t>01.06.2023 11:05:22</t>
  </si>
  <si>
    <t>L-67 ELMASTAŞ 35-14-L00067_956634911_956634911</t>
  </si>
  <si>
    <t>01.06.2023 15:43:29</t>
  </si>
  <si>
    <t>01.06.2023 19:05:10</t>
  </si>
  <si>
    <t>DERBENT ALTI TST KÖK 45-83-M00127_DERBENT TARIMSAL SULAMA M04_72202044</t>
  </si>
  <si>
    <t>01.06.2023 12:28:39</t>
  </si>
  <si>
    <t>01.06.2023 13:33:42</t>
  </si>
  <si>
    <t>ASARLIK TR-23 35-28-M00596_6219346 B1_5794616</t>
  </si>
  <si>
    <t>01.06.2023 16:22:46</t>
  </si>
  <si>
    <t>01.06.2023 22:54:56</t>
  </si>
  <si>
    <t>K-2376 35-04-K02376_B B03b_83756329</t>
  </si>
  <si>
    <t>01.06.2023 20:32:20</t>
  </si>
  <si>
    <t>01.06.2023 21:53:26</t>
  </si>
  <si>
    <t>GERENKÖY KÖK 35-23-M00156_GERENKÖY İZSU SU POMPALARI M05_72155663</t>
  </si>
  <si>
    <t>01.06.2023 04:53:07</t>
  </si>
  <si>
    <t>01.06.2023 06:57:26</t>
  </si>
  <si>
    <t>TR-68 ÇAYIRÇEŞME 35-19-L00068_956673442_956673442</t>
  </si>
  <si>
    <t>01.06.2023 11:37:52</t>
  </si>
  <si>
    <t>01.06.2023 14:50:28</t>
  </si>
  <si>
    <t>ÇAKIRBEYLİ TR-2 35-26-M00487_DIREK TIPI TRAFO HUCRESI H01_2039663</t>
  </si>
  <si>
    <t>01.06.2023 18:08:05</t>
  </si>
  <si>
    <t>01.06.2023 19:27:43</t>
  </si>
  <si>
    <t>AHMETBEYLER DM 35-16-M00154_HatBaşıAyırıcı_90589544 M09_90589544</t>
  </si>
  <si>
    <t>01.06.2023 10:02:27</t>
  </si>
  <si>
    <t>01.06.2023 13:04:00</t>
  </si>
  <si>
    <t>YAHŞELLİ KÖK 35-28-M00293_HatBaşıAyırıcı_53133549 M01_53133549</t>
  </si>
  <si>
    <t>01.06.2023 15:02:58</t>
  </si>
  <si>
    <t>01.06.2023 18:01:10</t>
  </si>
  <si>
    <t>TR-17 35-31-L00017_B_91018368_91018368</t>
  </si>
  <si>
    <t>02.06.2023 01:24:16</t>
  </si>
  <si>
    <t>02.06.2023 02:20:51</t>
  </si>
  <si>
    <t>PAMUCAK KÖK 35-13-L00400_ARVALYA L11_2097132</t>
  </si>
  <si>
    <t>02.06.2023 16:30:07</t>
  </si>
  <si>
    <t>02.06.2023 17:01:33</t>
  </si>
  <si>
    <t>KOLDERE TR-6 45-80-M00054_KOLDERE TR-3 M03_72196781</t>
  </si>
  <si>
    <t>02.06.2023 22:30:29</t>
  </si>
  <si>
    <t>03.06.2023 00:11:03</t>
  </si>
  <si>
    <t>KÜÇÜKBÖLCEK DM 35-24-M00210_KÜÇÜK BÖLCEK M01_72093075</t>
  </si>
  <si>
    <t>02.06.2023 18:03:58</t>
  </si>
  <si>
    <t>02.06.2023 19:38:12</t>
  </si>
  <si>
    <t>DEREKÖY TR-1 45-72-L00461_A_56405558_56405558</t>
  </si>
  <si>
    <t>02.06.2023 09:20:46</t>
  </si>
  <si>
    <t>02.06.2023 16:57:07</t>
  </si>
  <si>
    <t>UZUNKUYU TR-1 35-19-M00203_956699239_956699239</t>
  </si>
  <si>
    <t>02.06.2023 13:45:12</t>
  </si>
  <si>
    <t>02.06.2023 18:26:39</t>
  </si>
  <si>
    <t>SEYREK TR-7 KÖK 35-28-M00379_GÜNERLİ M05_2329493</t>
  </si>
  <si>
    <t>02.06.2023 09:09:59</t>
  </si>
  <si>
    <t>02.06.2023 15:43:30</t>
  </si>
  <si>
    <t>ÖZBEK TR-5 35-19-M00235_956667690_956667690</t>
  </si>
  <si>
    <t>02.06.2023 18:22:55</t>
  </si>
  <si>
    <t>02.06.2023 20:37:22</t>
  </si>
  <si>
    <t>ZEYTİNLİOVA TR-14 45-72-L00408_45-72-L00408_66581990</t>
  </si>
  <si>
    <t>NH Altlık Arızası</t>
  </si>
  <si>
    <t>02.06.2023 04:21:31</t>
  </si>
  <si>
    <t>02.06.2023 06:07:33</t>
  </si>
  <si>
    <t>02.06.2023 15:40:42</t>
  </si>
  <si>
    <t>02.06.2023 17:45:43</t>
  </si>
  <si>
    <t>K-581 35-01-K00581_911493255_911493255</t>
  </si>
  <si>
    <t>02.06.2023 19:21:08</t>
  </si>
  <si>
    <t>02.06.2023 20:23:15</t>
  </si>
  <si>
    <t>H.K. KÖK 35-26-M00664_KOCAMAZ TARIM M02_65911866</t>
  </si>
  <si>
    <t>02.06.2023 17:48:59</t>
  </si>
  <si>
    <t>02.06.2023 18:37:48</t>
  </si>
  <si>
    <t>TR-55 KÖK 35-19-M00055_TR-77 KÖK M03_76783811</t>
  </si>
  <si>
    <t>02.06.2023 15:39:33</t>
  </si>
  <si>
    <t>02.06.2023 16:27:31</t>
  </si>
  <si>
    <t>TR-35 35-26-M00035_35-26-M00035_2360105</t>
  </si>
  <si>
    <t>02.06.2023 09:57:11</t>
  </si>
  <si>
    <t>02.06.2023 15:45:50</t>
  </si>
  <si>
    <t>ÇANDARLI DM-TR-20 35-30-M00020_BERGAMA-1 M11_72352932</t>
  </si>
  <si>
    <t>02.06.2023 10:14:47</t>
  </si>
  <si>
    <t>02.06.2023 17:07:58</t>
  </si>
  <si>
    <t>VİLLAKENT TR-4 35-28-M00388_M TR4M3_5925816</t>
  </si>
  <si>
    <t>02.06.2023 19:27:23</t>
  </si>
  <si>
    <t>02.06.2023 23:05:10</t>
  </si>
  <si>
    <t>K-4338 35-01-K04338_35-01-K04338_2367111</t>
  </si>
  <si>
    <t>AG Kademe Ayarı</t>
  </si>
  <si>
    <t>02.06.2023 11:40:56</t>
  </si>
  <si>
    <t>02.06.2023 12:36:31</t>
  </si>
  <si>
    <t>KARABEL KÖK(VİŞNELİ KÖK) 35-26-M01207_VİŞNELİ M04_66051264</t>
  </si>
  <si>
    <t>02.06.2023 07:21:36</t>
  </si>
  <si>
    <t>02.06.2023 09:37:27</t>
  </si>
  <si>
    <t>BEYOBA TR-11 45-72-M00426_A_65509247_65509247</t>
  </si>
  <si>
    <t>02.06.2023 16:47:27</t>
  </si>
  <si>
    <t>02.06.2023 17:58:41</t>
  </si>
  <si>
    <t>BOYACIK TR-1 45-74-M00377_B_86397299_86397299</t>
  </si>
  <si>
    <t>02.06.2023 17:14:02</t>
  </si>
  <si>
    <t>02.06.2023 20:15:33</t>
  </si>
  <si>
    <t>SAÇLI TR-4 35-31-L00157_A_91219135_91219135</t>
  </si>
  <si>
    <t>02.06.2023 12:31:50</t>
  </si>
  <si>
    <t>02.06.2023 14:01:00</t>
  </si>
  <si>
    <t>BADEMLER DM 35-19-M00443_GÜZELBAHÇE-1 (GÖNEN) ÇIKIŞ M16_72218961</t>
  </si>
  <si>
    <t>02.06.2023 06:41:52</t>
  </si>
  <si>
    <t>02.06.2023 06:46:01</t>
  </si>
  <si>
    <t>DERBENT TM 45-83-A00003_TURGUTLU-3 M02_2312529</t>
  </si>
  <si>
    <t>02.06.2023 04:00:32</t>
  </si>
  <si>
    <t>02.06.2023 05:00:48</t>
  </si>
  <si>
    <t>DM06/TR-01 45-73-M00053_DM-6/25 M011_67583632</t>
  </si>
  <si>
    <t>02.06.2023 14:56:52</t>
  </si>
  <si>
    <t>02.06.2023 15:57:23</t>
  </si>
  <si>
    <t>YAŞAR SÖKELİOĞLU-1 35-20-L00099_35-20-L00099_2371235</t>
  </si>
  <si>
    <t>02.06.2023 13:54:02</t>
  </si>
  <si>
    <t>02.06.2023 18:44:15</t>
  </si>
  <si>
    <t>TR-87 MENTEŞ KAVŞAĞI 35-19-L00087_5848562_56394183_56394183</t>
  </si>
  <si>
    <t>02.06.2023 01:06:35</t>
  </si>
  <si>
    <t>02.06.2023 01:39:15</t>
  </si>
  <si>
    <t>ULUKENT DM-4/14 35-28-M00033_C c1b_5770528</t>
  </si>
  <si>
    <t>02.06.2023 10:07:37</t>
  </si>
  <si>
    <t>02.06.2023 17:29:43</t>
  </si>
  <si>
    <t>ASSTAR KÖK 45-73-M00134_KÖYLER ÇIKIŞ M02_66686397</t>
  </si>
  <si>
    <t>02.06.2023 17:38:36</t>
  </si>
  <si>
    <t>02.06.2023 18:54:42</t>
  </si>
  <si>
    <t>BÜNYAN OSMANİYE TARIMSAL SULAMA TR-1 45-72-L00561_DIREK TIPI TRAFO HUCRESI H01_2066567</t>
  </si>
  <si>
    <t>02.06.2023 14:44:06</t>
  </si>
  <si>
    <t>02.06.2023 18:37:41</t>
  </si>
  <si>
    <t>M-1227 35-01-M01227_M-1397 M02_2083472</t>
  </si>
  <si>
    <t>02.06.2023 15:45:09</t>
  </si>
  <si>
    <t>02.06.2023 16:36:53</t>
  </si>
  <si>
    <t>AŞAĞIKIRIKLAR DM 35-16-M00448_ÇİFTLİK SULAMA M03_2334649</t>
  </si>
  <si>
    <t>OG İletken Kopması</t>
  </si>
  <si>
    <t>02.06.2023 18:06:24</t>
  </si>
  <si>
    <t>02.06.2023 21:50:58</t>
  </si>
  <si>
    <t>TR-77 ÇEŞMEALTI KÖK 35-19-M00077__78917798_78917798</t>
  </si>
  <si>
    <t>02.06.2023 18:24:14</t>
  </si>
  <si>
    <t>02.06.2023 20:01:41</t>
  </si>
  <si>
    <t>SOMA KÖYLER DM-2 45-82-M00125_BERGAMA M02_2303940</t>
  </si>
  <si>
    <t>02.06.2023 12:52:57</t>
  </si>
  <si>
    <t>02.06.2023 15:40:10</t>
  </si>
  <si>
    <t>MORDOĞAN TR-3 35-21-L00141_B_56375590_56375590</t>
  </si>
  <si>
    <t>02.06.2023 13:38:49</t>
  </si>
  <si>
    <t>02.06.2023 14:50:59</t>
  </si>
  <si>
    <t>ALAŞEHİR TM 45-73-A00001_CABBAR DM-3 M13_2312678</t>
  </si>
  <si>
    <t>02.06.2023 21:12:32</t>
  </si>
  <si>
    <t>02.06.2023 22:07:54</t>
  </si>
  <si>
    <t>M-2511 35-02-M02511_915154901_915154901</t>
  </si>
  <si>
    <t>02.06.2023 10:45:05</t>
  </si>
  <si>
    <t>02.06.2023 13:56:05</t>
  </si>
  <si>
    <t>ARPALIK KÖK 45-83-M00137_ÇAMPINAR TARIMSAL SULAMA - TR-6 M06_72124446</t>
  </si>
  <si>
    <t>02.06.2023 18:45:29</t>
  </si>
  <si>
    <t>02.06.2023 22:24:14</t>
  </si>
  <si>
    <t>URLA İM 35-19-A00001_GİRİŞ-SERVİS TR-ÖLÇÜ M05_2048636</t>
  </si>
  <si>
    <t>02.06.2023 15:42:12</t>
  </si>
  <si>
    <t>02.06.2023 16:07:43</t>
  </si>
  <si>
    <t>SOMA A SANTRALİ İM/DM 45-82-A00001_SAVAŞTEPE 15.8 L14_2091658</t>
  </si>
  <si>
    <t>02.06.2023 16:39:46</t>
  </si>
  <si>
    <t>02.06.2023 16:58:59</t>
  </si>
  <si>
    <t>CABBAR DM 45-73-M00100_KÖYLER ÇIKIŞI M04_2307307</t>
  </si>
  <si>
    <t>OG Atlama(Jumper) Arızası</t>
  </si>
  <si>
    <t>02.06.2023 22:17:16</t>
  </si>
  <si>
    <t>03.06.2023 01:27:49</t>
  </si>
  <si>
    <t>DERBENT TM 45-83-A00003_TURGUTLU-1 M06_2312535</t>
  </si>
  <si>
    <t>02.06.2023 05:25:22</t>
  </si>
  <si>
    <t>02.06.2023 05:44:00</t>
  </si>
  <si>
    <t>TR-152 35-16-L00152_35-16-L00152_2355209</t>
  </si>
  <si>
    <t>02.06.2023 10:00:36</t>
  </si>
  <si>
    <t>02.06.2023 14:12:14</t>
  </si>
  <si>
    <t>KARABURUN TR-4/18 35-21-L00012_D_56357358_56357358</t>
  </si>
  <si>
    <t>02.06.2023 15:45:17</t>
  </si>
  <si>
    <t>02.06.2023 18:03:03</t>
  </si>
  <si>
    <t>ARMUTLU İM 35-27-A00001_ARMUTLU SANAYİ M12_49927413</t>
  </si>
  <si>
    <t>02.06.2023 15:04:43</t>
  </si>
  <si>
    <t>02.06.2023 15:23:55</t>
  </si>
  <si>
    <t>SELENDİ DM 45-81-M00001_HatBaşıAyırıcı_53133508 M14_53133508</t>
  </si>
  <si>
    <t>02.06.2023 16:47:18</t>
  </si>
  <si>
    <t>02.06.2023 20:08:37</t>
  </si>
  <si>
    <t>İSMAİLLİ KÖK 35-16-M00045_İSMAİLLİ-BAYRAMLAR M06_72049233</t>
  </si>
  <si>
    <t>02.06.2023 14:55:32</t>
  </si>
  <si>
    <t>02.06.2023 16:19:35</t>
  </si>
  <si>
    <t>M-1432 35-02-M01432_912853244_912853244</t>
  </si>
  <si>
    <t>02.06.2023 11:19:45</t>
  </si>
  <si>
    <t>02.06.2023 13:20:42</t>
  </si>
  <si>
    <t>KINIK ORGANİZE DM 35-24-M00208_POLYAK-2 M03_83158597</t>
  </si>
  <si>
    <t>02.06.2023 16:34:39</t>
  </si>
  <si>
    <t>02.06.2023 16:50:02</t>
  </si>
  <si>
    <t>TAHTALIÇAY KÖK (M-751) 35-22-M00145_M-1548 TÜFEKÇİOĞLU M02_2330035</t>
  </si>
  <si>
    <t>02.06.2023 09:14:22</t>
  </si>
  <si>
    <t>02.06.2023 13:24:30</t>
  </si>
  <si>
    <t>L-272 GÜZELÇİFTLİK  KÖK 35-14-L00272_DÜZCE-TURGUT L05_89207582</t>
  </si>
  <si>
    <t>02.06.2023 19:49:45</t>
  </si>
  <si>
    <t>02.06.2023 20:52:00</t>
  </si>
  <si>
    <t>TR-2/58 (GÜLLÜPINAR) 45-83-M00658_KÜÇÜK SANAYİ SİTESİ TR-1 M016_95321915</t>
  </si>
  <si>
    <t>02.06.2023 18:52:31</t>
  </si>
  <si>
    <t>02.06.2023 19:30:43</t>
  </si>
  <si>
    <t>AKÇAPINAR KÖK 45-83-L00131_ÇIKRIKÇI L02_72176473</t>
  </si>
  <si>
    <t>02.06.2023 13:59:03</t>
  </si>
  <si>
    <t>02.06.2023 16:13:27</t>
  </si>
  <si>
    <t>URLA TM-1 35-19-A00004_ZEYTİNALANI İM M07_2313938</t>
  </si>
  <si>
    <t>02.06.2023 10:13:03</t>
  </si>
  <si>
    <t>02.06.2023 15:05:34</t>
  </si>
  <si>
    <t>DERBENT TR-1 45-78-M00947_B_91086682_91086682</t>
  </si>
  <si>
    <t>02.06.2023 17:02:43</t>
  </si>
  <si>
    <t>02.06.2023 17:54:52</t>
  </si>
  <si>
    <t>TURGUTALP TR-4/1 (DM3/9) 45-82-M00063_TR-4 M01_72192878</t>
  </si>
  <si>
    <t>02.06.2023 08:37:07</t>
  </si>
  <si>
    <t>02.06.2023 08:53:46</t>
  </si>
  <si>
    <t>DAĞDERE DM 45-72-M00097_ÇITAK M05_2106082</t>
  </si>
  <si>
    <t>02.06.2023 15:47:33</t>
  </si>
  <si>
    <t>02.06.2023 16:02:08</t>
  </si>
  <si>
    <t>HAMZABEYLİ KÖK 45-71-M00071_FABRİKALAR M02_2076264</t>
  </si>
  <si>
    <t>02.06.2023 08:41:05</t>
  </si>
  <si>
    <t>02.06.2023 11:11:13</t>
  </si>
  <si>
    <t>KINIK ORGANİZE DM 35-24-M00208_KOCAÖMERLİ KÖYLER M13_83158733</t>
  </si>
  <si>
    <t>02.06.2023 23:00:47</t>
  </si>
  <si>
    <t>03.06.2023 01:40:59</t>
  </si>
  <si>
    <t>M-1149 35-09-M01149_M-344 M03_47615662</t>
  </si>
  <si>
    <t>02.06.2023 14:32:29</t>
  </si>
  <si>
    <t>02.06.2023 14:55:03</t>
  </si>
  <si>
    <t>K-3011 35-01-K03011_E_56362422_56362422</t>
  </si>
  <si>
    <t>02.06.2023 17:09:56</t>
  </si>
  <si>
    <t>02.06.2023 19:07:35</t>
  </si>
  <si>
    <t>YEŞİLYURT DM 45-73-M00476_HatBaşıAyırıcı_53136543 M02_53136543</t>
  </si>
  <si>
    <t>02.06.2023 14:55:00</t>
  </si>
  <si>
    <t>02.06.2023 16:22:52</t>
  </si>
  <si>
    <t>HASANLAR TR-3 35-28-M00506_35-28-M00506_2377263</t>
  </si>
  <si>
    <t>02.06.2023 11:22:07</t>
  </si>
  <si>
    <t>02.06.2023 15:00:09</t>
  </si>
  <si>
    <t>K-3083 35-04-K03083_99337051_99337051</t>
  </si>
  <si>
    <t>02.06.2023 20:43:57</t>
  </si>
  <si>
    <t>02.06.2023 22:30:22</t>
  </si>
  <si>
    <t>02.06.2023 15:26:27</t>
  </si>
  <si>
    <t>02.06.2023 15:53:58</t>
  </si>
  <si>
    <t>02.06.2023 08:16:09</t>
  </si>
  <si>
    <t>02.06.2023 08:43:56</t>
  </si>
  <si>
    <t>SARUHANLI TR-15 45-80-M00015_SARUHANLI TR-16 M04_60962833</t>
  </si>
  <si>
    <t>02.06.2023 15:23:52</t>
  </si>
  <si>
    <t>02.06.2023 16:59:03</t>
  </si>
  <si>
    <t>URLA TM-1 35-19-A00004_URLA-2 M12_2054380</t>
  </si>
  <si>
    <t>02.06.2023 02:00:44</t>
  </si>
  <si>
    <t>02.06.2023 02:11:12</t>
  </si>
  <si>
    <t>MENEMEN TR-18 35-28-L00018_953369779_953369779</t>
  </si>
  <si>
    <t>02.06.2023 18:58:57</t>
  </si>
  <si>
    <t>02.06.2023 23:44:32</t>
  </si>
  <si>
    <t>URLA TM-1 35-19-A00004_ALAÇATI-2 M04_2313935</t>
  </si>
  <si>
    <t>TEİAŞ Trafo Arızası</t>
  </si>
  <si>
    <t>02.06.2023 06:49:12</t>
  </si>
  <si>
    <t>02.06.2023 07:43:26</t>
  </si>
  <si>
    <t>K-1205 35-01-K01205_910603801_910603801</t>
  </si>
  <si>
    <t>AG Direkten Kesme Açma</t>
  </si>
  <si>
    <t>02.06.2023 15:52:10</t>
  </si>
  <si>
    <t>02.06.2023 17:36:35</t>
  </si>
  <si>
    <t>BAĞARASI TR-10 KÖK 35-23-M00179_ESKİİBAĞARASI M02_72143182</t>
  </si>
  <si>
    <t>02.06.2023 15:13:17</t>
  </si>
  <si>
    <t>02.06.2023 16:40:37</t>
  </si>
  <si>
    <t>ÇOBANLAR SUBATAN TR-1 35-15-L00358_A_96075599_96075599</t>
  </si>
  <si>
    <t>02.06.2023 18:10:29</t>
  </si>
  <si>
    <t>02.06.2023 20:54:02</t>
  </si>
  <si>
    <t>ASARLIK TR-14 KÖK 35-28-M00168_953376951_953376951</t>
  </si>
  <si>
    <t>02.06.2023 20:03:28</t>
  </si>
  <si>
    <t>03.06.2023 00:24:10</t>
  </si>
  <si>
    <t>ÜNAL ŞARLIOĞLU SULAMA GRUBU 35-29-M00245_35-29-M00245_2351227</t>
  </si>
  <si>
    <t>02.06.2023 12:38:44</t>
  </si>
  <si>
    <t>02.06.2023 14:34:47</t>
  </si>
  <si>
    <t>OKLUİSA KÖK 45-81-M00046_CINAN GRUP M04_71994401</t>
  </si>
  <si>
    <t>02.06.2023 07:01:37</t>
  </si>
  <si>
    <t>02.06.2023 07:11:31</t>
  </si>
  <si>
    <t>DM-12/TR-1 45-72-L00062__72374411_72374411</t>
  </si>
  <si>
    <t>02.06.2023 09:16:41</t>
  </si>
  <si>
    <t>02.06.2023 15:36:20</t>
  </si>
  <si>
    <t>ÇAPAK TR-1 35-26-M00425_B_60982432_60982432</t>
  </si>
  <si>
    <t>02.06.2023 14:19:56</t>
  </si>
  <si>
    <t>02.06.2023 15:29:55</t>
  </si>
  <si>
    <t>PANCAR OSB DM-1 35-26-M00869_YAZIBAŞI-2 M26_2122350</t>
  </si>
  <si>
    <t>02.06.2023 16:55:37</t>
  </si>
  <si>
    <t>02.06.2023 17:38:45</t>
  </si>
  <si>
    <t>M-1218 35-01-M01218_D_56364303_56364303</t>
  </si>
  <si>
    <t>02.06.2023 09:47:15</t>
  </si>
  <si>
    <t>02.06.2023 10:37:33</t>
  </si>
  <si>
    <t>K-1774 35-02-K01774_D_56364482_56364482</t>
  </si>
  <si>
    <t>02.06.2023 11:20:24</t>
  </si>
  <si>
    <t>02.06.2023 16:53:07</t>
  </si>
  <si>
    <t>ÇİFTLİKDERE TR-3 45-73-M00548_A_91045811_91045811</t>
  </si>
  <si>
    <t>AG Sehim Bozukluğu</t>
  </si>
  <si>
    <t>02.06.2023 10:03:35</t>
  </si>
  <si>
    <t>02.06.2023 13:29:08</t>
  </si>
  <si>
    <t>VELİLER KÖK 35-31-L00116_CERİTLER TR-1 L03_2337024</t>
  </si>
  <si>
    <t>02.06.2023 09:27:39</t>
  </si>
  <si>
    <t>02.06.2023 13:19:27</t>
  </si>
  <si>
    <t>AKTAŞ TR-1 45-77-L00264_45-77-L00264_2374417</t>
  </si>
  <si>
    <t>02.06.2023 13:30:13</t>
  </si>
  <si>
    <t>02.06.2023 14:40:00</t>
  </si>
  <si>
    <t>KARPUZLUK TR-1 45-76-M00183_DIREK TIPI TRAFO HUCRESI H01_2085547</t>
  </si>
  <si>
    <t>OG Ayırıcı Arızası</t>
  </si>
  <si>
    <t>02.06.2023 19:30:39</t>
  </si>
  <si>
    <t>02.06.2023 20:04:11</t>
  </si>
  <si>
    <t>TURGUTALP TR-4 45-82-M00054_DIREK TIPI TRAFO HUCRESI H01_2092812</t>
  </si>
  <si>
    <t>02.06.2023 08:58:42</t>
  </si>
  <si>
    <t>02.06.2023 10:54:38</t>
  </si>
  <si>
    <t>M-639 OLDURUK KÖK 35-03-M00639_M-738  ( GÖLET) M02_42868422</t>
  </si>
  <si>
    <t>02.06.2023 16:41:28</t>
  </si>
  <si>
    <t>02.06.2023 16:47:46</t>
  </si>
  <si>
    <t>UĞURLU KÖK 45-86-M00045_HatBaşıAyırıcı_62810351 M04_62810351</t>
  </si>
  <si>
    <t>02.06.2023 05:46:14</t>
  </si>
  <si>
    <t>02.06.2023 08:23:56</t>
  </si>
  <si>
    <t>YENİ LİMAN TR-5 35-21-L00213_A_91232679_91232679</t>
  </si>
  <si>
    <t>02.06.2023 17:52:13</t>
  </si>
  <si>
    <t>02.06.2023 19:15:48</t>
  </si>
  <si>
    <t>ALAÇATI TURİZM 35-18-L00594_967144490_967144490</t>
  </si>
  <si>
    <t>02.06.2023 13:15:14</t>
  </si>
  <si>
    <t>02.06.2023 19:33:19</t>
  </si>
  <si>
    <t>M-3468(YATIRIM REZERVE) 35-02-M03468_TRAFO K03_2061315</t>
  </si>
  <si>
    <t>02.06.2023 09:04:46</t>
  </si>
  <si>
    <t>03.06.2023 02:51:00</t>
  </si>
  <si>
    <t>02.06.2023 15:48:24</t>
  </si>
  <si>
    <t>02.06.2023 16:52:01</t>
  </si>
  <si>
    <t>SOMA A SANTRALİ İM/DM 45-82-A00001_MADEN L16_2091661</t>
  </si>
  <si>
    <t>02.06.2023 15:39:42</t>
  </si>
  <si>
    <t>02.06.2023 16:33:23</t>
  </si>
  <si>
    <t>DİNDARLI TR-5 URUFLAR 45-79-M00419_A_56401540_56401540</t>
  </si>
  <si>
    <t>02.06.2023 13:46:15</t>
  </si>
  <si>
    <t>02.06.2023 16:30:46</t>
  </si>
  <si>
    <t>SÜLEYMAN ÖNEM SULAMA GRUBU 35-29-M00342_DIREK TIPI TRAFO HUCRESI H01_2101152</t>
  </si>
  <si>
    <t>02.06.2023 18:13:58</t>
  </si>
  <si>
    <t>02.06.2023 21:08:01</t>
  </si>
  <si>
    <t>K-855 35-01-K00855__72410541_72410541</t>
  </si>
  <si>
    <t>02.06.2023 09:43:29</t>
  </si>
  <si>
    <t>02.06.2023 11:24:49</t>
  </si>
  <si>
    <t>TR-1-3/6 TAVUK  PAZARI KABİN 35-20-L00022_955195502_955195502</t>
  </si>
  <si>
    <t>02.06.2023 16:50:22</t>
  </si>
  <si>
    <t>02.06.2023 20:54:39</t>
  </si>
  <si>
    <t>PAŞAKÖY KÖK 45-80-M00052_HatBaşıAyırıcı_95021088 M02_95021088</t>
  </si>
  <si>
    <t>02.06.2023 20:59:19</t>
  </si>
  <si>
    <t>02.06.2023 22:40:02</t>
  </si>
  <si>
    <t>KOCA MEHMETLER TR-1 35-23-M00212_A_91451391_91451391</t>
  </si>
  <si>
    <t>02.06.2023 01:38:07</t>
  </si>
  <si>
    <t>02.06.2023 02:25:52</t>
  </si>
  <si>
    <t>SARNIÇ İM 35-08-A00005_SARNIÇ-17 K16_2052854</t>
  </si>
  <si>
    <t>02.06.2023 09:18:52</t>
  </si>
  <si>
    <t>02.06.2023 10:53:37</t>
  </si>
  <si>
    <t>DM-22 45-71-M01177_ROSEBAY TR-1 M07_2310459</t>
  </si>
  <si>
    <t>02.06.2023 09:15:08</t>
  </si>
  <si>
    <t>02.06.2023 13:21:23</t>
  </si>
  <si>
    <t>K-1878 35-09-K01878_C C1b_5863262</t>
  </si>
  <si>
    <t>02.06.2023 21:11:49</t>
  </si>
  <si>
    <t>02.06.2023 22:33:06</t>
  </si>
  <si>
    <t>ARMUTLU İM 35-27-A00001_ÇUKURBAĞ L10_2307557</t>
  </si>
  <si>
    <t>02.06.2023 19:40:26</t>
  </si>
  <si>
    <t>02.06.2023 22:01:15</t>
  </si>
  <si>
    <t>M-910 35-09-M00910_C c1b_5878715</t>
  </si>
  <si>
    <t>02.06.2023 10:23:39</t>
  </si>
  <si>
    <t>02.06.2023 11:27:51</t>
  </si>
  <si>
    <t>YAYAKENT DM 35-24-M00209_HatBaşıAyırıcı_50251863 M05_50251863</t>
  </si>
  <si>
    <t>02.06.2023 15:04:16</t>
  </si>
  <si>
    <t>02.06.2023 15:45:55</t>
  </si>
  <si>
    <t>MÜTEVELLİ KÖK 45-80-M00100_KARAAĞAÇLI M01_72196257</t>
  </si>
  <si>
    <t>02.06.2023 08:29:10</t>
  </si>
  <si>
    <t>02.06.2023 09:13:31</t>
  </si>
  <si>
    <t>DM-1/51 35-29-M00051_48345963_56392605_56392605</t>
  </si>
  <si>
    <t>02.06.2023 17:20:39</t>
  </si>
  <si>
    <t>02.06.2023 19:37:18</t>
  </si>
  <si>
    <t>SELENDİ DM 45-81-M00001_KINIK M06_2321590</t>
  </si>
  <si>
    <t>02.06.2023 12:01:08</t>
  </si>
  <si>
    <t>02.06.2023 12:58:38</t>
  </si>
  <si>
    <t>BARAJ KÖK 35-17-M00461_PETKİM BARAJ M01_2336613</t>
  </si>
  <si>
    <t>02.06.2023 20:22:48</t>
  </si>
  <si>
    <t>02.06.2023 23:32:59</t>
  </si>
  <si>
    <t>ÜÇYOL KÖK 45-82-M00128_HatBaşıAyırıcı_53136004 M05_53136004</t>
  </si>
  <si>
    <t>02.06.2023 19:16:06</t>
  </si>
  <si>
    <t>03.06.2023 01:15:25</t>
  </si>
  <si>
    <t>M-1149 35-09-M01149_M-538 M07_47615666</t>
  </si>
  <si>
    <t>02.06.2023 06:05:41</t>
  </si>
  <si>
    <t>02.06.2023 06:37:11</t>
  </si>
  <si>
    <t>L-298 35-18-L00298_L-455 L03_72102721</t>
  </si>
  <si>
    <t>OG Klemens Arızası</t>
  </si>
  <si>
    <t>02.06.2023 22:00:46</t>
  </si>
  <si>
    <t>02.06.2023 22:52:23</t>
  </si>
  <si>
    <t>L-277 35-18-L00277_950450366_950450366</t>
  </si>
  <si>
    <t>02.06.2023 09:29:36</t>
  </si>
  <si>
    <t>02.06.2023 17:55:09</t>
  </si>
  <si>
    <t>GÜLBAHÇE TR-4 35-19-L00144_35-19-L00144_2350399</t>
  </si>
  <si>
    <t>02.06.2023 09:53:56</t>
  </si>
  <si>
    <t>02.06.2023 10:08:26</t>
  </si>
  <si>
    <t>ARSLANLAR TM 35-26-A00004_KÖYLER-1 L42_2305571</t>
  </si>
  <si>
    <t>02.06.2023 07:57:46</t>
  </si>
  <si>
    <t>02.06.2023 08:19:44</t>
  </si>
  <si>
    <t>MORDOĞAN TR-23 35-21-L00152_953356794_953356794</t>
  </si>
  <si>
    <t>02.06.2023 18:32:24</t>
  </si>
  <si>
    <t>02.06.2023 22:05:20</t>
  </si>
  <si>
    <t>KARABAĞLAR TM 35-01-A00012_GÖZTEPE-2 M14_2054532</t>
  </si>
  <si>
    <t>02.06.2023 14:08:44</t>
  </si>
  <si>
    <t>02.06.2023 15:57:02</t>
  </si>
  <si>
    <t>GERENKÖY TR-1 35-23-M00147_35-23-M00147_72155369</t>
  </si>
  <si>
    <t>02.06.2023 02:53:18</t>
  </si>
  <si>
    <t>02.06.2023 04:11:36</t>
  </si>
  <si>
    <t>L-260 35-18-L00260_950466525_950466525</t>
  </si>
  <si>
    <t>02.06.2023 16:20:00</t>
  </si>
  <si>
    <t>02.06.2023 21:35:25</t>
  </si>
  <si>
    <t>ZEYTİNALAN İM 35-19-A00002_KEKLİKTEPE M10_2052153</t>
  </si>
  <si>
    <t>02.06.2023 06:31:27</t>
  </si>
  <si>
    <t>02.06.2023 06:34:11</t>
  </si>
  <si>
    <t>YENİFOÇA TR-51 35-23-M00051_950420885_950420885</t>
  </si>
  <si>
    <t>02.06.2023 14:39:58</t>
  </si>
  <si>
    <t>02.06.2023 17:02:07</t>
  </si>
  <si>
    <t>ZEYTİNLİK TR-35 35-15-L00751_B_56372774_56372774</t>
  </si>
  <si>
    <t>02.06.2023 17:26:42</t>
  </si>
  <si>
    <t>02.06.2023 20:42:22</t>
  </si>
  <si>
    <t>ARSLANLAR TM 35-26-A00004_YAZIBAŞI-1 M34_2307565</t>
  </si>
  <si>
    <t>02.06.2023 10:08:33</t>
  </si>
  <si>
    <t>02.06.2023 11:46:48</t>
  </si>
  <si>
    <t>K-144 35-02-K00144_E_56367413_56367413</t>
  </si>
  <si>
    <t>02.06.2023 15:08:37</t>
  </si>
  <si>
    <t>02.06.2023 20:18:00</t>
  </si>
  <si>
    <t>MARUFLAR KÖK 35-16-M00262_İSMAİLLİ KÖK M04_72050333</t>
  </si>
  <si>
    <t>02.06.2023 15:46:59</t>
  </si>
  <si>
    <t>02.06.2023 15:50:52</t>
  </si>
  <si>
    <t>TR-2/82 BARIŞ MANÇO KÖK 45-83-L00082_TR-2/83 L03_61336406</t>
  </si>
  <si>
    <t>02.06.2023 21:14:08</t>
  </si>
  <si>
    <t>02.06.2023 23:41:38</t>
  </si>
  <si>
    <t>İM-1/TR-7 (MİMOZA) 35-14-M00311__72410434_72410434</t>
  </si>
  <si>
    <t>02.06.2023 18:58:04</t>
  </si>
  <si>
    <t>02.06.2023 20:24:42</t>
  </si>
  <si>
    <t>DM-13/14 45-71-M00321_953208112_953208112</t>
  </si>
  <si>
    <t>02.06.2023 15:46:53</t>
  </si>
  <si>
    <t>02.06.2023 17:38:08</t>
  </si>
  <si>
    <t>KARAPINAR TR-3 45-74-M00341_B_75423141_75423141</t>
  </si>
  <si>
    <t>02.06.2023 11:59:16</t>
  </si>
  <si>
    <t>02.06.2023 13:30:26</t>
  </si>
  <si>
    <t>K-1049 35-02-K01049__83759639_83759639</t>
  </si>
  <si>
    <t>02.06.2023 11:39:22</t>
  </si>
  <si>
    <t>02.06.2023 18:16:29</t>
  </si>
  <si>
    <t>TR-5 35-19-L00005_İÇMELER L03_72124031</t>
  </si>
  <si>
    <t>02.06.2023 12:49:57</t>
  </si>
  <si>
    <t>02.06.2023 13:08:56</t>
  </si>
  <si>
    <t>KAPLAN TR-1 35-29-M00091_35-29-M00091_2372281</t>
  </si>
  <si>
    <t>02.06.2023 17:31:46</t>
  </si>
  <si>
    <t>02.06.2023 18:23:41</t>
  </si>
  <si>
    <t>GÜLBAHÇE TR-2 (TR-183) 35-19-L00183_35-19-L00183_49091734</t>
  </si>
  <si>
    <t>02.06.2023 10:18:08</t>
  </si>
  <si>
    <t>02.06.2023 17:29:47</t>
  </si>
  <si>
    <t>K-1749 35-08-K01749_H H1_5761234</t>
  </si>
  <si>
    <t>02.06.2023 20:44:55</t>
  </si>
  <si>
    <t>02.06.2023 21:35:57</t>
  </si>
  <si>
    <t>K-4773 35-04-K04773_99206485_99206485</t>
  </si>
  <si>
    <t>02.06.2023 19:02:24</t>
  </si>
  <si>
    <t>02.06.2023 20:27:50</t>
  </si>
  <si>
    <t>ÇATALCA TR-1 35-22-M00267_955287455_955287455</t>
  </si>
  <si>
    <t>02.06.2023 13:25:33</t>
  </si>
  <si>
    <t>02.06.2023 17:40:30</t>
  </si>
  <si>
    <t>ÇİÇEKLİ KÖK 45-75-M00070_HatBaşıAyırıcı_53135616 M03_53135616</t>
  </si>
  <si>
    <t>02.06.2023 16:28:11</t>
  </si>
  <si>
    <t>02.06.2023 19:45:34</t>
  </si>
  <si>
    <t>İZDERSAN DM 35-28-M00394_VİLLAKENT-1 M02_47755810</t>
  </si>
  <si>
    <t>02.06.2023 14:42:10</t>
  </si>
  <si>
    <t>02.06.2023 14:59:23</t>
  </si>
  <si>
    <t>ÇAMLIK DM 35-17-M00173_ZEYTİNDAĞ-2 M04_66328243</t>
  </si>
  <si>
    <t>02.06.2023 13:53:42</t>
  </si>
  <si>
    <t>02.06.2023 14:53:24</t>
  </si>
  <si>
    <t>K-3550 35-03-K03550_H_56366035_56366035</t>
  </si>
  <si>
    <t>02.06.2023 02:19:02</t>
  </si>
  <si>
    <t>02.06.2023 03:07:09</t>
  </si>
  <si>
    <t>L-283 35-18-L00283_12439468_56372627_56372627</t>
  </si>
  <si>
    <t>02.06.2023 04:27:24</t>
  </si>
  <si>
    <t>02.06.2023 05:18:59</t>
  </si>
  <si>
    <t>SARUHANLI TR-2 45-80-M00002_ÖZGÜR TARIM M05_88061783</t>
  </si>
  <si>
    <t>02.06.2023 18:00:25</t>
  </si>
  <si>
    <t>02.06.2023 18:47:13</t>
  </si>
  <si>
    <t>DUALAR KÖK 45-82-M00126_DUALAR M02_72193838</t>
  </si>
  <si>
    <t>02.06.2023 17:36:45</t>
  </si>
  <si>
    <t>02.06.2023 18:34:20</t>
  </si>
  <si>
    <t>GÜZELKÖY KÖK 45-71-M00123_HAŞİM AKCURA ENH M03_50218012</t>
  </si>
  <si>
    <t>02.06.2023 09:42:29</t>
  </si>
  <si>
    <t>02.06.2023 12:43:55</t>
  </si>
  <si>
    <t>TR-52 SAĞLIK OCAĞI 35-26-M00052_35-26-M00052_2365753</t>
  </si>
  <si>
    <t>02.06.2023 10:54:41</t>
  </si>
  <si>
    <t>02.06.2023 16:40:24</t>
  </si>
  <si>
    <t>MORDOĞAN İM 35-21-A00002_TRAFO-A M06_2061838</t>
  </si>
  <si>
    <t>02.06.2023 01:10:37</t>
  </si>
  <si>
    <t>02.06.2023 01:17:36</t>
  </si>
  <si>
    <t>K-299 35-02-K00299_R_56366256_56366256</t>
  </si>
  <si>
    <t>02.06.2023 23:01:28</t>
  </si>
  <si>
    <t>03.06.2023 00:41:48</t>
  </si>
  <si>
    <t>KAYIŞLAR KÖK 45-80-M00183_YENİOSMANİYE M04_72195717</t>
  </si>
  <si>
    <t>02.06.2023 17:26:31</t>
  </si>
  <si>
    <t>02.06.2023 18:01:18</t>
  </si>
  <si>
    <t>02.06.2023 23:29:46</t>
  </si>
  <si>
    <t>03.06.2023 01:01:51</t>
  </si>
  <si>
    <t>DEMİRCİ DM 45-74-M00347_DEMİRKÖPRÜ MAHMUTLAR KÖK M06_84598225</t>
  </si>
  <si>
    <t>02.06.2023 13:57:06</t>
  </si>
  <si>
    <t>02.06.2023 14:31:03</t>
  </si>
  <si>
    <t>TR-273 35-19-L00273_956673525_956673525</t>
  </si>
  <si>
    <t>02.06.2023 17:42:09</t>
  </si>
  <si>
    <t>02.06.2023 19:24:33</t>
  </si>
  <si>
    <t>SAZOBA DM 45-72-M00413_SAZOBA TARIMSAL SULAMA M08_2102717</t>
  </si>
  <si>
    <t>02.06.2023 11:08:38</t>
  </si>
  <si>
    <t>02.06.2023 13:11:01</t>
  </si>
  <si>
    <t>M-1033 35-04-M01033_99386802_99386802</t>
  </si>
  <si>
    <t>02.06.2023 12:55:15</t>
  </si>
  <si>
    <t>02.06.2023 13:55:35</t>
  </si>
  <si>
    <t>BULGURCA TR-2 35-22-M00251_955270969_955270969</t>
  </si>
  <si>
    <t>02.06.2023 10:28:37</t>
  </si>
  <si>
    <t>02.06.2023 18:08:33</t>
  </si>
  <si>
    <t>K-174 35-02-K00174_910198937_910198937</t>
  </si>
  <si>
    <t>02.06.2023 18:41:56</t>
  </si>
  <si>
    <t>03.06.2023 01:49:36</t>
  </si>
  <si>
    <t>AHMETLİ İM 45-84-A00001_KÖY GRUBU L05_2314527</t>
  </si>
  <si>
    <t>02.06.2023 11:00:56</t>
  </si>
  <si>
    <t>02.06.2023 14:24:10</t>
  </si>
  <si>
    <t>02.06.2023 10:01:20</t>
  </si>
  <si>
    <t>02.06.2023 16:37:07</t>
  </si>
  <si>
    <t>M-911 35-09-M00911_HAVAİ HAT M03_47612485</t>
  </si>
  <si>
    <t>02.06.2023 14:55:21</t>
  </si>
  <si>
    <t>02.06.2023 15:21:06</t>
  </si>
  <si>
    <t>KINIK ORGANİZE DM 35-24-M00208_SOMA KÖYLER M15_83158582</t>
  </si>
  <si>
    <t>02.06.2023 16:39:26</t>
  </si>
  <si>
    <t>02.06.2023 16:52:34</t>
  </si>
  <si>
    <t>ÖZBEK DM (TR-315) 35-19-M00044_AKKUM M06_72140344</t>
  </si>
  <si>
    <t>02.06.2023 15:57:18</t>
  </si>
  <si>
    <t>ÇİFTLİK İM 35-18-A00003_SAĞLIKÇILAR L06_2307805</t>
  </si>
  <si>
    <t>02.06.2023 09:01:22</t>
  </si>
  <si>
    <t>02.06.2023 13:41:15</t>
  </si>
  <si>
    <t>YEŞİLOVA ÇAYIR TR-6 35-20-L00131_35-20-L00131_2351386</t>
  </si>
  <si>
    <t>02.06.2023 08:58:16</t>
  </si>
  <si>
    <t>02.06.2023 10:00:04</t>
  </si>
  <si>
    <t>L-258/1 35-18-L00608__72410835_72410835</t>
  </si>
  <si>
    <t>02.06.2023 20:41:46</t>
  </si>
  <si>
    <t>DM-3/TR-9 35-13-L00055_946422850_946422850</t>
  </si>
  <si>
    <t>02.06.2023 11:32:05</t>
  </si>
  <si>
    <t>02.06.2023 09:46:01</t>
  </si>
  <si>
    <t>02.06.2023 18:21:32</t>
  </si>
  <si>
    <t>TR-61 35-17-M00061_950307597_950307597</t>
  </si>
  <si>
    <t>02.06.2023 16:59:56</t>
  </si>
  <si>
    <t>02.06.2023 18:06:10</t>
  </si>
  <si>
    <t>02.06.2023 15:22:56</t>
  </si>
  <si>
    <t>02.06.2023 15:33:08</t>
  </si>
  <si>
    <t>KEMALİYE DM (TR-1) 45-73-M00150_HatBaşıAyırıcı_53135713 M01_53135713</t>
  </si>
  <si>
    <t>02.06.2023 07:39:19</t>
  </si>
  <si>
    <t>02.06.2023 09:23:11</t>
  </si>
  <si>
    <t>02.06.2023 12:19:14</t>
  </si>
  <si>
    <t>02.06.2023 13:19:37</t>
  </si>
  <si>
    <t>ULUKENT DM-1/16 35-28-M00069_ESKİ KARŞIYAKA M06_66552813</t>
  </si>
  <si>
    <t>02.06.2023 06:51:43</t>
  </si>
  <si>
    <t>02.06.2023 07:02:04</t>
  </si>
  <si>
    <t>TR-55 KÖK 35-19-M00055_İM-2/TR-2(TR-292) L02_76783895</t>
  </si>
  <si>
    <t>02.06.2023 09:15:46</t>
  </si>
  <si>
    <t>02.06.2023 17:53:53</t>
  </si>
  <si>
    <t>AKYURT TR-1 35-29-L00624_35-29-L00624_2368910</t>
  </si>
  <si>
    <t>02.06.2023 17:36:57</t>
  </si>
  <si>
    <t>02.06.2023 18:14:00</t>
  </si>
  <si>
    <t>TR-2/6 45-83-L00006_TR-2/8 L03_2085143</t>
  </si>
  <si>
    <t>02.06.2023 09:12:00</t>
  </si>
  <si>
    <t>02.06.2023 17:24:33</t>
  </si>
  <si>
    <t>K-128 35-02-K00128_99886118_99886118</t>
  </si>
  <si>
    <t>02.06.2023 18:23:59</t>
  </si>
  <si>
    <t>02.06.2023 22:38:44</t>
  </si>
  <si>
    <t>K-609 35-02-K00609_35-02-K00609_2373495</t>
  </si>
  <si>
    <t>02.06.2023 10:45:36</t>
  </si>
  <si>
    <t>02.06.2023 16:18:37</t>
  </si>
  <si>
    <t>DM-2/16 (BİM KARŞISI) 45-71-M00112_953216871_953216871</t>
  </si>
  <si>
    <t>02.06.2023 18:10:05</t>
  </si>
  <si>
    <t>02.06.2023 19:34:51</t>
  </si>
  <si>
    <t>L-6 35-18-L00006_950436371_950436371</t>
  </si>
  <si>
    <t>02.06.2023 10:48:37</t>
  </si>
  <si>
    <t>02.06.2023 11:44:05</t>
  </si>
  <si>
    <t>ÇANDARLI DM-TR-20 35-30-M00020_YAYLAYURT M06_72352926</t>
  </si>
  <si>
    <t>02.06.2023 09:28:32</t>
  </si>
  <si>
    <t>02.06.2023 16:52:53</t>
  </si>
  <si>
    <t>ABALIOĞLU DM 45-83-M00136_BAĞYURDU-DOĞALGAZ-OZAN BLOK M09_72134517</t>
  </si>
  <si>
    <t>02.06.2023 10:29:50</t>
  </si>
  <si>
    <t>02.06.2023 10:56:02</t>
  </si>
  <si>
    <t>YENİ ŞAKRAN TR-4 35-17-M00204_950307872_950307872</t>
  </si>
  <si>
    <t>02.06.2023 17:53:59</t>
  </si>
  <si>
    <t>02.06.2023 20:37:45</t>
  </si>
  <si>
    <t>KARGIN KÖK 45-71-M00095_AYTEKİNLER ESKİ HARMANDALI M07_2321769</t>
  </si>
  <si>
    <t>02.06.2023 08:57:53</t>
  </si>
  <si>
    <t>02.06.2023 10:32:04</t>
  </si>
  <si>
    <t>NARINCALISÜLEYMAN KERİMLİ MAH. TR 45-77-L00211_45-77-L00211_2375236</t>
  </si>
  <si>
    <t>02.06.2023 15:00:00</t>
  </si>
  <si>
    <t>02.06.2023 15:41:41</t>
  </si>
  <si>
    <t>YAHŞELLİ KÖK 35-28-M00293_EMİRALEM M03_66582307</t>
  </si>
  <si>
    <t>02.06.2023 09:42:28</t>
  </si>
  <si>
    <t>02.06.2023 15:45:20</t>
  </si>
  <si>
    <t>KOLDERE KÖK 45-80-M00051_GÜMÜLCELİ M011_73403248</t>
  </si>
  <si>
    <t>02.06.2023 18:58:58</t>
  </si>
  <si>
    <t>02.06.2023 19:55:32</t>
  </si>
  <si>
    <t>M-195 35-02-M00195_99922008_99922008</t>
  </si>
  <si>
    <t>02.06.2023 08:09:19</t>
  </si>
  <si>
    <t>YENİFOÇA TR-51 35-23-M00051_B_56376090_56376090</t>
  </si>
  <si>
    <t>02.06.2023 12:34:21</t>
  </si>
  <si>
    <t>02.06.2023 14:17:30</t>
  </si>
  <si>
    <t>TR-1/3 45-83-M00003_PAŞATIMARI TR-1 M05_2095355</t>
  </si>
  <si>
    <t>02.06.2023 07:39:11</t>
  </si>
  <si>
    <t>02.06.2023 08:56:48</t>
  </si>
  <si>
    <t>BİRGİ DM 35-15-L01013_CEVİZALAN L05_67562276</t>
  </si>
  <si>
    <t>02.06.2023 06:44:42</t>
  </si>
  <si>
    <t>02.06.2023 07:11:27</t>
  </si>
  <si>
    <t>ÖDEMİŞ İM 35-15-A00001_ÇAPUTÇU M16_2309747</t>
  </si>
  <si>
    <t>02.06.2023 09:46:21</t>
  </si>
  <si>
    <t>02.06.2023 15:33:14</t>
  </si>
  <si>
    <t>TR-2/82 BARIŞ MANÇO KÖK 45-83-L00082_TR-2/82-A L04_61336454</t>
  </si>
  <si>
    <t>02.06.2023 23:51:54</t>
  </si>
  <si>
    <t>03.06.2023 04:40:52</t>
  </si>
  <si>
    <t>K-1049 35-02-K01049_K-3156 K05_2035024</t>
  </si>
  <si>
    <t>02.06.2023 16:29:58</t>
  </si>
  <si>
    <t>02.06.2023 16:32:16</t>
  </si>
  <si>
    <t>SOMA TR-20 45-82-M00020_B B4b_5982148</t>
  </si>
  <si>
    <t>AG Yük Ayırıcı Arızası</t>
  </si>
  <si>
    <t>02.06.2023 18:13:11</t>
  </si>
  <si>
    <t>02.06.2023 22:40:56</t>
  </si>
  <si>
    <t>PEHLİVANLAR KÖK 35-27-M00091_ALİ ÖZŞAHİNLER SULAMA M02_72176919</t>
  </si>
  <si>
    <t>02.06.2023 11:44:34</t>
  </si>
  <si>
    <t>02.06.2023 13:08:22</t>
  </si>
  <si>
    <t>L-444 35-18-L00444_965777789_965777789</t>
  </si>
  <si>
    <t>02.06.2023 01:30:11</t>
  </si>
  <si>
    <t>02.06.2023 03:43:39</t>
  </si>
  <si>
    <t>M-1218 35-01-M01218_E_56363586_56363586</t>
  </si>
  <si>
    <t>AG Hatta Ağaç Kesimi</t>
  </si>
  <si>
    <t>02.06.2023 09:48:35</t>
  </si>
  <si>
    <t>02.06.2023 11:13:27</t>
  </si>
  <si>
    <t>TR-11 45-77-L00011_945505504_945505504</t>
  </si>
  <si>
    <t>02.06.2023 22:39:07</t>
  </si>
  <si>
    <t>03.06.2023 00:33:41</t>
  </si>
  <si>
    <t>YEŞİLYURT TR-9 45-73-M00486_45-73-M00486_66859786</t>
  </si>
  <si>
    <t>02.06.2023 09:58:25</t>
  </si>
  <si>
    <t>02.06.2023 15:17:23</t>
  </si>
  <si>
    <t>ZEYTİNDAĞ TR-1 35-16-M00003_B_56396090_56396090</t>
  </si>
  <si>
    <t>02.06.2023 19:33:42</t>
  </si>
  <si>
    <t>02.06.2023 23:56:53</t>
  </si>
  <si>
    <t>HARMANDALI DM-2 (M-200) 35-09-M00200_TRAFO M14_67109128</t>
  </si>
  <si>
    <t>02.06.2023 07:41:04</t>
  </si>
  <si>
    <t>02.06.2023 10:13:56</t>
  </si>
  <si>
    <t>BEBEKLİ SARIALİLER TR-2 45-77-L00478_45-77-L00478_83837369</t>
  </si>
  <si>
    <t>02.06.2023 10:12:00</t>
  </si>
  <si>
    <t>02.06.2023 11:12:57</t>
  </si>
  <si>
    <t>ÜÇPINAR DM 45-71-M00183_GÖKBEL M09_72249143</t>
  </si>
  <si>
    <t>02.06.2023 21:46:37</t>
  </si>
  <si>
    <t>03.06.2023 02:07:26</t>
  </si>
  <si>
    <t>BURUNCUK KÖK 35-20-L00273_ZEYTİNOVA DAĞ GRUBU L02_66528753</t>
  </si>
  <si>
    <t>02.06.2023 09:18:44</t>
  </si>
  <si>
    <t>02.06.2023 14:18:00</t>
  </si>
  <si>
    <t>KARGIN KÖK 45-71-M00095_HatBaşıAyırıcı_53135193 M07_53135193</t>
  </si>
  <si>
    <t>02.06.2023 13:54:17</t>
  </si>
  <si>
    <t>02.06.2023 20:19:29</t>
  </si>
  <si>
    <t>ÖDEMİŞ İM 35-15-A00001_BOZDAĞ L17_2062385</t>
  </si>
  <si>
    <t>02.06.2023 15:25:25</t>
  </si>
  <si>
    <t>02.06.2023 15:34:48</t>
  </si>
  <si>
    <t>GÜZELKÖY TR 45-71-M00984_DIREK TIPI TRAFO HUCRESI H01_2087783</t>
  </si>
  <si>
    <t>OG Atlama Arızası</t>
  </si>
  <si>
    <t>02.06.2023 12:51:50</t>
  </si>
  <si>
    <t>02.06.2023 17:03:47</t>
  </si>
  <si>
    <t>GELENBE İM 45-76-A00001_HatBaşıAyırıcı_53136523 L03_53136523</t>
  </si>
  <si>
    <t>02.06.2023 17:43:36</t>
  </si>
  <si>
    <t>02.06.2023 19:07:46</t>
  </si>
  <si>
    <t>TAŞLIYOL KÖK 35-27-M00495_TAŞLIYOL M03_72168857</t>
  </si>
  <si>
    <t>02.06.2023 08:26:00</t>
  </si>
  <si>
    <t>02.06.2023 08:34:38</t>
  </si>
  <si>
    <t>K-1678 35-08-K01678_K-1948 K02_42032888</t>
  </si>
  <si>
    <t>02.06.2023 10:54:40</t>
  </si>
  <si>
    <t>02.06.2023 11:10:44</t>
  </si>
  <si>
    <t>AŞAĞI KIZILCA İÇME SUYU TR-2 35-27-L00090_ H_93492375</t>
  </si>
  <si>
    <t>02.06.2023 01:34:01</t>
  </si>
  <si>
    <t>02.06.2023 03:07:02</t>
  </si>
  <si>
    <t>02.06.2023 10:50:37</t>
  </si>
  <si>
    <t>02.06.2023 17:37:00</t>
  </si>
  <si>
    <t>02.06.2023 05:23:35</t>
  </si>
  <si>
    <t>02.06.2023 08:52:26</t>
  </si>
  <si>
    <t>M-271 KARAKAYALAR DM 35-14-M00271_BADEMLER 477 SOL DEVRE M10_2097313</t>
  </si>
  <si>
    <t>02.06.2023 06:48:24</t>
  </si>
  <si>
    <t>02.06.2023 06:59:56</t>
  </si>
  <si>
    <t>ALOSBİ TM 35-17-A00006_ALİAĞA RES M06_2310718</t>
  </si>
  <si>
    <t>02.06.2023 15:00:56</t>
  </si>
  <si>
    <t>02.06.2023 16:24:35</t>
  </si>
  <si>
    <t>M-2558 35-01-M02558_C C2_66269563</t>
  </si>
  <si>
    <t>02.06.2023 17:05:58</t>
  </si>
  <si>
    <t>02.06.2023 18:34:00</t>
  </si>
  <si>
    <t>SÜTÇÜLER DM 35-27-M00900_ÇAMBEL-1 M20_92758041</t>
  </si>
  <si>
    <t>02.06.2023 08:30:01</t>
  </si>
  <si>
    <t>02.06.2023 08:37:15</t>
  </si>
  <si>
    <t>M-236 35-02-M00236_C_56382754_56382754</t>
  </si>
  <si>
    <t>02.06.2023 09:47:59</t>
  </si>
  <si>
    <t>02.06.2023 11:11:44</t>
  </si>
  <si>
    <t>LOKMANKUYU KÖK 35-15-L00903_ÖZEL MÜŞTERİLER L03_67112584</t>
  </si>
  <si>
    <t>02.06.2023 18:43:38</t>
  </si>
  <si>
    <t>02.06.2023 19:36:05</t>
  </si>
  <si>
    <t>K-986 35-07-K00986_B_91286094_91286094</t>
  </si>
  <si>
    <t>02.06.2023 10:03:18</t>
  </si>
  <si>
    <t>02.06.2023 16:23:23</t>
  </si>
  <si>
    <t>URLA TM-1 35-19-A00004_ZEYTİNALANI İM M07_2054372</t>
  </si>
  <si>
    <t>02.06.2023 06:10:49</t>
  </si>
  <si>
    <t>02.06.2023 06:26:15</t>
  </si>
  <si>
    <t>M-10 35-02-M00010_35-02-M00010_2365279</t>
  </si>
  <si>
    <t>02.06.2023 10:39:12</t>
  </si>
  <si>
    <t>02.06.2023 17:58:00</t>
  </si>
  <si>
    <t>K-4159 35-02-K04159_35-02-K04159_2347917</t>
  </si>
  <si>
    <t>02.06.2023 15:13:13</t>
  </si>
  <si>
    <t>02.06.2023 22:00:01</t>
  </si>
  <si>
    <t>DEMİRKÖPRÜ TM 45-78-A00005_HatBaşıAyırıcı_53139734 M05_53139734</t>
  </si>
  <si>
    <t>02.06.2023 18:31:30</t>
  </si>
  <si>
    <t>02.06.2023 23:12:06</t>
  </si>
  <si>
    <t>ALÇUK TM 35-17-A00001_FOÇA-2 M33_2307958</t>
  </si>
  <si>
    <t>02.06.2023 09:25:43</t>
  </si>
  <si>
    <t>02.06.2023 11:11:24</t>
  </si>
  <si>
    <t>MEHMET CAN ÖZEL TR 45-78-M00627Ö_DIREK TIPI TRAFO HUCRESI H01_2109408</t>
  </si>
  <si>
    <t>OG Parafudr Patlaması</t>
  </si>
  <si>
    <t>02.06.2023 08:43:04</t>
  </si>
  <si>
    <t>02.06.2023 11:10:05</t>
  </si>
  <si>
    <t>MORDOĞAN MANAL TR-49 35-21-L00176_35-21-L00176_2375427</t>
  </si>
  <si>
    <t>02.06.2023 09:02:52</t>
  </si>
  <si>
    <t>02.06.2023 17:02:45</t>
  </si>
  <si>
    <t>SOMA A SANTRALİ İM/DM 45-82-A00001_AKHİSAR M08_2091636</t>
  </si>
  <si>
    <t>02.06.2023 15:38:15</t>
  </si>
  <si>
    <t>02.06.2023 16:00:42</t>
  </si>
  <si>
    <t>M-22 HASTANE ÖNÜ 35-14-M00022_DIREK TIPI TRAFO HUCRESI H01_2097855</t>
  </si>
  <si>
    <t>02.06.2023 08:09:59</t>
  </si>
  <si>
    <t>02.06.2023 17:24:05</t>
  </si>
  <si>
    <t>ÖZGÖRKEY KÖK 35-26-M00256_ÇAPAK M07_65969695</t>
  </si>
  <si>
    <t>02.06.2023 11:48:26</t>
  </si>
  <si>
    <t>02.06.2023 12:22:42</t>
  </si>
  <si>
    <t>M-850 KARAÇAM KÖK 35-02-M00850_KARAÇAM M07_49919631</t>
  </si>
  <si>
    <t>02.06.2023 09:42:59</t>
  </si>
  <si>
    <t>02.06.2023 16:31:25</t>
  </si>
  <si>
    <t>M-2313Ö DSİ SÜZBEYLİ ÖZEL KÖK 35-09-M02313Ö_HatBaşıAyırıcı_53133632 M01_53133632</t>
  </si>
  <si>
    <t>02.06.2023 12:42:19</t>
  </si>
  <si>
    <t>02.06.2023 14:19:34</t>
  </si>
  <si>
    <t>M-1356 GEÇİT 35-02-M01356_M-1042 M02_91483647</t>
  </si>
  <si>
    <t>02.06.2023 10:53:21</t>
  </si>
  <si>
    <t>02.06.2023 14:41:37</t>
  </si>
  <si>
    <t>ARSLANLAR TM 35-26-A00004_YAZIBAŞI-2 M17_2057970</t>
  </si>
  <si>
    <t>02.06.2023 07:11:37</t>
  </si>
  <si>
    <t>02.06.2023 08:08:53</t>
  </si>
  <si>
    <t>L-10 MEZARLIK YANI 35-14-L00010_50025163_56354713_56354713</t>
  </si>
  <si>
    <t>02.06.2023 08:56:26</t>
  </si>
  <si>
    <t>02.06.2023 10:33:45</t>
  </si>
  <si>
    <t>KAPAKLI DM 45-72-M00309_RAHMİYE-1 TARIMSAL SULAMA M06_2099424</t>
  </si>
  <si>
    <t>02.06.2023 12:56:22</t>
  </si>
  <si>
    <t>02.06.2023 15:18:40</t>
  </si>
  <si>
    <t>YAĞCILAR TR-5 35-19-M00230_A_56390360_56390360</t>
  </si>
  <si>
    <t>02.06.2023 18:09:18</t>
  </si>
  <si>
    <t>02.06.2023 19:40:05</t>
  </si>
  <si>
    <t>TORBALI DM-5/TR-1 (TR-101) 35-26-M00101_ORMAN FİD. (TR-103-104-105) M07_66227404</t>
  </si>
  <si>
    <t>02.06.2023 13:37:54</t>
  </si>
  <si>
    <t>02.06.2023 18:53:07</t>
  </si>
  <si>
    <t>TIRAZLAR TR-1 45-79-M00076_945554924_945554924</t>
  </si>
  <si>
    <t>02.06.2023 09:04:07</t>
  </si>
  <si>
    <t>02.06.2023 10:18:42</t>
  </si>
  <si>
    <t>MAVİKENT TR-2 35-30-M00136_A_91251142_91251142</t>
  </si>
  <si>
    <t>02.06.2023 20:46:36</t>
  </si>
  <si>
    <t>02.06.2023 22:30:49</t>
  </si>
  <si>
    <t>YEŞİLYURT TR-12 45-73-M00487_45-73-M00487_66945209</t>
  </si>
  <si>
    <t>02.06.2023 09:44:48</t>
  </si>
  <si>
    <t>02.06.2023 15:25:11</t>
  </si>
  <si>
    <t>ÖDEMİŞ TM-2 35-15-A00005_YOLÜSTÜ M18_2334263</t>
  </si>
  <si>
    <t>02.06.2023 19:10:10</t>
  </si>
  <si>
    <t>02.06.2023 19:21:10</t>
  </si>
  <si>
    <t>DM-5/TR-5 (TR-56) 35-26-M00056_956625659_956625659</t>
  </si>
  <si>
    <t>02.06.2023 08:10:24</t>
  </si>
  <si>
    <t>02.06.2023 17:31:49</t>
  </si>
  <si>
    <t>KINIK ORGANİZE DM 35-24-M00208_POLYAK-1 M06_83158593</t>
  </si>
  <si>
    <t>02.06.2023 16:49:35</t>
  </si>
  <si>
    <t>DM-14/2 45-71-M00373_B_56397660_56397660</t>
  </si>
  <si>
    <t>02.06.2023 18:37:03</t>
  </si>
  <si>
    <t>02.06.2023 20:02:18</t>
  </si>
  <si>
    <t>ULUCAK DM 35-27-M00792_EĞRİDERE-1 M06_2310311</t>
  </si>
  <si>
    <t>02.06.2023 14:53:25</t>
  </si>
  <si>
    <t>02.06.2023 16:36:04</t>
  </si>
  <si>
    <t>AĞAÇ İŞLERİ KÖK-2 (M-703) 35-22-M00125_KISIKKÖY(KARTAL) M02_72110742</t>
  </si>
  <si>
    <t>02.06.2023 07:34:59</t>
  </si>
  <si>
    <t>02.06.2023 08:00:16</t>
  </si>
  <si>
    <t>02.06.2023 18:58:00</t>
  </si>
  <si>
    <t>02.06.2023 19:16:58</t>
  </si>
  <si>
    <t>EĞLENHOCA DM 35-21-M00013_ALAÇATI-3 (KARABURUN GIS TM) M09_72178742</t>
  </si>
  <si>
    <t>02.06.2023 07:09:55</t>
  </si>
  <si>
    <t>ZEYTİNALAN İM 35-19-A00002_GÜZELBAHÇE İM ÇIKIŞ M13_2052317</t>
  </si>
  <si>
    <t>02.06.2023 06:26:58</t>
  </si>
  <si>
    <t>02.06.2023 06:31:46</t>
  </si>
  <si>
    <t>M-1335 KAYADİBİ KÖK 35-02-M01335_M-1157 KARAÇAM M05_2053136</t>
  </si>
  <si>
    <t>02.06.2023 14:38:20</t>
  </si>
  <si>
    <t>02.06.2023 16:00:23</t>
  </si>
  <si>
    <t>02.06.2023 09:31:47</t>
  </si>
  <si>
    <t>02.06.2023 09:42:04</t>
  </si>
  <si>
    <t>02.06.2023 04:35:33</t>
  </si>
  <si>
    <t>02.06.2023 04:41:02</t>
  </si>
  <si>
    <t>DM-3/1 35-19-M00003_GİRİŞ (DM-1/11-A) M12_2333737</t>
  </si>
  <si>
    <t>02.06.2023 16:10:43</t>
  </si>
  <si>
    <t>02.06.2023 16:50:32</t>
  </si>
  <si>
    <t>02.06.2023 17:53:47</t>
  </si>
  <si>
    <t>02.06.2023 18:32:34</t>
  </si>
  <si>
    <t>K-1975 35-01-K01975_D 1D_5860663</t>
  </si>
  <si>
    <t>02.06.2023 00:19:37</t>
  </si>
  <si>
    <t>02.06.2023 00:38:48</t>
  </si>
  <si>
    <t>YUKARI AVDAN TR-1 45-82-M00241_945532794_945532794</t>
  </si>
  <si>
    <t>02.06.2023 19:45:37</t>
  </si>
  <si>
    <t>03.06.2023 01:45:11</t>
  </si>
  <si>
    <t>L-430 35-18-L00430_950458202_950458202</t>
  </si>
  <si>
    <t>02.06.2023 14:45:19</t>
  </si>
  <si>
    <t>02.06.2023 15:58:55</t>
  </si>
  <si>
    <t>BEYDERE KÖK 45-71-M00128_ÜÇPINAR M03_50217152</t>
  </si>
  <si>
    <t>02.06.2023 15:47:02</t>
  </si>
  <si>
    <t>02.06.2023 16:15:49</t>
  </si>
  <si>
    <t>SARIGÖL TR-51 45-79-M00051_945560547_945560547</t>
  </si>
  <si>
    <t>02.06.2023 10:07:25</t>
  </si>
  <si>
    <t>02.06.2023 14:08:56</t>
  </si>
  <si>
    <t>DAĞCIYUSUF TR-9 45-73-M01326_45-73-M01326_88470094</t>
  </si>
  <si>
    <t>02.06.2023 10:44:33</t>
  </si>
  <si>
    <t>02.06.2023 14:20:19</t>
  </si>
  <si>
    <t>BEYDERE KÖK 45-71-M00128_ESKİ KARAAĞAÇLI M07_50217231</t>
  </si>
  <si>
    <t>02.06.2023 17:58:55</t>
  </si>
  <si>
    <t>02.06.2023 21:39:39</t>
  </si>
  <si>
    <t>ALAÇATI İM 35-18-A00002_L-307 L06_2307538</t>
  </si>
  <si>
    <t>02.06.2023 21:18:03</t>
  </si>
  <si>
    <t>02.06.2023 21:53:19</t>
  </si>
  <si>
    <t>M-3120 35-10-M03120_35-10-M03120_81756597</t>
  </si>
  <si>
    <t>02.06.2023 10:57:27</t>
  </si>
  <si>
    <t>02.06.2023 17:25:50</t>
  </si>
  <si>
    <t>02.06.2023 10:28:04</t>
  </si>
  <si>
    <t>02.06.2023 11:58:36</t>
  </si>
  <si>
    <t>TROPİKAL DM 35-27-L00056_HatBaşıAyırıcı_53132457 L04_53132457</t>
  </si>
  <si>
    <t>02.06.2023 22:03:52</t>
  </si>
  <si>
    <t>03.06.2023 00:24:58</t>
  </si>
  <si>
    <t>ÖREN TOPRAK SU KÖK 35-27-M00760_ÖREN TOPRAK SULAMA-2 M02_80024021</t>
  </si>
  <si>
    <t>02.06.2023 18:51:03</t>
  </si>
  <si>
    <t>02.06.2023 19:40:48</t>
  </si>
  <si>
    <t>TR-16 45-77-L00016_945487001_945487001</t>
  </si>
  <si>
    <t>02.06.2023 14:20:09</t>
  </si>
  <si>
    <t>02.06.2023 16:57:01</t>
  </si>
  <si>
    <t>ÜÇYOL KÖK 45-82-M00128_VAKIFLI-NALDÖKEN M03_2090477</t>
  </si>
  <si>
    <t>02.06.2023 17:15:40</t>
  </si>
  <si>
    <t>02.06.2023 17:40:39</t>
  </si>
  <si>
    <t>SARILAR KÖYÜ TR-2 35-27-L00264_98999674_98999674</t>
  </si>
  <si>
    <t>02.06.2023 11:23:49</t>
  </si>
  <si>
    <t>02.06.2023 15:08:08</t>
  </si>
  <si>
    <t>ZEYTİNALAN İM 35-19-A00002_GÜZELBAHÇE-2 ÇIKIŞ (İSTİKLAL) M11_2052313</t>
  </si>
  <si>
    <t>02.06.2023 06:31:31</t>
  </si>
  <si>
    <t>02.06.2023 06:33:02</t>
  </si>
  <si>
    <t>L-103 35-18-L00103_83436569 G01_83437228</t>
  </si>
  <si>
    <t>02.06.2023 11:39:25</t>
  </si>
  <si>
    <t>02.06.2023 15:13:12</t>
  </si>
  <si>
    <t>TİRE İM-DM-1 35-29-A00001_DEREBAŞI M25_2313894</t>
  </si>
  <si>
    <t>02.06.2023 09:27:22</t>
  </si>
  <si>
    <t>02.06.2023 09:41:22</t>
  </si>
  <si>
    <t>SOMA KÖYLER DM-2 45-82-M00125_SAVAŞTEPE 34.5 M09_2035838</t>
  </si>
  <si>
    <t>02.06.2023 16:36:34</t>
  </si>
  <si>
    <t>02.06.2023 17:05:23</t>
  </si>
  <si>
    <t>PANCAR KÖK 35-26-M00891_KARAKUYU M02_2302862</t>
  </si>
  <si>
    <t>02.06.2023 18:39:52</t>
  </si>
  <si>
    <t>02.06.2023 19:12:02</t>
  </si>
  <si>
    <t>LOKMANKUYU KÖK 35-15-L00903_ERKEKLİ L05_67112629</t>
  </si>
  <si>
    <t>02.06.2023 16:41:44</t>
  </si>
  <si>
    <t>02.06.2023 17:52:16</t>
  </si>
  <si>
    <t>CABBAR DM 45-73-M00100_DSİ ÇIKIŞ M03_2057597</t>
  </si>
  <si>
    <t>02.06.2023 14:54:12</t>
  </si>
  <si>
    <t>02.06.2023 14:56:47</t>
  </si>
  <si>
    <t>M-2543 35-02-M02543_ DOĞANÇAY-2 (M-2543) M14_73560360</t>
  </si>
  <si>
    <t>02.06.2023 09:05:02</t>
  </si>
  <si>
    <t>02.06.2023 14:15:08</t>
  </si>
  <si>
    <t>KARŞIYAKA GIS TM 35-04-A00002_TR-1 K25_2053609</t>
  </si>
  <si>
    <t>02.06.2023 03:01:12</t>
  </si>
  <si>
    <t>02.06.2023 03:10:08</t>
  </si>
  <si>
    <t>AG Box / Sdk Giriş Faz Sigorta Atığı</t>
  </si>
  <si>
    <t>02.06.2023 16:19:08</t>
  </si>
  <si>
    <t>02.06.2023 17:14:16</t>
  </si>
  <si>
    <t>BATTALMUSTAFA TR-1 45-77-L00204_DIREK TIPI TRAFO HUCRESI H01_2052918</t>
  </si>
  <si>
    <t>02.06.2023 12:29:47</t>
  </si>
  <si>
    <t>02.06.2023 13:01:37</t>
  </si>
  <si>
    <t>K-4360 35-02-K04360_A_91406306_91406306</t>
  </si>
  <si>
    <t>02.06.2023 10:03:58</t>
  </si>
  <si>
    <t>02.06.2023 15:22:32</t>
  </si>
  <si>
    <t>K-697 35-02-K00697_35-02-K00697_91983354</t>
  </si>
  <si>
    <t>02.06.2023 09:44:00</t>
  </si>
  <si>
    <t>02.06.2023 10:39:35</t>
  </si>
  <si>
    <t>K-3322 35-09-K03322_97830490_97830490</t>
  </si>
  <si>
    <t>02.06.2023 11:03:38</t>
  </si>
  <si>
    <t>02.06.2023 13:51:16</t>
  </si>
  <si>
    <t>ÖZBEY İM 35-26-A00005_AHMETLİ L09_2066118</t>
  </si>
  <si>
    <t>02.06.2023 08:36:07</t>
  </si>
  <si>
    <t>02.06.2023 08:47:12</t>
  </si>
  <si>
    <t>ALİ MERGEN ÖZEL TR 45-78-M00582Ö_DIREK TIPI TRAFO HUCRESI H01_2108752</t>
  </si>
  <si>
    <t>02.06.2023 09:17:13</t>
  </si>
  <si>
    <t>02.06.2023 12:10:50</t>
  </si>
  <si>
    <t>DM-05/02 45-71-M00048_HatBaşıAyırıcı_53139097 M03_53139097</t>
  </si>
  <si>
    <t>02.06.2023 18:48:36</t>
  </si>
  <si>
    <t>02.06.2023 20:30:25</t>
  </si>
  <si>
    <t>FATİH KÖK 35-15-L01160_HORZUM L01_72298565</t>
  </si>
  <si>
    <t>02.06.2023 10:59:08</t>
  </si>
  <si>
    <t>02.06.2023 13:27:34</t>
  </si>
  <si>
    <t>UZUNKUYU TR-2 35-19-M00204_A_91219773_91219773</t>
  </si>
  <si>
    <t>02.06.2023 18:26:21</t>
  </si>
  <si>
    <t>02.06.2023 18:35:21</t>
  </si>
  <si>
    <t>YUNTDAĞ KÖK 35-16-M00010_YUNTDAĞ M01_72050956</t>
  </si>
  <si>
    <t>02.06.2023 14:04:48</t>
  </si>
  <si>
    <t>02.06.2023 15:04:24</t>
  </si>
  <si>
    <t>DELEMENLER KÖK 45-73-M00490_HatBaşıAyırıcı_53136481 M03_53136481</t>
  </si>
  <si>
    <t>02.06.2023 19:34:21</t>
  </si>
  <si>
    <t>02.06.2023 21:15:41</t>
  </si>
  <si>
    <t>ARDIÇ MAHALLESİ TR-12 35-21-L00134_TR-8 - TR-9 - TR-17 L01_72192660</t>
  </si>
  <si>
    <t>02.06.2023 10:05:38</t>
  </si>
  <si>
    <t>02.06.2023 16:49:22</t>
  </si>
  <si>
    <t>L-401 ALTINYUNUS DM 35-18-L00401_SAĞLIKÇILAR L-477 L15_2326016</t>
  </si>
  <si>
    <t>02.06.2023 09:00:16</t>
  </si>
  <si>
    <t>02.06.2023 13:50:28</t>
  </si>
  <si>
    <t>AVŞAR İM 45-83-A00002_F KOLU L03_81661008</t>
  </si>
  <si>
    <t>02.06.2023 07:46:17</t>
  </si>
  <si>
    <t>02.06.2023 07:54:27</t>
  </si>
  <si>
    <t>TR-13 35-17-M00013_950307738_950307738</t>
  </si>
  <si>
    <t>02.06.2023 20:26:58</t>
  </si>
  <si>
    <t>03.06.2023 01:32:58</t>
  </si>
  <si>
    <t>K-2435 35-04-K02435_913108803_913108803</t>
  </si>
  <si>
    <t>02.06.2023 14:29:53</t>
  </si>
  <si>
    <t>02.06.2023 16:54:25</t>
  </si>
  <si>
    <t>HALİLLER KÖK 35-31-L00228_SIRIMLI L011_72238625</t>
  </si>
  <si>
    <t>02.06.2023 10:33:12</t>
  </si>
  <si>
    <t>02.06.2023 11:41:00</t>
  </si>
  <si>
    <t>SEYREK TR-7 KÖK 35-28-M00379_HatBaşıAyırıcı_64536215 M04_64536215</t>
  </si>
  <si>
    <t>02.06.2023 17:49:33</t>
  </si>
  <si>
    <t>02.06.2023 21:25:01</t>
  </si>
  <si>
    <t>YASEMİN DM 35-19-M00002_ÖZBEK M03_2055959</t>
  </si>
  <si>
    <t>02.06.2023 15:46:11</t>
  </si>
  <si>
    <t>YENİ ŞAKRAN KÖK 35-17-M00174_KÖYLER M02_66296526</t>
  </si>
  <si>
    <t>02.06.2023 13:19:19</t>
  </si>
  <si>
    <t>02.06.2023 14:09:39</t>
  </si>
  <si>
    <t>L-526 SAĞLIKÇILAR 35-18-L00526_A_91451025_91451025</t>
  </si>
  <si>
    <t>02.06.2023 17:15:11</t>
  </si>
  <si>
    <t>02.06.2023 18:24:29</t>
  </si>
  <si>
    <t>DM-1/59 45-71-M00020_DAĞITIM TRAFOSU M04_66398589</t>
  </si>
  <si>
    <t>02.06.2023 15:18:36</t>
  </si>
  <si>
    <t>02.06.2023 17:53:51</t>
  </si>
  <si>
    <t>K-4911 35-02-K04911_912494607_912494607</t>
  </si>
  <si>
    <t>02.06.2023 19:29:56</t>
  </si>
  <si>
    <t>02.06.2023 20:25:00</t>
  </si>
  <si>
    <t>02.06.2023 08:37:02</t>
  </si>
  <si>
    <t>02.06.2023 09:17:28</t>
  </si>
  <si>
    <t>LÜTFİYE KÖK 45-80-M02970_KUMKUYUCAK    TST-1 M03_84270457</t>
  </si>
  <si>
    <t>02.06.2023 17:35:24</t>
  </si>
  <si>
    <t>02.06.2023 17:43:27</t>
  </si>
  <si>
    <t>M-236 35-02-M00236_960437408_960437408</t>
  </si>
  <si>
    <t>02.06.2023 01:32:08</t>
  </si>
  <si>
    <t>02.06.2023 02:55:59</t>
  </si>
  <si>
    <t>YENİ ŞAKRAN TR-4 35-17-M00204_C_90944598_90944598</t>
  </si>
  <si>
    <t>02.06.2023 20:02:04</t>
  </si>
  <si>
    <t>02.06.2023 20:46:30</t>
  </si>
  <si>
    <t>TR-77 ÇEŞMEALTI KÖK 35-19-M00077_TR-81 L01_76784769</t>
  </si>
  <si>
    <t>02.06.2023 14:43:27</t>
  </si>
  <si>
    <t>02.06.2023 17:30:06</t>
  </si>
  <si>
    <t>İSMAİLLİ KÖK 35-16-M00045_HatBaşıAyırıcı_53140512 M06_53140512</t>
  </si>
  <si>
    <t>02.06.2023 18:08:55</t>
  </si>
  <si>
    <t>02.06.2023 22:09:20</t>
  </si>
  <si>
    <t>KARAOĞLANLI TR-1 KÖK 45-71-M00091_BOZKÖY ÇIKIŞ M03_61195440</t>
  </si>
  <si>
    <t>02.06.2023 11:54:51</t>
  </si>
  <si>
    <t>TİRE DM2/5 35-29-L00024_35-29-L00024_2372121</t>
  </si>
  <si>
    <t>02.06.2023 18:28:42</t>
  </si>
  <si>
    <t>02.06.2023 19:16:42</t>
  </si>
  <si>
    <t>KAYMAKÇI TR-10 35-15-M00244_950387703_950387703</t>
  </si>
  <si>
    <t>02.06.2023 14:30:39</t>
  </si>
  <si>
    <t>02.06.2023 19:10:16</t>
  </si>
  <si>
    <t>DERBENT İM-DM 45-83-A00004_MANİSA-1 M03_2099895</t>
  </si>
  <si>
    <t>02.06.2023 11:30:26</t>
  </si>
  <si>
    <t>02.06.2023 12:12:09</t>
  </si>
  <si>
    <t>K-3313 35-09-K03313_97720071_97720071</t>
  </si>
  <si>
    <t>02.06.2023 13:27:45</t>
  </si>
  <si>
    <t>02.06.2023 14:57:24</t>
  </si>
  <si>
    <t>L-20 DÖRT YOL KAVŞAĞI 35-14-L00020_956657599_956657599</t>
  </si>
  <si>
    <t>02.06.2023 22:39:44</t>
  </si>
  <si>
    <t>03.06.2023 01:00:25</t>
  </si>
  <si>
    <t>TR-13 35-17-M00013_950307735_950307735</t>
  </si>
  <si>
    <t>02.06.2023 10:57:04</t>
  </si>
  <si>
    <t>02.06.2023 11:57:46</t>
  </si>
  <si>
    <t>SANCAKLI BOZKÖY TR-4 45-71-M00564_45-71-M00564_2354349</t>
  </si>
  <si>
    <t>02.06.2023 09:36:40</t>
  </si>
  <si>
    <t>02.06.2023 16:25:15</t>
  </si>
  <si>
    <t>İZZETTİN KÖK 45-83-M00132_SİNİRLİ M02_2107098</t>
  </si>
  <si>
    <t>02.06.2023 14:57:48</t>
  </si>
  <si>
    <t>02.06.2023 19:39:16</t>
  </si>
  <si>
    <t>L-498 35-18-L00498_8522444_56367618_56367618</t>
  </si>
  <si>
    <t>02.06.2023 05:31:54</t>
  </si>
  <si>
    <t>02.06.2023 06:41:25</t>
  </si>
  <si>
    <t>TR-19 35-30-M00019_955321960_955321960</t>
  </si>
  <si>
    <t>02.06.2023 19:59:36</t>
  </si>
  <si>
    <t>02.06.2023 21:14:42</t>
  </si>
  <si>
    <t>K-2541 35-02-K02541_TRF K01_2309539</t>
  </si>
  <si>
    <t>02.06.2023 14:50:55</t>
  </si>
  <si>
    <t>02.06.2023 20:53:20</t>
  </si>
  <si>
    <t>M-974 35-03-M00974_910404253_910404253</t>
  </si>
  <si>
    <t>02.06.2023 17:19:09</t>
  </si>
  <si>
    <t>02.06.2023 18:56:10</t>
  </si>
  <si>
    <t>M-2954 35-01-M02954_911488306_911488306</t>
  </si>
  <si>
    <t>02.06.2023 13:03:21</t>
  </si>
  <si>
    <t>02.06.2023 20:32:20</t>
  </si>
  <si>
    <t>PAŞAKÖY KÖK 45-80-M00052_YILMAZ DM M03_72063854</t>
  </si>
  <si>
    <t>02.06.2023 17:05:00</t>
  </si>
  <si>
    <t>02.06.2023 19:45:58</t>
  </si>
  <si>
    <t>YENİÇİFTLİK KÖK 35-20-L00373_YENİÇİFTLİK KÖY L04_92839181</t>
  </si>
  <si>
    <t>02.06.2023 14:44:29</t>
  </si>
  <si>
    <t>02.06.2023 17:20:20</t>
  </si>
  <si>
    <t>ALİBEYLİ TARIMSAL SULAMA TR-5 35-16-M00243_A_56399704_56399704</t>
  </si>
  <si>
    <t>02.06.2023 17:37:13</t>
  </si>
  <si>
    <t>02.06.2023 20:04:54</t>
  </si>
  <si>
    <t>M-2001 GÜZELBAHÇE ÇAMLI KÖK 35-10-M02001_ÇIKIŞ M02_47756367</t>
  </si>
  <si>
    <t>02.06.2023 16:44:56</t>
  </si>
  <si>
    <t>02.06.2023 17:51:26</t>
  </si>
  <si>
    <t>TİRE İM-DM-1 35-29-A00001_HatBaşıAyırıcı_53138509 L04_53138509</t>
  </si>
  <si>
    <t>02.06.2023 10:13:16</t>
  </si>
  <si>
    <t>02.06.2023 16:46:57</t>
  </si>
  <si>
    <t>YENİÇİFTLİK KÖK 35-20-L00373_HatBaşıAyırıcı_53138693 L01_53138693</t>
  </si>
  <si>
    <t>02.06.2023 09:11:05</t>
  </si>
  <si>
    <t>02.06.2023 13:34:49</t>
  </si>
  <si>
    <t>KAVAKDERE DM 35-14-M00339_ M07_65666676</t>
  </si>
  <si>
    <t>02.06.2023 07:00:42</t>
  </si>
  <si>
    <t>02.06.2023 07:01:08</t>
  </si>
  <si>
    <t>MURADİYE DM 45-71-M00006_ORMAN FİDANLIĞI M12_2077014</t>
  </si>
  <si>
    <t>02.06.2023 08:54:45</t>
  </si>
  <si>
    <t>02.06.2023 14:56:22</t>
  </si>
  <si>
    <t>K-855 35-01-K00855_D_56377168_56377168</t>
  </si>
  <si>
    <t>02.06.2023 11:32:13</t>
  </si>
  <si>
    <t>TR-129 35-16-L00129_B_90958845_90958845</t>
  </si>
  <si>
    <t>02.06.2023 14:51:59</t>
  </si>
  <si>
    <t>02.06.2023 16:42:49</t>
  </si>
  <si>
    <t>DM-1/4 35-18-L00579_950454544_950454544</t>
  </si>
  <si>
    <t>02.06.2023 17:46:25</t>
  </si>
  <si>
    <t>02.06.2023 22:22:33</t>
  </si>
  <si>
    <t>YAĞCILAR KÖK 45-71-M00179_HatBaşıAyırıcı_53135929 M04_53135929</t>
  </si>
  <si>
    <t>02.06.2023 10:16:36</t>
  </si>
  <si>
    <t>02.06.2023 11:33:07</t>
  </si>
  <si>
    <t>K-1990 35-04-K01990_C C1B_5835454</t>
  </si>
  <si>
    <t>02.06.2023 16:46:13</t>
  </si>
  <si>
    <t>02.06.2023 18:13:01</t>
  </si>
  <si>
    <t>MURADİYE DM-4/12-A (DİREK TR-1) 45-71-M01872_DIREK TIPI TRAFO HUCRESI H01_2116804</t>
  </si>
  <si>
    <t>02.06.2023 15:32:16</t>
  </si>
  <si>
    <t>02.06.2023 20:40:25</t>
  </si>
  <si>
    <t>URLA TM-1 35-19-A00004_ALAÇATI-1 M02_2313932</t>
  </si>
  <si>
    <t>02.06.2023 06:13:38</t>
  </si>
  <si>
    <t>02.06.2023 07:17:49</t>
  </si>
  <si>
    <t>02.06.2023 11:19:42</t>
  </si>
  <si>
    <t>02.06.2023 12:06:04</t>
  </si>
  <si>
    <t>VİLLAKENT TR-12 35-28-M00387_953372266_953372266</t>
  </si>
  <si>
    <t>02.06.2023 17:42:07</t>
  </si>
  <si>
    <t>02.06.2023 20:29:01</t>
  </si>
  <si>
    <t>ÜÇYOL KÖK 45-82-M00128_DUALAR M02_2090652</t>
  </si>
  <si>
    <t>02.06.2023 18:03:30</t>
  </si>
  <si>
    <t>02.06.2023 19:14:48</t>
  </si>
  <si>
    <t>TR-1/4 45-72-M00004_956494233_956494233</t>
  </si>
  <si>
    <t>02.06.2023 16:34:00</t>
  </si>
  <si>
    <t>02.06.2023 18:37:49</t>
  </si>
  <si>
    <t>TR-37 35-27-M00037_A_56356307_56356307</t>
  </si>
  <si>
    <t>02.06.2023 14:02:08</t>
  </si>
  <si>
    <t>02.06.2023 15:29:29</t>
  </si>
  <si>
    <t>TR-1/6 45-83-M00006_TR-1/3 M01_83863402</t>
  </si>
  <si>
    <t>02.06.2023 14:32:15</t>
  </si>
  <si>
    <t>02.06.2023 15:17:43</t>
  </si>
  <si>
    <t>SEYREK TR-7 KÖK 35-28-M00379_HatBaşıAyırıcı_53140593 M05_53140593</t>
  </si>
  <si>
    <t>02.06.2023 18:47:58</t>
  </si>
  <si>
    <t>02.06.2023 22:17:18</t>
  </si>
  <si>
    <t>K-3505 35-01-K03505_35-01-K03505_2346807</t>
  </si>
  <si>
    <t>02.06.2023 09:06:41</t>
  </si>
  <si>
    <t>02.06.2023 09:35:27</t>
  </si>
  <si>
    <t>TR-24 35-17-M00024_950300178_950300178</t>
  </si>
  <si>
    <t>02.06.2023 17:25:29</t>
  </si>
  <si>
    <t>02.06.2023 19:29:45</t>
  </si>
  <si>
    <t>MURADİYE DM-4/12-A (DİREK TR-1) 45-71-M01872_A_56384730_56384730</t>
  </si>
  <si>
    <t>02.06.2023 22:55:23</t>
  </si>
  <si>
    <t>03.06.2023 03:17:22</t>
  </si>
  <si>
    <t>ÖVEÇLİ TR-1 45-76-L00134_DIREK TIPI TRAFO HUCRESI H01_2092592</t>
  </si>
  <si>
    <t>02.06.2023 21:08:42</t>
  </si>
  <si>
    <t>02.06.2023 21:50:19</t>
  </si>
  <si>
    <t>YELKİ TR-5 (M-2339) 35-10-M02339_962527670_962527670</t>
  </si>
  <si>
    <t>02.06.2023 23:25:28</t>
  </si>
  <si>
    <t>03.06.2023 02:26:11</t>
  </si>
  <si>
    <t>MURADİYE DM-4/12-A (DİREK TR-1) 45-71-M01872_953221777_953221777</t>
  </si>
  <si>
    <t>02.06.2023 09:47:25</t>
  </si>
  <si>
    <t>02.06.2023 11:25:58</t>
  </si>
  <si>
    <t>TR-103 MEZARLIK YOLU 35-26-M00103_B_91114089_91114089</t>
  </si>
  <si>
    <t>02.06.2023 19:07:23</t>
  </si>
  <si>
    <t>02.06.2023 19:57:44</t>
  </si>
  <si>
    <t>ÖDEMİŞ TM-2 35-15-A00005_YOLÜSTÜ M18_2119704</t>
  </si>
  <si>
    <t>02.06.2023 10:20:38</t>
  </si>
  <si>
    <t>02.06.2023 14:52:10</t>
  </si>
  <si>
    <t>YENİCEKÖY TR-2 35-15-L00428_B_91232926_91232926</t>
  </si>
  <si>
    <t>02.06.2023 19:39:23</t>
  </si>
  <si>
    <t>02.06.2023 21:21:16</t>
  </si>
  <si>
    <t>KEMALİYE DM (TR-1) 45-73-M00150_BELEDİYE ARKASI TR-2 M07_66715923</t>
  </si>
  <si>
    <t>02.06.2023 09:54:18</t>
  </si>
  <si>
    <t>02.06.2023 10:55:12</t>
  </si>
  <si>
    <t>K-1182 35-04-K01182_DIREK TIPI TRAFO HUCRESI H01_2065366</t>
  </si>
  <si>
    <t>02.06.2023 19:08:59</t>
  </si>
  <si>
    <t>03.06.2023 00:16:48</t>
  </si>
  <si>
    <t>L-233 AKARCA KÖK 35-14-L00233_L-47 DENİZKENT SİTESİ L02_72202702</t>
  </si>
  <si>
    <t>02.06.2023 10:37:40</t>
  </si>
  <si>
    <t>02.06.2023 15:37:00</t>
  </si>
  <si>
    <t>YAZIBAŞI DM-5 35-26-M00550_BATI BGETON/KUŞÇUBURUN TR-1 TR-2 TR-3 M16_2085660</t>
  </si>
  <si>
    <t>02.06.2023 07:52:38</t>
  </si>
  <si>
    <t>02.06.2023 11:07:22</t>
  </si>
  <si>
    <t>KINIK ORGANİZE DM 35-24-M00208_HatBaşıAyırıcı_72291214 M13_72291214</t>
  </si>
  <si>
    <t>02.06.2023 20:31:56</t>
  </si>
  <si>
    <t>02.06.2023 22:27:12</t>
  </si>
  <si>
    <t>M-2773 35-07-M02773_M-2038 M10_81657071</t>
  </si>
  <si>
    <t>02.06.2023 06:05:37</t>
  </si>
  <si>
    <t>02.06.2023 06:25:02</t>
  </si>
  <si>
    <t>ALOSBİ TM 35-17-A00006_ADALET-1 M09_2054693</t>
  </si>
  <si>
    <t>02.06.2023 11:24:38</t>
  </si>
  <si>
    <t>02.06.2023 11:35:55</t>
  </si>
  <si>
    <t>ÜÇPINAR DM 45-71-M00183_PELİTALAN M03_72249140</t>
  </si>
  <si>
    <t>02.06.2023 16:56:57</t>
  </si>
  <si>
    <t>02.06.2023 17:51:44</t>
  </si>
  <si>
    <t>K-60 35-01-K00060_913306596_913306596</t>
  </si>
  <si>
    <t>02.06.2023 21:49:48</t>
  </si>
  <si>
    <t>02.06.2023 22:49:58</t>
  </si>
  <si>
    <t>TR-1/77 45-72-M00077_956504824_956504824</t>
  </si>
  <si>
    <t>02.06.2023 18:29:51</t>
  </si>
  <si>
    <t>02.06.2023 20:25:17</t>
  </si>
  <si>
    <t>M-2846 35-03-M02846_ M01_82471945</t>
  </si>
  <si>
    <t>02.06.2023 18:16:52</t>
  </si>
  <si>
    <t>02.06.2023 19:51:25</t>
  </si>
  <si>
    <t>TR-19 35-30-M00019_955322270_955322270</t>
  </si>
  <si>
    <t>02.06.2023 17:58:02</t>
  </si>
  <si>
    <t>02.06.2023 18:56:58</t>
  </si>
  <si>
    <t>KARAKEÇİLİ TAVŞANTAŞI TR-1 45-75-M00110_A_91063277_91063277</t>
  </si>
  <si>
    <t>02.06.2023 09:03:30</t>
  </si>
  <si>
    <t>02.06.2023 10:19:50</t>
  </si>
  <si>
    <t>TR-1/40-A 45-72-M00639_A_79415075_79415075</t>
  </si>
  <si>
    <t>02.06.2023 16:26:22</t>
  </si>
  <si>
    <t>02.06.2023 17:58:58</t>
  </si>
  <si>
    <t>DEMİRCİ TM 45-74-A00001_HatBaşıAyırıcı_53135307 M15_53135307</t>
  </si>
  <si>
    <t>02.06.2023 23:09:12</t>
  </si>
  <si>
    <t>03.06.2023 01:07:22</t>
  </si>
  <si>
    <t>TİRE TR-6/A 35-29-L00007_48352454_56361478_56361478</t>
  </si>
  <si>
    <t>02.06.2023 21:12:03</t>
  </si>
  <si>
    <t>02.06.2023 21:57:35</t>
  </si>
  <si>
    <t>TR-64 35-17-M00064_DIREK TIPI TRAFO HUCRESI H01_2044934</t>
  </si>
  <si>
    <t>03.06.2023 15:06:39</t>
  </si>
  <si>
    <t>03.06.2023 16:40:09</t>
  </si>
  <si>
    <t>KARAKUYU KÖK 35-26-M00437_KÖYLER KORUCUK M06_66057229</t>
  </si>
  <si>
    <t>03.06.2023 22:57:09</t>
  </si>
  <si>
    <t>03.06.2023 23:19:25</t>
  </si>
  <si>
    <t>GÖRDES TR-34 45-75-M00034_A_91296396_91296396</t>
  </si>
  <si>
    <t>03.06.2023 08:11:21</t>
  </si>
  <si>
    <t>03.06.2023 08:55:52</t>
  </si>
  <si>
    <t>PAYAMLI M-27 (SAKIZAĞACI KÖK) 35-25-M00188_M-26/M-28/DERYA SİTESİ M02_72070682</t>
  </si>
  <si>
    <t>03.06.2023 07:29:29</t>
  </si>
  <si>
    <t>03.06.2023 09:40:39</t>
  </si>
  <si>
    <t>POYRAZDAMLARI TR-11 45-78-M00576_HatBaşıAyırıcı_53138938 M05_53138938</t>
  </si>
  <si>
    <t>03.06.2023 21:09:28</t>
  </si>
  <si>
    <t>03.06.2023 22:00:59</t>
  </si>
  <si>
    <t>K-4428 35-02-K04428_35-02-K04428_2359553</t>
  </si>
  <si>
    <t>03.06.2023 16:17:06</t>
  </si>
  <si>
    <t>03.06.2023 17:05:10</t>
  </si>
  <si>
    <t>BELEVİ İM 35-13-A00002_BELEVİ OTOBAN SULAMA L01_2313338</t>
  </si>
  <si>
    <t>03.06.2023 16:42:12</t>
  </si>
  <si>
    <t>03.06.2023 17:30:37</t>
  </si>
  <si>
    <t>SELENDİ DM 45-81-M00001_SATILMIŞ M14_2321600</t>
  </si>
  <si>
    <t>03.06.2023 10:50:47</t>
  </si>
  <si>
    <t>03.06.2023 11:38:02</t>
  </si>
  <si>
    <t>YAZIBAŞI DM-5 35-26-M00550_DM-5/41 M08_2116263</t>
  </si>
  <si>
    <t>03.06.2023 15:14:32</t>
  </si>
  <si>
    <t>03.06.2023 15:33:58</t>
  </si>
  <si>
    <t>M-850 KARAÇAM KÖK 35-02-M00850_EĞRİDERE M05_49919463</t>
  </si>
  <si>
    <t>03.06.2023 09:11:00</t>
  </si>
  <si>
    <t>03.06.2023 19:02:45</t>
  </si>
  <si>
    <t>ÇAYBAŞI DM-1/11 35-26-L00215__56359506_56359506</t>
  </si>
  <si>
    <t>03.06.2023 14:00:36</t>
  </si>
  <si>
    <t>03.06.2023 19:22:11</t>
  </si>
  <si>
    <t>03.06.2023 01:46:01</t>
  </si>
  <si>
    <t>03.06.2023 02:18:34</t>
  </si>
  <si>
    <t>TR-66/A 45-78-M00066_DM-1 M07_65937355</t>
  </si>
  <si>
    <t>03.06.2023 20:16:12</t>
  </si>
  <si>
    <t>03.06.2023 20:53:39</t>
  </si>
  <si>
    <t>GÜNEY DM 45-83-L00130_HatBaşıAyırıcı_53136837 L05_53136837</t>
  </si>
  <si>
    <t>03.06.2023 09:39:48</t>
  </si>
  <si>
    <t>03.06.2023 12:00:11</t>
  </si>
  <si>
    <t>TR-2/11 45-72-L00011_956495918_956495918</t>
  </si>
  <si>
    <t>03.06.2023 16:29:07</t>
  </si>
  <si>
    <t>03.06.2023 18:07:20</t>
  </si>
  <si>
    <t>GÖKÇELER (YAYLACIK MAH.) TR-1 45-71-M00999_43149918_56387503_56387503</t>
  </si>
  <si>
    <t>AG Pano Faz Sigorta Atığı</t>
  </si>
  <si>
    <t>03.06.2023 20:44:15</t>
  </si>
  <si>
    <t>04.06.2023 03:55:27</t>
  </si>
  <si>
    <t>TORBALI DM 35-26-M00001_ASLANLAR GİRİŞ-1 M05_2056488</t>
  </si>
  <si>
    <t>03.06.2023 11:57:42</t>
  </si>
  <si>
    <t>03.06.2023 12:01:42</t>
  </si>
  <si>
    <t>CEVİZLİ GARAJ TR-3 35-16-M00133_35-16-M00133_2346543</t>
  </si>
  <si>
    <t>03.06.2023 10:00:58</t>
  </si>
  <si>
    <t>03.06.2023 17:20:15</t>
  </si>
  <si>
    <t>KULA İM 45-77-A00001_AKTAŞ L02_2052213</t>
  </si>
  <si>
    <t>03.06.2023 10:19:13</t>
  </si>
  <si>
    <t>03.06.2023 10:32:33</t>
  </si>
  <si>
    <t>M-910 35-09-M00910_913897125_913897125</t>
  </si>
  <si>
    <t>03.06.2023 04:57:26</t>
  </si>
  <si>
    <t>03.06.2023 05:38:17</t>
  </si>
  <si>
    <t>SEYREK TR-7 KÖK 35-28-M00379_SÜZBEYLİ-TUZCULU M04_2093194</t>
  </si>
  <si>
    <t>03.06.2023 13:36:08</t>
  </si>
  <si>
    <t>03.06.2023 13:43:04</t>
  </si>
  <si>
    <t>AŞAĞIKIRIKLAR DM 35-16-M00448_TARİŞ YEMTA M16_2115978</t>
  </si>
  <si>
    <t>03.06.2023 17:39:49</t>
  </si>
  <si>
    <t>03.06.2023 18:53:45</t>
  </si>
  <si>
    <t>KÖPRÜBAŞI TR-12 45-86-M00012_A_56401484_56401484</t>
  </si>
  <si>
    <t>03.06.2023 09:02:37</t>
  </si>
  <si>
    <t>03.06.2023 14:15:11</t>
  </si>
  <si>
    <t>TR-61 35-26-M00061_956613668_956613668</t>
  </si>
  <si>
    <t>03.06.2023 15:12:14</t>
  </si>
  <si>
    <t>03.06.2023 18:22:56</t>
  </si>
  <si>
    <t>M-993 35-03-M00993_910820830_910820830</t>
  </si>
  <si>
    <t>03.06.2023 08:37:46</t>
  </si>
  <si>
    <t>03.06.2023 10:37:59</t>
  </si>
  <si>
    <t>AHMET SERTOĞLU VE ARK. T-SULAMA GRB. 35-13-L00113_950227388_950227388</t>
  </si>
  <si>
    <t>03.06.2023 09:02:16</t>
  </si>
  <si>
    <t>03.06.2023 15:56:48</t>
  </si>
  <si>
    <t>ÇANKAYA KÖK 35-26-M00587_TORUN M05_65934376</t>
  </si>
  <si>
    <t>03.06.2023 16:18:34</t>
  </si>
  <si>
    <t>03.06.2023 17:03:10</t>
  </si>
  <si>
    <t>M-1129 35-02-M01129_967163680_967163680</t>
  </si>
  <si>
    <t>03.06.2023 12:37:17</t>
  </si>
  <si>
    <t>03.06.2023 13:54:18</t>
  </si>
  <si>
    <t>K-498 35-02-K00498_910051466_910051466</t>
  </si>
  <si>
    <t>03.06.2023 09:43:22</t>
  </si>
  <si>
    <t>03.06.2023 11:15:31</t>
  </si>
  <si>
    <t>03.06.2023 10:48:01</t>
  </si>
  <si>
    <t>03.06.2023 11:07:12</t>
  </si>
  <si>
    <t>03.06.2023 04:51:53</t>
  </si>
  <si>
    <t>03.06.2023 07:55:02</t>
  </si>
  <si>
    <t>DURASILLI TR-2 45-78-M01115_DURASILLI  TR-5 M02_66089948</t>
  </si>
  <si>
    <t>03.06.2023 01:26:32</t>
  </si>
  <si>
    <t>03.06.2023 02:35:06</t>
  </si>
  <si>
    <t>ULUKENT DM-4/1 35-28-M00043_953369317_953369317</t>
  </si>
  <si>
    <t>03.06.2023 19:45:23</t>
  </si>
  <si>
    <t>03.06.2023 23:58:15</t>
  </si>
  <si>
    <t>K-1183 35-04-K01183_B_56368374_56368374</t>
  </si>
  <si>
    <t>03.06.2023 09:25:43</t>
  </si>
  <si>
    <t>03.06.2023 17:05:15</t>
  </si>
  <si>
    <t>ÖZGÖRKEY KÖK 35-26-M00256_UÇAK TEKSTİL M04_65969692</t>
  </si>
  <si>
    <t>03.06.2023 21:17:46</t>
  </si>
  <si>
    <t>03.06.2023 22:04:56</t>
  </si>
  <si>
    <t>KARABURUN TR-7 35-21-L00033_A A1B_5791325</t>
  </si>
  <si>
    <t>03.06.2023 13:41:34</t>
  </si>
  <si>
    <t>03.06.2023 14:20:43</t>
  </si>
  <si>
    <t>SARIKAYA KÖK 35-31-L00284_İĞDELİ L01_2113775</t>
  </si>
  <si>
    <t>03.06.2023 20:42:52</t>
  </si>
  <si>
    <t>03.06.2023 21:59:39</t>
  </si>
  <si>
    <t>TİRE İM-DM-1 35-29-A00001_YENİÇİFTLİK M18_2312218</t>
  </si>
  <si>
    <t>03.06.2023 06:43:10</t>
  </si>
  <si>
    <t>03.06.2023 07:02:15</t>
  </si>
  <si>
    <t>İZZETTİN KÖK 45-83-M00132_SİNİRLİ M02_2327937</t>
  </si>
  <si>
    <t>03.06.2023 07:31:01</t>
  </si>
  <si>
    <t>03.06.2023 09:14:20</t>
  </si>
  <si>
    <t>BİOSUN BES DM 35-15-M00427_KAYMAKÇI-1 ÇIKIŞ M03_75772826</t>
  </si>
  <si>
    <t>03.06.2023 12:18:00</t>
  </si>
  <si>
    <t>03.06.2023 16:09:32</t>
  </si>
  <si>
    <t>L-203 KÖK 35-18-L00203_SANAYİ L01_76972982</t>
  </si>
  <si>
    <t>03.06.2023 08:59:37</t>
  </si>
  <si>
    <t>03.06.2023 09:59:45</t>
  </si>
  <si>
    <t>BEYDERE KÖK 45-71-M00128_ESKİ KARAAĞAÇLI M07_50217162</t>
  </si>
  <si>
    <t>03.06.2023 19:54:54</t>
  </si>
  <si>
    <t>03.06.2023 20:55:04</t>
  </si>
  <si>
    <t>KAPANCI KÖK 45-78-L00229_HASALAN L02_2328992</t>
  </si>
  <si>
    <t>03.06.2023 16:04:21</t>
  </si>
  <si>
    <t>03.06.2023 17:04:02</t>
  </si>
  <si>
    <t>TR-32 35-30-L00032_TR-34 L05_2095858</t>
  </si>
  <si>
    <t>03.06.2023 10:18:07</t>
  </si>
  <si>
    <t>03.06.2023 14:44:36</t>
  </si>
  <si>
    <t>K-1751 35-08-K01751_35-08-K01751_42113386</t>
  </si>
  <si>
    <t>AG Kablo Başlığı Arızası</t>
  </si>
  <si>
    <t>03.06.2023 17:30:49</t>
  </si>
  <si>
    <t>03.06.2023 19:31:20</t>
  </si>
  <si>
    <t>YENİ HARMANDALI TR-1 45-71-M00893_DIREK TIPI TRAFO HUCRESI H01_2084265</t>
  </si>
  <si>
    <t>03.06.2023 20:47:51</t>
  </si>
  <si>
    <t>03.06.2023 21:04:36</t>
  </si>
  <si>
    <t>GELENBE İM 45-76-A00001_ÇALTICAK(KARAKURT-İLYASLAR) L03_2326028</t>
  </si>
  <si>
    <t>03.06.2023 16:46:45</t>
  </si>
  <si>
    <t>03.06.2023 17:34:27</t>
  </si>
  <si>
    <t>ULUDERBENT DM 45-73-M00491_ÖRENCİK M03_95475184</t>
  </si>
  <si>
    <t>03.06.2023 12:11:12</t>
  </si>
  <si>
    <t>03.06.2023 12:12:52</t>
  </si>
  <si>
    <t>K-1183 35-04-K01183_C_56367756_56367756</t>
  </si>
  <si>
    <t>03.06.2023 09:18:49</t>
  </si>
  <si>
    <t>03.06.2023 17:07:29</t>
  </si>
  <si>
    <t>TUNÇKENT SİTESİ M-339 35-30-M00339_A_60982814_60982814</t>
  </si>
  <si>
    <t>03.06.2023 02:31:50</t>
  </si>
  <si>
    <t>03.06.2023 03:08:39</t>
  </si>
  <si>
    <t>DİKİLİ İM 35-30-A00001_DEMİRTAŞ M02_72357031</t>
  </si>
  <si>
    <t>03.06.2023 09:06:59</t>
  </si>
  <si>
    <t>03.06.2023 15:34:30</t>
  </si>
  <si>
    <t>MURADİYE DM 45-71-M00006_ÜÇPINAR DM M02_2076872</t>
  </si>
  <si>
    <t>03.06.2023 15:49:42</t>
  </si>
  <si>
    <t>TR-22 45-74-M00022_C_56401816_56401816</t>
  </si>
  <si>
    <t>03.06.2023 13:49:34</t>
  </si>
  <si>
    <t>03.06.2023 15:46:23</t>
  </si>
  <si>
    <t>SELENDİ DM 45-81-M00001_ESKİ SELENDİ M16_2321602</t>
  </si>
  <si>
    <t>03.06.2023 10:23:17</t>
  </si>
  <si>
    <t>03.06.2023 11:21:25</t>
  </si>
  <si>
    <t>HALİLBEYLİ DM 35-27-M00620_HALİLBEYLİ İÇME SUYU M11_2306340</t>
  </si>
  <si>
    <t>03.06.2023 15:26:51</t>
  </si>
  <si>
    <t>03.06.2023 17:52:31</t>
  </si>
  <si>
    <t>M-10 35-02-M00010_M-1437 M04_2320104</t>
  </si>
  <si>
    <t>03.06.2023 06:55:40</t>
  </si>
  <si>
    <t>03.06.2023 08:37:54</t>
  </si>
  <si>
    <t>MENDERES DM-2/TR-1 35-22-M00300_HatBaşıAyırıcı_78961041 M15_78961041</t>
  </si>
  <si>
    <t>03.06.2023 07:04:38</t>
  </si>
  <si>
    <t>03.06.2023 08:59:24</t>
  </si>
  <si>
    <t>ARMUTLU İM 35-27-A00001_ARMATEKS-OMRAT M05_2307562</t>
  </si>
  <si>
    <t>03.06.2023 18:32:08</t>
  </si>
  <si>
    <t>03.06.2023 20:15:22</t>
  </si>
  <si>
    <t>GÖKÇEN DM 35-29-M00123_GÖKÇEN İM ÇIKIŞ M06_2328954</t>
  </si>
  <si>
    <t>03.06.2023 07:32:50</t>
  </si>
  <si>
    <t>03.06.2023 08:19:16</t>
  </si>
  <si>
    <t>TR-5 45-74-M00005_945589276_945589276</t>
  </si>
  <si>
    <t>03.06.2023 08:27:03</t>
  </si>
  <si>
    <t>03.06.2023 09:34:50</t>
  </si>
  <si>
    <t>TR-76 45-78-L00076_TR-77 L02_2331108</t>
  </si>
  <si>
    <t>03.06.2023 10:27:26</t>
  </si>
  <si>
    <t>03.06.2023 15:57:51</t>
  </si>
  <si>
    <t>L-263 TANSAŞ YANI 35-18-L00263_950450853_950450853</t>
  </si>
  <si>
    <t>03.06.2023 10:58:20</t>
  </si>
  <si>
    <t>03.06.2023 16:05:54</t>
  </si>
  <si>
    <t>K-358 35-04-K00358_95000489643_95000489643</t>
  </si>
  <si>
    <t>03.06.2023 18:22:38</t>
  </si>
  <si>
    <t>03.06.2023 19:26:16</t>
  </si>
  <si>
    <t>L-428 35-18-L00428_950453320_950453320</t>
  </si>
  <si>
    <t>03.06.2023 13:13:24</t>
  </si>
  <si>
    <t>03.06.2023 17:31:21</t>
  </si>
  <si>
    <t>SARUHANLI TR-15 45-80-M00015_SARUHANLI TR-16 M04_60962797</t>
  </si>
  <si>
    <t>03.06.2023 20:01:01</t>
  </si>
  <si>
    <t>03.06.2023 20:51:49</t>
  </si>
  <si>
    <t>K-1749 35-08-K01749_99015877_99015877</t>
  </si>
  <si>
    <t>03.06.2023 02:36:05</t>
  </si>
  <si>
    <t>03.06.2023 05:06:21</t>
  </si>
  <si>
    <t>ASARLIK TR-14 KÖK 35-28-M00168_A TR14-A1b_5851427</t>
  </si>
  <si>
    <t>03.06.2023 17:26:51</t>
  </si>
  <si>
    <t>03.06.2023 18:09:00</t>
  </si>
  <si>
    <t>KARABULU KÖK 35-31-L00227_İĞDELİ L02_2337014</t>
  </si>
  <si>
    <t>03.06.2023 00:15:07</t>
  </si>
  <si>
    <t>03.06.2023 00:33:37</t>
  </si>
  <si>
    <t>KARAALİ DM 45-71-M02127_BAĞYOLU ÇIKIŞ M02_54851026</t>
  </si>
  <si>
    <t>03.06.2023 16:38:47</t>
  </si>
  <si>
    <t>03.06.2023 16:58:36</t>
  </si>
  <si>
    <t>URGANLI TR-4 45-83-M00554_MERA M01_2103478</t>
  </si>
  <si>
    <t>03.06.2023 08:47:41</t>
  </si>
  <si>
    <t>03.06.2023 09:51:12</t>
  </si>
  <si>
    <t>AHMETLİ İM 45-84-A00001_AHMETLİ DSİ M10_2067923</t>
  </si>
  <si>
    <t>03.06.2023 15:23:10</t>
  </si>
  <si>
    <t>03.06.2023 15:51:46</t>
  </si>
  <si>
    <t>TR-124 35-15-L00124_35-15-L00124_2364610</t>
  </si>
  <si>
    <t>03.06.2023 09:48:02</t>
  </si>
  <si>
    <t>03.06.2023 16:05:45</t>
  </si>
  <si>
    <t>OKLUİSA KÖK 45-81-M00046_CINAN GRUP M04_71994464</t>
  </si>
  <si>
    <t>03.06.2023 18:12:48</t>
  </si>
  <si>
    <t>03.06.2023 18:39:36</t>
  </si>
  <si>
    <t>03.06.2023 07:04:30</t>
  </si>
  <si>
    <t>03.06.2023 08:12:43</t>
  </si>
  <si>
    <t>KARAAĞAÇ DEDEBAŞI TR-1 45-75-M00229_B_91164990_91164990</t>
  </si>
  <si>
    <t>03.06.2023 18:11:14</t>
  </si>
  <si>
    <t>04.06.2023 00:19:51</t>
  </si>
  <si>
    <t>BADEMLER TR-5 35-19-L00330_A_91379962_91379962</t>
  </si>
  <si>
    <t>03.06.2023 07:46:53</t>
  </si>
  <si>
    <t>03.06.2023 11:39:21</t>
  </si>
  <si>
    <t>ÖDEMİŞ TM-2 35-15-A00005_KAYAKÖY M11_2119685</t>
  </si>
  <si>
    <t>03.06.2023 15:05:12</t>
  </si>
  <si>
    <t>03.06.2023 16:06:26</t>
  </si>
  <si>
    <t>AHMETLİ TR-74 KURTULUŞ 45-84-L00074_DIREK TIPI TRAFO HUCRESI H01_2064045</t>
  </si>
  <si>
    <t>03.06.2023 08:49:34</t>
  </si>
  <si>
    <t>03.06.2023 10:54:18</t>
  </si>
  <si>
    <t>03.06.2023 08:18:34</t>
  </si>
  <si>
    <t>03.06.2023 09:29:26</t>
  </si>
  <si>
    <t>KILCANLAR TR-1 45-75-M00248_DIREK TIPI TRAFO HUCRESI H01_2088399</t>
  </si>
  <si>
    <t>03.06.2023 14:23:05</t>
  </si>
  <si>
    <t>03.06.2023 17:51:41</t>
  </si>
  <si>
    <t>03.06.2023 13:45:20</t>
  </si>
  <si>
    <t>03.06.2023 13:50:55</t>
  </si>
  <si>
    <t>SOMA DM-4/TR10 45-82-M00010_DM-1 M02_60208789</t>
  </si>
  <si>
    <t>03.06.2023 11:21:16</t>
  </si>
  <si>
    <t>03.06.2023 11:24:38</t>
  </si>
  <si>
    <t>MURADİYE DM 45-71-M00006_CBÜ YURT BİNASI ÖZEL M18_72258323</t>
  </si>
  <si>
    <t>03.06.2023 16:55:20</t>
  </si>
  <si>
    <t>03.06.2023 16:59:01</t>
  </si>
  <si>
    <t>TOKMAKLI KÖK 45-86-M00047_BORLU TR-10 M04_72227682</t>
  </si>
  <si>
    <t>03.06.2023 10:08:01</t>
  </si>
  <si>
    <t>03.06.2023 15:47:50</t>
  </si>
  <si>
    <t>L-191 35-18-L00191_950442530_950442530</t>
  </si>
  <si>
    <t>03.06.2023 17:41:21</t>
  </si>
  <si>
    <t>03.06.2023 20:59:30</t>
  </si>
  <si>
    <t>L-275 35-18-L00275_9688479 c1b_5952757</t>
  </si>
  <si>
    <t>03.06.2023 09:44:41</t>
  </si>
  <si>
    <t>03.06.2023 14:44:28</t>
  </si>
  <si>
    <t>MURADİYE TR 2/A 45-71-M00201_A A1_5966106</t>
  </si>
  <si>
    <t>03.06.2023 20:26:14</t>
  </si>
  <si>
    <t>04.06.2023 02:17:21</t>
  </si>
  <si>
    <t>TR-8 35-16-L00008_E_90953102_90953102</t>
  </si>
  <si>
    <t>03.06.2023 06:32:38</t>
  </si>
  <si>
    <t>03.06.2023 06:52:27</t>
  </si>
  <si>
    <t>03.06.2023 02:50:10</t>
  </si>
  <si>
    <t>03.06.2023 03:06:11</t>
  </si>
  <si>
    <t>ARMUTLU İM 35-27-A00001_ARMATEKS-OMRAT M05_2051845</t>
  </si>
  <si>
    <t>03.06.2023 13:56:27</t>
  </si>
  <si>
    <t>03.06.2023 14:57:07</t>
  </si>
  <si>
    <t>KAYMAKÇI İM 35-15-A00004_ÇAYLI L04_2121819</t>
  </si>
  <si>
    <t>03.06.2023 16:24:01</t>
  </si>
  <si>
    <t>03.06.2023 17:33:35</t>
  </si>
  <si>
    <t>ÖREN TR-1 35-31-L00314_35-31-L00314_95266239</t>
  </si>
  <si>
    <t>03.06.2023 21:53:39</t>
  </si>
  <si>
    <t>03.06.2023 23:22:06</t>
  </si>
  <si>
    <t>ÇAPAK KÖK 35-26-M00435_HatBaşıAyırıcı_95662713 M05_95662713</t>
  </si>
  <si>
    <t>03.06.2023 10:39:27</t>
  </si>
  <si>
    <t>03.06.2023 17:58:37</t>
  </si>
  <si>
    <t>M-195 35-02-M00195_D_56360431_56360431</t>
  </si>
  <si>
    <t>03.06.2023 08:28:51</t>
  </si>
  <si>
    <t>03.06.2023 09:18:44</t>
  </si>
  <si>
    <t>BEYDERE KÖK 45-71-M00128_YENİ KARAAĞAÇLI M08_50217230</t>
  </si>
  <si>
    <t>03.06.2023 08:52:24</t>
  </si>
  <si>
    <t>03.06.2023 09:25:45</t>
  </si>
  <si>
    <t>YENİÇİFTLİK KÖK 35-20-L00373_ASIM HASKÖY-HÜSAMETTİN AKARÇAY SULAMA L02_92839179</t>
  </si>
  <si>
    <t>03.06.2023 15:46:38</t>
  </si>
  <si>
    <t>03.06.2023 17:48:05</t>
  </si>
  <si>
    <t>K-1503 35-03-K01503_35-03-K01503_41908042</t>
  </si>
  <si>
    <t>03.06.2023 12:26:26</t>
  </si>
  <si>
    <t>03.06.2023 12:47:52</t>
  </si>
  <si>
    <t>ÜÇPINAR DM 45-71-M00183_ESKİ ÜÇPINAR M11_72249561</t>
  </si>
  <si>
    <t>03.06.2023 09:14:03</t>
  </si>
  <si>
    <t>03.06.2023 15:15:18</t>
  </si>
  <si>
    <t>BERGAMA İM-1 35-16-A00001_ŞEHİR-4 L16_2324906</t>
  </si>
  <si>
    <t>03.06.2023 13:06:17</t>
  </si>
  <si>
    <t>03.06.2023 13:53:32</t>
  </si>
  <si>
    <t>MENEMEN TR-35 35-28-L00035_953374819_953374819</t>
  </si>
  <si>
    <t>03.06.2023 15:04:28</t>
  </si>
  <si>
    <t>03.06.2023 16:42:17</t>
  </si>
  <si>
    <t>K-1705 35-01-K01705_912033184_912033184</t>
  </si>
  <si>
    <t>03.06.2023 13:28:57</t>
  </si>
  <si>
    <t>03.06.2023 16:24:54</t>
  </si>
  <si>
    <t>M-947 35-04-M00947_913500848_913500848</t>
  </si>
  <si>
    <t>03.06.2023 08:57:06</t>
  </si>
  <si>
    <t>03.06.2023 12:42:54</t>
  </si>
  <si>
    <t>GÜLBAHÇE TR-1 35-19-L00151_35-19-L00151_49915528</t>
  </si>
  <si>
    <t>03.06.2023 03:44:05</t>
  </si>
  <si>
    <t>03.06.2023 04:35:38</t>
  </si>
  <si>
    <t>AHMETLİ TR-1 45-77-M00056_45-77-M00056_2355350</t>
  </si>
  <si>
    <t>03.06.2023 16:50:05</t>
  </si>
  <si>
    <t>03.06.2023 19:37:41</t>
  </si>
  <si>
    <t>K-1917 35-10-K01917_35-10-K01917_2362561</t>
  </si>
  <si>
    <t>03.06.2023 11:08:23</t>
  </si>
  <si>
    <t>03.06.2023 17:00:56</t>
  </si>
  <si>
    <t>L-218 SANAYİ SİTESİ 35-18-L00218_B_91126105_91126105</t>
  </si>
  <si>
    <t>03.06.2023 10:10:42</t>
  </si>
  <si>
    <t>03.06.2023 14:38:44</t>
  </si>
  <si>
    <t>ÇAYAĞZI GELİNALAN TR-5 35-31-L00286_DIREK TIPI TRAFO HUCRESI H01_2048374</t>
  </si>
  <si>
    <t>03.06.2023 06:17:33</t>
  </si>
  <si>
    <t>03.06.2023 08:41:49</t>
  </si>
  <si>
    <t>M-1361 35-03-M01361_C_56355805_56355805</t>
  </si>
  <si>
    <t>03.06.2023 14:25:52</t>
  </si>
  <si>
    <t>03.06.2023 16:54:49</t>
  </si>
  <si>
    <t>L-5 GÖZSÜZLER 35-14-L00005_B_56382363_56382363</t>
  </si>
  <si>
    <t>03.06.2023 08:04:07</t>
  </si>
  <si>
    <t>03.06.2023 12:06:49</t>
  </si>
  <si>
    <t>AVDAN TARIMSAL SULAMA KÖK 45-82-M00129_AVDAN TARIMSAL SULAMA TR-1 M01_72199329</t>
  </si>
  <si>
    <t>OG Kablo Başlığı Arızası</t>
  </si>
  <si>
    <t>03.06.2023 15:09:54</t>
  </si>
  <si>
    <t>03.06.2023 16:08:33</t>
  </si>
  <si>
    <t>KAYAKÖY DM 35-15-L00866_KAYAKÖY İÇME SUYU L07_72307165</t>
  </si>
  <si>
    <t>03.06.2023 06:35:53</t>
  </si>
  <si>
    <t>03.06.2023 07:33:34</t>
  </si>
  <si>
    <t>K-112 35-01-K00112_911966008_911966008</t>
  </si>
  <si>
    <t>03.06.2023 13:00:11</t>
  </si>
  <si>
    <t>03.06.2023 18:39:37</t>
  </si>
  <si>
    <t>TR-88 35-17-M00088_A_56392487_56392487</t>
  </si>
  <si>
    <t>03.06.2023 10:33:28</t>
  </si>
  <si>
    <t>03.06.2023 11:10:33</t>
  </si>
  <si>
    <t>DEĞİRMENDERE DM 35-22-M00085_ÇİLEME-MALTA-SANCAKLI M08_50066611</t>
  </si>
  <si>
    <t>03.06.2023 09:53:27</t>
  </si>
  <si>
    <t>03.06.2023 16:19:47</t>
  </si>
  <si>
    <t>ARSLANLAR TM 35-26-A00004_SANAYİ-2 M11_2305578</t>
  </si>
  <si>
    <t>03.06.2023 08:40:25</t>
  </si>
  <si>
    <t>03.06.2023 09:46:09</t>
  </si>
  <si>
    <t>MURADİYE DM 45-71-M00006_KENT ENERJİ M17_72258321</t>
  </si>
  <si>
    <t>03.06.2023 16:30:47</t>
  </si>
  <si>
    <t>03.06.2023 17:02:30</t>
  </si>
  <si>
    <t>ÜÇYOL KÖK 45-82-M00128_HatBaşıAyırıcı_53136034 M06_53136034</t>
  </si>
  <si>
    <t>03.06.2023 10:43:24</t>
  </si>
  <si>
    <t>03.06.2023 18:28:45</t>
  </si>
  <si>
    <t>TURGUTALP TR-1 45-82-M00051_TURGUTALP TOKİ AŞAĞI TR-1 M02_85188478</t>
  </si>
  <si>
    <t>03.06.2023 11:31:43</t>
  </si>
  <si>
    <t>03.06.2023 12:35:07</t>
  </si>
  <si>
    <t>DURASILLI TR-24 45-78-M01138_TR-26 M01_2328925</t>
  </si>
  <si>
    <t>03.06.2023 09:03:12</t>
  </si>
  <si>
    <t>03.06.2023 11:03:51</t>
  </si>
  <si>
    <t>L-275 35-18-L00275_950444996_950444996</t>
  </si>
  <si>
    <t>03.06.2023 16:32:42</t>
  </si>
  <si>
    <t>03.06.2023 21:03:20</t>
  </si>
  <si>
    <t>K-3314 35-09-K03314_35-09-K03314_45401219</t>
  </si>
  <si>
    <t>03.06.2023 16:01:06</t>
  </si>
  <si>
    <t>03.06.2023 17:12:46</t>
  </si>
  <si>
    <t>03.06.2023 04:15:04</t>
  </si>
  <si>
    <t>03.06.2023 05:34:55</t>
  </si>
  <si>
    <t>KADIDEĞİRMENİ KÖK 45-82-M00127_BERGAMA KINIK (AVDAN) M02_2091828</t>
  </si>
  <si>
    <t>03.06.2023 11:05:20</t>
  </si>
  <si>
    <t>03.06.2023 11:24:02</t>
  </si>
  <si>
    <t>SANCAKLI BOZKÖY KÖK 45-71-M00087_45-71-M00087_61320840</t>
  </si>
  <si>
    <t>03.06.2023 09:24:18</t>
  </si>
  <si>
    <t>03.06.2023 17:05:17</t>
  </si>
  <si>
    <t>MENDERES DM-2/TR-1 35-22-M00300_MENDERES-1 M17_2095708</t>
  </si>
  <si>
    <t>03.06.2023 13:31:37</t>
  </si>
  <si>
    <t>03.06.2023 13:42:10</t>
  </si>
  <si>
    <t>ÜNİVERSİTE TM 35-02-A00008_KARASULUK M17_2310708</t>
  </si>
  <si>
    <t>03.06.2023 18:45:47</t>
  </si>
  <si>
    <t>03.06.2023 20:21:47</t>
  </si>
  <si>
    <t>MÜBECCEL TARIMSAL SULAMA 35-16-M00689_HAMZALI SÜLEYMANİYE TR-2 M03_83181136</t>
  </si>
  <si>
    <t>03.06.2023 08:54:56</t>
  </si>
  <si>
    <t>03.06.2023 11:34:04</t>
  </si>
  <si>
    <t>SARUHANLI DM 45-80-M00001_AKHİSAR-2 M06_2324043</t>
  </si>
  <si>
    <t>03.06.2023 07:55:26</t>
  </si>
  <si>
    <t>03.06.2023 08:48:57</t>
  </si>
  <si>
    <t>03.06.2023 09:16:20</t>
  </si>
  <si>
    <t>03.06.2023 09:19:19</t>
  </si>
  <si>
    <t>M-2017 35-01-M02017_910711719_910711719</t>
  </si>
  <si>
    <t>03.06.2023 08:37:47</t>
  </si>
  <si>
    <t>03.06.2023 11:30:01</t>
  </si>
  <si>
    <t>KAZIKLI TR-1 45-81-M00200_A_91320006_91320006</t>
  </si>
  <si>
    <t>03.06.2023 15:05:25</t>
  </si>
  <si>
    <t>03.06.2023 19:46:35</t>
  </si>
  <si>
    <t>SÖĞÜTÇÜK TR-1 45-82-M00195_DIREK TIPI TRAFO HUCRESI H01_2091794</t>
  </si>
  <si>
    <t>03.06.2023 18:54:16</t>
  </si>
  <si>
    <t>03.06.2023 19:38:05</t>
  </si>
  <si>
    <t>MURADİYE TR-5 (ESKİ MEZARLIK YANI) 45-71-M00204_A A1_5966162</t>
  </si>
  <si>
    <t>03.06.2023 18:25:37</t>
  </si>
  <si>
    <t>03.06.2023 19:49:15</t>
  </si>
  <si>
    <t>URLA TM-1 35-19-A00004_YELKİ M14_2314057</t>
  </si>
  <si>
    <t>03.06.2023 01:49:56</t>
  </si>
  <si>
    <t>03.06.2023 02:14:50</t>
  </si>
  <si>
    <t>SALMAN KÖYÜ TR-1 35-21-L00076_B_93882157_93882157</t>
  </si>
  <si>
    <t>03.06.2023 11:32:33</t>
  </si>
  <si>
    <t>03.06.2023 13:19:12</t>
  </si>
  <si>
    <t>KULA İM 45-77-A00001_BAŞI BÜYÜK L14_2308473</t>
  </si>
  <si>
    <t>03.06.2023 01:42:20</t>
  </si>
  <si>
    <t>03.06.2023 01:54:17</t>
  </si>
  <si>
    <t>YILMAZ İM 45-78-A00003_KAPANCI (YARAŞLI) L10_2103969</t>
  </si>
  <si>
    <t>03.06.2023 15:24:04</t>
  </si>
  <si>
    <t>03.06.2023 15:54:05</t>
  </si>
  <si>
    <t>SUBAŞI İM 35-26-A00002_KIRBAŞ L01_2304031</t>
  </si>
  <si>
    <t>03.06.2023 17:16:33</t>
  </si>
  <si>
    <t>03.06.2023 18:53:05</t>
  </si>
  <si>
    <t>SİYEKLİ KÖK 45-71-M00185_MALDAN M05_72256924</t>
  </si>
  <si>
    <t>03.06.2023 13:40:17</t>
  </si>
  <si>
    <t>03.06.2023 13:57:40</t>
  </si>
  <si>
    <t>CABBAR DM 45-73-M00100_DSİ ÇIKIŞ M03_2307311</t>
  </si>
  <si>
    <t>03.06.2023 04:48:11</t>
  </si>
  <si>
    <t>03.06.2023 05:27:55</t>
  </si>
  <si>
    <t>ÇARIKLAR TR-1 45-86-M00083_A_56384572_56384572</t>
  </si>
  <si>
    <t>03.06.2023 23:33:43</t>
  </si>
  <si>
    <t>04.06.2023 00:10:37</t>
  </si>
  <si>
    <t>KARAKUYU-5 35-26-M00444_956620054_956620054</t>
  </si>
  <si>
    <t>03.06.2023 21:26:00</t>
  </si>
  <si>
    <t>03.06.2023 23:52:30</t>
  </si>
  <si>
    <t>KARAVELİLER TR-1 KÖK 35-20-L00137_KIZILCAOVA L03_2328879</t>
  </si>
  <si>
    <t>03.06.2023 06:43:49</t>
  </si>
  <si>
    <t>03.06.2023 07:52:46</t>
  </si>
  <si>
    <t>03.06.2023 09:58:17</t>
  </si>
  <si>
    <t>03.06.2023 16:10:46</t>
  </si>
  <si>
    <t>TR-106 AYKONUT SİTESİ 35-30-L00091_DIREK TIPI TRAFO HUCRESI H01_2044003</t>
  </si>
  <si>
    <t>03.06.2023 13:12:26</t>
  </si>
  <si>
    <t>03.06.2023 14:32:15</t>
  </si>
  <si>
    <t>TAT DM 35-26-M00070_EGE TAV YEM M018_64662428</t>
  </si>
  <si>
    <t>03.06.2023 19:56:53</t>
  </si>
  <si>
    <t>04.06.2023 00:32:16</t>
  </si>
  <si>
    <t>M-2313Ö DSİ SÜZBEYLİ ÖZEL KÖK 35-09-M02313Ö_HatBaşıAyırıcı_53133545 M01_53133545</t>
  </si>
  <si>
    <t>03.06.2023 14:25:08</t>
  </si>
  <si>
    <t>KUŞLUK TR-1 45-75-M00181_945602169_945602169</t>
  </si>
  <si>
    <t>03.06.2023 17:35:17</t>
  </si>
  <si>
    <t>03.06.2023 19:35:46</t>
  </si>
  <si>
    <t>AYASKENT DM-2 (TR-1) 35-16-M00011_ÖZBATILILAR BELEDİYE-AZİZİYE-PAŞAKÖY M05_72045877</t>
  </si>
  <si>
    <t>03.06.2023 11:15:36</t>
  </si>
  <si>
    <t>03.06.2023 12:14:24</t>
  </si>
  <si>
    <t>M-2595 BEŞYOL DM 35-02-M02595_M-850 KARAÇAM KÖK M06_50219746</t>
  </si>
  <si>
    <t>03.06.2023 18:56:28</t>
  </si>
  <si>
    <t>03.06.2023 19:42:11</t>
  </si>
  <si>
    <t>BAHRİBABA TM 35-01-A00006_KONAK M05_92605145</t>
  </si>
  <si>
    <t>03.06.2023 19:33:12</t>
  </si>
  <si>
    <t>03.06.2023 20:55:50</t>
  </si>
  <si>
    <t>03.06.2023 00:11:27</t>
  </si>
  <si>
    <t>03.06.2023 01:21:00</t>
  </si>
  <si>
    <t>GÜLBAHÇE İM 35-19-A00006_TAŞ OCAĞI M06_72213855</t>
  </si>
  <si>
    <t>03.06.2023 09:07:13</t>
  </si>
  <si>
    <t>03.06.2023 13:52:34</t>
  </si>
  <si>
    <t>TR-154 35-26-M00154_ M02_2331077</t>
  </si>
  <si>
    <t>03.06.2023 08:45:56</t>
  </si>
  <si>
    <t>03.06.2023 17:47:30</t>
  </si>
  <si>
    <t>03.06.2023 16:36:00</t>
  </si>
  <si>
    <t>03.06.2023 17:50:57</t>
  </si>
  <si>
    <t>M-271 KARAKAYALAR DM 35-14-M00271_SAZLIGÖL M02_2326227</t>
  </si>
  <si>
    <t>03.06.2023 07:29:02</t>
  </si>
  <si>
    <t>03.06.2023 07:57:36</t>
  </si>
  <si>
    <t>GÖBELLER TR-2 35-16-M00111_DIREK TIPI TRAFO HUCRESI H01_2041318</t>
  </si>
  <si>
    <t>03.06.2023 18:02:50</t>
  </si>
  <si>
    <t>03.06.2023 19:36:19</t>
  </si>
  <si>
    <t>SOLEADO GES ÖZEL KÖK 45-84-L00184Ö_ M01_61526968</t>
  </si>
  <si>
    <t>03.06.2023 14:01:00</t>
  </si>
  <si>
    <t>03.06.2023 14:54:54</t>
  </si>
  <si>
    <t>M-13 35-02-M00013_M-320 M07_2333805</t>
  </si>
  <si>
    <t>03.06.2023 06:50:45</t>
  </si>
  <si>
    <t>03.06.2023 07:01:32</t>
  </si>
  <si>
    <t>KARABURUN TR-15 35-21-L00013_35-21-L00013_2376071</t>
  </si>
  <si>
    <t>03.06.2023 10:01:15</t>
  </si>
  <si>
    <t>03.06.2023 16:11:35</t>
  </si>
  <si>
    <t>HECİZ KÖK 45-82-M00485_SAVAŞTEPE 34.5 ÇIKIŞ M03_66191057</t>
  </si>
  <si>
    <t>03.06.2023 13:44:06</t>
  </si>
  <si>
    <t>03.06.2023 15:04:03</t>
  </si>
  <si>
    <t>03.06.2023 21:22:12</t>
  </si>
  <si>
    <t>03.06.2023 21:28:00</t>
  </si>
  <si>
    <t>KIŞLAK TR-1 45-74-M00147_A_56352182_56352182</t>
  </si>
  <si>
    <t>03.06.2023 23:16:16</t>
  </si>
  <si>
    <t>04.06.2023 01:44:34</t>
  </si>
  <si>
    <t>L-289 DEMET AKBAĞ TRAFO 35-18-L00289_950447625_950447625</t>
  </si>
  <si>
    <t>03.06.2023 08:04:30</t>
  </si>
  <si>
    <t>03.06.2023 10:22:27</t>
  </si>
  <si>
    <t>03.06.2023 13:08:57</t>
  </si>
  <si>
    <t>03.06.2023 14:36:53</t>
  </si>
  <si>
    <t>YENİFOÇA TR-1 DM 35-23-M00001_FOTAŞ-2   SELİM DM M10_83359157</t>
  </si>
  <si>
    <t>03.06.2023 09:28:47</t>
  </si>
  <si>
    <t>03.06.2023 15:25:45</t>
  </si>
  <si>
    <t>TEKELİ ARITMA KÖK 35-22-M00090_KARAKUYU ÇIKIŞI M03_2328482</t>
  </si>
  <si>
    <t>03.06.2023 18:30:48</t>
  </si>
  <si>
    <t>03.06.2023 19:27:35</t>
  </si>
  <si>
    <t>GÖRDES TR-2 45-75-M00002_TR-1 M02_61371504</t>
  </si>
  <si>
    <t>03.06.2023 16:31:58</t>
  </si>
  <si>
    <t>03.06.2023 23:29:20</t>
  </si>
  <si>
    <t>03.06.2023 04:46:49</t>
  </si>
  <si>
    <t>03.06.2023 10:52:00</t>
  </si>
  <si>
    <t>03.06.2023 13:25:15</t>
  </si>
  <si>
    <t>03.06.2023 13:39:47</t>
  </si>
  <si>
    <t>03.06.2023 20:25:37</t>
  </si>
  <si>
    <t>03.06.2023 21:18:48</t>
  </si>
  <si>
    <t>GÜLBAHÇE TR-278 35-19-L00278_35-19-L00278_49159357</t>
  </si>
  <si>
    <t>03.06.2023 02:46:07</t>
  </si>
  <si>
    <t>03.06.2023 03:39:40</t>
  </si>
  <si>
    <t>KADIDAĞ TR-2 45-72-L00123_956501812_956501812</t>
  </si>
  <si>
    <t>03.06.2023 20:02:29</t>
  </si>
  <si>
    <t>03.06.2023 21:54:57</t>
  </si>
  <si>
    <t>EURO GIDA KÖK 35-27-M00591_TEKNOPET DM-2 M04_72161788</t>
  </si>
  <si>
    <t>03.06.2023 13:41:48</t>
  </si>
  <si>
    <t>03.06.2023 14:02:19</t>
  </si>
  <si>
    <t>L-220 35-18-L00220_E_56392507_56392507</t>
  </si>
  <si>
    <t>AG Nötr İletken Kopması</t>
  </si>
  <si>
    <t>03.06.2023 07:00:15</t>
  </si>
  <si>
    <t>03.06.2023 10:07:03</t>
  </si>
  <si>
    <t>DEREKÖY TR-1 45-72-L00461_45-72-L00461_2359141</t>
  </si>
  <si>
    <t>03.06.2023 09:21:14</t>
  </si>
  <si>
    <t>03.06.2023 17:18:17</t>
  </si>
  <si>
    <t>ÖRNEKKÖY TR-2 35-27-L00324_B_72386881_72386881</t>
  </si>
  <si>
    <t>03.06.2023 16:22:39</t>
  </si>
  <si>
    <t>03.06.2023 17:45:26</t>
  </si>
  <si>
    <t>TR-107 35-26-M00107_TR-111 M02_65976157</t>
  </si>
  <si>
    <t>OG Kesici Arızası</t>
  </si>
  <si>
    <t>03.06.2023 18:14:09</t>
  </si>
  <si>
    <t>03.06.2023 20:16:01</t>
  </si>
  <si>
    <t>KIŞLAK TR-1 45-74-M00147_B_91337275_91337275</t>
  </si>
  <si>
    <t>03.06.2023 18:12:05</t>
  </si>
  <si>
    <t>03.06.2023 22:09:31</t>
  </si>
  <si>
    <t>TURGUTALP TR-1 45-82-M00051_DAĞITIM TRAFO TURGUTALP TR-1 M01_85188479</t>
  </si>
  <si>
    <t>03.06.2023 12:35:57</t>
  </si>
  <si>
    <t>03.06.2023 13:20:34</t>
  </si>
  <si>
    <t>TR-25 35-16-L00025_953318329_953318329</t>
  </si>
  <si>
    <t>03.06.2023 08:51:25</t>
  </si>
  <si>
    <t>03.06.2023 15:25:35</t>
  </si>
  <si>
    <t>KADIOVACIK TR-1 35-19-M00202_35-19-M00202_2364472</t>
  </si>
  <si>
    <t>03.06.2023 06:00:21</t>
  </si>
  <si>
    <t>03.06.2023 06:27:55</t>
  </si>
  <si>
    <t>İLYASLAR KÖK 45-76-M00048_KARAKURT KÖK M03_72213068</t>
  </si>
  <si>
    <t>03.06.2023 10:55:55</t>
  </si>
  <si>
    <t>03.06.2023 11:01:17</t>
  </si>
  <si>
    <t>03.06.2023 15:51:12</t>
  </si>
  <si>
    <t>03.06.2023 16:01:23</t>
  </si>
  <si>
    <t>DEMİRCİ TR-2 45-74-M00002_TRAFO KORUMA M04_67018666</t>
  </si>
  <si>
    <t>03.06.2023 10:07:54</t>
  </si>
  <si>
    <t>03.06.2023 13:33:21</t>
  </si>
  <si>
    <t>03.06.2023 07:51:19</t>
  </si>
  <si>
    <t>03.06.2023 10:53:22</t>
  </si>
  <si>
    <t>03.06.2023 18:38:26</t>
  </si>
  <si>
    <t>03.06.2023 19:42:24</t>
  </si>
  <si>
    <t>MORDOĞAN TR-28 35-21-L00156_953366901_953366901</t>
  </si>
  <si>
    <t>03.06.2023 17:45:16</t>
  </si>
  <si>
    <t>03.06.2023 20:37:06</t>
  </si>
  <si>
    <t>L-329 35-18-L00329_950436884_950436884</t>
  </si>
  <si>
    <t>03.06.2023 12:15:03</t>
  </si>
  <si>
    <t>03.06.2023 21:50:31</t>
  </si>
  <si>
    <t>03.06.2023 17:32:26</t>
  </si>
  <si>
    <t>03.06.2023 17:43:56</t>
  </si>
  <si>
    <t>ORTAKÖY KÖK 45-78-M01336_DEMİRKÖPRÜ M01_81494435</t>
  </si>
  <si>
    <t>03.06.2023 17:02:46</t>
  </si>
  <si>
    <t>03.06.2023 17:16:32</t>
  </si>
  <si>
    <t>ESKİ FOÇA İM 35-23-A00001_FOTAŞ-1 M07_2050302</t>
  </si>
  <si>
    <t>03.06.2023 09:33:15</t>
  </si>
  <si>
    <t>03.06.2023 14:54:03</t>
  </si>
  <si>
    <t>HELVACI TR-4 35-17-M00364_A_91012856_91012856</t>
  </si>
  <si>
    <t>03.06.2023 02:37:51</t>
  </si>
  <si>
    <t>03.06.2023 03:24:57</t>
  </si>
  <si>
    <t>İM-2/TR-22 SIĞACIK 35-14-L00302_956636575_956636575</t>
  </si>
  <si>
    <t>03.06.2023 12:48:41</t>
  </si>
  <si>
    <t>03.06.2023 17:39:20</t>
  </si>
  <si>
    <t>03.06.2023 06:12:34</t>
  </si>
  <si>
    <t>03.06.2023 07:06:30</t>
  </si>
  <si>
    <t>TR-2 35-15-M00002_35-15-M00002_66732270</t>
  </si>
  <si>
    <t>03.06.2023 09:20:04</t>
  </si>
  <si>
    <t>03.06.2023 16:19:11</t>
  </si>
  <si>
    <t>AYANLAR TR-1 45-81-M00094_DIREK TIPI TRAFO HUCRESI H01_2058285</t>
  </si>
  <si>
    <t>03.06.2023 13:24:38</t>
  </si>
  <si>
    <t>03.06.2023 16:10:40</t>
  </si>
  <si>
    <t>TR-80 35-30-L00080_ÖZLEM SİTESİ L02_72059313</t>
  </si>
  <si>
    <t>03.06.2023 13:51:37</t>
  </si>
  <si>
    <t>03.06.2023 15:08:02</t>
  </si>
  <si>
    <t>KUŞÇULAR TR-8 35-19-M00220_35-19-M00220_2350422</t>
  </si>
  <si>
    <t>03.06.2023 02:53:45</t>
  </si>
  <si>
    <t>03.06.2023 03:26:54</t>
  </si>
  <si>
    <t>BAKIR KÖK 45-76-M00047_İLYASLAR KARAKURT M03_72212639</t>
  </si>
  <si>
    <t>03.06.2023 11:28:06</t>
  </si>
  <si>
    <t>03.06.2023 12:29:12</t>
  </si>
  <si>
    <t>KABAZLI KÖK 45-78-M00675_TAYTAN OFİS YENİ GİRİŞ 1/0 HAT M06_65971500</t>
  </si>
  <si>
    <t>03.06.2023 09:45:57</t>
  </si>
  <si>
    <t>03.06.2023 09:47:00</t>
  </si>
  <si>
    <t>SARIGÖL DM 45-79-M00069_ESKİ KÖYLER FİDERİ M05_2318419</t>
  </si>
  <si>
    <t>03.06.2023 00:51:19</t>
  </si>
  <si>
    <t>03.06.2023 01:02:36</t>
  </si>
  <si>
    <t>KARAHIDIRLI KÖK 35-16-M00718_KARAHIDIRLI M3_2333492</t>
  </si>
  <si>
    <t>03.06.2023 10:31:32</t>
  </si>
  <si>
    <t>03.06.2023 16:05:06</t>
  </si>
  <si>
    <t>ARSLANLAR TM 35-26-A00004_SANAYİ-2 M11_2056033</t>
  </si>
  <si>
    <t>03.06.2023 07:09:02</t>
  </si>
  <si>
    <t>03.06.2023 07:18:00</t>
  </si>
  <si>
    <t>L-20 DÖRT YOL KAVŞAĞI 35-14-L00020_961164076_961164076</t>
  </si>
  <si>
    <t>03.06.2023 06:53:19</t>
  </si>
  <si>
    <t>03.06.2023 10:57:04</t>
  </si>
  <si>
    <t>03.06.2023 15:29:52</t>
  </si>
  <si>
    <t>03.06.2023 15:35:41</t>
  </si>
  <si>
    <t>MORDOĞAN TR-23 35-21-L00152_MORDOĞAN TR-28 L02_72200276</t>
  </si>
  <si>
    <t>03.06.2023 21:36:42</t>
  </si>
  <si>
    <t>03.06.2023 23:28:17</t>
  </si>
  <si>
    <t>KALEMOĞLU TR-2 45-75-M00319_945615180_945615180</t>
  </si>
  <si>
    <t>03.06.2023 22:01:06</t>
  </si>
  <si>
    <t>04.06.2023 01:38:10</t>
  </si>
  <si>
    <t>PANCAR OSB DM-13 35-26-M00911_AYRANCILAR SANAYİ ÇIKIŞI M03_2335563</t>
  </si>
  <si>
    <t>03.06.2023 08:54:36</t>
  </si>
  <si>
    <t>03.06.2023 11:55:15</t>
  </si>
  <si>
    <t>GÖRDES TR-19 45-75-M00019_A_56368607_56368607</t>
  </si>
  <si>
    <t>03.06.2023 11:08:59</t>
  </si>
  <si>
    <t>03.06.2023 12:50:23</t>
  </si>
  <si>
    <t>HİSARLIK TR-1 35-20-L00261_A_91156176_91156176</t>
  </si>
  <si>
    <t>03.06.2023 10:13:40</t>
  </si>
  <si>
    <t>03.06.2023 16:49:32</t>
  </si>
  <si>
    <t>GELENBE İM 45-76-A00001_ÇALTICAK(KARAKURT-İLYASLAR) L03_2092597</t>
  </si>
  <si>
    <t>03.06.2023 21:09:06</t>
  </si>
  <si>
    <t>MAHMUTLAR TR-1 35-29-L00118_35-29-L00118_2370487</t>
  </si>
  <si>
    <t>03.06.2023 12:14:41</t>
  </si>
  <si>
    <t>03.06.2023 16:38:24</t>
  </si>
  <si>
    <t>M-1111 35-08-M01111_35-08-M01111_42042933</t>
  </si>
  <si>
    <t>03.06.2023 09:34:24</t>
  </si>
  <si>
    <t>03.06.2023 15:45:24</t>
  </si>
  <si>
    <t>KUYUCAK DM 35-27-M00273_KUYUCAK M04_72164171</t>
  </si>
  <si>
    <t>03.06.2023 07:44:00</t>
  </si>
  <si>
    <t>03.06.2023 09:18:35</t>
  </si>
  <si>
    <t>HALİLBEYLİ TR-1 KÖK 35-27-M01057_HAMZABABA VE KÖYLER M04_61283942</t>
  </si>
  <si>
    <t>03.06.2023 07:07:24</t>
  </si>
  <si>
    <t>03.06.2023 07:43:51</t>
  </si>
  <si>
    <t>HACIRAHMANLI TR-1 KÖK 45-80-M00070_HACIRAHMANLI TARIMSAL SULAMA M03_72197689</t>
  </si>
  <si>
    <t>03.06.2023 15:05:27</t>
  </si>
  <si>
    <t>03.06.2023 15:45:29</t>
  </si>
  <si>
    <t>TR-2/87-1 45-83-L00133_955143385_955143385</t>
  </si>
  <si>
    <t>03.06.2023 08:36:10</t>
  </si>
  <si>
    <t>03.06.2023 09:37:53</t>
  </si>
  <si>
    <t>03.06.2023 22:20:40</t>
  </si>
  <si>
    <t>04.06.2023 00:02:51</t>
  </si>
  <si>
    <t>YEŞİLYURT TR-8 45-73-M00483_A_56404751_56404751</t>
  </si>
  <si>
    <t>03.06.2023 17:26:42</t>
  </si>
  <si>
    <t>03.06.2023 19:01:14</t>
  </si>
  <si>
    <t>BULGURCA TR-1 35-22-M00252_D_56393149_56393149</t>
  </si>
  <si>
    <t>03.06.2023 17:53:39</t>
  </si>
  <si>
    <t>03.06.2023 23:34:11</t>
  </si>
  <si>
    <t>ÇAYAĞZI GELİNALAN TR-5 35-31-L00286_35-31-L00286_2364731</t>
  </si>
  <si>
    <t>03.06.2023 18:29:51</t>
  </si>
  <si>
    <t>03.06.2023 19:12:11</t>
  </si>
  <si>
    <t>KARAKUYU KÖK 35-22-M00091_KARAKUYU ENH M05_72111623</t>
  </si>
  <si>
    <t>03.06.2023 06:35:58</t>
  </si>
  <si>
    <t>03.06.2023 07:26:26</t>
  </si>
  <si>
    <t>03.06.2023 12:59:49</t>
  </si>
  <si>
    <t>03.06.2023 13:46:29</t>
  </si>
  <si>
    <t>SARIKAYA MERKEZ TR-1 35-32-L00063_35-32-L00063_2361361</t>
  </si>
  <si>
    <t>03.06.2023 18:14:53</t>
  </si>
  <si>
    <t>03.06.2023 20:12:19</t>
  </si>
  <si>
    <t>VEZİRKÖPRÜ İM 35-03-A00002_YENİGÜN M13_2049883</t>
  </si>
  <si>
    <t>03.06.2023 00:55:11</t>
  </si>
  <si>
    <t>03.06.2023 01:00:51</t>
  </si>
  <si>
    <t>K-2910 35-01-K02910_DAĞITIM TRF K-2910 K03_65802471</t>
  </si>
  <si>
    <t>03.06.2023 09:11:05</t>
  </si>
  <si>
    <t>03.06.2023 14:58:12</t>
  </si>
  <si>
    <t>03.06.2023 10:15:30</t>
  </si>
  <si>
    <t>03.06.2023 12:28:12</t>
  </si>
  <si>
    <t>SFS KÖK 35-26-M00396_SFS INTEC M03_65965650</t>
  </si>
  <si>
    <t>03.06.2023 12:23:25</t>
  </si>
  <si>
    <t>03.06.2023 12:59:12</t>
  </si>
  <si>
    <t>BİRGİ DM 35-15-L01013_BİRGİ ŞEHİR KABİN L04_67562403</t>
  </si>
  <si>
    <t>03.06.2023 07:28:58</t>
  </si>
  <si>
    <t>03.06.2023 09:48:59</t>
  </si>
  <si>
    <t>ÇAPAK KÖK 35-26-M00435_DAĞKIZILCA-2 ÇIKIŞ M05_66033272</t>
  </si>
  <si>
    <t>03.06.2023 17:35:16</t>
  </si>
  <si>
    <t>03.06.2023 17:53:32</t>
  </si>
  <si>
    <t>SELİMŞAHLAR TR-2 45-71-M00137_TOKİ M03_2320416</t>
  </si>
  <si>
    <t>03.06.2023 18:46:53</t>
  </si>
  <si>
    <t>03.06.2023 19:45:11</t>
  </si>
  <si>
    <t>ÖRENCİK TR-2 35-31-L00454_A_91445187_91445187</t>
  </si>
  <si>
    <t>03.06.2023 07:56:33</t>
  </si>
  <si>
    <t>03.06.2023 10:10:10</t>
  </si>
  <si>
    <t>TR-74 35-19-L00074_956699855_956699855</t>
  </si>
  <si>
    <t>03.06.2023 10:07:10</t>
  </si>
  <si>
    <t>03.06.2023 14:08:37</t>
  </si>
  <si>
    <t>DEMİRCİ TM 45-74-A00001_HatBaşıAyırıcı_53134281 M15_53134281</t>
  </si>
  <si>
    <t>03.06.2023 15:12:24</t>
  </si>
  <si>
    <t>03.06.2023 17:44:55</t>
  </si>
  <si>
    <t>BERGAMA İM-2 35-16-A00002_TR-135(TRM-2/135) L04_2311744</t>
  </si>
  <si>
    <t>03.06.2023 07:14:27</t>
  </si>
  <si>
    <t>03.06.2023 07:39:39</t>
  </si>
  <si>
    <t>TEPEKÖY TR-1 45-73-M00785_945666544_945666544</t>
  </si>
  <si>
    <t>03.06.2023 18:53:07</t>
  </si>
  <si>
    <t>03.06.2023 19:58:13</t>
  </si>
  <si>
    <t>K-4783 35-01-K04783_C_60983267_60983267</t>
  </si>
  <si>
    <t>03.06.2023 15:28:31</t>
  </si>
  <si>
    <t>03.06.2023 16:16:15</t>
  </si>
  <si>
    <t>BERGAMA İM-1 35-16-A00001_ŞEHİR-7 L07_2323247</t>
  </si>
  <si>
    <t>03.06.2023 06:23:09</t>
  </si>
  <si>
    <t>03.06.2023 06:59:30</t>
  </si>
  <si>
    <t>EMİNBEY TR-1 45-78-M00853_B_91055853_91055853</t>
  </si>
  <si>
    <t>03.06.2023 17:10:05</t>
  </si>
  <si>
    <t>03.06.2023 17:59:27</t>
  </si>
  <si>
    <t>ÇİÇEKLİ KÖK 45-75-M00070_KIRDİBİ M03_2059662</t>
  </si>
  <si>
    <t>03.06.2023 13:58:04</t>
  </si>
  <si>
    <t>03.06.2023 14:36:36</t>
  </si>
  <si>
    <t>ULUCAK TM 35-28-A00002_HatBaşıAyırıcı_53133662 M13_53133662</t>
  </si>
  <si>
    <t>03.06.2023 08:31:13</t>
  </si>
  <si>
    <t>03.06.2023 11:55:27</t>
  </si>
  <si>
    <t>DAĞDERE DM 45-72-M00097_ÇITAK M05_2329940</t>
  </si>
  <si>
    <t>03.06.2023 10:41:07</t>
  </si>
  <si>
    <t>03.06.2023 11:31:22</t>
  </si>
  <si>
    <t>KAPAKLI DM 45-72-M00309_KEMİKLİDERE M10_2099432</t>
  </si>
  <si>
    <t>03.06.2023 16:01:49</t>
  </si>
  <si>
    <t>03.06.2023 16:52:04</t>
  </si>
  <si>
    <t>L-275 35-18-L00275_11513144 l1b_5952765</t>
  </si>
  <si>
    <t>03.06.2023 16:32:02</t>
  </si>
  <si>
    <t>03.06.2023 21:34:41</t>
  </si>
  <si>
    <t>TR-1/57 45-83-M00057_45-83-M00057_2356143</t>
  </si>
  <si>
    <t>03.06.2023 12:55:33</t>
  </si>
  <si>
    <t>03.06.2023 13:49:59</t>
  </si>
  <si>
    <t>M-946 35-04-M00946_95001187278_95001187278</t>
  </si>
  <si>
    <t>03.06.2023 15:30:52</t>
  </si>
  <si>
    <t>03.06.2023 18:07:08</t>
  </si>
  <si>
    <t>ESKİN TR-2 45-81-M00234_DIREK TIPI TRAFO HUCRESI H01_2087048</t>
  </si>
  <si>
    <t>03.06.2023 11:10:10</t>
  </si>
  <si>
    <t>03.06.2023 13:31:13</t>
  </si>
  <si>
    <t>YAYAKENT DM 35-24-M00209_YAYLAKENT-1 M03_72093615</t>
  </si>
  <si>
    <t>03.06.2023 09:36:06</t>
  </si>
  <si>
    <t>03.06.2023 10:54:06</t>
  </si>
  <si>
    <t>K-4360 35-02-K04360_B_56381820_56381820</t>
  </si>
  <si>
    <t>03.06.2023 09:58:29</t>
  </si>
  <si>
    <t>03.06.2023 16:46:02</t>
  </si>
  <si>
    <t>SUBAŞI İM 35-26-A00002_PAMUKYAZI L04_2304030</t>
  </si>
  <si>
    <t>03.06.2023 16:07:17</t>
  </si>
  <si>
    <t>03.06.2023 18:48:32</t>
  </si>
  <si>
    <t>ILGIN HATBAŞI KÖK 45-73-M01292_SOBRAN M03_83838186</t>
  </si>
  <si>
    <t>03.06.2023 03:45:28</t>
  </si>
  <si>
    <t>03.06.2023 04:22:16</t>
  </si>
  <si>
    <t>ARSLANLAR TM 35-26-A00004_TAMSA M09_2306546</t>
  </si>
  <si>
    <t>03.06.2023 14:35:37</t>
  </si>
  <si>
    <t>03.06.2023 14:52:46</t>
  </si>
  <si>
    <t>GÜNEY DM 45-83-L00130_AYVACIK L06_2096781</t>
  </si>
  <si>
    <t>03.06.2023 16:50:02</t>
  </si>
  <si>
    <t>03.06.2023 18:34:19</t>
  </si>
  <si>
    <t>İNECİK TR-1 35-21-L00121_35-21-L00121_2349072</t>
  </si>
  <si>
    <t>03.06.2023 09:01:36</t>
  </si>
  <si>
    <t>03.06.2023 17:01:29</t>
  </si>
  <si>
    <t>M-3426(YATIRIM REZERVE) 35-03-M03426_C k1503c1b_5791437</t>
  </si>
  <si>
    <t>03.06.2023 12:48:44</t>
  </si>
  <si>
    <t>03.06.2023 16:21:12</t>
  </si>
  <si>
    <t>K-112 35-01-K00112_910351180_910351180</t>
  </si>
  <si>
    <t>03.06.2023 19:37:45</t>
  </si>
  <si>
    <t>03.06.2023 21:39:03</t>
  </si>
  <si>
    <t>03.06.2023 09:02:34</t>
  </si>
  <si>
    <t>03.06.2023 12:57:56</t>
  </si>
  <si>
    <t>MURADİYE DM-4/12-A (DİREK TR-1) 45-71-M01872_B_56385440_56385440</t>
  </si>
  <si>
    <t>03.06.2023 08:45:40</t>
  </si>
  <si>
    <t>03.06.2023 12:12:35</t>
  </si>
  <si>
    <t>BEYDERE KÖK 45-71-M00128_HatBaşıAyırıcı_53135144 M07_53135144</t>
  </si>
  <si>
    <t>03.06.2023 08:17:13</t>
  </si>
  <si>
    <t>03.06.2023 15:00:52</t>
  </si>
  <si>
    <t>03.06.2023 16:41:52</t>
  </si>
  <si>
    <t>03.06.2023 18:26:33</t>
  </si>
  <si>
    <t>K-3640 35-01-K03640_913877498_913877498</t>
  </si>
  <si>
    <t>03.06.2023 12:36:49</t>
  </si>
  <si>
    <t>03.06.2023 14:00:23</t>
  </si>
  <si>
    <t>03.06.2023 19:10:43</t>
  </si>
  <si>
    <t>03.06.2023 20:10:31</t>
  </si>
  <si>
    <t>L-401 ALTINYUNUS DM 35-18-L00401_950451357_950451357</t>
  </si>
  <si>
    <t>03.06.2023 15:31:17</t>
  </si>
  <si>
    <t>03.06.2023 20:07:34</t>
  </si>
  <si>
    <t>TR-1/11 45-83-M00011_SEMİZLER M03_83843135</t>
  </si>
  <si>
    <t>03.06.2023 09:15:05</t>
  </si>
  <si>
    <t>03.06.2023 10:14:55</t>
  </si>
  <si>
    <t>BAŞIBÜYÜK KÖK 45-77-L00158_HatBaşıAyırıcı_76441434 L04_76441434</t>
  </si>
  <si>
    <t>03.06.2023 06:55:59</t>
  </si>
  <si>
    <t>03.06.2023 10:05:53</t>
  </si>
  <si>
    <t>KÜÇÜKKALE KÖK 35-29-L00036_MEHMETLER L02_2088232</t>
  </si>
  <si>
    <t>03.06.2023 17:44:12</t>
  </si>
  <si>
    <t>03.06.2023 20:25:40</t>
  </si>
  <si>
    <t>K-1402 35-01-K01402_35-01-K01402_2372564</t>
  </si>
  <si>
    <t>03.06.2023 10:03:01</t>
  </si>
  <si>
    <t>MÜTEVELLİ KÖK 45-80-M00100_MÜTEVELLİ ŞEHİR-2(MÜTEVELLİ TR-5/TR-6/TR-7) M04_72196255</t>
  </si>
  <si>
    <t>03.06.2023 09:40:12</t>
  </si>
  <si>
    <t>03.06.2023 10:17:51</t>
  </si>
  <si>
    <t>AVŞAR TR-5 45-83-L00353_45-83-L00353_2354510</t>
  </si>
  <si>
    <t>03.06.2023 15:01:26</t>
  </si>
  <si>
    <t>03.06.2023 15:58:21</t>
  </si>
  <si>
    <t>M-1248 35-01-M01248_M-1256 M01_64134764</t>
  </si>
  <si>
    <t>03.06.2023 21:23:33</t>
  </si>
  <si>
    <t>03.06.2023 21:30:00</t>
  </si>
  <si>
    <t>K-1402 35-01-K01402_D_56366128_56366128</t>
  </si>
  <si>
    <t>03.06.2023 10:06:00</t>
  </si>
  <si>
    <t>03.06.2023 17:42:39</t>
  </si>
  <si>
    <t>K-2530 35-02-K02530_99757382_99757382</t>
  </si>
  <si>
    <t>03.06.2023 10:43:52</t>
  </si>
  <si>
    <t>03.06.2023 12:28:39</t>
  </si>
  <si>
    <t>KORDON KÖK 45-78-M00730_ÇAKALDOĞAN M03_2105508</t>
  </si>
  <si>
    <t>03.06.2023 09:29:32</t>
  </si>
  <si>
    <t>03.06.2023 09:37:31</t>
  </si>
  <si>
    <t>K-2509 35-02-K02509_A_56364513_56364513</t>
  </si>
  <si>
    <t>03.06.2023 09:05:30</t>
  </si>
  <si>
    <t>03.06.2023 10:50:21</t>
  </si>
  <si>
    <t>03.06.2023 05:34:12</t>
  </si>
  <si>
    <t>03.06.2023 06:18:08</t>
  </si>
  <si>
    <t>TEPEYNİHAN TR-1 45-81-M00244_A_56398846_56398846</t>
  </si>
  <si>
    <t>03.06.2023 14:45:08</t>
  </si>
  <si>
    <t>03.06.2023 19:06:54</t>
  </si>
  <si>
    <t>DEVLETHAN TR-1 45-82-M00203_DIREK TIPI TRAFO HUCRESI H01_2091797</t>
  </si>
  <si>
    <t>03.06.2023 09:18:10</t>
  </si>
  <si>
    <t>03.06.2023 12:51:23</t>
  </si>
  <si>
    <t>ASARLIK TR-15 35-28-M00187_953369700_953369700</t>
  </si>
  <si>
    <t>03.06.2023 16:43:58</t>
  </si>
  <si>
    <t>03.06.2023 20:01:31</t>
  </si>
  <si>
    <t>K-25 35-03-K00025_954996544_954996544</t>
  </si>
  <si>
    <t>03.06.2023 09:28:28</t>
  </si>
  <si>
    <t>03.06.2023 11:14:50</t>
  </si>
  <si>
    <t>BEYDAĞ İM 35-32-A00001_TOSUNLAR L04_2308128</t>
  </si>
  <si>
    <t>OG Hatta Yabancı Cisim</t>
  </si>
  <si>
    <t>03.06.2023 15:39:39</t>
  </si>
  <si>
    <t>03.06.2023 17:01:07</t>
  </si>
  <si>
    <t>K-191 35-04-K00191_35-04-K00191_2359160</t>
  </si>
  <si>
    <t>03.06.2023 09:06:47</t>
  </si>
  <si>
    <t>03.06.2023 12:57:57</t>
  </si>
  <si>
    <t>TR-107 35-16-M00867_DM-2/TR-12 L02_72051984</t>
  </si>
  <si>
    <t>03.06.2023 08:53:56</t>
  </si>
  <si>
    <t>03.06.2023 12:11:22</t>
  </si>
  <si>
    <t>SULUDERE TR-14 35-31-L00393_C_91076363_91076363</t>
  </si>
  <si>
    <t>03.06.2023 10:50:01</t>
  </si>
  <si>
    <t>03.06.2023 16:33:10</t>
  </si>
  <si>
    <t>AVDAN TARIMSAL SULAMA KÖK 45-82-M00129_KADIDEĞİRMENİ  KÖK M03_72199332</t>
  </si>
  <si>
    <t>03.06.2023 13:52:36</t>
  </si>
  <si>
    <t>03.06.2023 15:03:53</t>
  </si>
  <si>
    <t>03.06.2023 14:09:59</t>
  </si>
  <si>
    <t>03.06.2023 14:15:12</t>
  </si>
  <si>
    <t>03.06.2023 08:16:27</t>
  </si>
  <si>
    <t>03.06.2023 10:29:33</t>
  </si>
  <si>
    <t>K-4731 35-01-K04731_911235683_911235683</t>
  </si>
  <si>
    <t>03.06.2023 23:29:00</t>
  </si>
  <si>
    <t>04.06.2023 00:46:59</t>
  </si>
  <si>
    <t>03.06.2023 07:32:19</t>
  </si>
  <si>
    <t>03.06.2023 09:43:47</t>
  </si>
  <si>
    <t>AVDAN TARIMSAL SULAMA KÖK 45-82-M00129_HatBaşıAyırıcı_77326877 M01_77326877</t>
  </si>
  <si>
    <t>03.06.2023 18:29:22</t>
  </si>
  <si>
    <t>03.06.2023 21:17:55</t>
  </si>
  <si>
    <t>TAŞLIYOL KÖK 35-27-M00495_TAŞLIYOL M03_72168905</t>
  </si>
  <si>
    <t>03.06.2023 05:59:59</t>
  </si>
  <si>
    <t>03.06.2023 07:39:43</t>
  </si>
  <si>
    <t>03.06.2023 14:58:51</t>
  </si>
  <si>
    <t>03.06.2023 15:34:37</t>
  </si>
  <si>
    <t>ILGIN HATBAŞI KÖK 45-73-M01292_ASSTAR KÖK M05_83838188</t>
  </si>
  <si>
    <t>03.06.2023 05:00:09</t>
  </si>
  <si>
    <t>03.06.2023 08:22:07</t>
  </si>
  <si>
    <t>M-1702 35-01-M01702_M-2801 M02_2068292</t>
  </si>
  <si>
    <t>03.06.2023 20:58:49</t>
  </si>
  <si>
    <t>03.06.2023 22:22:29</t>
  </si>
  <si>
    <t>BEYDERE KÖK 45-71-M00128_HatBaşıAyırıcı_53134610 M03_53134610</t>
  </si>
  <si>
    <t>03.06.2023 09:31:58</t>
  </si>
  <si>
    <t>03.06.2023 11:57:08</t>
  </si>
  <si>
    <t>ULUCAK DM 35-27-M00792_EĞRİDERE-2 M18_2052606</t>
  </si>
  <si>
    <t>03.06.2023 17:32:27</t>
  </si>
  <si>
    <t>03.06.2023 17:36:57</t>
  </si>
  <si>
    <t>ULUCAK TM 35-28-A00002_KOYUNDERE M13_2313760</t>
  </si>
  <si>
    <t>03.06.2023 10:09:12</t>
  </si>
  <si>
    <t>03.06.2023 12:02:55</t>
  </si>
  <si>
    <t>GÖKÇEÖREN TR-6 45-77-M00034_45-77-M00034_2366417</t>
  </si>
  <si>
    <t>03.06.2023 02:37:34</t>
  </si>
  <si>
    <t>03.06.2023 10:02:14</t>
  </si>
  <si>
    <t>YILMAZ TR-15 45-78-M01380_TR-28 TR-29 TR-30 M03_82103751</t>
  </si>
  <si>
    <t>03.06.2023 07:16:02</t>
  </si>
  <si>
    <t>03.06.2023 08:25:44</t>
  </si>
  <si>
    <t>ERTUĞRUL TR-3 35-15-L00676_35-15-L00676_2364884</t>
  </si>
  <si>
    <t>03.06.2023 13:53:44</t>
  </si>
  <si>
    <t>03.06.2023 14:22:26</t>
  </si>
  <si>
    <t>KİLLİK TR-19 45-73-M00873_DIREK TIPI TRAFO HUCRESI H01_2097385</t>
  </si>
  <si>
    <t>03.06.2023 12:57:34</t>
  </si>
  <si>
    <t>03.06.2023 14:34:07</t>
  </si>
  <si>
    <t>L-281 35-18-L00281_950438292_950438292</t>
  </si>
  <si>
    <t>03.06.2023 19:51:47</t>
  </si>
  <si>
    <t>03.06.2023 23:53:40</t>
  </si>
  <si>
    <t>03.06.2023 16:30:13</t>
  </si>
  <si>
    <t>03.06.2023 18:08:34</t>
  </si>
  <si>
    <t>MENEMEN TR-38 35-28-L00038_953379857_953379857</t>
  </si>
  <si>
    <t>03.06.2023 22:05:43</t>
  </si>
  <si>
    <t>04.06.2023 01:53:46</t>
  </si>
  <si>
    <t>03.06.2023 08:26:59</t>
  </si>
  <si>
    <t>03.06.2023 09:10:38</t>
  </si>
  <si>
    <t>YUNTDAĞ KÖK 35-16-M00010_EĞRİGÖL-BOZKÖY M03_72050958</t>
  </si>
  <si>
    <t>03.06.2023 08:57:52</t>
  </si>
  <si>
    <t>03.06.2023 10:57:19</t>
  </si>
  <si>
    <t>M-271 KARAKAYALAR DM 35-14-M00271_TEPECİK DM (DİREKT GİDEN) M11_2097315</t>
  </si>
  <si>
    <t>03.06.2023 15:27:17</t>
  </si>
  <si>
    <t>03.06.2023 15:32:21</t>
  </si>
  <si>
    <t>03.06.2023 10:28:40</t>
  </si>
  <si>
    <t>03.06.2023 10:42:48</t>
  </si>
  <si>
    <t>DİNDARLI KÖK TR-3 KAKLIK 45-79-M00395_HatBaşıAyırıcı_81593379 M06_81593379</t>
  </si>
  <si>
    <t>03.06.2023 09:04:38</t>
  </si>
  <si>
    <t>03.06.2023 12:28:34</t>
  </si>
  <si>
    <t>SOMA B SANTRALİ TM 45-82-A00004_DM-1 FİDER-2 (2H07) M020_66326543</t>
  </si>
  <si>
    <t>03.06.2023 11:17:06</t>
  </si>
  <si>
    <t>03.06.2023 12:04:00</t>
  </si>
  <si>
    <t>BİOSUN BES DM 35-15-M00427_KAYMAKÇI-2 ÇIKIŞ M08_75772762</t>
  </si>
  <si>
    <t>03.06.2023 12:20:21</t>
  </si>
  <si>
    <t>03.06.2023 15:24:57</t>
  </si>
  <si>
    <t>K-4197 35-02-K04197_TRAFO K02_2112992</t>
  </si>
  <si>
    <t>03.06.2023 07:52:52</t>
  </si>
  <si>
    <t>03.06.2023 12:13:54</t>
  </si>
  <si>
    <t>ESKİ FOÇA İM 35-23-A00001_FOTAŞ-2 M02_2308531</t>
  </si>
  <si>
    <t>03.06.2023 10:07:57</t>
  </si>
  <si>
    <t>03.06.2023 15:24:26</t>
  </si>
  <si>
    <t>UĞURLU KÖK 45-86-M00045_KAVAKYERİ YEŞİLKÖY M03_72226021</t>
  </si>
  <si>
    <t>03.06.2023 23:57:04</t>
  </si>
  <si>
    <t>04.06.2023 00:45:16</t>
  </si>
  <si>
    <t>ULUCAK DM-2/1 35-27-M00335_B_56366607_56366607</t>
  </si>
  <si>
    <t>03.06.2023 13:28:17</t>
  </si>
  <si>
    <t>03.06.2023 15:02:12</t>
  </si>
  <si>
    <t>03.06.2023 22:43:01</t>
  </si>
  <si>
    <t>03.06.2023 23:25:33</t>
  </si>
  <si>
    <t>M-328 35-03-M00328_DIREK TIPI TRAFO HUCRESI H01_2070661</t>
  </si>
  <si>
    <t>03.06.2023 07:08:51</t>
  </si>
  <si>
    <t>03.06.2023 10:07:38</t>
  </si>
  <si>
    <t>ESKİCİLER TR-1 45-75-M00311_DIREK TIPI TRAFO HUCRESI H01_2089553</t>
  </si>
  <si>
    <t>03.06.2023 13:53:24</t>
  </si>
  <si>
    <t>03.06.2023 15:17:45</t>
  </si>
  <si>
    <t>SARIKAYA KÖK 35-31-L00284_ALTINOLUK TR-2 L05_2337274</t>
  </si>
  <si>
    <t>03.06.2023 00:41:58</t>
  </si>
  <si>
    <t>03.06.2023 00:56:56</t>
  </si>
  <si>
    <t>ÇUKURKÖY SULAMA TR-3 35-28-M00878_ H_66428455</t>
  </si>
  <si>
    <t>03.06.2023 17:51:06</t>
  </si>
  <si>
    <t>04.06.2023 03:15:40</t>
  </si>
  <si>
    <t>MURADİYE DM-5/6 KÖK 45-71-M00245_DM-5/6-C M04_72097663</t>
  </si>
  <si>
    <t>03.06.2023 06:15:36</t>
  </si>
  <si>
    <t>03.06.2023 07:19:59</t>
  </si>
  <si>
    <t>METAL İŞLERİ TR-12 KÖK 35-22-M00112_HatBaşıAyırıcı_53133263 M04_53133263</t>
  </si>
  <si>
    <t>03.06.2023 17:31:37</t>
  </si>
  <si>
    <t>03.06.2023 18:03:09</t>
  </si>
  <si>
    <t>YUSUFLU KÖK 35-20-L00077_ERGENLİ L01_66527971</t>
  </si>
  <si>
    <t>03.06.2023 09:21:25</t>
  </si>
  <si>
    <t>03.06.2023 14:54:17</t>
  </si>
  <si>
    <t>HALİLLER KÖK 35-31-L00228_KARABOLU L010_72238624</t>
  </si>
  <si>
    <t>03.06.2023 00:59:11</t>
  </si>
  <si>
    <t>03.06.2023 01:25:26</t>
  </si>
  <si>
    <t>TURKCELL SEKLİK ÖZEL TR 35-16-M00363Ö_DIREK TIPI TRAFO HUCRESI H01_2043929</t>
  </si>
  <si>
    <t>03.06.2023 09:45:20</t>
  </si>
  <si>
    <t>03.06.2023 13:25:20</t>
  </si>
  <si>
    <t>SAKARLI KÖK 45-76-M00046_HatBaşıAyırıcı_53134687 M03_53134687</t>
  </si>
  <si>
    <t>03.06.2023 08:32:19</t>
  </si>
  <si>
    <t>03.06.2023 10:03:36</t>
  </si>
  <si>
    <t>03.06.2023 19:20:56</t>
  </si>
  <si>
    <t>03.06.2023 21:59:15</t>
  </si>
  <si>
    <t>MARUFLAR KÖK 35-16-M00262_PERLİTAŞ ÖZEL M05_72050334</t>
  </si>
  <si>
    <t>03.06.2023 08:51:46</t>
  </si>
  <si>
    <t>03.06.2023 11:32:35</t>
  </si>
  <si>
    <t>AVDAN TR-5 KÖK 45-82-M00130_CENKYERİ M02_72194308</t>
  </si>
  <si>
    <t>03.06.2023 12:17:18</t>
  </si>
  <si>
    <t>03.06.2023 14:53:55</t>
  </si>
  <si>
    <t>SÜLEYMAN ÖNEM SULAMA GRUBU 35-29-M00342_35-29-M00342_2370921</t>
  </si>
  <si>
    <t>03.06.2023 11:50:53</t>
  </si>
  <si>
    <t>03.06.2023 16:13:29</t>
  </si>
  <si>
    <t>ÖZKAN KÖK 35-17-M00272_ M05_2335593</t>
  </si>
  <si>
    <t>03.06.2023 09:09:31</t>
  </si>
  <si>
    <t>03.06.2023 14:18:29</t>
  </si>
  <si>
    <t>TİLKİKÖY TR-2 45-71-M01272_45-71-M01272_2374534</t>
  </si>
  <si>
    <t>03.06.2023 03:17:29</t>
  </si>
  <si>
    <t>03.06.2023 04:51:12</t>
  </si>
  <si>
    <t>03.06.2023 11:05:19</t>
  </si>
  <si>
    <t>03.06.2023 11:21:45</t>
  </si>
  <si>
    <t>03.06.2023 08:01:18</t>
  </si>
  <si>
    <t>03.06.2023 08:10:59</t>
  </si>
  <si>
    <t>K-1878 35-09-K01878_914599165_914599165</t>
  </si>
  <si>
    <t>03.06.2023 13:30:59</t>
  </si>
  <si>
    <t>03.06.2023 16:39:55</t>
  </si>
  <si>
    <t>ÇAPAK KÖK 35-26-M00435_DAĞKIZILCA-2 ÇIKIŞ M05_66033225</t>
  </si>
  <si>
    <t>03.06.2023 10:09:06</t>
  </si>
  <si>
    <t>03.06.2023 10:37:42</t>
  </si>
  <si>
    <t>ARMAS KÖK 35-26-M00986_ M03_2333201</t>
  </si>
  <si>
    <t>04.06.2023 00:18:04</t>
  </si>
  <si>
    <t>04.06.2023 01:10:17</t>
  </si>
  <si>
    <t>04.06.2023 00:22:34</t>
  </si>
  <si>
    <t>04.06.2023 01:16:27</t>
  </si>
  <si>
    <t>04.06.2023 02:37:04</t>
  </si>
  <si>
    <t>04.06.2023 02:53:43</t>
  </si>
  <si>
    <t>SARIKAYA MERKEZ TR-1 35-32-L00063_A_56389723_56389723</t>
  </si>
  <si>
    <t>04.06.2023 03:09:35</t>
  </si>
  <si>
    <t>04.06.2023 05:16:13</t>
  </si>
  <si>
    <t>BOĞAZİÇİ İM 35-01-A00001_TR-3 GİRİŞ M05_2321043</t>
  </si>
  <si>
    <t>04.06.2023 03:16:31</t>
  </si>
  <si>
    <t>04.06.2023 03:23:02</t>
  </si>
  <si>
    <t>K-1206 35-01-K01206_A_56361765_56361765</t>
  </si>
  <si>
    <t>Hırsızlık</t>
  </si>
  <si>
    <t>04.06.2023 03:15:36</t>
  </si>
  <si>
    <t>04.06.2023 05:38:26</t>
  </si>
  <si>
    <t>K-3720 35-02-K03720_35-02-K03720_2372030</t>
  </si>
  <si>
    <t>04.06.2023 03:44:56</t>
  </si>
  <si>
    <t>04.06.2023 04:28:22</t>
  </si>
  <si>
    <t>SARIKAYA MERKEZ TR-1 35-32-L00063_B_56389724_56389724</t>
  </si>
  <si>
    <t>04.06.2023 05:30:46</t>
  </si>
  <si>
    <t>04.06.2023 07:16:13</t>
  </si>
  <si>
    <t>04.06.2023 05:58:44</t>
  </si>
  <si>
    <t>04.06.2023 09:57:41</t>
  </si>
  <si>
    <t>04.06.2023 05:59:11</t>
  </si>
  <si>
    <t>04.06.2023 06:31:27</t>
  </si>
  <si>
    <t>04.06.2023 06:38:50</t>
  </si>
  <si>
    <t>04.06.2023 09:46:17</t>
  </si>
  <si>
    <t>TAT DM 35-26-M00070_EGE TAV YEM M018_64662300</t>
  </si>
  <si>
    <t>04.06.2023 06:33:53</t>
  </si>
  <si>
    <t>04.06.2023 07:39:17</t>
  </si>
  <si>
    <t>04.06.2023 06:45:08</t>
  </si>
  <si>
    <t>04.06.2023 09:23:10</t>
  </si>
  <si>
    <t>04.06.2023 06:53:50</t>
  </si>
  <si>
    <t>04.06.2023 07:00:16</t>
  </si>
  <si>
    <t>04.06.2023 06:56:27</t>
  </si>
  <si>
    <t>04.06.2023 07:01:56</t>
  </si>
  <si>
    <t>KİPA DM 35-26-M00283_LA ŞARAP İDOL ÇIKIŞI M06_66064687</t>
  </si>
  <si>
    <t>04.06.2023 07:06:33</t>
  </si>
  <si>
    <t>04.06.2023 07:18:24</t>
  </si>
  <si>
    <t>TİRE İM-DM-1 35-29-A00001_GÖKÇEN SULAMA M26_2059026</t>
  </si>
  <si>
    <t>04.06.2023 07:10:36</t>
  </si>
  <si>
    <t>04.06.2023 07:20:38</t>
  </si>
  <si>
    <t>M-271 KARAKAYALAR DM 35-14-M00271_ÇEVREKENT M06_2097312</t>
  </si>
  <si>
    <t>04.06.2023 07:10:52</t>
  </si>
  <si>
    <t>04.06.2023 07:19:06</t>
  </si>
  <si>
    <t>UĞURLU KÖK 45-86-M00045_HatBaşıAyırıcı_53135455 M04_53135455</t>
  </si>
  <si>
    <t>04.06.2023 07:12:07</t>
  </si>
  <si>
    <t>04.06.2023 12:09:26</t>
  </si>
  <si>
    <t>SÜTÇÜLER DM 35-27-M00900_SÜTÇÜLER TR-3 M16_92758033</t>
  </si>
  <si>
    <t>04.06.2023 07:16:59</t>
  </si>
  <si>
    <t>04.06.2023 07:26:14</t>
  </si>
  <si>
    <t>TİRE İM-DM-1 35-29-A00001_DEREBAŞI M25_2059028</t>
  </si>
  <si>
    <t>04.06.2023 07:18:04</t>
  </si>
  <si>
    <t>04.06.2023 07:21:33</t>
  </si>
  <si>
    <t>TR-30 (M-730) 35-30-M00730_TR-15 M02_91983145</t>
  </si>
  <si>
    <t>04.06.2023 07:21:29</t>
  </si>
  <si>
    <t>04.06.2023 09:22:05</t>
  </si>
  <si>
    <t>MÜBECCEL TARIMSAL SULAMA 35-16-M00689_HAMZALI SÜLEYMANİYE TR-2 M03_83181159</t>
  </si>
  <si>
    <t>04.06.2023 07:22:51</t>
  </si>
  <si>
    <t>04.06.2023 07:57:54</t>
  </si>
  <si>
    <t>ÇANDARLI TR-11(CANKENT1) 35-30-M00011_955320160_955320160</t>
  </si>
  <si>
    <t>04.06.2023 07:39:46</t>
  </si>
  <si>
    <t>04.06.2023 13:27:16</t>
  </si>
  <si>
    <t>04.06.2023 07:42:03</t>
  </si>
  <si>
    <t>04.06.2023 15:48:21</t>
  </si>
  <si>
    <t>TİRE İM-DM-1 35-29-A00001_HatBaşıAyırıcı_53138574 M26_53138574</t>
  </si>
  <si>
    <t>04.06.2023 07:41:48</t>
  </si>
  <si>
    <t>04.06.2023 12:08:24</t>
  </si>
  <si>
    <t>GÜNEY DM 45-83-L00130_DAĞMARMARA L07_2303291</t>
  </si>
  <si>
    <t>04.06.2023 07:49:12</t>
  </si>
  <si>
    <t>04.06.2023 08:56:15</t>
  </si>
  <si>
    <t>AHMET BURÇAKOĞLU-MEHMET BURÇAKOĞLU ÖZEL TR 45-71-M01222Ö_DIREK TIPI TRAFO HUCRESI H01_2096254</t>
  </si>
  <si>
    <t>04.06.2023 08:06:11</t>
  </si>
  <si>
    <t>04.06.2023 15:55:46</t>
  </si>
  <si>
    <t>DM06/TR02 45-73-M00052_TR-57 DM-6/9 RADYAL M06_66687740</t>
  </si>
  <si>
    <t>04.06.2023 08:13:45</t>
  </si>
  <si>
    <t>04.06.2023 09:01:01</t>
  </si>
  <si>
    <t>DOMİNOS KÖK 35-26-M00208_DAĞITIM TRAFO DOMİNOS KÖK M04_65962968</t>
  </si>
  <si>
    <t>04.06.2023 08:16:47</t>
  </si>
  <si>
    <t>04.06.2023 09:03:46</t>
  </si>
  <si>
    <t>M-2625 35-02-M02625_35-02-M02625_80136475</t>
  </si>
  <si>
    <t>04.06.2023 08:39:58</t>
  </si>
  <si>
    <t>04.06.2023 14:53:33</t>
  </si>
  <si>
    <t>GERENKÖY TR-2 35-23-M00148_35-23-M00148_72154948</t>
  </si>
  <si>
    <t>04.06.2023 08:51:26</t>
  </si>
  <si>
    <t>04.06.2023 11:17:19</t>
  </si>
  <si>
    <t>L-313 ESKİ DOSTLAR SİTESİ 35-18-L00313_950449197_950449197</t>
  </si>
  <si>
    <t>04.06.2023 08:53:11</t>
  </si>
  <si>
    <t>04.06.2023 11:00:33</t>
  </si>
  <si>
    <t>M-850 KARAÇAM KÖK 35-02-M00850_HatBaşıAyırıcı_72201139 M05_72201139</t>
  </si>
  <si>
    <t>04.06.2023 08:57:51</t>
  </si>
  <si>
    <t>04.06.2023 18:42:55</t>
  </si>
  <si>
    <t>M-195 35-02-M00195_TRF M01_2046538</t>
  </si>
  <si>
    <t>04.06.2023 08:53:23</t>
  </si>
  <si>
    <t>04.06.2023 17:05:01</t>
  </si>
  <si>
    <t>DM-2 45-71-M00002_TR-94 ÇIKIŞI ŞEHİTLER KAB M23_2048819</t>
  </si>
  <si>
    <t>04.06.2023 08:58:02</t>
  </si>
  <si>
    <t>04.06.2023 11:53:52</t>
  </si>
  <si>
    <t>ALAŞEHİR TR-58 45-73-M00058_DIREK TIPI TRAFO HUCRESI H01_2084237</t>
  </si>
  <si>
    <t>04.06.2023 08:53:50</t>
  </si>
  <si>
    <t>04.06.2023 10:25:28</t>
  </si>
  <si>
    <t>TR-40 45-77-L00040_G g3b_42437937</t>
  </si>
  <si>
    <t>04.06.2023 08:58:48</t>
  </si>
  <si>
    <t>04.06.2023 09:39:07</t>
  </si>
  <si>
    <t>M-860 35-02-M00860_DIREK TIPI TRAFO HUCRESI H01_2061797</t>
  </si>
  <si>
    <t>04.06.2023 09:03:15</t>
  </si>
  <si>
    <t>04.06.2023 10:06:31</t>
  </si>
  <si>
    <t>DEREKÖY KÖK 45-72-L00458_DEREKÖY ÇIKIŞI L01_2330810</t>
  </si>
  <si>
    <t>04.06.2023 09:07:01</t>
  </si>
  <si>
    <t>04.06.2023 17:19:51</t>
  </si>
  <si>
    <t>TAHTALIÇAY KÖK (M-751) 35-22-M00145_M-52 BASIN YAYIN M05_2108668</t>
  </si>
  <si>
    <t>04.06.2023 09:07:34</t>
  </si>
  <si>
    <t>04.06.2023 09:30:28</t>
  </si>
  <si>
    <t>TR-13 35-31-L00013_956599512_956599512</t>
  </si>
  <si>
    <t>04.06.2023 09:09:22</t>
  </si>
  <si>
    <t>04.06.2023 11:40:47</t>
  </si>
  <si>
    <t>YENİ ŞAKRAN TR-6 35-17-M00206_6220685 _5812755</t>
  </si>
  <si>
    <t>04.06.2023 09:12:04</t>
  </si>
  <si>
    <t>04.06.2023 11:19:57</t>
  </si>
  <si>
    <t>L-275 35-18-L00275_11209400 a1b_5952717</t>
  </si>
  <si>
    <t>04.06.2023 09:11:17</t>
  </si>
  <si>
    <t>04.06.2023 15:57:59</t>
  </si>
  <si>
    <t>TR-52 45-77-L00052_YURTBAŞI L02_72209733</t>
  </si>
  <si>
    <t>04.06.2023 09:17:02</t>
  </si>
  <si>
    <t>04.06.2023 09:53:56</t>
  </si>
  <si>
    <t>M-1139 35-02-M01139_35-02-M01139_2357134</t>
  </si>
  <si>
    <t>04.06.2023 09:18:50</t>
  </si>
  <si>
    <t>04.06.2023 12:26:45</t>
  </si>
  <si>
    <t>04.06.2023 09:18:24</t>
  </si>
  <si>
    <t>04.06.2023 10:43:04</t>
  </si>
  <si>
    <t>DM-14/13 45-71-M00562_B_91110141_91110141</t>
  </si>
  <si>
    <t>04.06.2023 09:19:19</t>
  </si>
  <si>
    <t>04.06.2023 12:11:54</t>
  </si>
  <si>
    <t>BİRGİ DM 35-15-L01013_KEMER L06_67562405</t>
  </si>
  <si>
    <t>04.06.2023 09:27:28</t>
  </si>
  <si>
    <t>04.06.2023 12:26:35</t>
  </si>
  <si>
    <t>L-95 35-18-L00095_950453471_950453471</t>
  </si>
  <si>
    <t>04.06.2023 09:31:20</t>
  </si>
  <si>
    <t>04.06.2023 15:12:37</t>
  </si>
  <si>
    <t>TAYTAN OFİS KÖK 45-78-M00314_SALİHLİ DM-2 GİRİŞİ (DEMİRKÖPRÜ-2) M07_60669849</t>
  </si>
  <si>
    <t>04.06.2023 09:34:00</t>
  </si>
  <si>
    <t>04.06.2023 15:26:26</t>
  </si>
  <si>
    <t>KEPENEKLİ TR-1 45-80-M00036_45-80-M00036_76265073</t>
  </si>
  <si>
    <t>04.06.2023 09:32:26</t>
  </si>
  <si>
    <t>04.06.2023 11:17:13</t>
  </si>
  <si>
    <t>04.06.2023 09:40:23</t>
  </si>
  <si>
    <t>04.06.2023 10:05:38</t>
  </si>
  <si>
    <t>YENİ ŞAKRAN TR-15 35-17-M00215_DIREK TIPI TRAFO HUCRESI H01_2044941</t>
  </si>
  <si>
    <t>04.06.2023 09:45:42</t>
  </si>
  <si>
    <t>04.06.2023 13:46:43</t>
  </si>
  <si>
    <t>L-59 GÜVENTUR 35-14-L00059_956635127_956635127</t>
  </si>
  <si>
    <t>04.06.2023 09:47:45</t>
  </si>
  <si>
    <t>04.06.2023 11:30:24</t>
  </si>
  <si>
    <t>TİRE İM-DM-1 35-29-A00001_HatBaşıAyırıcı_53138602 M18_53138602</t>
  </si>
  <si>
    <t>04.06.2023 09:48:24</t>
  </si>
  <si>
    <t>04.06.2023 13:15:03</t>
  </si>
  <si>
    <t>BOZKÖY TARIMSAL SULAMA TR-3 35-16-M00223_953355268_953355268</t>
  </si>
  <si>
    <t>04.06.2023 09:55:15</t>
  </si>
  <si>
    <t>04.06.2023 11:59:13</t>
  </si>
  <si>
    <t>M-1635 GEÇİT 35-02-M01635_M-660 M04_2329435</t>
  </si>
  <si>
    <t>04.06.2023 10:02:39</t>
  </si>
  <si>
    <t>04.06.2023 12:12:49</t>
  </si>
  <si>
    <t>KORUBAŞI TR-2 45-75-M00367_45-75-M00367_65939092</t>
  </si>
  <si>
    <t>04.06.2023 10:04:04</t>
  </si>
  <si>
    <t>04.06.2023 17:07:09</t>
  </si>
  <si>
    <t>04.06.2023 09:57:57</t>
  </si>
  <si>
    <t>04.06.2023 10:10:14</t>
  </si>
  <si>
    <t>04.06.2023 10:00:03</t>
  </si>
  <si>
    <t>04.06.2023 11:33:05</t>
  </si>
  <si>
    <t>K-510 35-01-K00510_A A2_5868614</t>
  </si>
  <si>
    <t>04.06.2023 09:59:40</t>
  </si>
  <si>
    <t>04.06.2023 18:53:42</t>
  </si>
  <si>
    <t>BADEMBÜKÜ TR-1 35-21-L00075_B_76840971_76840971</t>
  </si>
  <si>
    <t>04.06.2023 10:12:11</t>
  </si>
  <si>
    <t>04.06.2023 12:23:47</t>
  </si>
  <si>
    <t>TR-30 45-74-M00030_DAĞITIM TRAFO TR-30/TR-29 M01_72239600</t>
  </si>
  <si>
    <t>04.06.2023 10:14:11</t>
  </si>
  <si>
    <t>04.06.2023 15:41:14</t>
  </si>
  <si>
    <t>KORUBAŞI TR-1 45-75-M00240_A_91147592_91147592</t>
  </si>
  <si>
    <t>04.06.2023 10:16:46</t>
  </si>
  <si>
    <t>04.06.2023 17:01:10</t>
  </si>
  <si>
    <t>K-845 35-01-K00845_35-01-K00845_2353855</t>
  </si>
  <si>
    <t>04.06.2023 10:23:28</t>
  </si>
  <si>
    <t>04.06.2023 18:02:51</t>
  </si>
  <si>
    <t>04.06.2023 10:24:22</t>
  </si>
  <si>
    <t>04.06.2023 16:18:10</t>
  </si>
  <si>
    <t>EMİRALEM TR-4 35-28-M00502_DIREK TIPI TRAFO HUCRESI H01_2109940</t>
  </si>
  <si>
    <t>04.06.2023 10:25:19</t>
  </si>
  <si>
    <t>04.06.2023 13:15:35</t>
  </si>
  <si>
    <t>L-247 35-18-L00247_950440981_950440981</t>
  </si>
  <si>
    <t>04.06.2023 10:24:00</t>
  </si>
  <si>
    <t>04.06.2023 14:26:31</t>
  </si>
  <si>
    <t>04.06.2023 10:21:48</t>
  </si>
  <si>
    <t>04.06.2023 15:12:29</t>
  </si>
  <si>
    <t>DEREKÖY TR-2 35-20-L00254_B_91343647_91343647</t>
  </si>
  <si>
    <t>04.06.2023 10:34:30</t>
  </si>
  <si>
    <t>04.06.2023 13:30:20</t>
  </si>
  <si>
    <t>M-1630 35-02-M01630_35-02-M01630_2357740</t>
  </si>
  <si>
    <t>04.06.2023 10:35:56</t>
  </si>
  <si>
    <t>04.06.2023 11:47:16</t>
  </si>
  <si>
    <t>GÜNEY DM 45-83-L00130_HatBaşıAyırıcı_53136685 L05_53136685</t>
  </si>
  <si>
    <t>04.06.2023 10:44:34</t>
  </si>
  <si>
    <t>04.06.2023 14:11:41</t>
  </si>
  <si>
    <t>MENEMEN İM 35-28-A00001_SADA HASTANESİ M13_2323834</t>
  </si>
  <si>
    <t>04.06.2023 10:46:22</t>
  </si>
  <si>
    <t>04.06.2023 14:04:14</t>
  </si>
  <si>
    <t>SALİHLİ İM 45-78-A00001_ŞEHİR-3 L09_48928854</t>
  </si>
  <si>
    <t>04.06.2023 10:45:57</t>
  </si>
  <si>
    <t>04.06.2023 11:13:29</t>
  </si>
  <si>
    <t>K-1506 35-03-K01506_A_56354565_56354565</t>
  </si>
  <si>
    <t>AG Klemens Arızası</t>
  </si>
  <si>
    <t>04.06.2023 10:44:42</t>
  </si>
  <si>
    <t>04.06.2023 11:42:08</t>
  </si>
  <si>
    <t>04.06.2023 10:47:31</t>
  </si>
  <si>
    <t>04.06.2023 11:21:16</t>
  </si>
  <si>
    <t>TÜRKELLİ TR-1 35-28-M00462_953370377_953370377</t>
  </si>
  <si>
    <t>04.06.2023 10:50:02</t>
  </si>
  <si>
    <t>04.06.2023 15:57:16</t>
  </si>
  <si>
    <t>MURADİYE TR-5 (ESKİ MEZARLIK YANI) 45-71-M00204_COCA COLA M02_2321022</t>
  </si>
  <si>
    <t>04.06.2023 10:59:53</t>
  </si>
  <si>
    <t>04.06.2023 18:00:39</t>
  </si>
  <si>
    <t>VELİLER DM 35-15-L00840_BÜLBÜLLER-KERPİÇLİK L01_66946047</t>
  </si>
  <si>
    <t>04.06.2023 11:03:12</t>
  </si>
  <si>
    <t>04.06.2023 14:22:35</t>
  </si>
  <si>
    <t>ALAŞEHİR TR-61 YILANLI 45-73-M00061_DIREK TIPI TRAFO HUCRESI H01_2084238</t>
  </si>
  <si>
    <t>04.06.2023 11:21:56</t>
  </si>
  <si>
    <t>04.06.2023 13:00:42</t>
  </si>
  <si>
    <t>04.06.2023 11:22:17</t>
  </si>
  <si>
    <t>04.06.2023 12:32:56</t>
  </si>
  <si>
    <t>DURASILLI TR-7 45-78-M01118_YENİKENT M04_2328935</t>
  </si>
  <si>
    <t>04.06.2023 11:31:04</t>
  </si>
  <si>
    <t>04.06.2023 12:18:58</t>
  </si>
  <si>
    <t>K-1879 35-09-K01879_955029764_955029764</t>
  </si>
  <si>
    <t>04.06.2023 11:32:18</t>
  </si>
  <si>
    <t>04.06.2023 14:28:14</t>
  </si>
  <si>
    <t>HALİLLER VAKIFLAR TR-7 35-31-L00232_A_91241572_91241572</t>
  </si>
  <si>
    <t>04.06.2023 11:30:47</t>
  </si>
  <si>
    <t>04.06.2023 13:25:33</t>
  </si>
  <si>
    <t>ALAŞEHİR TR-57 45-73-M00057_TR-58 TR-86 M01_81564840</t>
  </si>
  <si>
    <t>04.06.2023 11:47:32</t>
  </si>
  <si>
    <t>04.06.2023 13:20:39</t>
  </si>
  <si>
    <t>İSTASYONALTI KÖK 45-83-M00131_GÜRKÖY M09_2097306</t>
  </si>
  <si>
    <t>04.06.2023 11:41:22</t>
  </si>
  <si>
    <t>04.06.2023 12:12:29</t>
  </si>
  <si>
    <t>TR-106 ZEYTİNALANI 35-19-L00106_956700448_956700448</t>
  </si>
  <si>
    <t>04.06.2023 11:43:27</t>
  </si>
  <si>
    <t>04.06.2023 16:16:43</t>
  </si>
  <si>
    <t>KARABURUN TR-7 35-21-L00033_A A01/1_79260198</t>
  </si>
  <si>
    <t>04.06.2023 11:48:13</t>
  </si>
  <si>
    <t>04.06.2023 13:59:26</t>
  </si>
  <si>
    <t>04.06.2023 08:52:00</t>
  </si>
  <si>
    <t>04.06.2023 14:42:36</t>
  </si>
  <si>
    <t>ÇAKMAKLI TR-1 35-17-M00345_A_56363701_56363701</t>
  </si>
  <si>
    <t>04.06.2023 12:07:23</t>
  </si>
  <si>
    <t>04.06.2023 15:22:29</t>
  </si>
  <si>
    <t>TR-122 ZEYTİNALANI 35-19-L00122_956675843_956675843</t>
  </si>
  <si>
    <t>04.06.2023 12:12:36</t>
  </si>
  <si>
    <t>04.06.2023 17:49:36</t>
  </si>
  <si>
    <t>DEMİRTAŞ KÖK 35-30-M00149_DAĞITIM TRAFOSU M07_72078605</t>
  </si>
  <si>
    <t>04.06.2023 12:21:53</t>
  </si>
  <si>
    <t>04.06.2023 14:10:29</t>
  </si>
  <si>
    <t>SİNANCILAR KÖYÜ TR-1 35-27-L00259_B_56382431_56382431</t>
  </si>
  <si>
    <t>04.06.2023 12:24:16</t>
  </si>
  <si>
    <t>04.06.2023 14:12:13</t>
  </si>
  <si>
    <t>ESANYAZI TR-1 45-77-M00017_A_56386776_56386776</t>
  </si>
  <si>
    <t>04.06.2023 12:24:26</t>
  </si>
  <si>
    <t>04.06.2023 15:17:34</t>
  </si>
  <si>
    <t>MENEMEN TR-35 35-28-L00035_953374816_953374816</t>
  </si>
  <si>
    <t>04.06.2023 12:16:45</t>
  </si>
  <si>
    <t>04.06.2023 14:42:03</t>
  </si>
  <si>
    <t>ÇITAK TR-2 35-17-M00450_B_91073969_91073969</t>
  </si>
  <si>
    <t>04.06.2023 12:36:04</t>
  </si>
  <si>
    <t>04.06.2023 16:26:09</t>
  </si>
  <si>
    <t>ALACALAR TR-1 45-76-L00087_45-76-L00087_2376555</t>
  </si>
  <si>
    <t>04.06.2023 12:40:34</t>
  </si>
  <si>
    <t>04.06.2023 12:54:24</t>
  </si>
  <si>
    <t>GÜZELKÖY KÖK 45-71-M00123_HatBaşıAyırıcı_53134781 M06_53134781</t>
  </si>
  <si>
    <t>04.06.2023 12:35:19</t>
  </si>
  <si>
    <t>04.06.2023 19:22:06</t>
  </si>
  <si>
    <t>ORTA MAHALLE M-7 35-25-M00115_A_91429184_91429184</t>
  </si>
  <si>
    <t>04.06.2023 12:40:07</t>
  </si>
  <si>
    <t>04.06.2023 14:26:09</t>
  </si>
  <si>
    <t>TR-2/29 45-72-L00029_A_56394001_56394001</t>
  </si>
  <si>
    <t>04.06.2023 12:45:41</t>
  </si>
  <si>
    <t>04.06.2023 14:01:41</t>
  </si>
  <si>
    <t>L-104 DÜZCE AZMAK 35-14-L00104_956641092_956641092</t>
  </si>
  <si>
    <t>04.06.2023 12:44:35</t>
  </si>
  <si>
    <t>04.06.2023 19:11:50</t>
  </si>
  <si>
    <t>04.06.2023 12:50:14</t>
  </si>
  <si>
    <t>04.06.2023 13:59:51</t>
  </si>
  <si>
    <t>UÇAK KARDEŞLER KÖK 45-73-M00296_HatBaşıAyırıcı_85019950 M02_85019950</t>
  </si>
  <si>
    <t>04.06.2023 12:53:23</t>
  </si>
  <si>
    <t>04.06.2023 14:13:44</t>
  </si>
  <si>
    <t>TR-19 35-16-L00019_A a1_47594560</t>
  </si>
  <si>
    <t>04.06.2023 12:59:10</t>
  </si>
  <si>
    <t>04.06.2023 13:27:12</t>
  </si>
  <si>
    <t>TR-2/15 45-72-L00015_956498618_956498618</t>
  </si>
  <si>
    <t>04.06.2023 12:59:17</t>
  </si>
  <si>
    <t>04.06.2023 15:52:49</t>
  </si>
  <si>
    <t>ALİ ÖZŞAHİNLER TR-1 35-27-M00107_ H_66123187</t>
  </si>
  <si>
    <t>04.06.2023 13:03:14</t>
  </si>
  <si>
    <t>04.06.2023 16:45:38</t>
  </si>
  <si>
    <t>GÜLPINAR TR-1 45-86-M00235_915858730_915858730</t>
  </si>
  <si>
    <t>04.06.2023 13:16:14</t>
  </si>
  <si>
    <t>04.06.2023 14:46:29</t>
  </si>
  <si>
    <t>04.06.2023 13:24:03</t>
  </si>
  <si>
    <t>04.06.2023 15:36:44</t>
  </si>
  <si>
    <t>M-1262 35-02-M01262_35-02-M01262_2352261</t>
  </si>
  <si>
    <t>04.06.2023 13:27:50</t>
  </si>
  <si>
    <t>04.06.2023 14:01:45</t>
  </si>
  <si>
    <t>04.06.2023 13:47:49</t>
  </si>
  <si>
    <t>04.06.2023 14:01:38</t>
  </si>
  <si>
    <t>SİNANCILAR KÖYÜ TR-2 35-27-L00260_A_90966649_90966649</t>
  </si>
  <si>
    <t>04.06.2023 14:06:08</t>
  </si>
  <si>
    <t>04.06.2023 14:35:39</t>
  </si>
  <si>
    <t>04.06.2023 14:13:32</t>
  </si>
  <si>
    <t>04.06.2023 14:13:52</t>
  </si>
  <si>
    <t>MİLENYUM 2000 SİTESİ TR 35-30-M00266_955300463_955300463</t>
  </si>
  <si>
    <t>04.06.2023 14:08:28</t>
  </si>
  <si>
    <t>04.06.2023 18:24:50</t>
  </si>
  <si>
    <t>TORBALI İM 35-26-A00001_ÖRNEK YAPI-SULAMA L05_2319157</t>
  </si>
  <si>
    <t>04.06.2023 14:26:13</t>
  </si>
  <si>
    <t>04.06.2023 15:30:52</t>
  </si>
  <si>
    <t>KAVAKLIDERE TR-12 45-73-M00145_TR-17 M01_2093006</t>
  </si>
  <si>
    <t>04.06.2023 14:44:26</t>
  </si>
  <si>
    <t>04.06.2023 15:55:28</t>
  </si>
  <si>
    <t>K-2779 35-02-K02779_910137858_910137858</t>
  </si>
  <si>
    <t>04.06.2023 14:45:49</t>
  </si>
  <si>
    <t>04.06.2023 16:15:51</t>
  </si>
  <si>
    <t>ÇANDARLI DM-TR-20 35-30-M00020_ŞEHİR-2 M02_72352810</t>
  </si>
  <si>
    <t>04.06.2023 14:57:24</t>
  </si>
  <si>
    <t>04.06.2023 15:13:51</t>
  </si>
  <si>
    <t>DM-1/52 45-71-M00325_DM-1/51 ÇIKIŞ M04_61063709</t>
  </si>
  <si>
    <t>04.06.2023 14:59:18</t>
  </si>
  <si>
    <t>04.06.2023 15:36:10</t>
  </si>
  <si>
    <t>KARAOĞLANLI TR-1 KÖK 45-71-M00091_ŞEHİR İÇİ ÇIKIŞ M02_61195438</t>
  </si>
  <si>
    <t>04.06.2023 14:59:46</t>
  </si>
  <si>
    <t>04.06.2023 17:15:45</t>
  </si>
  <si>
    <t>SELENDİ TR-16 45-81-M00016_DAĞITIM TRAFOSU M04_71987589</t>
  </si>
  <si>
    <t>04.06.2023 15:01:35</t>
  </si>
  <si>
    <t>04.06.2023 15:54:15</t>
  </si>
  <si>
    <t>İM-1/DM-1/A 35-14-M00313_7988865 A01b_5928451</t>
  </si>
  <si>
    <t>04.06.2023 14:59:39</t>
  </si>
  <si>
    <t>04.06.2023 19:48:52</t>
  </si>
  <si>
    <t>ÇANDARLI DM-TR-20 35-30-M00020_DENİZKÖY KÖYLER M04_72352924</t>
  </si>
  <si>
    <t>04.06.2023 15:00:02</t>
  </si>
  <si>
    <t>04.06.2023 15:23:37</t>
  </si>
  <si>
    <t>KARAYAĞCI TR-1 45-75-M00195_D_56404934_56404934</t>
  </si>
  <si>
    <t>04.06.2023 15:09:23</t>
  </si>
  <si>
    <t>04.06.2023 18:45:30</t>
  </si>
  <si>
    <t>04.06.2023 15:10:00</t>
  </si>
  <si>
    <t>04.06.2023 15:41:20</t>
  </si>
  <si>
    <t>K-3720 35-02-K03720_A A1B_5854120</t>
  </si>
  <si>
    <t>04.06.2023 15:28:44</t>
  </si>
  <si>
    <t>04.06.2023 17:46:48</t>
  </si>
  <si>
    <t>SAİPLER TR-1 35-26-M00479_35-26-M00479_2362208</t>
  </si>
  <si>
    <t>04.06.2023 15:26:20</t>
  </si>
  <si>
    <t>04.06.2023 15:52:29</t>
  </si>
  <si>
    <t>TR-40 45-77-L00040_945490385_945490385</t>
  </si>
  <si>
    <t>04.06.2023 15:33:58</t>
  </si>
  <si>
    <t>04.06.2023 18:28:30</t>
  </si>
  <si>
    <t>BEYDERE KÖK 45-71-M00128_YENİ KARAAĞAÇLI M08_50217161</t>
  </si>
  <si>
    <t>04.06.2023 15:40:09</t>
  </si>
  <si>
    <t>04.06.2023 16:37:01</t>
  </si>
  <si>
    <t>KARAKUZU TR-1 35-17-M00466_D_91186729_91186729</t>
  </si>
  <si>
    <t>04.06.2023 15:46:33</t>
  </si>
  <si>
    <t>04.06.2023 17:15:21</t>
  </si>
  <si>
    <t>MANİSA TM-1 45-71-A00001_TURGUTLU-1 M09_2060120</t>
  </si>
  <si>
    <t>04.06.2023 15:45:33</t>
  </si>
  <si>
    <t>04.06.2023 16:36:11</t>
  </si>
  <si>
    <t>TR-44 45-77-L00044_C_56395772_56395772</t>
  </si>
  <si>
    <t>04.06.2023 15:53:55</t>
  </si>
  <si>
    <t>04.06.2023 16:38:48</t>
  </si>
  <si>
    <t>REMZİ İŞÇİ SLM TR 35-26-L00357_DIREK TIPI TRAFO HUCRESI H01_2039788</t>
  </si>
  <si>
    <t>04.06.2023 16:02:11</t>
  </si>
  <si>
    <t>04.06.2023 17:11:12</t>
  </si>
  <si>
    <t>KAYACIK KOŞUBURNU TR-1 45-75-M00216_A_56389141_56389141</t>
  </si>
  <si>
    <t>04.06.2023 16:09:31</t>
  </si>
  <si>
    <t>04.06.2023 17:35:21</t>
  </si>
  <si>
    <t>ESENYURT TR-1 45-74-M00111_A_56356827_56356827</t>
  </si>
  <si>
    <t>04.06.2023 16:14:55</t>
  </si>
  <si>
    <t>04.06.2023 17:09:26</t>
  </si>
  <si>
    <t>M-2769 35-02-M02769_99665351_99665351</t>
  </si>
  <si>
    <t>04.06.2023 16:13:39</t>
  </si>
  <si>
    <t>04.06.2023 18:42:44</t>
  </si>
  <si>
    <t>TR-11 35-31-L00011_956593330_956593330</t>
  </si>
  <si>
    <t>04.06.2023 16:18:45</t>
  </si>
  <si>
    <t>04.06.2023 20:29:46</t>
  </si>
  <si>
    <t>SELENDİ TR-15 45-81-M00015_CİRİT SAHASI TR-1 M05_91841436</t>
  </si>
  <si>
    <t>04.06.2023 16:33:26</t>
  </si>
  <si>
    <t>04.06.2023 17:30:36</t>
  </si>
  <si>
    <t>HALİLLER KÖK 35-31-L00228_KALEKÖY L02_72238617</t>
  </si>
  <si>
    <t>04.06.2023 16:41:41</t>
  </si>
  <si>
    <t>04.06.2023 17:06:00</t>
  </si>
  <si>
    <t>ÇİFTLİKDERE TR-3 45-73-M00548_B_91045812_91045812</t>
  </si>
  <si>
    <t>04.06.2023 16:52:32</t>
  </si>
  <si>
    <t>04.06.2023 19:22:58</t>
  </si>
  <si>
    <t>L-319 BAHÇELİEVLER-2 35-18-L00319_950463219_950463219</t>
  </si>
  <si>
    <t>04.06.2023 16:50:37</t>
  </si>
  <si>
    <t>04.06.2023 18:51:20</t>
  </si>
  <si>
    <t>ÇAKIRBEYLİ TR-4 35-26-M01236_A_91444666_91444666</t>
  </si>
  <si>
    <t>04.06.2023 16:55:52</t>
  </si>
  <si>
    <t>04.06.2023 19:17:15</t>
  </si>
  <si>
    <t>DM-7/TR-5 35-22-M00076_962006849_962006849</t>
  </si>
  <si>
    <t>04.06.2023 16:57:31</t>
  </si>
  <si>
    <t>04.06.2023 18:06:28</t>
  </si>
  <si>
    <t>KARDEŞ VİLLALAR TR 35-30-M00043_DIREK TIPI TRAFO HUCRESI H01_2035714</t>
  </si>
  <si>
    <t>04.06.2023 17:02:41</t>
  </si>
  <si>
    <t>04.06.2023 19:09:23</t>
  </si>
  <si>
    <t>GÜVENDİK TR-1 45-76-L00086_A_91414904_91414904</t>
  </si>
  <si>
    <t>04.06.2023 17:08:15</t>
  </si>
  <si>
    <t>04.06.2023 18:22:52</t>
  </si>
  <si>
    <t>04.06.2023 17:12:04</t>
  </si>
  <si>
    <t>04.06.2023 19:41:06</t>
  </si>
  <si>
    <t>M-3307(YATIRIM REZERVE) 35-07-M03307_97542526_97542526</t>
  </si>
  <si>
    <t>04.06.2023 17:17:11</t>
  </si>
  <si>
    <t>04.06.2023 19:20:18</t>
  </si>
  <si>
    <t>HALİLLER KÖK 35-31-L00228_HatBaşıAyırıcı_66213280 L02_66213280</t>
  </si>
  <si>
    <t>04.06.2023 17:25:03</t>
  </si>
  <si>
    <t>04.06.2023 20:36:44</t>
  </si>
  <si>
    <t>MASKİ ARITMA KÖK 45-72-M00121_RADYOLİNG ÇIKIŞ ÖZEL M03_66495145</t>
  </si>
  <si>
    <t>04.06.2023 17:29:23</t>
  </si>
  <si>
    <t>04.06.2023 17:44:59</t>
  </si>
  <si>
    <t>M-2920 35-02-M02920_912494802_912494802</t>
  </si>
  <si>
    <t>04.06.2023 17:31:22</t>
  </si>
  <si>
    <t>04.06.2023 18:54:34</t>
  </si>
  <si>
    <t>MENEMEN İM 35-28-A00001_HatBaşıAyırıcı_53134114 M17_53134114</t>
  </si>
  <si>
    <t>04.06.2023 17:30:48</t>
  </si>
  <si>
    <t>04.06.2023 18:31:22</t>
  </si>
  <si>
    <t>ŞERİTLİ BAKACAK TR 45-77-L00235_C_91302165_91302165</t>
  </si>
  <si>
    <t>04.06.2023 17:43:10</t>
  </si>
  <si>
    <t>04.06.2023 19:19:26</t>
  </si>
  <si>
    <t>GÖKÇELER (YAYLACIK MAH.) TR-1 45-71-M00999_45-71-M00999_2357089</t>
  </si>
  <si>
    <t>04.06.2023 17:43:54</t>
  </si>
  <si>
    <t>04.06.2023 20:02:12</t>
  </si>
  <si>
    <t>YAŞAR SÖKELİOĞLU-1 35-20-L00099_95000499911_95000499911</t>
  </si>
  <si>
    <t>04.06.2023 17:38:25</t>
  </si>
  <si>
    <t>04.06.2023 20:45:28</t>
  </si>
  <si>
    <t>M-286 35-02-M00286_D_56355844_56355844</t>
  </si>
  <si>
    <t>04.06.2023 17:57:43</t>
  </si>
  <si>
    <t>05.06.2023 01:26:43</t>
  </si>
  <si>
    <t>K-3620 35-01-K03620_35-01-K03620_95688834</t>
  </si>
  <si>
    <t>04.06.2023 18:02:24</t>
  </si>
  <si>
    <t>04.06.2023 19:08:26</t>
  </si>
  <si>
    <t>M-1974 35-09-M01974_97774986_97774986</t>
  </si>
  <si>
    <t>04.06.2023 17:59:37</t>
  </si>
  <si>
    <t>04.06.2023 19:42:17</t>
  </si>
  <si>
    <t>ÇITAK TR-1 35-17-M00438_A_91331888_91331888</t>
  </si>
  <si>
    <t>04.06.2023 18:08:09</t>
  </si>
  <si>
    <t>04.06.2023 19:35:07</t>
  </si>
  <si>
    <t>M-2177 35-01-M02177_D_56374012_56374012</t>
  </si>
  <si>
    <t>04.06.2023 18:08:32</t>
  </si>
  <si>
    <t>04.06.2023 20:35:01</t>
  </si>
  <si>
    <t>PAŞATIMARI TARIMSAL SULAMA TR-5 45-83-M00247_45-83-M00247_2367732</t>
  </si>
  <si>
    <t>04.06.2023 18:07:57</t>
  </si>
  <si>
    <t>04.06.2023 19:37:03</t>
  </si>
  <si>
    <t>KAYACIK YANIKDAĞ TR-2 45-75-M00198__84624737_84624737</t>
  </si>
  <si>
    <t>04.06.2023 18:22:08</t>
  </si>
  <si>
    <t>04.06.2023 20:25:05</t>
  </si>
  <si>
    <t>04.06.2023 18:28:53</t>
  </si>
  <si>
    <t>04.06.2023 18:39:07</t>
  </si>
  <si>
    <t>TR-63/1 35-26-M00119_95000584493_95000584493</t>
  </si>
  <si>
    <t>04.06.2023 18:40:58</t>
  </si>
  <si>
    <t>04.06.2023 20:00:25</t>
  </si>
  <si>
    <t>M-2547 35-09-M02547_D D1_65897853</t>
  </si>
  <si>
    <t>04.06.2023 18:42:46</t>
  </si>
  <si>
    <t>04.06.2023 20:42:50</t>
  </si>
  <si>
    <t>ASARLIK TR-6 35-28-M00177_953378656_953378656</t>
  </si>
  <si>
    <t>04.06.2023 18:44:27</t>
  </si>
  <si>
    <t>04.06.2023 22:22:39</t>
  </si>
  <si>
    <t>M-2440 35-09-M02440_35-09-M02440_42782976</t>
  </si>
  <si>
    <t>04.06.2023 18:52:12</t>
  </si>
  <si>
    <t>04.06.2023 20:12:38</t>
  </si>
  <si>
    <t>TR-1/4-A 45-72-M00130_956495270_956495270</t>
  </si>
  <si>
    <t>04.06.2023 18:56:58</t>
  </si>
  <si>
    <t>04.06.2023 20:48:32</t>
  </si>
  <si>
    <t>M-1974 35-09-M01974_35-09-M01974_54997770</t>
  </si>
  <si>
    <t>04.06.2023 19:00:49</t>
  </si>
  <si>
    <t>04.06.2023 19:43:14</t>
  </si>
  <si>
    <t>TUZÇULLU TR-1 35-28-M00420_ H_92412027</t>
  </si>
  <si>
    <t>04.06.2023 18:58:51</t>
  </si>
  <si>
    <t>04.06.2023 20:00:42</t>
  </si>
  <si>
    <t>MURADİYE TR-3/A 45-71-M02046_953243266_953243266</t>
  </si>
  <si>
    <t>04.06.2023 19:01:55</t>
  </si>
  <si>
    <t>04.06.2023 22:29:10</t>
  </si>
  <si>
    <t>K-3373 35-10-K03373_98790040_98790040</t>
  </si>
  <si>
    <t>04.06.2023 19:13:43</t>
  </si>
  <si>
    <t>04.06.2023 22:30:05</t>
  </si>
  <si>
    <t>KORUBAŞI TR-1 45-75-M00240_C_56393721_56393721</t>
  </si>
  <si>
    <t>04.06.2023 19:27:45</t>
  </si>
  <si>
    <t>04.06.2023 21:47:45</t>
  </si>
  <si>
    <t>TR-30 (M-730) 35-30-M00730_966242559_966242559</t>
  </si>
  <si>
    <t>04.06.2023 19:30:28</t>
  </si>
  <si>
    <t>04.06.2023 20:22:36</t>
  </si>
  <si>
    <t>04.06.2023 19:40:32</t>
  </si>
  <si>
    <t>04.06.2023 20:20:32</t>
  </si>
  <si>
    <t>04.06.2023 19:51:32</t>
  </si>
  <si>
    <t>04.06.2023 20:00:57</t>
  </si>
  <si>
    <t>M-367 35-02-M00367_910174539_910174539</t>
  </si>
  <si>
    <t>04.06.2023 19:52:29</t>
  </si>
  <si>
    <t>04.06.2023 20:52:34</t>
  </si>
  <si>
    <t>04.06.2023 19:57:59</t>
  </si>
  <si>
    <t>04.06.2023 20:02:45</t>
  </si>
  <si>
    <t>M-1540 35-01-M01540_912865185_912865185</t>
  </si>
  <si>
    <t>04.06.2023 20:09:31</t>
  </si>
  <si>
    <t>04.06.2023 21:08:16</t>
  </si>
  <si>
    <t>K-2007 35-01-K02007_D_56390355_56390355</t>
  </si>
  <si>
    <t>04.06.2023 20:13:51</t>
  </si>
  <si>
    <t>04.06.2023 22:19:19</t>
  </si>
  <si>
    <t>İSMETİYE TR-1 45-73-M00994_B_56403976_56403976</t>
  </si>
  <si>
    <t>04.06.2023 20:19:45</t>
  </si>
  <si>
    <t>04.06.2023 20:57:23</t>
  </si>
  <si>
    <t>GÖKÇEAĞIL TR-1 35-30-L00139_955299629_955299629</t>
  </si>
  <si>
    <t>04.06.2023 20:12:42</t>
  </si>
  <si>
    <t>04.06.2023 22:31:58</t>
  </si>
  <si>
    <t>ORTAKÖY TR-1 35-15-L00474_A_56362057_56362057</t>
  </si>
  <si>
    <t>04.06.2023 20:14:56</t>
  </si>
  <si>
    <t>04.06.2023 23:13:05</t>
  </si>
  <si>
    <t>KÖSELER TR-2 (KOCA MEZARLIK) 35-15-L00473_B_91246096_91246096</t>
  </si>
  <si>
    <t>04.06.2023 20:17:35</t>
  </si>
  <si>
    <t>04.06.2023 21:47:15</t>
  </si>
  <si>
    <t>L-191 35-18-L00191_50069388_56368821_56368821</t>
  </si>
  <si>
    <t>04.06.2023 20:08:00</t>
  </si>
  <si>
    <t>04.06.2023 22:53:31</t>
  </si>
  <si>
    <t>ZEYTİNALAN İM 35-19-A00002_KEKLİKTEPE M10_2308024</t>
  </si>
  <si>
    <t>04.06.2023 19:57:58</t>
  </si>
  <si>
    <t>04.06.2023 20:43:12</t>
  </si>
  <si>
    <t>GAMA EVLERİ 35-30-M00066_955318620_955318620</t>
  </si>
  <si>
    <t>04.06.2023 20:39:14</t>
  </si>
  <si>
    <t>04.06.2023 22:22:27</t>
  </si>
  <si>
    <t>M-2879 35-02-M02879_ H_82000195</t>
  </si>
  <si>
    <t>04.06.2023 20:38:56</t>
  </si>
  <si>
    <t>04.06.2023 23:57:57</t>
  </si>
  <si>
    <t>EMİRALEM TR-1 35-28-M00227_960446261_960446261</t>
  </si>
  <si>
    <t>04.06.2023 20:39:17</t>
  </si>
  <si>
    <t>04.06.2023 22:59:34</t>
  </si>
  <si>
    <t>04.06.2023 20:42:54</t>
  </si>
  <si>
    <t>04.06.2023 22:33:28</t>
  </si>
  <si>
    <t>04.06.2023 20:57:32</t>
  </si>
  <si>
    <t>04.06.2023 21:56:58</t>
  </si>
  <si>
    <t>GÖKEYÜP EŞELER TR-1 45-78-M00814_DIREK TIPI TRAFO HUCRESI H01_2110195</t>
  </si>
  <si>
    <t>04.06.2023 20:57:56</t>
  </si>
  <si>
    <t>04.06.2023 22:50:37</t>
  </si>
  <si>
    <t>GÜMÜŞÇAY KÖK 45-73-M00477_HatBaşıAyırıcı_53135725 M05_53135725</t>
  </si>
  <si>
    <t>04.06.2023 21:00:51</t>
  </si>
  <si>
    <t>04.06.2023 23:17:18</t>
  </si>
  <si>
    <t>KARAAĞAÇLI TR-2 45-71-M00130_TR-4 M02_72242833</t>
  </si>
  <si>
    <t>04.06.2023 21:08:11</t>
  </si>
  <si>
    <t>04.06.2023 22:46:34</t>
  </si>
  <si>
    <t>K-231 35-01-K00231_R_56375983_56375983</t>
  </si>
  <si>
    <t>04.06.2023 21:14:39</t>
  </si>
  <si>
    <t>05.06.2023 00:10:01</t>
  </si>
  <si>
    <t>ÇANDARLI TR-1 35-30-M00001_955311555_955311555</t>
  </si>
  <si>
    <t>04.06.2023 21:17:20</t>
  </si>
  <si>
    <t>05.06.2023 02:02:57</t>
  </si>
  <si>
    <t>K-4269 35-01-K04269_912318088_912318088</t>
  </si>
  <si>
    <t>04.06.2023 21:19:19</t>
  </si>
  <si>
    <t>04.06.2023 22:29:05</t>
  </si>
  <si>
    <t>AKHİSAR İM 45-72-A00001_OVAKÖY L04_2308265</t>
  </si>
  <si>
    <t>04.06.2023 21:20:25</t>
  </si>
  <si>
    <t>04.06.2023 21:59:57</t>
  </si>
  <si>
    <t>DM-9 45-71-M00386_DM-11 F TURGUT ÖZAL-2 M08_66182331</t>
  </si>
  <si>
    <t>04.06.2023 21:21:18</t>
  </si>
  <si>
    <t>04.06.2023 21:37:18</t>
  </si>
  <si>
    <t>K-3197 35-02-K03197_912979113_912979113</t>
  </si>
  <si>
    <t>04.06.2023 21:46:17</t>
  </si>
  <si>
    <t>05.06.2023 00:46:00</t>
  </si>
  <si>
    <t>AG Atlama Kopuğu</t>
  </si>
  <si>
    <t>04.06.2023 22:18:11</t>
  </si>
  <si>
    <t>05.06.2023 01:57:56</t>
  </si>
  <si>
    <t>04.06.2023 22:17:18</t>
  </si>
  <si>
    <t>05.06.2023 00:26:29</t>
  </si>
  <si>
    <t>NARLIGEÇİT KÖK(TR-32) 35-24-M00205_NARLIGEÇİT SULAMA M3_2320089</t>
  </si>
  <si>
    <t>04.06.2023 22:47:30</t>
  </si>
  <si>
    <t>05.06.2023 00:00:53</t>
  </si>
  <si>
    <t>K-1860 35-09-K01860_D_56378626_56378626</t>
  </si>
  <si>
    <t>04.06.2023 22:50:38</t>
  </si>
  <si>
    <t>05.06.2023 01:48:39</t>
  </si>
  <si>
    <t>M-850 KARAÇAM KÖK 35-02-M00850_BEŞYOL M04_49919444</t>
  </si>
  <si>
    <t>04.06.2023 23:19:05</t>
  </si>
  <si>
    <t>04.06.2023 23:41:33</t>
  </si>
  <si>
    <t>H.K. KÖK 35-26-M00664_YAZIBAŞI ÇIKIŞI M05_65911923</t>
  </si>
  <si>
    <t>04.06.2023 07:18:26</t>
  </si>
  <si>
    <t>05.06.2023 18:36:50</t>
  </si>
  <si>
    <t>05.06.2023 18:44:00</t>
  </si>
  <si>
    <t>TR-2/9 45-83-L00009__84843370_84843370</t>
  </si>
  <si>
    <t>05.06.2023 19:36:34</t>
  </si>
  <si>
    <t>05.06.2023 21:09:39</t>
  </si>
  <si>
    <t>L-60 İSTUR 35-14-L00060_956652477_956652477</t>
  </si>
  <si>
    <t>05.06.2023 15:01:19</t>
  </si>
  <si>
    <t>05.06.2023 16:52:46</t>
  </si>
  <si>
    <t>M-970 35-03-M00970_35-03-M00970_41917708</t>
  </si>
  <si>
    <t>05.06.2023 07:22:29</t>
  </si>
  <si>
    <t>05.06.2023 09:11:33</t>
  </si>
  <si>
    <t>M-58 35-17-M00058_M-645 M03_79438266</t>
  </si>
  <si>
    <t>05.06.2023 10:07:11</t>
  </si>
  <si>
    <t>05.06.2023 11:08:56</t>
  </si>
  <si>
    <t>TR-99 35-16-L00099_D_90944805_90944805</t>
  </si>
  <si>
    <t>05.06.2023 14:39:24</t>
  </si>
  <si>
    <t>05.06.2023 15:29:12</t>
  </si>
  <si>
    <t>K-595 35-01-K00595_912103632_912103632</t>
  </si>
  <si>
    <t>05.06.2023 09:37:03</t>
  </si>
  <si>
    <t>05.06.2023 10:13:11</t>
  </si>
  <si>
    <t>05.06.2023 14:51:16</t>
  </si>
  <si>
    <t>05.06.2023 18:01:58</t>
  </si>
  <si>
    <t>GÖÇBEYLİ TR-1 35-16-M00016_35-16-M00016_2347049</t>
  </si>
  <si>
    <t>05.06.2023 17:39:22</t>
  </si>
  <si>
    <t>05.06.2023 19:14:58</t>
  </si>
  <si>
    <t>TR-16 35-31-L00016_35-31-L00016_2350087</t>
  </si>
  <si>
    <t>05.06.2023 21:04:42</t>
  </si>
  <si>
    <t>05.06.2023 21:34:24</t>
  </si>
  <si>
    <t>05.06.2023 08:14:58</t>
  </si>
  <si>
    <t>05.06.2023 08:57:14</t>
  </si>
  <si>
    <t>MURADİYE TR-1 İSTASYON KABİN 45-71-M00192_D D2_5965442</t>
  </si>
  <si>
    <t>05.06.2023 23:07:33</t>
  </si>
  <si>
    <t>06.06.2023 01:12:13</t>
  </si>
  <si>
    <t>ÇAKMAKLI TR-3 35-17-M00354_950305488_950305488</t>
  </si>
  <si>
    <t>05.06.2023 11:44:20</t>
  </si>
  <si>
    <t>05.06.2023 18:59:37</t>
  </si>
  <si>
    <t>KEMALPAŞA TM 35-27-A00002_IŞIKLAR-1 M03_2319664</t>
  </si>
  <si>
    <t>05.06.2023 09:27:22</t>
  </si>
  <si>
    <t>05.06.2023 14:35:51</t>
  </si>
  <si>
    <t>NURİ ERCAN TARIMSAL SULAMA TR-1 45-83-M00732_45-83-M00732_72094607</t>
  </si>
  <si>
    <t>05.06.2023 13:15:27</t>
  </si>
  <si>
    <t>05.06.2023 14:37:02</t>
  </si>
  <si>
    <t>KONURCA YAYLA TR-1 45-77-M00181_45-77-M00181_50065708</t>
  </si>
  <si>
    <t>05.06.2023 13:59:35</t>
  </si>
  <si>
    <t>05.06.2023 14:43:49</t>
  </si>
  <si>
    <t>YENİ ŞAKRAN KÖK 35-17-M00174_YENİ ŞAKRAN M03_66296524</t>
  </si>
  <si>
    <t>05.06.2023 09:51:54</t>
  </si>
  <si>
    <t>05.06.2023 16:41:27</t>
  </si>
  <si>
    <t>HELVACI DM-2 35-17-M00359_HATUNDERE M03_66476668</t>
  </si>
  <si>
    <t>05.06.2023 09:57:00</t>
  </si>
  <si>
    <t>05.06.2023 14:30:43</t>
  </si>
  <si>
    <t>TR-26 35-31-L00026_35-31-L00026_2349460</t>
  </si>
  <si>
    <t>05.06.2023 00:43:47</t>
  </si>
  <si>
    <t>05.06.2023 01:16:14</t>
  </si>
  <si>
    <t>TUNÇKENT SİTESİ M-339 35-30-M00339_35-30-M00339_2348159</t>
  </si>
  <si>
    <t>05.06.2023 18:06:04</t>
  </si>
  <si>
    <t>05.06.2023 18:54:46</t>
  </si>
  <si>
    <t>TR-39 35-16-L00039_35-16-L00039_67577606</t>
  </si>
  <si>
    <t>05.06.2023 15:41:08</t>
  </si>
  <si>
    <t>05.06.2023 17:55:31</t>
  </si>
  <si>
    <t>05.06.2023 04:10:19</t>
  </si>
  <si>
    <t>05.06.2023 06:24:57</t>
  </si>
  <si>
    <t>TR-55 KÖK 35-19-M00055_TR-77 KÖK M03_76783889</t>
  </si>
  <si>
    <t>05.06.2023 10:00:15</t>
  </si>
  <si>
    <t>05.06.2023 14:51:14</t>
  </si>
  <si>
    <t>05.06.2023 08:20:27</t>
  </si>
  <si>
    <t>05.06.2023 09:45:21</t>
  </si>
  <si>
    <t>M-1573 35-01-M01573_911889745_911889745</t>
  </si>
  <si>
    <t>05.06.2023 19:26:26</t>
  </si>
  <si>
    <t>05.06.2023 22:41:26</t>
  </si>
  <si>
    <t>ÇIPLAKLAR TR-1 45-81-M00123_45-81-M00123_2376206</t>
  </si>
  <si>
    <t>05.06.2023 11:37:57</t>
  </si>
  <si>
    <t>05.06.2023 12:19:07</t>
  </si>
  <si>
    <t>ALAŞEHİR TR-87 45-73-M00087_45-73-M00087_2351886</t>
  </si>
  <si>
    <t>05.06.2023 16:36:54</t>
  </si>
  <si>
    <t>05.06.2023 17:37:05</t>
  </si>
  <si>
    <t>M-2760 35-10-M02760_KAHRAMANDERE İM M01_81656685</t>
  </si>
  <si>
    <t>05.06.2023 12:15:15</t>
  </si>
  <si>
    <t>05.06.2023 14:25:00</t>
  </si>
  <si>
    <t>05.06.2023 09:27:44</t>
  </si>
  <si>
    <t>05.06.2023 18:04:39</t>
  </si>
  <si>
    <t>BÖLCEK DM 35-16-M00153_KÜÇÜK BÖLCEK M04_82962825</t>
  </si>
  <si>
    <t>05.06.2023 09:08:56</t>
  </si>
  <si>
    <t>05.06.2023 09:45:04</t>
  </si>
  <si>
    <t>05.06.2023 21:39:51</t>
  </si>
  <si>
    <t>05.06.2023 22:50:21</t>
  </si>
  <si>
    <t>M-2141 35-07-M02141_B_56381829_56381829</t>
  </si>
  <si>
    <t>05.06.2023 09:32:23</t>
  </si>
  <si>
    <t>05.06.2023 11:01:11</t>
  </si>
  <si>
    <t>DM-25/17 45-71-M00049_DM-25/17A M06_61319575</t>
  </si>
  <si>
    <t>05.06.2023 18:13:05</t>
  </si>
  <si>
    <t>05.06.2023 20:57:01</t>
  </si>
  <si>
    <t>İM-1/TR-7 (MİMOZA) 35-14-M00311_35-14-M00311_72216122</t>
  </si>
  <si>
    <t>05.06.2023 14:50:50</t>
  </si>
  <si>
    <t>05.06.2023 15:59:00</t>
  </si>
  <si>
    <t>YENİKÖY GÖLCÜK TR-2 35-31-L00184_959829765_959829765</t>
  </si>
  <si>
    <t>05.06.2023 16:06:47</t>
  </si>
  <si>
    <t>05.06.2023 17:27:22</t>
  </si>
  <si>
    <t>M-2547 35-09-M02547_966362649_966362649</t>
  </si>
  <si>
    <t>05.06.2023 13:52:11</t>
  </si>
  <si>
    <t>05.06.2023 18:24:18</t>
  </si>
  <si>
    <t>SÜTÇÜLER DM 35-27-M00900_A101-BAŞARI YEM M03_92758051</t>
  </si>
  <si>
    <t>05.06.2023 10:38:00</t>
  </si>
  <si>
    <t>05.06.2023 10:46:35</t>
  </si>
  <si>
    <t>K-2709 35-03-K02709_TRAFO K03_41963419</t>
  </si>
  <si>
    <t>05.06.2023 09:05:55</t>
  </si>
  <si>
    <t>05.06.2023 18:00:54</t>
  </si>
  <si>
    <t>KİRAZ İM 35-31-A00001_ATERMİT M09_2095003</t>
  </si>
  <si>
    <t>05.06.2023 13:48:09</t>
  </si>
  <si>
    <t>05.06.2023 13:57:55</t>
  </si>
  <si>
    <t>05.06.2023 07:35:20</t>
  </si>
  <si>
    <t>05.06.2023 08:03:47</t>
  </si>
  <si>
    <t>YENİFOÇA TR-53 35-23-M00053_950427625_950427625</t>
  </si>
  <si>
    <t>05.06.2023 17:25:06</t>
  </si>
  <si>
    <t>05.06.2023 18:36:09</t>
  </si>
  <si>
    <t>BORNOVA TM 35-02-A00005_ANA TEVZİ K05_2308537</t>
  </si>
  <si>
    <t>05.06.2023 16:58:02</t>
  </si>
  <si>
    <t>05.06.2023 18:53:17</t>
  </si>
  <si>
    <t>POYRAZDAMLARI TR-11 45-78-M00576_HatBaşıAyırıcı_85952772 M05_85952772</t>
  </si>
  <si>
    <t>05.06.2023 08:44:25</t>
  </si>
  <si>
    <t>05.06.2023 10:24:55</t>
  </si>
  <si>
    <t>KARGIN KÖK 45-71-M00095_AYTEKİNLER ESKİ HARMANDALI M07_2076259</t>
  </si>
  <si>
    <t>05.06.2023 09:18:31</t>
  </si>
  <si>
    <t>05.06.2023 14:36:05</t>
  </si>
  <si>
    <t>BAYRAM KARAKOÇ SULAMA GRUBU TR 35-27-L00132_95000548742_95000548742</t>
  </si>
  <si>
    <t>05.06.2023 10:08:01</t>
  </si>
  <si>
    <t>05.06.2023 13:19:39</t>
  </si>
  <si>
    <t>K-3076 35-03-K03076_ÖZEL SDK_5796798</t>
  </si>
  <si>
    <t>05.06.2023 13:58:40</t>
  </si>
  <si>
    <t>05.06.2023 16:44:27</t>
  </si>
  <si>
    <t>M-10 35-02-M00010_B_56362734_56362734</t>
  </si>
  <si>
    <t>05.06.2023 17:23:57</t>
  </si>
  <si>
    <t>05.06.2023 22:09:31</t>
  </si>
  <si>
    <t>SARIGÖL DM 45-79-M00069_Sarıgöl TR-2-3 M06_2076622</t>
  </si>
  <si>
    <t>05.06.2023 06:15:04</t>
  </si>
  <si>
    <t>05.06.2023 06:27:08</t>
  </si>
  <si>
    <t>DM02/TR03 ŞEYH CAMİİ 45-73-M00021_945683103_945683103</t>
  </si>
  <si>
    <t>05.06.2023 15:45:41</t>
  </si>
  <si>
    <t>05.06.2023 16:55:05</t>
  </si>
  <si>
    <t>M-986 35-03-M00986_35-03-M00986_2358505</t>
  </si>
  <si>
    <t>05.06.2023 10:02:55</t>
  </si>
  <si>
    <t>05.06.2023 10:33:37</t>
  </si>
  <si>
    <t>K-3023 35-01-K03023_E_56380578_56380578</t>
  </si>
  <si>
    <t>05.06.2023 14:55:49</t>
  </si>
  <si>
    <t>05.06.2023 16:12:51</t>
  </si>
  <si>
    <t>EĞERCİ KÖYÜ-1 35-26-L00167_35-26-L00167_2355278</t>
  </si>
  <si>
    <t>05.06.2023 13:03:07</t>
  </si>
  <si>
    <t>05.06.2023 19:07:38</t>
  </si>
  <si>
    <t>İM-1/TR-7 (MİMOZA) 35-14-M00311_956661224_956661224</t>
  </si>
  <si>
    <t>05.06.2023 08:41:28</t>
  </si>
  <si>
    <t>05.06.2023 11:55:56</t>
  </si>
  <si>
    <t>KARATAŞLAR TR-1 45-81-M00125_45-81-M00125_2376134</t>
  </si>
  <si>
    <t>05.06.2023 12:41:33</t>
  </si>
  <si>
    <t>05.06.2023 13:18:22</t>
  </si>
  <si>
    <t>K-210 35-07-K00210_97518113_97518113</t>
  </si>
  <si>
    <t>05.06.2023 20:17:34</t>
  </si>
  <si>
    <t>05.06.2023 21:36:10</t>
  </si>
  <si>
    <t>KESİKKÖY DM 35-28-M00309_HatBaşıAyırıcı_53133601 M06_53133601</t>
  </si>
  <si>
    <t>05.06.2023 07:31:15</t>
  </si>
  <si>
    <t>05.06.2023 09:48:24</t>
  </si>
  <si>
    <t>L-54 MEKAN SİTESİ 35-14-L00054_B_56372495_56372495</t>
  </si>
  <si>
    <t>05.06.2023 15:08:59</t>
  </si>
  <si>
    <t>05.06.2023 17:14:15</t>
  </si>
  <si>
    <t>L-428 35-18-L00428_950453307_950453307</t>
  </si>
  <si>
    <t>05.06.2023 11:28:28</t>
  </si>
  <si>
    <t>05.06.2023 17:29:25</t>
  </si>
  <si>
    <t>ÇAKMAKLI TR-3 35-17-M00354_A_83292535_83292535</t>
  </si>
  <si>
    <t>05.06.2023 18:57:55</t>
  </si>
  <si>
    <t>05.06.2023 19:18:50</t>
  </si>
  <si>
    <t>KABAKUM KÖK-9 35-30-L00126_HatBaşıAyırıcı_90148363 L07_90148363</t>
  </si>
  <si>
    <t>05.06.2023 01:05:43</t>
  </si>
  <si>
    <t>05.06.2023 04:24:19</t>
  </si>
  <si>
    <t>L-329 35-18-L00329_950436885_950436885</t>
  </si>
  <si>
    <t>05.06.2023 10:54:16</t>
  </si>
  <si>
    <t>05.06.2023 14:11:02</t>
  </si>
  <si>
    <t>KAPANCI KÖK 45-78-L00229_HatBaşıAyırıcı_53139646 L05_53139646</t>
  </si>
  <si>
    <t>05.06.2023 09:46:37</t>
  </si>
  <si>
    <t>05.06.2023 11:39:56</t>
  </si>
  <si>
    <t>DURASIL KARASUNNE TR-1 45-72-L00256_45-72-L00256_2349829</t>
  </si>
  <si>
    <t>05.06.2023 09:15:48</t>
  </si>
  <si>
    <t>05.06.2023 17:17:48</t>
  </si>
  <si>
    <t>05.06.2023 10:02:28</t>
  </si>
  <si>
    <t>05.06.2023 15:57:55</t>
  </si>
  <si>
    <t>ANADOLU İM 35-02-A00001_MEVLANA K06_2307983</t>
  </si>
  <si>
    <t>05.06.2023 06:23:25</t>
  </si>
  <si>
    <t>05.06.2023 06:33:16</t>
  </si>
  <si>
    <t>SELENDİ TR-8 45-81-M00008_A A02b_64573004</t>
  </si>
  <si>
    <t>05.06.2023 14:27:08</t>
  </si>
  <si>
    <t>05.06.2023 17:54:47</t>
  </si>
  <si>
    <t>TR-63 35-26-M00063_35-26-M00063_2369447</t>
  </si>
  <si>
    <t>05.06.2023 10:15:12</t>
  </si>
  <si>
    <t>05.06.2023 16:22:32</t>
  </si>
  <si>
    <t>BÜYÜKBELEN KÖK 45-80-M00066_BELEN ŞEHİR-2 M05_72191840</t>
  </si>
  <si>
    <t>05.06.2023 10:41:07</t>
  </si>
  <si>
    <t>05.06.2023 11:28:07</t>
  </si>
  <si>
    <t>KARAYAHŞİ TR-3 45-78-L00426_ H_61365753</t>
  </si>
  <si>
    <t>05.06.2023 11:51:55</t>
  </si>
  <si>
    <t>05.06.2023 13:36:00</t>
  </si>
  <si>
    <t>AŞAĞIÇOBANİSA KÖK 45-71-M00096_AŞAĞIÇOBANİSA TR-3 M06_2321776</t>
  </si>
  <si>
    <t>05.06.2023 08:59:21</t>
  </si>
  <si>
    <t>05.06.2023 09:39:05</t>
  </si>
  <si>
    <t>KÖREKE TR-1 45-75-M00135_B_56386004_56386004</t>
  </si>
  <si>
    <t>05.06.2023 11:07:09</t>
  </si>
  <si>
    <t>05.06.2023 14:59:06</t>
  </si>
  <si>
    <t>TR-52 35-16-L00052_B_56397784_56397784</t>
  </si>
  <si>
    <t>05.06.2023 13:56:41</t>
  </si>
  <si>
    <t>05.06.2023 18:40:51</t>
  </si>
  <si>
    <t>L-231 35-18-L00231_7172988 B1b_5958364</t>
  </si>
  <si>
    <t>05.06.2023 18:18:57</t>
  </si>
  <si>
    <t>05.06.2023 23:41:23</t>
  </si>
  <si>
    <t>M-1573 35-01-M01573_D_65505537_65505537</t>
  </si>
  <si>
    <t>05.06.2023 17:59:13</t>
  </si>
  <si>
    <t>05.06.2023 19:26:33</t>
  </si>
  <si>
    <t>MORDOĞAN TR-2 35-21-L00140_ARDIÇ MAHALLESİ TR-12 L01_72183037</t>
  </si>
  <si>
    <t>05.06.2023 09:21:31</t>
  </si>
  <si>
    <t>05.06.2023 14:19:07</t>
  </si>
  <si>
    <t>BALLICA TR-2 45-72-L00548_956512232_956512232</t>
  </si>
  <si>
    <t>05.06.2023 22:33:34</t>
  </si>
  <si>
    <t>06.06.2023 01:07:33</t>
  </si>
  <si>
    <t>PAYAMLI TR-1 35-10-L00056_35-10-L00056_2361802</t>
  </si>
  <si>
    <t>05.06.2023 17:35:55</t>
  </si>
  <si>
    <t>05.06.2023 18:36:30</t>
  </si>
  <si>
    <t>L-36 35-18-L00036_950460534_950460534</t>
  </si>
  <si>
    <t>05.06.2023 15:25:13</t>
  </si>
  <si>
    <t>05.06.2023 20:52:04</t>
  </si>
  <si>
    <t>05.06.2023 19:14:44</t>
  </si>
  <si>
    <t>05.06.2023 20:41:40</t>
  </si>
  <si>
    <t>GÜLKENT TR-4 35-30-M00227_C_91096986_91096986</t>
  </si>
  <si>
    <t>05.06.2023 21:39:44</t>
  </si>
  <si>
    <t>05.06.2023 22:17:56</t>
  </si>
  <si>
    <t>K-3592 35-01-K03592_911640706_911640706</t>
  </si>
  <si>
    <t>05.06.2023 22:50:55</t>
  </si>
  <si>
    <t>06.06.2023 00:41:10</t>
  </si>
  <si>
    <t>L-430 35-18-L00430_950452353_950452353</t>
  </si>
  <si>
    <t>05.06.2023 11:20:28</t>
  </si>
  <si>
    <t>05.06.2023 16:08:35</t>
  </si>
  <si>
    <t>K-1749 35-08-K01749_97651085_97651085</t>
  </si>
  <si>
    <t>05.06.2023 10:27:12</t>
  </si>
  <si>
    <t>05.06.2023 11:31:08</t>
  </si>
  <si>
    <t>SERİNKÖY TR-1 45-73-M00872_DIREK TIPI TRAFO HUCRESI H01_2082152</t>
  </si>
  <si>
    <t>05.06.2023 16:52:40</t>
  </si>
  <si>
    <t>05.06.2023 20:20:11</t>
  </si>
  <si>
    <t>TR-29 35-19-L00029_956700743_956700743</t>
  </si>
  <si>
    <t>05.06.2023 19:55:15</t>
  </si>
  <si>
    <t>05.06.2023 21:55:47</t>
  </si>
  <si>
    <t>SART TR-1 KÖK 45-78-M00168_SART TR-5 M02_81491803</t>
  </si>
  <si>
    <t>05.06.2023 19:31:48</t>
  </si>
  <si>
    <t>L-191 35-18-L00191_950442589_950442589</t>
  </si>
  <si>
    <t>05.06.2023 13:53:17</t>
  </si>
  <si>
    <t>05.06.2023 19:19:35</t>
  </si>
  <si>
    <t>DM-3 35-29-M00003_DM-3/2 M04_72188083</t>
  </si>
  <si>
    <t>05.06.2023 14:34:22</t>
  </si>
  <si>
    <t>05.06.2023 15:53:03</t>
  </si>
  <si>
    <t>DM-12/TR-1 45-72-L00062_956497768_956497768</t>
  </si>
  <si>
    <t>05.06.2023 16:59:41</t>
  </si>
  <si>
    <t>05.06.2023 18:07:10</t>
  </si>
  <si>
    <t>HALILAR TR-1 45-81-M00129_45-81-M00129_2376524</t>
  </si>
  <si>
    <t>05.06.2023 09:38:35</t>
  </si>
  <si>
    <t>05.06.2023 10:16:35</t>
  </si>
  <si>
    <t>SARIGÖL DM 45-79-M00069_ESKİ KÖYLER FİDERİ M05_2076620</t>
  </si>
  <si>
    <t>05.06.2023 09:23:45</t>
  </si>
  <si>
    <t>05.06.2023 10:12:27</t>
  </si>
  <si>
    <t>HASAN KARALI SULAMA GRUBU 35-29-M00197_35-29-M00197_2371515</t>
  </si>
  <si>
    <t>05.06.2023 00:26:27</t>
  </si>
  <si>
    <t>05.06.2023 03:22:02</t>
  </si>
  <si>
    <t>İĞDELİ TR-3 35-31-L00299_956573830_956573830</t>
  </si>
  <si>
    <t>05.06.2023 18:02:02</t>
  </si>
  <si>
    <t>05.06.2023 20:05:05</t>
  </si>
  <si>
    <t>M-1857 YAKAKÖY TR-1 35-02-M01857_912720865_912720865</t>
  </si>
  <si>
    <t>05.06.2023 15:06:25</t>
  </si>
  <si>
    <t>05.06.2023 16:56:20</t>
  </si>
  <si>
    <t>05.06.2023 09:08:17</t>
  </si>
  <si>
    <t>05.06.2023 18:09:48</t>
  </si>
  <si>
    <t>ÖDEMİŞ TM-2 35-15-A00005_OSMANTEPE M19_2334264</t>
  </si>
  <si>
    <t>05.06.2023 19:17:52</t>
  </si>
  <si>
    <t>05.06.2023 19:32:28</t>
  </si>
  <si>
    <t>TR-37 35-26-M00037_TR-38/TR-40 M04_65980605</t>
  </si>
  <si>
    <t>05.06.2023 09:47:01</t>
  </si>
  <si>
    <t>05.06.2023 10:12:51</t>
  </si>
  <si>
    <t>YENİCE KÖK 45-86-M00234_HatBaşıAyırıcı_53134394 M02_53134394</t>
  </si>
  <si>
    <t>05.06.2023 20:54:10</t>
  </si>
  <si>
    <t>05.06.2023 22:28:01</t>
  </si>
  <si>
    <t>K-210 35-07-K00210_B B4_66164729</t>
  </si>
  <si>
    <t>05.06.2023 16:42:43</t>
  </si>
  <si>
    <t>05.06.2023 18:07:54</t>
  </si>
  <si>
    <t>UĞURLU KÖK 45-86-M00045_KAVAKYERİ YEŞİLKÖY M03_72226052</t>
  </si>
  <si>
    <t>05.06.2023 08:51:31</t>
  </si>
  <si>
    <t>05.06.2023 09:37:01</t>
  </si>
  <si>
    <t>BAĞARASI TR-12 35-23-M00181_950424006_950424006</t>
  </si>
  <si>
    <t>05.06.2023 10:28:33</t>
  </si>
  <si>
    <t>05.06.2023 11:52:42</t>
  </si>
  <si>
    <t>İM-1/TR-7 (MİMOZA) 35-14-M00311_956643245_956643245</t>
  </si>
  <si>
    <t>05.06.2023 20:32:00</t>
  </si>
  <si>
    <t>05.06.2023 21:47:24</t>
  </si>
  <si>
    <t>GÜMÜLCELİ KÖK 45-80-M00057_KOLDERE KÖK M01_72197393</t>
  </si>
  <si>
    <t>05.06.2023 09:09:10</t>
  </si>
  <si>
    <t>05.06.2023 10:34:09</t>
  </si>
  <si>
    <t>L-111 OVACIK 35-18-L00111_95000649375_95000649375</t>
  </si>
  <si>
    <t>05.06.2023 11:03:05</t>
  </si>
  <si>
    <t>05.06.2023 13:08:56</t>
  </si>
  <si>
    <t>BELEVİ İM 35-13-A00002_İL FİDANLIĞI - SULAMA-2 L08_2313342</t>
  </si>
  <si>
    <t>05.06.2023 06:49:25</t>
  </si>
  <si>
    <t>05.06.2023 08:45:24</t>
  </si>
  <si>
    <t>TR-26 35-19-L00026_35-19-L00026_2350354</t>
  </si>
  <si>
    <t>05.06.2023 11:20:53</t>
  </si>
  <si>
    <t>05.06.2023 12:20:06</t>
  </si>
  <si>
    <t>05.06.2023 17:10:02</t>
  </si>
  <si>
    <t>05.06.2023 17:20:19</t>
  </si>
  <si>
    <t>05.06.2023 20:02:25</t>
  </si>
  <si>
    <t>05.06.2023 20:32:18</t>
  </si>
  <si>
    <t>K-1543 35-02-K01543_35-02-K01543_2353139</t>
  </si>
  <si>
    <t>05.06.2023 11:55:12</t>
  </si>
  <si>
    <t>05.06.2023 12:20:39</t>
  </si>
  <si>
    <t>ÇAPAKLI TR-3 45-78-M00447_953279042_953279042</t>
  </si>
  <si>
    <t>05.06.2023 15:11:00</t>
  </si>
  <si>
    <t>05.06.2023 16:54:37</t>
  </si>
  <si>
    <t>05.06.2023 20:13:03</t>
  </si>
  <si>
    <t>05.06.2023 21:52:05</t>
  </si>
  <si>
    <t>TR-1-3/2 ESKİ ARIZA KABİN 35-20-L00017_955192214_955192214</t>
  </si>
  <si>
    <t>05.06.2023 15:31:42</t>
  </si>
  <si>
    <t>05.06.2023 17:08:06</t>
  </si>
  <si>
    <t>KABAZLI KÖK 45-78-M00675_HatBaşıAyırıcı_53132884 M02_53132884</t>
  </si>
  <si>
    <t>05.06.2023 13:16:04</t>
  </si>
  <si>
    <t>05.06.2023 14:58:32</t>
  </si>
  <si>
    <t>KAYACIK ÇATALKAYA TR-2 45-75-M00211_B_91162538_91162538</t>
  </si>
  <si>
    <t>05.06.2023 21:02:05</t>
  </si>
  <si>
    <t>06.06.2023 01:26:53</t>
  </si>
  <si>
    <t>05.06.2023 12:10:51</t>
  </si>
  <si>
    <t>05.06.2023 12:36:31</t>
  </si>
  <si>
    <t>YUKARIKIRIKLAR TR-1 35-16-M00063_35-16-M00063_2352834</t>
  </si>
  <si>
    <t>05.06.2023 17:38:53</t>
  </si>
  <si>
    <t>05.06.2023 20:45:29</t>
  </si>
  <si>
    <t>ÇİFTLİK İM 35-18-A00003_PIRLANTA L03_2307803</t>
  </si>
  <si>
    <t>05.06.2023 11:09:51</t>
  </si>
  <si>
    <t>05.06.2023 15:49:45</t>
  </si>
  <si>
    <t>TR-99 35-16-L00099_35-16-L00099_2347094</t>
  </si>
  <si>
    <t>05.06.2023 13:57:51</t>
  </si>
  <si>
    <t>05.06.2023 14:21:14</t>
  </si>
  <si>
    <t>SÜTÇÜLER TR-7 35-27-M00919_DIREK TIPI TRAFO HUCRESI H01_2120406</t>
  </si>
  <si>
    <t>05.06.2023 11:20:09</t>
  </si>
  <si>
    <t>05.06.2023 15:20:13</t>
  </si>
  <si>
    <t>DAĞDERE DM 45-72-M00097_GÖRDES M01_2106584</t>
  </si>
  <si>
    <t>05.06.2023 05:24:37</t>
  </si>
  <si>
    <t>05.06.2023 05:32:15</t>
  </si>
  <si>
    <t>DM-1/21 45-71-M00014_953220563_953220563</t>
  </si>
  <si>
    <t>05.06.2023 21:57:52</t>
  </si>
  <si>
    <t>05.06.2023 23:01:04</t>
  </si>
  <si>
    <t>M-2506 35-01-M02506_D_56366002_56366002</t>
  </si>
  <si>
    <t>05.06.2023 18:13:02</t>
  </si>
  <si>
    <t>05.06.2023 19:17:36</t>
  </si>
  <si>
    <t>05.06.2023 16:07:35</t>
  </si>
  <si>
    <t>05.06.2023 16:59:52</t>
  </si>
  <si>
    <t>KINIK ORGANİZE DM 35-24-M00208_SULTAN GIDA M16_83158736</t>
  </si>
  <si>
    <t>05.06.2023 10:40:13</t>
  </si>
  <si>
    <t>05.06.2023 14:58:30</t>
  </si>
  <si>
    <t>BOĞAZİÇİ İM 35-01-A00001_TR-3 GİRİŞ M05_2035322</t>
  </si>
  <si>
    <t>05.06.2023 03:06:31</t>
  </si>
  <si>
    <t>05.06.2023 03:09:08</t>
  </si>
  <si>
    <t>MENDERES DM-4/TR-1 35-22-M00004_DM-4/TR-12 M14_2330245</t>
  </si>
  <si>
    <t>05.06.2023 07:21:25</t>
  </si>
  <si>
    <t>05.06.2023 07:50:20</t>
  </si>
  <si>
    <t>KIZILÇUKUR TR-3 45-79-M00473_45-79-M00473_2357565</t>
  </si>
  <si>
    <t>05.06.2023 19:40:23</t>
  </si>
  <si>
    <t>05.06.2023 20:37:12</t>
  </si>
  <si>
    <t>K-610 35-02-K00610_A_56362686_56362686</t>
  </si>
  <si>
    <t>05.06.2023 08:30:12</t>
  </si>
  <si>
    <t>05.06.2023 09:44:07</t>
  </si>
  <si>
    <t>AŞAĞIKIRIKLAR DM 35-16-M00448_AŞAĞIKIRIKLAR M06_2334651</t>
  </si>
  <si>
    <t>05.06.2023 09:57:04</t>
  </si>
  <si>
    <t>05.06.2023 15:01:04</t>
  </si>
  <si>
    <t>BOSTANLI GIS TM 35-04-A00001_Bostanlı-7 K14_2053437</t>
  </si>
  <si>
    <t>05.06.2023 10:56:22</t>
  </si>
  <si>
    <t>05.06.2023 12:04:18</t>
  </si>
  <si>
    <t>DM-12/TR-19 45-72-L00938_TR-2/28-B L02_61365646</t>
  </si>
  <si>
    <t>05.06.2023 09:15:22</t>
  </si>
  <si>
    <t>05.06.2023 11:48:25</t>
  </si>
  <si>
    <t>GÜMÜŞÇAY TR-2 45-73-M00905_958068167_958068167</t>
  </si>
  <si>
    <t>05.06.2023 23:55:27</t>
  </si>
  <si>
    <t>06.06.2023 01:13:31</t>
  </si>
  <si>
    <t>L-427 35-18-L00427_950459669_950459669</t>
  </si>
  <si>
    <t>05.06.2023 14:16:16</t>
  </si>
  <si>
    <t>05.06.2023 21:05:03</t>
  </si>
  <si>
    <t>ULUKENT DM-3/4 35-28-M00063_35-28-M00063_66552400</t>
  </si>
  <si>
    <t>05.06.2023 14:02:41</t>
  </si>
  <si>
    <t>05.06.2023 15:25:30</t>
  </si>
  <si>
    <t>EVCİLER KARAKEÇİLİ TR-2 45-77-L00410_45-77-L00410_65944997</t>
  </si>
  <si>
    <t>05.06.2023 10:00:00</t>
  </si>
  <si>
    <t>05.06.2023 10:32:48</t>
  </si>
  <si>
    <t>M-127 35-02-M00127_913546911_913546911</t>
  </si>
  <si>
    <t>05.06.2023 19:46:34</t>
  </si>
  <si>
    <t>05.06.2023 20:49:59</t>
  </si>
  <si>
    <t>YEŞİLYAYLA TR-12 AHATLAR 45-77-M00134_45-77-M00134_2352042</t>
  </si>
  <si>
    <t>05.06.2023 12:13:34</t>
  </si>
  <si>
    <t>K-1662 35-01-K01662_912340169_912340169</t>
  </si>
  <si>
    <t>05.06.2023 18:15:57</t>
  </si>
  <si>
    <t>05.06.2023 19:13:21</t>
  </si>
  <si>
    <t>K-4161 35-02-K04161_99853492_99853492</t>
  </si>
  <si>
    <t>05.06.2023 22:30:47</t>
  </si>
  <si>
    <t>06.06.2023 00:30:03</t>
  </si>
  <si>
    <t>TÜRKELLİ DM (TR-4) 35-28-M00368_TÜRKELLİ TR-1803 ÇIKIŞ M14_56299001</t>
  </si>
  <si>
    <t>05.06.2023 13:02:53</t>
  </si>
  <si>
    <t>05.06.2023 13:15:53</t>
  </si>
  <si>
    <t>M-1268 35-04-M01268_B_56383741_56383741</t>
  </si>
  <si>
    <t>05.06.2023 21:10:27</t>
  </si>
  <si>
    <t>05.06.2023 23:35:30</t>
  </si>
  <si>
    <t>KEMALPAŞA TM 35-27-A00002_IŞIKLAR-2 M04_2306691</t>
  </si>
  <si>
    <t>05.06.2023 09:36:54</t>
  </si>
  <si>
    <t>05.06.2023 14:35:55</t>
  </si>
  <si>
    <t>KEMAL ERGÜN SULAMA GRUBU 35-29-M00189_35-29-M00189_2371507</t>
  </si>
  <si>
    <t>05.06.2023 16:55:32</t>
  </si>
  <si>
    <t>05.06.2023 18:28:06</t>
  </si>
  <si>
    <t>DAĞHACIYUSUF TR-4 45-73-M01228__81569953_81569953</t>
  </si>
  <si>
    <t>05.06.2023 17:26:18</t>
  </si>
  <si>
    <t>05.06.2023 18:10:35</t>
  </si>
  <si>
    <t>TR-77 ÇEŞMEALTI KÖK 35-19-M00077_DM-1/3 L02_76784768</t>
  </si>
  <si>
    <t>05.06.2023 10:21:35</t>
  </si>
  <si>
    <t>05.06.2023 15:05:00</t>
  </si>
  <si>
    <t>05.06.2023 17:55:28</t>
  </si>
  <si>
    <t>05.06.2023 18:06:18</t>
  </si>
  <si>
    <t>YAKAKÖY KÖK 45-75-M00067_HatBaşıAyırıcı_53135065 M05_53135065</t>
  </si>
  <si>
    <t>05.06.2023 20:32:22</t>
  </si>
  <si>
    <t>05.06.2023 23:09:13</t>
  </si>
  <si>
    <t>K-2363 35-07-K02363_913202006_913202006</t>
  </si>
  <si>
    <t>05.06.2023 12:42:34</t>
  </si>
  <si>
    <t>05.06.2023 14:07:23</t>
  </si>
  <si>
    <t>İSMAİLLİ KÖK 35-16-M00045_HatBaşıAyırıcı_53140524 M07_53140524</t>
  </si>
  <si>
    <t>05.06.2023 07:58:06</t>
  </si>
  <si>
    <t>05.06.2023 10:48:09</t>
  </si>
  <si>
    <t>DAĞARLAR TR-4 45-73-M00599_45-73-M00599_2355969</t>
  </si>
  <si>
    <t>05.06.2023 19:03:10</t>
  </si>
  <si>
    <t>05.06.2023 21:07:14</t>
  </si>
  <si>
    <t>TR-26 35-19-L00026_956672288_956672288</t>
  </si>
  <si>
    <t>05.06.2023 09:46:00</t>
  </si>
  <si>
    <t>05.06.2023 12:04:02</t>
  </si>
  <si>
    <t>OVACIK TR-1 35-15-L00285_B_56369994_56369994</t>
  </si>
  <si>
    <t>05.06.2023 09:38:02</t>
  </si>
  <si>
    <t>05.06.2023 13:03:52</t>
  </si>
  <si>
    <t>TR-1/18 45-72-M00018_956480073_956480073</t>
  </si>
  <si>
    <t>05.06.2023 18:23:41</t>
  </si>
  <si>
    <t>05.06.2023 19:24:48</t>
  </si>
  <si>
    <t>K-3071 35-03-K03071_35-03-K03071_2348491</t>
  </si>
  <si>
    <t>05.06.2023 10:42:45</t>
  </si>
  <si>
    <t>05.06.2023 12:40:48</t>
  </si>
  <si>
    <t>YAĞCILAR KÖK 45-71-M00179_YAĞCILAR M04_72258057</t>
  </si>
  <si>
    <t>05.06.2023 08:53:32</t>
  </si>
  <si>
    <t>05.06.2023 11:54:16</t>
  </si>
  <si>
    <t>05.06.2023 13:47:29</t>
  </si>
  <si>
    <t>05.06.2023 16:24:01</t>
  </si>
  <si>
    <t>GÜZELKÖY KÖK 45-71-M00123_SULAMA M06_50218076</t>
  </si>
  <si>
    <t>05.06.2023 08:41:59</t>
  </si>
  <si>
    <t>05.06.2023 17:11:57</t>
  </si>
  <si>
    <t>M-3406(YATIRIM REZERVE) 35-03-M03406_ M03_41964617</t>
  </si>
  <si>
    <t>05.06.2023 09:06:05</t>
  </si>
  <si>
    <t>05.06.2023 18:45:22</t>
  </si>
  <si>
    <t>KOLDERE KÖK 45-80-M00051_TR-11 M07_73403978</t>
  </si>
  <si>
    <t>05.06.2023 07:47:31</t>
  </si>
  <si>
    <t>05.06.2023 08:54:54</t>
  </si>
  <si>
    <t>05.06.2023 13:32:32</t>
  </si>
  <si>
    <t>05.06.2023 13:56:56</t>
  </si>
  <si>
    <t>KALEKÖY TR-4 35-31-L00236_DIREK TIPI TRAFO HUCRESI H01_2050596</t>
  </si>
  <si>
    <t>05.06.2023 09:19:27</t>
  </si>
  <si>
    <t>05.06.2023 14:24:53</t>
  </si>
  <si>
    <t>BALABANLI DM 35-15-M00280_HANAYLIKUYU M08_72306397</t>
  </si>
  <si>
    <t>05.06.2023 12:40:41</t>
  </si>
  <si>
    <t>05.06.2023 13:48:12</t>
  </si>
  <si>
    <t>ÇATALOLUK DM 45-74-M00227_HatBaşıAyırıcı_80313742 M07_80313742</t>
  </si>
  <si>
    <t>05.06.2023 15:19:30</t>
  </si>
  <si>
    <t>05.06.2023 18:20:03</t>
  </si>
  <si>
    <t>L-357 EGEM SAHİL SİT. 35-18-L00357_950441780_950441780</t>
  </si>
  <si>
    <t>05.06.2023 11:30:03</t>
  </si>
  <si>
    <t>05.06.2023 18:11:57</t>
  </si>
  <si>
    <t>ÇANDARLI DM-TR-20 35-30-M00020_A_56365505_56365505</t>
  </si>
  <si>
    <t>05.06.2023 19:14:43</t>
  </si>
  <si>
    <t>05.06.2023 19:40:04</t>
  </si>
  <si>
    <t>TR-115 ZEYTİNALANI 35-19-L00115_956663816_956663816</t>
  </si>
  <si>
    <t>05.06.2023 10:17:45</t>
  </si>
  <si>
    <t>05.06.2023 12:25:29</t>
  </si>
  <si>
    <t>K-3011 35-01-K03011_911370242_911370242</t>
  </si>
  <si>
    <t>05.06.2023 20:00:19</t>
  </si>
  <si>
    <t>05.06.2023 22:01:23</t>
  </si>
  <si>
    <t>TR-29 (M-729) 35-30-M00729_955300026_955300026</t>
  </si>
  <si>
    <t>05.06.2023 15:04:05</t>
  </si>
  <si>
    <t>05.06.2023 18:25:16</t>
  </si>
  <si>
    <t>İKİZTEPE KÖK 45-78-M00258_HatBaşıAyırıcı_53140258 M03_53140258</t>
  </si>
  <si>
    <t>05.06.2023 10:45:17</t>
  </si>
  <si>
    <t>05.06.2023 12:55:28</t>
  </si>
  <si>
    <t>GÜLBAHÇE İM 35-19-A00006_HatBaşıAyırıcı_53137432 M06_53137432</t>
  </si>
  <si>
    <t>05.06.2023 15:31:54</t>
  </si>
  <si>
    <t>05.06.2023 19:26:35</t>
  </si>
  <si>
    <t>05.06.2023 06:19:00</t>
  </si>
  <si>
    <t>05.06.2023 06:58:57</t>
  </si>
  <si>
    <t>TR-39 35-16-L00039_953318759_953318759</t>
  </si>
  <si>
    <t>05.06.2023 14:50:53</t>
  </si>
  <si>
    <t>05.06.2023 17:47:57</t>
  </si>
  <si>
    <t>AKHİSAR İM 45-72-A00001_ESKİ ZEYTİN OVA L06_2308263</t>
  </si>
  <si>
    <t>05.06.2023 10:03:35</t>
  </si>
  <si>
    <t>05.06.2023 10:39:32</t>
  </si>
  <si>
    <t>YUKARI ÇAMKÖY TR-1 45-71-M01487_45-71-M01487_2369772</t>
  </si>
  <si>
    <t>05.06.2023 09:34:33</t>
  </si>
  <si>
    <t>05.06.2023 15:41:42</t>
  </si>
  <si>
    <t>ÇİFTLİK İM 35-18-A00003_TURSİTE L14_2307810</t>
  </si>
  <si>
    <t>05.06.2023 09:51:46</t>
  </si>
  <si>
    <t>05.06.2023 16:51:29</t>
  </si>
  <si>
    <t>SARIGÖL TR-39 45-79-M00039_45-79-M00039_2368400</t>
  </si>
  <si>
    <t>05.06.2023 17:58:02</t>
  </si>
  <si>
    <t>05.06.2023 18:56:09</t>
  </si>
  <si>
    <t>BOYALI AZMAK TR-3 35-24-M00055_DIREK TIPI TRAFO HUCRESI H01_2037353</t>
  </si>
  <si>
    <t>05.06.2023 00:02:49</t>
  </si>
  <si>
    <t>05.06.2023 03:59:32</t>
  </si>
  <si>
    <t>EĞRECİ TR-2 35-26-L00168_35-26-L00168_2355277</t>
  </si>
  <si>
    <t>05.06.2023 13:22:12</t>
  </si>
  <si>
    <t>05.06.2023 19:15:59</t>
  </si>
  <si>
    <t>DİKİLİ İM 35-30-A00001_ALTINOVA-1 M08_72357026</t>
  </si>
  <si>
    <t>05.06.2023 09:08:33</t>
  </si>
  <si>
    <t>05.06.2023 17:25:34</t>
  </si>
  <si>
    <t>K-1623 35-01-K01623_F 1F_5873052</t>
  </si>
  <si>
    <t>05.06.2023 08:18:26</t>
  </si>
  <si>
    <t>05.06.2023 09:40:04</t>
  </si>
  <si>
    <t>KINIK ORGANİZE DM 35-24-M00208_SOMA KÖYLER M15_83158735</t>
  </si>
  <si>
    <t>05.06.2023 10:32:32</t>
  </si>
  <si>
    <t>05.06.2023 14:55:00</t>
  </si>
  <si>
    <t>YENİ BAĞARASI TR-3 35-23-M00209_C_91286475_91286475</t>
  </si>
  <si>
    <t>05.06.2023 10:16:54</t>
  </si>
  <si>
    <t>05.06.2023 10:56:36</t>
  </si>
  <si>
    <t>YENİFOÇA TR-53 35-23-M00053_D_56378255_56378255</t>
  </si>
  <si>
    <t>05.06.2023 20:56:50</t>
  </si>
  <si>
    <t>05.06.2023 22:10:01</t>
  </si>
  <si>
    <t>K-4707 35-02-K04707_910073468_910073468</t>
  </si>
  <si>
    <t>05.06.2023 23:39:58</t>
  </si>
  <si>
    <t>06.06.2023 01:18:04</t>
  </si>
  <si>
    <t>TİRE TR-12 35-29-L00012_35-29-L00012_82689749</t>
  </si>
  <si>
    <t>05.06.2023 16:40:37</t>
  </si>
  <si>
    <t>05.06.2023 17:10:50</t>
  </si>
  <si>
    <t>IŞIKLAR KÖK 45-73-M00467_CABERFAKILI KÖY MERKEZ M010_83813307</t>
  </si>
  <si>
    <t>05.06.2023 09:09:40</t>
  </si>
  <si>
    <t>05.06.2023 15:19:15</t>
  </si>
  <si>
    <t>YAYAKENT TR-7 35-24-M00007_B_56352838_56352838</t>
  </si>
  <si>
    <t>05.06.2023 06:56:28</t>
  </si>
  <si>
    <t>05.06.2023 09:11:59</t>
  </si>
  <si>
    <t>BEYDERE KÖK 45-71-M00128_HatBaşıAyırıcı_53135140 M07_53135140</t>
  </si>
  <si>
    <t>05.06.2023 11:21:39</t>
  </si>
  <si>
    <t>05.06.2023 11:49:29</t>
  </si>
  <si>
    <t>05.06.2023 13:09:15</t>
  </si>
  <si>
    <t>05.06.2023 14:03:00</t>
  </si>
  <si>
    <t>ŞEMİKLER TM 35-04-A00003_ŞEMİKLER-10 K39_2312127</t>
  </si>
  <si>
    <t>05.06.2023 13:56:26</t>
  </si>
  <si>
    <t>05.06.2023 14:08:17</t>
  </si>
  <si>
    <t>M-442 35-02-M00442_M-48 M04_2323989</t>
  </si>
  <si>
    <t>05.06.2023 08:40:39</t>
  </si>
  <si>
    <t>05.06.2023 11:38:15</t>
  </si>
  <si>
    <t>MESCİTLİ TR-4 35-15-L01016_D_56362193_56362193</t>
  </si>
  <si>
    <t>05.06.2023 10:02:19</t>
  </si>
  <si>
    <t>05.06.2023 12:15:05</t>
  </si>
  <si>
    <t>L-400 35-18-L00400_950450999_950450999</t>
  </si>
  <si>
    <t>05.06.2023 19:53:16</t>
  </si>
  <si>
    <t>05.06.2023 23:00:00</t>
  </si>
  <si>
    <t>K-2315 35-01-K02315_35-01-K02315_2376287</t>
  </si>
  <si>
    <t>05.06.2023 09:54:43</t>
  </si>
  <si>
    <t>05.06.2023 17:27:01</t>
  </si>
  <si>
    <t>TAHSİN  ATALAY VE ARK. T-SULAMA GRB. 35-13-L00133_35-13-L00133_2374126</t>
  </si>
  <si>
    <t>05.06.2023 10:06:48</t>
  </si>
  <si>
    <t>05.06.2023 11:51:22</t>
  </si>
  <si>
    <t>YEŞİLYURT DM 45-73-M00476_HatBaşıAyırıcı_53134690 M04_53134690</t>
  </si>
  <si>
    <t>05.06.2023 07:16:19</t>
  </si>
  <si>
    <t>05.06.2023 09:47:16</t>
  </si>
  <si>
    <t>ÇAMLIK DM 35-17-M00173_ŞAKRAN GİRİŞ M10_66328237</t>
  </si>
  <si>
    <t>05.06.2023 09:40:41</t>
  </si>
  <si>
    <t>05.06.2023 16:36:32</t>
  </si>
  <si>
    <t>DM-01/TR-91 45-71-M01856_ÇAĞLAYAN DM M02_72053250</t>
  </si>
  <si>
    <t>05.06.2023 18:36:55</t>
  </si>
  <si>
    <t>05.06.2023 20:53:56</t>
  </si>
  <si>
    <t>GÜNEŞLİ KÖK 45-75-M00056_SALUR M03_67577911</t>
  </si>
  <si>
    <t>05.06.2023 10:18:20</t>
  </si>
  <si>
    <t>05.06.2023 19:21:23</t>
  </si>
  <si>
    <t>05.06.2023 11:05:07</t>
  </si>
  <si>
    <t>05.06.2023 12:45:49</t>
  </si>
  <si>
    <t>KAMİLLER TR-1 45-81-M00093_45-81-M00093_2356634</t>
  </si>
  <si>
    <t>05.06.2023 09:46:42</t>
  </si>
  <si>
    <t>05.06.2023 11:15:35</t>
  </si>
  <si>
    <t>K-210 35-07-K00210_35-07-K00210_49912380</t>
  </si>
  <si>
    <t>05.06.2023 17:38:22</t>
  </si>
  <si>
    <t>05.06.2023 18:24:10</t>
  </si>
  <si>
    <t>BORLU KÖK 45-86-M00046_HatBaşıAyırıcı_85717501 M02_85717501</t>
  </si>
  <si>
    <t>05.06.2023 12:10:58</t>
  </si>
  <si>
    <t>05.06.2023 15:11:24</t>
  </si>
  <si>
    <t>TR-125 ZEYTİNALANI 35-19-L00125_956680760_956680760</t>
  </si>
  <si>
    <t>05.06.2023 09:08:54</t>
  </si>
  <si>
    <t>05.06.2023 11:34:47</t>
  </si>
  <si>
    <t>05.06.2023 21:54:07</t>
  </si>
  <si>
    <t>05.06.2023 22:30:06</t>
  </si>
  <si>
    <t>M-2850 35-02-M02850_99471423_99471423</t>
  </si>
  <si>
    <t>05.06.2023 11:04:30</t>
  </si>
  <si>
    <t>05.06.2023 12:22:01</t>
  </si>
  <si>
    <t>05.06.2023 15:31:25</t>
  </si>
  <si>
    <t>05.06.2023 17:37:51</t>
  </si>
  <si>
    <t>DİKİLİ İM 35-30-A00001_ALTINOVA-2 M15_72357038</t>
  </si>
  <si>
    <t>05.06.2023 09:27:20</t>
  </si>
  <si>
    <t>05.06.2023 17:28:34</t>
  </si>
  <si>
    <t>05.06.2023 10:33:52</t>
  </si>
  <si>
    <t>05.06.2023 10:40:31</t>
  </si>
  <si>
    <t>K-2363 35-07-K02363_35-07-K02363_2368147</t>
  </si>
  <si>
    <t>05.06.2023 13:53:47</t>
  </si>
  <si>
    <t>05.06.2023 14:21:36</t>
  </si>
  <si>
    <t>AZMANLAR TR-1 45-81-M00124_45-81-M00124_2376133</t>
  </si>
  <si>
    <t>05.06.2023 12:35:55</t>
  </si>
  <si>
    <t>M-1268 35-04-M01268_35-04-M01268_66570907</t>
  </si>
  <si>
    <t>05.06.2023 20:16:18</t>
  </si>
  <si>
    <t>05.06.2023 20:36:28</t>
  </si>
  <si>
    <t>AŞAĞICUMA TR-3 35-16-M00102_35-16-M00102_2347830</t>
  </si>
  <si>
    <t>05.06.2023 12:37:26</t>
  </si>
  <si>
    <t>05.06.2023 13:36:07</t>
  </si>
  <si>
    <t>L-300 DM 35-18-L00300_L-454 L10_2329803</t>
  </si>
  <si>
    <t>05.06.2023 20:09:53</t>
  </si>
  <si>
    <t>05.06.2023 21:32:51</t>
  </si>
  <si>
    <t>KARABEYLER KAFALAR TR-1 45-81-M00128_45-81-M00128_2376523</t>
  </si>
  <si>
    <t>05.06.2023 09:31:36</t>
  </si>
  <si>
    <t>05.06.2023 14:51:09</t>
  </si>
  <si>
    <t>M-13 HIDIRLIK 35-14-M00013_A A01b_78985262</t>
  </si>
  <si>
    <t>05.06.2023 16:45:37</t>
  </si>
  <si>
    <t>05.06.2023 18:37:52</t>
  </si>
  <si>
    <t>TAYTAN TARIMSAL SULAMA 45-78-M00254_DIREK TIPI TRAFO HUCRESI H01_2111438</t>
  </si>
  <si>
    <t>05.06.2023 18:53:30</t>
  </si>
  <si>
    <t>05.06.2023 20:53:34</t>
  </si>
  <si>
    <t>05.06.2023 11:26:52</t>
  </si>
  <si>
    <t>05.06.2023 11:39:01</t>
  </si>
  <si>
    <t>05.06.2023 10:02:17</t>
  </si>
  <si>
    <t>05.06.2023 16:10:32</t>
  </si>
  <si>
    <t>SOMA TR-8 45-82-M00008_45-82-M00008_72201650</t>
  </si>
  <si>
    <t>05.06.2023 09:00:42</t>
  </si>
  <si>
    <t>05.06.2023 10:20:14</t>
  </si>
  <si>
    <t>A. CANCAN SLM. GRB TR-4 35-27-M01147_A_82841712_82841712</t>
  </si>
  <si>
    <t>05.06.2023 09:24:33</t>
  </si>
  <si>
    <t>05.06.2023 11:10:35</t>
  </si>
  <si>
    <t>PAYAMLI M-20 35-25-M00170_956641957_956641957</t>
  </si>
  <si>
    <t>05.06.2023 14:54:25</t>
  </si>
  <si>
    <t>CEVİZLİ DERVİŞLER TR-5 35-31-L00325_47798620_56352432_56352432</t>
  </si>
  <si>
    <t>05.06.2023 07:40:40</t>
  </si>
  <si>
    <t>05.06.2023 09:48:01</t>
  </si>
  <si>
    <t>BEYDERE KÖK 45-71-M00128_ESKİ YENİKÖY M09_50217160</t>
  </si>
  <si>
    <t>05.06.2023 20:22:29</t>
  </si>
  <si>
    <t>05.06.2023 21:10:26</t>
  </si>
  <si>
    <t>SÜZBEYLİ TR-1 35-28-M00421_DIREK TIPI TRAFO HUCRESI H01_2108315</t>
  </si>
  <si>
    <t>05.06.2023 15:14:46</t>
  </si>
  <si>
    <t>05.06.2023 20:31:02</t>
  </si>
  <si>
    <t>05.06.2023 08:23:25</t>
  </si>
  <si>
    <t>05.06.2023 10:29:39</t>
  </si>
  <si>
    <t>K-2435 35-04-K02435_35-04-K02435_2347823</t>
  </si>
  <si>
    <t>05.06.2023 09:29:53</t>
  </si>
  <si>
    <t>05.06.2023 09:37:52</t>
  </si>
  <si>
    <t>05.06.2023 17:02:18</t>
  </si>
  <si>
    <t>05.06.2023 20:30:56</t>
  </si>
  <si>
    <t>L-430 35-18-L00430_10464429_56369129_56369129</t>
  </si>
  <si>
    <t>05.06.2023 09:44:02</t>
  </si>
  <si>
    <t>05.06.2023 11:04:52</t>
  </si>
  <si>
    <t>ÇİFTÇİİBRAHİM CAMİ MAH.TR-1 45-77-M00098_45-77-M00098_2374493</t>
  </si>
  <si>
    <t>05.06.2023 13:20:27</t>
  </si>
  <si>
    <t>05.06.2023 13:45:00</t>
  </si>
  <si>
    <t>KAPANCI KÖK 45-78-L00229_KARAYAHŞİ-ÇAYKÖY L03_2328990</t>
  </si>
  <si>
    <t>05.06.2023 12:56:13</t>
  </si>
  <si>
    <t>05.06.2023 13:34:27</t>
  </si>
  <si>
    <t>DM-1/13 35-29-M00013_35-29-M00013_72201819</t>
  </si>
  <si>
    <t>05.06.2023 18:15:41</t>
  </si>
  <si>
    <t>05.06.2023 20:21:34</t>
  </si>
  <si>
    <t>K-188 35-01-K00188_A_56380481_56380481</t>
  </si>
  <si>
    <t>05.06.2023 05:32:12</t>
  </si>
  <si>
    <t>05.06.2023 09:37:45</t>
  </si>
  <si>
    <t>05.06.2023 08:42:47</t>
  </si>
  <si>
    <t>05.06.2023 09:04:20</t>
  </si>
  <si>
    <t>KARGIN KÖK 45-71-M00095_ESKİ KARAOĞLANLI (BAYIRLAR PETROL) M02_2321773</t>
  </si>
  <si>
    <t>05.06.2023 18:22:19</t>
  </si>
  <si>
    <t>05.06.2023 19:35:01</t>
  </si>
  <si>
    <t>TR-23/A 45-74-M00313_945585458_945585458</t>
  </si>
  <si>
    <t>05.06.2023 17:30:30</t>
  </si>
  <si>
    <t>05.06.2023 20:10:07</t>
  </si>
  <si>
    <t>TR-2/6 45-83-L00006_45-83-L00006_2372631</t>
  </si>
  <si>
    <t>05.06.2023 11:34:55</t>
  </si>
  <si>
    <t>05.06.2023 16:39:46</t>
  </si>
  <si>
    <t>ADALET DM 35-17-M00169_BERAK YÜKSEKKÖY GES ÇIKIŞI M10_53039680</t>
  </si>
  <si>
    <t>05.06.2023 09:20:12</t>
  </si>
  <si>
    <t>05.06.2023 14:04:55</t>
  </si>
  <si>
    <t>MURADİYE TR-1 İSTASYON KABİN 45-71-M00192_953221614_953221614</t>
  </si>
  <si>
    <t>05.06.2023 14:31:41</t>
  </si>
  <si>
    <t>05.06.2023 15:24:54</t>
  </si>
  <si>
    <t>K-2713 35-03-K02713_35-03-K02713_2371384</t>
  </si>
  <si>
    <t>05.06.2023 09:25:05</t>
  </si>
  <si>
    <t>05.06.2023 17:25:30</t>
  </si>
  <si>
    <t>ÜÇPINAR DM 45-71-M00183_HatBaşıAyırıcı_53134611 M11_53134611</t>
  </si>
  <si>
    <t>05.06.2023 07:49:13</t>
  </si>
  <si>
    <t>05.06.2023 12:07:40</t>
  </si>
  <si>
    <t>TR-17 35-17-M00017_E_91313624_91313624</t>
  </si>
  <si>
    <t>05.06.2023 20:31:42</t>
  </si>
  <si>
    <t>05.06.2023 21:24:18</t>
  </si>
  <si>
    <t>İSACA TR-1 45-72-L00218_956522532_956522532</t>
  </si>
  <si>
    <t>05.06.2023 22:52:09</t>
  </si>
  <si>
    <t>M-4 35-02-M00004_R_56382959_56382959</t>
  </si>
  <si>
    <t>05.06.2023 08:13:48</t>
  </si>
  <si>
    <t>05.06.2023 09:36:22</t>
  </si>
  <si>
    <t>05.06.2023 10:12:58</t>
  </si>
  <si>
    <t>05.06.2023 10:54:29</t>
  </si>
  <si>
    <t>K-2710 35-03-K02710_35-03-K02710_41963001</t>
  </si>
  <si>
    <t>05.06.2023 12:30:52</t>
  </si>
  <si>
    <t>05.06.2023 13:22:35</t>
  </si>
  <si>
    <t>05.06.2023 10:47:38</t>
  </si>
  <si>
    <t>05.06.2023 15:52:59</t>
  </si>
  <si>
    <t>GÜNEŞLİ EVCİLER TR-4 45-75-M00061_945598161_945598161</t>
  </si>
  <si>
    <t>05.06.2023 12:18:54</t>
  </si>
  <si>
    <t>05.06.2023 14:00:32</t>
  </si>
  <si>
    <t>M-1681 35-01-M01681_DAĞITIM TRAFOSU M03_72047151</t>
  </si>
  <si>
    <t>05.06.2023 11:04:42</t>
  </si>
  <si>
    <t>05.06.2023 15:13:25</t>
  </si>
  <si>
    <t>TR-26 35-31-L00026_C_90987767_90987767</t>
  </si>
  <si>
    <t>05.06.2023 09:32:28</t>
  </si>
  <si>
    <t>05.06.2023 13:17:07</t>
  </si>
  <si>
    <t>K-4020 35-09-K04020_A a2_5871388</t>
  </si>
  <si>
    <t>05.06.2023 13:51:27</t>
  </si>
  <si>
    <t>05.06.2023 19:33:57</t>
  </si>
  <si>
    <t>YENİ ŞAKRAN TR-9 35-17-M00209_A_91183242_91183242</t>
  </si>
  <si>
    <t>05.06.2023 22:32:10</t>
  </si>
  <si>
    <t>05.06.2023 23:14:58</t>
  </si>
  <si>
    <t>KIRKAĞAÇ OTOYOL DM 45-76-M00235_AHMET EMEKLİ M04_66021027</t>
  </si>
  <si>
    <t>05.06.2023 14:05:39</t>
  </si>
  <si>
    <t>05.06.2023 15:34:21</t>
  </si>
  <si>
    <t>M-1344 35-02-M01344_A_56383080_56383080</t>
  </si>
  <si>
    <t>05.06.2023 17:26:21</t>
  </si>
  <si>
    <t>05.06.2023 22:13:13</t>
  </si>
  <si>
    <t>BAYINDIR İM 35-20-A00001_ZEYTİNOVA-2 L02_2058793</t>
  </si>
  <si>
    <t>05.06.2023 09:08:43</t>
  </si>
  <si>
    <t>05.06.2023 15:22:33</t>
  </si>
  <si>
    <t>M-236 35-02-M00236_A_56382755_56382755</t>
  </si>
  <si>
    <t>05.06.2023 12:45:41</t>
  </si>
  <si>
    <t>05.06.2023 14:56:30</t>
  </si>
  <si>
    <t>HALİTPAŞA DM 45-80-M00060_HALİTPAŞA ŞEHİR M04_72188718</t>
  </si>
  <si>
    <t>05.06.2023 10:14:29</t>
  </si>
  <si>
    <t>05.06.2023 11:03:52</t>
  </si>
  <si>
    <t>HELVACI KÖK-1 35-17-M00360_HatBaşıAyırıcı_53132697 M03_53132697</t>
  </si>
  <si>
    <t>05.06.2023 09:44:30</t>
  </si>
  <si>
    <t>05.06.2023 12:11:15</t>
  </si>
  <si>
    <t>BEYDERE KÖK 45-71-M00128_HatBaşıAyırıcı_53134762 M09_53134762</t>
  </si>
  <si>
    <t>05.06.2023 19:11:00</t>
  </si>
  <si>
    <t>05.06.2023 21:02:44</t>
  </si>
  <si>
    <t>YEŞİLYAYLA TR-7 ÇAVDARLAR ÜSTÜ 45-77-M00135_45-77-M00135_2352125</t>
  </si>
  <si>
    <t>05.06.2023 12:52:27</t>
  </si>
  <si>
    <t>TR-34 35-13-M00052_TR-47 MERYEMANA L04_76785429</t>
  </si>
  <si>
    <t>05.06.2023 10:01:53</t>
  </si>
  <si>
    <t>05.06.2023 10:56:49</t>
  </si>
  <si>
    <t>KESİKKÖY DM 35-28-M00309_BURUNCUK M08_2046126</t>
  </si>
  <si>
    <t>05.06.2023 10:24:19</t>
  </si>
  <si>
    <t>05.06.2023 12:16:34</t>
  </si>
  <si>
    <t>CABBAR DM 45-73-M00100_KEMALİYE-1 ÇIKIŞ M09_2058104</t>
  </si>
  <si>
    <t>05.06.2023 19:53:52</t>
  </si>
  <si>
    <t>05.06.2023 20:52:02</t>
  </si>
  <si>
    <t>L-96 35-18-L00096_950457781_950457781</t>
  </si>
  <si>
    <t>05.06.2023 11:47:12</t>
  </si>
  <si>
    <t>05.06.2023 14:16:21</t>
  </si>
  <si>
    <t>05.06.2023 10:02:52</t>
  </si>
  <si>
    <t>05.06.2023 16:53:07</t>
  </si>
  <si>
    <t>YAKAKÖY KÖK 45-75-M00067_TEPEKÖY M02_2092139</t>
  </si>
  <si>
    <t>05.06.2023 06:32:15</t>
  </si>
  <si>
    <t>05.06.2023 06:37:15</t>
  </si>
  <si>
    <t>ARMUTLU İM 35-27-A00001_ÇUKURBAĞ L10_2050863</t>
  </si>
  <si>
    <t>06.06.2023 18:35:31</t>
  </si>
  <si>
    <t>06.06.2023 18:51:46</t>
  </si>
  <si>
    <t>K-1343 35-01-K01343_35-01-K01343_2358117</t>
  </si>
  <si>
    <t>06.06.2023 14:07:55</t>
  </si>
  <si>
    <t>06.06.2023 14:57:33</t>
  </si>
  <si>
    <t>GÜLKENT TR-4 35-30-M00227_C_56404723_56404723</t>
  </si>
  <si>
    <t>06.06.2023 07:03:21</t>
  </si>
  <si>
    <t>06.06.2023 10:01:54</t>
  </si>
  <si>
    <t>M-2675 35-01-M02675_911270681_911270681</t>
  </si>
  <si>
    <t>06.06.2023 15:16:10</t>
  </si>
  <si>
    <t>06.06.2023 17:07:38</t>
  </si>
  <si>
    <t>TR-61 35-26-M00061_35-26-M00061_65930725</t>
  </si>
  <si>
    <t>06.06.2023 09:52:33</t>
  </si>
  <si>
    <t>06.06.2023 17:14:12</t>
  </si>
  <si>
    <t>DOĞANCI TR-2 35-31-L00335_956569971_956569971</t>
  </si>
  <si>
    <t>06.06.2023 12:32:00</t>
  </si>
  <si>
    <t>06.06.2023 15:44:35</t>
  </si>
  <si>
    <t>SUBAŞI İM 35-26-A00002_NAİME L03_2304032</t>
  </si>
  <si>
    <t>06.06.2023 12:15:37</t>
  </si>
  <si>
    <t>06.06.2023 12:43:13</t>
  </si>
  <si>
    <t>TR-52 45-77-L00052_D_56395499_56395499</t>
  </si>
  <si>
    <t>06.06.2023 12:42:43</t>
  </si>
  <si>
    <t>06.06.2023 15:42:27</t>
  </si>
  <si>
    <t>SARUHANLI TR-25 45-80-M00025_TR-135 PAĞMAT ÖZEL M03_72203476</t>
  </si>
  <si>
    <t>06.06.2023 05:51:07</t>
  </si>
  <si>
    <t>06.06.2023 06:47:54</t>
  </si>
  <si>
    <t>06.06.2023 22:32:01</t>
  </si>
  <si>
    <t>07.06.2023 00:15:07</t>
  </si>
  <si>
    <t>SARIGÖL DM 45-79-M00069_TR-55/56/57/58 FİDERİ M10_2074536</t>
  </si>
  <si>
    <t>06.06.2023 09:44:54</t>
  </si>
  <si>
    <t>06.06.2023 10:02:24</t>
  </si>
  <si>
    <t>ULUDERBENT DM 45-73-M00491_ŞEHİR-2 M02_95475284</t>
  </si>
  <si>
    <t>Yabani Hayvan Teması</t>
  </si>
  <si>
    <t>06.06.2023 07:13:59</t>
  </si>
  <si>
    <t>06.06.2023 10:06:03</t>
  </si>
  <si>
    <t>TR-2 DM (M-702) 35-30-M00702_DİKİLİ TR-5 M06_66045492</t>
  </si>
  <si>
    <t>06.06.2023 09:39:43</t>
  </si>
  <si>
    <t>06.06.2023 10:48:06</t>
  </si>
  <si>
    <t>06.06.2023 08:33:38</t>
  </si>
  <si>
    <t>06.06.2023 08:39:00</t>
  </si>
  <si>
    <t>YAŞAR SÖKELİOĞLU-1 35-20-L00099_95000500043_95000500043</t>
  </si>
  <si>
    <t>06.06.2023 15:19:25</t>
  </si>
  <si>
    <t>06.06.2023 17:15:06</t>
  </si>
  <si>
    <t>SAKARLI KÖK 45-76-M00046_KOCAİSKAN M03_72214545</t>
  </si>
  <si>
    <t>06.06.2023 08:38:32</t>
  </si>
  <si>
    <t>06.06.2023 09:37:07</t>
  </si>
  <si>
    <t>YAKAPINAR TR-5 35-20-L00138_35-20-L00138_2359395</t>
  </si>
  <si>
    <t>06.06.2023 20:03:07</t>
  </si>
  <si>
    <t>06.06.2023 20:28:03</t>
  </si>
  <si>
    <t>DM-3/19 35-26-M00820_956628011_956628011</t>
  </si>
  <si>
    <t>06.06.2023 09:22:08</t>
  </si>
  <si>
    <t>06.06.2023 11:49:12</t>
  </si>
  <si>
    <t>K-4469 35-01-K04469_911951235_911951235</t>
  </si>
  <si>
    <t>06.06.2023 22:56:46</t>
  </si>
  <si>
    <t>07.06.2023 01:43:06</t>
  </si>
  <si>
    <t>06.06.2023 10:37:22</t>
  </si>
  <si>
    <t>06.06.2023 10:55:24</t>
  </si>
  <si>
    <t>ÖDEMİŞ İM 35-15-A00001_CUMHURİYET M12_2060983</t>
  </si>
  <si>
    <t>06.06.2023 07:23:29</t>
  </si>
  <si>
    <t>06.06.2023 07:27:04</t>
  </si>
  <si>
    <t>K-1904 35-10-K01904_98001276_98001276</t>
  </si>
  <si>
    <t>06.06.2023 09:46:26</t>
  </si>
  <si>
    <t>06.06.2023 11:39:54</t>
  </si>
  <si>
    <t>K-3558 35-02-K03558_913700382_913700382</t>
  </si>
  <si>
    <t>06.06.2023 13:05:26</t>
  </si>
  <si>
    <t>06.06.2023 15:02:58</t>
  </si>
  <si>
    <t>BAĞARASI TR-10 KÖK 35-23-M00179_YENİBAĞARASI M05_72143139</t>
  </si>
  <si>
    <t>06.06.2023 22:26:34</t>
  </si>
  <si>
    <t>06.06.2023 22:59:08</t>
  </si>
  <si>
    <t>M-1488 35-02-M01488_35-02-M01488_2372775</t>
  </si>
  <si>
    <t>06.06.2023 15:48:59</t>
  </si>
  <si>
    <t>06.06.2023 16:31:11</t>
  </si>
  <si>
    <t>K-162 35-01-K00162_912153269_912153269</t>
  </si>
  <si>
    <t>06.06.2023 09:39:31</t>
  </si>
  <si>
    <t>06.06.2023 15:43:20</t>
  </si>
  <si>
    <t>06.06.2023 09:24:25</t>
  </si>
  <si>
    <t>06.06.2023 18:18:40</t>
  </si>
  <si>
    <t>YENİFOÇA M-274 35-23-M00274_953698002_953698002</t>
  </si>
  <si>
    <t>06.06.2023 12:01:15</t>
  </si>
  <si>
    <t>06.06.2023 15:50:08</t>
  </si>
  <si>
    <t>M-2675 (YATIRIM REZERVE) 35-01-M02675_35-01-M02675_62507681</t>
  </si>
  <si>
    <t>06.06.2023 16:41:01</t>
  </si>
  <si>
    <t>06.06.2023 17:12:54</t>
  </si>
  <si>
    <t>L-226 ARITMA 35-18-L00226_950459613_950459613</t>
  </si>
  <si>
    <t>06.06.2023 12:14:11</t>
  </si>
  <si>
    <t>06.06.2023 17:14:55</t>
  </si>
  <si>
    <t>TR-1 45-78-L00001_915767860_915767860</t>
  </si>
  <si>
    <t>06.06.2023 14:43:51</t>
  </si>
  <si>
    <t>06.06.2023 15:36:07</t>
  </si>
  <si>
    <t>BAĞARASI TR-10 KÖK 35-23-M00179_HatBaşıAyırıcı_72050055 M05_72050055</t>
  </si>
  <si>
    <t>06.06.2023 23:29:38</t>
  </si>
  <si>
    <t>07.06.2023 03:30:06</t>
  </si>
  <si>
    <t>MURADİYE TR-10 45-71-M02143_953243289_953243289</t>
  </si>
  <si>
    <t>06.06.2023 11:48:11</t>
  </si>
  <si>
    <t>06.06.2023 17:03:55</t>
  </si>
  <si>
    <t>K-2744 35-03-K02744_K-4186 K01_42446211</t>
  </si>
  <si>
    <t>06.06.2023 01:28:10</t>
  </si>
  <si>
    <t>06.06.2023 02:07:06</t>
  </si>
  <si>
    <t>KARAYAĞCI YANIKDAĞ TR-1 45-75-M00193_DIREK TIPI TRAFO HUCRESI H01_2086113</t>
  </si>
  <si>
    <t>06.06.2023 13:47:25</t>
  </si>
  <si>
    <t>06.06.2023 14:27:04</t>
  </si>
  <si>
    <t>06.06.2023 10:40:54</t>
  </si>
  <si>
    <t>06.06.2023 11:34:18</t>
  </si>
  <si>
    <t>K-3768 35-02-K03768_99827556_99827556</t>
  </si>
  <si>
    <t>06.06.2023 07:31:27</t>
  </si>
  <si>
    <t>06.06.2023 10:07:14</t>
  </si>
  <si>
    <t>M-2902 35-02-M02902_T TR2-H01_83787621</t>
  </si>
  <si>
    <t>06.06.2023 08:46:02</t>
  </si>
  <si>
    <t>06.06.2023 17:26:50</t>
  </si>
  <si>
    <t>DM-12/TR-1 45-73-M00067_A a1_45119878</t>
  </si>
  <si>
    <t>06.06.2023 18:20:01</t>
  </si>
  <si>
    <t>06.06.2023 19:45:49</t>
  </si>
  <si>
    <t>VEZİRKÖPRÜ İM 35-03-A00002_SEYHAN K02_2053165</t>
  </si>
  <si>
    <t>06.06.2023 13:19:35</t>
  </si>
  <si>
    <t>06.06.2023 14:22:59</t>
  </si>
  <si>
    <t>ÇIPLAK KÖK 35-29-M00126_YENİÇİFTLİK ENH M09_72189962</t>
  </si>
  <si>
    <t>06.06.2023 09:44:49</t>
  </si>
  <si>
    <t>06.06.2023 12:38:17</t>
  </si>
  <si>
    <t>06.06.2023 06:20:55</t>
  </si>
  <si>
    <t>06.06.2023 08:47:38</t>
  </si>
  <si>
    <t>ARAPLI TR-3 35-16-M00749_A_91427378_91427378</t>
  </si>
  <si>
    <t>06.06.2023 02:18:54</t>
  </si>
  <si>
    <t>06.06.2023 02:58:16</t>
  </si>
  <si>
    <t>KUYUCAK KARAPINAR TR-1 45-75-M00091_DIREK TIPI TRAFO HUCRESI H01_2084784</t>
  </si>
  <si>
    <t>06.06.2023 11:51:39</t>
  </si>
  <si>
    <t>06.06.2023 12:34:32</t>
  </si>
  <si>
    <t>YENİFOÇA TR-3 35-23-M00003_C_56406873_56406873</t>
  </si>
  <si>
    <t>06.06.2023 18:43:12</t>
  </si>
  <si>
    <t>06.06.2023 19:17:02</t>
  </si>
  <si>
    <t>YENİKENT SULAMA TR-1 35-16-M00210_953354541_953354541</t>
  </si>
  <si>
    <t>06.06.2023 16:35:00</t>
  </si>
  <si>
    <t>06.06.2023 18:36:59</t>
  </si>
  <si>
    <t>DM-12/TR-1 45-73-M00067_45-73-M00067_65918042</t>
  </si>
  <si>
    <t>06.06.2023 09:29:12</t>
  </si>
  <si>
    <t>06.06.2023 15:52:41</t>
  </si>
  <si>
    <t>06.06.2023 07:50:21</t>
  </si>
  <si>
    <t>06.06.2023 09:03:12</t>
  </si>
  <si>
    <t>KESİKKÖY DM 35-28-M00309_SAKIPAĞA M06_96738958</t>
  </si>
  <si>
    <t>06.06.2023 00:16:48</t>
  </si>
  <si>
    <t>06.06.2023 00:20:25</t>
  </si>
  <si>
    <t>SOMA TR-5 45-82-M00005_C_91399627_91399627</t>
  </si>
  <si>
    <t>06.06.2023 13:18:16</t>
  </si>
  <si>
    <t>06.06.2023 14:25:55</t>
  </si>
  <si>
    <t>BALIKLIOVA TR-7 (TR-308) 35-19-L00361_A_91453698_91453698</t>
  </si>
  <si>
    <t>06.06.2023 18:49:41</t>
  </si>
  <si>
    <t>06.06.2023 21:03:35</t>
  </si>
  <si>
    <t>BARAJ KÖK 35-17-M00461_ÇITAK M04_2122886</t>
  </si>
  <si>
    <t>06.06.2023 05:59:15</t>
  </si>
  <si>
    <t>06.06.2023 06:41:10</t>
  </si>
  <si>
    <t>ÖDEMİŞ İM 35-15-A00001_ESKİ OVAKENT L15_2062381</t>
  </si>
  <si>
    <t>06.06.2023 19:22:19</t>
  </si>
  <si>
    <t>06.06.2023 19:52:46</t>
  </si>
  <si>
    <t>TEKKEDERE DM 35-16-M00137_ZEYTİNDAĞ DM-2 M10_2306325</t>
  </si>
  <si>
    <t>06.06.2023 10:44:28</t>
  </si>
  <si>
    <t>06.06.2023 13:28:17</t>
  </si>
  <si>
    <t>KOYUNDERE DM 35-28-M00165_KOYUNDERE TR-13 M05_66524566</t>
  </si>
  <si>
    <t>06.06.2023 10:23:24</t>
  </si>
  <si>
    <t>06.06.2023 11:16:53</t>
  </si>
  <si>
    <t>K-4234 35-03-K04234_35-03-K04234_65675881</t>
  </si>
  <si>
    <t>06.06.2023 13:23:34</t>
  </si>
  <si>
    <t>06.06.2023 14:08:02</t>
  </si>
  <si>
    <t>AYVACIK TR-2 35-28-M00812_A_65513358_65513358</t>
  </si>
  <si>
    <t>06.06.2023 18:19:29</t>
  </si>
  <si>
    <t>06.06.2023 18:52:59</t>
  </si>
  <si>
    <t>HALİLBEYLİ DM 35-27-M00620_HALİLBEYLİ-2 M08_2065846</t>
  </si>
  <si>
    <t>06.06.2023 06:31:05</t>
  </si>
  <si>
    <t>06.06.2023 07:58:36</t>
  </si>
  <si>
    <t>L-357 EGEM SAHİL SİT. 35-18-L00357_950441631_950441631</t>
  </si>
  <si>
    <t>06.06.2023 08:26:57</t>
  </si>
  <si>
    <t>06.06.2023 13:02:04</t>
  </si>
  <si>
    <t>GÖKÇEN İM 35-29-A00004_TRAFO 15.8-ÖLÇÜ L13_2105921</t>
  </si>
  <si>
    <t>06.06.2023 03:02:19</t>
  </si>
  <si>
    <t>06.06.2023 03:17:33</t>
  </si>
  <si>
    <t>BİRGİ KÖK 35-19-M00041_KÖYLER M03_72152106</t>
  </si>
  <si>
    <t>06.06.2023 12:25:25</t>
  </si>
  <si>
    <t>06.06.2023 13:04:19</t>
  </si>
  <si>
    <t>L-228 ILICA GARAJ 35-18-L00228_B B1_5771865</t>
  </si>
  <si>
    <t>06.06.2023 13:00:56</t>
  </si>
  <si>
    <t>06.06.2023 20:33:40</t>
  </si>
  <si>
    <t>ILGIN HATBAŞI KÖK 45-73-M01292_SOBRAN M03_83838129</t>
  </si>
  <si>
    <t>06.06.2023 17:55:12</t>
  </si>
  <si>
    <t>06.06.2023 18:59:47</t>
  </si>
  <si>
    <t>L-259 35-14-L00259_35-14-L00259_2361978</t>
  </si>
  <si>
    <t>06.06.2023 09:21:35</t>
  </si>
  <si>
    <t>06.06.2023 11:41:04</t>
  </si>
  <si>
    <t>K-1142 35-01-K01142_TRAFO K03_2064175</t>
  </si>
  <si>
    <t>06.06.2023 10:59:17</t>
  </si>
  <si>
    <t>06.06.2023 14:58:27</t>
  </si>
  <si>
    <t>K-2752 35-03-K02752_911129231_911129231</t>
  </si>
  <si>
    <t>06.06.2023 16:18:50</t>
  </si>
  <si>
    <t>06.06.2023 18:36:35</t>
  </si>
  <si>
    <t>MENEMEN TR-68 35-28-L00068_35-28-L00068_2357029</t>
  </si>
  <si>
    <t>06.06.2023 20:40:41</t>
  </si>
  <si>
    <t>06.06.2023 23:32:51</t>
  </si>
  <si>
    <t>TIRMANLAR DM 35-16-M00171_YOĞURTANLI M01_72041584</t>
  </si>
  <si>
    <t>06.06.2023 19:27:54</t>
  </si>
  <si>
    <t>06.06.2023 20:04:32</t>
  </si>
  <si>
    <t>ARMUTLU İM 35-27-A00001_ARMUTLU-1 M10_2050871</t>
  </si>
  <si>
    <t>06.06.2023 09:19:52</t>
  </si>
  <si>
    <t>06.06.2023 18:01:00</t>
  </si>
  <si>
    <t>K-1904 35-10-K01904_D_56380507_56380507</t>
  </si>
  <si>
    <t>06.06.2023 11:29:21</t>
  </si>
  <si>
    <t>06.06.2023 11:53:29</t>
  </si>
  <si>
    <t>TR-1/14 45-72-M00014_956519124_956519124</t>
  </si>
  <si>
    <t>06.06.2023 20:33:09</t>
  </si>
  <si>
    <t>06.06.2023 22:10:24</t>
  </si>
  <si>
    <t>SELÇUK İM/DM 35-13-A00004_SELÇUK ZİRAİ SULAMA L05_65986069</t>
  </si>
  <si>
    <t>06.06.2023 09:50:05</t>
  </si>
  <si>
    <t>06.06.2023 12:31:46</t>
  </si>
  <si>
    <t>L-400 35-18-L00400_YASSI ADA  L-252 L11_2324804</t>
  </si>
  <si>
    <t>06.06.2023 11:19:20</t>
  </si>
  <si>
    <t>06.06.2023 11:29:00</t>
  </si>
  <si>
    <t>BURUNCUK TR-6 35-20-L00304_955212060_955212060</t>
  </si>
  <si>
    <t>06.06.2023 14:20:13</t>
  </si>
  <si>
    <t>06.06.2023 19:42:34</t>
  </si>
  <si>
    <t>K-1343 35-01-K01343_A_56359383_56359383</t>
  </si>
  <si>
    <t>06.06.2023 13:28:27</t>
  </si>
  <si>
    <t>06.06.2023 14:53:30</t>
  </si>
  <si>
    <t>KİRELLİ KÖK 35-29-L00809_GÜRDÜLLÜ- DERELİ-KİRELLİ KÖY L01_74719165</t>
  </si>
  <si>
    <t>06.06.2023 07:08:52</t>
  </si>
  <si>
    <t>06.06.2023 07:53:36</t>
  </si>
  <si>
    <t>M-195 35-02-M00195_95002692454_95002692454</t>
  </si>
  <si>
    <t>06.06.2023 03:11:41</t>
  </si>
  <si>
    <t>06.06.2023 03:42:45</t>
  </si>
  <si>
    <t>HACIİBRAHİMLER TR-1 45-72-M00195_DIREK TIPI TRAFO HUCRESI H01_2046407</t>
  </si>
  <si>
    <t>06.06.2023 20:32:03</t>
  </si>
  <si>
    <t>06.06.2023 22:36:14</t>
  </si>
  <si>
    <t>ABALIOĞLU DM 45-83-M00136_BAĞYURDU-DOĞALGAZ-OZAN BLOK M09_72134615</t>
  </si>
  <si>
    <t>06.06.2023 17:21:45</t>
  </si>
  <si>
    <t>06.06.2023 18:25:55</t>
  </si>
  <si>
    <t>SARIGÖL DM 45-79-M00069_ULUDERBENT FİDERİ M16_2076610</t>
  </si>
  <si>
    <t>06.06.2023 08:16:30</t>
  </si>
  <si>
    <t>06.06.2023 08:24:41</t>
  </si>
  <si>
    <t>YAKACIK TR-1 35-20-L00232_B_91343413_91343413</t>
  </si>
  <si>
    <t>06.06.2023 18:57:47</t>
  </si>
  <si>
    <t>06.06.2023 20:15:13</t>
  </si>
  <si>
    <t>L-54 MEKAN SİTESİ 35-14-L00054_35-14-L00054_72207164</t>
  </si>
  <si>
    <t>06.06.2023 12:27:25</t>
  </si>
  <si>
    <t>06.06.2023 12:50:46</t>
  </si>
  <si>
    <t>ALAŞEHİR TR-68 45-73-M00068_45-73-M00068_2353060</t>
  </si>
  <si>
    <t>06.06.2023 10:26:55</t>
  </si>
  <si>
    <t>06.06.2023 17:34:41</t>
  </si>
  <si>
    <t>06.06.2023 15:06:32</t>
  </si>
  <si>
    <t>06.06.2023 17:44:06</t>
  </si>
  <si>
    <t>06.06.2023 11:54:53</t>
  </si>
  <si>
    <t>06.06.2023 12:30:19</t>
  </si>
  <si>
    <t>L-310 35-18-L00310_95001420153_95001420153</t>
  </si>
  <si>
    <t>06.06.2023 19:58:29</t>
  </si>
  <si>
    <t>06.06.2023 22:43:17</t>
  </si>
  <si>
    <t>YAHŞELLİ TR-5 35-28-M00497_A_56357000_56357000</t>
  </si>
  <si>
    <t>06.06.2023 20:48:41</t>
  </si>
  <si>
    <t>06.06.2023 21:42:18</t>
  </si>
  <si>
    <t>KARACAALİ TR-2 45-79-M00484_945574732_945574732</t>
  </si>
  <si>
    <t>06.06.2023 20:56:36</t>
  </si>
  <si>
    <t>06.06.2023 22:45:16</t>
  </si>
  <si>
    <t>ÇATALOLUK DM 45-74-M00227_HatBaşıAyırıcı_77952904 M03_77952904</t>
  </si>
  <si>
    <t>06.06.2023 11:16:39</t>
  </si>
  <si>
    <t>06.06.2023 13:49:10</t>
  </si>
  <si>
    <t>ÇIRPI TR-1/2 35-20-M00002_11205726_56383231_56383231</t>
  </si>
  <si>
    <t>06.06.2023 16:45:07</t>
  </si>
  <si>
    <t>06.06.2023 17:54:13</t>
  </si>
  <si>
    <t>06.06.2023 09:33:55</t>
  </si>
  <si>
    <t>06.06.2023 09:39:18</t>
  </si>
  <si>
    <t>K-1241 35-03-K01241_912845896_912845896</t>
  </si>
  <si>
    <t>06.06.2023 15:33:42</t>
  </si>
  <si>
    <t>06.06.2023 17:28:43</t>
  </si>
  <si>
    <t>K-570 35-01-K00570_35-01-K00570_2364187</t>
  </si>
  <si>
    <t>06.06.2023 10:50:35</t>
  </si>
  <si>
    <t>06.06.2023 11:16:03</t>
  </si>
  <si>
    <t>TR-2 DM (M-702) 35-30-M00702_TR-20 M10_66045485</t>
  </si>
  <si>
    <t>06.06.2023 09:07:44</t>
  </si>
  <si>
    <t>06.06.2023 10:46:25</t>
  </si>
  <si>
    <t>K-3285 35-08-K03285_D_56378740_56378740</t>
  </si>
  <si>
    <t>06.06.2023 10:27:00</t>
  </si>
  <si>
    <t>06.06.2023 21:07:55</t>
  </si>
  <si>
    <t>SOMA TR-44 45-82-M00044_KIRKAĞAÇ YOLU TR M04_2091601</t>
  </si>
  <si>
    <t>06.06.2023 09:12:45</t>
  </si>
  <si>
    <t>06.06.2023 10:28:24</t>
  </si>
  <si>
    <t>TR-28 35-27-M00028_KOZLUDERE TR-29 M02_66129632</t>
  </si>
  <si>
    <t>06.06.2023 19:41:25</t>
  </si>
  <si>
    <t>06.06.2023 20:18:07</t>
  </si>
  <si>
    <t>L-279 ERDİL SİTESİ 35-18-L00279_950438620_950438620</t>
  </si>
  <si>
    <t>06.06.2023 13:57:05</t>
  </si>
  <si>
    <t>06.06.2023 19:31:36</t>
  </si>
  <si>
    <t>K-288 35-04-K00288_99109277_99109277</t>
  </si>
  <si>
    <t>06.06.2023 19:03:00</t>
  </si>
  <si>
    <t>06.06.2023 21:15:10</t>
  </si>
  <si>
    <t>MURADİYE TR-1 İSTASYON KABİN 45-71-M00192_D D02_60706228</t>
  </si>
  <si>
    <t>06.06.2023 13:42:32</t>
  </si>
  <si>
    <t>06.06.2023 14:55:09</t>
  </si>
  <si>
    <t>TR-11 45-77-L00011_945487865_945487865</t>
  </si>
  <si>
    <t>06.06.2023 08:45:18</t>
  </si>
  <si>
    <t>06.06.2023 11:55:17</t>
  </si>
  <si>
    <t>MAVİ KÖŞE TR-1 KÖK 35-17-M00224__56356206_56356206</t>
  </si>
  <si>
    <t>06.06.2023 17:43:05</t>
  </si>
  <si>
    <t>06.06.2023 18:35:32</t>
  </si>
  <si>
    <t>VENTOLA KÖK 35-26-M00678_PİZZA PİZZA M02_65914155</t>
  </si>
  <si>
    <t>06.06.2023 06:01:42</t>
  </si>
  <si>
    <t>06.06.2023 07:23:26</t>
  </si>
  <si>
    <t>06.06.2023 13:15:55</t>
  </si>
  <si>
    <t>06.06.2023 15:11:54</t>
  </si>
  <si>
    <t>06.06.2023 09:48:09</t>
  </si>
  <si>
    <t>06.06.2023 11:00:45</t>
  </si>
  <si>
    <t>DM-12/TR-1 45-73-M00067_ALACİTY ÇIKIŞ M014_65917927</t>
  </si>
  <si>
    <t>06.06.2023 10:02:37</t>
  </si>
  <si>
    <t>06.06.2023 15:37:14</t>
  </si>
  <si>
    <t>YENİLER TR-1 35-16-M00158_DIREK TIPI TRAFO HUCRESI H01_2044300</t>
  </si>
  <si>
    <t>06.06.2023 22:27:39</t>
  </si>
  <si>
    <t>07.06.2023 01:41:23</t>
  </si>
  <si>
    <t>SAZOBA DM 45-72-M00413_SAZOBA ÇIKIŞI M02_2102715</t>
  </si>
  <si>
    <t>06.06.2023 15:49:41</t>
  </si>
  <si>
    <t>06.06.2023 16:55:32</t>
  </si>
  <si>
    <t>SÜLEYMANLI KÖK 35-28-M00606_BOZALAN M04_66870996</t>
  </si>
  <si>
    <t>06.06.2023 09:23:25</t>
  </si>
  <si>
    <t>06.06.2023 16:04:13</t>
  </si>
  <si>
    <t>MENEMEN TR-52 35-28-L00052_D_56362445_56362445</t>
  </si>
  <si>
    <t>06.06.2023 19:32:48</t>
  </si>
  <si>
    <t>06.06.2023 20:43:20</t>
  </si>
  <si>
    <t>M-329 35-03-M00329_35-03-M00329_2372696</t>
  </si>
  <si>
    <t>06.06.2023 09:15:53</t>
  </si>
  <si>
    <t>06.06.2023 17:06:25</t>
  </si>
  <si>
    <t>SALUR KÖK 45-75-M00062_HatBaşıAyırıcı_84100652 M03_84100652</t>
  </si>
  <si>
    <t>06.06.2023 15:25:11</t>
  </si>
  <si>
    <t>06.06.2023 18:18:42</t>
  </si>
  <si>
    <t>ÇANDARLI TATİL KÖYÜ KÖK-11 35-30-M00079_ÇANDARLI TATİL KÖYÜ M04_72085968</t>
  </si>
  <si>
    <t>06.06.2023 14:33:01</t>
  </si>
  <si>
    <t>06.06.2023 15:20:01</t>
  </si>
  <si>
    <t>UZUNKUYU TR-1 35-19-M00203_DIREK TIPI TRAFO HUCRESI H01_2057013</t>
  </si>
  <si>
    <t>06.06.2023 11:19:13</t>
  </si>
  <si>
    <t>06.06.2023 13:09:46</t>
  </si>
  <si>
    <t>TR-47 35-30-L00047_C_91111236_91111236</t>
  </si>
  <si>
    <t>06.06.2023 19:03:33</t>
  </si>
  <si>
    <t>06.06.2023 20:24:10</t>
  </si>
  <si>
    <t>SELENDİ TR-8 45-81-M00008_945625409_945625409</t>
  </si>
  <si>
    <t>06.06.2023 09:04:47</t>
  </si>
  <si>
    <t>06.06.2023 10:44:12</t>
  </si>
  <si>
    <t>TR-45 MANZARA CAD. 35-19-M00045_C_91251575_91251575</t>
  </si>
  <si>
    <t>06.06.2023 14:03:41</t>
  </si>
  <si>
    <t>06.06.2023 16:03:03</t>
  </si>
  <si>
    <t>M-2980 35-02-M02980_99355451_99355451</t>
  </si>
  <si>
    <t>06.06.2023 18:40:15</t>
  </si>
  <si>
    <t>06.06.2023 21:51:25</t>
  </si>
  <si>
    <t>DÜNDARLI TR-2 35-24-M00203_955232152_955232152</t>
  </si>
  <si>
    <t>06.06.2023 16:33:34</t>
  </si>
  <si>
    <t>06.06.2023 18:15:51</t>
  </si>
  <si>
    <t>ORHANLI ORTA M-90 35-14-M00090_7822183_56358770_56358770</t>
  </si>
  <si>
    <t>06.06.2023 19:58:05</t>
  </si>
  <si>
    <t>06.06.2023 23:59:29</t>
  </si>
  <si>
    <t>ARMUTLU İM 35-27-A00001_BAĞYURDU L15_73034160</t>
  </si>
  <si>
    <t>06.06.2023 20:53:01</t>
  </si>
  <si>
    <t>06.06.2023 21:22:47</t>
  </si>
  <si>
    <t>KEMALPAŞA TM 35-27-A00002_KEMALPAŞA-3 (TR-34) M05_2306678</t>
  </si>
  <si>
    <t>06.06.2023 05:47:32</t>
  </si>
  <si>
    <t>06.06.2023 05:57:01</t>
  </si>
  <si>
    <t>M-2564 35-02-M02564_913594488_913594488</t>
  </si>
  <si>
    <t>06.06.2023 12:42:16</t>
  </si>
  <si>
    <t>06.06.2023 17:49:56</t>
  </si>
  <si>
    <t>HAYKIRAN TR-2 35-28-M00201_A_56357555_56357555</t>
  </si>
  <si>
    <t>06.06.2023 22:45:28</t>
  </si>
  <si>
    <t>06.06.2023 23:22:47</t>
  </si>
  <si>
    <t>YENİ LİMAN TR-2 35-21-L00051_D_91167071_91167071</t>
  </si>
  <si>
    <t>06.06.2023 10:19:54</t>
  </si>
  <si>
    <t>06.06.2023 12:00:51</t>
  </si>
  <si>
    <t>06.06.2023 10:01:00</t>
  </si>
  <si>
    <t>06.06.2023 19:08:45</t>
  </si>
  <si>
    <t>TR-153 35-26-M00153_ M03_2331088</t>
  </si>
  <si>
    <t>06.06.2023 10:14:47</t>
  </si>
  <si>
    <t>06.06.2023 17:13:02</t>
  </si>
  <si>
    <t>ÇATALOLUK DM 45-74-M00227_AYVAALAN M03_2328576</t>
  </si>
  <si>
    <t>06.06.2023 10:02:57</t>
  </si>
  <si>
    <t>06.06.2023 10:03:37</t>
  </si>
  <si>
    <t>06.06.2023 15:44:14</t>
  </si>
  <si>
    <t>06.06.2023 15:51:05</t>
  </si>
  <si>
    <t>BALABANLI NİHAT KUZUM SULAMA GRB TR-9 35-15-M00341_35-15-M00341_2365377</t>
  </si>
  <si>
    <t>06.06.2023 12:02:52</t>
  </si>
  <si>
    <t>06.06.2023 14:07:42</t>
  </si>
  <si>
    <t>06.06.2023 06:47:31</t>
  </si>
  <si>
    <t>06.06.2023 07:47:07</t>
  </si>
  <si>
    <t>TR-7(M-707) 35-30-M00707_TR-8 M02_79434015</t>
  </si>
  <si>
    <t>06.06.2023 13:00:49</t>
  </si>
  <si>
    <t>06.06.2023 13:03:01</t>
  </si>
  <si>
    <t>K-300 35-01-K00300_DAĞITIM TRAFOSU K-300 K01_2314934</t>
  </si>
  <si>
    <t>06.06.2023 02:38:32</t>
  </si>
  <si>
    <t>06.06.2023 02:59:07</t>
  </si>
  <si>
    <t>ILIPINAR GES KÖK 35-23-M00348_HatBaşıAyırıcı_83291065 M04_83291065</t>
  </si>
  <si>
    <t>06.06.2023 22:00:50</t>
  </si>
  <si>
    <t>06.06.2023 23:07:29</t>
  </si>
  <si>
    <t>TR-45 MANZARA CAD. 35-19-M00045_A_91251580_91251580</t>
  </si>
  <si>
    <t>06.06.2023 16:25:21</t>
  </si>
  <si>
    <t>06.06.2023 19:46:00</t>
  </si>
  <si>
    <t>İCİKLER ULUMAH TR-1 45-86-M00175_45-86-M00175_2349117</t>
  </si>
  <si>
    <t>06.06.2023 11:51:17</t>
  </si>
  <si>
    <t>06.06.2023 12:22:52</t>
  </si>
  <si>
    <t>TAYTAN OFİS KÖK 45-78-M00314_HatBaşıAyırıcı_53139710 M06_53139710</t>
  </si>
  <si>
    <t>06.06.2023 10:24:25</t>
  </si>
  <si>
    <t>06.06.2023 11:34:36</t>
  </si>
  <si>
    <t>TARIMSAL SULAMA TR-10 45-85-L00054_DIREK TIPI TRAFO HUCRESI H01_2090762</t>
  </si>
  <si>
    <t>06.06.2023 18:43:11</t>
  </si>
  <si>
    <t>06.06.2023 20:20:07</t>
  </si>
  <si>
    <t>TURKUAZ VİLLALARI 35-30-M00215__72410675_72410675</t>
  </si>
  <si>
    <t>06.06.2023 09:46:33</t>
  </si>
  <si>
    <t>06.06.2023 11:17:19</t>
  </si>
  <si>
    <t>AYASKENT DM-1 35-16-M00009_AYASKENT SULAMA M05_82964182</t>
  </si>
  <si>
    <t>06.06.2023 09:19:35</t>
  </si>
  <si>
    <t>06.06.2023 15:24:39</t>
  </si>
  <si>
    <t>06.06.2023 08:52:36</t>
  </si>
  <si>
    <t>06.06.2023 16:54:01</t>
  </si>
  <si>
    <t>M-258 35-09-M00258_97826812_97826812</t>
  </si>
  <si>
    <t>06.06.2023 10:45:22</t>
  </si>
  <si>
    <t>06.06.2023 11:37:44</t>
  </si>
  <si>
    <t>TR-1/6 45-72-M00006_DAĞITIM TRAFO TR-1/6 M06_83423320</t>
  </si>
  <si>
    <t>06.06.2023 09:32:24</t>
  </si>
  <si>
    <t>06.06.2023 13:33:43</t>
  </si>
  <si>
    <t>06.06.2023 17:18:30</t>
  </si>
  <si>
    <t>06.06.2023 17:37:08</t>
  </si>
  <si>
    <t>K-2744 35-03-K02744_TRAFO K03_42446213</t>
  </si>
  <si>
    <t>06.06.2023 09:03:07</t>
  </si>
  <si>
    <t>06.06.2023 20:20:09</t>
  </si>
  <si>
    <t>TR-1 (DM-5/1) 35-19-M00001_956675681_956675681</t>
  </si>
  <si>
    <t>06.06.2023 18:19:44</t>
  </si>
  <si>
    <t>06.06.2023 21:36:30</t>
  </si>
  <si>
    <t>KIRKAĞAÇ TR-1 45-76-M00001_KIRKAĞAÇ TR-2/TR-3/TR-18/TR-24 M03_72215520</t>
  </si>
  <si>
    <t>06.06.2023 06:41:24</t>
  </si>
  <si>
    <t>06.06.2023 06:59:56</t>
  </si>
  <si>
    <t>TR-2/122 45-83-M00720__72373853_72373853</t>
  </si>
  <si>
    <t>06.06.2023 16:02:54</t>
  </si>
  <si>
    <t>06.06.2023 16:44:57</t>
  </si>
  <si>
    <t>ADALA TR-1 45-78-M00284_ADALA TR-2/3/7/8/9 M03_83647742</t>
  </si>
  <si>
    <t>06.06.2023 20:26:21</t>
  </si>
  <si>
    <t>06.06.2023 20:53:14</t>
  </si>
  <si>
    <t>06.06.2023 17:18:50</t>
  </si>
  <si>
    <t>06.06.2023 17:29:24</t>
  </si>
  <si>
    <t>06.06.2023 16:40:02</t>
  </si>
  <si>
    <t>06.06.2023 16:49:03</t>
  </si>
  <si>
    <t>AŞAĞI KIZILCA TR-1 35-27-L00045_DIREK TIPI TRAFO HUCRESI H01_2048112</t>
  </si>
  <si>
    <t>06.06.2023 19:18:09</t>
  </si>
  <si>
    <t>06.06.2023 20:24:31</t>
  </si>
  <si>
    <t>HİSAR MAH.TR-6 45-86-M00050_HİSAR MAH.TR-7/TR-8 M03_72227364</t>
  </si>
  <si>
    <t>06.06.2023 10:29:40</t>
  </si>
  <si>
    <t>06.06.2023 16:42:36</t>
  </si>
  <si>
    <t>06.06.2023 17:51:20</t>
  </si>
  <si>
    <t>06.06.2023 21:58:42</t>
  </si>
  <si>
    <t>KARAPINAR İM 45-78-A00002_GERİ DÖNÜŞ FİDERİ M05_66243668</t>
  </si>
  <si>
    <t>06.06.2023 08:09:07</t>
  </si>
  <si>
    <t>06.06.2023 09:28:05</t>
  </si>
  <si>
    <t>K-2314 35-03-K02314_D_56390028_56390028</t>
  </si>
  <si>
    <t>06.06.2023 18:51:18</t>
  </si>
  <si>
    <t>06.06.2023 22:54:37</t>
  </si>
  <si>
    <t>SARIGÖL DM 45-79-M00069_HatBaşıAyırıcı_53134427 M16_53134427</t>
  </si>
  <si>
    <t>06.06.2023 18:25:27</t>
  </si>
  <si>
    <t>06.06.2023 19:33:51</t>
  </si>
  <si>
    <t>DM06/TR06 45-73-M00066_45-73-M00066_66879596</t>
  </si>
  <si>
    <t>06.06.2023 11:32:17</t>
  </si>
  <si>
    <t>06.06.2023 16:14:53</t>
  </si>
  <si>
    <t>YENİDOSTLAR SİTESİ TR 35-30-M00698_955323169_955323169</t>
  </si>
  <si>
    <t>06.06.2023 13:54:17</t>
  </si>
  <si>
    <t>06.06.2023 18:20:28</t>
  </si>
  <si>
    <t>POYRAZDAMLARI TR-1 KÖK 45-78-M00571_TR-2 M03_66081109</t>
  </si>
  <si>
    <t>06.06.2023 20:44:59</t>
  </si>
  <si>
    <t>06.06.2023 22:31:00</t>
  </si>
  <si>
    <t>KABAZLI KÖK 45-78-M00675_HatBaşıAyırıcı_53140189 M02_53140189</t>
  </si>
  <si>
    <t>06.06.2023 13:23:46</t>
  </si>
  <si>
    <t>06.06.2023 14:53:22</t>
  </si>
  <si>
    <t>06.06.2023 09:17:25</t>
  </si>
  <si>
    <t>06.06.2023 14:37:27</t>
  </si>
  <si>
    <t>K-27 35-01-K00027_910926275_910926275</t>
  </si>
  <si>
    <t>06.06.2023 10:34:03</t>
  </si>
  <si>
    <t>06.06.2023 17:24:43</t>
  </si>
  <si>
    <t>06.06.2023 21:22:44</t>
  </si>
  <si>
    <t>06.06.2023 21:31:20</t>
  </si>
  <si>
    <t>TR-74 ( M-774) 35-30-M00774_95002567476_95002567476</t>
  </si>
  <si>
    <t>06.06.2023 17:05:06</t>
  </si>
  <si>
    <t>06.06.2023 17:48:13</t>
  </si>
  <si>
    <t>ZEYTİNDAĞ DM 35-16-M00138_ZEYTİNDAĞ M05_76071944</t>
  </si>
  <si>
    <t>06.06.2023 11:25:12</t>
  </si>
  <si>
    <t>06.06.2023 13:25:25</t>
  </si>
  <si>
    <t>06.06.2023 06:25:27</t>
  </si>
  <si>
    <t>06.06.2023 07:36:31</t>
  </si>
  <si>
    <t>K-4538 35-07-K04538_99017571_99017571</t>
  </si>
  <si>
    <t>06.06.2023 18:38:32</t>
  </si>
  <si>
    <t>06.06.2023 21:26:39</t>
  </si>
  <si>
    <t>BEYDERE KÖK 45-71-M00128_HatBaşıAyırıcı_53135260 M07_53135260</t>
  </si>
  <si>
    <t>06.06.2023 10:57:47</t>
  </si>
  <si>
    <t>06.06.2023 12:36:45</t>
  </si>
  <si>
    <t>M-236 35-02-M00236_913655485_913655485</t>
  </si>
  <si>
    <t>06.06.2023 13:35:14</t>
  </si>
  <si>
    <t>06.06.2023 15:00:34</t>
  </si>
  <si>
    <t>BAĞLICA TR-3 45-79-M00288_945566718_945566718</t>
  </si>
  <si>
    <t>06.06.2023 15:21:21</t>
  </si>
  <si>
    <t>06.06.2023 17:41:37</t>
  </si>
  <si>
    <t>MEDAR TR-5 45-72-L00288_956514329_956514329</t>
  </si>
  <si>
    <t>06.06.2023 18:02:11</t>
  </si>
  <si>
    <t>06.06.2023 19:46:39</t>
  </si>
  <si>
    <t>ILGIN HATBAŞI KÖK 45-73-M01292_ASSTAR KÖK M05_83838135</t>
  </si>
  <si>
    <t>06.06.2023 18:59:34</t>
  </si>
  <si>
    <t>06.06.2023 19:07:28</t>
  </si>
  <si>
    <t>YENİFOÇA M-274 35-23-M00274_A_91428984_91428984</t>
  </si>
  <si>
    <t>06.06.2023 13:39:55</t>
  </si>
  <si>
    <t>06.06.2023 15:53:13</t>
  </si>
  <si>
    <t>MASKİ ARITMA KÖK 45-72-M00121_TR-1/87  -   HAYVAN PAZARI M02_66495144</t>
  </si>
  <si>
    <t>06.06.2023 08:29:33</t>
  </si>
  <si>
    <t>06.06.2023 09:03:22</t>
  </si>
  <si>
    <t>BOZDAĞ TR-9 35-15-L00293_A_91362935_91362935</t>
  </si>
  <si>
    <t>06.06.2023 12:24:47</t>
  </si>
  <si>
    <t>06.06.2023 16:18:47</t>
  </si>
  <si>
    <t>ARMUTLU DM 35-27-M00879_ARMUTLU TM ENH-2 M04_2332500</t>
  </si>
  <si>
    <t>06.06.2023 09:31:05</t>
  </si>
  <si>
    <t>06.06.2023 17:45:00</t>
  </si>
  <si>
    <t>TR-147 35-15-M00147_TR-146 M03_66583719</t>
  </si>
  <si>
    <t>06.06.2023 15:04:22</t>
  </si>
  <si>
    <t>06.06.2023 15:38:50</t>
  </si>
  <si>
    <t>06.06.2023 09:09:44</t>
  </si>
  <si>
    <t>06.06.2023 09:30:09</t>
  </si>
  <si>
    <t>K-824 35-08-K00824_35-08-K00824_95433394</t>
  </si>
  <si>
    <t>06.06.2023 10:51:42</t>
  </si>
  <si>
    <t>06.06.2023 19:11:46</t>
  </si>
  <si>
    <t>YAYAKENT DM 35-24-M00209_HatBaşıAyırıcı_92368867 M05_92368867</t>
  </si>
  <si>
    <t>06.06.2023 14:55:04</t>
  </si>
  <si>
    <t>SELENDİ TR-8 45-81-M00008_945625422_945625422</t>
  </si>
  <si>
    <t>06.06.2023 13:09:08</t>
  </si>
  <si>
    <t>06.06.2023 15:39:05</t>
  </si>
  <si>
    <t>MIDIKLI KÖK 45-81-M00043_HatBaşıAyırıcı_53135352 M03_53135352</t>
  </si>
  <si>
    <t>06.06.2023 06:59:45</t>
  </si>
  <si>
    <t>06.06.2023 09:04:01</t>
  </si>
  <si>
    <t>KAYACIK GÖKKÖY 45-75-M00215_DIREK TIPI TRAFO HUCRESI H01_2086612</t>
  </si>
  <si>
    <t>06.06.2023 13:05:07</t>
  </si>
  <si>
    <t>06.06.2023 13:26:50</t>
  </si>
  <si>
    <t>L-430 35-18-L00430_950452534_950452534</t>
  </si>
  <si>
    <t>06.06.2023 08:35:39</t>
  </si>
  <si>
    <t>06.06.2023 11:17:37</t>
  </si>
  <si>
    <t>K-3214 35-04-K03214_35-04-K03214_2370387</t>
  </si>
  <si>
    <t>06.06.2023 17:49:00</t>
  </si>
  <si>
    <t>06.06.2023 18:36:44</t>
  </si>
  <si>
    <t>SİNANCILAR KÖYÜ TR-2 35-27-L00260_DIREK TIPI TRAFO HUCRESI H01_2055080</t>
  </si>
  <si>
    <t>06.06.2023 03:01:21</t>
  </si>
  <si>
    <t>06.06.2023 04:02:35</t>
  </si>
  <si>
    <t>ILGIN HATBAŞI KÖK 45-73-M01292_KİLLİK M04_83838134</t>
  </si>
  <si>
    <t>06.06.2023 17:55:51</t>
  </si>
  <si>
    <t>06.06.2023 17:56:51</t>
  </si>
  <si>
    <t>KÜREKÇİ KARADİKEN TR-1 45-75-M00100_45-75-M00100_2352044</t>
  </si>
  <si>
    <t>06.06.2023 09:59:01</t>
  </si>
  <si>
    <t>06.06.2023 10:46:47</t>
  </si>
  <si>
    <t>K-3214 35-04-K03214_99493756_99493756</t>
  </si>
  <si>
    <t>06.06.2023 16:07:38</t>
  </si>
  <si>
    <t>06.06.2023 18:05:42</t>
  </si>
  <si>
    <t>M-1052 35-02-M01052_A_56383431_56383431</t>
  </si>
  <si>
    <t>06.06.2023 09:22:20</t>
  </si>
  <si>
    <t>06.06.2023 16:05:05</t>
  </si>
  <si>
    <t>ÇAMLIK DM 35-17-M00173_TR-10 M11_66328140</t>
  </si>
  <si>
    <t>06.06.2023 10:36:31</t>
  </si>
  <si>
    <t>06.06.2023 11:32:52</t>
  </si>
  <si>
    <t>MURADİYE TR 2/A 45-71-M00201_953239294_953239294</t>
  </si>
  <si>
    <t>06.06.2023 11:03:41</t>
  </si>
  <si>
    <t>06.06.2023 19:03:09</t>
  </si>
  <si>
    <t>AHMET DİRİK SULAMA GRUBU TR 35-27-M00266_A_56356716_56356716</t>
  </si>
  <si>
    <t>06.06.2023 11:32:57</t>
  </si>
  <si>
    <t>06.06.2023 14:08:27</t>
  </si>
  <si>
    <t>YEŞİLYURT TR-15 45-73-M00484_DAĞITIM TRAFOSU M04_2084034</t>
  </si>
  <si>
    <t>06.06.2023 22:35:44</t>
  </si>
  <si>
    <t>07.06.2023 07:33:47</t>
  </si>
  <si>
    <t>TR-159 45-78-M00159_49415771 A3b_49409093</t>
  </si>
  <si>
    <t>06.06.2023 11:42:52</t>
  </si>
  <si>
    <t>06.06.2023 12:15:36</t>
  </si>
  <si>
    <t>L-430 35-18-L00430_950452505_950452505</t>
  </si>
  <si>
    <t>06.06.2023 10:07:39</t>
  </si>
  <si>
    <t>06.06.2023 12:02:17</t>
  </si>
  <si>
    <t>TOPALLAR TR-1 35-16-M00092_953353489_953353489</t>
  </si>
  <si>
    <t>06.06.2023 18:59:16</t>
  </si>
  <si>
    <t>06.06.2023 21:05:03</t>
  </si>
  <si>
    <t>TR-11(M-711) 35-30-M00711_TR-12 M03_79433948</t>
  </si>
  <si>
    <t>06.06.2023 11:20:45</t>
  </si>
  <si>
    <t>06.06.2023 12:59:29</t>
  </si>
  <si>
    <t>M-2845 35-03-M02845_M-2846 M05_72156235</t>
  </si>
  <si>
    <t>06.06.2023 14:39:43</t>
  </si>
  <si>
    <t>06.06.2023 18:13:13</t>
  </si>
  <si>
    <t>AKHİSAR İM 45-72-A00001_HatBaşıAyırıcı_96309915 L06_96309915</t>
  </si>
  <si>
    <t>06.06.2023 11:10:03</t>
  </si>
  <si>
    <t>06.06.2023 18:34:49</t>
  </si>
  <si>
    <t>M-1038 35-04-M01038_99515027_99515027</t>
  </si>
  <si>
    <t>06.06.2023 23:32:27</t>
  </si>
  <si>
    <t>07.06.2023 02:01:28</t>
  </si>
  <si>
    <t>06.06.2023 10:27:29</t>
  </si>
  <si>
    <t>06.06.2023 19:30:18</t>
  </si>
  <si>
    <t>TR-103 MEZARLIK YOLU 35-26-M00103_35-26-M00103_2356819</t>
  </si>
  <si>
    <t>06.06.2023 13:48:45</t>
  </si>
  <si>
    <t>06.06.2023 18:44:56</t>
  </si>
  <si>
    <t>YAZIBAŞI TR-1 35-26-M00619_B_91420510_91420510</t>
  </si>
  <si>
    <t>06.06.2023 23:04:06</t>
  </si>
  <si>
    <t>07.06.2023 00:30:21</t>
  </si>
  <si>
    <t>06.06.2023 07:48:08</t>
  </si>
  <si>
    <t>06.06.2023 08:35:22</t>
  </si>
  <si>
    <t>MURADİYE TR 2/A 45-71-M00201_C C02_5985659</t>
  </si>
  <si>
    <t>06.06.2023 12:39:57</t>
  </si>
  <si>
    <t>06.06.2023 14:36:43</t>
  </si>
  <si>
    <t>GÜNEŞLİ KÖK 45-75-M00056_HatBaşıAyırıcı_53135624 M03_53135624</t>
  </si>
  <si>
    <t>06.06.2023 07:22:17</t>
  </si>
  <si>
    <t>06.06.2023 09:12:47</t>
  </si>
  <si>
    <t>ÖDEMİŞ İM 35-15-A00001_HatBaşıAyırıcı_53132620 L15_53132620</t>
  </si>
  <si>
    <t>06.06.2023 18:02:49</t>
  </si>
  <si>
    <t>06.06.2023 20:03:39</t>
  </si>
  <si>
    <t>SİYEKLİ KÖK 45-71-M00185_DAĞYENİCE M07_72256967</t>
  </si>
  <si>
    <t>06.06.2023 09:41:39</t>
  </si>
  <si>
    <t>06.06.2023 14:23:24</t>
  </si>
  <si>
    <t>06.06.2023 15:23:23</t>
  </si>
  <si>
    <t>06.06.2023 20:46:41</t>
  </si>
  <si>
    <t>06.06.2023 19:06:46</t>
  </si>
  <si>
    <t>06.06.2023 20:23:43</t>
  </si>
  <si>
    <t>06.06.2023 00:31:32</t>
  </si>
  <si>
    <t>06.06.2023 01:38:54</t>
  </si>
  <si>
    <t>M-10 35-02-M00010_D_56369217_56369217</t>
  </si>
  <si>
    <t>06.06.2023 09:50:34</t>
  </si>
  <si>
    <t>06.06.2023 14:02:53</t>
  </si>
  <si>
    <t>DM-5/11 35-26-M00804_956628873_956628873</t>
  </si>
  <si>
    <t>06.06.2023 10:56:45</t>
  </si>
  <si>
    <t>06.06.2023 16:35:12</t>
  </si>
  <si>
    <t>06.06.2023 17:37:43</t>
  </si>
  <si>
    <t>06.06.2023 18:54:46</t>
  </si>
  <si>
    <t>L-54 MEKAN SİTESİ 35-14-L00054_A_56372496_56372496</t>
  </si>
  <si>
    <t>06.06.2023 09:51:39</t>
  </si>
  <si>
    <t>06.06.2023 12:45:17</t>
  </si>
  <si>
    <t>SARIKAYA MERKEZ TR-1 35-32-L00063_A_56393820_56393820</t>
  </si>
  <si>
    <t>06.06.2023 12:41:26</t>
  </si>
  <si>
    <t>06.06.2023 15:15:35</t>
  </si>
  <si>
    <t>SÜTÇÜLER TR-1 35-27-M00408_913698916_913698916</t>
  </si>
  <si>
    <t>06.06.2023 09:58:19</t>
  </si>
  <si>
    <t>06.06.2023 12:54:14</t>
  </si>
  <si>
    <t>GÜZELKÖY KÖK 45-71-M00123_HAŞİM AKCURA ENH M03_50218077</t>
  </si>
  <si>
    <t>06.06.2023 10:30:53</t>
  </si>
  <si>
    <t>06.06.2023 12:50:23</t>
  </si>
  <si>
    <t>M-891 35-02-M00891_M-1701 M04_2034652</t>
  </si>
  <si>
    <t>06.06.2023 19:14:38</t>
  </si>
  <si>
    <t>06.06.2023 19:28:30</t>
  </si>
  <si>
    <t>ARSLANLAR TM 35-26-A00004_TORBALI M20_2307690</t>
  </si>
  <si>
    <t>06.06.2023 13:58:55</t>
  </si>
  <si>
    <t>06.06.2023 14:55:00</t>
  </si>
  <si>
    <t>06.06.2023 14:07:31</t>
  </si>
  <si>
    <t>06.06.2023 14:30:46</t>
  </si>
  <si>
    <t>FOÇA TR-47 35-23-L00047_FOÇA TR-49 L01_72144988</t>
  </si>
  <si>
    <t>06.06.2023 09:39:08</t>
  </si>
  <si>
    <t>06.06.2023 11:28:02</t>
  </si>
  <si>
    <t>KIZILCAOVA TR-3 35-20-L00172_C_91271141_91271141</t>
  </si>
  <si>
    <t>06.06.2023 13:13:42</t>
  </si>
  <si>
    <t>06.06.2023 16:32:50</t>
  </si>
  <si>
    <t>BURHAN TR-1 45-78-M00743_A_56402627_56402627</t>
  </si>
  <si>
    <t>06.06.2023 11:14:49</t>
  </si>
  <si>
    <t>06.06.2023 15:31:42</t>
  </si>
  <si>
    <t>06.06.2023 10:09:04</t>
  </si>
  <si>
    <t>06.06.2023 15:17:14</t>
  </si>
  <si>
    <t>06.06.2023 09:56:43</t>
  </si>
  <si>
    <t>06.06.2023 17:28:26</t>
  </si>
  <si>
    <t>K-511 35-01-K00511_K-300 K03_2118135</t>
  </si>
  <si>
    <t>06.06.2023 03:13:59</t>
  </si>
  <si>
    <t>06.06.2023 04:47:02</t>
  </si>
  <si>
    <t>DEMİRKÖPRÜ TM 45-78-A00005_HatBaşıAyırıcı_50165559 M05_50165559</t>
  </si>
  <si>
    <t>06.06.2023 19:44:01</t>
  </si>
  <si>
    <t>06.06.2023 20:04:46</t>
  </si>
  <si>
    <t>M-1950 35-09-M01950_98323635_98323635</t>
  </si>
  <si>
    <t>06.06.2023 16:09:03</t>
  </si>
  <si>
    <t>06.06.2023 17:33:39</t>
  </si>
  <si>
    <t>06.06.2023 01:50:22</t>
  </si>
  <si>
    <t>06.06.2023 03:07:57</t>
  </si>
  <si>
    <t>TR-75 35-19-L00075_956667522_956667522</t>
  </si>
  <si>
    <t>06.06.2023 12:27:22</t>
  </si>
  <si>
    <t>06.06.2023 14:15:31</t>
  </si>
  <si>
    <t>HARMANDALI KÖK 45-71-M00061_NURİ SORMAN M11_72231093</t>
  </si>
  <si>
    <t>06.06.2023 08:09:35</t>
  </si>
  <si>
    <t>06.06.2023 09:03:13</t>
  </si>
  <si>
    <t>ŞEVKİ DİRİK GRB. 35-20-M00018_35-20-M00018_2367267</t>
  </si>
  <si>
    <t>06.06.2023 11:48:15</t>
  </si>
  <si>
    <t>06.06.2023 13:05:24</t>
  </si>
  <si>
    <t>AHMETBEYLER DM 35-16-M00154_PAŞAKÖY FERİZLER M05_82985646</t>
  </si>
  <si>
    <t>06.06.2023 19:56:34</t>
  </si>
  <si>
    <t>06.06.2023 20:13:06</t>
  </si>
  <si>
    <t>TR-83 35-30-L00083_955292922_955292922</t>
  </si>
  <si>
    <t>06.06.2023 11:47:38</t>
  </si>
  <si>
    <t>06.06.2023 13:57:06</t>
  </si>
  <si>
    <t>ESKİ FOÇA İM 35-23-A00001_TR-53 L06_2308681</t>
  </si>
  <si>
    <t>06.06.2023 09:19:19</t>
  </si>
  <si>
    <t>06.06.2023 13:10:08</t>
  </si>
  <si>
    <t>K-1678 35-08-K01678_35-08-K01678_42032926</t>
  </si>
  <si>
    <t>06.06.2023 11:17:30</t>
  </si>
  <si>
    <t>06.06.2023 18:45:53</t>
  </si>
  <si>
    <t>YEŞİLYURT TR-2 45-75-M00358_45-75-M00358_48482955</t>
  </si>
  <si>
    <t>06.06.2023 10:15:00</t>
  </si>
  <si>
    <t>06.06.2023 11:19:15</t>
  </si>
  <si>
    <t>YAYAKENT DM 35-24-M00209_BALABAN M05_72093612</t>
  </si>
  <si>
    <t>06.06.2023 21:24:32</t>
  </si>
  <si>
    <t>06.06.2023 22:21:47</t>
  </si>
  <si>
    <t>06.06.2023 13:22:52</t>
  </si>
  <si>
    <t>06.06.2023 13:50:50</t>
  </si>
  <si>
    <t>KOLDERE KÖK 45-80-M00051_ÇAVUŞOĞLU TST M06_73403318</t>
  </si>
  <si>
    <t>06.06.2023 09:31:15</t>
  </si>
  <si>
    <t>06.06.2023 14:12:40</t>
  </si>
  <si>
    <t>TR-73 ( M-773) 35-30-M00773_GÜRSEL HASGÜÇMEN L04_83484652</t>
  </si>
  <si>
    <t>06.06.2023 10:49:39</t>
  </si>
  <si>
    <t>06.06.2023 12:58:01</t>
  </si>
  <si>
    <t>GÜNEY DM 45-83-L00130_AYVACIK L06_2303292</t>
  </si>
  <si>
    <t>06.06.2023 19:21:31</t>
  </si>
  <si>
    <t>06.06.2023 19:56:31</t>
  </si>
  <si>
    <t>K-1142 35-01-K01142_TRAFO K03_2334080</t>
  </si>
  <si>
    <t>06.06.2023 18:35:21</t>
  </si>
  <si>
    <t>06.06.2023 18:46:40</t>
  </si>
  <si>
    <t>06.06.2023 15:28:04</t>
  </si>
  <si>
    <t>06.06.2023 17:14:41</t>
  </si>
  <si>
    <t>K-3042 35-02-K03042_95001443659_95001443659</t>
  </si>
  <si>
    <t>06.06.2023 17:58:25</t>
  </si>
  <si>
    <t>06.06.2023 21:21:58</t>
  </si>
  <si>
    <t>TR-1/10 45-72-M00010_TR-1/12 M02_85209779</t>
  </si>
  <si>
    <t>06.06.2023 06:24:50</t>
  </si>
  <si>
    <t>06.06.2023 07:49:06</t>
  </si>
  <si>
    <t>06.06.2023 19:27:33</t>
  </si>
  <si>
    <t>06.06.2023 20:10:44</t>
  </si>
  <si>
    <t>TİRE İM-DM-1 35-29-A00001_DM-1/66 M04_2059514</t>
  </si>
  <si>
    <t>06.06.2023 02:57:57</t>
  </si>
  <si>
    <t>06.06.2023 03:01:53</t>
  </si>
  <si>
    <t>PAŞATIMARI TARIMSAL SULAMA TR-5 45-83-M00247_A_91351478_91351478</t>
  </si>
  <si>
    <t>06.06.2023 13:36:05</t>
  </si>
  <si>
    <t>06.06.2023 14:06:52</t>
  </si>
  <si>
    <t>06.06.2023 06:49:49</t>
  </si>
  <si>
    <t>06.06.2023 09:30:51</t>
  </si>
  <si>
    <t>M-1763 35-02-M01763_M-591 M02_2113004</t>
  </si>
  <si>
    <t>06.06.2023 15:54:50</t>
  </si>
  <si>
    <t>06.06.2023 18:16:06</t>
  </si>
  <si>
    <t>KAYAKÖY MALAŞ TR-11 35-15-L00494_35-15-L00494_2365937</t>
  </si>
  <si>
    <t>06.06.2023 10:29:27</t>
  </si>
  <si>
    <t>06.06.2023 18:44:58</t>
  </si>
  <si>
    <t>KELLETEPE KÖK 35-31-L00035_HatBaşıAyırıcı_82410046 L04_82410046</t>
  </si>
  <si>
    <t>06.06.2023 09:32:51</t>
  </si>
  <si>
    <t>06.06.2023 15:44:38</t>
  </si>
  <si>
    <t>K-3625 35-01-K03625_35-01-K03625_2355501</t>
  </si>
  <si>
    <t>06.06.2023 20:36:18</t>
  </si>
  <si>
    <t>06.06.2023 21:06:55</t>
  </si>
  <si>
    <t>YENİ FOÇA TR-19 35-23-M00019_YENİFOÇA TR-20 M02_2334905</t>
  </si>
  <si>
    <t>06.06.2023 15:30:37</t>
  </si>
  <si>
    <t>06.06.2023 16:11:18</t>
  </si>
  <si>
    <t>TR-150 35-16-L00150_35-16-L00150_72038488</t>
  </si>
  <si>
    <t>06.06.2023 11:29:11</t>
  </si>
  <si>
    <t>06.06.2023 11:54:42</t>
  </si>
  <si>
    <t>DENİŞ 1-2 MOD5A 45-82-M00377_DENİŞ-2 ÇIKIŞ M10_2115173</t>
  </si>
  <si>
    <t>06.06.2023 10:05:24</t>
  </si>
  <si>
    <t>06.06.2023 16:20:12</t>
  </si>
  <si>
    <t>L-283 35-18-L00283_C_91140174_91140174</t>
  </si>
  <si>
    <t>06.06.2023 10:12:12</t>
  </si>
  <si>
    <t>06.06.2023 16:00:00</t>
  </si>
  <si>
    <t>ÇAMLIK DM 35-17-M00173_HatBaşıAyırıcı_65358276 M08_65358276</t>
  </si>
  <si>
    <t>06.06.2023 18:26:17</t>
  </si>
  <si>
    <t>06.06.2023 20:00:49</t>
  </si>
  <si>
    <t>İRİMAĞZI TR-21 35-15-L00698_B_56367952_56367952</t>
  </si>
  <si>
    <t>06.06.2023 06:45:31</t>
  </si>
  <si>
    <t>06.06.2023 08:53:03</t>
  </si>
  <si>
    <t>07.06.2023 10:24:09</t>
  </si>
  <si>
    <t>07.06.2023 17:43:06</t>
  </si>
  <si>
    <t>EYKO TR-1 35-30-M00027_TR-2 M02_2323620</t>
  </si>
  <si>
    <t>07.06.2023 13:20:10</t>
  </si>
  <si>
    <t>07.06.2023 15:09:44</t>
  </si>
  <si>
    <t>AŞAĞIŞAKRAN TR-1 35-17-M00223_ H_58006353</t>
  </si>
  <si>
    <t>07.06.2023 10:31:04</t>
  </si>
  <si>
    <t>07.06.2023 13:13:46</t>
  </si>
  <si>
    <t>FUAR İM 35-01-A00003_SELVİLİTEPE K12_2306363</t>
  </si>
  <si>
    <t>07.06.2023 12:23:54</t>
  </si>
  <si>
    <t>07.06.2023 13:24:27</t>
  </si>
  <si>
    <t>ÇAKIRCA ALİ TR-4 45-73-M00367_A_56391194_56391194</t>
  </si>
  <si>
    <t>07.06.2023 19:32:53</t>
  </si>
  <si>
    <t>07.06.2023 21:21:06</t>
  </si>
  <si>
    <t>HASKÖY TR-4 45-72-L00252_956351200_956351200</t>
  </si>
  <si>
    <t>07.06.2023 14:39:34</t>
  </si>
  <si>
    <t>07.06.2023 16:06:38</t>
  </si>
  <si>
    <t>M-377 35-02-M00377_35-02-M00377_2348956</t>
  </si>
  <si>
    <t>07.06.2023 09:14:09</t>
  </si>
  <si>
    <t>07.06.2023 17:17:01</t>
  </si>
  <si>
    <t>HASTANE DM 45-71-M02096_HASTANE-2 ÇIKIŞ M04_61026586</t>
  </si>
  <si>
    <t>07.06.2023 08:36:40</t>
  </si>
  <si>
    <t>07.06.2023 09:04:24</t>
  </si>
  <si>
    <t>M-612 (DM-4/22) 35-17-M00612_M-611 (DM-4/23) M01_66036880</t>
  </si>
  <si>
    <t>07.06.2023 10:54:32</t>
  </si>
  <si>
    <t>07.06.2023 12:16:49</t>
  </si>
  <si>
    <t>TR-1/20-A 45-72-M00103_DIREK TIPI TRAFO HUCRESI H01_2106936</t>
  </si>
  <si>
    <t>07.06.2023 09:00:33</t>
  </si>
  <si>
    <t>07.06.2023 16:04:26</t>
  </si>
  <si>
    <t>07.06.2023 20:41:11</t>
  </si>
  <si>
    <t>07.06.2023 20:47:22</t>
  </si>
  <si>
    <t>K-1906 35-10-K01906_35-10-K01906_48172857</t>
  </si>
  <si>
    <t>07.06.2023 07:27:58</t>
  </si>
  <si>
    <t>07.06.2023 11:39:30</t>
  </si>
  <si>
    <t>KUŞÇULAR DM-2 35-19-M00515_TR-319 M05_80470430</t>
  </si>
  <si>
    <t>07.06.2023 03:11:11</t>
  </si>
  <si>
    <t>07.06.2023 04:09:49</t>
  </si>
  <si>
    <t>GÜZELKÖY KÖK 45-71-M00123_HatBaşıAyırıcı_53135148 M03_53135148</t>
  </si>
  <si>
    <t>07.06.2023 07:40:22</t>
  </si>
  <si>
    <t>07.06.2023 10:04:23</t>
  </si>
  <si>
    <t>TR-153 (DM-2/43) 35-16-L00153_B_65513471_65513471</t>
  </si>
  <si>
    <t>07.06.2023 17:43:34</t>
  </si>
  <si>
    <t>07.06.2023 18:36:22</t>
  </si>
  <si>
    <t>TR-34 45-74-M00034_B_56352291_56352291</t>
  </si>
  <si>
    <t>07.06.2023 17:10:38</t>
  </si>
  <si>
    <t>07.06.2023 19:30:30</t>
  </si>
  <si>
    <t>ÇANDARLI TR-25 35-30-M00025__72538695_72538695</t>
  </si>
  <si>
    <t>07.06.2023 13:56:46</t>
  </si>
  <si>
    <t>07.06.2023 16:03:41</t>
  </si>
  <si>
    <t>K-3422 35-07-K03422_99448407_99448407</t>
  </si>
  <si>
    <t>07.06.2023 17:02:19</t>
  </si>
  <si>
    <t>08.06.2023 00:25:06</t>
  </si>
  <si>
    <t>TÜRKELLİ DM (TR-4) 35-28-M00368_HATUNDERE DM (HELVACI DM) M05_56298989</t>
  </si>
  <si>
    <t>07.06.2023 12:26:04</t>
  </si>
  <si>
    <t>07.06.2023 12:32:18</t>
  </si>
  <si>
    <t>TR-32 35-19-M00032_956672172_956672172</t>
  </si>
  <si>
    <t>07.06.2023 21:26:11</t>
  </si>
  <si>
    <t>07.06.2023 22:36:00</t>
  </si>
  <si>
    <t>07.06.2023 06:29:05</t>
  </si>
  <si>
    <t>07.06.2023 06:48:26</t>
  </si>
  <si>
    <t>07.06.2023 09:43:10</t>
  </si>
  <si>
    <t>07.06.2023 10:18:04</t>
  </si>
  <si>
    <t>07.06.2023 11:40:52</t>
  </si>
  <si>
    <t>07.06.2023 16:08:23</t>
  </si>
  <si>
    <t>07.06.2023 19:20:28</t>
  </si>
  <si>
    <t>07.06.2023 20:53:03</t>
  </si>
  <si>
    <t>CABBAR DM 45-73-M00100_KULA ÇIKIŞI M08_2058237</t>
  </si>
  <si>
    <t>07.06.2023 10:52:24</t>
  </si>
  <si>
    <t>07.06.2023 15:22:00</t>
  </si>
  <si>
    <t>TR-273 35-19-L00273_35-19-L00273_2368763</t>
  </si>
  <si>
    <t>07.06.2023 09:17:34</t>
  </si>
  <si>
    <t>07.06.2023 10:09:39</t>
  </si>
  <si>
    <t>DM4/TR-8 35-27-M00022_912049605_912049605</t>
  </si>
  <si>
    <t>07.06.2023 22:50:07</t>
  </si>
  <si>
    <t>08.06.2023 02:12:03</t>
  </si>
  <si>
    <t>M-1664 35-03-M01664_964175928_964175928</t>
  </si>
  <si>
    <t>07.06.2023 18:34:00</t>
  </si>
  <si>
    <t>07.06.2023 22:58:05</t>
  </si>
  <si>
    <t>DURASILLI TR-1 KÖK 45-78-M01114_TAYTAN TR-1 KÖK M03_2106678</t>
  </si>
  <si>
    <t>07.06.2023 13:07:17</t>
  </si>
  <si>
    <t>07.06.2023 13:39:52</t>
  </si>
  <si>
    <t>DEREKÖY KÖK 45-72-L00458_DEREKÖY ÇIKIŞI L01_2103898</t>
  </si>
  <si>
    <t>07.06.2023 10:02:10</t>
  </si>
  <si>
    <t>07.06.2023 17:56:30</t>
  </si>
  <si>
    <t>07.06.2023 03:33:35</t>
  </si>
  <si>
    <t>07.06.2023 03:42:39</t>
  </si>
  <si>
    <t>ALAŞEHİR TR-81/A 45-73-M01295_95000538145_95000538145</t>
  </si>
  <si>
    <t>07.06.2023 18:58:21</t>
  </si>
  <si>
    <t>07.06.2023 23:46:12</t>
  </si>
  <si>
    <t>KOCA MEHMETLER TR-1 35-23-M00212_B_60983342_60983342</t>
  </si>
  <si>
    <t>07.06.2023 14:29:10</t>
  </si>
  <si>
    <t>07.06.2023 15:16:40</t>
  </si>
  <si>
    <t>07.06.2023 10:04:31</t>
  </si>
  <si>
    <t>07.06.2023 18:24:59</t>
  </si>
  <si>
    <t>07.06.2023 09:22:37</t>
  </si>
  <si>
    <t>07.06.2023 12:42:58</t>
  </si>
  <si>
    <t>ÇUKURALTI M-26 35-25-M00074_955264677_955264677</t>
  </si>
  <si>
    <t>07.06.2023 14:41:43</t>
  </si>
  <si>
    <t>07.06.2023 16:05:09</t>
  </si>
  <si>
    <t>M-2605 YELKİ DM 35-10-M02605_KAHRAMANDERE-1 M04_2303618</t>
  </si>
  <si>
    <t>07.06.2023 13:38:21</t>
  </si>
  <si>
    <t>07.06.2023 13:44:22</t>
  </si>
  <si>
    <t>PAMUKYAZI TOP.SULAMA TR-2 35-26-L00387_DIREK TIPI TRAFO HUCRESI H01_2040529</t>
  </si>
  <si>
    <t>07.06.2023 19:50:08</t>
  </si>
  <si>
    <t>07.06.2023 20:39:44</t>
  </si>
  <si>
    <t>SEFERİHİSAR İM 35-14-A00002_LİMAN M13_72378547</t>
  </si>
  <si>
    <t>07.06.2023 10:02:34</t>
  </si>
  <si>
    <t>07.06.2023 16:27:57</t>
  </si>
  <si>
    <t>M-2744 35-02-M02744_99253763_99253763</t>
  </si>
  <si>
    <t>07.06.2023 17:36:36</t>
  </si>
  <si>
    <t>07.06.2023 19:35:42</t>
  </si>
  <si>
    <t>K-2954 35-02-K02954_TRAFO K01_2058728</t>
  </si>
  <si>
    <t>07.06.2023 10:07:14</t>
  </si>
  <si>
    <t>07.06.2023 17:18:10</t>
  </si>
  <si>
    <t>07.06.2023 09:13:35</t>
  </si>
  <si>
    <t>07.06.2023 10:20:34</t>
  </si>
  <si>
    <t>07.06.2023 06:57:21</t>
  </si>
  <si>
    <t>07.06.2023 08:42:00</t>
  </si>
  <si>
    <t>AVDAN TR-5 KÖK 45-82-M00130_HatBaşıAyırıcı_53135909 M02_53135909</t>
  </si>
  <si>
    <t>07.06.2023 09:46:45</t>
  </si>
  <si>
    <t>07.06.2023 12:08:55</t>
  </si>
  <si>
    <t>UMURLU TR-4 35-31-L00359_956569365_956569365</t>
  </si>
  <si>
    <t>07.06.2023 05:54:05</t>
  </si>
  <si>
    <t>07.06.2023 11:56:27</t>
  </si>
  <si>
    <t>M-563 35-17-M00563_A_60982492_60982492</t>
  </si>
  <si>
    <t>07.06.2023 15:32:23</t>
  </si>
  <si>
    <t>07.06.2023 16:17:16</t>
  </si>
  <si>
    <t>M-21 HAMAM ALANI 35-14-M00021_956658800_956658800</t>
  </si>
  <si>
    <t>07.06.2023 22:19:45</t>
  </si>
  <si>
    <t>07.06.2023 23:13:58</t>
  </si>
  <si>
    <t>KÜNER TR-1 35-22-M00229_B_56372010_56372010</t>
  </si>
  <si>
    <t>07.06.2023 09:03:47</t>
  </si>
  <si>
    <t>07.06.2023 10:03:05</t>
  </si>
  <si>
    <t>07.06.2023 16:50:52</t>
  </si>
  <si>
    <t>07.06.2023 17:33:26</t>
  </si>
  <si>
    <t>MURADİYE TR-10 45-71-M02143_C_60984290_60984290</t>
  </si>
  <si>
    <t>07.06.2023 14:17:59</t>
  </si>
  <si>
    <t>07.06.2023 15:23:28</t>
  </si>
  <si>
    <t>SELİMŞAHLAR TR-2 45-71-M00137_TOKİ M03_2080337</t>
  </si>
  <si>
    <t>07.06.2023 10:27:27</t>
  </si>
  <si>
    <t>07.06.2023 14:15:29</t>
  </si>
  <si>
    <t>AHMETBEYLER DM 35-16-M00154_FERİZLER SULAMA M06_82965069</t>
  </si>
  <si>
    <t>07.06.2023 20:30:34</t>
  </si>
  <si>
    <t>07.06.2023 20:44:17</t>
  </si>
  <si>
    <t>KAPAKLI DM 45-72-M00309_SARUHANLI-1 M11_2103894</t>
  </si>
  <si>
    <t>07.06.2023 09:04:54</t>
  </si>
  <si>
    <t>07.06.2023 09:21:41</t>
  </si>
  <si>
    <t>ASARLIK TR-6 35-28-M00177_953376293_953376293</t>
  </si>
  <si>
    <t>07.06.2023 18:59:10</t>
  </si>
  <si>
    <t>07.06.2023 19:58:31</t>
  </si>
  <si>
    <t>KABAKUM KÖK-9 35-30-L00126_İSLAMLAR L02_72067139</t>
  </si>
  <si>
    <t>07.06.2023 18:34:17</t>
  </si>
  <si>
    <t>07.06.2023 19:23:31</t>
  </si>
  <si>
    <t>K-1635 35-02-K01635_K-3124 K04_2310381</t>
  </si>
  <si>
    <t>07.06.2023 17:49:15</t>
  </si>
  <si>
    <t>07.06.2023 19:16:54</t>
  </si>
  <si>
    <t>TİRE İM-DM-1 35-29-A00001_BOYNUYOĞUN L04_2059646</t>
  </si>
  <si>
    <t>07.06.2023 06:55:56</t>
  </si>
  <si>
    <t>07.06.2023 07:21:44</t>
  </si>
  <si>
    <t>M-580 (DM-6/18) 35-17-M00580_TR-89 M02_42286630</t>
  </si>
  <si>
    <t>07.06.2023 13:30:23</t>
  </si>
  <si>
    <t>07.06.2023 14:04:48</t>
  </si>
  <si>
    <t>DEMİRCİLİ TR-1 35-19-M00211_35-19-M00211_2349498</t>
  </si>
  <si>
    <t>07.06.2023 22:54:27</t>
  </si>
  <si>
    <t>07.06.2023 23:27:19</t>
  </si>
  <si>
    <t>K-1338 35-03-K01338_912069934_912069934</t>
  </si>
  <si>
    <t>07.06.2023 10:37:54</t>
  </si>
  <si>
    <t>07.06.2023 13:18:00</t>
  </si>
  <si>
    <t>M-442 35-02-M00442_HatBaşıAyırıcı_53137594 M04_53137594</t>
  </si>
  <si>
    <t>07.06.2023 19:21:59</t>
  </si>
  <si>
    <t>07.06.2023 21:20:14</t>
  </si>
  <si>
    <t>YAĞCILAR KÖK 45-71-M00179_YAĞCILAR M04_72258020</t>
  </si>
  <si>
    <t>07.06.2023 01:56:17</t>
  </si>
  <si>
    <t>07.06.2023 02:44:52</t>
  </si>
  <si>
    <t>M-470 35-17-M00470_D D01_66162935</t>
  </si>
  <si>
    <t>07.06.2023 16:44:17</t>
  </si>
  <si>
    <t>07.06.2023 18:03:54</t>
  </si>
  <si>
    <t>07.06.2023 10:28:05</t>
  </si>
  <si>
    <t>07.06.2023 17:05:28</t>
  </si>
  <si>
    <t>NOHUTALAN TR-2 35-19-M00258_35-19-M00258_2375712</t>
  </si>
  <si>
    <t>07.06.2023 21:04:47</t>
  </si>
  <si>
    <t>07.06.2023 21:29:07</t>
  </si>
  <si>
    <t>FUNDACIK KÖK 45-75-M00068_ÇİÇEKLİ M02_67108812</t>
  </si>
  <si>
    <t>07.06.2023 05:36:35</t>
  </si>
  <si>
    <t>07.06.2023 06:02:29</t>
  </si>
  <si>
    <t>K-2380 35-08-K02380_K-1522 K03_42545564</t>
  </si>
  <si>
    <t>07.06.2023 10:09:12</t>
  </si>
  <si>
    <t>07.06.2023 10:37:51</t>
  </si>
  <si>
    <t>07.06.2023 08:01:51</t>
  </si>
  <si>
    <t>07.06.2023 08:20:56</t>
  </si>
  <si>
    <t>TİRE İM-DM-1 35-29-A00001_YENİÇİFTLİK M18_2059040</t>
  </si>
  <si>
    <t>07.06.2023 09:56:59</t>
  </si>
  <si>
    <t>07.06.2023 10:18:07</t>
  </si>
  <si>
    <t>HALİLBEYLİ DM 35-27-M00620_KARMEZ-2 M09_2306332</t>
  </si>
  <si>
    <t>07.06.2023 12:59:45</t>
  </si>
  <si>
    <t>07.06.2023 15:36:58</t>
  </si>
  <si>
    <t>SUBAŞI İM 35-26-A00002_PAMUKYAZI L04_2035578</t>
  </si>
  <si>
    <t>07.06.2023 20:05:56</t>
  </si>
  <si>
    <t>07.06.2023 21:42:29</t>
  </si>
  <si>
    <t>KAYMAKÇI İM 35-15-A00004_YEŞİLKÖY L05_2121821</t>
  </si>
  <si>
    <t>07.06.2023 09:37:41</t>
  </si>
  <si>
    <t>07.06.2023 09:43:56</t>
  </si>
  <si>
    <t>ÇİÇEKLİ ELMA ÇUKURU TR-1 45-75-M00312_DIREK TIPI TRAFO HUCRESI H01_2089554</t>
  </si>
  <si>
    <t>07.06.2023 14:33:52</t>
  </si>
  <si>
    <t>07.06.2023 15:16:13</t>
  </si>
  <si>
    <t>TR-1/72 45-72-M00072_956506261_956506261</t>
  </si>
  <si>
    <t>07.06.2023 21:10:12</t>
  </si>
  <si>
    <t>07.06.2023 21:48:23</t>
  </si>
  <si>
    <t>07.06.2023 18:14:13</t>
  </si>
  <si>
    <t>ULUKENT DM-2/8 35-28-M00577_ULUKENT DM-2/7 M02_66548671</t>
  </si>
  <si>
    <t>07.06.2023 06:14:25</t>
  </si>
  <si>
    <t>07.06.2023 06:47:16</t>
  </si>
  <si>
    <t>L-246 35-18-L00246_C c1b_5959987</t>
  </si>
  <si>
    <t>07.06.2023 13:42:27</t>
  </si>
  <si>
    <t>07.06.2023 15:34:55</t>
  </si>
  <si>
    <t>GERENKÖY TR-6 35-23-M00152_C_90995734_90995734</t>
  </si>
  <si>
    <t>07.06.2023 17:16:37</t>
  </si>
  <si>
    <t>07.06.2023 18:20:04</t>
  </si>
  <si>
    <t>ÇAMLICA KÖK 45-81-M00048_ÇERİPAŞA M02_71996143</t>
  </si>
  <si>
    <t>07.06.2023 00:07:44</t>
  </si>
  <si>
    <t>07.06.2023 01:13:23</t>
  </si>
  <si>
    <t>07.06.2023 08:54:00</t>
  </si>
  <si>
    <t>07.06.2023 10:04:26</t>
  </si>
  <si>
    <t>KAPANCI KÖK 45-78-L00229_HatBaşıAyırıcı_89696975 L02_89696975</t>
  </si>
  <si>
    <t>07.06.2023 23:14:14</t>
  </si>
  <si>
    <t>08.06.2023 00:48:07</t>
  </si>
  <si>
    <t>EGE GÜBRE DM 35-17-M00326_LİMANLAR ENH M08_66450262</t>
  </si>
  <si>
    <t>07.06.2023 20:12:10</t>
  </si>
  <si>
    <t>07.06.2023 22:09:34</t>
  </si>
  <si>
    <t>GÖLMARMARA TR-8 45-85-L00008_945469503_945469503</t>
  </si>
  <si>
    <t>07.06.2023 10:18:19</t>
  </si>
  <si>
    <t>07.06.2023 11:45:03</t>
  </si>
  <si>
    <t>KAPAKLI DM 45-72-M00309_RAHMİYE-1 TARIMSAL SULAMA M06_2099423</t>
  </si>
  <si>
    <t>07.06.2023 07:22:57</t>
  </si>
  <si>
    <t>07.06.2023 07:56:51</t>
  </si>
  <si>
    <t>07.06.2023 20:38:49</t>
  </si>
  <si>
    <t>07.06.2023 20:58:21</t>
  </si>
  <si>
    <t>PİYALE TM 35-02-A00007_PİYALE-29 K40_2310560</t>
  </si>
  <si>
    <t>07.06.2023 02:57:08</t>
  </si>
  <si>
    <t>07.06.2023 02:59:29</t>
  </si>
  <si>
    <t>07.06.2023 11:11:46</t>
  </si>
  <si>
    <t>07.06.2023 13:50:05</t>
  </si>
  <si>
    <t>07.06.2023 17:38:49</t>
  </si>
  <si>
    <t>07.06.2023 18:30:24</t>
  </si>
  <si>
    <t>TEKELİ DM 35-22-M00088_ESKİ AHMETBEYLİ M08_48495817</t>
  </si>
  <si>
    <t>07.06.2023 09:57:25</t>
  </si>
  <si>
    <t>07.06.2023 10:03:44</t>
  </si>
  <si>
    <t>KAVAKYERİ TR-1 45-86-M00103_915909299_915909299</t>
  </si>
  <si>
    <t>07.06.2023 21:18:48</t>
  </si>
  <si>
    <t>07.06.2023 22:53:24</t>
  </si>
  <si>
    <t>BADEMLER DOĞA SİTESİ TR-8 35-14-M00149_956689997_956689997</t>
  </si>
  <si>
    <t>07.06.2023 12:12:12</t>
  </si>
  <si>
    <t>07.06.2023 19:50:12</t>
  </si>
  <si>
    <t>BAĞARASI TR-15 35-23-M00362_C_79385496_79385496</t>
  </si>
  <si>
    <t>07.06.2023 19:56:06</t>
  </si>
  <si>
    <t>07.06.2023 20:41:15</t>
  </si>
  <si>
    <t>07.06.2023 10:31:17</t>
  </si>
  <si>
    <t>07.06.2023 12:05:20</t>
  </si>
  <si>
    <t>ESENYAZI TR-2 45-77-M00018_945512993_945512993</t>
  </si>
  <si>
    <t>07.06.2023 15:50:49</t>
  </si>
  <si>
    <t>07.06.2023 17:20:54</t>
  </si>
  <si>
    <t>07.06.2023 13:14:16</t>
  </si>
  <si>
    <t>07.06.2023 13:41:50</t>
  </si>
  <si>
    <t>DM-3/13 35-29-M00090_DM-1/80 M02_72187468</t>
  </si>
  <si>
    <t>07.06.2023 05:54:47</t>
  </si>
  <si>
    <t>07.06.2023 06:52:30</t>
  </si>
  <si>
    <t>TR-1/11 45-83-M00011_POMPAJ M06_83843025</t>
  </si>
  <si>
    <t>07.06.2023 11:16:31</t>
  </si>
  <si>
    <t>07.06.2023 12:02:13</t>
  </si>
  <si>
    <t>DEMİRTAŞ TR-2 35-30-M00151_A_56354294_56354294</t>
  </si>
  <si>
    <t>07.06.2023 19:17:24</t>
  </si>
  <si>
    <t>07.06.2023 20:53:14</t>
  </si>
  <si>
    <t>07.06.2023 17:40:41</t>
  </si>
  <si>
    <t>07.06.2023 18:16:05</t>
  </si>
  <si>
    <t>DM-9 45-71-M00386_GENEL KONUTLAR M07_66182332</t>
  </si>
  <si>
    <t>07.06.2023 18:45:35</t>
  </si>
  <si>
    <t>07.06.2023 18:58:16</t>
  </si>
  <si>
    <t>EMİRALEM TR-2 35-28-M00228_A_56357449_56357449</t>
  </si>
  <si>
    <t>07.06.2023 08:56:28</t>
  </si>
  <si>
    <t>07.06.2023 10:00:34</t>
  </si>
  <si>
    <t>SÜLEYMANLI KÖK 45-72-L00299_SÜLEYMANLI KUZEY SOL ÇIKIŞI BELEDİYE L05_2105418</t>
  </si>
  <si>
    <t>07.06.2023 08:15:01</t>
  </si>
  <si>
    <t>07.06.2023 09:20:54</t>
  </si>
  <si>
    <t>07.06.2023 08:30:12</t>
  </si>
  <si>
    <t>07.06.2023 09:12:25</t>
  </si>
  <si>
    <t>MEDAR DM 45-72-L00079_KÖYLER L03_66588731</t>
  </si>
  <si>
    <t>07.06.2023 07:17:55</t>
  </si>
  <si>
    <t>07.06.2023 07:59:39</t>
  </si>
  <si>
    <t>07.06.2023 10:31:47</t>
  </si>
  <si>
    <t>07.06.2023 11:07:30</t>
  </si>
  <si>
    <t>OSMANGAZİ İM 35-02-A00004_YAVUZ SELİM K19_2101341</t>
  </si>
  <si>
    <t>07.06.2023 02:45:41</t>
  </si>
  <si>
    <t>07.06.2023 02:49:31</t>
  </si>
  <si>
    <t>SARIGÖL TR-52 45-79-M00052_45-79-M00052_2369831</t>
  </si>
  <si>
    <t>07.06.2023 19:27:27</t>
  </si>
  <si>
    <t>07.06.2023 20:20:05</t>
  </si>
  <si>
    <t>TR-3 (KÖPRÜBAŞI KABİN) 35-32-L00003_E_56391430_56391430</t>
  </si>
  <si>
    <t>07.06.2023 07:29:14</t>
  </si>
  <si>
    <t>07.06.2023 09:50:05</t>
  </si>
  <si>
    <t>BALIKLIOVA TR-2 35-19-L00272_D_81734361_81734361</t>
  </si>
  <si>
    <t>07.06.2023 13:09:26</t>
  </si>
  <si>
    <t>07.06.2023 16:12:01</t>
  </si>
  <si>
    <t>GÜLKENT TR-4 35-30-M00227_955311631_955311631</t>
  </si>
  <si>
    <t>07.06.2023 15:08:37</t>
  </si>
  <si>
    <t>07.06.2023 17:45:35</t>
  </si>
  <si>
    <t>K-1505 35-03-K01505_910366601_910366601</t>
  </si>
  <si>
    <t>07.06.2023 18:42:54</t>
  </si>
  <si>
    <t>07.06.2023 19:58:09</t>
  </si>
  <si>
    <t>MURADİYE TR 2/A 45-71-M00201_953220931_953220931</t>
  </si>
  <si>
    <t>07.06.2023 17:44:51</t>
  </si>
  <si>
    <t>07.06.2023 19:27:53</t>
  </si>
  <si>
    <t>ULUDERBENT TR-6 45-73-M00537_A_56386116_56386116</t>
  </si>
  <si>
    <t>07.06.2023 17:57:20</t>
  </si>
  <si>
    <t>07.06.2023 19:33:12</t>
  </si>
  <si>
    <t>TR-5 35-26-M00005_TR-4/TR-5-1 M04_72401110</t>
  </si>
  <si>
    <t>07.06.2023 17:09:00</t>
  </si>
  <si>
    <t>07.06.2023 19:06:04</t>
  </si>
  <si>
    <t>YENİCE KÖK 45-86-M00234_İÇİKLER ÇIKIŞ M02_41955325</t>
  </si>
  <si>
    <t>07.06.2023 17:03:42</t>
  </si>
  <si>
    <t>07.06.2023 17:12:35</t>
  </si>
  <si>
    <t>MENEMEN TR-78 35-28-L00078_A_56357105_56357105</t>
  </si>
  <si>
    <t>07.06.2023 23:22:44</t>
  </si>
  <si>
    <t>08.06.2023 01:14:30</t>
  </si>
  <si>
    <t>TR-1-5/10 35-20-L00054_955211241_955211241</t>
  </si>
  <si>
    <t>07.06.2023 09:14:11</t>
  </si>
  <si>
    <t>07.06.2023 10:36:59</t>
  </si>
  <si>
    <t>ÖDEMİŞ İM 35-15-A00001_YENİCEKÖY L04_83647134</t>
  </si>
  <si>
    <t>07.06.2023 20:18:41</t>
  </si>
  <si>
    <t>07.06.2023 20:30:40</t>
  </si>
  <si>
    <t>TR-96 35-15-L00096_950348987_950348987</t>
  </si>
  <si>
    <t>07.06.2023 11:26:22</t>
  </si>
  <si>
    <t>07.06.2023 15:39:32</t>
  </si>
  <si>
    <t>OVAKENT İM 35-15-A00003_OVAKENT L03_2308503</t>
  </si>
  <si>
    <t>07.06.2023 11:13:22</t>
  </si>
  <si>
    <t>07.06.2023 19:41:41</t>
  </si>
  <si>
    <t>M-236 35-02-M00236_H_56382761_56382761</t>
  </si>
  <si>
    <t>07.06.2023 09:17:33</t>
  </si>
  <si>
    <t>07.06.2023 10:12:47</t>
  </si>
  <si>
    <t>TEPEYNİHAN TR-2 45-81-M00242_45-81-M00242_2376638</t>
  </si>
  <si>
    <t>07.06.2023 13:07:55</t>
  </si>
  <si>
    <t>07.06.2023 13:57:16</t>
  </si>
  <si>
    <t>HARMANDALI KÖK 45-71-M00061_AHMET KOCA M10_72231053</t>
  </si>
  <si>
    <t>07.06.2023 15:29:48</t>
  </si>
  <si>
    <t>07.06.2023 18:15:37</t>
  </si>
  <si>
    <t>DM-14/08 45-71-M00385__72410768_72410768</t>
  </si>
  <si>
    <t>07.06.2023 16:23:27</t>
  </si>
  <si>
    <t>07.06.2023 17:53:52</t>
  </si>
  <si>
    <t>TR-84 35-17-M00084_E D02_5759127</t>
  </si>
  <si>
    <t>07.06.2023 04:21:39</t>
  </si>
  <si>
    <t>07.06.2023 04:41:26</t>
  </si>
  <si>
    <t>AHMETLİ TR-28 45-84-L00028_B_91277583_91277583</t>
  </si>
  <si>
    <t>07.06.2023 12:01:27</t>
  </si>
  <si>
    <t>07.06.2023 14:03:53</t>
  </si>
  <si>
    <t>K-3303 35-04-K03303_915050602_915050602</t>
  </si>
  <si>
    <t>07.06.2023 17:52:22</t>
  </si>
  <si>
    <t>07.06.2023 19:49:45</t>
  </si>
  <si>
    <t>07.06.2023 10:39:39</t>
  </si>
  <si>
    <t>07.06.2023 14:57:09</t>
  </si>
  <si>
    <t>DELEMENLER KÖK 45-73-M00490_GÜZLE BELENYAKA M05_2081977</t>
  </si>
  <si>
    <t>07.06.2023 17:02:51</t>
  </si>
  <si>
    <t>07.06.2023 17:03:31</t>
  </si>
  <si>
    <t>YAKAKÖY KÖK 45-75-M00067_HatBaşıAyırıcı_53135037 M05_53135037</t>
  </si>
  <si>
    <t>07.06.2023 14:14:33</t>
  </si>
  <si>
    <t>07.06.2023 16:23:43</t>
  </si>
  <si>
    <t>KALEMOĞLU FINDIKOĞLU TR-1 45-75-M00306_45-75-M00306_2373268</t>
  </si>
  <si>
    <t>07.06.2023 11:15:00</t>
  </si>
  <si>
    <t>07.06.2023 14:20:27</t>
  </si>
  <si>
    <t>PİYALE TM 35-02-A00007_PİYALE-17 K23_2310579</t>
  </si>
  <si>
    <t>07.06.2023 01:28:54</t>
  </si>
  <si>
    <t>07.06.2023 01:31:18</t>
  </si>
  <si>
    <t>K-3453 35-08-K03453_R_56381179_56381179</t>
  </si>
  <si>
    <t>07.06.2023 19:35:18</t>
  </si>
  <si>
    <t>07.06.2023 20:46:51</t>
  </si>
  <si>
    <t>TR-34 45-74-M00034_A_56352364_56352364</t>
  </si>
  <si>
    <t>07.06.2023 23:59:21</t>
  </si>
  <si>
    <t>08.06.2023 01:17:37</t>
  </si>
  <si>
    <t>DURASILLI TR-22 45-78-M01136_45-78-M01136_2353114</t>
  </si>
  <si>
    <t>07.06.2023 06:25:51</t>
  </si>
  <si>
    <t>07.06.2023 07:38:24</t>
  </si>
  <si>
    <t>DM-2/2 ESKİ KUYUYANI 35-18-L00583_950454451_950454451</t>
  </si>
  <si>
    <t>07.06.2023 18:11:05</t>
  </si>
  <si>
    <t>07.06.2023 23:50:35</t>
  </si>
  <si>
    <t>KUŞÇULAR TR-12 35-19-M00266_35-19-M00266_2347642</t>
  </si>
  <si>
    <t>07.06.2023 09:11:20</t>
  </si>
  <si>
    <t>07.06.2023 11:10:16</t>
  </si>
  <si>
    <t>L-169 35-18-L00169_35-18-L00169_49891619</t>
  </si>
  <si>
    <t>07.06.2023 12:40:24</t>
  </si>
  <si>
    <t>07.06.2023 16:48:08</t>
  </si>
  <si>
    <t>MURADİYE DM-5/6 KÖK 45-71-M00245_KENT BETON M08_72097668</t>
  </si>
  <si>
    <t>07.06.2023 15:59:00</t>
  </si>
  <si>
    <t>07.06.2023 16:29:51</t>
  </si>
  <si>
    <t>M-1335 KAYADİBİ KÖK 35-02-M01335_M-1157 KARAÇAM M05_2319919</t>
  </si>
  <si>
    <t>07.06.2023 09:01:10</t>
  </si>
  <si>
    <t>07.06.2023 17:25:40</t>
  </si>
  <si>
    <t>PİYALE TM 35-02-A00007_PİYALE-20 K26_2310402</t>
  </si>
  <si>
    <t>07.06.2023 01:43:16</t>
  </si>
  <si>
    <t>07.06.2023 01:45:31</t>
  </si>
  <si>
    <t>KAYAKÖY DM 35-15-L00866_İLKKURŞUN L05_72307163</t>
  </si>
  <si>
    <t>07.06.2023 10:00:22</t>
  </si>
  <si>
    <t>07.06.2023 17:59:00</t>
  </si>
  <si>
    <t>K-581 35-01-K00581_35-01-K00581_2348204</t>
  </si>
  <si>
    <t>07.06.2023 09:04:52</t>
  </si>
  <si>
    <t>07.06.2023 13:16:54</t>
  </si>
  <si>
    <t>07.06.2023 18:54:37</t>
  </si>
  <si>
    <t>07.06.2023 20:24:34</t>
  </si>
  <si>
    <t>DEĞİRMENTAŞI TR-1 45-75-M00332_45-75-M00332_2365078</t>
  </si>
  <si>
    <t>07.06.2023 15:26:06</t>
  </si>
  <si>
    <t>07.06.2023 16:08:03</t>
  </si>
  <si>
    <t>KIZILCAAVLU KÖK 35-29-L00056_HatBaşıAyırıcı_53133489 L05_53133489</t>
  </si>
  <si>
    <t>07.06.2023 16:16:33</t>
  </si>
  <si>
    <t>08.06.2023 00:58:53</t>
  </si>
  <si>
    <t>TR-84 45-78-L00084_TR-160 L01_2328609</t>
  </si>
  <si>
    <t>07.06.2023 09:54:46</t>
  </si>
  <si>
    <t>07.06.2023 10:29:11</t>
  </si>
  <si>
    <t>DM06/TR25 45-73-M00076_A_56368289_56368289</t>
  </si>
  <si>
    <t>07.06.2023 19:58:29</t>
  </si>
  <si>
    <t>07.06.2023 21:51:10</t>
  </si>
  <si>
    <t>TORBALI DM-5/TR-1 (TR-101) 35-26-M00101_ORMAN FİD. (TR-103-104-105) M07_66227492</t>
  </si>
  <si>
    <t>07.06.2023 11:38:31</t>
  </si>
  <si>
    <t>07.06.2023 13:43:10</t>
  </si>
  <si>
    <t>BAHADIRLAR TR-6 OVA 45-79-M00146_45-79-M00146_2350031</t>
  </si>
  <si>
    <t>07.06.2023 12:45:00</t>
  </si>
  <si>
    <t>07.06.2023 13:12:18</t>
  </si>
  <si>
    <t>SOMA MERKEZ DM-2 45-82-M00070_TR-40 M05_2322046</t>
  </si>
  <si>
    <t>07.06.2023 22:39:00</t>
  </si>
  <si>
    <t>07.06.2023 23:24:00</t>
  </si>
  <si>
    <t>07.06.2023 08:52:20</t>
  </si>
  <si>
    <t>07.06.2023 15:20:19</t>
  </si>
  <si>
    <t>YUNTDAĞ KÖK 35-16-M00010_YUNTDAĞ M01_72050932</t>
  </si>
  <si>
    <t>07.06.2023 08:21:15</t>
  </si>
  <si>
    <t>07.06.2023 17:58:58</t>
  </si>
  <si>
    <t>DM-2 45-71-M00002_TR-94 ÇIKIŞI ŞEHİTLER KAB M23_2048818</t>
  </si>
  <si>
    <t>07.06.2023 08:45:42</t>
  </si>
  <si>
    <t>07.06.2023 10:03:16</t>
  </si>
  <si>
    <t>07.06.2023 19:40:44</t>
  </si>
  <si>
    <t>07.06.2023 20:03:19</t>
  </si>
  <si>
    <t>PİYALE TM 35-02-A00007_PİYALE-32 K43_2310564</t>
  </si>
  <si>
    <t>07.06.2023 01:57:53</t>
  </si>
  <si>
    <t>07.06.2023 02:40:56</t>
  </si>
  <si>
    <t>07.06.2023 10:27:28</t>
  </si>
  <si>
    <t>07.06.2023 10:30:32</t>
  </si>
  <si>
    <t>SELÇUK İM/DM 35-13-A00004_OTELLER M03_65986040</t>
  </si>
  <si>
    <t>07.06.2023 08:26:25</t>
  </si>
  <si>
    <t>07.06.2023 08:58:35</t>
  </si>
  <si>
    <t>KADIOVACIK TR-1 35-19-M00202_956698720_956698720</t>
  </si>
  <si>
    <t>07.06.2023 10:01:05</t>
  </si>
  <si>
    <t>07.06.2023 14:31:20</t>
  </si>
  <si>
    <t>07.06.2023 13:19:12</t>
  </si>
  <si>
    <t>07.06.2023 13:47:13</t>
  </si>
  <si>
    <t>İSTASYONALTI KÖK 45-83-M00131_CELALETTİN AŞKIN M08_2097308</t>
  </si>
  <si>
    <t>07.06.2023 12:11:36</t>
  </si>
  <si>
    <t>07.06.2023 12:27:17</t>
  </si>
  <si>
    <t>DERBENT ALTI TST KÖK 45-83-M00127_AKÇAPINAR M02_72202043</t>
  </si>
  <si>
    <t>07.06.2023 08:01:22</t>
  </si>
  <si>
    <t>07.06.2023 09:48:44</t>
  </si>
  <si>
    <t>TORBALI M-1379 35-26-M01379__77621110_77621110</t>
  </si>
  <si>
    <t>07.06.2023 23:20:57</t>
  </si>
  <si>
    <t>07.06.2023 23:41:15</t>
  </si>
  <si>
    <t>K-1078 35-02-K01078_TRAFO K03_2332880</t>
  </si>
  <si>
    <t>07.06.2023 11:10:31</t>
  </si>
  <si>
    <t>07.06.2023 15:46:34</t>
  </si>
  <si>
    <t>BOZDAĞ TR-5 35-15-L00312_35-15-L00312_67031220</t>
  </si>
  <si>
    <t>07.06.2023 11:51:32</t>
  </si>
  <si>
    <t>07.06.2023 14:27:28</t>
  </si>
  <si>
    <t>M-4 35-02-M00004_35-02-M00004_2373492</t>
  </si>
  <si>
    <t>07.06.2023 19:52:41</t>
  </si>
  <si>
    <t>07.06.2023 20:18:51</t>
  </si>
  <si>
    <t>K-3321 35-09-K03321_97768649_97768649</t>
  </si>
  <si>
    <t>07.06.2023 14:58:29</t>
  </si>
  <si>
    <t>07.06.2023 16:20:51</t>
  </si>
  <si>
    <t>M-891 35-02-M00891_M-32 M03_2064243</t>
  </si>
  <si>
    <t>07.06.2023 17:19:36</t>
  </si>
  <si>
    <t>07.06.2023 17:29:30</t>
  </si>
  <si>
    <t>PANCAR TR-1 35-26-M00892_35-26-M00892_2364279</t>
  </si>
  <si>
    <t>07.06.2023 12:46:39</t>
  </si>
  <si>
    <t>07.06.2023 14:59:51</t>
  </si>
  <si>
    <t>KAHRAMANDERE İM 35-10-A00002_KÖYLER L04_2101673</t>
  </si>
  <si>
    <t>07.06.2023 13:42:13</t>
  </si>
  <si>
    <t>07.06.2023 14:52:23</t>
  </si>
  <si>
    <t>ALİBEYLİ TARIMSAL SULAMA TR-2 35-16-M00240_A_56399350_56399350</t>
  </si>
  <si>
    <t>07.06.2023 08:46:16</t>
  </si>
  <si>
    <t>07.06.2023 10:20:29</t>
  </si>
  <si>
    <t>TR-43 35-19-M00043_956695878_956695878</t>
  </si>
  <si>
    <t>07.06.2023 10:46:38</t>
  </si>
  <si>
    <t>07.06.2023 17:18:41</t>
  </si>
  <si>
    <t>AVŞAR İM 45-83-A00002_TR-B L05_81661210</t>
  </si>
  <si>
    <t>07.06.2023 06:07:17</t>
  </si>
  <si>
    <t>07.06.2023 06:13:45</t>
  </si>
  <si>
    <t>07.06.2023 17:07:33</t>
  </si>
  <si>
    <t>07.06.2023 18:13:45</t>
  </si>
  <si>
    <t>YENİFOÇA TR-1 DM 35-23-M00001_950411576_950411576</t>
  </si>
  <si>
    <t>07.06.2023 21:58:51</t>
  </si>
  <si>
    <t>07.06.2023 23:13:13</t>
  </si>
  <si>
    <t>DM-13/02-B(GÜR İNŞAAT) 45-71-M00332_953219828_953219828</t>
  </si>
  <si>
    <t>07.06.2023 17:30:50</t>
  </si>
  <si>
    <t>07.06.2023 19:18:15</t>
  </si>
  <si>
    <t>PAŞAKÖY KÖK 45-80-M00052_HatBaşıAyırıcı_53136716 M06_53136716</t>
  </si>
  <si>
    <t>07.06.2023 23:25:44</t>
  </si>
  <si>
    <t>07.06.2023 23:57:28</t>
  </si>
  <si>
    <t>TORBALI M-1379 35-26-M01379_35-26-M01379_76894655</t>
  </si>
  <si>
    <t>07.06.2023 22:36:51</t>
  </si>
  <si>
    <t>07.06.2023 22:57:24</t>
  </si>
  <si>
    <t>07.06.2023 09:46:58</t>
  </si>
  <si>
    <t>07.06.2023 09:57:12</t>
  </si>
  <si>
    <t>K-2713 35-03-K02713_DIREK TIPI TRAFO HUCRESI H01_2067893</t>
  </si>
  <si>
    <t>07.06.2023 08:22:00</t>
  </si>
  <si>
    <t>07.06.2023 09:20:45</t>
  </si>
  <si>
    <t>HALİTPAŞA DM 45-80-M00060_DEVELİ-ÇAMLIYURT M03_72188716</t>
  </si>
  <si>
    <t>07.06.2023 07:05:55</t>
  </si>
  <si>
    <t>07.06.2023 07:25:11</t>
  </si>
  <si>
    <t>TR-17 45-78-L00017_953248382_953248382</t>
  </si>
  <si>
    <t>07.06.2023 18:42:29</t>
  </si>
  <si>
    <t>07.06.2023 19:43:06</t>
  </si>
  <si>
    <t>ABDİ GÜLTEN SULAMA GRB 35-26-M00944_35-26-M00944_2373304</t>
  </si>
  <si>
    <t>07.06.2023 22:12:23</t>
  </si>
  <si>
    <t>07.06.2023 23:40:49</t>
  </si>
  <si>
    <t>M-1541 35-01-M01541_910998415_910998415</t>
  </si>
  <si>
    <t>07.06.2023 02:24:37</t>
  </si>
  <si>
    <t>07.06.2023 03:08:16</t>
  </si>
  <si>
    <t>BALIKLIOVA TR-3 35-19-L00324_B_81733484_81733484</t>
  </si>
  <si>
    <t>07.06.2023 11:08:02</t>
  </si>
  <si>
    <t>07.06.2023 12:09:34</t>
  </si>
  <si>
    <t>DEMİRCİ DM 45-74-M00347_YARBASAN M04_84598110</t>
  </si>
  <si>
    <t>07.06.2023 06:28:55</t>
  </si>
  <si>
    <t>07.06.2023 06:53:24</t>
  </si>
  <si>
    <t>PINARBAŞI ATALAN TR 45-75-M00093_45-75-M00093_2363326</t>
  </si>
  <si>
    <t>07.06.2023 22:29:04</t>
  </si>
  <si>
    <t>07.06.2023 23:45:05</t>
  </si>
  <si>
    <t>07.06.2023 13:22:33</t>
  </si>
  <si>
    <t>07.06.2023 14:02:07</t>
  </si>
  <si>
    <t>EGE GÜBRE DM 35-17-M00326_LİMANLAR ENH M08_66450189</t>
  </si>
  <si>
    <t>07.06.2023 16:58:25</t>
  </si>
  <si>
    <t>07.06.2023 17:02:28</t>
  </si>
  <si>
    <t>TR-71 35-30-L00071_C_91083703_91083703</t>
  </si>
  <si>
    <t>07.06.2023 10:22:46</t>
  </si>
  <si>
    <t>07.06.2023 11:12:10</t>
  </si>
  <si>
    <t>07.06.2023 16:29:01</t>
  </si>
  <si>
    <t>07.06.2023 18:08:58</t>
  </si>
  <si>
    <t>TAŞ İMPEKS ÖZEL TR 35-30-L00228Ö_DIREK TIPI TRAFO HUCRESI H01_2039500</t>
  </si>
  <si>
    <t>07.06.2023 16:58:20</t>
  </si>
  <si>
    <t>07.06.2023 19:09:42</t>
  </si>
  <si>
    <t>TR-87 MENTEŞ KAVŞAĞI 35-19-L00087_MENTEŞ ÖZEL TR L01_2116375</t>
  </si>
  <si>
    <t>07.06.2023 15:22:17</t>
  </si>
  <si>
    <t>TR-4 35-16-L00004_35-16-L00004_2349552</t>
  </si>
  <si>
    <t>07.06.2023 11:36:05</t>
  </si>
  <si>
    <t>07.06.2023 11:51:41</t>
  </si>
  <si>
    <t>BAYAT ALANDAMLARI TR-1 45-75-M00243_A_56386649_56386649</t>
  </si>
  <si>
    <t>07.06.2023 12:22:45</t>
  </si>
  <si>
    <t>07.06.2023 15:43:20</t>
  </si>
  <si>
    <t>07.06.2023 18:18:51</t>
  </si>
  <si>
    <t>07.06.2023 18:39:11</t>
  </si>
  <si>
    <t>FOÇALI GES KÖK 35-23-M00291_FOÇALI GES TR-2 M04_72143839</t>
  </si>
  <si>
    <t>07.06.2023 09:07:38</t>
  </si>
  <si>
    <t>07.06.2023 10:17:42</t>
  </si>
  <si>
    <t>M-377 35-02-M00377_99678492_99678492</t>
  </si>
  <si>
    <t>07.06.2023 20:09:43</t>
  </si>
  <si>
    <t>07.06.2023 21:20:27</t>
  </si>
  <si>
    <t>07.06.2023 11:16:27</t>
  </si>
  <si>
    <t>07.06.2023 12:29:11</t>
  </si>
  <si>
    <t>ARDIÇ MAHALLESİ TR-9 35-21-L00130_35-21-L00130_2353742</t>
  </si>
  <si>
    <t>07.06.2023 09:01:27</t>
  </si>
  <si>
    <t>07.06.2023 16:37:53</t>
  </si>
  <si>
    <t>TR-98 35-17-M00098_TR-56 M01_66218887</t>
  </si>
  <si>
    <t>07.06.2023 08:57:22</t>
  </si>
  <si>
    <t>07.06.2023 10:52:04</t>
  </si>
  <si>
    <t>TIRMANLAR DM 35-16-M00171_HatBaşıAyırıcı_53140429 M04_53140429</t>
  </si>
  <si>
    <t>07.06.2023 18:40:58</t>
  </si>
  <si>
    <t>07.06.2023 19:44:16</t>
  </si>
  <si>
    <t>VİLLA SERA TR-1 35-18-L00601_49954335 D01_49954694</t>
  </si>
  <si>
    <t>07.06.2023 10:51:52</t>
  </si>
  <si>
    <t>07.06.2023 17:42:48</t>
  </si>
  <si>
    <t>HALİL İBİLOĞLU SULAMA GRUBU 35-29-M00294_A_91048488_91048488</t>
  </si>
  <si>
    <t>07.06.2023 23:33:09</t>
  </si>
  <si>
    <t>08.06.2023 01:09:34</t>
  </si>
  <si>
    <t>K-2889 35-03-K02889_913659167_913659167</t>
  </si>
  <si>
    <t>07.06.2023 10:29:21</t>
  </si>
  <si>
    <t>07.06.2023 13:04:41</t>
  </si>
  <si>
    <t>GÖBELLER TR-1 35-16-M00110_35-16-M00110_2349444</t>
  </si>
  <si>
    <t>07.06.2023 23:04:42</t>
  </si>
  <si>
    <t>07.06.2023 23:17:15</t>
  </si>
  <si>
    <t>MENEMEN İM 35-28-A00001_ŞEHİR-3 L06_88107330</t>
  </si>
  <si>
    <t>07.06.2023 22:20:44</t>
  </si>
  <si>
    <t>07.06.2023 22:34:40</t>
  </si>
  <si>
    <t>SEFERİHİSAR İM 35-14-A00002_SIĞACIK L03_72378557</t>
  </si>
  <si>
    <t>07.06.2023 10:04:07</t>
  </si>
  <si>
    <t>07.06.2023 17:18:31</t>
  </si>
  <si>
    <t>M-1229 35-01-M01229_D_56357541_56357541</t>
  </si>
  <si>
    <t>07.06.2023 13:18:03</t>
  </si>
  <si>
    <t>07.06.2023 15:13:24</t>
  </si>
  <si>
    <t>BALIKLIOVA TR-1 35-19-L00271_956672501_956672501</t>
  </si>
  <si>
    <t>07.06.2023 16:28:13</t>
  </si>
  <si>
    <t>07.06.2023 18:50:18</t>
  </si>
  <si>
    <t>07.06.2023 12:59:21</t>
  </si>
  <si>
    <t>07.06.2023 13:23:33</t>
  </si>
  <si>
    <t>07.06.2023 11:33:23</t>
  </si>
  <si>
    <t>07.06.2023 13:13:39</t>
  </si>
  <si>
    <t>07.06.2023 09:40:57</t>
  </si>
  <si>
    <t>07.06.2023 10:09:00</t>
  </si>
  <si>
    <t>M-195 35-02-M00195_A_56360429_56360429</t>
  </si>
  <si>
    <t>07.06.2023 18:16:08</t>
  </si>
  <si>
    <t>08.06.2023 01:14:00</t>
  </si>
  <si>
    <t>L-455 35-18-L00455_950459820_950459820</t>
  </si>
  <si>
    <t>07.06.2023 15:15:41</t>
  </si>
  <si>
    <t>07.06.2023 20:58:09</t>
  </si>
  <si>
    <t>EMİRALEM TR-2 35-28-M00228_35-28-M00228_2369587</t>
  </si>
  <si>
    <t>07.06.2023 09:02:51</t>
  </si>
  <si>
    <t>07.06.2023 09:54:39</t>
  </si>
  <si>
    <t>07.06.2023 11:19:43</t>
  </si>
  <si>
    <t>07.06.2023 11:24:09</t>
  </si>
  <si>
    <t>ÇAMÖNÜ TR-8 35-22-M00173_A_91091454_91091454</t>
  </si>
  <si>
    <t>AG Hatta Yabancı Cisim</t>
  </si>
  <si>
    <t>07.06.2023 20:37:51</t>
  </si>
  <si>
    <t>07.06.2023 23:31:29</t>
  </si>
  <si>
    <t>TR-27 35-17-M00027__72410670_72410670</t>
  </si>
  <si>
    <t>07.06.2023 04:54:21</t>
  </si>
  <si>
    <t>07.06.2023 05:35:40</t>
  </si>
  <si>
    <t>PİYALE TM 35-02-A00007_TR-A K31_2310407</t>
  </si>
  <si>
    <t>07.06.2023 03:06:29</t>
  </si>
  <si>
    <t>07.06.2023 03:12:18</t>
  </si>
  <si>
    <t>M-195 35-02-M00195_C_56360430_56360430</t>
  </si>
  <si>
    <t>07.06.2023 17:44:23</t>
  </si>
  <si>
    <t>07.06.2023 19:15:14</t>
  </si>
  <si>
    <t>07.06.2023 11:04:35</t>
  </si>
  <si>
    <t>07.06.2023 13:18:54</t>
  </si>
  <si>
    <t>MAVİ DENİZ GIDA ÖZEL TR 35-26-M00452Ö_DIREK TIPI TRAFO HUCRESI H01_2036544</t>
  </si>
  <si>
    <t>07.06.2023 18:51:56</t>
  </si>
  <si>
    <t>07.06.2023 21:13:13</t>
  </si>
  <si>
    <t>YENİCEKÖY TR-1 35-15-L00426_A_56381276_56381276</t>
  </si>
  <si>
    <t>07.06.2023 17:22:05</t>
  </si>
  <si>
    <t>07.06.2023 22:49:17</t>
  </si>
  <si>
    <t>TR-26 45-74-M00026_TR-27 M03_72234404</t>
  </si>
  <si>
    <t>07.06.2023 10:59:32</t>
  </si>
  <si>
    <t>07.06.2023 16:15:20</t>
  </si>
  <si>
    <t>M-1229 35-01-M01229_35-01-M01229_2359846</t>
  </si>
  <si>
    <t>07.06.2023 14:05:13</t>
  </si>
  <si>
    <t>07.06.2023 15:35:17</t>
  </si>
  <si>
    <t>EROL YILMAZ SLM TR 35-26-L00364_DIREK TIPI TRAFO HUCRESI H01_2040382</t>
  </si>
  <si>
    <t>07.06.2023 11:23:55</t>
  </si>
  <si>
    <t>07.06.2023 13:25:32</t>
  </si>
  <si>
    <t>DERBENT İM-DM 45-83-A00004_FABRİKALAR L06_2097157</t>
  </si>
  <si>
    <t>07.06.2023 06:52:40</t>
  </si>
  <si>
    <t>07.06.2023 06:59:05</t>
  </si>
  <si>
    <t>M-1815 KISIK DM-2 35-22-M00096_TR-17 M05_72100657</t>
  </si>
  <si>
    <t>07.06.2023 19:36:53</t>
  </si>
  <si>
    <t>07.06.2023 19:44:36</t>
  </si>
  <si>
    <t>M-2816 35-02-M02816_962565274_962565274</t>
  </si>
  <si>
    <t>07.06.2023 21:41:39</t>
  </si>
  <si>
    <t>07.06.2023 23:18:55</t>
  </si>
  <si>
    <t>L-284 İMAMOĞLU TRAFO 35-18-L00284_950456479_950456479</t>
  </si>
  <si>
    <t>07.06.2023 21:59:56</t>
  </si>
  <si>
    <t>08.06.2023 00:06:27</t>
  </si>
  <si>
    <t>07.06.2023 12:43:07</t>
  </si>
  <si>
    <t>07.06.2023 15:22:23</t>
  </si>
  <si>
    <t>07.06.2023 20:55:09</t>
  </si>
  <si>
    <t>07.06.2023 21:15:11</t>
  </si>
  <si>
    <t>KARABURUN TR-8 35-21-L00015_A_56357682_56357682</t>
  </si>
  <si>
    <t>07.06.2023 12:08:57</t>
  </si>
  <si>
    <t>07.06.2023 15:48:33</t>
  </si>
  <si>
    <t>07.06.2023 09:57:21</t>
  </si>
  <si>
    <t>07.06.2023 10:33:44</t>
  </si>
  <si>
    <t>PİYALE TM 35-02-A00007_PİYALE-21 K27_2310403</t>
  </si>
  <si>
    <t>07.06.2023 01:45:17</t>
  </si>
  <si>
    <t>07.06.2023 01:49:29</t>
  </si>
  <si>
    <t>KARABURUN İM 35-21-A00001_KARABURUN MERKEZ L06_2314246</t>
  </si>
  <si>
    <t>07.06.2023 09:47:04</t>
  </si>
  <si>
    <t>07.06.2023 11:38:03</t>
  </si>
  <si>
    <t>TİRE İM-DM-1 35-29-A00001_TİRE-4 GİRİŞ M14_2059048</t>
  </si>
  <si>
    <t>07.06.2023 05:30:45</t>
  </si>
  <si>
    <t>07.06.2023 06:10:52</t>
  </si>
  <si>
    <t>L-104 DÜZCE AZMAK 35-14-L00104_956659338_956659338</t>
  </si>
  <si>
    <t>07.06.2023 20:25:54</t>
  </si>
  <si>
    <t>07.06.2023 21:04:30</t>
  </si>
  <si>
    <t>ILGIN HATBAŞI KÖK 45-73-M01292_ÇAKIRCAALİ M02_83838128</t>
  </si>
  <si>
    <t>07.06.2023 10:00:09</t>
  </si>
  <si>
    <t>07.06.2023 10:06:33</t>
  </si>
  <si>
    <t>07.06.2023 15:28:02</t>
  </si>
  <si>
    <t>07.06.2023 16:29:00</t>
  </si>
  <si>
    <t>SOMA B SANTRALİ TM 45-82-A00004_SOMA KÖYLER DM-2 FİDER-2 (2H08) M019_66326547</t>
  </si>
  <si>
    <t>07.06.2023 22:26:05</t>
  </si>
  <si>
    <t>07.06.2023 23:08:00</t>
  </si>
  <si>
    <t>GÖÇBEYLİ DM 35-16-M00139_ALHATLI GRUBU-ÇAMOBA-DURMUŞLAR-KAPLAN M06_72044611</t>
  </si>
  <si>
    <t>07.06.2023 19:01:11</t>
  </si>
  <si>
    <t>07.06.2023 19:47:20</t>
  </si>
  <si>
    <t>07.06.2023 08:53:33</t>
  </si>
  <si>
    <t>07.06.2023 10:20:30</t>
  </si>
  <si>
    <t>BALIKLIOVA TR-1 35-19-L00271_35-19-L00271_81735427</t>
  </si>
  <si>
    <t>07.06.2023 18:27:41</t>
  </si>
  <si>
    <t>07.06.2023 19:02:18</t>
  </si>
  <si>
    <t>BEĞENLER SUBAŞI TR-2 45-75-M00177_DIREK TIPI TRAFO HUCRESI H01_2086097</t>
  </si>
  <si>
    <t>07.06.2023 11:50:44</t>
  </si>
  <si>
    <t>07.06.2023 12:25:53</t>
  </si>
  <si>
    <t>07.06.2023 19:46:37</t>
  </si>
  <si>
    <t>07.06.2023 20:08:49</t>
  </si>
  <si>
    <t>YASEMİN DM 35-19-M00002_KUŞÇULAR DM-2 M02_2333721</t>
  </si>
  <si>
    <t>07.06.2023 06:41:53</t>
  </si>
  <si>
    <t>07.06.2023 07:39:08</t>
  </si>
  <si>
    <t>L-225 35-18-L00225_950458495_950458495</t>
  </si>
  <si>
    <t>07.06.2023 08:45:06</t>
  </si>
  <si>
    <t>07.06.2023 14:34:05</t>
  </si>
  <si>
    <t>ESENYAZI TR-2 45-77-M00018_945512998_945512998</t>
  </si>
  <si>
    <t>07.06.2023 12:34:55</t>
  </si>
  <si>
    <t>07.06.2023 13:47:50</t>
  </si>
  <si>
    <t>PİYALE TM 35-02-A00007_PİYALE-25 K36_2310410</t>
  </si>
  <si>
    <t>07.06.2023 02:01:12</t>
  </si>
  <si>
    <t>07.06.2023 02:02:57</t>
  </si>
  <si>
    <t>FERİZLER SULAMA TR-9 35-16-M00311_949073385_949073385</t>
  </si>
  <si>
    <t>07.06.2023 11:38:55</t>
  </si>
  <si>
    <t>07.06.2023 14:05:38</t>
  </si>
  <si>
    <t>PAŞAKÖY KÖK 45-80-M00052_ŞEHİR-1 ÇIKIŞI M04_72063775</t>
  </si>
  <si>
    <t>07.06.2023 05:58:25</t>
  </si>
  <si>
    <t>07.06.2023 06:33:19</t>
  </si>
  <si>
    <t>KÖSELER DEĞİRMENDERE TR-1 45-75-M00169_DIREK TIPI TRAFO HUCRESI H01_2085596</t>
  </si>
  <si>
    <t>07.06.2023 09:45:41</t>
  </si>
  <si>
    <t>07.06.2023 10:08:07</t>
  </si>
  <si>
    <t>KAYMAKÇI İM 35-15-A00004_EMİRLİOVA L07_2121823</t>
  </si>
  <si>
    <t>07.06.2023 15:30:36</t>
  </si>
  <si>
    <t>07.06.2023 15:44:21</t>
  </si>
  <si>
    <t>M-907 35-03-M00907_35-03-M00907_2372695</t>
  </si>
  <si>
    <t>07.06.2023 13:10:39</t>
  </si>
  <si>
    <t>07.06.2023 19:21:25</t>
  </si>
  <si>
    <t>YEŞİLOVA ÇAYIR TR-2 35-20-L00127_955213581_955213581</t>
  </si>
  <si>
    <t>07.06.2023 12:11:52</t>
  </si>
  <si>
    <t>07.06.2023 13:56:19</t>
  </si>
  <si>
    <t>YENİFOÇA TR-1 DM 35-23-M00001_YENİFOÇA TR-2 M12_83359158</t>
  </si>
  <si>
    <t>07.06.2023 09:03:02</t>
  </si>
  <si>
    <t>07.06.2023 14:02:21</t>
  </si>
  <si>
    <t>DM-25/17 45-71-M00049_DM-1/TR-91 M02_61319567</t>
  </si>
  <si>
    <t>07.06.2023 08:02:53</t>
  </si>
  <si>
    <t>07.06.2023 09:05:18</t>
  </si>
  <si>
    <t>07.06.2023 07:38:10</t>
  </si>
  <si>
    <t>07.06.2023 07:55:48</t>
  </si>
  <si>
    <t>AHMETBEYLER DM 35-16-M00154_HatBaşıAyırıcı_53139425 M06_53139425</t>
  </si>
  <si>
    <t>07.06.2023 18:54:12</t>
  </si>
  <si>
    <t>07.06.2023 20:54:05</t>
  </si>
  <si>
    <t>ASARLIK TR-5 35-28-M00176_953378345_953378345</t>
  </si>
  <si>
    <t>07.06.2023 19:47:37</t>
  </si>
  <si>
    <t>07.06.2023 20:54:00</t>
  </si>
  <si>
    <t>DM-7/7 35-26-M00638_DAĞITIM TRAFO DM-7/7 M03_65952550</t>
  </si>
  <si>
    <t>07.06.2023 15:46:47</t>
  </si>
  <si>
    <t>07.06.2023 17:05:52</t>
  </si>
  <si>
    <t>ARTICAK TR-2 35-15-L00345_C_91356286_91356286</t>
  </si>
  <si>
    <t>07.06.2023 14:57:10</t>
  </si>
  <si>
    <t>07.06.2023 18:25:35</t>
  </si>
  <si>
    <t>07.06.2023 08:49:24</t>
  </si>
  <si>
    <t>07.06.2023 15:38:51</t>
  </si>
  <si>
    <t>IŞIKLAR KÖK 45-73-M00467_HatBaşıAyırıcı_53135045 M09_53135045</t>
  </si>
  <si>
    <t>07.06.2023 14:29:15</t>
  </si>
  <si>
    <t>07.06.2023 16:21:54</t>
  </si>
  <si>
    <t>DM-10/TR-27 (M-1879) 35-22-M00148_M-724 GÜRGÜN MOBİLYA ÖZEL M04_72140622</t>
  </si>
  <si>
    <t>07.06.2023 12:42:27</t>
  </si>
  <si>
    <t>07.06.2023 13:28:22</t>
  </si>
  <si>
    <t>ALÇUK TM 35-17-A00001_HatBaşıAyırıcı_53133535 M30_53133535</t>
  </si>
  <si>
    <t>07.06.2023 16:14:51</t>
  </si>
  <si>
    <t>07.06.2023 19:09:46</t>
  </si>
  <si>
    <t>HACIİBRAHİMLER TR-2 45-72-M00192_B_56407540_56407540</t>
  </si>
  <si>
    <t>07.06.2023 06:05:06</t>
  </si>
  <si>
    <t>07.06.2023 11:01:18</t>
  </si>
  <si>
    <t>K-2710 35-03-K02710_TRAFO K02_41962975</t>
  </si>
  <si>
    <t>07.06.2023 09:35:27</t>
  </si>
  <si>
    <t>07.06.2023 18:34:16</t>
  </si>
  <si>
    <t>07.06.2023 14:33:02</t>
  </si>
  <si>
    <t>07.06.2023 15:10:56</t>
  </si>
  <si>
    <t>07.06.2023 07:07:27</t>
  </si>
  <si>
    <t>07.06.2023 07:41:33</t>
  </si>
  <si>
    <t>HALKEĞİTİMCİLER-2 35-30-M00348_42903455_60984098_60984098</t>
  </si>
  <si>
    <t>07.06.2023 22:39:17</t>
  </si>
  <si>
    <t>07.06.2023 23:36:47</t>
  </si>
  <si>
    <t>07.06.2023 23:02:36</t>
  </si>
  <si>
    <t>07.06.2023 23:35:08</t>
  </si>
  <si>
    <t>M-195 35-02-M00195_B_56378734_56378734</t>
  </si>
  <si>
    <t>07.06.2023 18:01:27</t>
  </si>
  <si>
    <t>08.06.2023 01:25:29</t>
  </si>
  <si>
    <t>KERPİÇLİK TR-1 45-74-M00103_945577195_945577195</t>
  </si>
  <si>
    <t>07.06.2023 23:28:07</t>
  </si>
  <si>
    <t>08.06.2023 02:32:38</t>
  </si>
  <si>
    <t>KÖSELER ÇATALÇEŞME TR-1 45-75-M00175_45-75-M00175_2371990</t>
  </si>
  <si>
    <t>07.06.2023 10:21:11</t>
  </si>
  <si>
    <t>07.06.2023 11:08:22</t>
  </si>
  <si>
    <t>PİYALE TM 35-02-A00007_PİYALE-31 K42_2310563</t>
  </si>
  <si>
    <t>07.06.2023 02:46:50</t>
  </si>
  <si>
    <t>07.06.2023 02:49:14</t>
  </si>
  <si>
    <t>MEHMET  EROL VE ARK. T-SULAMA GRB. 35-13-L00134_A_56379444_56379444</t>
  </si>
  <si>
    <t>AG İzolatör Arızası</t>
  </si>
  <si>
    <t>07.06.2023 09:07:57</t>
  </si>
  <si>
    <t>07.06.2023 15:48:51</t>
  </si>
  <si>
    <t>DURASILLI TR-22 45-78-M01136_953261766_953261766</t>
  </si>
  <si>
    <t>07.06.2023 11:03:04</t>
  </si>
  <si>
    <t>07.06.2023 12:59:12</t>
  </si>
  <si>
    <t>07.06.2023 09:29:48</t>
  </si>
  <si>
    <t>07.06.2023 09:41:28</t>
  </si>
  <si>
    <t>L-283 35-18-L00283_35-18-L00283_2357764</t>
  </si>
  <si>
    <t>07.06.2023 09:57:57</t>
  </si>
  <si>
    <t>07.06.2023 15:34:18</t>
  </si>
  <si>
    <t>YELKİ TR-22 35-10-L00022_A A01b_5885288</t>
  </si>
  <si>
    <t>07.06.2023 16:56:25</t>
  </si>
  <si>
    <t>07.06.2023 22:50:14</t>
  </si>
  <si>
    <t>ŞEHİT KEMAL KÖK 35-17-M00449_M-448 M01_66442994</t>
  </si>
  <si>
    <t>07.06.2023 19:10:24</t>
  </si>
  <si>
    <t>07.06.2023 20:03:30</t>
  </si>
  <si>
    <t>KUŞÇULAR DM-2 35-19-M00515_HatBaşıAyırıcı_80491852 M05_80491852</t>
  </si>
  <si>
    <t>07.06.2023 12:11:00</t>
  </si>
  <si>
    <t>07.06.2023 17:35:29</t>
  </si>
  <si>
    <t>TR-29 45-74-M00029_945588388_945588388</t>
  </si>
  <si>
    <t>07.06.2023 22:40:02</t>
  </si>
  <si>
    <t>08.06.2023 00:58:11</t>
  </si>
  <si>
    <t>07.06.2023 06:06:56</t>
  </si>
  <si>
    <t>07.06.2023 07:17:42</t>
  </si>
  <si>
    <t>SEYREK TR-7 KÖK 35-28-M00379_HatBaşıAyırıcı_53133798 M05_53133798</t>
  </si>
  <si>
    <t>07.06.2023 08:47:34</t>
  </si>
  <si>
    <t>07.06.2023 10:02:13</t>
  </si>
  <si>
    <t>KUŞÇULAR DM 35-19-M00461_KUŞÇULAR DM-2 M03_47230053</t>
  </si>
  <si>
    <t>07.06.2023 00:05:57</t>
  </si>
  <si>
    <t>07.06.2023 00:42:38</t>
  </si>
  <si>
    <t>07.06.2023 18:46:53</t>
  </si>
  <si>
    <t>07.06.2023 19:18:32</t>
  </si>
  <si>
    <t>KIZILCAOVA TR-5 35-20-L00428_95000156352_95000156352</t>
  </si>
  <si>
    <t>07.06.2023 17:53:47</t>
  </si>
  <si>
    <t>07.06.2023 21:30:51</t>
  </si>
  <si>
    <t>07.06.2023 07:20:32</t>
  </si>
  <si>
    <t>07.06.2023 09:16:29</t>
  </si>
  <si>
    <t>BEYDERE KÖK 45-71-M00128_HatBaşıAyırıcı_53135244 M07_53135244</t>
  </si>
  <si>
    <t>07.06.2023 08:28:00</t>
  </si>
  <si>
    <t>07.06.2023 10:38:00</t>
  </si>
  <si>
    <t>İZDERSAN DM 35-28-M00394_VİLLAKENT-1 M02_47755738</t>
  </si>
  <si>
    <t>07.06.2023 19:14:00</t>
  </si>
  <si>
    <t>07.06.2023 19:18:58</t>
  </si>
  <si>
    <t>ÜÇPINAR DM 45-71-M00183_ESKİ YAĞCILAR M10_72249340</t>
  </si>
  <si>
    <t>07.06.2023 23:21:23</t>
  </si>
  <si>
    <t>07.06.2023 23:28:04</t>
  </si>
  <si>
    <t>ÇİLE TR-5 35-22-M00247_955294509_955294509</t>
  </si>
  <si>
    <t>07.06.2023 16:54:01</t>
  </si>
  <si>
    <t>07.06.2023 20:36:35</t>
  </si>
  <si>
    <t>ÜRKMEZ DM-4 (ÜRKMEZ M-21) 35-25-M00155_956644688_956644688</t>
  </si>
  <si>
    <t>07.06.2023 09:50:47</t>
  </si>
  <si>
    <t>07.06.2023 11:41:17</t>
  </si>
  <si>
    <t>DİKİLİ İM 35-30-A00001_KOCAOBA L12_72356773</t>
  </si>
  <si>
    <t>07.06.2023 11:53:16</t>
  </si>
  <si>
    <t>07.06.2023 12:03:27</t>
  </si>
  <si>
    <t>07.06.2023 14:13:34</t>
  </si>
  <si>
    <t>07.06.2023 14:30:13</t>
  </si>
  <si>
    <t>ZEYTİNLER TR-1 35-19-M00207_35-19-M00207_2366224</t>
  </si>
  <si>
    <t>07.06.2023 20:30:22</t>
  </si>
  <si>
    <t>07.06.2023 20:51:29</t>
  </si>
  <si>
    <t>KARAKUYU KÖK 35-22-M00091_KARAKUYU M02_72111688</t>
  </si>
  <si>
    <t>08.06.2023 08:58:53</t>
  </si>
  <si>
    <t>08.06.2023 10:02:29</t>
  </si>
  <si>
    <t>KUMKUYUCAK KÖK 45-80-M00093_ÇİFTLİK M04_72193246</t>
  </si>
  <si>
    <t>08.06.2023 20:45:24</t>
  </si>
  <si>
    <t>08.06.2023 21:57:55</t>
  </si>
  <si>
    <t>K-4310 35-07-K04310_A_56365824_56365824</t>
  </si>
  <si>
    <t>08.06.2023 14:06:15</t>
  </si>
  <si>
    <t>08.06.2023 16:45:44</t>
  </si>
  <si>
    <t>AKÇAŞEHİR KÖK 35-29-L00035_AKYURT ENH L03_72208757</t>
  </si>
  <si>
    <t>08.06.2023 20:57:04</t>
  </si>
  <si>
    <t>08.06.2023 22:54:45</t>
  </si>
  <si>
    <t>ÇAPAKLI KÖK 45-78-M01161_HatBaşıAyırıcı_53139984 M05_53139984</t>
  </si>
  <si>
    <t>08.06.2023 20:00:04</t>
  </si>
  <si>
    <t>09.06.2023 00:28:55</t>
  </si>
  <si>
    <t>08.06.2023 20:31:41</t>
  </si>
  <si>
    <t>08.06.2023 21:28:56</t>
  </si>
  <si>
    <t>08.06.2023 10:57:16</t>
  </si>
  <si>
    <t>08.06.2023 11:05:25</t>
  </si>
  <si>
    <t>KARAĞAÇLI TR-6 45-71-M01905_A_56352631_56352631</t>
  </si>
  <si>
    <t>08.06.2023 21:53:24</t>
  </si>
  <si>
    <t>08.06.2023 23:21:24</t>
  </si>
  <si>
    <t>L-91 ULAMIŞ TEPE KAHVE 35-14-L00091_B_91304362_91304362</t>
  </si>
  <si>
    <t>08.06.2023 15:49:01</t>
  </si>
  <si>
    <t>08.06.2023 20:54:36</t>
  </si>
  <si>
    <t>SALİHLİ İM 45-78-A00001_ŞEHİR-7 L03_48928862</t>
  </si>
  <si>
    <t>08.06.2023 19:13:26</t>
  </si>
  <si>
    <t>08.06.2023 19:23:15</t>
  </si>
  <si>
    <t>08.06.2023 21:58:28</t>
  </si>
  <si>
    <t>08.06.2023 23:30:13</t>
  </si>
  <si>
    <t>08.06.2023 21:07:06</t>
  </si>
  <si>
    <t>08.06.2023 22:05:59</t>
  </si>
  <si>
    <t>OĞULDURUK HASYURT TR-1 45-75-M00180_A_56390952_56390952</t>
  </si>
  <si>
    <t>08.06.2023 15:18:02</t>
  </si>
  <si>
    <t>08.06.2023 17:19:25</t>
  </si>
  <si>
    <t>FUAR İM 35-01-A00003_KADİFEKALE K19_2311621</t>
  </si>
  <si>
    <t>08.06.2023 22:08:21</t>
  </si>
  <si>
    <t>08.06.2023 22:47:34</t>
  </si>
  <si>
    <t>BEYDAĞ İM 35-32-A00001_BAKIR L03_2308129</t>
  </si>
  <si>
    <t>08.06.2023 06:59:27</t>
  </si>
  <si>
    <t>08.06.2023 08:00:50</t>
  </si>
  <si>
    <t>DM-14/3A 45-71-M02249__73720630_73720630</t>
  </si>
  <si>
    <t>08.06.2023 17:50:50</t>
  </si>
  <si>
    <t>08.06.2023 18:23:26</t>
  </si>
  <si>
    <t>BERGAMA TM 35-16-A00004_AŞAĞIKIRIKLAR-2 M07_2314063</t>
  </si>
  <si>
    <t>08.06.2023 11:43:57</t>
  </si>
  <si>
    <t>08.06.2023 12:02:02</t>
  </si>
  <si>
    <t>KÜNER TR-4 35-22-M00228_35-22-M00228_2373442</t>
  </si>
  <si>
    <t>08.06.2023 11:56:33</t>
  </si>
  <si>
    <t>08.06.2023 15:16:52</t>
  </si>
  <si>
    <t>08.06.2023 07:07:57</t>
  </si>
  <si>
    <t>08.06.2023 07:17:29</t>
  </si>
  <si>
    <t>KAYAKÖY DM 35-15-L00866_ALABAŞ L04_72307162</t>
  </si>
  <si>
    <t>08.06.2023 23:14:29</t>
  </si>
  <si>
    <t>09.06.2023 00:30:14</t>
  </si>
  <si>
    <t>M-1 35-02-M00001_M-1269 M12_78582489</t>
  </si>
  <si>
    <t>08.06.2023 05:51:40</t>
  </si>
  <si>
    <t>08.06.2023 05:58:33</t>
  </si>
  <si>
    <t>L-215 35-18-L00215_950451379_950451379</t>
  </si>
  <si>
    <t>08.06.2023 19:22:01</t>
  </si>
  <si>
    <t>08.06.2023 22:26:45</t>
  </si>
  <si>
    <t>TR-146 35-15-M00146_TR-115 - TR-33 M02_66585690</t>
  </si>
  <si>
    <t>08.06.2023 01:06:19</t>
  </si>
  <si>
    <t>08.06.2023 01:22:48</t>
  </si>
  <si>
    <t>TİRE İM-DM-1 35-29-A00001_DOYRANLI L11_2059658</t>
  </si>
  <si>
    <t>08.06.2023 21:06:58</t>
  </si>
  <si>
    <t>08.06.2023 21:31:57</t>
  </si>
  <si>
    <t>08.06.2023 09:19:47</t>
  </si>
  <si>
    <t>08.06.2023 09:53:25</t>
  </si>
  <si>
    <t>GÜLBAHÇE İM 35-19-A00006_GÜLBAHÇE L02_72213957</t>
  </si>
  <si>
    <t>08.06.2023 23:47:34</t>
  </si>
  <si>
    <t>09.06.2023 05:19:39</t>
  </si>
  <si>
    <t>BUCA TM 35-03-A00003_Buca-12 K22_2311285</t>
  </si>
  <si>
    <t>08.06.2023 02:16:34</t>
  </si>
  <si>
    <t>08.06.2023 02:28:44</t>
  </si>
  <si>
    <t>K-3879 MİGROS 35-02-K03879Ö_ K03_2065301</t>
  </si>
  <si>
    <t>08.06.2023 08:59:47</t>
  </si>
  <si>
    <t>08.06.2023 14:17:54</t>
  </si>
  <si>
    <t>08.06.2023 18:34:34</t>
  </si>
  <si>
    <t>08.06.2023 19:46:04</t>
  </si>
  <si>
    <t>08.06.2023 08:31:22</t>
  </si>
  <si>
    <t>08.06.2023 13:20:08</t>
  </si>
  <si>
    <t>K-1948 35-08-K01948_K-1949 K01_42031911</t>
  </si>
  <si>
    <t>08.06.2023 14:51:25</t>
  </si>
  <si>
    <t>08.06.2023 15:20:52</t>
  </si>
  <si>
    <t>İKİZTEPE KÖK 45-78-M00258_İKİZTEPE M03_66251179</t>
  </si>
  <si>
    <t>08.06.2023 21:18:54</t>
  </si>
  <si>
    <t>09.06.2023 01:59:21</t>
  </si>
  <si>
    <t>YILMAZ İM 45-78-A00003_HatBaşıAyırıcı_53140395 L01_53140395</t>
  </si>
  <si>
    <t>08.06.2023 21:38:53</t>
  </si>
  <si>
    <t>09.06.2023 06:45:27</t>
  </si>
  <si>
    <t>M-195 35-02-M00195_E E1B_5847731</t>
  </si>
  <si>
    <t>08.06.2023 08:06:28</t>
  </si>
  <si>
    <t>08.06.2023 13:15:02</t>
  </si>
  <si>
    <t>YILMAZ İM 45-78-A00003_CAFERBEY L05_2108816</t>
  </si>
  <si>
    <t>08.06.2023 20:14:56</t>
  </si>
  <si>
    <t>08.06.2023 20:38:45</t>
  </si>
  <si>
    <t>ÇAMLIK KÖYÜ TR-1 35-13-L00081_C_56367828_56367828</t>
  </si>
  <si>
    <t>08.06.2023 12:27:25</t>
  </si>
  <si>
    <t>08.06.2023 13:19:41</t>
  </si>
  <si>
    <t>MEDİ KÖK 35-27-M00425_AKALAN M01_72165947</t>
  </si>
  <si>
    <t>08.06.2023 10:50:30</t>
  </si>
  <si>
    <t>08.06.2023 13:02:01</t>
  </si>
  <si>
    <t>IŞIKLAR TM 35-02-A00006_ESHOT-2 M49_2309160</t>
  </si>
  <si>
    <t>08.06.2023 22:10:16</t>
  </si>
  <si>
    <t>08.06.2023 22:35:47</t>
  </si>
  <si>
    <t>TR-156 GELİNKAYA 35-19-L00156_12049328 b2_5938446</t>
  </si>
  <si>
    <t>08.06.2023 20:47:57</t>
  </si>
  <si>
    <t>08.06.2023 20:56:21</t>
  </si>
  <si>
    <t>SALİHLİ TR-73 45-78-M00073_C_91394065_91394065</t>
  </si>
  <si>
    <t>08.06.2023 08:56:31</t>
  </si>
  <si>
    <t>08.06.2023 10:03:39</t>
  </si>
  <si>
    <t>PAZARKÖY KÖK 45-78-L00700_PAZARKÖY TR-1 TR-2 L02_2106227</t>
  </si>
  <si>
    <t>08.06.2023 20:29:17</t>
  </si>
  <si>
    <t>08.06.2023 20:34:00</t>
  </si>
  <si>
    <t>KINIK TM 35-24-A00004_KÜÇÜKBÖLCEK M016_76822104</t>
  </si>
  <si>
    <t>08.06.2023 22:08:28</t>
  </si>
  <si>
    <t>08.06.2023 22:12:20</t>
  </si>
  <si>
    <t>08.06.2023 20:58:02</t>
  </si>
  <si>
    <t>08.06.2023 23:19:41</t>
  </si>
  <si>
    <t>GÜZELBAHÇE İM 35-10-A00001_DERYA K01_77678558</t>
  </si>
  <si>
    <t>08.06.2023 12:46:31</t>
  </si>
  <si>
    <t>08.06.2023 12:52:29</t>
  </si>
  <si>
    <t>İBRAHİMKUYU DM 35-15-M00286_HatBaşıAyırıcı_53140804 M10_53140804</t>
  </si>
  <si>
    <t>08.06.2023 10:55:46</t>
  </si>
  <si>
    <t>08.06.2023 15:48:22</t>
  </si>
  <si>
    <t>ÜRKMEZ DM-2 (ÜRKMEZ M-1) 35-25-M00137_ÜRKMEZ M-2/ÜRKMEZ M-3/ÜRKMEZ M-4 M03_72079417</t>
  </si>
  <si>
    <t>08.06.2023 21:58:44</t>
  </si>
  <si>
    <t>08.06.2023 22:46:55</t>
  </si>
  <si>
    <t>M-3307(YATIRIM REZERVE) 35-07-M03307_97557122_97557122</t>
  </si>
  <si>
    <t>08.06.2023 17:06:15</t>
  </si>
  <si>
    <t>08.06.2023 20:20:48</t>
  </si>
  <si>
    <t>L-202 35-18-L00202_950458223_950458223</t>
  </si>
  <si>
    <t>08.06.2023 10:05:24</t>
  </si>
  <si>
    <t>08.06.2023 13:38:56</t>
  </si>
  <si>
    <t>ÇAPAKLI KÖK 45-78-M01161_SÜLEYMANİYE M06_78225763</t>
  </si>
  <si>
    <t>08.06.2023 19:55:57</t>
  </si>
  <si>
    <t>08.06.2023 19:56:41</t>
  </si>
  <si>
    <t>BADEMLER DOĞA SİTESİ TR-8 35-14-M00149_956689817_956689817</t>
  </si>
  <si>
    <t>08.06.2023 09:34:44</t>
  </si>
  <si>
    <t>08.06.2023 15:02:53</t>
  </si>
  <si>
    <t>M-1163 35-01-M01163_915148458_915148458</t>
  </si>
  <si>
    <t>08.06.2023 14:17:51</t>
  </si>
  <si>
    <t>08.06.2023 17:19:20</t>
  </si>
  <si>
    <t>DAĞDERE DM 45-72-M00097_KÖMÜRCÜ M06_2106080</t>
  </si>
  <si>
    <t>08.06.2023 21:32:03</t>
  </si>
  <si>
    <t>08.06.2023 23:26:31</t>
  </si>
  <si>
    <t>GÖKÇEN DM 35-29-M00123_ASMALIK M12_2104356</t>
  </si>
  <si>
    <t>08.06.2023 14:50:41</t>
  </si>
  <si>
    <t>08.06.2023 15:55:07</t>
  </si>
  <si>
    <t>GERENKÖY KÖK 35-23-M00156_BAĞARASI M04_72155662</t>
  </si>
  <si>
    <t>08.06.2023 09:07:46</t>
  </si>
  <si>
    <t>08.06.2023 16:20:14</t>
  </si>
  <si>
    <t>KAPANCI KÖK 45-78-L00229_HASALAN L02_2108490</t>
  </si>
  <si>
    <t>08.06.2023 12:53:14</t>
  </si>
  <si>
    <t>08.06.2023 14:44:16</t>
  </si>
  <si>
    <t>TR-32 35-30-L00032_B_56365530_56365530</t>
  </si>
  <si>
    <t>08.06.2023 15:48:13</t>
  </si>
  <si>
    <t>08.06.2023 17:04:22</t>
  </si>
  <si>
    <t>HASANLAR TR-1 35-28-M00203_953378028_953378028</t>
  </si>
  <si>
    <t>08.06.2023 19:04:33</t>
  </si>
  <si>
    <t>08.06.2023 21:54:31</t>
  </si>
  <si>
    <t>TR-171 35-26-M00171_35-26-M00171_2347455</t>
  </si>
  <si>
    <t>08.06.2023 09:54:11</t>
  </si>
  <si>
    <t>08.06.2023 15:56:12</t>
  </si>
  <si>
    <t>08.06.2023 11:18:54</t>
  </si>
  <si>
    <t>08.06.2023 15:56:29</t>
  </si>
  <si>
    <t>İSTASYONALTI KÖK 45-83-M00131_MANİSA-2 ÇIKIŞ M01_2099727</t>
  </si>
  <si>
    <t>08.06.2023 20:55:34</t>
  </si>
  <si>
    <t>08.06.2023 22:04:03</t>
  </si>
  <si>
    <t>ULUCAK TM 35-28-A00002_DSİ M06_2313768</t>
  </si>
  <si>
    <t>08.06.2023 22:54:12</t>
  </si>
  <si>
    <t>08.06.2023 23:28:43</t>
  </si>
  <si>
    <t>08.06.2023 09:20:52</t>
  </si>
  <si>
    <t>08.06.2023 09:48:44</t>
  </si>
  <si>
    <t>ÇİLE DM 35-22-M00086_AHMETBEYLİ M06_50064044</t>
  </si>
  <si>
    <t>08.06.2023 16:26:17</t>
  </si>
  <si>
    <t>08.06.2023 16:34:51</t>
  </si>
  <si>
    <t>SAMİ ERDOĞAN SULAMA GRUBU TR 35-27-M00250_A_91421723_91421723</t>
  </si>
  <si>
    <t>08.06.2023 18:24:17</t>
  </si>
  <si>
    <t>08.06.2023 21:06:34</t>
  </si>
  <si>
    <t>BALIKLIOVA DM 35-19-L00270_BALIKLIOVA TR-3 TR-4 L05_2321768</t>
  </si>
  <si>
    <t>08.06.2023 23:31:10</t>
  </si>
  <si>
    <t>09.06.2023 04:46:15</t>
  </si>
  <si>
    <t>08.06.2023 08:04:10</t>
  </si>
  <si>
    <t>08.06.2023 09:12:39</t>
  </si>
  <si>
    <t>BOYNUYOĞUN KÖK 35-29-L00051_DÜNDARLI L01_72215452</t>
  </si>
  <si>
    <t>08.06.2023 19:36:02</t>
  </si>
  <si>
    <t>08.06.2023 20:58:09</t>
  </si>
  <si>
    <t>PAŞAKÖY KÖK 45-80-M00052_TAŞDİBİ ÇIKIŞI M010_72063787</t>
  </si>
  <si>
    <t>08.06.2023 09:29:51</t>
  </si>
  <si>
    <t>08.06.2023 10:52:28</t>
  </si>
  <si>
    <t>TR-39 45-74-M00039_945586122_945586122</t>
  </si>
  <si>
    <t>08.06.2023 22:54:46</t>
  </si>
  <si>
    <t>09.06.2023 02:00:22</t>
  </si>
  <si>
    <t>M-624 35-02-M00624_A_56382792_56382792</t>
  </si>
  <si>
    <t>08.06.2023 09:49:33</t>
  </si>
  <si>
    <t>08.06.2023 11:54:37</t>
  </si>
  <si>
    <t>SARIGÖL DM 45-79-M00069_HatBaşıAyırıcı_53136083 M16_53136083</t>
  </si>
  <si>
    <t>08.06.2023 11:13:32</t>
  </si>
  <si>
    <t>08.06.2023 14:21:42</t>
  </si>
  <si>
    <t>UĞURLU KÖK 45-86-M00045_GÜNDOĞDU UĞURLU M02_72226019</t>
  </si>
  <si>
    <t>08.06.2023 13:04:07</t>
  </si>
  <si>
    <t>08.06.2023 13:53:29</t>
  </si>
  <si>
    <t>İBRAHİMKUYU DM 35-15-M00286_ARITMA M10_67554489</t>
  </si>
  <si>
    <t>08.06.2023 06:24:19</t>
  </si>
  <si>
    <t>08.06.2023 10:50:34</t>
  </si>
  <si>
    <t>GÖRDES DM 45-75-M00050_HatBaşıAyırıcı_53135734 M11_53135734</t>
  </si>
  <si>
    <t>08.06.2023 23:16:37</t>
  </si>
  <si>
    <t>09.06.2023 00:59:19</t>
  </si>
  <si>
    <t>ÖDEMİŞ İM 35-15-A00001_YENİ KENT L16_2310687</t>
  </si>
  <si>
    <t>08.06.2023 09:20:05</t>
  </si>
  <si>
    <t>08.06.2023 16:52:03</t>
  </si>
  <si>
    <t>KÜNER TR-1 35-22-M00229_A_56390379_56390379</t>
  </si>
  <si>
    <t>08.06.2023 17:57:53</t>
  </si>
  <si>
    <t>08.06.2023 19:57:24</t>
  </si>
  <si>
    <t>YAVUZ ÖZECE GRB 35-20-M00021_35-20-M00021_2348052</t>
  </si>
  <si>
    <t>08.06.2023 10:47:07</t>
  </si>
  <si>
    <t>08.06.2023 12:04:54</t>
  </si>
  <si>
    <t>GÜZELBAHÇE İM 35-10-A00001_PİNA K02_77678557</t>
  </si>
  <si>
    <t>08.06.2023 00:28:27</t>
  </si>
  <si>
    <t>08.06.2023 00:33:00</t>
  </si>
  <si>
    <t>M-1148 35-09-M01148_M-1149 M03_47617194</t>
  </si>
  <si>
    <t>08.06.2023 13:44:52</t>
  </si>
  <si>
    <t>08.06.2023 13:51:00</t>
  </si>
  <si>
    <t>ÇELİKLİ GÖLYERİ TR-4 45-78-M00752_ H_65886906</t>
  </si>
  <si>
    <t>08.06.2023 20:07:00</t>
  </si>
  <si>
    <t>09.06.2023 19:25:00</t>
  </si>
  <si>
    <t>AYVACIK TR-2 35-28-M00812_C_65513168_65513168</t>
  </si>
  <si>
    <t>08.06.2023 14:13:00</t>
  </si>
  <si>
    <t>08.06.2023 18:07:29</t>
  </si>
  <si>
    <t>08.06.2023 20:04:06</t>
  </si>
  <si>
    <t>08.06.2023 20:38:02</t>
  </si>
  <si>
    <t>KARAPINAR İM 45-78-A00002_ÇAVLU M06_66243670</t>
  </si>
  <si>
    <t>08.06.2023 13:53:57</t>
  </si>
  <si>
    <t>08.06.2023 13:58:01</t>
  </si>
  <si>
    <t>AKÇAŞEHİR KÖK 35-29-L00035_ALAYLI ENH L04_72208764</t>
  </si>
  <si>
    <t>08.06.2023 20:50:15</t>
  </si>
  <si>
    <t>08.06.2023 22:47:09</t>
  </si>
  <si>
    <t>08.06.2023 07:31:15</t>
  </si>
  <si>
    <t>08.06.2023 07:39:00</t>
  </si>
  <si>
    <t>SALİHLİ BİOKÜTLE YAKITLI ENERJİ SANTRALİ KÖK 45-78-M01333_AKÖREN KÖK M02_72251414</t>
  </si>
  <si>
    <t>08.06.2023 21:46:37</t>
  </si>
  <si>
    <t>09.06.2023 02:36:58</t>
  </si>
  <si>
    <t>08.06.2023 10:00:45</t>
  </si>
  <si>
    <t>08.06.2023 17:30:08</t>
  </si>
  <si>
    <t>08.06.2023 08:48:07</t>
  </si>
  <si>
    <t>08.06.2023 08:51:55</t>
  </si>
  <si>
    <t>GÜMÜLDÜR DM-3 (M-29) 35-25-M00029_35-25-M00029_72083929</t>
  </si>
  <si>
    <t>08.06.2023 10:08:41</t>
  </si>
  <si>
    <t>08.06.2023 16:00:22</t>
  </si>
  <si>
    <t>ÇANDARLI TR-16 35-30-M00016_C_56366915_56366915</t>
  </si>
  <si>
    <t>08.06.2023 14:58:10</t>
  </si>
  <si>
    <t>08.06.2023 19:29:46</t>
  </si>
  <si>
    <t>08.06.2023 00:19:52</t>
  </si>
  <si>
    <t>08.06.2023 00:49:55</t>
  </si>
  <si>
    <t>MENDERES DM-2/TR-1 35-22-M00300_MENDERES-1 M17_2328468</t>
  </si>
  <si>
    <t>08.06.2023 21:01:24</t>
  </si>
  <si>
    <t>08.06.2023 21:57:16</t>
  </si>
  <si>
    <t>L-438 35-18-L00438_950448961_950448961</t>
  </si>
  <si>
    <t>08.06.2023 14:59:44</t>
  </si>
  <si>
    <t>08.06.2023 16:19:34</t>
  </si>
  <si>
    <t>K-3879 MİGROS 35-02-K03879Ö_ K02_2309916</t>
  </si>
  <si>
    <t>08.06.2023 03:07:52</t>
  </si>
  <si>
    <t>08.06.2023 03:18:11</t>
  </si>
  <si>
    <t>L-308 35-18-L00308_950464436_950464436</t>
  </si>
  <si>
    <t>08.06.2023 19:11:29</t>
  </si>
  <si>
    <t>08.06.2023 21:04:18</t>
  </si>
  <si>
    <t>LEZİTA DM 35-27-M00950_BAĞYURDU TM LEZİTA-1 M08_49855328</t>
  </si>
  <si>
    <t>08.06.2023 21:00:31</t>
  </si>
  <si>
    <t>08.06.2023 21:15:20</t>
  </si>
  <si>
    <t>DEMİRKÖPRÜ TM 45-78-A00005_KULA M05_2329518</t>
  </si>
  <si>
    <t>08.06.2023 19:43:40</t>
  </si>
  <si>
    <t>08.06.2023 19:59:00</t>
  </si>
  <si>
    <t>YASEMİN DM 35-19-M00002_KUŞÇULAR DM-2 M02_2116640</t>
  </si>
  <si>
    <t>08.06.2023 09:27:48</t>
  </si>
  <si>
    <t>08.06.2023 10:05:48</t>
  </si>
  <si>
    <t>TR-159 45-78-M00159_953248764_953248764</t>
  </si>
  <si>
    <t>08.06.2023 21:32:48</t>
  </si>
  <si>
    <t>08.06.2023 22:57:24</t>
  </si>
  <si>
    <t>K-83 35-03-K00083_35-03-K00083_41957343</t>
  </si>
  <si>
    <t>08.06.2023 10:15:57</t>
  </si>
  <si>
    <t>08.06.2023 10:46:20</t>
  </si>
  <si>
    <t>DM-14/2 45-71-M00373_DAĞITIM TRAFOSU M03_66510652</t>
  </si>
  <si>
    <t>OG Kademe Ayarı</t>
  </si>
  <si>
    <t>08.06.2023 16:47:00</t>
  </si>
  <si>
    <t>08.06.2023 18:45:55</t>
  </si>
  <si>
    <t>SELENDİ DM 45-81-M00001_ESKİ SELENDİ M16_2079218</t>
  </si>
  <si>
    <t>08.06.2023 13:08:32</t>
  </si>
  <si>
    <t>08.06.2023 13:39:06</t>
  </si>
  <si>
    <t>KARAKURT TR-1 45-76-M00091_95001181207_95001181207</t>
  </si>
  <si>
    <t>08.06.2023 13:00:27</t>
  </si>
  <si>
    <t>08.06.2023 14:43:07</t>
  </si>
  <si>
    <t>TAYTAN TR-1 KÖK 45-78-M00305_TAYTAN MERKEZ ÇIKIŞ M01_65651002</t>
  </si>
  <si>
    <t>08.06.2023 20:13:19</t>
  </si>
  <si>
    <t>08.06.2023 20:47:19</t>
  </si>
  <si>
    <t>SOMA TR-31/1 45-82-M00104_C_56404427_56404427</t>
  </si>
  <si>
    <t>08.06.2023 20:39:51</t>
  </si>
  <si>
    <t>08.06.2023 23:04:01</t>
  </si>
  <si>
    <t>08.06.2023 15:57:45</t>
  </si>
  <si>
    <t>08.06.2023 18:03:33</t>
  </si>
  <si>
    <t>GÜLBAHÇE TR-1 45-71-M00184_BAĞYOLU TR-1 M03_72255579</t>
  </si>
  <si>
    <t>08.06.2023 17:01:32</t>
  </si>
  <si>
    <t>08.06.2023 17:37:07</t>
  </si>
  <si>
    <t>08.06.2023 05:46:14</t>
  </si>
  <si>
    <t>08.06.2023 06:45:20</t>
  </si>
  <si>
    <t>TURGUTALP TR-4/1 (DM3/9) 45-82-M00063_DAĞITIM TRAFOSU M03_72192881</t>
  </si>
  <si>
    <t>08.06.2023 14:14:24</t>
  </si>
  <si>
    <t>08.06.2023 14:44:14</t>
  </si>
  <si>
    <t>08.06.2023 02:25:04</t>
  </si>
  <si>
    <t>08.06.2023 04:34:01</t>
  </si>
  <si>
    <t>URGANLI TR-9 45-83-M00549_DAĞITIM TRAFOSU -  TR-1 M04_2098603</t>
  </si>
  <si>
    <t>08.06.2023 20:53:14</t>
  </si>
  <si>
    <t>08.06.2023 22:04:24</t>
  </si>
  <si>
    <t>M-1335 KAYADİBİ KÖK 35-02-M01335_M-676 GİRİŞ M04_2118175</t>
  </si>
  <si>
    <t>08.06.2023 21:45:24</t>
  </si>
  <si>
    <t>08.06.2023 22:39:48</t>
  </si>
  <si>
    <t>08.06.2023 10:19:08</t>
  </si>
  <si>
    <t>08.06.2023 11:49:41</t>
  </si>
  <si>
    <t>MAHMUTLAR KÖK 45-74-M00354_HatBaşıAyırıcı_53132848 M04_53132848</t>
  </si>
  <si>
    <t>08.06.2023 08:51:04</t>
  </si>
  <si>
    <t>08.06.2023 08:57:11</t>
  </si>
  <si>
    <t>YARBASAN KÖK 45-74-M00119_HatBaşıAyırıcı_84164117 M04_84164117</t>
  </si>
  <si>
    <t>08.06.2023 18:31:57</t>
  </si>
  <si>
    <t>08.06.2023 20:53:11</t>
  </si>
  <si>
    <t>08.06.2023 23:37:52</t>
  </si>
  <si>
    <t>09.06.2023 03:30:46</t>
  </si>
  <si>
    <t>08.06.2023 19:50:42</t>
  </si>
  <si>
    <t>08.06.2023 20:19:08</t>
  </si>
  <si>
    <t>PAYAMLI M-1 KÖK 35-25-M00175_KARAYOLLARI M08_72056660</t>
  </si>
  <si>
    <t>08.06.2023 07:49:23</t>
  </si>
  <si>
    <t>08.06.2023 07:53:34</t>
  </si>
  <si>
    <t>PAŞATIMARI TR-1 45-83-M00811_TR-1/3 M01_89801442</t>
  </si>
  <si>
    <t>08.06.2023 06:44:45</t>
  </si>
  <si>
    <t>08.06.2023 07:46:55</t>
  </si>
  <si>
    <t>L-336 REİSDERE 35-18-L00336_950439079_950439079</t>
  </si>
  <si>
    <t>08.06.2023 13:33:34</t>
  </si>
  <si>
    <t>08.06.2023 17:43:51</t>
  </si>
  <si>
    <t>08.06.2023 20:10:57</t>
  </si>
  <si>
    <t>08.06.2023 21:14:34</t>
  </si>
  <si>
    <t>08.06.2023 10:04:14</t>
  </si>
  <si>
    <t>08.06.2023 16:00:02</t>
  </si>
  <si>
    <t>BİMEYKO KÖK-10 35-30-M00048_DENİZKÖY M05_2325697</t>
  </si>
  <si>
    <t>08.06.2023 10:09:00</t>
  </si>
  <si>
    <t>08.06.2023 10:51:28</t>
  </si>
  <si>
    <t>SELÇUK İM/DM 35-13-A00004_SELÇUK ZİRAİ SULAMA L05_65986298</t>
  </si>
  <si>
    <t>08.06.2023 23:41:39</t>
  </si>
  <si>
    <t>09.06.2023 02:00:11</t>
  </si>
  <si>
    <t>KEMALPAŞA TM 35-27-A00002_ARMUTLU-2 M01_2319665</t>
  </si>
  <si>
    <t>08.06.2023 22:27:34</t>
  </si>
  <si>
    <t>09.06.2023 00:20:48</t>
  </si>
  <si>
    <t>08.06.2023 12:43:06</t>
  </si>
  <si>
    <t>08.06.2023 15:45:07</t>
  </si>
  <si>
    <t>ÇINARDİBİ KÖK 35-20-M00069_DERNEKLİ-BALCILAR-OSMANLAR-BAYRAMLAR-KAMBERLER M04_66050736</t>
  </si>
  <si>
    <t>08.06.2023 21:51:01</t>
  </si>
  <si>
    <t>09.06.2023 04:31:17</t>
  </si>
  <si>
    <t>08.06.2023 09:35:16</t>
  </si>
  <si>
    <t>08.06.2023 10:12:16</t>
  </si>
  <si>
    <t>GÜMÜLDÜR DM 35-25-M00100_ÖZDERE DM-1 M21_2055232</t>
  </si>
  <si>
    <t>08.06.2023 21:29:20</t>
  </si>
  <si>
    <t>08.06.2023 21:59:37</t>
  </si>
  <si>
    <t>TR-60 45-78-M00060__56386095_56386095</t>
  </si>
  <si>
    <t>08.06.2023 10:56:57</t>
  </si>
  <si>
    <t>08.06.2023 11:27:08</t>
  </si>
  <si>
    <t>08.06.2023 11:29:09</t>
  </si>
  <si>
    <t>08.06.2023 17:21:43</t>
  </si>
  <si>
    <t>BELEVİ İM 35-13-A00002_ARSLANLAR M06_2064114</t>
  </si>
  <si>
    <t>08.06.2023 20:54:01</t>
  </si>
  <si>
    <t>08.06.2023 21:58:42</t>
  </si>
  <si>
    <t>KAYIŞLAR KÖK 45-80-M00183_DİLEK M03_72195716</t>
  </si>
  <si>
    <t>08.06.2023 11:08:24</t>
  </si>
  <si>
    <t>08.06.2023 11:42:50</t>
  </si>
  <si>
    <t>08.06.2023 18:57:55</t>
  </si>
  <si>
    <t>08.06.2023 20:56:11</t>
  </si>
  <si>
    <t>DERBENT İM-DM 45-83-A00004_MANİSA-2 M12_2097148</t>
  </si>
  <si>
    <t>08.06.2023 20:58:49</t>
  </si>
  <si>
    <t>08.06.2023 22:26:00</t>
  </si>
  <si>
    <t>08.06.2023 19:22:35</t>
  </si>
  <si>
    <t>08.06.2023 22:28:55</t>
  </si>
  <si>
    <t>TR-21 35-13-L00021_946422711_946422711</t>
  </si>
  <si>
    <t>08.06.2023 18:19:15</t>
  </si>
  <si>
    <t>08.06.2023 20:45:48</t>
  </si>
  <si>
    <t>SAĞRAKÇI TR-1 45-72-L00219_B_56406417_56406417</t>
  </si>
  <si>
    <t>08.06.2023 09:06:35</t>
  </si>
  <si>
    <t>08.06.2023 11:15:32</t>
  </si>
  <si>
    <t>08.06.2023 08:57:14</t>
  </si>
  <si>
    <t>08.06.2023 09:08:32</t>
  </si>
  <si>
    <t>M-127 35-02-M00127_D_56367821_56367821</t>
  </si>
  <si>
    <t>08.06.2023 17:51:30</t>
  </si>
  <si>
    <t>08.06.2023 22:11:04</t>
  </si>
  <si>
    <t>GÖKÇEN İM 35-29-A00004_GÖKÇEN ŞEHİR L15_2329146</t>
  </si>
  <si>
    <t>08.06.2023 09:54:32</t>
  </si>
  <si>
    <t>08.06.2023 12:01:06</t>
  </si>
  <si>
    <t>BEYDAĞ İM 35-32-A00001_HALIKÖY L12_2308122</t>
  </si>
  <si>
    <t>08.06.2023 10:27:38</t>
  </si>
  <si>
    <t>08.06.2023 11:52:50</t>
  </si>
  <si>
    <t>YILMAZ İM 45-78-A00003_TR-A (34.5) M02_2108828</t>
  </si>
  <si>
    <t>08.06.2023 20:09:00</t>
  </si>
  <si>
    <t>08.06.2023 21:08:42</t>
  </si>
  <si>
    <t>K-223 35-01-K00223_98557941_98557941</t>
  </si>
  <si>
    <t>08.06.2023 04:30:42</t>
  </si>
  <si>
    <t>08.06.2023 05:20:38</t>
  </si>
  <si>
    <t>SANCAKLI BOZKÖY KÖK 45-71-M00087_İĞDECİK M01_61320839</t>
  </si>
  <si>
    <t>08.06.2023 22:50:01</t>
  </si>
  <si>
    <t>09.06.2023 01:11:21</t>
  </si>
  <si>
    <t>TR-32 35-19-M00032_956674683_956674683</t>
  </si>
  <si>
    <t>08.06.2023 10:00:08</t>
  </si>
  <si>
    <t>08.06.2023 10:45:57</t>
  </si>
  <si>
    <t>08.06.2023 09:51:31</t>
  </si>
  <si>
    <t>08.06.2023 10:31:48</t>
  </si>
  <si>
    <t>DM-14/3A 45-71-M02249_95000569664_95000569664</t>
  </si>
  <si>
    <t>08.06.2023 23:41:57</t>
  </si>
  <si>
    <t>09.06.2023 00:50:43</t>
  </si>
  <si>
    <t>YEŞİLOBA USLULAR TR-3 45-74-M00174_45-74-M00174_61353917</t>
  </si>
  <si>
    <t>AG Sigorta Atığı</t>
  </si>
  <si>
    <t>08.06.2023 07:42:12</t>
  </si>
  <si>
    <t>08.06.2023 09:20:07</t>
  </si>
  <si>
    <t>L-126 35-18-L00126_50067657 E01_50068717</t>
  </si>
  <si>
    <t>08.06.2023 12:03:01</t>
  </si>
  <si>
    <t>08.06.2023 15:58:40</t>
  </si>
  <si>
    <t>TİRE İM-DM-1 35-29-A00001_TİRE ŞEHİR-4 L21_2060277</t>
  </si>
  <si>
    <t>08.06.2023 20:29:22</t>
  </si>
  <si>
    <t>08.06.2023 21:57:05</t>
  </si>
  <si>
    <t>HİLAL KLASİK TM 35-01-A00011_YAYLACIK M13_2313921</t>
  </si>
  <si>
    <t>08.06.2023 22:08:16</t>
  </si>
  <si>
    <t>08.06.2023 22:59:31</t>
  </si>
  <si>
    <t>DAMARDI AKPINAR TR-2 45-75-M00326_45-75-M00326_2367333</t>
  </si>
  <si>
    <t>08.06.2023 10:25:51</t>
  </si>
  <si>
    <t>08.06.2023 16:36:50</t>
  </si>
  <si>
    <t>08.06.2023 08:58:14</t>
  </si>
  <si>
    <t>08.06.2023 10:18:20</t>
  </si>
  <si>
    <t>AHMETLİ İM 45-84-A00001_BAHÇECİK L17_2120373</t>
  </si>
  <si>
    <t>08.06.2023 20:45:57</t>
  </si>
  <si>
    <t>08.06.2023 21:33:35</t>
  </si>
  <si>
    <t>K-4282 35-09-K04282_98185539_98185539</t>
  </si>
  <si>
    <t>08.06.2023 23:09:38</t>
  </si>
  <si>
    <t>09.06.2023 03:00:32</t>
  </si>
  <si>
    <t>MENDERES DM-2/TR-1 35-22-M00300_DM-3/TR-1 M06_2328340</t>
  </si>
  <si>
    <t>08.06.2023 21:32:51</t>
  </si>
  <si>
    <t>08.06.2023 22:33:32</t>
  </si>
  <si>
    <t>ZEYTİNLİOVA TR-1 KÖK 45-72-L00389_TR-14 ÇIKIŞI L07_2102915</t>
  </si>
  <si>
    <t>08.06.2023 00:48:37</t>
  </si>
  <si>
    <t>08.06.2023 02:27:00</t>
  </si>
  <si>
    <t>M-1222 35-01-M01222_C_56353990_56353990</t>
  </si>
  <si>
    <t>08.06.2023 15:51:43</t>
  </si>
  <si>
    <t>08.06.2023 18:37:23</t>
  </si>
  <si>
    <t>KEMALPAŞA TM 35-27-A00002_IŞIKLAR-1 M03_2048968</t>
  </si>
  <si>
    <t>08.06.2023 21:48:32</t>
  </si>
  <si>
    <t>08.06.2023 23:26:48</t>
  </si>
  <si>
    <t>M-10 35-02-M00010_M-1437 M04_2046894</t>
  </si>
  <si>
    <t>08.06.2023 09:03:30</t>
  </si>
  <si>
    <t>08.06.2023 09:09:40</t>
  </si>
  <si>
    <t>KORDON KÖK 45-78-M00730_KABAZLI M01_2105504</t>
  </si>
  <si>
    <t>08.06.2023 19:19:54</t>
  </si>
  <si>
    <t>08.06.2023 19:20:21</t>
  </si>
  <si>
    <t>L-72 35-14-L00072_956636693_956636693</t>
  </si>
  <si>
    <t>08.06.2023 09:31:53</t>
  </si>
  <si>
    <t>08.06.2023 11:18:59</t>
  </si>
  <si>
    <t>M-280 MİGROS TÜRK T.A.Ş 35-02-M00280Ö_HatBaşıAyırıcı_79573442 M01_79573442</t>
  </si>
  <si>
    <t>09.06.2023 02:54:34</t>
  </si>
  <si>
    <t>TR-2/6 45-83-L00006_955178528_955178528</t>
  </si>
  <si>
    <t>08.06.2023 18:24:07</t>
  </si>
  <si>
    <t>08.06.2023 19:29:33</t>
  </si>
  <si>
    <t>K-3196 35-03-K03196_K-1502 K01_41941530</t>
  </si>
  <si>
    <t>08.06.2023 01:11:53</t>
  </si>
  <si>
    <t>08.06.2023 01:27:04</t>
  </si>
  <si>
    <t>MURADİYE TR-10 45-71-M02143_A A01_60706223</t>
  </si>
  <si>
    <t>08.06.2023 08:54:12</t>
  </si>
  <si>
    <t>08.06.2023 09:29:54</t>
  </si>
  <si>
    <t>08.06.2023 17:58:47</t>
  </si>
  <si>
    <t>08.06.2023 18:22:23</t>
  </si>
  <si>
    <t>ULUCAK TM 35-28-A00002_GÖKTEPE RES M12_2313759</t>
  </si>
  <si>
    <t>08.06.2023 23:26:17</t>
  </si>
  <si>
    <t>08.06.2023 23:33:54</t>
  </si>
  <si>
    <t>ÇUKURALTI M-13 ÇAMLIK KÖK 35-25-M00059_ÇUKURALTI M-23 KÖK M02_72121116</t>
  </si>
  <si>
    <t>08.06.2023 04:55:07</t>
  </si>
  <si>
    <t>08.06.2023 05:29:06</t>
  </si>
  <si>
    <t>TR-28 45-78-L00028_TR-30 L04_81430778</t>
  </si>
  <si>
    <t>08.06.2023 21:14:05</t>
  </si>
  <si>
    <t>08.06.2023 22:24:58</t>
  </si>
  <si>
    <t>08.06.2023 09:50:55</t>
  </si>
  <si>
    <t>08.06.2023 11:09:41</t>
  </si>
  <si>
    <t>08.06.2023 07:53:13</t>
  </si>
  <si>
    <t>08.06.2023 09:29:50</t>
  </si>
  <si>
    <t>AHMETLİ İM 45-84-A00001_TR-B GİRİŞ L13_2064229</t>
  </si>
  <si>
    <t>08.06.2023 21:21:23</t>
  </si>
  <si>
    <t>08.06.2023 21:30:23</t>
  </si>
  <si>
    <t>K-3196 35-03-K03196_TRAFO K03_41941529</t>
  </si>
  <si>
    <t>08.06.2023 09:16:21</t>
  </si>
  <si>
    <t>08.06.2023 20:15:55</t>
  </si>
  <si>
    <t>FOÇAKÖY TR-1 35-23-M00222_42066366_56357418_56357418</t>
  </si>
  <si>
    <t>08.06.2023 19:37:39</t>
  </si>
  <si>
    <t>08.06.2023 20:47:20</t>
  </si>
  <si>
    <t>KAYACIK YANIKDAĞ TR-2 45-75-M00198_945616464_945616464</t>
  </si>
  <si>
    <t>08.06.2023 18:33:43</t>
  </si>
  <si>
    <t>08.06.2023 20:10:08</t>
  </si>
  <si>
    <t>08.06.2023 08:48:33</t>
  </si>
  <si>
    <t>08.06.2023 13:10:41</t>
  </si>
  <si>
    <t>TR-293 (İM-1/TR-5) 35-19-L00348_TR-60 ÇIKIŞI L02_49811927</t>
  </si>
  <si>
    <t>08.06.2023 09:01:21</t>
  </si>
  <si>
    <t>08.06.2023 16:06:57</t>
  </si>
  <si>
    <t>08.06.2023 20:47:07</t>
  </si>
  <si>
    <t>08.06.2023 21:34:47</t>
  </si>
  <si>
    <t>ÇİLE DM 35-22-M00086_DEĞİRMENDERE DM M03_50064041</t>
  </si>
  <si>
    <t>08.06.2023 21:29:21</t>
  </si>
  <si>
    <t>08.06.2023 22:22:35</t>
  </si>
  <si>
    <t>HALİLBEYLİ TR-1 KÖK 35-27-M01057_HAMZABABA VE KÖYLER M04_61283861</t>
  </si>
  <si>
    <t>08.06.2023 21:10:04</t>
  </si>
  <si>
    <t>08.06.2023 21:38:58</t>
  </si>
  <si>
    <t>DAYIOĞLU TR-3 45-72-L00341_45-72-L00341_2371197</t>
  </si>
  <si>
    <t>08.06.2023 11:50:57</t>
  </si>
  <si>
    <t>08.06.2023 15:21:33</t>
  </si>
  <si>
    <t>KARABURUN GIS TM 35-19-A00008_EĞLENHOCA M04_2317315</t>
  </si>
  <si>
    <t>08.06.2023 22:55:20</t>
  </si>
  <si>
    <t>08.06.2023 23:44:21</t>
  </si>
  <si>
    <t>İBRAHİMKUYU DM 35-15-M00286_YOLÜSTÜ (ÖDEMİŞ TM-2) M06_67554485</t>
  </si>
  <si>
    <t>08.06.2023 20:03:01</t>
  </si>
  <si>
    <t>08.06.2023 20:17:33</t>
  </si>
  <si>
    <t>DOĞANBEY KÖK 35-14-M00100_BANKSİS M03_80639783</t>
  </si>
  <si>
    <t>08.06.2023 16:28:57</t>
  </si>
  <si>
    <t>08.06.2023 18:23:24</t>
  </si>
  <si>
    <t>M-624 35-02-M00624_35-02-M00624_2364803</t>
  </si>
  <si>
    <t>08.06.2023 09:56:41</t>
  </si>
  <si>
    <t>08.06.2023 11:52:54</t>
  </si>
  <si>
    <t>K-1213 35-02-K01213_E e1b_5875691</t>
  </si>
  <si>
    <t>08.06.2023 05:42:21</t>
  </si>
  <si>
    <t>08.06.2023 09:48:53</t>
  </si>
  <si>
    <t>SOMA TR-27 45-82-M00027_945524980_945524980</t>
  </si>
  <si>
    <t>08.06.2023 19:27:24</t>
  </si>
  <si>
    <t>08.06.2023 20:42:40</t>
  </si>
  <si>
    <t>TR-2/104-1 45-83-L00460_A_91301633_91301633</t>
  </si>
  <si>
    <t>08.06.2023 15:59:58</t>
  </si>
  <si>
    <t>08.06.2023 16:21:39</t>
  </si>
  <si>
    <t>TİLKİKÖY TR-1 45-71-M01271_953245799_953245799</t>
  </si>
  <si>
    <t>08.06.2023 16:23:05</t>
  </si>
  <si>
    <t>08.06.2023 17:42:18</t>
  </si>
  <si>
    <t>HASANLAR TR-1 35-28-M00203_B_56357858_56357858</t>
  </si>
  <si>
    <t>08.06.2023 11:13:40</t>
  </si>
  <si>
    <t>08.06.2023 17:19:54</t>
  </si>
  <si>
    <t>TURGUTLU İM 45-83-A00001_TRF-A L22_42295562</t>
  </si>
  <si>
    <t>08.06.2023 20:51:34</t>
  </si>
  <si>
    <t>08.06.2023 20:52:11</t>
  </si>
  <si>
    <t>08.06.2023 17:39:42</t>
  </si>
  <si>
    <t>08.06.2023 22:57:33</t>
  </si>
  <si>
    <t>08.06.2023 11:24:54</t>
  </si>
  <si>
    <t>08.06.2023 17:38:00</t>
  </si>
  <si>
    <t>HALKAPINAR TR-1 35-29-L00639_A_56402110_56402110</t>
  </si>
  <si>
    <t>08.06.2023 23:17:18</t>
  </si>
  <si>
    <t>09.06.2023 02:28:21</t>
  </si>
  <si>
    <t>ALÇUK TM 35-17-A00001_MENEMEN-1 M30_2307955</t>
  </si>
  <si>
    <t>08.06.2023 20:46:11</t>
  </si>
  <si>
    <t>08.06.2023 21:03:06</t>
  </si>
  <si>
    <t>08.06.2023 14:07:07</t>
  </si>
  <si>
    <t>08.06.2023 15:30:03</t>
  </si>
  <si>
    <t>TAYTAN OFİS KÖK 45-78-M00314_ÜLKÜ FABRİKALAR M014_60669844</t>
  </si>
  <si>
    <t>08.06.2023 11:13:51</t>
  </si>
  <si>
    <t>08.06.2023 11:55:41</t>
  </si>
  <si>
    <t>BOĞAZİÇİ İM 35-01-A00001_STADYUM K08_53039526</t>
  </si>
  <si>
    <t>08.06.2023 22:54:57</t>
  </si>
  <si>
    <t>ASARLIK TR-22 35-28-M00595_953370732_953370732</t>
  </si>
  <si>
    <t>08.06.2023 10:47:54</t>
  </si>
  <si>
    <t>08.06.2023 19:55:12</t>
  </si>
  <si>
    <t>08.06.2023 09:08:46</t>
  </si>
  <si>
    <t>08.06.2023 10:45:17</t>
  </si>
  <si>
    <t>ARMUTLU DM 35-27-M00879_EGERES ENH GİRİŞ-1 M14_2104526</t>
  </si>
  <si>
    <t>08.06.2023 21:08:00</t>
  </si>
  <si>
    <t>08.06.2023 22:18:45</t>
  </si>
  <si>
    <t>SOMA KÖYLER DM-2 45-82-M00125_KÖYLER 34.5 M08_2035836</t>
  </si>
  <si>
    <t>08.06.2023 09:45:25</t>
  </si>
  <si>
    <t>08.06.2023 09:58:32</t>
  </si>
  <si>
    <t>SALİHLİ BİOKÜTLE YAKITLI ENERJİ SANTRALİ KÖK 45-78-M01333_AKÖREN KÖK M02_72251420</t>
  </si>
  <si>
    <t>08.06.2023 19:15:44</t>
  </si>
  <si>
    <t>08.06.2023 21:27:36</t>
  </si>
  <si>
    <t>YELKİ TR-21 (M-2345) 35-10-M02345_98017201_98017201</t>
  </si>
  <si>
    <t>08.06.2023 17:04:29</t>
  </si>
  <si>
    <t>08.06.2023 22:29:56</t>
  </si>
  <si>
    <t>L-329 35-18-L00329_950436929_950436929</t>
  </si>
  <si>
    <t>08.06.2023 11:53:41</t>
  </si>
  <si>
    <t>08.06.2023 15:16:02</t>
  </si>
  <si>
    <t>AHMETLİ İM 45-84-A00001_ATAKÖY L06_2064238</t>
  </si>
  <si>
    <t>08.06.2023 20:35:06</t>
  </si>
  <si>
    <t>08.06.2023 21:29:50</t>
  </si>
  <si>
    <t>URLA İM 35-19-A00001_TR-2 ŞEHİR FİDERİ L02_2307113</t>
  </si>
  <si>
    <t>08.06.2023 23:30:54</t>
  </si>
  <si>
    <t>08.06.2023 23:59:27</t>
  </si>
  <si>
    <t>K-2304 35-04-K02304_35-04-K02304_2376326</t>
  </si>
  <si>
    <t>08.06.2023 16:03:50</t>
  </si>
  <si>
    <t>08.06.2023 16:53:04</t>
  </si>
  <si>
    <t>08.06.2023 19:41:56</t>
  </si>
  <si>
    <t>08.06.2023 20:06:54</t>
  </si>
  <si>
    <t>M-516 METAŞ KÖK 35-02-M00516_M-1151 M04_72046090</t>
  </si>
  <si>
    <t>08.06.2023 05:58:52</t>
  </si>
  <si>
    <t>08.06.2023 19:44:41</t>
  </si>
  <si>
    <t>08.06.2023 23:01:07</t>
  </si>
  <si>
    <t>GÜLBAHÇE TR-1 45-71-M00184_HatBaşıAyırıcı_53134547 M03_53134547</t>
  </si>
  <si>
    <t>08.06.2023 14:52:36</t>
  </si>
  <si>
    <t>08.06.2023 17:01:00</t>
  </si>
  <si>
    <t>KEMALPAŞA TM 35-27-A00002_YENMİŞ M08_2048960</t>
  </si>
  <si>
    <t>08.06.2023 21:24:01</t>
  </si>
  <si>
    <t>08.06.2023 22:28:47</t>
  </si>
  <si>
    <t>ALANLAR TR-2 35-24-M00066_35-24-M00066_2376350</t>
  </si>
  <si>
    <t>08.06.2023 21:39:36</t>
  </si>
  <si>
    <t>08.06.2023 22:21:42</t>
  </si>
  <si>
    <t>DM06/TR08 45-73-M00036_945671965_945671965</t>
  </si>
  <si>
    <t>08.06.2023 19:14:49</t>
  </si>
  <si>
    <t>08.06.2023 20:02:08</t>
  </si>
  <si>
    <t>08.06.2023 22:55:00</t>
  </si>
  <si>
    <t>08.06.2023 23:59:22</t>
  </si>
  <si>
    <t>YENİCEKÖY TR-6 35-15-L00414_35-15-L00414_2365585</t>
  </si>
  <si>
    <t>08.06.2023 06:29:47</t>
  </si>
  <si>
    <t>08.06.2023 09:50:14</t>
  </si>
  <si>
    <t>M-2506 35-01-M02506_C_56366728_56366728</t>
  </si>
  <si>
    <t>08.06.2023 19:30:54</t>
  </si>
  <si>
    <t>08.06.2023 20:39:48</t>
  </si>
  <si>
    <t>08.06.2023 10:09:32</t>
  </si>
  <si>
    <t>08.06.2023 13:19:14</t>
  </si>
  <si>
    <t>ÜRKMEZ M-8 35-25-M00143_ÜRKMEZ M-27 M05_89207697</t>
  </si>
  <si>
    <t>08.06.2023 23:29:10</t>
  </si>
  <si>
    <t>09.06.2023 00:55:17</t>
  </si>
  <si>
    <t>08.06.2023 19:47:51</t>
  </si>
  <si>
    <t>08.06.2023 20:46:22</t>
  </si>
  <si>
    <t>ÖMÜR BELDESİ TR 35-14-M00120_M-42 M01_80640504</t>
  </si>
  <si>
    <t>08.06.2023 21:57:00</t>
  </si>
  <si>
    <t>08.06.2023 23:42:00</t>
  </si>
  <si>
    <t>PINARLI KÖK 35-20-M00085_TR-6 - TR-7 M06_72358824</t>
  </si>
  <si>
    <t>08.06.2023 20:11:07</t>
  </si>
  <si>
    <t>09.06.2023 04:58:19</t>
  </si>
  <si>
    <t>08.06.2023 09:45:20</t>
  </si>
  <si>
    <t>08.06.2023 10:25:55</t>
  </si>
  <si>
    <t>L-215 35-18-L00215_8909375_56375228_56375228</t>
  </si>
  <si>
    <t>08.06.2023 16:38:16</t>
  </si>
  <si>
    <t>08.06.2023 18:44:54</t>
  </si>
  <si>
    <t>TURGUTALP TR-4/3 45-82-M00066_45-82-M00066_79766593</t>
  </si>
  <si>
    <t>08.06.2023 11:31:04</t>
  </si>
  <si>
    <t>08.06.2023 12:08:51</t>
  </si>
  <si>
    <t>KEMHALLI KÖK 45-86-M00044_HatBaşıAyırıcı_85992566 M03_85992566</t>
  </si>
  <si>
    <t>08.06.2023 19:14:25</t>
  </si>
  <si>
    <t>09.06.2023 00:07:27</t>
  </si>
  <si>
    <t>VELİLER KÖK 35-31-L00116_SAÇLI TR-1 L01_2119154</t>
  </si>
  <si>
    <t>08.06.2023 22:07:57</t>
  </si>
  <si>
    <t>08.06.2023 22:33:00</t>
  </si>
  <si>
    <t>FOÇAKÖY TR-1 35-23-M00222_35-23-M00222_2363640</t>
  </si>
  <si>
    <t>08.06.2023 20:56:26</t>
  </si>
  <si>
    <t>08.06.2023 23:28:15</t>
  </si>
  <si>
    <t>08.06.2023 13:51:23</t>
  </si>
  <si>
    <t>DM-1/53 35-29-M00053_DM-1/55 M02_72184717</t>
  </si>
  <si>
    <t>08.06.2023 08:59:53</t>
  </si>
  <si>
    <t>08.06.2023 09:14:25</t>
  </si>
  <si>
    <t>POYRAZDAMLARI TR-11 45-78-M00576_KEMERDAMLARI YUKARIKEMER M05_2106463</t>
  </si>
  <si>
    <t>08.06.2023 20:05:04</t>
  </si>
  <si>
    <t>09.06.2023 01:52:40</t>
  </si>
  <si>
    <t>ARPALIK KÖK 45-83-M00137_ARPALIK TR-1 M02_2096632</t>
  </si>
  <si>
    <t>08.06.2023 07:26:54</t>
  </si>
  <si>
    <t>08.06.2023 09:58:15</t>
  </si>
  <si>
    <t>08.06.2023 21:10:31</t>
  </si>
  <si>
    <t>08.06.2023 22:10:29</t>
  </si>
  <si>
    <t>08.06.2023 17:15:59</t>
  </si>
  <si>
    <t>08.06.2023 17:33:54</t>
  </si>
  <si>
    <t>08.06.2023 09:13:48</t>
  </si>
  <si>
    <t>08.06.2023 17:22:15</t>
  </si>
  <si>
    <t>08.06.2023 10:27:21</t>
  </si>
  <si>
    <t>08.06.2023 17:42:36</t>
  </si>
  <si>
    <t>PAYAMLI M-1 KÖK 35-25-M00175_SEFEERİHİSAR ENH M13_72057721</t>
  </si>
  <si>
    <t>08.06.2023 22:11:50</t>
  </si>
  <si>
    <t>08.06.2023 23:10:57</t>
  </si>
  <si>
    <t>HİLMİ DİRLİK SULAMA GRUBU 35-29-M00212_35-29-M00212_2370507</t>
  </si>
  <si>
    <t>08.06.2023 15:50:27</t>
  </si>
  <si>
    <t>08.06.2023 18:52:58</t>
  </si>
  <si>
    <t>M-1781 35-02-M01781_B_56381895_56381895</t>
  </si>
  <si>
    <t>08.06.2023 09:13:00</t>
  </si>
  <si>
    <t>08.06.2023 15:54:45</t>
  </si>
  <si>
    <t>08.06.2023 09:33:55</t>
  </si>
  <si>
    <t>08.06.2023 12:07:35</t>
  </si>
  <si>
    <t>M-865 ÇAMİÇİ KÖYÜ 35-02-M00865_DIREK TIPI TRAFO HUCRESI H01_2061800</t>
  </si>
  <si>
    <t>08.06.2023 23:32:39</t>
  </si>
  <si>
    <t>09.06.2023 04:31:21</t>
  </si>
  <si>
    <t>M-2595 BEŞYOL DM 35-02-M02595_SABUNCUBELİ TÜNELLERİ M03_50219743</t>
  </si>
  <si>
    <t>08.06.2023 15:04:13</t>
  </si>
  <si>
    <t>08.06.2023 16:41:53</t>
  </si>
  <si>
    <t>ÇEŞME HAVZA TM 35-18-A00006_URLA-2 M11_2303445</t>
  </si>
  <si>
    <t>08.06.2023 11:24:51</t>
  </si>
  <si>
    <t>08.06.2023 12:02:58</t>
  </si>
  <si>
    <t>DM-05/02 45-71-M00048_FABRİKALAR M03_66503094</t>
  </si>
  <si>
    <t>08.06.2023 09:49:21</t>
  </si>
  <si>
    <t>08.06.2023 10:29:50</t>
  </si>
  <si>
    <t>BAĞYURDU TM 35-27-A00003_OTOYOL M10_2306989</t>
  </si>
  <si>
    <t>08.06.2023 21:30:37</t>
  </si>
  <si>
    <t>08.06.2023 21:42:21</t>
  </si>
  <si>
    <t>İSTASYONALTI KÖK 45-83-M00131_ARPALIK KÖK-1 M03_2099100</t>
  </si>
  <si>
    <t>08.06.2023 20:59:51</t>
  </si>
  <si>
    <t>08.06.2023 22:05:05</t>
  </si>
  <si>
    <t>TAYTAN OFİS KÖK 45-78-M00314_HatBaşıAyırıcı_53139982 M06_53139982</t>
  </si>
  <si>
    <t>08.06.2023 08:17:52</t>
  </si>
  <si>
    <t>08.06.2023 09:53:22</t>
  </si>
  <si>
    <t>DAMARDI AKPINAR TR-2 45-75-M00326_C_56398207_56398207</t>
  </si>
  <si>
    <t>08.06.2023 19:43:08</t>
  </si>
  <si>
    <t>08.06.2023 22:19:14</t>
  </si>
  <si>
    <t>08.06.2023 06:26:43</t>
  </si>
  <si>
    <t>08.06.2023 06:32:48</t>
  </si>
  <si>
    <t>ALÇUK TM 35-17-A00001_FOÇA-1 M32_2307957</t>
  </si>
  <si>
    <t>08.06.2023 23:16:45</t>
  </si>
  <si>
    <t>08.06.2023 23:23:00</t>
  </si>
  <si>
    <t>K-4441 35-10-K04441_35-10-K04441_47742937</t>
  </si>
  <si>
    <t>08.06.2023 10:14:04</t>
  </si>
  <si>
    <t>08.06.2023 14:25:42</t>
  </si>
  <si>
    <t>AŞÇI DM 35-13-M00049_TR-24 M05_83267545</t>
  </si>
  <si>
    <t>08.06.2023 21:58:16</t>
  </si>
  <si>
    <t>08.06.2023 22:12:00</t>
  </si>
  <si>
    <t>YAHŞELLİ TR-4 35-28-M00194_35-28-M00194_2374031</t>
  </si>
  <si>
    <t>08.06.2023 22:23:08</t>
  </si>
  <si>
    <t>08.06.2023 22:42:49</t>
  </si>
  <si>
    <t>TOKMAKLI KÖK 45-86-M00047_BORLU TR-10 M04_72227671</t>
  </si>
  <si>
    <t>08.06.2023 10:18:43</t>
  </si>
  <si>
    <t>08.06.2023 15:41:34</t>
  </si>
  <si>
    <t>L-247 35-18-L00247_950440952_950440952</t>
  </si>
  <si>
    <t>08.06.2023 10:46:15</t>
  </si>
  <si>
    <t>08.06.2023 14:03:37</t>
  </si>
  <si>
    <t>KAPANCI KÖK 45-78-L00229_HASALAN L02_2108489</t>
  </si>
  <si>
    <t>08.06.2023 19:56:00</t>
  </si>
  <si>
    <t>09.06.2023 06:35:41</t>
  </si>
  <si>
    <t>İSMAİLLİ KÖK 35-16-M00045_TAN RES ÖZEL M08_72049736</t>
  </si>
  <si>
    <t>08.06.2023 09:03:42</t>
  </si>
  <si>
    <t>08.06.2023 15:24:25</t>
  </si>
  <si>
    <t>TR-2/69 (15,8) 45-83-L00069__72662744_72662744</t>
  </si>
  <si>
    <t>08.06.2023 13:50:14</t>
  </si>
  <si>
    <t>08.06.2023 15:07:45</t>
  </si>
  <si>
    <t>TAŞTEPE TR-2 35-29-L00396_35-29-L00396_2376502</t>
  </si>
  <si>
    <t>08.06.2023 20:18:14</t>
  </si>
  <si>
    <t>09.06.2023 02:44:53</t>
  </si>
  <si>
    <t>TAYTAN OFİS KÖK 45-78-M00314_SALİHLİ DM-1 GİRİŞİ (DEMİRKÖPRÜ-1) M011_60669726</t>
  </si>
  <si>
    <t>08.06.2023 08:16:11</t>
  </si>
  <si>
    <t>08.06.2023 08:16:51</t>
  </si>
  <si>
    <t>CANPAŞA KÖK 45-71-M00140_HatBaşıAyırıcı_53134681 M06_53134681</t>
  </si>
  <si>
    <t>08.06.2023 20:02:51</t>
  </si>
  <si>
    <t>08.06.2023 20:38:15</t>
  </si>
  <si>
    <t>TR-70 45-78-M00070_DAĞITIM TRAFOSU TR-70 M03_65958962</t>
  </si>
  <si>
    <t>08.06.2023 17:51:27</t>
  </si>
  <si>
    <t>08.06.2023 19:12:24</t>
  </si>
  <si>
    <t>08.06.2023 20:26:24</t>
  </si>
  <si>
    <t>08.06.2023 20:46:46</t>
  </si>
  <si>
    <t>ÇAMLIK DM 35-17-M00173_TR-10 M11_66328238</t>
  </si>
  <si>
    <t>08.06.2023 09:12:28</t>
  </si>
  <si>
    <t>08.06.2023 10:00:10</t>
  </si>
  <si>
    <t>GÖRDES DM 45-75-M00050_HatBaşıAyırıcı_53135685 M11_53135685</t>
  </si>
  <si>
    <t>08.06.2023 13:20:50</t>
  </si>
  <si>
    <t>08.06.2023 15:47:09</t>
  </si>
  <si>
    <t>M-1983 35-09-M01983_912795535_912795535</t>
  </si>
  <si>
    <t>08.06.2023 22:43:33</t>
  </si>
  <si>
    <t>09.06.2023 01:05:29</t>
  </si>
  <si>
    <t>ÇAPAKLI KÖK 45-78-M01161_HatBaşıAyırıcı_53140096 M06_53140096</t>
  </si>
  <si>
    <t>08.06.2023 22:46:58</t>
  </si>
  <si>
    <t>09.06.2023 05:15:03</t>
  </si>
  <si>
    <t>AKÇAŞEHİR KÖK 35-29-L00035_ÇAYIRLI L06_72208761</t>
  </si>
  <si>
    <t>08.06.2023 20:50:56</t>
  </si>
  <si>
    <t>08.06.2023 22:50:43</t>
  </si>
  <si>
    <t>08.06.2023 10:00:28</t>
  </si>
  <si>
    <t>08.06.2023 14:44:08</t>
  </si>
  <si>
    <t>L-225 35-18-L00225_95000568117_95000568117</t>
  </si>
  <si>
    <t>08.06.2023 23:55:54</t>
  </si>
  <si>
    <t>09.06.2023 03:26:45</t>
  </si>
  <si>
    <t>M-403 35-09-M00403_DIREK TIPI TRAFO HUCRESI H01_2066908</t>
  </si>
  <si>
    <t>08.06.2023 20:27:07</t>
  </si>
  <si>
    <t>09.06.2023 01:11:09</t>
  </si>
  <si>
    <t>08.06.2023 18:04:24</t>
  </si>
  <si>
    <t>08.06.2023 19:06:00</t>
  </si>
  <si>
    <t>PINARLI TR-3 35-20-M00097_955208301_955208301</t>
  </si>
  <si>
    <t>08.06.2023 10:38:46</t>
  </si>
  <si>
    <t>08.06.2023 12:25:29</t>
  </si>
  <si>
    <t>M-331 35-02-M00331_M-429 M02_2034177</t>
  </si>
  <si>
    <t>Yük Aktarımı</t>
  </si>
  <si>
    <t>08.06.2023 11:49:28</t>
  </si>
  <si>
    <t>08.06.2023 12:10:56</t>
  </si>
  <si>
    <t>GÖLMARMARA İM 45-85-A00001_BEYLER L25_78516955</t>
  </si>
  <si>
    <t>08.06.2023 20:33:41</t>
  </si>
  <si>
    <t>08.06.2023 21:02:42</t>
  </si>
  <si>
    <t>SELÇUK TM 35-13-A00003_BAYRAKÇIKULE M013_65979929</t>
  </si>
  <si>
    <t>08.06.2023 21:32:00</t>
  </si>
  <si>
    <t>08.06.2023 21:48:53</t>
  </si>
  <si>
    <t>GERENKÖY KÖK 35-23-M00156_ILIPINAR KÖK M02_72155666</t>
  </si>
  <si>
    <t>08.06.2023 23:02:45</t>
  </si>
  <si>
    <t>09.06.2023 01:03:56</t>
  </si>
  <si>
    <t>DEVELİ TR-1 45-80-M00072_45-80-M00072_2374066</t>
  </si>
  <si>
    <t>08.06.2023 14:25:01</t>
  </si>
  <si>
    <t>08.06.2023 15:23:28</t>
  </si>
  <si>
    <t>KEMALPAŞA TM 35-27-A00002_IŞIKLAR-2 M04_2048966</t>
  </si>
  <si>
    <t>08.06.2023 09:38:40</t>
  </si>
  <si>
    <t>08.06.2023 12:07:19</t>
  </si>
  <si>
    <t>M-2414 35-01-M02414_M-2414 TR-1 M04_66125549</t>
  </si>
  <si>
    <t>08.06.2023 01:21:01</t>
  </si>
  <si>
    <t>08.06.2023 01:55:31</t>
  </si>
  <si>
    <t>08.06.2023 14:48:01</t>
  </si>
  <si>
    <t>08.06.2023 14:57:27</t>
  </si>
  <si>
    <t>TÖYKO KÖK 35-30-M00213_GÜZELEGE SİTESİ M02_85855768</t>
  </si>
  <si>
    <t>08.06.2023 12:19:11</t>
  </si>
  <si>
    <t>08.06.2023 14:47:01</t>
  </si>
  <si>
    <t>08.06.2023 19:42:49</t>
  </si>
  <si>
    <t>08.06.2023 21:43:42</t>
  </si>
  <si>
    <t>K-1208 35-01-K01208_35-01-K01208_48413335</t>
  </si>
  <si>
    <t>08.06.2023 09:06:21</t>
  </si>
  <si>
    <t>08.06.2023 10:27:50</t>
  </si>
  <si>
    <t>K-216 35-02-K00216_915182405_915182405</t>
  </si>
  <si>
    <t>08.06.2023 09:21:29</t>
  </si>
  <si>
    <t>08.06.2023 12:53:38</t>
  </si>
  <si>
    <t>TR-56 45-77-L00056_B_91049257_91049257</t>
  </si>
  <si>
    <t>08.06.2023 15:52:13</t>
  </si>
  <si>
    <t>08.06.2023 17:39:49</t>
  </si>
  <si>
    <t>08.06.2023 13:14:59</t>
  </si>
  <si>
    <t>08.06.2023 14:15:06</t>
  </si>
  <si>
    <t>DOĞANCI TR-2 35-31-L00335_956568472_956568472</t>
  </si>
  <si>
    <t>08.06.2023 09:46:43</t>
  </si>
  <si>
    <t>08.06.2023 13:24:59</t>
  </si>
  <si>
    <t>M-970 35-03-M00970_911003091_911003091</t>
  </si>
  <si>
    <t>08.06.2023 23:24:27</t>
  </si>
  <si>
    <t>09.06.2023 00:15:44</t>
  </si>
  <si>
    <t>DM-3/TR-21 45-83-L00485__82025109_82025109</t>
  </si>
  <si>
    <t>08.06.2023 22:10:33</t>
  </si>
  <si>
    <t>09.06.2023 00:20:05</t>
  </si>
  <si>
    <t>08.06.2023 18:35:24</t>
  </si>
  <si>
    <t>08.06.2023 18:51:20</t>
  </si>
  <si>
    <t>TR-50 35-26-M00082_956615784_956615784</t>
  </si>
  <si>
    <t>08.06.2023 16:18:38</t>
  </si>
  <si>
    <t>08.06.2023 17:49:24</t>
  </si>
  <si>
    <t>TR-53 35-19-L00053_35-19-L00053_2361635</t>
  </si>
  <si>
    <t>08.06.2023 19:39:37</t>
  </si>
  <si>
    <t>08.06.2023 20:08:30</t>
  </si>
  <si>
    <t>08.06.2023 08:28:01</t>
  </si>
  <si>
    <t>08.06.2023 08:32:18</t>
  </si>
  <si>
    <t>BEYLER KÖK 45-85-L00034_TAŞKUYUCAK L03_85678659</t>
  </si>
  <si>
    <t>08.06.2023 20:14:44</t>
  </si>
  <si>
    <t>08.06.2023 20:16:21</t>
  </si>
  <si>
    <t>SARNIÇ İM 35-08-A00005_SARNIÇ-19 K18_2052728</t>
  </si>
  <si>
    <t>08.06.2023 13:12:13</t>
  </si>
  <si>
    <t>08.06.2023 14:50:15</t>
  </si>
  <si>
    <t>K-95 35-02-K00095_C_56375091_56375091</t>
  </si>
  <si>
    <t>08.06.2023 07:47:09</t>
  </si>
  <si>
    <t>08.06.2023 14:46:37</t>
  </si>
  <si>
    <t>KABAZLI TR-2 45-78-M00679_49289933_56407708_56407708</t>
  </si>
  <si>
    <t>08.06.2023 20:39:40</t>
  </si>
  <si>
    <t>09.06.2023 03:21:08</t>
  </si>
  <si>
    <t>K-633 35-02-K00633_K-959 K02_2034330</t>
  </si>
  <si>
    <t>08.06.2023 21:58:07</t>
  </si>
  <si>
    <t>08.06.2023 22:41:11</t>
  </si>
  <si>
    <t>08.06.2023 23:39:37</t>
  </si>
  <si>
    <t>09.06.2023 03:12:39</t>
  </si>
  <si>
    <t>KÖPRÜBAŞI TR-12 45-86-M00012_A_91129693_91129693</t>
  </si>
  <si>
    <t>08.06.2023 09:01:47</t>
  </si>
  <si>
    <t>08.06.2023 15:18:00</t>
  </si>
  <si>
    <t>ÜRKMEZ DM-4 (ÜRKMEZ M-21) 35-25-M00155_ÜRKMEZ M-20 M04_72072821</t>
  </si>
  <si>
    <t>08.06.2023 21:30:07</t>
  </si>
  <si>
    <t>08.06.2023 22:09:11</t>
  </si>
  <si>
    <t>ALİZE KÖK 35-18-M00059_TATAR DM (İYTE)-2 M02_72185015</t>
  </si>
  <si>
    <t>08.06.2023 22:53:02</t>
  </si>
  <si>
    <t>08.06.2023 23:28:51</t>
  </si>
  <si>
    <t>SOMA A SANTRALİ İM/DM 45-82-A00001_MADEN L16_2324962</t>
  </si>
  <si>
    <t>08.06.2023 11:39:39</t>
  </si>
  <si>
    <t>08.06.2023 14:23:33</t>
  </si>
  <si>
    <t>08.06.2023 14:34:06</t>
  </si>
  <si>
    <t>MENEMEN TR-78 35-28-L00078_35-28-L00078_66754773</t>
  </si>
  <si>
    <t>08.06.2023 06:45:21</t>
  </si>
  <si>
    <t>08.06.2023 08:51:23</t>
  </si>
  <si>
    <t>AVŞAR İM 45-83-A00002_H KOLU L10_81661000</t>
  </si>
  <si>
    <t>08.06.2023 21:04:44</t>
  </si>
  <si>
    <t>08.06.2023 22:12:01</t>
  </si>
  <si>
    <t>K-4013 35-04-K04013_912489081_912489081</t>
  </si>
  <si>
    <t>08.06.2023 18:51:31</t>
  </si>
  <si>
    <t>08.06.2023 21:49:26</t>
  </si>
  <si>
    <t>TAYTAN OFİS KÖK 45-78-M00314_YENİ KABAZLI M016_60669846</t>
  </si>
  <si>
    <t>08.06.2023 19:21:31</t>
  </si>
  <si>
    <t>08.06.2023 20:09:20</t>
  </si>
  <si>
    <t>TAYTAN OFİS KÖK 45-78-M00314_DEMİRKÖPRÜ DM-2 ÇIKIŞI (DEMİRKÖPRÜ-2) M06_60669745</t>
  </si>
  <si>
    <t>08.06.2023 05:47:31</t>
  </si>
  <si>
    <t>08.06.2023 06:24:10</t>
  </si>
  <si>
    <t>FOÇA CEZA İNFAZ KURUMU KÖK 35-23-M00302_FOÇA İM M02_67574171</t>
  </si>
  <si>
    <t>08.06.2023 09:39:50</t>
  </si>
  <si>
    <t>08.06.2023 15:45:33</t>
  </si>
  <si>
    <t>AŞAĞIÇOBANİSA KÖK 45-71-M00096_HACIHALİLLER DM M08_2075961</t>
  </si>
  <si>
    <t>08.06.2023 21:20:21</t>
  </si>
  <si>
    <t>08.06.2023 22:38:55</t>
  </si>
  <si>
    <t>KABAKUM KÖK-9 35-30-L00126_SALİHLER- BAHÇELİ L07_72067144</t>
  </si>
  <si>
    <t>08.06.2023 01:33:01</t>
  </si>
  <si>
    <t>08.06.2023 01:59:32</t>
  </si>
  <si>
    <t>SALİHLİ İM 45-78-A00001_TR-66 A ÇIKIŞI M25_48929126</t>
  </si>
  <si>
    <t>08.06.2023 01:03:07</t>
  </si>
  <si>
    <t>08.06.2023 01:16:10</t>
  </si>
  <si>
    <t>CERİTLER SAÇLIYOLU TR-4 35-31-L00479_B_72255064_72255064</t>
  </si>
  <si>
    <t>08.06.2023 18:32:55</t>
  </si>
  <si>
    <t>08.06.2023 19:33:30</t>
  </si>
  <si>
    <t>SELÇUK İM/DM 35-13-A00004_ŞİRİNCE L04_65986077</t>
  </si>
  <si>
    <t>08.06.2023 16:02:01</t>
  </si>
  <si>
    <t>08.06.2023 17:06:03</t>
  </si>
  <si>
    <t>K-3677 35-03-K03677_TRAFO K01_41963843</t>
  </si>
  <si>
    <t>08.06.2023 08:59:34</t>
  </si>
  <si>
    <t>08.06.2023 18:16:31</t>
  </si>
  <si>
    <t>08.06.2023 04:24:11</t>
  </si>
  <si>
    <t>08.06.2023 05:26:11</t>
  </si>
  <si>
    <t>ÇERKEZ MAHMUDİYE KÖYÜ TR-1 45-71-M01095_45-71-M01095_2357180</t>
  </si>
  <si>
    <t>08.06.2023 10:25:27</t>
  </si>
  <si>
    <t>08.06.2023 13:39:17</t>
  </si>
  <si>
    <t>BOYNUYOĞUN KÖK 35-29-L00051_ÖDEMİŞ KAVAĞI L04_72215449</t>
  </si>
  <si>
    <t>08.06.2023 20:12:51</t>
  </si>
  <si>
    <t>08.06.2023 23:03:55</t>
  </si>
  <si>
    <t>08.06.2023 11:07:51</t>
  </si>
  <si>
    <t>08.06.2023 12:26:47</t>
  </si>
  <si>
    <t>08.06.2023 21:22:36</t>
  </si>
  <si>
    <t>08.06.2023 22:10:02</t>
  </si>
  <si>
    <t>08.06.2023 21:14:17</t>
  </si>
  <si>
    <t>08.06.2023 21:59:09</t>
  </si>
  <si>
    <t>M-1013 35-03-M01013_35-03-M01013_41927689</t>
  </si>
  <si>
    <t>08.06.2023 09:13:20</t>
  </si>
  <si>
    <t>08.06.2023 10:05:41</t>
  </si>
  <si>
    <t>K-95 35-02-K00095_35-02-K00095_2366579</t>
  </si>
  <si>
    <t>08.06.2023 14:37:17</t>
  </si>
  <si>
    <t>08.06.2023 14:42:44</t>
  </si>
  <si>
    <t>ÜÇPINAR DM 45-71-M00183_AVDAL M02_72249141</t>
  </si>
  <si>
    <t>08.06.2023 11:56:54</t>
  </si>
  <si>
    <t>08.06.2023 13:43:58</t>
  </si>
  <si>
    <t>EŞREFPAŞA İM 35-01-A00002_DOĞANAY K16_2045368</t>
  </si>
  <si>
    <t>08.06.2023 22:08:22</t>
  </si>
  <si>
    <t>08.06.2023 22:46:20</t>
  </si>
  <si>
    <t>KAYIŞLAR KÖK 45-80-M00183_YENİOSMANİYE M04_72195774</t>
  </si>
  <si>
    <t>08.06.2023 09:10:32</t>
  </si>
  <si>
    <t>08.06.2023 10:00:11</t>
  </si>
  <si>
    <t>M-331 35-02-M00331_M-1644 M04_2083548</t>
  </si>
  <si>
    <t>08.06.2023 21:58:12</t>
  </si>
  <si>
    <t>08.06.2023 22:37:39</t>
  </si>
  <si>
    <t>08.06.2023 18:24:26</t>
  </si>
  <si>
    <t>08.06.2023 18:50:45</t>
  </si>
  <si>
    <t>TR-68 35-30-L00068_955329855_955329855</t>
  </si>
  <si>
    <t>08.06.2023 10:38:15</t>
  </si>
  <si>
    <t>08.06.2023 14:26:09</t>
  </si>
  <si>
    <t>08.06.2023 22:40:00</t>
  </si>
  <si>
    <t>09.06.2023 00:53:10</t>
  </si>
  <si>
    <t>KASAPLI ŞENDURAK TR-1 45-73-M00275_945662031_945662031</t>
  </si>
  <si>
    <t>08.06.2023 12:57:42</t>
  </si>
  <si>
    <t>08.06.2023 16:31:09</t>
  </si>
  <si>
    <t>M-10 35-02-M00010_M-3227 M02_2035233</t>
  </si>
  <si>
    <t>08.06.2023 21:45:23</t>
  </si>
  <si>
    <t>08.06.2023 22:22:50</t>
  </si>
  <si>
    <t>ESKİOBA KÖK 35-29-L00037_HatBaşıAyırıcı_53138762 L02_53138762</t>
  </si>
  <si>
    <t>08.06.2023 07:08:55</t>
  </si>
  <si>
    <t>08.06.2023 09:37:25</t>
  </si>
  <si>
    <t>YOLÜSTÜ İM 35-15-A00002_ERTUĞRUL KÖYÜ L15_2076427</t>
  </si>
  <si>
    <t>08.06.2023 19:48:57</t>
  </si>
  <si>
    <t>08.06.2023 20:25:28</t>
  </si>
  <si>
    <t>L-330 DENİZKIZI-1 35-18-L00330_950457973_950457973</t>
  </si>
  <si>
    <t>08.06.2023 19:24:45</t>
  </si>
  <si>
    <t>08.06.2023 22:09:46</t>
  </si>
  <si>
    <t>TR-98 45-78-L00098_953257069_953257069</t>
  </si>
  <si>
    <t>08.06.2023 16:32:50</t>
  </si>
  <si>
    <t>08.06.2023 17:48:51</t>
  </si>
  <si>
    <t>L-300 DM 35-18-L00300_PETEK L11_2332977</t>
  </si>
  <si>
    <t>08.06.2023 05:57:43</t>
  </si>
  <si>
    <t>08.06.2023 06:27:07</t>
  </si>
  <si>
    <t>BUCA TM 35-03-A00003_Buca-18 K25_2311288</t>
  </si>
  <si>
    <t>08.06.2023 02:28:56</t>
  </si>
  <si>
    <t>TR-1-5/10 35-20-L00054_955214331_955214331</t>
  </si>
  <si>
    <t>08.06.2023 10:13:47</t>
  </si>
  <si>
    <t>08.06.2023 13:06:15</t>
  </si>
  <si>
    <t>BANKSİS TR-1 35-14-M00363Ö_35-14-M00363Ö_2371633</t>
  </si>
  <si>
    <t>08.06.2023 09:57:34</t>
  </si>
  <si>
    <t>ALAÇATI İM 35-18-A00002_L-300 L17_2307548</t>
  </si>
  <si>
    <t>08.06.2023 10:02:13</t>
  </si>
  <si>
    <t>08.06.2023 20:20:57</t>
  </si>
  <si>
    <t>KAVAKLIDERE TR-12 45-73-M00145_TR-14 M05_2317559</t>
  </si>
  <si>
    <t>08.06.2023 17:44:27</t>
  </si>
  <si>
    <t>08.06.2023 18:31:51</t>
  </si>
  <si>
    <t>L-96 TURGUT KÖYÜ 35-14-L00096_DIREK TIPI TRAFO HUCRESI H01_2098891</t>
  </si>
  <si>
    <t>08.06.2023 19:31:46</t>
  </si>
  <si>
    <t>ÇUKURALTI M-13 ÇAMLIK KÖK 35-25-M00059_ÇUKURALTI M-14 M03_72121067</t>
  </si>
  <si>
    <t>08.06.2023 22:08:33</t>
  </si>
  <si>
    <t>08.06.2023 23:27:17</t>
  </si>
  <si>
    <t>K-3758 35-02-K03758_910196969_910196969</t>
  </si>
  <si>
    <t>08.06.2023 23:32:42</t>
  </si>
  <si>
    <t>09.06.2023 00:54:03</t>
  </si>
  <si>
    <t>GÖKÇEN İM 35-29-A00004_KAZANLI L07_2329151</t>
  </si>
  <si>
    <t>08.06.2023 18:30:21</t>
  </si>
  <si>
    <t>08.06.2023 20:08:41</t>
  </si>
  <si>
    <t>08.06.2023 08:50:47</t>
  </si>
  <si>
    <t>08.06.2023 09:04:34</t>
  </si>
  <si>
    <t>L-377 35-18-L00377_35-18-L00377_72109917</t>
  </si>
  <si>
    <t>08.06.2023 08:56:11</t>
  </si>
  <si>
    <t>08.06.2023 11:18:31</t>
  </si>
  <si>
    <t>HACIRAHMANLI TR-1 KÖK 45-80-M00070_HACIRAHMANLI TARIMSAL SULAMA M03_72197627</t>
  </si>
  <si>
    <t>08.06.2023 14:11:55</t>
  </si>
  <si>
    <t>08.06.2023 17:12:46</t>
  </si>
  <si>
    <t>M-749 KIRIKLAR CEZAEVİ KÖK 35-03-M00749_M-750 CEZAEVİ M01_49932292</t>
  </si>
  <si>
    <t>08.06.2023 22:14:27</t>
  </si>
  <si>
    <t>09.06.2023 00:49:11</t>
  </si>
  <si>
    <t>08.06.2023 22:00:41</t>
  </si>
  <si>
    <t>08.06.2023 23:34:29</t>
  </si>
  <si>
    <t>DERBENT İM-DM 45-83-A00004_SARIBEY-2 L07_54875609</t>
  </si>
  <si>
    <t>08.06.2023 20:59:07</t>
  </si>
  <si>
    <t>08.06.2023 22:29:00</t>
  </si>
  <si>
    <t>ÇANKAYA KÖK 35-26-M00587_TORUN M05_65934328</t>
  </si>
  <si>
    <t>08.06.2023 14:29:48</t>
  </si>
  <si>
    <t>08.06.2023 16:42:22</t>
  </si>
  <si>
    <t>K-2707 35-03-K02707_TRAFO K02_41964245</t>
  </si>
  <si>
    <t>08.06.2023 09:01:34</t>
  </si>
  <si>
    <t>08.06.2023 16:51:06</t>
  </si>
  <si>
    <t>08.06.2023 10:11:24</t>
  </si>
  <si>
    <t>08.06.2023 10:34:45</t>
  </si>
  <si>
    <t>08.06.2023 20:05:06</t>
  </si>
  <si>
    <t>TAYTAN OFİS KÖK 45-78-M00314_HatBaşıAyırıcı_84997810 M06_84997810</t>
  </si>
  <si>
    <t>08.06.2023 20:13:55</t>
  </si>
  <si>
    <t>09.06.2023 01:12:38</t>
  </si>
  <si>
    <t>HALİTPAŞA DM 45-80-M00060_HatBaşıAyırıcı_72090071 M03_72090071</t>
  </si>
  <si>
    <t>08.06.2023 07:48:07</t>
  </si>
  <si>
    <t>YAKAKÖY KÖK 45-75-M00067_KAYACIK ESKİ SARIALİLER M05_2092145</t>
  </si>
  <si>
    <t>08.06.2023 19:28:21</t>
  </si>
  <si>
    <t>08.06.2023 20:36:09</t>
  </si>
  <si>
    <t>GÖRDES DM 45-75-M00050_HatBaşıAyırıcı_73330069 M11_73330069</t>
  </si>
  <si>
    <t>08.06.2023 08:08:54</t>
  </si>
  <si>
    <t>08.06.2023 09:25:36</t>
  </si>
  <si>
    <t>TR-32 35-19-M00032_95001192714_95001192714</t>
  </si>
  <si>
    <t>08.06.2023 10:53:09</t>
  </si>
  <si>
    <t>08.06.2023 13:02:31</t>
  </si>
  <si>
    <t>MENEMEN TR-65 35-28-L00065_A_56357588_56357588</t>
  </si>
  <si>
    <t>08.06.2023 16:04:22</t>
  </si>
  <si>
    <t>08.06.2023 16:25:40</t>
  </si>
  <si>
    <t>AVŞAR İM 45-83-A00002_TR-A L07_81661028</t>
  </si>
  <si>
    <t>08.06.2023 02:00:21</t>
  </si>
  <si>
    <t>08.06.2023 03:41:00</t>
  </si>
  <si>
    <t>İSMAİLLİ TR-1 35-16-M00038_35-16-M00038_2347054</t>
  </si>
  <si>
    <t>08.06.2023 17:28:00</t>
  </si>
  <si>
    <t>08.06.2023 18:42:38</t>
  </si>
  <si>
    <t>ÖDEMİŞ İM 35-15-A00001_YENİ KENT L16_2062383</t>
  </si>
  <si>
    <t>08.06.2023 18:49:24</t>
  </si>
  <si>
    <t>08.06.2023 18:59:18</t>
  </si>
  <si>
    <t>K-2984 35-03-K02984_911196325_911196325</t>
  </si>
  <si>
    <t>08.06.2023 23:33:41</t>
  </si>
  <si>
    <t>09.06.2023 00:00:11</t>
  </si>
  <si>
    <t>ZEYTİNOVA KÖK 35-20-L00274_ÇATAL L04_2106540</t>
  </si>
  <si>
    <t>08.06.2023 20:51:41</t>
  </si>
  <si>
    <t>08.06.2023 21:45:53</t>
  </si>
  <si>
    <t>FERİZLER TR-1 35-16-M00072_35-16-M00072_72337184</t>
  </si>
  <si>
    <t>08.06.2023 12:22:04</t>
  </si>
  <si>
    <t>08.06.2023 13:06:26</t>
  </si>
  <si>
    <t>ÖZDERE ORTA MAHALLE DM (M-1) 35-25-M00120_ORTA MAHALLE M-6(SAHİL) M05_72127253</t>
  </si>
  <si>
    <t>08.06.2023 09:17:39</t>
  </si>
  <si>
    <t>08.06.2023 11:21:09</t>
  </si>
  <si>
    <t>K-188 35-01-K00188_E_56380478_56380478</t>
  </si>
  <si>
    <t>08.06.2023 15:39:32</t>
  </si>
  <si>
    <t>08.06.2023 19:18:51</t>
  </si>
  <si>
    <t>ARDIÇ MAHALLESİ TR-17 35-21-L00128_35-21-L00128_72182566</t>
  </si>
  <si>
    <t>08.06.2023 09:50:32</t>
  </si>
  <si>
    <t>08.06.2023 17:01:55</t>
  </si>
  <si>
    <t>K-2302 35-04-K02302_95000015576_95000015576</t>
  </si>
  <si>
    <t>08.06.2023 21:26:01</t>
  </si>
  <si>
    <t>08.06.2023 22:28:37</t>
  </si>
  <si>
    <t>TR-48 35-26-M00048_TR-51/TR-52 M05_65929847</t>
  </si>
  <si>
    <t>08.06.2023 12:02:03</t>
  </si>
  <si>
    <t>08.06.2023 12:35:42</t>
  </si>
  <si>
    <t>HİLAL KLASİK TM 35-01-A00011_YELER M14_2313920</t>
  </si>
  <si>
    <t>08.06.2023 23:01:21</t>
  </si>
  <si>
    <t>K-3073 35-04-K03073_A_56372277_56372277</t>
  </si>
  <si>
    <t>08.06.2023 22:56:55</t>
  </si>
  <si>
    <t>09.06.2023 01:43:22</t>
  </si>
  <si>
    <t>KARABURUN TR-4 35-21-L00145_C_56353962_56353962</t>
  </si>
  <si>
    <t>08.06.2023 13:12:06</t>
  </si>
  <si>
    <t>08.06.2023 13:59:14</t>
  </si>
  <si>
    <t>08.06.2023 23:16:03</t>
  </si>
  <si>
    <t>08.06.2023 23:53:44</t>
  </si>
  <si>
    <t>KADIOVACIK TR-1 35-19-M00202_95001419161_95001419161</t>
  </si>
  <si>
    <t>08.06.2023 12:38:35</t>
  </si>
  <si>
    <t>08.06.2023 17:44:26</t>
  </si>
  <si>
    <t>ARSLANLAR TM 35-26-A00004_DAĞKIZILCA-2 M07_2306547</t>
  </si>
  <si>
    <t>08.06.2023 09:37:47</t>
  </si>
  <si>
    <t>08.06.2023 09:44:00</t>
  </si>
  <si>
    <t>HALKAPINAR TR-1 35-29-L00639_35-29-L00639_2371268</t>
  </si>
  <si>
    <t>08.06.2023 20:25:41</t>
  </si>
  <si>
    <t>08.06.2023 23:07:57</t>
  </si>
  <si>
    <t>AKÇAPINAR KÖK 45-83-L00131_AKÇAPINAR L06_72176518</t>
  </si>
  <si>
    <t>08.06.2023 19:49:01</t>
  </si>
  <si>
    <t>08.06.2023 20:40:18</t>
  </si>
  <si>
    <t>M-2913 (YATIRIM REZERVE) 35-01-M02913_35-01-M02913_73633534</t>
  </si>
  <si>
    <t>08.06.2023 13:07:05</t>
  </si>
  <si>
    <t>08.06.2023 13:30:15</t>
  </si>
  <si>
    <t>AVDAN TR-5 KÖK 45-82-M00130_DAĞITIM TRAFOSU M05_72194258</t>
  </si>
  <si>
    <t>08.06.2023 10:15:30</t>
  </si>
  <si>
    <t>08.06.2023 11:11:22</t>
  </si>
  <si>
    <t>K-3083 35-04-K03083_912495725_912495725</t>
  </si>
  <si>
    <t>08.06.2023 23:04:11</t>
  </si>
  <si>
    <t>09.06.2023 01:22:20</t>
  </si>
  <si>
    <t>ÇEŞME HAVZA TM 35-18-A00006_ALAÇATI-2 M12_2313709</t>
  </si>
  <si>
    <t>08.06.2023 11:39:59</t>
  </si>
  <si>
    <t>08.06.2023 12:06:02</t>
  </si>
  <si>
    <t>TOKATBAŞI TR-3 35-20-L00103_955207431_955207431</t>
  </si>
  <si>
    <t>08.06.2023 10:25:23</t>
  </si>
  <si>
    <t>08.06.2023 15:01:54</t>
  </si>
  <si>
    <t>08.06.2023 21:53:41</t>
  </si>
  <si>
    <t>08.06.2023 23:24:10</t>
  </si>
  <si>
    <t>M-10 35-02-M00010_M-280 M06_2046898</t>
  </si>
  <si>
    <t>08.06.2023 09:09:55</t>
  </si>
  <si>
    <t>KOYUNDERE DM 35-28-M00165_KOYUNDERE TR-5 M04_66524383</t>
  </si>
  <si>
    <t>08.06.2023 16:45:00</t>
  </si>
  <si>
    <t>08.06.2023 19:05:10</t>
  </si>
  <si>
    <t>08.06.2023 10:48:14</t>
  </si>
  <si>
    <t>08.06.2023 11:35:55</t>
  </si>
  <si>
    <t>ÇOMAKLAR KÖYÜ TR-1 35-32-L00077_35-32-L00077_2362981</t>
  </si>
  <si>
    <t>08.06.2023 06:50:40</t>
  </si>
  <si>
    <t>08.06.2023 09:48:05</t>
  </si>
  <si>
    <t>KARABURÇ KÖK 35-31-L00253_SULAMA GURUBU L04_2113675</t>
  </si>
  <si>
    <t>08.06.2023 10:24:46</t>
  </si>
  <si>
    <t>08.06.2023 10:29:23</t>
  </si>
  <si>
    <t>PANAZTEPE DM 35-28-M00732_DERSAN-1 ÇIKIŞ M08_2315524</t>
  </si>
  <si>
    <t>08.06.2023 09:06:37</t>
  </si>
  <si>
    <t>08.06.2023 15:18:27</t>
  </si>
  <si>
    <t>08.06.2023 20:45:59</t>
  </si>
  <si>
    <t>08.06.2023 23:39:52</t>
  </si>
  <si>
    <t>PAZARKÖY KÖK 45-78-L00700_PAZARKÖY TEKELİOĞLU L01_2106689</t>
  </si>
  <si>
    <t>08.06.2023 20:33:00</t>
  </si>
  <si>
    <t>09.06.2023 02:48:00</t>
  </si>
  <si>
    <t>08.06.2023 04:53:21</t>
  </si>
  <si>
    <t>08.06.2023 05:59:12</t>
  </si>
  <si>
    <t>TR-25 BARIŞ YAPI KÖK 35-26-M00025_TR-125 M03_66030009</t>
  </si>
  <si>
    <t>08.06.2023 10:26:51</t>
  </si>
  <si>
    <t>08.06.2023 10:49:07</t>
  </si>
  <si>
    <t>YASEMİN DM 35-19-M00002_ÖZBEK M03_2333725</t>
  </si>
  <si>
    <t>08.06.2023 23:16:52</t>
  </si>
  <si>
    <t>09.06.2023 00:49:43</t>
  </si>
  <si>
    <t>TR-106 45-78-L00106_D_91423910_91423910</t>
  </si>
  <si>
    <t>08.06.2023 21:52:38</t>
  </si>
  <si>
    <t>09.06.2023 00:09:41</t>
  </si>
  <si>
    <t>İĞDECİK KÖK 45-71-M00077_ŞEHİR-2 (TR-5) M04_72234122</t>
  </si>
  <si>
    <t>08.06.2023 07:35:30</t>
  </si>
  <si>
    <t>08.06.2023 10:40:19</t>
  </si>
  <si>
    <t>FOÇAKÖY TR-1 35-23-M00222_42066364_56357417_56357417</t>
  </si>
  <si>
    <t>08.06.2023 18:48:42</t>
  </si>
  <si>
    <t>08.06.2023 19:14:34</t>
  </si>
  <si>
    <t>ALİBEYLİ DM 45-80-M00064_HALİTPAŞA DM-ÖLÇÜ M01_72190759</t>
  </si>
  <si>
    <t>08.06.2023 21:17:14</t>
  </si>
  <si>
    <t>08.06.2023 23:07:24</t>
  </si>
  <si>
    <t>ARMUTLU DM 35-27-M00879_ARMUTLU ENH-1 M15_2329966</t>
  </si>
  <si>
    <t>08.06.2023 21:06:37</t>
  </si>
  <si>
    <t>09.06.2023 01:10:22</t>
  </si>
  <si>
    <t>SOMA TR-3 45-82-M00003_A_91399694_91399694</t>
  </si>
  <si>
    <t>08.06.2023 19:36:42</t>
  </si>
  <si>
    <t>08.06.2023 21:24:00</t>
  </si>
  <si>
    <t>CENKYERİ TR-3 45-82-M00251_45-82-M00251_2359207</t>
  </si>
  <si>
    <t>08.06.2023 09:20:23</t>
  </si>
  <si>
    <t>08.06.2023 10:05:53</t>
  </si>
  <si>
    <t>08.06.2023 06:36:21</t>
  </si>
  <si>
    <t>08.06.2023 07:47:46</t>
  </si>
  <si>
    <t>08.06.2023 23:52:00</t>
  </si>
  <si>
    <t>09.06.2023 00:37:00</t>
  </si>
  <si>
    <t>M-147 SAKIZLIKOY 35-18-M00147_950443671_950443671</t>
  </si>
  <si>
    <t>08.06.2023 12:28:31</t>
  </si>
  <si>
    <t>08.06.2023 19:44:55</t>
  </si>
  <si>
    <t>TR-2/73-A 45-83-L00151_IRLAMAZ KÖK L03_72157763</t>
  </si>
  <si>
    <t>08.06.2023 20:59:01</t>
  </si>
  <si>
    <t>08.06.2023 23:15:53</t>
  </si>
  <si>
    <t>YEŞİLYURT TR-2 45-73-M00481_45-73-M00481_66871998</t>
  </si>
  <si>
    <t>08.06.2023 10:04:01</t>
  </si>
  <si>
    <t>08.06.2023 17:17:35</t>
  </si>
  <si>
    <t>YAKAKÖY KÖK 45-75-M00067_HatBaşıAyırıcı_53134700 M05_53134700</t>
  </si>
  <si>
    <t>08.06.2023 10:11:41</t>
  </si>
  <si>
    <t>08.06.2023 13:59:40</t>
  </si>
  <si>
    <t>ÇAYBAŞI DM-1/19 35-26-M00182_ M10_2038795</t>
  </si>
  <si>
    <t>08.06.2023 00:54:55</t>
  </si>
  <si>
    <t>08.06.2023 06:45:26</t>
  </si>
  <si>
    <t>ÇINARLIKUYU KÖK 45-71-M00188_HatBaşıAyırıcı_88207040 M02_88207040</t>
  </si>
  <si>
    <t>08.06.2023 11:26:09</t>
  </si>
  <si>
    <t>08.06.2023 14:17:57</t>
  </si>
  <si>
    <t>08.06.2023 09:35:07</t>
  </si>
  <si>
    <t>08.06.2023 09:45:39</t>
  </si>
  <si>
    <t>YUSUFLU KÖK 35-20-L00077_YUSUFLU ÇAYIR L02_66528469</t>
  </si>
  <si>
    <t>08.06.2023 21:06:07</t>
  </si>
  <si>
    <t>09.06.2023 02:29:43</t>
  </si>
  <si>
    <t>MENDERES DM-2/TR-1 35-22-M00300_PERLİT M18_2095706</t>
  </si>
  <si>
    <t>08.06.2023 14:19:01</t>
  </si>
  <si>
    <t>08.06.2023 14:22:10</t>
  </si>
  <si>
    <t>08.06.2023 20:53:27</t>
  </si>
  <si>
    <t>08.06.2023 21:31:39</t>
  </si>
  <si>
    <t>M-127 35-02-M00127_C_91101441_91101441</t>
  </si>
  <si>
    <t>08.06.2023 18:30:38</t>
  </si>
  <si>
    <t>08.06.2023 22:22:03</t>
  </si>
  <si>
    <t>TR-33 35-19-M00033_956670048_956670048</t>
  </si>
  <si>
    <t>08.06.2023 11:57:07</t>
  </si>
  <si>
    <t>08.06.2023 19:48:12</t>
  </si>
  <si>
    <t>K-2324 35-01-K02324_912010422_912010422</t>
  </si>
  <si>
    <t>08.06.2023 20:08:34</t>
  </si>
  <si>
    <t>08.06.2023 21:09:29</t>
  </si>
  <si>
    <t>ÖREN TR-2 35-27-L00217_B_56365614_56365614</t>
  </si>
  <si>
    <t>08.06.2023 11:09:51</t>
  </si>
  <si>
    <t>08.06.2023 15:59:00</t>
  </si>
  <si>
    <t>09.06.2023 09:40:21</t>
  </si>
  <si>
    <t>09.06.2023 12:45:34</t>
  </si>
  <si>
    <t>GÜNEY DM 45-83-L00130_DAĞMARMARA L07_2096779</t>
  </si>
  <si>
    <t>09.06.2023 19:01:44</t>
  </si>
  <si>
    <t>09.06.2023 21:23:47</t>
  </si>
  <si>
    <t>BAĞARASI TR-10 KÖK 35-23-M00179_GERENKÖY KÖK M01_72143145</t>
  </si>
  <si>
    <t>09.06.2023 01:06:33</t>
  </si>
  <si>
    <t>ÇANKAYA KÖK 35-26-M00587_KİMENS M03_65934374</t>
  </si>
  <si>
    <t>09.06.2023 13:58:54</t>
  </si>
  <si>
    <t>09.06.2023 15:33:47</t>
  </si>
  <si>
    <t>GERELİ KÖYÜ KAVAKKUYU TR 5 35-15-M00222_A_56371046_56371046</t>
  </si>
  <si>
    <t>09.06.2023 05:46:48</t>
  </si>
  <si>
    <t>09.06.2023 08:28:48</t>
  </si>
  <si>
    <t>YENİ BAĞARASI TR-5 35-23-M00211_DAĞITIM TRAFO YENİ BAĞARASI TR-5 M02_72144518</t>
  </si>
  <si>
    <t>09.06.2023 16:50:18</t>
  </si>
  <si>
    <t>09.06.2023 18:35:39</t>
  </si>
  <si>
    <t>M-2845 35-03-M02845_M-2846 M05_72156277</t>
  </si>
  <si>
    <t>09.06.2023 07:47:42</t>
  </si>
  <si>
    <t>09.06.2023 10:41:26</t>
  </si>
  <si>
    <t>M-2388 35-02-M02388_910009954_910009954</t>
  </si>
  <si>
    <t>09.06.2023 22:07:23</t>
  </si>
  <si>
    <t>09.06.2023 22:58:07</t>
  </si>
  <si>
    <t>TR-5 35-26-M00005_TR-6/TR-7 M03_72401079</t>
  </si>
  <si>
    <t>09.06.2023 08:20:49</t>
  </si>
  <si>
    <t>09.06.2023 08:53:44</t>
  </si>
  <si>
    <t>MORDOĞAN TR-41 35-21-L00164_A_56379220_56379220</t>
  </si>
  <si>
    <t>09.06.2023 09:46:42</t>
  </si>
  <si>
    <t>09.06.2023 12:17:29</t>
  </si>
  <si>
    <t>09.06.2023 10:57:29</t>
  </si>
  <si>
    <t>09.06.2023 11:08:48</t>
  </si>
  <si>
    <t>09.06.2023 12:19:17</t>
  </si>
  <si>
    <t>09.06.2023 14:00:45</t>
  </si>
  <si>
    <t>ALAÇATI TM 35-18-A00005_URLA-1 M09_2311010</t>
  </si>
  <si>
    <t>Yangın</t>
  </si>
  <si>
    <t>09.06.2023 13:14:11</t>
  </si>
  <si>
    <t>09.06.2023 17:50:05</t>
  </si>
  <si>
    <t>IŞIKLAR TM 35-02-A00006_BATIÇİM-2 M17_2308405</t>
  </si>
  <si>
    <t>09.06.2023 07:37:26</t>
  </si>
  <si>
    <t>09.06.2023 07:50:32</t>
  </si>
  <si>
    <t>TOYGAR KÖK 45-73-M00166_HatBaşıAyırıcı_53137216 M01_53137216</t>
  </si>
  <si>
    <t>09.06.2023 07:28:07</t>
  </si>
  <si>
    <t>09.06.2023 08:43:40</t>
  </si>
  <si>
    <t>KÜÇÜKKALE KÖK 35-29-L00036_HatBaşıAyırıcı_72424375 L06_72424375</t>
  </si>
  <si>
    <t>09.06.2023 09:10:30</t>
  </si>
  <si>
    <t>09.06.2023 14:41:24</t>
  </si>
  <si>
    <t>09.06.2023 09:02:45</t>
  </si>
  <si>
    <t>09.06.2023 17:49:32</t>
  </si>
  <si>
    <t>TR-13 35-27-M00013_TR-17 M03_72169859</t>
  </si>
  <si>
    <t>09.06.2023 07:53:52</t>
  </si>
  <si>
    <t>09.06.2023 09:46:58</t>
  </si>
  <si>
    <t>KARABURUN İM 35-21-A00001_YENİ LİMAN L03_2314242</t>
  </si>
  <si>
    <t>09.06.2023 09:05:27</t>
  </si>
  <si>
    <t>09.06.2023 16:00:18</t>
  </si>
  <si>
    <t>M-2900 35-03-M02900_ H_73146867</t>
  </si>
  <si>
    <t>09.06.2023 15:54:29</t>
  </si>
  <si>
    <t>09.06.2023 22:00:07</t>
  </si>
  <si>
    <t>TR-75 MUSTAFA MERCAN GRB. 35-15-M00075_35-15-M00075_2365554</t>
  </si>
  <si>
    <t>09.06.2023 19:03:42</t>
  </si>
  <si>
    <t>09.06.2023 21:37:15</t>
  </si>
  <si>
    <t>DM-3/30 45-71-M00084_DM-3/21 M03_72059640</t>
  </si>
  <si>
    <t>09.06.2023 16:04:45</t>
  </si>
  <si>
    <t>09.06.2023 18:17:09</t>
  </si>
  <si>
    <t>MENEMEN DM-6/TR-7 35-28-L00172_TR-48 ÇIKIŞI L02_58182014</t>
  </si>
  <si>
    <t>09.06.2023 21:54:32</t>
  </si>
  <si>
    <t>10.06.2023 00:27:08</t>
  </si>
  <si>
    <t>09.06.2023 11:45:32</t>
  </si>
  <si>
    <t>09.06.2023 16:37:12</t>
  </si>
  <si>
    <t>09.06.2023 19:32:11</t>
  </si>
  <si>
    <t>09.06.2023 19:44:05</t>
  </si>
  <si>
    <t>09.06.2023 02:22:02</t>
  </si>
  <si>
    <t>09.06.2023 05:41:24</t>
  </si>
  <si>
    <t>EVRENOS TR-2 45-71-M01405_953245851_953245851</t>
  </si>
  <si>
    <t>09.06.2023 13:36:28</t>
  </si>
  <si>
    <t>09.06.2023 20:15:13</t>
  </si>
  <si>
    <t>FOÇA CEZA İNFAZ KURUMU KÖK 35-23-M00302_HatBaşıAyırıcı_88020610 M03_88020610</t>
  </si>
  <si>
    <t>09.06.2023 09:33:46</t>
  </si>
  <si>
    <t>09.06.2023 15:03:00</t>
  </si>
  <si>
    <t>TR-2/18 (YAYLAKAPI) 45-83-M00824_95710859 C01b_95710973</t>
  </si>
  <si>
    <t>09.06.2023 21:32:39</t>
  </si>
  <si>
    <t>09.06.2023 22:51:26</t>
  </si>
  <si>
    <t>09.06.2023 08:54:57</t>
  </si>
  <si>
    <t>09.06.2023 15:23:40</t>
  </si>
  <si>
    <t>09.06.2023 08:15:01</t>
  </si>
  <si>
    <t>09.06.2023 09:41:44</t>
  </si>
  <si>
    <t>FOÇAKÖY TR-1 35-23-M00222_A_91434846_91434846</t>
  </si>
  <si>
    <t>09.06.2023 01:49:44</t>
  </si>
  <si>
    <t>09.06.2023 12:10:33</t>
  </si>
  <si>
    <t>BİMEYKO KÖK-10 35-30-M00048_65439098_65513445_65513445</t>
  </si>
  <si>
    <t>09.06.2023 18:43:30</t>
  </si>
  <si>
    <t>09.06.2023 19:19:06</t>
  </si>
  <si>
    <t>TR-1/17 45-72-M00017_956503913_956503913</t>
  </si>
  <si>
    <t>09.06.2023 09:44:31</t>
  </si>
  <si>
    <t>09.06.2023 11:07:38</t>
  </si>
  <si>
    <t>FATMA ŞENER SULAMA GRUBU TR 35-27-M00355_35-27-M00355_2368077</t>
  </si>
  <si>
    <t>09.06.2023 11:11:34</t>
  </si>
  <si>
    <t>09.06.2023 16:50:16</t>
  </si>
  <si>
    <t>09.06.2023 08:13:03</t>
  </si>
  <si>
    <t>09.06.2023 09:18:36</t>
  </si>
  <si>
    <t>DAĞDERE TR-1 35-29-L00320_A_91347270_91347270</t>
  </si>
  <si>
    <t>09.06.2023 12:25:25</t>
  </si>
  <si>
    <t>09.06.2023 15:11:51</t>
  </si>
  <si>
    <t>M-1397 35-01-M01397_DAĞITIM TRAFOSU M03_67106418</t>
  </si>
  <si>
    <t>09.06.2023 09:10:36</t>
  </si>
  <si>
    <t>09.06.2023 09:27:31</t>
  </si>
  <si>
    <t>YAĞLAR TR-7 35-31-L00045_A_56381978_56381978</t>
  </si>
  <si>
    <t>09.06.2023 18:23:47</t>
  </si>
  <si>
    <t>09.06.2023 23:55:28</t>
  </si>
  <si>
    <t>TR-22 45-74-M00022_TR-39-40 ÇIKIŞ M04_61299226</t>
  </si>
  <si>
    <t>09.06.2023 15:18:31</t>
  </si>
  <si>
    <t>09.06.2023 18:14:49</t>
  </si>
  <si>
    <t>DANİŞMENTLER TR-1 45-74-M00149_A_56352199_56352199</t>
  </si>
  <si>
    <t>09.06.2023 08:52:02</t>
  </si>
  <si>
    <t>09.06.2023 10:11:10</t>
  </si>
  <si>
    <t>GÖKEYÜP TR-1 KÖK 45-78-M00798_HatBaşıAyırıcı_53139952 M04_53139952</t>
  </si>
  <si>
    <t>09.06.2023 08:04:50</t>
  </si>
  <si>
    <t>09.06.2023 18:52:16</t>
  </si>
  <si>
    <t>SANCAKLI BOZKÖY KÖK 45-71-M00087_KÖY İÇİ RİNG-2 M04_61320834</t>
  </si>
  <si>
    <t>09.06.2023 19:00:01</t>
  </si>
  <si>
    <t>09.06.2023 20:38:32</t>
  </si>
  <si>
    <t>ÇAKIRBEYLİ TR-2 35-26-M00487_35-26-M00487_2370889</t>
  </si>
  <si>
    <t>09.06.2023 16:56:32</t>
  </si>
  <si>
    <t>09.06.2023 17:57:33</t>
  </si>
  <si>
    <t>SÜTÇÜLER DM 35-27-M00900_DSİ M13_92758030</t>
  </si>
  <si>
    <t>09.06.2023 11:03:05</t>
  </si>
  <si>
    <t>09.06.2023 11:23:15</t>
  </si>
  <si>
    <t>OĞLANANASI TR-5 KÖK 35-22-M00092_OĞLANANASI TR-7 M07_89600659</t>
  </si>
  <si>
    <t>09.06.2023 07:54:40</t>
  </si>
  <si>
    <t>09.06.2023 09:50:21</t>
  </si>
  <si>
    <t>09.06.2023 11:42:48</t>
  </si>
  <si>
    <t>09.06.2023 12:40:36</t>
  </si>
  <si>
    <t>09.06.2023 10:49:35</t>
  </si>
  <si>
    <t>09.06.2023 16:43:54</t>
  </si>
  <si>
    <t>KARABURUN İM 35-21-A00001_MORDOĞAN M04_2062904</t>
  </si>
  <si>
    <t>Üçüncü Şahıs Talebiyle Planlı Çalışma</t>
  </si>
  <si>
    <t>09.06.2023 14:30:05</t>
  </si>
  <si>
    <t>09.06.2023 15:53:35</t>
  </si>
  <si>
    <t>MENEMEN DM-7 35-28-M00967_TR-40 L07_83530874</t>
  </si>
  <si>
    <t>09.06.2023 20:50:03</t>
  </si>
  <si>
    <t>09.06.2023 22:15:46</t>
  </si>
  <si>
    <t>M-3390(YATIRIM REZERVE) 35-03-M03390_A_56365667_56365667</t>
  </si>
  <si>
    <t>09.06.2023 17:37:15</t>
  </si>
  <si>
    <t>09.06.2023 20:47:00</t>
  </si>
  <si>
    <t>ÖDEMİŞ İM 35-15-A00001_YENİ KENT L16_2062384</t>
  </si>
  <si>
    <t>09.06.2023 09:16:04</t>
  </si>
  <si>
    <t>09.06.2023 18:15:49</t>
  </si>
  <si>
    <t>MENEMEN İM 35-28-A00001_ŞEHİR-2 L08_88107414</t>
  </si>
  <si>
    <t>09.06.2023 20:34:31</t>
  </si>
  <si>
    <t>09.06.2023 20:40:32</t>
  </si>
  <si>
    <t>CELALETTİN AŞKIN TARIMSAL SULAMA TR-1 45-83-M00311_45-83-M00311_2368509</t>
  </si>
  <si>
    <t>09.06.2023 02:44:34</t>
  </si>
  <si>
    <t>09.06.2023 05:52:24</t>
  </si>
  <si>
    <t>ÖREN TR-4 35-27-L00219_35-27-L00219_2351090</t>
  </si>
  <si>
    <t>09.06.2023 10:08:52</t>
  </si>
  <si>
    <t>09.06.2023 15:29:15</t>
  </si>
  <si>
    <t>GÖRDES DM 45-75-M00050_KAŞIKÇI M11_2083718</t>
  </si>
  <si>
    <t>09.06.2023 13:00:45</t>
  </si>
  <si>
    <t>09.06.2023 13:05:21</t>
  </si>
  <si>
    <t>TR-80 45-78-L00080_953258427_953258427</t>
  </si>
  <si>
    <t>09.06.2023 19:33:58</t>
  </si>
  <si>
    <t>09.06.2023 23:48:26</t>
  </si>
  <si>
    <t>MURADİYE TR-5 (ESKİ MEZARLIK YANI) 45-71-M00204_HatBaşıAyırıcı_53134531 M02_53134531</t>
  </si>
  <si>
    <t>09.06.2023 22:23:58</t>
  </si>
  <si>
    <t>09.06.2023 23:45:07</t>
  </si>
  <si>
    <t>URGANLI TR-6 45-83-M00569_48025145_56400142_56400142</t>
  </si>
  <si>
    <t>09.06.2023 21:38:01</t>
  </si>
  <si>
    <t>09.06.2023 23:52:16</t>
  </si>
  <si>
    <t>09.06.2023 15:25:32</t>
  </si>
  <si>
    <t>09.06.2023 22:01:13</t>
  </si>
  <si>
    <t>ÇİMENTEPE TR-1 45-79-M00236_45-79-M00236_2362595</t>
  </si>
  <si>
    <t>09.06.2023 16:57:30</t>
  </si>
  <si>
    <t>09.06.2023 17:50:30</t>
  </si>
  <si>
    <t>POYRAZDAMLARI TR-11 45-78-M00576_KURTTUTAN GES M02_2106466</t>
  </si>
  <si>
    <t>09.06.2023 06:04:21</t>
  </si>
  <si>
    <t>09.06.2023 10:42:11</t>
  </si>
  <si>
    <t>ARMUTLU İM 35-27-A00001_HatBaşıAyırıcı_85248486 L15_85248486</t>
  </si>
  <si>
    <t>09.06.2023 08:24:23</t>
  </si>
  <si>
    <t>09.06.2023 16:44:00</t>
  </si>
  <si>
    <t>SEDAT TETİKER VE ARK.TARIMSAL SULAMA TR-2 45-72-L00242_DIREK TIPI TRAFO HUCRESI H01_2109382</t>
  </si>
  <si>
    <t>09.06.2023 11:15:57</t>
  </si>
  <si>
    <t>09.06.2023 12:28:49</t>
  </si>
  <si>
    <t>MERİNOS KÖK 35-26-M00392_HEPAR M05_65971231</t>
  </si>
  <si>
    <t>09.06.2023 09:30:10</t>
  </si>
  <si>
    <t>K-3768 35-02-K03768_99564091_99564091</t>
  </si>
  <si>
    <t>09.06.2023 00:27:34</t>
  </si>
  <si>
    <t>09.06.2023 01:41:06</t>
  </si>
  <si>
    <t>TR-123 35-16-L00123_TR-112 L01_91625657</t>
  </si>
  <si>
    <t>09.06.2023 18:47:04</t>
  </si>
  <si>
    <t>09.06.2023 19:11:50</t>
  </si>
  <si>
    <t>K-2730 35-09-K02730_A_56378923_56378923</t>
  </si>
  <si>
    <t>09.06.2023 01:30:30</t>
  </si>
  <si>
    <t>09.06.2023 03:38:07</t>
  </si>
  <si>
    <t>09.06.2023 09:55:14</t>
  </si>
  <si>
    <t>09.06.2023 18:26:55</t>
  </si>
  <si>
    <t>M-531 KAVAKLIDERE KÖK 35-02-M00531_NATO M04_72200143</t>
  </si>
  <si>
    <t>09.06.2023 08:20:31</t>
  </si>
  <si>
    <t>09.06.2023 11:08:31</t>
  </si>
  <si>
    <t>M-80 35-14-M00080_956643617_956643617</t>
  </si>
  <si>
    <t>09.06.2023 15:58:39</t>
  </si>
  <si>
    <t>09.06.2023 17:03:50</t>
  </si>
  <si>
    <t>M-531 KAVAKLIDERE KÖK 35-02-M00531_M-528 M10_72200022</t>
  </si>
  <si>
    <t>09.06.2023 09:35:16</t>
  </si>
  <si>
    <t>09.06.2023 09:50:29</t>
  </si>
  <si>
    <t>M-3307(YATIRIM REZERVE) 35-07-M03307_912732348_912732348</t>
  </si>
  <si>
    <t>09.06.2023 14:19:25</t>
  </si>
  <si>
    <t>09.06.2023 17:16:34</t>
  </si>
  <si>
    <t>TR-160 BAYRAMKUYU MEVKİİ 35-15-L00160_C_56406494_56406494</t>
  </si>
  <si>
    <t>09.06.2023 04:53:37</t>
  </si>
  <si>
    <t>09.06.2023 06:48:09</t>
  </si>
  <si>
    <t>ÜRKMEZ DM-4 (ÜRKMEZ M-21) 35-25-M00155_ÜRKMEZ M-20 M04_72072949</t>
  </si>
  <si>
    <t>09.06.2023 06:58:07</t>
  </si>
  <si>
    <t>09.06.2023 07:56:22</t>
  </si>
  <si>
    <t>KAPANCI KÖK 45-78-L00229_HatBaşıAyırıcı_53134308 L04_53134308</t>
  </si>
  <si>
    <t>09.06.2023 15:39:00</t>
  </si>
  <si>
    <t>09.06.2023 19:18:43</t>
  </si>
  <si>
    <t>L-335 35-18-L00335_950467139_950467139</t>
  </si>
  <si>
    <t>09.06.2023 16:29:36</t>
  </si>
  <si>
    <t>09.06.2023 22:27:49</t>
  </si>
  <si>
    <t>TR-147 35-19-L00147_956683022_956683022</t>
  </si>
  <si>
    <t>09.06.2023 11:24:55</t>
  </si>
  <si>
    <t>09.06.2023 15:04:38</t>
  </si>
  <si>
    <t>09.06.2023 13:32:51</t>
  </si>
  <si>
    <t>09.06.2023 14:26:19</t>
  </si>
  <si>
    <t>09.06.2023 09:05:52</t>
  </si>
  <si>
    <t>09.06.2023 10:00:02</t>
  </si>
  <si>
    <t>KİRELLİ KÖK 35-29-L00809_PEŞREVLİ L04_74719160</t>
  </si>
  <si>
    <t>09.06.2023 10:19:47</t>
  </si>
  <si>
    <t>09.06.2023 10:37:00</t>
  </si>
  <si>
    <t>KIDIRCIK TR-1 45-86-M00128_DIREK TIPI TRAFO HUCRESI H01_2087823</t>
  </si>
  <si>
    <t>09.06.2023 10:39:19</t>
  </si>
  <si>
    <t>09.06.2023 11:32:21</t>
  </si>
  <si>
    <t>TR-2/6 45-72-L00006_956496289_956496289</t>
  </si>
  <si>
    <t>09.06.2023 14:55:47</t>
  </si>
  <si>
    <t>09.06.2023 15:53:44</t>
  </si>
  <si>
    <t>AKGEDİK KÖK-1 45-71-M00162_EMLAKDERE M03_56219223</t>
  </si>
  <si>
    <t>09.06.2023 14:41:47</t>
  </si>
  <si>
    <t>09.06.2023 15:37:43</t>
  </si>
  <si>
    <t>GÖZTEPE İM 35-01-A00004_TANSAŞ K15_2047129</t>
  </si>
  <si>
    <t>09.06.2023 04:29:19</t>
  </si>
  <si>
    <t>09.06.2023 06:32:01</t>
  </si>
  <si>
    <t>FIRINLI TR-4 35-20-L00093_C_56361410_56361410</t>
  </si>
  <si>
    <t>09.06.2023 10:12:24</t>
  </si>
  <si>
    <t>09.06.2023 11:47:35</t>
  </si>
  <si>
    <t>PANCAR KÖK 35-26-M00891_PANCAR ŞEHİR M01_2123364</t>
  </si>
  <si>
    <t>09.06.2023 16:58:42</t>
  </si>
  <si>
    <t>09.06.2023 19:00:21</t>
  </si>
  <si>
    <t>DİKİLİ İM 35-30-A00001_KOCAOBA L12_72357049</t>
  </si>
  <si>
    <t>09.06.2023 09:15:07</t>
  </si>
  <si>
    <t>09.06.2023 15:56:04</t>
  </si>
  <si>
    <t>YENİŞEHİR TR-4 35-31-L00112_35-31-L00112_2363997</t>
  </si>
  <si>
    <t>09.06.2023 18:07:51</t>
  </si>
  <si>
    <t>09.06.2023 21:16:30</t>
  </si>
  <si>
    <t>PANAZTEPE DM 35-28-M00732_MALTEPE M03_2315519</t>
  </si>
  <si>
    <t>09.06.2023 12:15:33</t>
  </si>
  <si>
    <t>09.06.2023 17:55:09</t>
  </si>
  <si>
    <t>K-4477 35-04-K04477_98975748_98975748</t>
  </si>
  <si>
    <t>09.06.2023 18:29:26</t>
  </si>
  <si>
    <t>09.06.2023 19:45:15</t>
  </si>
  <si>
    <t>M-318 35-02-M00318_TRF M03_2323986</t>
  </si>
  <si>
    <t>09.06.2023 11:47:12</t>
  </si>
  <si>
    <t>09.06.2023 12:10:26</t>
  </si>
  <si>
    <t>K-49 35-01-K00049_35-01-K00049_42446532</t>
  </si>
  <si>
    <t>09.06.2023 09:00:20</t>
  </si>
  <si>
    <t>09.06.2023 13:56:50</t>
  </si>
  <si>
    <t>İRFAN MADRAN GRUP SULAMA 35-29-M00335_35-29-M00335_2373909</t>
  </si>
  <si>
    <t>09.06.2023 07:56:10</t>
  </si>
  <si>
    <t>09.06.2023 14:49:49</t>
  </si>
  <si>
    <t>ULUCAK TM 35-28-A00002_HatBaşıAyırıcı_53133919 M13_53133919</t>
  </si>
  <si>
    <t>09.06.2023 15:54:59</t>
  </si>
  <si>
    <t>09.06.2023 17:51:01</t>
  </si>
  <si>
    <t>HACIALİLER OKUL YANI 45-73-M00734_A_91133089_91133089</t>
  </si>
  <si>
    <t>09.06.2023 18:26:05</t>
  </si>
  <si>
    <t>09.06.2023 19:20:36</t>
  </si>
  <si>
    <t>M-991 35-03-M00991_915936484_915936484</t>
  </si>
  <si>
    <t>09.06.2023 15:47:20</t>
  </si>
  <si>
    <t>09.06.2023 21:33:07</t>
  </si>
  <si>
    <t>TR-112 35-16-L00112_35-16-L00112_2347013</t>
  </si>
  <si>
    <t>09.06.2023 14:36:41</t>
  </si>
  <si>
    <t>09.06.2023 15:01:20</t>
  </si>
  <si>
    <t>09.06.2023 01:13:49</t>
  </si>
  <si>
    <t>09.06.2023 02:38:48</t>
  </si>
  <si>
    <t>SİNİRLİ TR-1 45-83-M00459_A_56388667_56388667</t>
  </si>
  <si>
    <t>09.06.2023 05:32:25</t>
  </si>
  <si>
    <t>09.06.2023 09:17:28</t>
  </si>
  <si>
    <t>09.06.2023 15:09:54</t>
  </si>
  <si>
    <t>09.06.2023 15:57:08</t>
  </si>
  <si>
    <t>İSTASYONALTI KÖK 45-83-M00131_HatBaşıAyırıcı_53137018 M04_53137018</t>
  </si>
  <si>
    <t>09.06.2023 11:11:23</t>
  </si>
  <si>
    <t>09.06.2023 17:40:39</t>
  </si>
  <si>
    <t>DM-1/42 45-71-M00025_953222511_953222511</t>
  </si>
  <si>
    <t>09.06.2023 16:34:21</t>
  </si>
  <si>
    <t>09.06.2023 22:24:48</t>
  </si>
  <si>
    <t>09.06.2023 14:46:16</t>
  </si>
  <si>
    <t>09.06.2023 18:53:27</t>
  </si>
  <si>
    <t>ÇAMÖNÜ TR-7 35-22-M00175_D_56371133_56371133</t>
  </si>
  <si>
    <t>09.06.2023 20:53:29</t>
  </si>
  <si>
    <t>09.06.2023 22:25:52</t>
  </si>
  <si>
    <t>TR-104 45-78-L00104_G G03_65775474</t>
  </si>
  <si>
    <t>09.06.2023 23:45:59</t>
  </si>
  <si>
    <t>10.06.2023 00:24:25</t>
  </si>
  <si>
    <t>DEMİRCİ DM 45-74-M00347_YARBASAN M04_84598223</t>
  </si>
  <si>
    <t>09.06.2023 18:57:47</t>
  </si>
  <si>
    <t>09.06.2023 20:11:38</t>
  </si>
  <si>
    <t>L-244 35-18-L00244_7525108_56375113_56375113</t>
  </si>
  <si>
    <t>09.06.2023 09:05:36</t>
  </si>
  <si>
    <t>09.06.2023 11:16:38</t>
  </si>
  <si>
    <t>DİKİLİ İM 35-30-A00001_KABAKUM L09_72357046</t>
  </si>
  <si>
    <t>09.06.2023 09:15:11</t>
  </si>
  <si>
    <t>09.06.2023 15:54:34</t>
  </si>
  <si>
    <t>GÖLMARMARA TR-28 45-85-L00028_DIREK TIPI TRAFO HUCRESI H01_2086025</t>
  </si>
  <si>
    <t>09.06.2023 09:48:40</t>
  </si>
  <si>
    <t>09.06.2023 16:31:39</t>
  </si>
  <si>
    <t>CANLI TR-1 KÖK 35-20-L00124__65646192_65646192</t>
  </si>
  <si>
    <t>09.06.2023 11:00:31</t>
  </si>
  <si>
    <t>09.06.2023 12:57:46</t>
  </si>
  <si>
    <t>K-2953 35-02-K02953_35-02-K02953_2359983</t>
  </si>
  <si>
    <t>09.06.2023 11:05:36</t>
  </si>
  <si>
    <t>09.06.2023 11:30:37</t>
  </si>
  <si>
    <t>BADEMLİ KARAHAYIT MEV. TR-27 35-15-L01024_DIREK TIPI TRAFO HUCRESI H01_2049025</t>
  </si>
  <si>
    <t>09.06.2023 13:28:56</t>
  </si>
  <si>
    <t>ÇINARLIKUYU KÖK 45-71-M00188_ÜÇPINAR M01_72248737</t>
  </si>
  <si>
    <t>09.06.2023 08:39:32</t>
  </si>
  <si>
    <t>09.06.2023 11:57:17</t>
  </si>
  <si>
    <t>KARABURUN İM 35-21-A00001_KÜÇÜKBAHÇE L05_2063035</t>
  </si>
  <si>
    <t>09.06.2023 09:18:06</t>
  </si>
  <si>
    <t>09.06.2023 10:18:22</t>
  </si>
  <si>
    <t>K-1734 35-03-K01734_35-03-K01734_41948211</t>
  </si>
  <si>
    <t>09.06.2023 12:00:13</t>
  </si>
  <si>
    <t>09.06.2023 12:43:37</t>
  </si>
  <si>
    <t>KARGIN KÖK 45-71-M00095_KARGIN BAKIR HAT TURGUTLU YÖNÜ M05_2076269</t>
  </si>
  <si>
    <t>09.06.2023 16:40:52</t>
  </si>
  <si>
    <t>09.06.2023 19:47:57</t>
  </si>
  <si>
    <t>09.06.2023 11:19:39</t>
  </si>
  <si>
    <t>09.06.2023 11:45:57</t>
  </si>
  <si>
    <t>M-2615 35-01-M02615_913351298_913351298</t>
  </si>
  <si>
    <t>09.06.2023 14:24:25</t>
  </si>
  <si>
    <t>09.06.2023 15:51:58</t>
  </si>
  <si>
    <t>HALİLBEYLİ DM 35-27-M00620_Recloser M09_2313231</t>
  </si>
  <si>
    <t>09.06.2023 02:13:19</t>
  </si>
  <si>
    <t>09.06.2023 04:45:37</t>
  </si>
  <si>
    <t>ÖREN TR-3 35-27-L00218_A_56364271_56364271</t>
  </si>
  <si>
    <t>09.06.2023 10:30:52</t>
  </si>
  <si>
    <t>09.06.2023 15:30:43</t>
  </si>
  <si>
    <t>ÇATALOLUK DM 45-74-M00227_HatBaşıAyırıcı_53134201 M10_53134201</t>
  </si>
  <si>
    <t>09.06.2023 08:49:41</t>
  </si>
  <si>
    <t>09.06.2023 15:22:11</t>
  </si>
  <si>
    <t>CABARLAR KÖK 45-75-M00053_HatBaşıAyırıcı_53135630 M02_53135630</t>
  </si>
  <si>
    <t>09.06.2023 09:03:01</t>
  </si>
  <si>
    <t>09.06.2023 09:03:27</t>
  </si>
  <si>
    <t>ZEYTİNOVA TR-5 35-20-L00312_7634787_56377650_56377650</t>
  </si>
  <si>
    <t>09.06.2023 05:40:00</t>
  </si>
  <si>
    <t>09.06.2023 09:25:15</t>
  </si>
  <si>
    <t>KIRDAMLARI BOĞAZİÇİ TR-3 45-78-M00480_B_91042605_91042605</t>
  </si>
  <si>
    <t>09.06.2023 19:24:28</t>
  </si>
  <si>
    <t>10.06.2023 04:40:37</t>
  </si>
  <si>
    <t>MENDERES DM-2/TR-1 35-22-M00300_KÖYLER-1 M15_2095712</t>
  </si>
  <si>
    <t>09.06.2023 09:11:59</t>
  </si>
  <si>
    <t>09.06.2023 12:32:34</t>
  </si>
  <si>
    <t>KARMEZ DM 35-27-M00657_İLHAN ADAŞ M03_72158883</t>
  </si>
  <si>
    <t>09.06.2023 06:31:38</t>
  </si>
  <si>
    <t>BADEMLİ TR-1 DM 35-15-L01010_ÜÇ CEVİZLER (TR-26) L02_67544151</t>
  </si>
  <si>
    <t>09.06.2023 17:10:35</t>
  </si>
  <si>
    <t>09.06.2023 17:21:50</t>
  </si>
  <si>
    <t>K-2876 35-02-K02876_TRAFO K01_2119173</t>
  </si>
  <si>
    <t>09.06.2023 11:19:54</t>
  </si>
  <si>
    <t>09.06.2023 16:55:18</t>
  </si>
  <si>
    <t>MURADİYE TR-6 45-71-M01473_C_56393062_56393062</t>
  </si>
  <si>
    <t>09.06.2023 23:50:53</t>
  </si>
  <si>
    <t>10.06.2023 01:43:05</t>
  </si>
  <si>
    <t>K-1698 35-02-K01698_913272480_913272480</t>
  </si>
  <si>
    <t>09.06.2023 16:28:55</t>
  </si>
  <si>
    <t>09.06.2023 19:12:32</t>
  </si>
  <si>
    <t>POYRAZ KÖK 45-78-M00651_HACIHIDIR M02_2057458</t>
  </si>
  <si>
    <t>09.06.2023 07:22:57</t>
  </si>
  <si>
    <t>09.06.2023 11:56:35</t>
  </si>
  <si>
    <t>ULUCAK DM 35-27-M00792_IŞIKLAR-1 M10_2082052</t>
  </si>
  <si>
    <t>09.06.2023 10:42:10</t>
  </si>
  <si>
    <t>09.06.2023 10:47:03</t>
  </si>
  <si>
    <t>ULUKENT KÖK-15 35-28-M00070_ULUKENT-6/7 M04_66524930</t>
  </si>
  <si>
    <t>09.06.2023 09:26:39</t>
  </si>
  <si>
    <t>09.06.2023 10:53:29</t>
  </si>
  <si>
    <t>M-1292 35-02-M01292_913369461_913369461</t>
  </si>
  <si>
    <t>09.06.2023 03:24:30</t>
  </si>
  <si>
    <t>09.06.2023 05:29:40</t>
  </si>
  <si>
    <t>DEĞİRMENDERE DM 35-22-M00085_ÇAMÖNÜ - ATAKÖY M09_50066540</t>
  </si>
  <si>
    <t>09.06.2023 11:02:29</t>
  </si>
  <si>
    <t>09.06.2023 13:26:36</t>
  </si>
  <si>
    <t>MUSTAFA KOÇOĞLU SULAMA GRUBU 35-29-M00207_DIREK TIPI TRAFO HUCRESI H01_2099255</t>
  </si>
  <si>
    <t>09.06.2023 15:47:58</t>
  </si>
  <si>
    <t>09.06.2023 19:22:47</t>
  </si>
  <si>
    <t>09.06.2023 19:57:59</t>
  </si>
  <si>
    <t>09.06.2023 21:15:01</t>
  </si>
  <si>
    <t>09.06.2023 18:41:07</t>
  </si>
  <si>
    <t>09.06.2023 20:16:38</t>
  </si>
  <si>
    <t>09.06.2023 19:02:11</t>
  </si>
  <si>
    <t>09.06.2023 19:09:58</t>
  </si>
  <si>
    <t>09.06.2023 18:44:45</t>
  </si>
  <si>
    <t>09.06.2023 20:47:40</t>
  </si>
  <si>
    <t>09.06.2023 11:00:37</t>
  </si>
  <si>
    <t>09.06.2023 14:43:42</t>
  </si>
  <si>
    <t>09.06.2023 07:58:42</t>
  </si>
  <si>
    <t>09.06.2023 18:33:45</t>
  </si>
  <si>
    <t>TİRE SANAYİ TR-1 35-29-L00018_A_65505701_65505701</t>
  </si>
  <si>
    <t>09.06.2023 10:49:09</t>
  </si>
  <si>
    <t>09.06.2023 14:46:08</t>
  </si>
  <si>
    <t>09.06.2023 15:40:24</t>
  </si>
  <si>
    <t>09.06.2023 15:50:24</t>
  </si>
  <si>
    <t>K-3994 35-03-K03994_910470255_910470255</t>
  </si>
  <si>
    <t>09.06.2023 21:08:42</t>
  </si>
  <si>
    <t>09.06.2023 22:50:17</t>
  </si>
  <si>
    <t>TR-7 ÖZTAK (TR-237) 35-19-M00237_35-19-M00237_77616530</t>
  </si>
  <si>
    <t>09.06.2023 17:50:53</t>
  </si>
  <si>
    <t>09.06.2023 18:16:31</t>
  </si>
  <si>
    <t>ÇUKURALTI M-18 35-25-M00066_DIREK TIPI TRAFO HUCRESI H01_2126183</t>
  </si>
  <si>
    <t>09.06.2023 00:02:39</t>
  </si>
  <si>
    <t>09.06.2023 04:19:52</t>
  </si>
  <si>
    <t>BALLICA TR-3 45-72-L00549_956512376_956512376</t>
  </si>
  <si>
    <t>09.06.2023 11:18:27</t>
  </si>
  <si>
    <t>09.06.2023 15:38:20</t>
  </si>
  <si>
    <t>TR-44 35-16-L00044_953338873_953338873</t>
  </si>
  <si>
    <t>09.06.2023 09:35:50</t>
  </si>
  <si>
    <t>09.06.2023 10:11:47</t>
  </si>
  <si>
    <t>TOPARLAR TR-1 35-29-L00323_35-29-L00323_2375085</t>
  </si>
  <si>
    <t>09.06.2023 10:24:53</t>
  </si>
  <si>
    <t>09.06.2023 14:53:50</t>
  </si>
  <si>
    <t>MORDOĞAN TR-41 35-21-L00164_C_56379221_56379221</t>
  </si>
  <si>
    <t>09.06.2023 13:59:07</t>
  </si>
  <si>
    <t>09.06.2023 17:40:10</t>
  </si>
  <si>
    <t>DM-03/01 45-71-M00003_TR-3/27 M06_2051768</t>
  </si>
  <si>
    <t>09.06.2023 15:33:00</t>
  </si>
  <si>
    <t>09.06.2023 17:22:35</t>
  </si>
  <si>
    <t>09.06.2023 03:23:38</t>
  </si>
  <si>
    <t>09.06.2023 07:38:15</t>
  </si>
  <si>
    <t>ALÇUK TM 35-17-A00001_MENEMEN-2 M28_2307838</t>
  </si>
  <si>
    <t>09.06.2023 21:16:37</t>
  </si>
  <si>
    <t>09.06.2023 23:25:36</t>
  </si>
  <si>
    <t>09.06.2023 19:54:40</t>
  </si>
  <si>
    <t>09.06.2023 20:22:45</t>
  </si>
  <si>
    <t>09.06.2023 17:08:36</t>
  </si>
  <si>
    <t>09.06.2023 19:23:59</t>
  </si>
  <si>
    <t>K-733 35-01-K00733_K-4554 K02_2118850</t>
  </si>
  <si>
    <t>09.06.2023 06:33:43</t>
  </si>
  <si>
    <t>09.06.2023 11:29:19</t>
  </si>
  <si>
    <t>HALİTPAŞA DM 45-80-M00060_HALİTPAŞA ŞEHİR M04_72188655</t>
  </si>
  <si>
    <t>09.06.2023 08:52:44</t>
  </si>
  <si>
    <t>09.06.2023 09:36:46</t>
  </si>
  <si>
    <t>TOKMAKLI KÖYÜ TR-1 45-86-M00190_A_56404206_56404206</t>
  </si>
  <si>
    <t>09.06.2023 15:05:07</t>
  </si>
  <si>
    <t>09.06.2023 15:14:44</t>
  </si>
  <si>
    <t>09.06.2023 07:21:34</t>
  </si>
  <si>
    <t>09.06.2023 18:22:17</t>
  </si>
  <si>
    <t>AKHİSAR İM 45-72-A00001_CAMÖNÜ L03_2308693</t>
  </si>
  <si>
    <t>09.06.2023 03:50:07</t>
  </si>
  <si>
    <t>09.06.2023 04:23:55</t>
  </si>
  <si>
    <t>ASARLIK TR-6 35-28-M00177_35-28-M00177_2377229</t>
  </si>
  <si>
    <t>09.06.2023 11:20:59</t>
  </si>
  <si>
    <t>09.06.2023 16:26:24</t>
  </si>
  <si>
    <t>09.06.2023 07:17:23</t>
  </si>
  <si>
    <t>09.06.2023 09:11:26</t>
  </si>
  <si>
    <t>09.06.2023 08:39:02</t>
  </si>
  <si>
    <t>09.06.2023 09:48:12</t>
  </si>
  <si>
    <t>POYRACIK TR-10 35-24-L00033_C_56368687_56368687</t>
  </si>
  <si>
    <t>09.06.2023 21:35:51</t>
  </si>
  <si>
    <t>09.06.2023 23:06:20</t>
  </si>
  <si>
    <t>K-1579 35-01-K01579_910917515_910917515</t>
  </si>
  <si>
    <t>09.06.2023 20:47:22</t>
  </si>
  <si>
    <t>09.06.2023 22:37:21</t>
  </si>
  <si>
    <t>ESKİ FOÇA İM 35-23-A00001_FOTAŞ-1 M07_2308535</t>
  </si>
  <si>
    <t>09.06.2023 08:08:11</t>
  </si>
  <si>
    <t>09.06.2023 11:52:27</t>
  </si>
  <si>
    <t>EROL YILMAZ SLM TR 35-26-L00364_A_91388302_91388302</t>
  </si>
  <si>
    <t>09.06.2023 08:56:48</t>
  </si>
  <si>
    <t>09.06.2023 11:23:12</t>
  </si>
  <si>
    <t>K-195 35-03-K00195_G G4_5911074</t>
  </si>
  <si>
    <t>09.06.2023 11:45:48</t>
  </si>
  <si>
    <t>09.06.2023 16:06:23</t>
  </si>
  <si>
    <t>FOÇAKÖY TR-1 35-23-M00222__91434844_91434844</t>
  </si>
  <si>
    <t>09.06.2023 14:32:23</t>
  </si>
  <si>
    <t>09.06.2023 16:47:51</t>
  </si>
  <si>
    <t>İTOB DM 35-22-M00089_TEKELİ M10_2116559</t>
  </si>
  <si>
    <t>09.06.2023 14:05:54</t>
  </si>
  <si>
    <t>09.06.2023 17:11:29</t>
  </si>
  <si>
    <t>09.06.2023 20:08:01</t>
  </si>
  <si>
    <t>09.06.2023 23:14:41</t>
  </si>
  <si>
    <t>M-3333 35-04-M03333_99334401_99334401</t>
  </si>
  <si>
    <t>09.06.2023 20:34:40</t>
  </si>
  <si>
    <t>09.06.2023 21:11:05</t>
  </si>
  <si>
    <t>KIZILAVLU KÖK 45-78-M00837_HatBaşıAyırıcı_53139854 M02_53139854</t>
  </si>
  <si>
    <t>09.06.2023 21:36:30</t>
  </si>
  <si>
    <t>10.06.2023 03:02:33</t>
  </si>
  <si>
    <t>09.06.2023 19:32:09</t>
  </si>
  <si>
    <t>09.06.2023 19:44:25</t>
  </si>
  <si>
    <t>PANAZTEPE DM 35-28-M00732_DERSAN-1 ÇIKIŞ M08_2114181</t>
  </si>
  <si>
    <t>09.06.2023 21:13:55</t>
  </si>
  <si>
    <t>09.06.2023 21:40:00</t>
  </si>
  <si>
    <t>M-3198 (YATIRIM REZERVE) 35-01-M03198_35-01-M03198_83180931</t>
  </si>
  <si>
    <t>09.06.2023 10:07:51</t>
  </si>
  <si>
    <t>09.06.2023 16:57:36</t>
  </si>
  <si>
    <t>09.06.2023 05:56:15</t>
  </si>
  <si>
    <t>09.06.2023 06:31:05</t>
  </si>
  <si>
    <t>DEĞİRMENDERE DM 35-22-M00085_ÇAMÖNÜ - ATAKÖY M09_50066534</t>
  </si>
  <si>
    <t>09.06.2023 07:50:57</t>
  </si>
  <si>
    <t>09.06.2023 10:29:26</t>
  </si>
  <si>
    <t>K-3730 35-02-K03730_99602549_99602549</t>
  </si>
  <si>
    <t>09.06.2023 00:00:13</t>
  </si>
  <si>
    <t>09.06.2023 01:58:59</t>
  </si>
  <si>
    <t>TR-84 ORHAN HALLIOĞLU GRB. 35-15-M00084_35-15-M00084_2366066</t>
  </si>
  <si>
    <t>09.06.2023 15:07:40</t>
  </si>
  <si>
    <t>09.06.2023 23:31:19</t>
  </si>
  <si>
    <t>KOLDERE KÖK 45-80-M00051_ÇAVUŞOĞLU TST M06_73403234</t>
  </si>
  <si>
    <t>09.06.2023 07:24:40</t>
  </si>
  <si>
    <t>09.06.2023 08:42:39</t>
  </si>
  <si>
    <t>ÇAMÖNÜ TR-1 35-22-M00165_955281646_955281646</t>
  </si>
  <si>
    <t>09.06.2023 18:02:11</t>
  </si>
  <si>
    <t>09.06.2023 19:07:09</t>
  </si>
  <si>
    <t>09.06.2023 13:46:44</t>
  </si>
  <si>
    <t>09.06.2023 22:02:08</t>
  </si>
  <si>
    <t>TR-2/84 45-83-L00084__90092030_90092030</t>
  </si>
  <si>
    <t>09.06.2023 01:18:14</t>
  </si>
  <si>
    <t>09.06.2023 07:52:31</t>
  </si>
  <si>
    <t>POYRAZDAMLARI TR-11 45-78-M00576_HatBaşıAyırıcı_53139038 M05_53139038</t>
  </si>
  <si>
    <t>09.06.2023 16:52:20</t>
  </si>
  <si>
    <t>10.06.2023 00:19:23</t>
  </si>
  <si>
    <t>K-289 35-04-K00289_99364183_99364183</t>
  </si>
  <si>
    <t>09.06.2023 20:55:01</t>
  </si>
  <si>
    <t>09.06.2023 22:23:15</t>
  </si>
  <si>
    <t>HALİLBEYLİ TR-1 KÖK 35-27-M01057_TEKİNLER M06_61283939</t>
  </si>
  <si>
    <t>09.06.2023 20:04:22</t>
  </si>
  <si>
    <t>09.06.2023 21:24:35</t>
  </si>
  <si>
    <t>KIYMIK TR-1 45-75-M00111_A_56389785_56389785</t>
  </si>
  <si>
    <t>09.06.2023 06:51:39</t>
  </si>
  <si>
    <t>09.06.2023 08:37:03</t>
  </si>
  <si>
    <t>K-4554 35-07-K04554_DIREK TIPI TRAFO HUCRESI H01_2083919</t>
  </si>
  <si>
    <t>09.06.2023 04:08:31</t>
  </si>
  <si>
    <t>09.06.2023 13:26:28</t>
  </si>
  <si>
    <t>TR-40 45-77-L00040_945490345_945490345</t>
  </si>
  <si>
    <t>09.06.2023 09:30:40</t>
  </si>
  <si>
    <t>09.06.2023 12:14:34</t>
  </si>
  <si>
    <t>TR-112 35-16-L00112_95002441458_95002441458</t>
  </si>
  <si>
    <t>09.06.2023 12:28:24</t>
  </si>
  <si>
    <t>09.06.2023 14:55:53</t>
  </si>
  <si>
    <t>09.06.2023 04:14:38</t>
  </si>
  <si>
    <t>09.06.2023 05:15:31</t>
  </si>
  <si>
    <t>09.06.2023 06:04:12</t>
  </si>
  <si>
    <t>09.06.2023 08:42:38</t>
  </si>
  <si>
    <t>TR-60 ADAYOLU 35-19-L00060_956669416_956669416</t>
  </si>
  <si>
    <t>09.06.2023 02:15:54</t>
  </si>
  <si>
    <t>09.06.2023 09:57:05</t>
  </si>
  <si>
    <t>DM-5/41 KÖK 35-26-M00554_EGE EV ÜRÜNLERİ M01_65933907</t>
  </si>
  <si>
    <t>09.06.2023 11:47:23</t>
  </si>
  <si>
    <t>09.06.2023 13:38:35</t>
  </si>
  <si>
    <t>K-3376 35-04-K03376_A_56355768_56355768</t>
  </si>
  <si>
    <t>09.06.2023 11:31:01</t>
  </si>
  <si>
    <t>09.06.2023 18:50:12</t>
  </si>
  <si>
    <t>09.06.2023 22:56:59</t>
  </si>
  <si>
    <t>09.06.2023 23:58:30</t>
  </si>
  <si>
    <t>KARACAALİ TR-1 45-79-M00483_C_56400534_56400534</t>
  </si>
  <si>
    <t>09.06.2023 14:54:46</t>
  </si>
  <si>
    <t>09.06.2023 15:34:39</t>
  </si>
  <si>
    <t>KAPANCI KÖK 45-78-L00229_HatBaşıAyırıcı_53139905 L02_53139905</t>
  </si>
  <si>
    <t>09.06.2023 07:43:40</t>
  </si>
  <si>
    <t>09.06.2023 09:41:01</t>
  </si>
  <si>
    <t>M-1497 35-03-M01497_35-03-M01497_41928091</t>
  </si>
  <si>
    <t>09.06.2023 09:00:17</t>
  </si>
  <si>
    <t>09.06.2023 10:06:44</t>
  </si>
  <si>
    <t>HÜSEYİN ŞAHİN VE ARKADAŞLARI ÖZEL TR 35-16-M00587Ö_DIREK TIPI TRAFO HUCRESI H01_2043529</t>
  </si>
  <si>
    <t>09.06.2023 11:41:13</t>
  </si>
  <si>
    <t>TR-1805 35-28-M00565_C_56356939_56356939</t>
  </si>
  <si>
    <t>09.06.2023 18:45:50</t>
  </si>
  <si>
    <t>09.06.2023 19:32:06</t>
  </si>
  <si>
    <t>M-13 35-02-M00013_M-320 M07_2064788</t>
  </si>
  <si>
    <t>09.06.2023 10:57:28</t>
  </si>
  <si>
    <t>09.06.2023 11:05:00</t>
  </si>
  <si>
    <t>ÖREN TOPRAK SULAMA TR-10 35-27-M01184_35-27-M01184_82816901</t>
  </si>
  <si>
    <t>09.06.2023 16:03:21</t>
  </si>
  <si>
    <t>09.06.2023 18:27:39</t>
  </si>
  <si>
    <t>09.06.2023 06:39:54</t>
  </si>
  <si>
    <t>09.06.2023 07:08:44</t>
  </si>
  <si>
    <t>ULUDERBENT DM 45-73-M00491_HatBaşıAyırıcı_53136496 M03_53136496</t>
  </si>
  <si>
    <t>09.06.2023 13:23:56</t>
  </si>
  <si>
    <t>09.06.2023 14:07:24</t>
  </si>
  <si>
    <t>K-4438 35-09-K04438_B b1b_5861941</t>
  </si>
  <si>
    <t>09.06.2023 08:01:20</t>
  </si>
  <si>
    <t>09.06.2023 09:55:48</t>
  </si>
  <si>
    <t>09.06.2023 09:13:07</t>
  </si>
  <si>
    <t>09.06.2023 17:23:32</t>
  </si>
  <si>
    <t>ALMAK TM 35-17-A00003_HatBaşıAyırıcı_76051623 M28_76051623</t>
  </si>
  <si>
    <t>09.06.2023 08:17:19</t>
  </si>
  <si>
    <t>09.06.2023 14:06:32</t>
  </si>
  <si>
    <t>K-1004 35-03-K01004_910190096_910190096</t>
  </si>
  <si>
    <t>09.06.2023 10:50:19</t>
  </si>
  <si>
    <t>09.06.2023 14:50:37</t>
  </si>
  <si>
    <t>BALIKLIOVA TR-1 35-19-L00271_B_81735434_81735434</t>
  </si>
  <si>
    <t>09.06.2023 22:19:32</t>
  </si>
  <si>
    <t>09.06.2023 23:59:07</t>
  </si>
  <si>
    <t>İSMAİL ÖZGEN SULAMA GRUBU 35-29-M00327_DIREK TIPI TRAFO HUCRESI H01_2101140</t>
  </si>
  <si>
    <t>09.06.2023 20:51:32</t>
  </si>
  <si>
    <t>10.06.2023 02:29:02</t>
  </si>
  <si>
    <t>TR-159 45-78-M00159_953248782_953248782</t>
  </si>
  <si>
    <t>09.06.2023 18:20:44</t>
  </si>
  <si>
    <t>09.06.2023 20:35:44</t>
  </si>
  <si>
    <t>FOÇAKÖY TR-1 35-23-M00222_42066416_56357421_56357421</t>
  </si>
  <si>
    <t>09.06.2023 19:05:24</t>
  </si>
  <si>
    <t>09.06.2023 21:40:47</t>
  </si>
  <si>
    <t>KORUBAŞI TR-1 45-75-M00240_45-75-M00240_2360151</t>
  </si>
  <si>
    <t>09.06.2023 10:02:56</t>
  </si>
  <si>
    <t>09.06.2023 17:12:42</t>
  </si>
  <si>
    <t>GÜLBAHÇE TR-12 35-19-L00168_956678521_956678521</t>
  </si>
  <si>
    <t>09.06.2023 06:54:37</t>
  </si>
  <si>
    <t>09.06.2023 14:06:39</t>
  </si>
  <si>
    <t>ÜÇPINAR DM 45-71-M00183_ÜÇPINAR M08_72249228</t>
  </si>
  <si>
    <t>09.06.2023 21:05:30</t>
  </si>
  <si>
    <t>09.06.2023 22:45:13</t>
  </si>
  <si>
    <t>M-4 35-02-M00004_915186181_915186181</t>
  </si>
  <si>
    <t>09.06.2023 15:14:36</t>
  </si>
  <si>
    <t>09.06.2023 20:04:24</t>
  </si>
  <si>
    <t>İCİKLER TR-4 45-74-M00252_İCİKLER İÇME SUYU M03_72233696</t>
  </si>
  <si>
    <t>09.06.2023 14:54:57</t>
  </si>
  <si>
    <t>09.06.2023 22:27:07</t>
  </si>
  <si>
    <t>SALİHLİ BİOKÜTLE YAKITLI ENERJİ SANTRALİ KÖK 45-78-M01333_AKÖREN KÖK M02_72251539</t>
  </si>
  <si>
    <t>09.06.2023 07:15:03</t>
  </si>
  <si>
    <t>09.06.2023 10:04:35</t>
  </si>
  <si>
    <t>SANCAKLI BOZKÖY KÖK 45-71-M00087_KÖY İÇİ RİNG-1 M03_61320833</t>
  </si>
  <si>
    <t>09.06.2023 17:23:17</t>
  </si>
  <si>
    <t>09.06.2023 22:08:23</t>
  </si>
  <si>
    <t>TR-78 45-78-L00078_A_91080805_91080805</t>
  </si>
  <si>
    <t>09.06.2023 09:37:36</t>
  </si>
  <si>
    <t>09.06.2023 17:56:47</t>
  </si>
  <si>
    <t>SELENDİ TR-8 45-81-M00008_945625421_945625421</t>
  </si>
  <si>
    <t>09.06.2023 18:05:23</t>
  </si>
  <si>
    <t>09.06.2023 21:04:08</t>
  </si>
  <si>
    <t>HACIYUSUF TR-1 45-82-M00250_A_56404050_56404050</t>
  </si>
  <si>
    <t>09.06.2023 09:53:55</t>
  </si>
  <si>
    <t>09.06.2023 10:36:54</t>
  </si>
  <si>
    <t>BULGURCA TR-2 35-22-M00251_955271315_955271315</t>
  </si>
  <si>
    <t>09.06.2023 12:06:23</t>
  </si>
  <si>
    <t>09.06.2023 20:31:03</t>
  </si>
  <si>
    <t>SARIGÖL DM 45-79-M00069_SELİMİYE FİDERİ M18_2076606</t>
  </si>
  <si>
    <t>09.06.2023 08:59:29</t>
  </si>
  <si>
    <t>09.06.2023 09:06:04</t>
  </si>
  <si>
    <t>İĞDECİK KÖK 45-71-M00077_ŞEHİR-1 M03_72234160</t>
  </si>
  <si>
    <t>09.06.2023 10:58:11</t>
  </si>
  <si>
    <t>09.06.2023 12:54:00</t>
  </si>
  <si>
    <t>09.06.2023 00:10:41</t>
  </si>
  <si>
    <t>09.06.2023 02:40:26</t>
  </si>
  <si>
    <t>DM-14/4b 45-71-M00543_953197317_953197317</t>
  </si>
  <si>
    <t>09.06.2023 20:16:51</t>
  </si>
  <si>
    <t>09.06.2023 20:59:08</t>
  </si>
  <si>
    <t>MERİNOS KÖK 35-26-M00392_DAĞKIZILCA-1 M01_65970762</t>
  </si>
  <si>
    <t>09.06.2023 17:35:44</t>
  </si>
  <si>
    <t>09.06.2023 18:20:28</t>
  </si>
  <si>
    <t>DM-2/20 35-27-M01092__72840401_72840401</t>
  </si>
  <si>
    <t>09.06.2023 01:20:53</t>
  </si>
  <si>
    <t>09.06.2023 04:00:16</t>
  </si>
  <si>
    <t>BOZAĞAÇ TR-2 45-78-M00662_DIREK TIPI TRAFO HUCRESI H01_2126794</t>
  </si>
  <si>
    <t>09.06.2023 19:21:23</t>
  </si>
  <si>
    <t>09.06.2023 21:05:56</t>
  </si>
  <si>
    <t>DM06/TR02 45-73-M00052_TR-57 DM-6/9 RADYAL M06_66687804</t>
  </si>
  <si>
    <t>09.06.2023 05:35:05</t>
  </si>
  <si>
    <t>09.06.2023 06:05:20</t>
  </si>
  <si>
    <t>09.06.2023 08:20:27</t>
  </si>
  <si>
    <t>09.06.2023 12:18:31</t>
  </si>
  <si>
    <t>POYRAZDAMLARI TR-11 45-78-M00576_KURTTUTAN GES M02_2328101</t>
  </si>
  <si>
    <t>09.06.2023 16:26:51</t>
  </si>
  <si>
    <t>09.06.2023 20:09:01</t>
  </si>
  <si>
    <t>DEREKÖY KÖK 45-77-L00290_DEREKÖY L04_2334411</t>
  </si>
  <si>
    <t>09.06.2023 16:35:15</t>
  </si>
  <si>
    <t>09.06.2023 16:50:30</t>
  </si>
  <si>
    <t>TİRE TR-6 35-29-L00006_TİRE TR-4 L06_72207636</t>
  </si>
  <si>
    <t>09.06.2023 09:19:46</t>
  </si>
  <si>
    <t>09.06.2023 09:24:01</t>
  </si>
  <si>
    <t>TİRE TM 35-29-A00003_SELATİN TÜNELİ M19_2313884</t>
  </si>
  <si>
    <t>09.06.2023 07:16:02</t>
  </si>
  <si>
    <t>09.06.2023 10:11:01</t>
  </si>
  <si>
    <t>GÖKÇEN DM 1-2/2 35-29-L00060_48309021_56360453_56360453</t>
  </si>
  <si>
    <t>09.06.2023 11:10:13</t>
  </si>
  <si>
    <t>09.06.2023 17:00:05</t>
  </si>
  <si>
    <t>09.06.2023 07:11:03</t>
  </si>
  <si>
    <t>09.06.2023 08:17:54</t>
  </si>
  <si>
    <t>09.06.2023 19:53:20</t>
  </si>
  <si>
    <t>09.06.2023 22:32:49</t>
  </si>
  <si>
    <t>KIRDAMLARI BOĞAZİÇİ TR-3 45-78-M00480_45-78-M00480_2352902</t>
  </si>
  <si>
    <t>09.06.2023 00:32:29</t>
  </si>
  <si>
    <t>09.06.2023 11:09:53</t>
  </si>
  <si>
    <t>K-421 35-01-K00421_35-01-K00421_2363781</t>
  </si>
  <si>
    <t>09.06.2023 11:37:31</t>
  </si>
  <si>
    <t>09.06.2023 12:09:39</t>
  </si>
  <si>
    <t>09.06.2023 18:16:55</t>
  </si>
  <si>
    <t>09.06.2023 20:17:15</t>
  </si>
  <si>
    <t>AKÇENGER TR-1 35-16-M00086_953323048_953323048</t>
  </si>
  <si>
    <t>09.06.2023 17:28:12</t>
  </si>
  <si>
    <t>09.06.2023 20:13:17</t>
  </si>
  <si>
    <t>M-21 HAMAM ALANI 35-14-M00021_956658104_956658104</t>
  </si>
  <si>
    <t>09.06.2023 22:32:12</t>
  </si>
  <si>
    <t>10.06.2023 00:15:22</t>
  </si>
  <si>
    <t>YOLÜSTÜ İM 35-15-A00002_YOLÜSTÜ MERKEZ L08_2074336</t>
  </si>
  <si>
    <t>09.06.2023 09:59:00</t>
  </si>
  <si>
    <t>09.06.2023 18:10:29</t>
  </si>
  <si>
    <t>BEYDERE KÖK 45-71-M00128_ÜÇPINAR M03_50217157</t>
  </si>
  <si>
    <t>09.06.2023 09:37:10</t>
  </si>
  <si>
    <t>09.06.2023 14:39:24</t>
  </si>
  <si>
    <t>TR-2/78 45-83-L00078__72372959_72372959</t>
  </si>
  <si>
    <t>09.06.2023 00:05:09</t>
  </si>
  <si>
    <t>09.06.2023 01:18:01</t>
  </si>
  <si>
    <t>YUSUFLU TR-9 35-20-L00317_A_92886021_92886021</t>
  </si>
  <si>
    <t>09.06.2023 06:22:46</t>
  </si>
  <si>
    <t>09.06.2023 08:12:47</t>
  </si>
  <si>
    <t>L-301 ÇARK 35-18-L00301_35-18-L00301_2376085</t>
  </si>
  <si>
    <t>09.06.2023 17:05:43</t>
  </si>
  <si>
    <t>09.06.2023 17:56:32</t>
  </si>
  <si>
    <t>POYRAZDAMLARI TR-11 45-78-M00576_KEMERDAMLARI YUKARIKEMER M05_2328103</t>
  </si>
  <si>
    <t>09.06.2023 23:26:14</t>
  </si>
  <si>
    <t>10.06.2023 00:27:49</t>
  </si>
  <si>
    <t>ÇUKURALTI M-26 35-25-M00074_955265082_955265082</t>
  </si>
  <si>
    <t>09.06.2023 21:52:59</t>
  </si>
  <si>
    <t>10.06.2023 01:12:18</t>
  </si>
  <si>
    <t>AYASKENT DM-2 (TR-1) 35-16-M00011_35-16-M00011_72045945</t>
  </si>
  <si>
    <t>09.06.2023 14:37:54</t>
  </si>
  <si>
    <t>09.06.2023 15:26:16</t>
  </si>
  <si>
    <t>09.06.2023 18:51:44</t>
  </si>
  <si>
    <t>09.06.2023 19:34:27</t>
  </si>
  <si>
    <t>MENEMEN TR-62 35-28-M00738_953391787_953391787</t>
  </si>
  <si>
    <t>09.06.2023 01:29:33</t>
  </si>
  <si>
    <t>09.06.2023 02:17:36</t>
  </si>
  <si>
    <t>KARGIN KÖK 45-71-M00095_HatBaşıAyırıcı_53134727 M07_53134727</t>
  </si>
  <si>
    <t>09.06.2023 10:04:31</t>
  </si>
  <si>
    <t>09.06.2023 17:22:57</t>
  </si>
  <si>
    <t>09.06.2023 22:14:00</t>
  </si>
  <si>
    <t>10.06.2023 00:21:21</t>
  </si>
  <si>
    <t>AKSA 86 SİTESİ TR 35-19-M00172_ M03_2312363</t>
  </si>
  <si>
    <t>09.06.2023 05:13:33</t>
  </si>
  <si>
    <t>09.06.2023 11:13:07</t>
  </si>
  <si>
    <t>KAZANLI TR-1 35-15-L00964_A_56368291_56368291</t>
  </si>
  <si>
    <t>09.06.2023 18:05:24</t>
  </si>
  <si>
    <t>09.06.2023 21:56:58</t>
  </si>
  <si>
    <t>09.06.2023 10:43:35</t>
  </si>
  <si>
    <t>09.06.2023 10:45:02</t>
  </si>
  <si>
    <t>KİRELLİ KÖK 35-29-L00809_GÜRDÜLLÜ- DERELİ-KİRELLİ KÖY L01_74719092</t>
  </si>
  <si>
    <t>09.06.2023 10:01:00</t>
  </si>
  <si>
    <t>09.06.2023 17:39:12</t>
  </si>
  <si>
    <t>METAL İŞLERİ TR-4 35-22-M00104_DAĞITIM TRAFO METAL İŞLERİ TR-4 M05_72108468</t>
  </si>
  <si>
    <t>09.06.2023 11:41:24</t>
  </si>
  <si>
    <t>09.06.2023 15:36:54</t>
  </si>
  <si>
    <t>09.06.2023 11:24:41</t>
  </si>
  <si>
    <t>09.06.2023 11:54:41</t>
  </si>
  <si>
    <t>09.06.2023 18:56:14</t>
  </si>
  <si>
    <t>09.06.2023 20:18:41</t>
  </si>
  <si>
    <t>09.06.2023 13:17:18</t>
  </si>
  <si>
    <t>09.06.2023 13:46:05</t>
  </si>
  <si>
    <t>DM-1/38 45-71-M00050_ÇAĞLAYAN DM M02_72053867</t>
  </si>
  <si>
    <t>09.06.2023 19:27:11</t>
  </si>
  <si>
    <t>09.06.2023 20:20:52</t>
  </si>
  <si>
    <t>TR-1 77/A 45-72-M00118_956504911_956504911</t>
  </si>
  <si>
    <t>09.06.2023 09:44:24</t>
  </si>
  <si>
    <t>09.06.2023 10:36:20</t>
  </si>
  <si>
    <t>TAYTAN TR-1 KÖK 45-78-M00305_HatBaşıAyırıcı_53140203 M01_53140203</t>
  </si>
  <si>
    <t>09.06.2023 11:58:33</t>
  </si>
  <si>
    <t>09.06.2023 14:24:03</t>
  </si>
  <si>
    <t>M-2760 35-10-M02760_TCK M02_81656680</t>
  </si>
  <si>
    <t>09.06.2023 18:42:07</t>
  </si>
  <si>
    <t>09.06.2023 20:01:22</t>
  </si>
  <si>
    <t>09.06.2023 01:57:29</t>
  </si>
  <si>
    <t>09.06.2023 02:17:17</t>
  </si>
  <si>
    <t>TR-153 35-15-M00153_RAHMANLAR KUYULARI ÖZEL M02_66928274</t>
  </si>
  <si>
    <t>09.06.2023 16:08:49</t>
  </si>
  <si>
    <t>09.06.2023 17:03:54</t>
  </si>
  <si>
    <t>K-4566 35-02-K04566__72410568_72410568</t>
  </si>
  <si>
    <t>09.06.2023 10:22:42</t>
  </si>
  <si>
    <t>09.06.2023 18:18:15</t>
  </si>
  <si>
    <t>K-4497 35-09-K04497_942905119_942905119</t>
  </si>
  <si>
    <t>09.06.2023 09:07:41</t>
  </si>
  <si>
    <t>09.06.2023 09:42:42</t>
  </si>
  <si>
    <t>09.06.2023 10:49:36</t>
  </si>
  <si>
    <t>09.06.2023 12:49:53</t>
  </si>
  <si>
    <t>GÖRDES DM 45-75-M00050_HatBaşıAyırıcı_53135653 M11_53135653</t>
  </si>
  <si>
    <t>09.06.2023 20:27:46</t>
  </si>
  <si>
    <t>09.06.2023 21:15:50</t>
  </si>
  <si>
    <t>09.06.2023 12:47:20</t>
  </si>
  <si>
    <t>09.06.2023 12:56:20</t>
  </si>
  <si>
    <t>GÖLMARMARA İM 45-85-A00001_TRF-B (34.5) M04_2046236</t>
  </si>
  <si>
    <t>09.06.2023 06:43:21</t>
  </si>
  <si>
    <t>09.06.2023 07:47:46</t>
  </si>
  <si>
    <t>TR-80 45-78-L00080_95001189183_95001189183</t>
  </si>
  <si>
    <t>09.06.2023 08:52:01</t>
  </si>
  <si>
    <t>09.06.2023 17:44:10</t>
  </si>
  <si>
    <t>DM-11/01a (TR-8/13) 45-71-M00375_953220414_953220414</t>
  </si>
  <si>
    <t>09.06.2023 17:30:35</t>
  </si>
  <si>
    <t>09.06.2023 20:06:21</t>
  </si>
  <si>
    <t>09.06.2023 07:21:53</t>
  </si>
  <si>
    <t>09.06.2023 10:54:50</t>
  </si>
  <si>
    <t>SANCAKLI BOZKÖY KÖK 45-71-M00087_SULAMA M02_61320770</t>
  </si>
  <si>
    <t>09.06.2023 07:59:14</t>
  </si>
  <si>
    <t>09.06.2023 11:48:10</t>
  </si>
  <si>
    <t>POYRAZ KÖK 45-78-M00651_HatBaşıAyırıcı_84996342 M03_84996342</t>
  </si>
  <si>
    <t>09.06.2023 19:26:55</t>
  </si>
  <si>
    <t>AŞAĞIÇOBANİSA TR-23 45-71-M00933_DIREK TIPI TRAFO HUCRESI H01_2084898</t>
  </si>
  <si>
    <t>09.06.2023 15:15:45</t>
  </si>
  <si>
    <t>09.06.2023 18:38:27</t>
  </si>
  <si>
    <t>AKGEDİK KÖK-2 45-71-M00163_UZUNBURUN M02_55994925</t>
  </si>
  <si>
    <t>09.06.2023 11:41:34</t>
  </si>
  <si>
    <t>09.06.2023 14:31:00</t>
  </si>
  <si>
    <t>SART TR-3 45-78-M00175_TR-2 M01_2109140</t>
  </si>
  <si>
    <t>09.06.2023 18:23:11</t>
  </si>
  <si>
    <t>09.06.2023 19:17:34</t>
  </si>
  <si>
    <t>BOZKÖY TR-1 35-16-M00051_35-16-M00051_2357416</t>
  </si>
  <si>
    <t>09.06.2023 18:19:26</t>
  </si>
  <si>
    <t>09.06.2023 18:35:04</t>
  </si>
  <si>
    <t>TR-22 45-78-L00022_953301533_953301533</t>
  </si>
  <si>
    <t>09.06.2023 14:08:56</t>
  </si>
  <si>
    <t>09.06.2023 18:24:59</t>
  </si>
  <si>
    <t>KAYIŞLAR KÖK 45-80-M00183_KAYIŞLAR M02_72195772</t>
  </si>
  <si>
    <t>09.06.2023 00:12:21</t>
  </si>
  <si>
    <t>09.06.2023 00:40:02</t>
  </si>
  <si>
    <t>ARMUTLU TR-9 35-27-M00566_RTS BETON-BANVİT M05_72163308</t>
  </si>
  <si>
    <t>09.06.2023 02:15:09</t>
  </si>
  <si>
    <t>09.06.2023 02:37:51</t>
  </si>
  <si>
    <t>FOÇA JANDARMA ALAYI KÖK 35-23-M00240_HatBaşıAyırıcı_88020636 M02_88020636</t>
  </si>
  <si>
    <t>09.06.2023 18:33:50</t>
  </si>
  <si>
    <t>09.06.2023 21:17:21</t>
  </si>
  <si>
    <t>IŞIKLAR KÖK 45-73-M00467_HatBaşıAyırıcı_53135025 M07_53135025</t>
  </si>
  <si>
    <t>09.06.2023 09:57:26</t>
  </si>
  <si>
    <t>09.06.2023 10:55:52</t>
  </si>
  <si>
    <t>BALABANLI TR-3 35-15-L00969_35-15-L00969_2352591</t>
  </si>
  <si>
    <t>10.06.2023 00:58:58</t>
  </si>
  <si>
    <t>TR-1/11 45-83-M00011_ÖZSÜMER M012_83843013</t>
  </si>
  <si>
    <t>09.06.2023 10:10:57</t>
  </si>
  <si>
    <t>09.06.2023 11:47:21</t>
  </si>
  <si>
    <t>AHMETBEYLİ M-6 35-22-M00244_955286616_955286616</t>
  </si>
  <si>
    <t>09.06.2023 22:13:56</t>
  </si>
  <si>
    <t>10.06.2023 02:10:22</t>
  </si>
  <si>
    <t>09.06.2023 13:37:51</t>
  </si>
  <si>
    <t>09.06.2023 15:11:35</t>
  </si>
  <si>
    <t>TR-74 35-16-M00074_47597052_56353342_56353342</t>
  </si>
  <si>
    <t>09.06.2023 17:50:22</t>
  </si>
  <si>
    <t>09.06.2023 18:33:02</t>
  </si>
  <si>
    <t>GÖKÇEN DM 1-2/7 35-29-L00063_949450785_949450785</t>
  </si>
  <si>
    <t>09.06.2023 16:06:37</t>
  </si>
  <si>
    <t>09.06.2023 20:06:41</t>
  </si>
  <si>
    <t>FOÇA JANDARMA ALAYI KÖK 35-23-M00240_YENİFOÇA 7.JANDARMA ÖZEL M02_72144150</t>
  </si>
  <si>
    <t>09.06.2023 05:49:47</t>
  </si>
  <si>
    <t>09.06.2023 10:45:30</t>
  </si>
  <si>
    <t>09.06.2023 08:21:30</t>
  </si>
  <si>
    <t>09.06.2023 08:45:22</t>
  </si>
  <si>
    <t>TÜRKALİ TERZİLER MAH. TR-1 45-82-M00193_45-82-M00193_2352141</t>
  </si>
  <si>
    <t>09.06.2023 14:00:00</t>
  </si>
  <si>
    <t>09.06.2023 14:30:38</t>
  </si>
  <si>
    <t>DERİCİ KÖK 45-84-M00003_RAZOĞLU M07_2313984</t>
  </si>
  <si>
    <t>09.06.2023 08:46:56</t>
  </si>
  <si>
    <t>09.06.2023 10:25:19</t>
  </si>
  <si>
    <t>K-3924 35-08-K03924_A_56383651_56383651</t>
  </si>
  <si>
    <t>09.06.2023 12:19:49</t>
  </si>
  <si>
    <t>09.06.2023 14:43:44</t>
  </si>
  <si>
    <t>ALİAĞA M-564 35-17-M00564_ H_58112513</t>
  </si>
  <si>
    <t>09.06.2023 17:43:56</t>
  </si>
  <si>
    <t>09.06.2023 22:49:35</t>
  </si>
  <si>
    <t>YENİFOÇA TR-1 DM 35-23-M00001_YENİFOÇA TR-48 M04_83359168</t>
  </si>
  <si>
    <t>09.06.2023 09:31:33</t>
  </si>
  <si>
    <t>09.06.2023 15:15:27</t>
  </si>
  <si>
    <t>09.06.2023 10:16:44</t>
  </si>
  <si>
    <t>09.06.2023 11:51:44</t>
  </si>
  <si>
    <t>DM-03/15 45-71-M00537_953216947_953216947</t>
  </si>
  <si>
    <t>09.06.2023 15:04:51</t>
  </si>
  <si>
    <t>09.06.2023 18:53:15</t>
  </si>
  <si>
    <t>M-3411(YATIRIM REZERVE) 35-03-M03411_ M02_88064640</t>
  </si>
  <si>
    <t>09.06.2023 09:11:27</t>
  </si>
  <si>
    <t>09.06.2023 09:54:48</t>
  </si>
  <si>
    <t>ANDAK KÖK 35-23-M00312_HatBaşıAyırıcı_72144613 M02_72144613</t>
  </si>
  <si>
    <t>09.06.2023 20:40:09</t>
  </si>
  <si>
    <t>09.06.2023 23:51:15</t>
  </si>
  <si>
    <t>SERÇELER TR-2 45-74-M00308_945592158_945592158</t>
  </si>
  <si>
    <t>09.06.2023 08:47:01</t>
  </si>
  <si>
    <t>09.06.2023 15:23:33</t>
  </si>
  <si>
    <t>MENEMEN TR-87 (DM-5/31) 35-28-M00687_F F01_92477886</t>
  </si>
  <si>
    <t>09.06.2023 03:30:39</t>
  </si>
  <si>
    <t>09.06.2023 05:35:33</t>
  </si>
  <si>
    <t>TR-40 45-77-L00040_945490346_945490346</t>
  </si>
  <si>
    <t>09.06.2023 00:47:51</t>
  </si>
  <si>
    <t>09.06.2023 03:13:00</t>
  </si>
  <si>
    <t>K-4063 35-02-K04063_DIREK TIPI TRAFO HUCRESI H01_2063446</t>
  </si>
  <si>
    <t>09.06.2023 08:38:26</t>
  </si>
  <si>
    <t>09.06.2023 13:03:59</t>
  </si>
  <si>
    <t>BEYOBA TR-15 45-72-M00418_95001242283_95001242283</t>
  </si>
  <si>
    <t>09.06.2023 10:46:43</t>
  </si>
  <si>
    <t>09.06.2023 13:27:41</t>
  </si>
  <si>
    <t>DEMİRKÖPRÜ TM 45-78-A00005_HatBaşıAyırıcı_61472836 M07_61472836</t>
  </si>
  <si>
    <t>09.06.2023 23:53:35</t>
  </si>
  <si>
    <t>10.06.2023 00:40:59</t>
  </si>
  <si>
    <t>KAYAKÖY MALAŞ TR-11 35-15-L00494_A_56369013_56369013</t>
  </si>
  <si>
    <t>09.06.2023 06:06:58</t>
  </si>
  <si>
    <t>09.06.2023 09:24:39</t>
  </si>
  <si>
    <t>TR-52 45-77-L00052_YURTBAŞI L02_72209785</t>
  </si>
  <si>
    <t>09.06.2023 15:00:04</t>
  </si>
  <si>
    <t>09.06.2023 15:19:24</t>
  </si>
  <si>
    <t>TURGUTLU İM 45-83-A00001_ŞEHİR-4 L15_42295729</t>
  </si>
  <si>
    <t>09.06.2023 20:14:36</t>
  </si>
  <si>
    <t>09.06.2023 21:31:48</t>
  </si>
  <si>
    <t>M-280 GEÇİT 35-02-M00280_M-391 M03_89088091</t>
  </si>
  <si>
    <t>09.06.2023 02:28:59</t>
  </si>
  <si>
    <t>09.06.2023 02:51:36</t>
  </si>
  <si>
    <t>IRLAMAZ KÖK 45-83-L00153_ÇEPİNDERE TR-1 L02_72158565</t>
  </si>
  <si>
    <t>09.06.2023 04:24:49</t>
  </si>
  <si>
    <t>09.06.2023 06:38:32</t>
  </si>
  <si>
    <t>09.06.2023 20:39:44</t>
  </si>
  <si>
    <t>09.06.2023 21:31:52</t>
  </si>
  <si>
    <t>EMİRALEM TR-19 35-28-M00226_35-28-M00226_2369586</t>
  </si>
  <si>
    <t>09.06.2023 20:32:14</t>
  </si>
  <si>
    <t>09.06.2023 21:07:40</t>
  </si>
  <si>
    <t>DİKİLİ KAVŞAĞI TR-1 35-30-L00302_35-30-L00302_59827627</t>
  </si>
  <si>
    <t>09.06.2023 17:25:30</t>
  </si>
  <si>
    <t>09.06.2023 19:24:11</t>
  </si>
  <si>
    <t>İĞDECİK KÖK 45-71-M00077_45-71-M00077_72234164</t>
  </si>
  <si>
    <t>09.06.2023 15:19:50</t>
  </si>
  <si>
    <t>09.06.2023 19:13:16</t>
  </si>
  <si>
    <t>TR-316 35-14-L00316_956654562_956654562</t>
  </si>
  <si>
    <t>09.06.2023 10:58:22</t>
  </si>
  <si>
    <t>09.06.2023 11:53:39</t>
  </si>
  <si>
    <t>KARABURÇ HACI EVİ YANI TR-3 35-31-L00255_35-31-L00255_72249855</t>
  </si>
  <si>
    <t>09.06.2023 16:59:21</t>
  </si>
  <si>
    <t>09.06.2023 17:56:53</t>
  </si>
  <si>
    <t>09.06.2023 07:56:00</t>
  </si>
  <si>
    <t>09.06.2023 11:01:00</t>
  </si>
  <si>
    <t>KAŞIKÇI KUYUDERE MAH.TR 45-75-M00082_DIREK TIPI TRAFO HUCRESI H01_2084779</t>
  </si>
  <si>
    <t>09.06.2023 21:51:26</t>
  </si>
  <si>
    <t>09.06.2023 23:39:53</t>
  </si>
  <si>
    <t>ÇUKURALTI M-25 35-25-M00073_955266870_955266870</t>
  </si>
  <si>
    <t>09.06.2023 14:00:37</t>
  </si>
  <si>
    <t>09.06.2023 20:38:31</t>
  </si>
  <si>
    <t>09.06.2023 00:21:49</t>
  </si>
  <si>
    <t>09.06.2023 00:51:47</t>
  </si>
  <si>
    <t>KUYUCAK KARAPINAR BEYGİRLER MAH. TR 45-75-M00092_DIREK TIPI TRAFO HUCRESI H01_2084785</t>
  </si>
  <si>
    <t>09.06.2023 18:10:49</t>
  </si>
  <si>
    <t>09.06.2023 20:16:43</t>
  </si>
  <si>
    <t>09.06.2023 11:28:44</t>
  </si>
  <si>
    <t>09.06.2023 11:37:21</t>
  </si>
  <si>
    <t>L-636 35-18-L00636_95001238523_95001238523</t>
  </si>
  <si>
    <t>09.06.2023 15:08:47</t>
  </si>
  <si>
    <t>09.06.2023 22:37:05</t>
  </si>
  <si>
    <t>09.06.2023 12:35:29</t>
  </si>
  <si>
    <t>09.06.2023 12:53:37</t>
  </si>
  <si>
    <t>K-966 35-02-K00966_ÜNİVERSİTE TM K02_2035746</t>
  </si>
  <si>
    <t>09.06.2023 20:54:07</t>
  </si>
  <si>
    <t>09.06.2023 20:54:34</t>
  </si>
  <si>
    <t>M-21 HAMAM ALANI 35-14-M00021_956642838_956642838</t>
  </si>
  <si>
    <t>09.06.2023 09:02:47</t>
  </si>
  <si>
    <t>09.06.2023 10:44:44</t>
  </si>
  <si>
    <t>EMİRHACILI TR-1 45-78-L00605_49259661_56393504_56393504</t>
  </si>
  <si>
    <t>09.06.2023 07:04:57</t>
  </si>
  <si>
    <t>09.06.2023 08:21:34</t>
  </si>
  <si>
    <t>BİRGİ KÖK 35-19-M00041_HatBaşıAyırıcı_78359652 M03_78359652</t>
  </si>
  <si>
    <t>09.06.2023 08:36:00</t>
  </si>
  <si>
    <t>09.06.2023 13:48:19</t>
  </si>
  <si>
    <t>09.06.2023 02:41:23</t>
  </si>
  <si>
    <t>09.06.2023 02:52:51</t>
  </si>
  <si>
    <t>FOÇA TOYGAR KÖK 35-23-M00329_ M04_44467166</t>
  </si>
  <si>
    <t>09.06.2023 14:18:25</t>
  </si>
  <si>
    <t>09.06.2023 16:20:54</t>
  </si>
  <si>
    <t>K-3758 35-02-K03758_912895350_912895350</t>
  </si>
  <si>
    <t>09.06.2023 11:45:51</t>
  </si>
  <si>
    <t>09.06.2023 13:14:16</t>
  </si>
  <si>
    <t>DURASILLI TR-24 45-78-M01138_953261487_953261487</t>
  </si>
  <si>
    <t>09.06.2023 20:05:21</t>
  </si>
  <si>
    <t>10.06.2023 03:10:55</t>
  </si>
  <si>
    <t>09.06.2023 09:11:11</t>
  </si>
  <si>
    <t>09.06.2023 09:36:32</t>
  </si>
  <si>
    <t>TR-33 35-19-M00033_956678680_956678680</t>
  </si>
  <si>
    <t>09.06.2023 15:27:15</t>
  </si>
  <si>
    <t>09.06.2023 17:16:08</t>
  </si>
  <si>
    <t>ALAŞEHİR TR-57 45-73-M00057_TR-58 TR-86 M01_81564818</t>
  </si>
  <si>
    <t>09.06.2023 06:04:54</t>
  </si>
  <si>
    <t>09.06.2023 06:48:59</t>
  </si>
  <si>
    <t>L-237 35-14-L00237_956661205_956661205</t>
  </si>
  <si>
    <t>09.06.2023 10:24:32</t>
  </si>
  <si>
    <t>09.06.2023 11:52:41</t>
  </si>
  <si>
    <t>K-3740 35-08-K03740_912642563_912642563</t>
  </si>
  <si>
    <t>09.06.2023 19:32:52</t>
  </si>
  <si>
    <t>09.06.2023 21:13:25</t>
  </si>
  <si>
    <t>09.06.2023 13:07:47</t>
  </si>
  <si>
    <t>09.06.2023 13:15:38</t>
  </si>
  <si>
    <t>K-4641 35-04-K04641_99049600_99049600</t>
  </si>
  <si>
    <t>09.06.2023 07:45:52</t>
  </si>
  <si>
    <t>09.06.2023 08:21:00</t>
  </si>
  <si>
    <t>M-1959 35-02-M01959_DAĞITIM TRAFOSU M03_66523818</t>
  </si>
  <si>
    <t>09.06.2023 08:59:55</t>
  </si>
  <si>
    <t>09.06.2023 12:27:32</t>
  </si>
  <si>
    <t>MURADİYE TR-2 SU DEPOSU 45-71-M00199_953221356_953221356</t>
  </si>
  <si>
    <t>09.06.2023 14:49:13</t>
  </si>
  <si>
    <t>09.06.2023 08:08:50</t>
  </si>
  <si>
    <t>09.06.2023 09:18:02</t>
  </si>
  <si>
    <t>SÜTÇÜLER TR-7 35-27-M00919_95001263242_95001263242</t>
  </si>
  <si>
    <t>09.06.2023 20:49:55</t>
  </si>
  <si>
    <t>09.06.2023 23:48:29</t>
  </si>
  <si>
    <t>09.06.2023 13:28:45</t>
  </si>
  <si>
    <t>09.06.2023 15:28:00</t>
  </si>
  <si>
    <t>09.06.2023 15:48:20</t>
  </si>
  <si>
    <t>09.06.2023 16:19:20</t>
  </si>
  <si>
    <t>POYRAZ KÖK 45-78-M00651_POYRAZ MERKEZ-BOZAĞAÇ M03_2057459</t>
  </si>
  <si>
    <t>09.06.2023 08:23:11</t>
  </si>
  <si>
    <t>09.06.2023 16:21:21</t>
  </si>
  <si>
    <t>FOÇA CEZA İNFAZ KURUMU KÖK 35-23-M00302_FOÇA İM M02_67574139</t>
  </si>
  <si>
    <t>09.06.2023 01:24:36</t>
  </si>
  <si>
    <t>09.06.2023 13:58:53</t>
  </si>
  <si>
    <t>AKÖREN TR-19 KÖK 45-78-M00974_ÇOBANOĞLU M01_66244827</t>
  </si>
  <si>
    <t>09.06.2023 02:57:00</t>
  </si>
  <si>
    <t>09.06.2023 03:05:21</t>
  </si>
  <si>
    <t>TURAN KÖYÜ TR-1 35-20-L00070_955215324_955215324</t>
  </si>
  <si>
    <t>09.06.2023 20:56:12</t>
  </si>
  <si>
    <t>09.06.2023 22:59:49</t>
  </si>
  <si>
    <t>YOLÜSTÜ İM 35-15-A00002_TR-1 L03_2314562</t>
  </si>
  <si>
    <t>09.06.2023 07:23:57</t>
  </si>
  <si>
    <t>09.06.2023 10:14:07</t>
  </si>
  <si>
    <t>09.06.2023 19:52:59</t>
  </si>
  <si>
    <t>09.06.2023 20:11:14</t>
  </si>
  <si>
    <t>SARIGÖL DM 45-79-M00069_Sarıgöl TR-41 M20_2076602</t>
  </si>
  <si>
    <t>09.06.2023 19:08:51</t>
  </si>
  <si>
    <t>09.06.2023 19:19:33</t>
  </si>
  <si>
    <t>URGANLI TR-3 45-83-M00571_45-83-M00571_2356430</t>
  </si>
  <si>
    <t>09.06.2023 10:00:21</t>
  </si>
  <si>
    <t>09.06.2023 10:35:17</t>
  </si>
  <si>
    <t>09.06.2023 18:38:11</t>
  </si>
  <si>
    <t>09.06.2023 21:04:46</t>
  </si>
  <si>
    <t>TR-2/18 (YAYLAKAPI) 45-83-M00824__95879968_95879968</t>
  </si>
  <si>
    <t>09.06.2023 23:16:52</t>
  </si>
  <si>
    <t>10.06.2023 02:09:42</t>
  </si>
  <si>
    <t>09.06.2023 11:12:20</t>
  </si>
  <si>
    <t>09.06.2023 16:01:36</t>
  </si>
  <si>
    <t>TİRE İM-DM-1 35-29-A00001_GÖKÇEN SULAMA M26_2313893</t>
  </si>
  <si>
    <t>09.06.2023 05:19:19</t>
  </si>
  <si>
    <t>09.06.2023 11:41:50</t>
  </si>
  <si>
    <t>ÜRKMEZ M-7 35-25-M00144_956652391_956652391</t>
  </si>
  <si>
    <t>09.06.2023 18:25:19</t>
  </si>
  <si>
    <t>10.06.2023 00:02:08</t>
  </si>
  <si>
    <t>09.06.2023 20:22:27</t>
  </si>
  <si>
    <t>09.06.2023 21:56:50</t>
  </si>
  <si>
    <t>K-2953 35-02-K02953_D_56375156_56375156</t>
  </si>
  <si>
    <t>09.06.2023 10:56:48</t>
  </si>
  <si>
    <t>09.06.2023 16:51:46</t>
  </si>
  <si>
    <t>ÇAKMAKLI TR-3 35-17-M00354_ H_83292524</t>
  </si>
  <si>
    <t>09.06.2023 23:00:32</t>
  </si>
  <si>
    <t>09.06.2023 23:50:31</t>
  </si>
  <si>
    <t>09.06.2023 12:45:11</t>
  </si>
  <si>
    <t>09.06.2023 12:46:44</t>
  </si>
  <si>
    <t>POYRAZDAMLARI TR-11 45-78-M00576_HatBaşıAyırıcı_80389317 M05_80389317</t>
  </si>
  <si>
    <t>09.06.2023 16:08:17</t>
  </si>
  <si>
    <t>10.06.2023 03:35:40</t>
  </si>
  <si>
    <t>09.06.2023 07:48:10</t>
  </si>
  <si>
    <t>09.06.2023 09:13:15</t>
  </si>
  <si>
    <t>09.06.2023 09:14:42</t>
  </si>
  <si>
    <t>09.06.2023 10:26:51</t>
  </si>
  <si>
    <t>K-2953 35-02-K02953_B_56375157_56375157</t>
  </si>
  <si>
    <t>09.06.2023 11:56:47</t>
  </si>
  <si>
    <t>09.06.2023 16:52:27</t>
  </si>
  <si>
    <t>09.06.2023 20:01:17</t>
  </si>
  <si>
    <t>09.06.2023 21:03:41</t>
  </si>
  <si>
    <t>TR-132 35-19-L00132_DIREK TIPI TRAFO HUCRESI H01_2034309</t>
  </si>
  <si>
    <t>09.06.2023 03:16:22</t>
  </si>
  <si>
    <t>09.06.2023 10:25:26</t>
  </si>
  <si>
    <t>09.06.2023 17:07:18</t>
  </si>
  <si>
    <t>09.06.2023 17:29:31</t>
  </si>
  <si>
    <t>K-4566 35-02-K04566_35-02-K04566_2353971</t>
  </si>
  <si>
    <t>09.06.2023 15:57:01</t>
  </si>
  <si>
    <t>09.06.2023 18:29:34</t>
  </si>
  <si>
    <t>BADEMLİ KARAHAYIT MEV. TR-27 35-15-L01024_A_56362211_56362211</t>
  </si>
  <si>
    <t>09.06.2023 16:38:17</t>
  </si>
  <si>
    <t>10.06.2023 00:30:15</t>
  </si>
  <si>
    <t>09.06.2023 09:03:52</t>
  </si>
  <si>
    <t>09.06.2023 15:06:04</t>
  </si>
  <si>
    <t>SELENDİ TR-8 45-81-M00008_A_56387553_56387553</t>
  </si>
  <si>
    <t>09.06.2023 12:10:08</t>
  </si>
  <si>
    <t>09.06.2023 15:32:09</t>
  </si>
  <si>
    <t>PİRAHMET TR-1 45-82-M00177_45-82-M00177_2353501</t>
  </si>
  <si>
    <t>09.06.2023 11:39:48</t>
  </si>
  <si>
    <t>09.06.2023 12:24:45</t>
  </si>
  <si>
    <t>09.06.2023 09:27:01</t>
  </si>
  <si>
    <t>09.06.2023 14:06:44</t>
  </si>
  <si>
    <t>TAYTAN TR-2 45-78-M00313_ H_61371564</t>
  </si>
  <si>
    <t>09.06.2023 15:15:01</t>
  </si>
  <si>
    <t>09.06.2023 15:59:06</t>
  </si>
  <si>
    <t>TUZÇULLU TR-1 35-28-M00420_A_92412037_92412037</t>
  </si>
  <si>
    <t>09.06.2023 11:01:41</t>
  </si>
  <si>
    <t>09.06.2023 15:03:48</t>
  </si>
  <si>
    <t>DERBENT İM-DM 45-83-A00004_DERBENT L05_2331776</t>
  </si>
  <si>
    <t>09.06.2023 20:25:43</t>
  </si>
  <si>
    <t>09.06.2023 23:30:40</t>
  </si>
  <si>
    <t>EŞEKÇİ MANDIRA TR-1 35-29-L00763_ H_72343712</t>
  </si>
  <si>
    <t>09.06.2023 10:48:39</t>
  </si>
  <si>
    <t>09.06.2023 17:45:22</t>
  </si>
  <si>
    <t>MUSTAFA KOÇOĞLU SULAMA GRUBU 35-29-M00207_35-29-M00207_2371587</t>
  </si>
  <si>
    <t>09.06.2023 09:24:00</t>
  </si>
  <si>
    <t>09.06.2023 15:40:40</t>
  </si>
  <si>
    <t>09.06.2023 00:07:06</t>
  </si>
  <si>
    <t>09.06.2023 01:08:42</t>
  </si>
  <si>
    <t>TIRAZLI KÖK 45-79-M00079_BAHARLAR M06_72036244</t>
  </si>
  <si>
    <t>09.06.2023 13:34:24</t>
  </si>
  <si>
    <t>09.06.2023 13:37:04</t>
  </si>
  <si>
    <t>ÖZCAN SUNAY ÖZEL TR 35-18-M00263Ö_ H_72231253</t>
  </si>
  <si>
    <t>09.06.2023 18:12:58</t>
  </si>
  <si>
    <t>09.06.2023 21:04:40</t>
  </si>
  <si>
    <t>09.06.2023 18:55:49</t>
  </si>
  <si>
    <t>09.06.2023 21:00:18</t>
  </si>
  <si>
    <t>İSTASYONALTI KÖK 45-83-M00131_CELALETTİN AŞKIN M08_2329824</t>
  </si>
  <si>
    <t>09.06.2023 21:59:39</t>
  </si>
  <si>
    <t>09.06.2023 23:36:52</t>
  </si>
  <si>
    <t>TAYTAN OFİS KÖK 45-78-M00314_HatBaşıAyırıcı_53140331 M014_53140331</t>
  </si>
  <si>
    <t>09.06.2023 10:30:05</t>
  </si>
  <si>
    <t>09.06.2023 11:17:46</t>
  </si>
  <si>
    <t>09.06.2023 10:21:14</t>
  </si>
  <si>
    <t>09.06.2023 17:15:15</t>
  </si>
  <si>
    <t>KOYUNDERE DM 35-28-M00165_MENEMEN İ.M. M01_66524377</t>
  </si>
  <si>
    <t>09.06.2023 06:27:00</t>
  </si>
  <si>
    <t>09.06.2023 07:57:00</t>
  </si>
  <si>
    <t>MADEN KÖK 45-83-M00128_İZZETTİN M03_47316670</t>
  </si>
  <si>
    <t>09.06.2023 05:35:22</t>
  </si>
  <si>
    <t>09.06.2023 09:53:57</t>
  </si>
  <si>
    <t>TİYENLİ KÖK 45-85-M00004_KUMKUYUCAK M04_72102214</t>
  </si>
  <si>
    <t>09.06.2023 08:30:13</t>
  </si>
  <si>
    <t>09.06.2023 09:15:35</t>
  </si>
  <si>
    <t>TR-62 35-19-L00062_TR-74 L03_72126598</t>
  </si>
  <si>
    <t>09.06.2023 09:02:26</t>
  </si>
  <si>
    <t>09.06.2023 16:08:35</t>
  </si>
  <si>
    <t>K-3793 35-03-K03793_TRF-1 K02_41927903</t>
  </si>
  <si>
    <t>09.06.2023 09:08:24</t>
  </si>
  <si>
    <t>09.06.2023 17:52:47</t>
  </si>
  <si>
    <t>TR-28 35-19-L00028_35-19-L00028_2350365</t>
  </si>
  <si>
    <t>09.06.2023 22:36:44</t>
  </si>
  <si>
    <t>09.06.2023 23:00:34</t>
  </si>
  <si>
    <t>TR-2/6 45-83-L00006_48077989_56387242_56387242</t>
  </si>
  <si>
    <t>09.06.2023 12:19:07</t>
  </si>
  <si>
    <t>09.06.2023 18:38:12</t>
  </si>
  <si>
    <t>09.06.2023 14:10:01</t>
  </si>
  <si>
    <t>09.06.2023 14:44:50</t>
  </si>
  <si>
    <t>09.06.2023 09:24:58</t>
  </si>
  <si>
    <t>09.06.2023 10:33:41</t>
  </si>
  <si>
    <t>K-1655 35-02-K01655_A_56382037_56382037</t>
  </si>
  <si>
    <t>09.06.2023 10:18:09</t>
  </si>
  <si>
    <t>09.06.2023 11:31:56</t>
  </si>
  <si>
    <t>GÖLMARMARA TR-17 45-85-L00017_945473366_945473366</t>
  </si>
  <si>
    <t>10.06.2023 15:43:06</t>
  </si>
  <si>
    <t>10.06.2023 16:53:57</t>
  </si>
  <si>
    <t>URLA İM 35-19-A00001_TR-2 ŞEHİR FİDERİ L02_2048623</t>
  </si>
  <si>
    <t>10.06.2023 17:12:27</t>
  </si>
  <si>
    <t>10.06.2023 17:15:54</t>
  </si>
  <si>
    <t>POYRAZDAMLARI TR-11 45-78-M00576_HatBaşıAyırıcı_53139566 M05_53139566</t>
  </si>
  <si>
    <t>10.06.2023 12:31:10</t>
  </si>
  <si>
    <t>10.06.2023 16:31:07</t>
  </si>
  <si>
    <t>M-115 ARAPTEPESİ TR-1 35-14-M00115_DIREK TIPI TRAFO HUCRESI H01_2093356</t>
  </si>
  <si>
    <t>10.06.2023 17:43:58</t>
  </si>
  <si>
    <t>10.06.2023 19:30:08</t>
  </si>
  <si>
    <t>ÇAVUŞOĞLU TR-1 45-71-M01820_45-71-M01820_2377254</t>
  </si>
  <si>
    <t>10.06.2023 09:30:07</t>
  </si>
  <si>
    <t>10.06.2023 17:09:59</t>
  </si>
  <si>
    <t>TR-97 45-78-L00097_I I01_65778360</t>
  </si>
  <si>
    <t>10.06.2023 12:23:46</t>
  </si>
  <si>
    <t>10.06.2023 12:56:03</t>
  </si>
  <si>
    <t>10.06.2023 07:52:08</t>
  </si>
  <si>
    <t>10.06.2023 08:01:05</t>
  </si>
  <si>
    <t>L-470 KÖK 35-18-L00470_950450074_950450074</t>
  </si>
  <si>
    <t>10.06.2023 10:09:29</t>
  </si>
  <si>
    <t>10.06.2023 11:38:23</t>
  </si>
  <si>
    <t>10.06.2023 13:52:24</t>
  </si>
  <si>
    <t>10.06.2023 14:28:51</t>
  </si>
  <si>
    <t>TAHTALI TM 35-22-A00001_PANCAR-2 M21_2055298</t>
  </si>
  <si>
    <t>10.06.2023 09:01:51</t>
  </si>
  <si>
    <t>10.06.2023 15:28:16</t>
  </si>
  <si>
    <t>M-3084 35-02-M03084_99923702_99923702</t>
  </si>
  <si>
    <t>10.06.2023 22:07:51</t>
  </si>
  <si>
    <t>11.06.2023 01:24:53</t>
  </si>
  <si>
    <t>BOZYAKA TM 35-01-A00007_BOZYAKA-11 METRO K23_2062950</t>
  </si>
  <si>
    <t>10.06.2023 02:30:56</t>
  </si>
  <si>
    <t>10.06.2023 02:42:00</t>
  </si>
  <si>
    <t>TR-3 (KÖPRÜBAŞI KABİN) 35-32-L00003_35-32-L00003_2348864</t>
  </si>
  <si>
    <t>10.06.2023 09:59:46</t>
  </si>
  <si>
    <t>10.06.2023 13:24:15</t>
  </si>
  <si>
    <t>CAMBAZLI KÖK 45-84-M00005_MADEN KÖK M03_50241502</t>
  </si>
  <si>
    <t>10.06.2023 18:55:17</t>
  </si>
  <si>
    <t>10.06.2023 22:50:48</t>
  </si>
  <si>
    <t>YASEMİN DM 35-19-M00002_URLA TM-1 M06_2055956</t>
  </si>
  <si>
    <t>10.06.2023 06:06:42</t>
  </si>
  <si>
    <t>10.06.2023 06:44:49</t>
  </si>
  <si>
    <t>MURADİYE TR-3 45-71-M02147_953191922_953191922</t>
  </si>
  <si>
    <t>10.06.2023 22:57:21</t>
  </si>
  <si>
    <t>11.06.2023 00:32:13</t>
  </si>
  <si>
    <t>KÖSEDERE TR-2 35-21-L00125_A_56376251_56376251</t>
  </si>
  <si>
    <t>10.06.2023 15:48:56</t>
  </si>
  <si>
    <t>10.06.2023 17:32:55</t>
  </si>
  <si>
    <t>MURADİYE TR-3 45-71-M02147_953242969_953242969</t>
  </si>
  <si>
    <t>10.06.2023 09:32:06</t>
  </si>
  <si>
    <t>10.06.2023 12:10:33</t>
  </si>
  <si>
    <t>10.06.2023 07:04:17</t>
  </si>
  <si>
    <t>10.06.2023 09:15:35</t>
  </si>
  <si>
    <t>ÇANDARLI DM-TR-20 35-30-M00020_DENİZKÖY KÖYLER M04_72352814</t>
  </si>
  <si>
    <t>10.06.2023 08:27:26</t>
  </si>
  <si>
    <t>10.06.2023 08:31:35</t>
  </si>
  <si>
    <t>TR-2/13 45-83-M00823_TR-2/18 M09_95350703</t>
  </si>
  <si>
    <t>10.06.2023 12:55:44</t>
  </si>
  <si>
    <t>10.06.2023 15:06:00</t>
  </si>
  <si>
    <t>TAYTAN OFİS KÖK 45-78-M00314_HatBaşıAyırıcı_53140215 M06_53140215</t>
  </si>
  <si>
    <t>10.06.2023 10:29:01</t>
  </si>
  <si>
    <t>10.06.2023 12:39:42</t>
  </si>
  <si>
    <t>KARGIN KÖK 45-71-M00095_ESKİ KARAOĞLANLI (BAYIRLAR PETROL) M02_2076274</t>
  </si>
  <si>
    <t>10.06.2023 10:38:27</t>
  </si>
  <si>
    <t>10.06.2023 10:49:01</t>
  </si>
  <si>
    <t>ZEYTİNOVA TR-7 35-20-L00314_955212239_955212239</t>
  </si>
  <si>
    <t>10.06.2023 21:21:12</t>
  </si>
  <si>
    <t>10.06.2023 23:49:49</t>
  </si>
  <si>
    <t>TR-2 DM (M-702) 35-30-M00702_955299422_955299422</t>
  </si>
  <si>
    <t>10.06.2023 14:34:07</t>
  </si>
  <si>
    <t>10.06.2023 15:41:37</t>
  </si>
  <si>
    <t>10.06.2023 16:19:26</t>
  </si>
  <si>
    <t>10.06.2023 16:28:21</t>
  </si>
  <si>
    <t>SARIGÖL TR-41 45-79-M00041_945557443_945557443</t>
  </si>
  <si>
    <t>10.06.2023 09:12:47</t>
  </si>
  <si>
    <t>10.06.2023 09:40:01</t>
  </si>
  <si>
    <t>10.06.2023 03:54:31</t>
  </si>
  <si>
    <t>10.06.2023 06:30:21</t>
  </si>
  <si>
    <t>MALDAN KÖYÜ TR-1 45-71-M01666_A_56384091_56384091</t>
  </si>
  <si>
    <t>10.06.2023 13:58:34</t>
  </si>
  <si>
    <t>10.06.2023 19:20:03</t>
  </si>
  <si>
    <t>BAYAT ALANDAMLARI TR-1 45-75-M00243_B_56386648_56386648</t>
  </si>
  <si>
    <t>10.06.2023 15:00:10</t>
  </si>
  <si>
    <t>10.06.2023 15:30:57</t>
  </si>
  <si>
    <t>ALİAĞA TR-43 DM 35-17-M00043_HatBaşıAyırıcı_72823559 M13_72823559</t>
  </si>
  <si>
    <t>10.06.2023 19:01:30</t>
  </si>
  <si>
    <t>10.06.2023 22:20:02</t>
  </si>
  <si>
    <t>KARABURUN TR-1/15 35-21-L00019_KARABURUN TR-4/6 L01_72176087</t>
  </si>
  <si>
    <t>10.06.2023 09:58:05</t>
  </si>
  <si>
    <t>10.06.2023 16:17:10</t>
  </si>
  <si>
    <t>EBSO TM 35-09-A00001_EBSO-12 K42_2062707</t>
  </si>
  <si>
    <t>10.06.2023 03:12:11</t>
  </si>
  <si>
    <t>10.06.2023 04:43:26</t>
  </si>
  <si>
    <t>YUVAKENT TR-5 35-19-L00265_95000104506_95000104506</t>
  </si>
  <si>
    <t>10.06.2023 09:41:37</t>
  </si>
  <si>
    <t>10.06.2023 13:20:26</t>
  </si>
  <si>
    <t>M-3198 (YATIRIM REZERVE) 35-01-M03198_C_56380150_56380150</t>
  </si>
  <si>
    <t>10.06.2023 08:04:53</t>
  </si>
  <si>
    <t>10.06.2023 09:39:55</t>
  </si>
  <si>
    <t>K-816 35-04-K00816_99416206_99416206</t>
  </si>
  <si>
    <t>10.06.2023 19:38:31</t>
  </si>
  <si>
    <t>10.06.2023 21:49:16</t>
  </si>
  <si>
    <t>10.06.2023 07:11:21</t>
  </si>
  <si>
    <t>10.06.2023 07:30:51</t>
  </si>
  <si>
    <t>10.06.2023 13:10:51</t>
  </si>
  <si>
    <t>10.06.2023 13:21:17</t>
  </si>
  <si>
    <t>TR-80 45-78-L00080_95001182087_95001182087</t>
  </si>
  <si>
    <t>10.06.2023 08:29:32</t>
  </si>
  <si>
    <t>10.06.2023 15:45:57</t>
  </si>
  <si>
    <t>ÇEPNİDERE TR-3 45-83-L00223_955169342_955169342</t>
  </si>
  <si>
    <t>10.06.2023 20:08:57</t>
  </si>
  <si>
    <t>10.06.2023 22:35:22</t>
  </si>
  <si>
    <t>AKÇAPINAR KÖK 45-83-L00131_HatBaşıAyırıcı_53136840 L06_53136840</t>
  </si>
  <si>
    <t>10.06.2023 01:16:20</t>
  </si>
  <si>
    <t>10.06.2023 05:40:58</t>
  </si>
  <si>
    <t>KIZILCAAVLU TR-6 35-29-L00571_B_56360255_56360255</t>
  </si>
  <si>
    <t>10.06.2023 14:23:49</t>
  </si>
  <si>
    <t>10.06.2023 18:55:12</t>
  </si>
  <si>
    <t>YAHŞELLİ KÖK 35-28-M00293_HAYKIRAN M01_66582309</t>
  </si>
  <si>
    <t>10.06.2023 09:12:28</t>
  </si>
  <si>
    <t>10.06.2023 14:41:44</t>
  </si>
  <si>
    <t>K-1506 35-03-K01506_D d10b_5777374</t>
  </si>
  <si>
    <t>10.06.2023 09:17:00</t>
  </si>
  <si>
    <t>10.06.2023 11:18:07</t>
  </si>
  <si>
    <t>L-512 REİSDERE 35-18-L00512_950439202_950439202</t>
  </si>
  <si>
    <t>10.06.2023 17:45:19</t>
  </si>
  <si>
    <t>10.06.2023 21:49:32</t>
  </si>
  <si>
    <t>MUZAFFER DURAL GRB. 35-20-L00097_10098357_56361047_56361047</t>
  </si>
  <si>
    <t>10.06.2023 09:36:11</t>
  </si>
  <si>
    <t>10.06.2023 12:02:17</t>
  </si>
  <si>
    <t>MURADİYE TR-5 (ESKİ MEZARLIK YANI) 45-71-M00204_COCA COLA M02_2091441</t>
  </si>
  <si>
    <t>10.06.2023 17:33:51</t>
  </si>
  <si>
    <t>10.06.2023 17:58:02</t>
  </si>
  <si>
    <t>BALABANLI TR-3 35-15-L00969_A_56367939_56367939</t>
  </si>
  <si>
    <t>10.06.2023 07:33:04</t>
  </si>
  <si>
    <t>10.06.2023 10:23:14</t>
  </si>
  <si>
    <t>ULUKENT DM-4/3 35-28-M00045_A a3b_5771248</t>
  </si>
  <si>
    <t>10.06.2023 16:44:43</t>
  </si>
  <si>
    <t>10.06.2023 17:48:24</t>
  </si>
  <si>
    <t>TR-14 35-15-M00014_95000033789_95000033789</t>
  </si>
  <si>
    <t>10.06.2023 15:15:27</t>
  </si>
  <si>
    <t>10.06.2023 16:08:28</t>
  </si>
  <si>
    <t>10.06.2023 22:17:06</t>
  </si>
  <si>
    <t>10.06.2023 23:26:28</t>
  </si>
  <si>
    <t>10.06.2023 16:04:24</t>
  </si>
  <si>
    <t>10.06.2023 16:44:53</t>
  </si>
  <si>
    <t>ÇANDARLI TR-2 35-30-M00002_TR-3 M02_72079684</t>
  </si>
  <si>
    <t>10.06.2023 19:47:41</t>
  </si>
  <si>
    <t>10.06.2023 20:27:15</t>
  </si>
  <si>
    <t>TR-128 35-19-L00128_956695696_956695696</t>
  </si>
  <si>
    <t>10.06.2023 11:03:40</t>
  </si>
  <si>
    <t>10.06.2023 12:40:15</t>
  </si>
  <si>
    <t>10.06.2023 00:52:45</t>
  </si>
  <si>
    <t>10.06.2023 00:54:48</t>
  </si>
  <si>
    <t>DM-3/TR-4 35-13-L00056_946422238_946422238</t>
  </si>
  <si>
    <t>10.06.2023 00:01:39</t>
  </si>
  <si>
    <t>10.06.2023 05:02:33</t>
  </si>
  <si>
    <t>GÖKÇEN DM 35-29-M00123_ASMALIK M12_2328948</t>
  </si>
  <si>
    <t>10.06.2023 02:03:23</t>
  </si>
  <si>
    <t>10.06.2023 02:27:58</t>
  </si>
  <si>
    <t>MEMİŞ ÇERÇİOĞLU VE ARK. T-SULAMA GRB. 35-13-L00118_DIREK TIPI TRAFO HUCRESI H01_2045173</t>
  </si>
  <si>
    <t>10.06.2023 13:25:43</t>
  </si>
  <si>
    <t>10.06.2023 18:21:35</t>
  </si>
  <si>
    <t>ÖREN TOPRAK SULAMA TR-3 35-27-M00764_A_72383000_72383000</t>
  </si>
  <si>
    <t>10.06.2023 17:05:24</t>
  </si>
  <si>
    <t>10.06.2023 20:00:36</t>
  </si>
  <si>
    <t>KARAHALİLLİ KÖK 35-20-L00087_HatBaşıAyırıcı_94862261 L02_94862261</t>
  </si>
  <si>
    <t>10.06.2023 10:04:50</t>
  </si>
  <si>
    <t>10.06.2023 17:41:46</t>
  </si>
  <si>
    <t>SARUHANLI TR-30 45-80-M00030_45-80-M00030_2348685</t>
  </si>
  <si>
    <t>10.06.2023 10:24:04</t>
  </si>
  <si>
    <t>10.06.2023 10:51:01</t>
  </si>
  <si>
    <t>TAYTAN OFİS KÖK 45-78-M00314_HatBaşıAyırıcı_53140382 M06_53140382</t>
  </si>
  <si>
    <t>10.06.2023 08:58:31</t>
  </si>
  <si>
    <t>10.06.2023 10:15:41</t>
  </si>
  <si>
    <t>TAŞTEPE TR-1 35-24-M00091_955216299_955216299</t>
  </si>
  <si>
    <t>10.06.2023 11:07:36</t>
  </si>
  <si>
    <t>10.06.2023 18:25:03</t>
  </si>
  <si>
    <t>SANAYİ SİTESİ TR-5 35-17-M00300_TR-4 M01_66273172</t>
  </si>
  <si>
    <t>10.06.2023 19:10:37</t>
  </si>
  <si>
    <t>10.06.2023 19:50:59</t>
  </si>
  <si>
    <t>ALAÇATI TM 35-18-A00005_HatBaşıAyırıcı_53138281 M09_53138281</t>
  </si>
  <si>
    <t>10.06.2023 12:10:09</t>
  </si>
  <si>
    <t>10.06.2023 12:56:02</t>
  </si>
  <si>
    <t>TR-1/51 45-72-M00051_956494520_956494520</t>
  </si>
  <si>
    <t>10.06.2023 20:29:59</t>
  </si>
  <si>
    <t>10.06.2023 21:38:26</t>
  </si>
  <si>
    <t>10.06.2023 09:04:15</t>
  </si>
  <si>
    <t>10.06.2023 09:24:50</t>
  </si>
  <si>
    <t>TR-69 35-19-L00069_TR-74 L02_2334540</t>
  </si>
  <si>
    <t>10.06.2023 21:11:11</t>
  </si>
  <si>
    <t>11.06.2023 01:24:12</t>
  </si>
  <si>
    <t>10.06.2023 17:27:03</t>
  </si>
  <si>
    <t>10.06.2023 22:27:04</t>
  </si>
  <si>
    <t>YAKAPINAR TR-2 35-20-L00152_D_91350977_91350977</t>
  </si>
  <si>
    <t>10.06.2023 10:21:46</t>
  </si>
  <si>
    <t>10.06.2023 16:41:06</t>
  </si>
  <si>
    <t>SOMA KÖYLER DM-2 45-82-M00125_HatBaşıAyırıcı_93562757 M08_93562757</t>
  </si>
  <si>
    <t>10.06.2023 09:22:33</t>
  </si>
  <si>
    <t>10.06.2023 12:12:24</t>
  </si>
  <si>
    <t>TR-43 45-77-L00043_945493589_945493589</t>
  </si>
  <si>
    <t>10.06.2023 14:50:35</t>
  </si>
  <si>
    <t>10.06.2023 15:57:06</t>
  </si>
  <si>
    <t>M-3090 35-09-M03090_B B02_95325042</t>
  </si>
  <si>
    <t>10.06.2023 15:54:02</t>
  </si>
  <si>
    <t>10.06.2023 17:13:30</t>
  </si>
  <si>
    <t>KİRELİ TR-3 35-29-L00460_A_56393325_56393325</t>
  </si>
  <si>
    <t>10.06.2023 09:51:41</t>
  </si>
  <si>
    <t>10.06.2023 18:20:56</t>
  </si>
  <si>
    <t>CANPAŞA KÖK 45-71-M00140_ALİ ÖRÜMLÜ M06_72246776</t>
  </si>
  <si>
    <t>10.06.2023 20:22:48</t>
  </si>
  <si>
    <t>11.06.2023 01:52:30</t>
  </si>
  <si>
    <t>ÇAMLIK DM 35-17-M00173_TR-10 M11_66328135</t>
  </si>
  <si>
    <t>10.06.2023 19:53:51</t>
  </si>
  <si>
    <t>10.06.2023 20:37:06</t>
  </si>
  <si>
    <t>TR-127 35-26-M00127_TR-23/2 M02_65918762</t>
  </si>
  <si>
    <t>10.06.2023 06:26:35</t>
  </si>
  <si>
    <t>10.06.2023 07:30:18</t>
  </si>
  <si>
    <t>TR-15 35-15-M00015_35-15-M00015_67047613</t>
  </si>
  <si>
    <t>10.06.2023 10:24:12</t>
  </si>
  <si>
    <t>10.06.2023 16:42:39</t>
  </si>
  <si>
    <t>GÖRDES TR-27 45-75-M00042_GÖRDES TR-28 M01_61335195</t>
  </si>
  <si>
    <t>10.06.2023 14:16:21</t>
  </si>
  <si>
    <t>10.06.2023 14:42:52</t>
  </si>
  <si>
    <t>K-3558 35-02-K03558_965434220_965434220</t>
  </si>
  <si>
    <t>10.06.2023 20:14:34</t>
  </si>
  <si>
    <t>10.06.2023 23:59:17</t>
  </si>
  <si>
    <t>ALAŞEHİR TR-68 45-73-M00068_B_56400383_56400383</t>
  </si>
  <si>
    <t>10.06.2023 19:18:04</t>
  </si>
  <si>
    <t>10.06.2023 20:14:46</t>
  </si>
  <si>
    <t>10.06.2023 15:35:28</t>
  </si>
  <si>
    <t>10.06.2023 16:07:16</t>
  </si>
  <si>
    <t>TAHTALI TM 35-22-A00001_PANCAR-1 M20_2055297</t>
  </si>
  <si>
    <t>10.06.2023 09:00:45</t>
  </si>
  <si>
    <t>10.06.2023 15:28:02</t>
  </si>
  <si>
    <t>10.06.2023 16:59:38</t>
  </si>
  <si>
    <t>10.06.2023 18:43:37</t>
  </si>
  <si>
    <t>10.06.2023 13:54:31</t>
  </si>
  <si>
    <t>10.06.2023 14:35:51</t>
  </si>
  <si>
    <t>BOZYAKA TM 35-01-A00007_TR-C K13_2062921</t>
  </si>
  <si>
    <t>TEİAŞ Trafo Bakım Çalışması</t>
  </si>
  <si>
    <t>10.06.2023 01:05:01</t>
  </si>
  <si>
    <t>10.06.2023 02:18:34</t>
  </si>
  <si>
    <t>10.06.2023 09:31:23</t>
  </si>
  <si>
    <t>10.06.2023 11:07:13</t>
  </si>
  <si>
    <t>10.06.2023 17:41:30</t>
  </si>
  <si>
    <t>10.06.2023 22:53:43</t>
  </si>
  <si>
    <t>10.06.2023 05:49:35</t>
  </si>
  <si>
    <t>10.06.2023 07:11:23</t>
  </si>
  <si>
    <t>ALİ  KINAZ VE ARK. T-SULAMA GRB. 35-13-L00115_DIREK TIPI TRAFO HUCRESI H01_2045176</t>
  </si>
  <si>
    <t>10.06.2023 09:08:26</t>
  </si>
  <si>
    <t>10.06.2023 11:01:35</t>
  </si>
  <si>
    <t>BOZYAKA TM 35-01-A00007_BOZYAKA-6 K18_2312192</t>
  </si>
  <si>
    <t>TEİAŞ Hat Bakım Çalışması</t>
  </si>
  <si>
    <t>10.06.2023 02:30:16</t>
  </si>
  <si>
    <t>10.06.2023 02:40:55</t>
  </si>
  <si>
    <t>GÖKÇEN DM 1-2/1 35-29-L00058_48309587_56395660_56395660</t>
  </si>
  <si>
    <t>10.06.2023 08:50:59</t>
  </si>
  <si>
    <t>10.06.2023 16:07:50</t>
  </si>
  <si>
    <t>10.06.2023 11:54:17</t>
  </si>
  <si>
    <t>10.06.2023 12:43:02</t>
  </si>
  <si>
    <t>KARABURUN GIS TM 35-19-A00008_KARAREİS M05_2317316</t>
  </si>
  <si>
    <t>10.06.2023 09:12:22</t>
  </si>
  <si>
    <t>10.06.2023 13:19:56</t>
  </si>
  <si>
    <t>10.06.2023 08:14:39</t>
  </si>
  <si>
    <t>10.06.2023 08:17:25</t>
  </si>
  <si>
    <t>FIRINLI TR-4 35-20-L00093_949997802_949997802</t>
  </si>
  <si>
    <t>10.06.2023 14:25:03</t>
  </si>
  <si>
    <t>10.06.2023 19:04:19</t>
  </si>
  <si>
    <t>YEŞİLOVA KÖK 45-78-M01393_YEŞİLOVA TARIMSAL M03_83810706</t>
  </si>
  <si>
    <t>10.06.2023 19:20:10</t>
  </si>
  <si>
    <t>10.06.2023 21:26:11</t>
  </si>
  <si>
    <t>ÖRNEKKÖY TR-2 35-27-L00324_98789551_98789551</t>
  </si>
  <si>
    <t>10.06.2023 10:48:43</t>
  </si>
  <si>
    <t>10.06.2023 12:31:52</t>
  </si>
  <si>
    <t>L-266 35-18-L00266_950445471_950445471</t>
  </si>
  <si>
    <t>10.06.2023 20:09:32</t>
  </si>
  <si>
    <t>10.06.2023 23:51:00</t>
  </si>
  <si>
    <t>DM-03/01 45-71-M00003_D d2b_45179771</t>
  </si>
  <si>
    <t>10.06.2023 14:57:03</t>
  </si>
  <si>
    <t>10.06.2023 17:52:35</t>
  </si>
  <si>
    <t>BELEVİ İM 35-13-A00002_MEHMETLER L12_2313343</t>
  </si>
  <si>
    <t>10.06.2023 11:08:21</t>
  </si>
  <si>
    <t>10.06.2023 12:19:38</t>
  </si>
  <si>
    <t>POYRAZDAMLARI TR-11 45-78-M00576_HatBaşıAyırıcı_53139336 M05_53139336</t>
  </si>
  <si>
    <t>10.06.2023 05:48:49</t>
  </si>
  <si>
    <t>10.06.2023 06:29:34</t>
  </si>
  <si>
    <t>ASARLIK DM-3 35-28-M00178_DAĞITIM TRAFO ASARLIK DM-3 M03_2326749</t>
  </si>
  <si>
    <t>10.06.2023 21:49:17</t>
  </si>
  <si>
    <t>10.06.2023 22:30:32</t>
  </si>
  <si>
    <t>ZEYTİNOVA KÖK 35-20-L00274_ÇATAL L04_2329876</t>
  </si>
  <si>
    <t>10.06.2023 07:44:32</t>
  </si>
  <si>
    <t>10.06.2023 08:55:32</t>
  </si>
  <si>
    <t>GÖKYAKA TR-2 35-27-M01179_35-27-M01179_82733434</t>
  </si>
  <si>
    <t>10.06.2023 12:25:15</t>
  </si>
  <si>
    <t>10.06.2023 13:54:23</t>
  </si>
  <si>
    <t>İSMAİL ÖZGEN SULAMA GRUBU 35-29-M00327_A_56397048_56397048</t>
  </si>
  <si>
    <t>10.06.2023 17:01:01</t>
  </si>
  <si>
    <t>10.06.2023 18:14:59</t>
  </si>
  <si>
    <t>10.06.2023 09:01:32</t>
  </si>
  <si>
    <t>10.06.2023 10:51:09</t>
  </si>
  <si>
    <t>ÇAPAKLI KÖK 45-78-M01161_HatBaşıAyırıcı_53139030 M06_53139030</t>
  </si>
  <si>
    <t>10.06.2023 07:34:45</t>
  </si>
  <si>
    <t>10.06.2023 09:25:13</t>
  </si>
  <si>
    <t>10.06.2023 16:51:58</t>
  </si>
  <si>
    <t>10.06.2023 19:50:29</t>
  </si>
  <si>
    <t>KARA KIZLAR TR-2 35-26-M00510_C_91073104_91073104</t>
  </si>
  <si>
    <t>10.06.2023 18:17:51</t>
  </si>
  <si>
    <t>10.06.2023 20:30:19</t>
  </si>
  <si>
    <t>TURGUTLU İM 45-83-A00001_STADYUM-2 M02_42295548</t>
  </si>
  <si>
    <t>10.06.2023 09:05:01</t>
  </si>
  <si>
    <t>10.06.2023 16:09:04</t>
  </si>
  <si>
    <t>BOZYAKA TM 35-01-A00007_BOZYAKA-10 İZSU K22_2062947</t>
  </si>
  <si>
    <t>10.06.2023 02:31:13</t>
  </si>
  <si>
    <t>10.06.2023 02:43:02</t>
  </si>
  <si>
    <t>M-3198 (YATIRIM REZERVE) 35-01-M03198_B_56378742_56378742</t>
  </si>
  <si>
    <t>10.06.2023 21:43:54</t>
  </si>
  <si>
    <t>11.06.2023 02:26:07</t>
  </si>
  <si>
    <t>TR-2 DM (M-702) 35-30-M00702_G G02_79523268</t>
  </si>
  <si>
    <t>10.06.2023 00:54:45</t>
  </si>
  <si>
    <t>10.06.2023 01:38:39</t>
  </si>
  <si>
    <t>KIRKAĞAÇ TR-11/1 45-76-M00219_ÖZEL ÇIKIŞ M04_66108605</t>
  </si>
  <si>
    <t>10.06.2023 09:09:41</t>
  </si>
  <si>
    <t>10.06.2023 14:56:52</t>
  </si>
  <si>
    <t>10.06.2023 08:14:30</t>
  </si>
  <si>
    <t>10.06.2023 10:00:24</t>
  </si>
  <si>
    <t>M-1147 GEÇİT 35-09-M01147_M-1096 M04_47553536</t>
  </si>
  <si>
    <t>10.06.2023 20:06:00</t>
  </si>
  <si>
    <t>10.06.2023 20:19:32</t>
  </si>
  <si>
    <t>K-3185 35-04-K03185_C K3185C1B_5822096</t>
  </si>
  <si>
    <t>10.06.2023 10:33:08</t>
  </si>
  <si>
    <t>10.06.2023 14:51:19</t>
  </si>
  <si>
    <t>10.06.2023 12:59:37</t>
  </si>
  <si>
    <t>10.06.2023 13:17:52</t>
  </si>
  <si>
    <t>M-1373 35-04-M01373_A_56380694_56380694</t>
  </si>
  <si>
    <t>10.06.2023 09:14:16</t>
  </si>
  <si>
    <t>10.06.2023 14:25:26</t>
  </si>
  <si>
    <t>BERAK KEMALİYE GES KÖK 45-73-M01181_KEMALİYE GES -1 M02_65951314</t>
  </si>
  <si>
    <t>10.06.2023 09:47:01</t>
  </si>
  <si>
    <t>10.06.2023 13:14:56</t>
  </si>
  <si>
    <t>KARAKOVA TR-1 35-15-L00447_35-15-L00447_2365595</t>
  </si>
  <si>
    <t>10.06.2023 13:59:31</t>
  </si>
  <si>
    <t>10.06.2023 15:18:50</t>
  </si>
  <si>
    <t>M-1977 35-09-M01977_97710601_97710601</t>
  </si>
  <si>
    <t>10.06.2023 08:56:55</t>
  </si>
  <si>
    <t>10.06.2023 10:19:13</t>
  </si>
  <si>
    <t>TR-2/100 45-83-M00781_955154009_955154009</t>
  </si>
  <si>
    <t>10.06.2023 15:01:55</t>
  </si>
  <si>
    <t>10.06.2023 17:46:07</t>
  </si>
  <si>
    <t>10.06.2023 11:04:54</t>
  </si>
  <si>
    <t>10.06.2023 12:13:17</t>
  </si>
  <si>
    <t>PAYAMLI M-24 35-25-M00191_956651340_956651340</t>
  </si>
  <si>
    <t>10.06.2023 19:06:27</t>
  </si>
  <si>
    <t>10.06.2023 21:41:06</t>
  </si>
  <si>
    <t>K-3558 35-02-K03558_910309778_910309778</t>
  </si>
  <si>
    <t>10.06.2023 17:48:15</t>
  </si>
  <si>
    <t>10.06.2023 18:42:27</t>
  </si>
  <si>
    <t>GRUPKENT KÖK 35-30-M00200_HÜSEYİN PINAR GRUBU M05_72066324</t>
  </si>
  <si>
    <t>10.06.2023 09:58:47</t>
  </si>
  <si>
    <t>10.06.2023 18:56:55</t>
  </si>
  <si>
    <t>BAĞYURDU TR-1 35-27-L00403_A_81515705_81515705</t>
  </si>
  <si>
    <t>10.06.2023 19:38:07</t>
  </si>
  <si>
    <t>10.06.2023 20:44:13</t>
  </si>
  <si>
    <t>BOYNUYOĞUN KÖK 35-29-L00051_ÖDEMİŞ KAVAĞI L04_72215400</t>
  </si>
  <si>
    <t>10.06.2023 06:15:01</t>
  </si>
  <si>
    <t>10.06.2023 06:55:14</t>
  </si>
  <si>
    <t>KÖPRÜBAŞI TR-3 DAMLAR MAH. 45-86-M00003_TR-31 M02_84596448</t>
  </si>
  <si>
    <t>10.06.2023 08:03:34</t>
  </si>
  <si>
    <t>10.06.2023 08:36:45</t>
  </si>
  <si>
    <t>CICIKLI DM 45-86-M00418_GÖKEYÜP KÖK M01_91817627</t>
  </si>
  <si>
    <t>10.06.2023 09:26:59</t>
  </si>
  <si>
    <t>M-41 35-02-M00041_C C1B_5807289</t>
  </si>
  <si>
    <t>10.06.2023 17:18:49</t>
  </si>
  <si>
    <t>10.06.2023 18:21:37</t>
  </si>
  <si>
    <t>K-978 35-07-K00978_99366673_99366673</t>
  </si>
  <si>
    <t>10.06.2023 13:16:39</t>
  </si>
  <si>
    <t>10.06.2023 17:20:50</t>
  </si>
  <si>
    <t>ERTUĞRUL TR-3 35-15-L00676_A_56370027_56370027</t>
  </si>
  <si>
    <t>10.06.2023 17:26:06</t>
  </si>
  <si>
    <t>10.06.2023 20:44:53</t>
  </si>
  <si>
    <t>10.06.2023 18:26:08</t>
  </si>
  <si>
    <t>10.06.2023 18:44:43</t>
  </si>
  <si>
    <t>10.06.2023 12:00:51</t>
  </si>
  <si>
    <t>10.06.2023 12:34:15</t>
  </si>
  <si>
    <t>BİRGİ TR-1 (TR-201) 35-19-M00201_954713826_954713826</t>
  </si>
  <si>
    <t>10.06.2023 21:22:37</t>
  </si>
  <si>
    <t>11.06.2023 04:28:28</t>
  </si>
  <si>
    <t>EĞERCİ TR-3 35-26-L00207_DIREK TIPI TRAFO HUCRESI H01_2040557</t>
  </si>
  <si>
    <t>10.06.2023 15:29:41</t>
  </si>
  <si>
    <t>10.06.2023 23:56:50</t>
  </si>
  <si>
    <t>TR-1/40 KÖK 45-72-M00040_956480137_956480137</t>
  </si>
  <si>
    <t>10.06.2023 12:31:31</t>
  </si>
  <si>
    <t>10.06.2023 15:29:55</t>
  </si>
  <si>
    <t>DEMİRCİLİ DM 35-15-L00895_ÜZÜMLÜ L06_85268684</t>
  </si>
  <si>
    <t>10.06.2023 10:03:16</t>
  </si>
  <si>
    <t>10.06.2023 12:03:21</t>
  </si>
  <si>
    <t>L-347 MASİSA BURCU SİTESİ-2 35-18-L00347_950441817_950441817</t>
  </si>
  <si>
    <t>10.06.2023 21:09:23</t>
  </si>
  <si>
    <t>10.06.2023 23:19:35</t>
  </si>
  <si>
    <t>10.06.2023 09:28:07</t>
  </si>
  <si>
    <t>10.06.2023 09:35:02</t>
  </si>
  <si>
    <t>M-30 35-02-M00030_M-33 M05_2117927</t>
  </si>
  <si>
    <t>10.06.2023 13:59:40</t>
  </si>
  <si>
    <t>10.06.2023 16:33:11</t>
  </si>
  <si>
    <t>KINIK İM 35-24-A00001_ŞEHİR-2 L02_2310180</t>
  </si>
  <si>
    <t>10.06.2023 09:02:46</t>
  </si>
  <si>
    <t>10.06.2023 12:32:25</t>
  </si>
  <si>
    <t>K-2668 35-09-K02668_K-2867 K02_2036027</t>
  </si>
  <si>
    <t>10.06.2023 04:10:36</t>
  </si>
  <si>
    <t>10.06.2023 04:36:57</t>
  </si>
  <si>
    <t>K-2322 35-01-K02322_911574625_911574625</t>
  </si>
  <si>
    <t>10.06.2023 20:01:44</t>
  </si>
  <si>
    <t>M-3052 35-09-M03052_963012159_963012159</t>
  </si>
  <si>
    <t>10.06.2023 19:46:56</t>
  </si>
  <si>
    <t>10.06.2023 20:45:14</t>
  </si>
  <si>
    <t>URLA TM-2 35-19-A00005_KORKMAZ RES M22_2313909</t>
  </si>
  <si>
    <t>10.06.2023 10:00:07</t>
  </si>
  <si>
    <t>10.06.2023 10:02:29</t>
  </si>
  <si>
    <t>TURGUTLU TR-1/1 DM 45-83-M00001_BLOKSAN M03_72159676</t>
  </si>
  <si>
    <t>10.06.2023 07:04:37</t>
  </si>
  <si>
    <t>10.06.2023 09:43:06</t>
  </si>
  <si>
    <t>10.06.2023 07:23:04</t>
  </si>
  <si>
    <t>10.06.2023 09:52:02</t>
  </si>
  <si>
    <t>BODAMAS TR-3 45-75-M00299_A_56397891_56397891</t>
  </si>
  <si>
    <t>10.06.2023 10:17:03</t>
  </si>
  <si>
    <t>10.06.2023 11:56:52</t>
  </si>
  <si>
    <t>DM-4/3 45-72-M00615__81570995_81570995</t>
  </si>
  <si>
    <t>10.06.2023 07:57:24</t>
  </si>
  <si>
    <t>10.06.2023 11:02:45</t>
  </si>
  <si>
    <t>ASARLIK TR-6 35-28-M00177_953376194_953376194</t>
  </si>
  <si>
    <t>10.06.2023 19:29:52</t>
  </si>
  <si>
    <t>10.06.2023 22:09:07</t>
  </si>
  <si>
    <t>TEKELİ DM 35-22-M00088_TEKELİ M10_48495871</t>
  </si>
  <si>
    <t>10.06.2023 18:31:18</t>
  </si>
  <si>
    <t>10.06.2023 19:39:11</t>
  </si>
  <si>
    <t>M-1031 35-04-M01031_35-04-M01031_2372443</t>
  </si>
  <si>
    <t>10.06.2023 09:46:35</t>
  </si>
  <si>
    <t>10.06.2023 11:06:56</t>
  </si>
  <si>
    <t>VELİLER KÖK 35-31-L00116_HatBaşıAyırıcı_72305776 L03_72305776</t>
  </si>
  <si>
    <t>10.06.2023 13:10:44</t>
  </si>
  <si>
    <t>10.06.2023 14:59:44</t>
  </si>
  <si>
    <t>10.06.2023 08:27:40</t>
  </si>
  <si>
    <t>10.06.2023 11:14:23</t>
  </si>
  <si>
    <t>TR-326 35-19-L00349_B_82712409_82712409</t>
  </si>
  <si>
    <t>10.06.2023 14:34:40</t>
  </si>
  <si>
    <t>10.06.2023 17:02:15</t>
  </si>
  <si>
    <t>TR-97/A(GÜMÜŞÇAY) 45-78-L00740_HACI BEKTAŞLI ÖZEL OKUL ÇIKIŞ L02_64742243</t>
  </si>
  <si>
    <t>10.06.2023 06:40:51</t>
  </si>
  <si>
    <t>10.06.2023 07:56:31</t>
  </si>
  <si>
    <t>AKÇAPINAR KÖK 45-83-L00131_AKÇAPINAR L06_72176470</t>
  </si>
  <si>
    <t>10.06.2023 05:10:07</t>
  </si>
  <si>
    <t>10.06.2023 05:54:47</t>
  </si>
  <si>
    <t>10.06.2023 13:29:58</t>
  </si>
  <si>
    <t>10.06.2023 13:31:29</t>
  </si>
  <si>
    <t>DİNDARLI KÖK TR-3 KAKLIK 45-79-M00395_KIZILÇUKUR GÜNYAKA KARACAALİ BEYHARMAN M06_72035421</t>
  </si>
  <si>
    <t>10.06.2023 10:04:59</t>
  </si>
  <si>
    <t>10.06.2023 12:39:30</t>
  </si>
  <si>
    <t>10.06.2023 10:24:27</t>
  </si>
  <si>
    <t>10.06.2023 11:10:04</t>
  </si>
  <si>
    <t>CELALETTİN AŞKIN TARIMSAL SULAMA TR-2 45-83-M00604_C_56386278_56386278</t>
  </si>
  <si>
    <t>10.06.2023 16:54:42</t>
  </si>
  <si>
    <t>10.06.2023 19:53:33</t>
  </si>
  <si>
    <t>10.06.2023 10:03:51</t>
  </si>
  <si>
    <t>10.06.2023 14:00:48</t>
  </si>
  <si>
    <t>M-1244 35-01-M01244_C C4_5865062</t>
  </si>
  <si>
    <t>10.06.2023 07:35:13</t>
  </si>
  <si>
    <t>10.06.2023 20:40:17</t>
  </si>
  <si>
    <t>10.06.2023 22:54:44</t>
  </si>
  <si>
    <t>SALİHLİ İM 45-78-A00001_TR-66 A ÇIKIŞI M25_48928882</t>
  </si>
  <si>
    <t>10.06.2023 16:37:50</t>
  </si>
  <si>
    <t>10.06.2023 19:42:25</t>
  </si>
  <si>
    <t>DELEMENLER KÖK 45-73-M00490_HatBaşıAyırıcı_53135749 M03_53135749</t>
  </si>
  <si>
    <t>10.06.2023 09:03:01</t>
  </si>
  <si>
    <t>10.06.2023 10:20:03</t>
  </si>
  <si>
    <t>TİRE İM-DM-1 35-29-A00001_DM-1/66 M04_2312230</t>
  </si>
  <si>
    <t>10.06.2023 21:12:44</t>
  </si>
  <si>
    <t>10.06.2023 22:33:14</t>
  </si>
  <si>
    <t>BOSTANLI KÜME EVLERİ TR-2/95-A 45-83-M00693_B_91066080_91066080</t>
  </si>
  <si>
    <t>10.06.2023 02:15:59</t>
  </si>
  <si>
    <t>10.06.2023 07:55:21</t>
  </si>
  <si>
    <t>K-580 35-01-K00580_D 1D_5847651</t>
  </si>
  <si>
    <t>10.06.2023 21:33:14</t>
  </si>
  <si>
    <t>10.06.2023 22:13:17</t>
  </si>
  <si>
    <t>BADEMLİ KARAHAYIT MEV. TR-27 35-15-L01024_35-15-L01024_2364711</t>
  </si>
  <si>
    <t>10.06.2023 10:19:36</t>
  </si>
  <si>
    <t>10.06.2023 13:44:32</t>
  </si>
  <si>
    <t>ZEYTİNELİ TR-2 35-19-M00209_DIREK TIPI TRAFO HUCRESI H01_2057016</t>
  </si>
  <si>
    <t>10.06.2023 08:06:10</t>
  </si>
  <si>
    <t>10.06.2023 09:57:45</t>
  </si>
  <si>
    <t>MURADİYE TR-10 45-71-M02143_953243063_953243063</t>
  </si>
  <si>
    <t>10.06.2023 12:44:17</t>
  </si>
  <si>
    <t>10.06.2023 17:12:14</t>
  </si>
  <si>
    <t>10.06.2023 06:19:39</t>
  </si>
  <si>
    <t>10.06.2023 07:14:23</t>
  </si>
  <si>
    <t>YENİ FOÇA TR-27 35-23-M00027_950419297_950419297</t>
  </si>
  <si>
    <t>10.06.2023 18:33:37</t>
  </si>
  <si>
    <t>10.06.2023 20:45:02</t>
  </si>
  <si>
    <t>10.06.2023 18:44:26</t>
  </si>
  <si>
    <t>10.06.2023 18:54:13</t>
  </si>
  <si>
    <t>TR-77 35-16-L00077_C_56397424_56397424</t>
  </si>
  <si>
    <t>10.06.2023 09:48:02</t>
  </si>
  <si>
    <t>10.06.2023 10:49:12</t>
  </si>
  <si>
    <t>L-526 SAĞLIKÇILAR 35-18-L00526_49948159_56391402_56391402</t>
  </si>
  <si>
    <t>10.06.2023 10:26:04</t>
  </si>
  <si>
    <t>10.06.2023 12:03:58</t>
  </si>
  <si>
    <t>TOKATBAŞI TR-1 35-20-L00101_955206343_955206343</t>
  </si>
  <si>
    <t>10.06.2023 14:01:47</t>
  </si>
  <si>
    <t>10.06.2023 17:16:00</t>
  </si>
  <si>
    <t>M-2525 35-07-M02525_M-2530 M02_48273069</t>
  </si>
  <si>
    <t>10.06.2023 14:06:43</t>
  </si>
  <si>
    <t>10.06.2023 15:38:20</t>
  </si>
  <si>
    <t>SEYİRKENT TR-1 45-83-M00691_A_65514285_65514285</t>
  </si>
  <si>
    <t>10.06.2023 09:40:24</t>
  </si>
  <si>
    <t>10.06.2023 15:18:48</t>
  </si>
  <si>
    <t>PAYAMLI M-24 35-25-M00191_956651341_956651341</t>
  </si>
  <si>
    <t>10.06.2023 22:19:38</t>
  </si>
  <si>
    <t>11.06.2023 00:02:59</t>
  </si>
  <si>
    <t>10.06.2023 05:33:19</t>
  </si>
  <si>
    <t>10.06.2023 07:16:27</t>
  </si>
  <si>
    <t>TARIMSAL SULAMA TR-33 45-85-L00136_45-85-L00136_2371595</t>
  </si>
  <si>
    <t>10.06.2023 16:45:54</t>
  </si>
  <si>
    <t>10.06.2023 19:23:14</t>
  </si>
  <si>
    <t>10.06.2023 20:35:22</t>
  </si>
  <si>
    <t>10.06.2023 21:41:45</t>
  </si>
  <si>
    <t>PAZARKÖY KÖK 45-78-L00700_HatBaşıAyırıcı_53139283 L02_53139283</t>
  </si>
  <si>
    <t>10.06.2023 07:33:55</t>
  </si>
  <si>
    <t>10.06.2023 11:04:00</t>
  </si>
  <si>
    <t>10.06.2023 09:28:49</t>
  </si>
  <si>
    <t>10.06.2023 10:19:06</t>
  </si>
  <si>
    <t>KEMALİYE DM (TR-1) 45-73-M00150_HatBaşıAyırıcı_53134855 M01_53134855</t>
  </si>
  <si>
    <t>10.06.2023 11:42:04</t>
  </si>
  <si>
    <t>10.06.2023 15:28:20</t>
  </si>
  <si>
    <t>10.06.2023 21:40:03</t>
  </si>
  <si>
    <t>10.06.2023 22:33:12</t>
  </si>
  <si>
    <t>SAKARLI KÖK 45-76-M00046_KOCAİSKAN M03_72214509</t>
  </si>
  <si>
    <t>10.06.2023 09:05:36</t>
  </si>
  <si>
    <t>10.06.2023 10:34:27</t>
  </si>
  <si>
    <t>AHMETLİ TR-25 45-84-L00025_TR-30 L04_65892198</t>
  </si>
  <si>
    <t>10.06.2023 08:59:33</t>
  </si>
  <si>
    <t>10.06.2023 14:49:46</t>
  </si>
  <si>
    <t>M-377 35-02-M00377_D_56381464_56381464</t>
  </si>
  <si>
    <t>10.06.2023 22:34:20</t>
  </si>
  <si>
    <t>11.06.2023 00:06:41</t>
  </si>
  <si>
    <t>10.06.2023 10:49:41</t>
  </si>
  <si>
    <t>10.06.2023 15:14:35</t>
  </si>
  <si>
    <t>10.06.2023 08:10:01</t>
  </si>
  <si>
    <t>10.06.2023 08:39:50</t>
  </si>
  <si>
    <t>10.06.2023 00:49:04</t>
  </si>
  <si>
    <t>10.06.2023 09:59:59</t>
  </si>
  <si>
    <t>M-236 35-02-M00236_M-630 M03_2311438</t>
  </si>
  <si>
    <t>10.06.2023 08:03:07</t>
  </si>
  <si>
    <t>10.06.2023 09:02:49</t>
  </si>
  <si>
    <t>ARSLANLAR TM 35-26-A00004_HatBaşıAyırıcı_53132603 L42_53132603</t>
  </si>
  <si>
    <t>10.06.2023 09:22:00</t>
  </si>
  <si>
    <t>10.06.2023 17:25:00</t>
  </si>
  <si>
    <t>KINIK İM 35-24-A00001_HatBaşıAyırıcı_79434879 M09_79434879</t>
  </si>
  <si>
    <t>10.06.2023 19:57:30</t>
  </si>
  <si>
    <t>10.06.2023 21:28:34</t>
  </si>
  <si>
    <t>10.06.2023 10:58:41</t>
  </si>
  <si>
    <t>10.06.2023 13:32:17</t>
  </si>
  <si>
    <t>TAŞTEPE TR-3 35-29-L00400_A_56395626_56395626</t>
  </si>
  <si>
    <t>10.06.2023 11:23:46</t>
  </si>
  <si>
    <t>10.06.2023 19:46:38</t>
  </si>
  <si>
    <t>M-1029 35-04-M01029_35-04-M01029_2372442</t>
  </si>
  <si>
    <t>10.06.2023 16:20:04</t>
  </si>
  <si>
    <t>10.06.2023 16:48:06</t>
  </si>
  <si>
    <t>TR-58 45-78-M00058_953256232_953256232</t>
  </si>
  <si>
    <t>10.06.2023 21:53:09</t>
  </si>
  <si>
    <t>10.06.2023 22:58:17</t>
  </si>
  <si>
    <t>K-2953 35-02-K02953_A_56375161_56375161</t>
  </si>
  <si>
    <t>10.06.2023 12:27:16</t>
  </si>
  <si>
    <t>10.06.2023 17:08:53</t>
  </si>
  <si>
    <t>M-1540 35-01-M01540_910734992_910734992</t>
  </si>
  <si>
    <t>10.06.2023 15:03:03</t>
  </si>
  <si>
    <t>10.06.2023 15:50:29</t>
  </si>
  <si>
    <t>GÖLCÜK TR-30 35-15-L00324_950387210_950387210</t>
  </si>
  <si>
    <t>10.06.2023 17:49:28</t>
  </si>
  <si>
    <t>10.06.2023 23:50:41</t>
  </si>
  <si>
    <t>10.06.2023 06:01:50</t>
  </si>
  <si>
    <t>10.06.2023 07:15:43</t>
  </si>
  <si>
    <t>10.06.2023 18:18:21</t>
  </si>
  <si>
    <t>10.06.2023 18:25:10</t>
  </si>
  <si>
    <t>K-106 35-01-K00106_35-01-K00106_2375116</t>
  </si>
  <si>
    <t>10.06.2023 02:54:39</t>
  </si>
  <si>
    <t>10.06.2023 04:09:01</t>
  </si>
  <si>
    <t>10.06.2023 09:57:42</t>
  </si>
  <si>
    <t>10.06.2023 12:07:03</t>
  </si>
  <si>
    <t>TAHTALIÇAY KÖK (M-751) 35-22-M00145_M-52 BASIN YAYIN M05_2108669</t>
  </si>
  <si>
    <t>10.06.2023 12:24:16</t>
  </si>
  <si>
    <t>10.06.2023 13:19:17</t>
  </si>
  <si>
    <t>KESİKKÖY DM 35-28-M00309_BURUNCUK M08_2323291</t>
  </si>
  <si>
    <t>10.06.2023 09:43:51</t>
  </si>
  <si>
    <t>10.06.2023 11:02:53</t>
  </si>
  <si>
    <t>M-1635 GEÇİT 35-02-M01635_M-660 M04_2051879</t>
  </si>
  <si>
    <t>10.06.2023 14:24:47</t>
  </si>
  <si>
    <t>10.06.2023 14:53:31</t>
  </si>
  <si>
    <t>KARAHALİLLİ KÖK 35-20-L00087_SÖĞÜTÖREN DAĞLAR GRUBU L02_66504213</t>
  </si>
  <si>
    <t>10.06.2023 09:12:03</t>
  </si>
  <si>
    <t>10.06.2023 10:05:08</t>
  </si>
  <si>
    <t>10.06.2023 17:23:51</t>
  </si>
  <si>
    <t>10.06.2023 18:08:12</t>
  </si>
  <si>
    <t>10.06.2023 13:07:51</t>
  </si>
  <si>
    <t>10.06.2023 13:11:46</t>
  </si>
  <si>
    <t>10.06.2023 06:42:47</t>
  </si>
  <si>
    <t>10.06.2023 07:32:22</t>
  </si>
  <si>
    <t>10.06.2023 08:11:01</t>
  </si>
  <si>
    <t>10.06.2023 12:33:50</t>
  </si>
  <si>
    <t>CEVİZLİ GARAJ TR-2 35-16-M00132_C_90945808_90945808</t>
  </si>
  <si>
    <t>10.06.2023 13:03:08</t>
  </si>
  <si>
    <t>10.06.2023 14:57:51</t>
  </si>
  <si>
    <t>ARPACI TR-1 45-86-M00092_DIREK TIPI TRAFO HUCRESI H01_2082498</t>
  </si>
  <si>
    <t>10.06.2023 10:33:28</t>
  </si>
  <si>
    <t>10.06.2023 10:42:27</t>
  </si>
  <si>
    <t>MAHMUTLAR KÖK 45-74-M00354_MAHMUTLAR ESKİ HAT M04_79385662</t>
  </si>
  <si>
    <t>10.06.2023 15:44:07</t>
  </si>
  <si>
    <t>10.06.2023 15:54:47</t>
  </si>
  <si>
    <t>KULA İM 45-77-A00001_DEMİRKÖPRÜ M03_2049496</t>
  </si>
  <si>
    <t>10.06.2023 19:28:43</t>
  </si>
  <si>
    <t>10.06.2023 19:48:16</t>
  </si>
  <si>
    <t>UĞURLU KÖK 45-86-M00045_HatBaşıAyırıcı_53134992 M04_53134992</t>
  </si>
  <si>
    <t>10.06.2023 16:21:48</t>
  </si>
  <si>
    <t>10.06.2023 19:09:41</t>
  </si>
  <si>
    <t>K-1362 35-02-K01362_35-02-K01362_2352592</t>
  </si>
  <si>
    <t>10.06.2023 17:03:33</t>
  </si>
  <si>
    <t>10.06.2023 20:12:04</t>
  </si>
  <si>
    <t>HALİTPAŞA DM 45-80-M00060_HALİTPAŞA TARIMSAL SULAMA-1 M06_72188715</t>
  </si>
  <si>
    <t>10.06.2023 09:29:14</t>
  </si>
  <si>
    <t>10.06.2023 13:07:19</t>
  </si>
  <si>
    <t>10.06.2023 09:00:58</t>
  </si>
  <si>
    <t>10.06.2023 09:21:13</t>
  </si>
  <si>
    <t>MENEMEN TR-8 35-28-M00511_DIREK TIPI TRAFO HUCRESI H01_2108590</t>
  </si>
  <si>
    <t>10.06.2023 11:02:18</t>
  </si>
  <si>
    <t>10.06.2023 12:31:20</t>
  </si>
  <si>
    <t>M-1055 35-02-M01055_A_56364544_56364544</t>
  </si>
  <si>
    <t>10.06.2023 09:02:08</t>
  </si>
  <si>
    <t>10.06.2023 14:09:47</t>
  </si>
  <si>
    <t>K-1506 35-03-K01506_D d4_5786337</t>
  </si>
  <si>
    <t>10.06.2023 13:53:54</t>
  </si>
  <si>
    <t>10.06.2023 18:28:48</t>
  </si>
  <si>
    <t>TR-1/83 KAPTANOĞLU DM 45-83-M00083_ERBİLLER M03_61291948</t>
  </si>
  <si>
    <t>10.06.2023 09:59:25</t>
  </si>
  <si>
    <t>10.06.2023 10:19:28</t>
  </si>
  <si>
    <t>10.06.2023 18:15:34</t>
  </si>
  <si>
    <t>10.06.2023 18:41:05</t>
  </si>
  <si>
    <t>OSMANGAZİ İM 35-02-A00004_SÜLEYMANİYE K15_2327850</t>
  </si>
  <si>
    <t>10.06.2023 09:45:34</t>
  </si>
  <si>
    <t>10.06.2023 09:54:06</t>
  </si>
  <si>
    <t>10.06.2023 05:55:51</t>
  </si>
  <si>
    <t>10.06.2023 06:32:40</t>
  </si>
  <si>
    <t>MEDAR DM 45-72-L00079_TR-3 L04_66588789</t>
  </si>
  <si>
    <t>10.06.2023 06:54:31</t>
  </si>
  <si>
    <t>10.06.2023 07:47:09</t>
  </si>
  <si>
    <t>DM-4/6 35-26-M00799_DM-3/22 M01_65896012</t>
  </si>
  <si>
    <t>10.06.2023 09:55:26</t>
  </si>
  <si>
    <t>10.06.2023 15:05:34</t>
  </si>
  <si>
    <t>M-1244 35-01-M01244_C C3_5865070</t>
  </si>
  <si>
    <t>10.06.2023 15:47:49</t>
  </si>
  <si>
    <t>10.06.2023 18:16:13</t>
  </si>
  <si>
    <t>KARAHALİLLİ KÖK 35-20-L00087_SÖĞÜTÖREN DAĞLAR GRUBU L02_66504223</t>
  </si>
  <si>
    <t>10.06.2023 17:33:05</t>
  </si>
  <si>
    <t>10.06.2023 17:40:54</t>
  </si>
  <si>
    <t>KINIK TR-18 35-24-L00018_TR-17 L03_72095610</t>
  </si>
  <si>
    <t>10.06.2023 10:30:28</t>
  </si>
  <si>
    <t>10.06.2023 11:37:16</t>
  </si>
  <si>
    <t>TR-2/7 45-72-L00007_956528434_956528434</t>
  </si>
  <si>
    <t>10.06.2023 08:27:01</t>
  </si>
  <si>
    <t>10.06.2023 14:08:06</t>
  </si>
  <si>
    <t>TR-5 35-19-L00005_İÇMELER L03_72124007</t>
  </si>
  <si>
    <t>10.06.2023 17:28:11</t>
  </si>
  <si>
    <t>10.06.2023 19:40:35</t>
  </si>
  <si>
    <t>K-580 35-01-K00580_35-01-K00580_2376417</t>
  </si>
  <si>
    <t>10.06.2023 22:46:35</t>
  </si>
  <si>
    <t>KARAMAN GİRİŞ  TR-5 35-31-L00053_956598225_956598225</t>
  </si>
  <si>
    <t>10.06.2023 17:12:03</t>
  </si>
  <si>
    <t>10.06.2023 18:43:56</t>
  </si>
  <si>
    <t>L-336 REİSDERE 35-18-L00336_950467006_950467006</t>
  </si>
  <si>
    <t>10.06.2023 16:32:38</t>
  </si>
  <si>
    <t>10.06.2023 19:26:43</t>
  </si>
  <si>
    <t>M-2530 35-07-M02530_35-07-M02530_66103030</t>
  </si>
  <si>
    <t>10.06.2023 13:29:09</t>
  </si>
  <si>
    <t>10.06.2023 14:32:25</t>
  </si>
  <si>
    <t>YENİFOÇA TR-45 35-23-M00045_C_56364442_56364442</t>
  </si>
  <si>
    <t>10.06.2023 17:40:47</t>
  </si>
  <si>
    <t>10.06.2023 18:36:56</t>
  </si>
  <si>
    <t>DM-1/13 35-29-M00013_950321779_950321779</t>
  </si>
  <si>
    <t>10.06.2023 14:09:32</t>
  </si>
  <si>
    <t>YAKAKÖY KÖK 45-75-M00067_HatBaşıAyırıcı_53135534 M02_53135534</t>
  </si>
  <si>
    <t>10.06.2023 19:08:51</t>
  </si>
  <si>
    <t>M-1244 35-01-M01244_35-01-M01244_2375821</t>
  </si>
  <si>
    <t>10.06.2023 03:27:04</t>
  </si>
  <si>
    <t>10.06.2023 03:36:17</t>
  </si>
  <si>
    <t>10.06.2023 09:32:57</t>
  </si>
  <si>
    <t>10.06.2023 15:54:45</t>
  </si>
  <si>
    <t>K-4451 35-02-K04451_TRAFO K01_2101134</t>
  </si>
  <si>
    <t>10.06.2023 11:09:02</t>
  </si>
  <si>
    <t>10.06.2023 16:09:26</t>
  </si>
  <si>
    <t>ARMUTLU DM-02/TR-25 35-27-L00415_99003073_99003073</t>
  </si>
  <si>
    <t>10.06.2023 15:10:52</t>
  </si>
  <si>
    <t>10.06.2023 17:25:23</t>
  </si>
  <si>
    <t>ÇAYBAŞI DM-1/19 35-26-M00182_ M12_2333048</t>
  </si>
  <si>
    <t>10.06.2023 09:38:05</t>
  </si>
  <si>
    <t>10.06.2023 15:02:05</t>
  </si>
  <si>
    <t>TR-8 35-15-L00008_950358483_950358483</t>
  </si>
  <si>
    <t>10.06.2023 14:26:01</t>
  </si>
  <si>
    <t>10.06.2023 15:08:48</t>
  </si>
  <si>
    <t>10.06.2023 20:25:29</t>
  </si>
  <si>
    <t>10.06.2023 21:24:07</t>
  </si>
  <si>
    <t>BALIKLI TR-1 45-75-M00221__72371913_72371913</t>
  </si>
  <si>
    <t>10.06.2023 08:02:53</t>
  </si>
  <si>
    <t>10.06.2023 10:21:48</t>
  </si>
  <si>
    <t>KARAPINAR TR-1 45-78-M01107_953290087_953290087</t>
  </si>
  <si>
    <t>10.06.2023 08:42:34</t>
  </si>
  <si>
    <t>10.06.2023 09:29:30</t>
  </si>
  <si>
    <t>TR-137 TORASAN MAH. 35-19-L00137_DIREK TIPI TRAFO HUCRESI H01_2057089</t>
  </si>
  <si>
    <t>10.06.2023 19:47:52</t>
  </si>
  <si>
    <t>10.06.2023 23:41:18</t>
  </si>
  <si>
    <t>ÇAMPINAR TARIMSAL SULAMA TR-1 45-83-M00351_45-83-M00351_2363029</t>
  </si>
  <si>
    <t>10.06.2023 11:31:10</t>
  </si>
  <si>
    <t>10.06.2023 13:45:46</t>
  </si>
  <si>
    <t>L-281 35-18-L00281_950438266_950438266</t>
  </si>
  <si>
    <t>10.06.2023 17:44:46</t>
  </si>
  <si>
    <t>10.06.2023 20:57:22</t>
  </si>
  <si>
    <t>MORDOĞAN TR-35 35-21-L00147_953364995_953364995</t>
  </si>
  <si>
    <t>10.06.2023 23:49:21</t>
  </si>
  <si>
    <t>11.06.2023 00:58:15</t>
  </si>
  <si>
    <t>M-4 35-02-M00004_97738090_97738090</t>
  </si>
  <si>
    <t>10.06.2023 09:47:07</t>
  </si>
  <si>
    <t>10.06.2023 13:12:47</t>
  </si>
  <si>
    <t>10.06.2023 10:05:57</t>
  </si>
  <si>
    <t>10.06.2023 11:05:37</t>
  </si>
  <si>
    <t>ARPALIK KÖK 45-83-M00137_HatBaşıAyırıcı_53137012 M08_53137012</t>
  </si>
  <si>
    <t>10.06.2023 01:58:24</t>
  </si>
  <si>
    <t>10.06.2023 06:59:30</t>
  </si>
  <si>
    <t>ÇEPNİDERE TR-1 45-83-L00222__91286203_91286203</t>
  </si>
  <si>
    <t>10.06.2023 22:06:54</t>
  </si>
  <si>
    <t>10.06.2023 22:57:16</t>
  </si>
  <si>
    <t>M-1244 35-01-M01244_A 1A_5866014</t>
  </si>
  <si>
    <t>10.06.2023 00:45:20</t>
  </si>
  <si>
    <t>10.06.2023 03:27:03</t>
  </si>
  <si>
    <t>SANDIÇAY TR-1 35-22-M00265_955290178_955290178</t>
  </si>
  <si>
    <t>10.06.2023 21:00:59</t>
  </si>
  <si>
    <t>10.06.2023 22:10:35</t>
  </si>
  <si>
    <t>HAYRİ KARALI SULAMA GRUBU 35-29-M00208_A_91404386_91404386</t>
  </si>
  <si>
    <t>10.06.2023 13:15:02</t>
  </si>
  <si>
    <t>10.06.2023 15:50:03</t>
  </si>
  <si>
    <t>M-2543 35-02-M02543_M-2565 M13_73560357</t>
  </si>
  <si>
    <t>10.06.2023 16:43:01</t>
  </si>
  <si>
    <t>10.06.2023 16:56:15</t>
  </si>
  <si>
    <t>EĞRİDERE KOKARCA TR-3 35-32-L00047_B_56391780_56391780</t>
  </si>
  <si>
    <t>10.06.2023 19:44:37</t>
  </si>
  <si>
    <t>10.06.2023 20:39:30</t>
  </si>
  <si>
    <t>TR-37 45-78-L00037_DAĞITIM TRAFOSU TR-37 L06_65896234</t>
  </si>
  <si>
    <t>10.06.2023 10:44:30</t>
  </si>
  <si>
    <t>10.06.2023 16:03:55</t>
  </si>
  <si>
    <t>L-145 DALYAN DM 35-18-L00145_950443231_950443231</t>
  </si>
  <si>
    <t>10.06.2023 20:19:45</t>
  </si>
  <si>
    <t>10.06.2023 22:03:01</t>
  </si>
  <si>
    <t>10.06.2023 08:04:16</t>
  </si>
  <si>
    <t>10.06.2023 09:54:34</t>
  </si>
  <si>
    <t>TR-117 HAYVAN PAZARI 35-26-M00117_F g2b_5916338</t>
  </si>
  <si>
    <t>10.06.2023 09:18:39</t>
  </si>
  <si>
    <t>10.06.2023 11:53:22</t>
  </si>
  <si>
    <t>L-309 35-18-L00309_950456624_950456624</t>
  </si>
  <si>
    <t>10.06.2023 10:17:55</t>
  </si>
  <si>
    <t>10.06.2023 14:22:47</t>
  </si>
  <si>
    <t>BAĞARASI TR-15 35-23-M00362_D_79385495_79385495</t>
  </si>
  <si>
    <t>10.06.2023 01:26:33</t>
  </si>
  <si>
    <t>10.06.2023 02:31:36</t>
  </si>
  <si>
    <t>KINIK TR 22 35-24-L00022_DIREK TIPI TRAFO HUCRESI H01_2040077</t>
  </si>
  <si>
    <t>10.06.2023 18:48:03</t>
  </si>
  <si>
    <t>10.06.2023 19:11:59</t>
  </si>
  <si>
    <t>HİSARLIK TR-1 35-20-L00467_955212300_955212300</t>
  </si>
  <si>
    <t>10.06.2023 20:06:31</t>
  </si>
  <si>
    <t>10.06.2023 23:42:58</t>
  </si>
  <si>
    <t>HİKMET TRAŞOĞLU SULAMA GRUBU 35-29-M00195_955210578_955210578</t>
  </si>
  <si>
    <t>10.06.2023 15:24:21</t>
  </si>
  <si>
    <t>10.06.2023 19:37:44</t>
  </si>
  <si>
    <t>10.06.2023 09:01:08</t>
  </si>
  <si>
    <t>10.06.2023 17:27:59</t>
  </si>
  <si>
    <t>10.06.2023 05:48:08</t>
  </si>
  <si>
    <t>10.06.2023 06:02:40</t>
  </si>
  <si>
    <t>K-364 35-04-K00364_99905913_99905913</t>
  </si>
  <si>
    <t>10.06.2023 17:35:00</t>
  </si>
  <si>
    <t>10.06.2023 18:20:19</t>
  </si>
  <si>
    <t>DOĞANCI TR-1 35-31-L00334_A_91238453_91238453</t>
  </si>
  <si>
    <t>10.06.2023 20:38:49</t>
  </si>
  <si>
    <t>10.06.2023 21:36:49</t>
  </si>
  <si>
    <t>10.06.2023 12:23:33</t>
  </si>
  <si>
    <t>10.06.2023 13:20:31</t>
  </si>
  <si>
    <t>TR-1/72 45-72-M00072_956506082_956506082</t>
  </si>
  <si>
    <t>10.06.2023 22:33:24</t>
  </si>
  <si>
    <t>10.06.2023 23:37:09</t>
  </si>
  <si>
    <t>TR-53 35-26-M00053_35-26-M00053_2375748</t>
  </si>
  <si>
    <t>10.06.2023 17:40:15</t>
  </si>
  <si>
    <t>10.06.2023 20:45:04</t>
  </si>
  <si>
    <t>10.06.2023 17:52:40</t>
  </si>
  <si>
    <t>10.06.2023 02:09:17</t>
  </si>
  <si>
    <t>10.06.2023 02:25:03</t>
  </si>
  <si>
    <t>DM-13/20 (HAFSA SULTAN CAMİİ YANI) 45-71-M00334_953219362_953219362</t>
  </si>
  <si>
    <t>10.06.2023 16:12:50</t>
  </si>
  <si>
    <t>10.06.2023 17:32:26</t>
  </si>
  <si>
    <t>MENEMEN TR-73 35-28-L00073_MENEMEN TR-79 L03_66753015</t>
  </si>
  <si>
    <t>10.06.2023 08:14:52</t>
  </si>
  <si>
    <t>10.06.2023 08:43:26</t>
  </si>
  <si>
    <t>K-1779 35-01-K01779_C_56377847_56377847</t>
  </si>
  <si>
    <t>10.06.2023 07:44:04</t>
  </si>
  <si>
    <t>10.06.2023 10:24:24</t>
  </si>
  <si>
    <t>DİKİLİ İM 35-30-A00001_ALTINOVA-2 M15_72356811</t>
  </si>
  <si>
    <t>10.06.2023 18:07:39</t>
  </si>
  <si>
    <t>10.06.2023 18:33:31</t>
  </si>
  <si>
    <t>TR-16 45-78-L00016__56407711_56407711</t>
  </si>
  <si>
    <t>10.06.2023 08:59:42</t>
  </si>
  <si>
    <t>10.06.2023 15:10:53</t>
  </si>
  <si>
    <t>GÜMÜLDÜR M-32 35-25-M00032_955263412_955263412</t>
  </si>
  <si>
    <t>10.06.2023 15:22:18</t>
  </si>
  <si>
    <t>10.06.2023 17:02:51</t>
  </si>
  <si>
    <t>BELEVİ İM 35-13-A00002_BELEVİ OTOBAN SULAMA L01_2064124</t>
  </si>
  <si>
    <t>10.06.2023 19:14:19</t>
  </si>
  <si>
    <t>10.06.2023 20:32:32</t>
  </si>
  <si>
    <t>10.06.2023 12:20:42</t>
  </si>
  <si>
    <t>10.06.2023 13:26:38</t>
  </si>
  <si>
    <t>K-1487 35-03-K01487_E_56373244_56373244</t>
  </si>
  <si>
    <t>10.06.2023 16:53:43</t>
  </si>
  <si>
    <t>10.06.2023 20:31:09</t>
  </si>
  <si>
    <t>K-3320 35-09-K03320_97758377_97758377</t>
  </si>
  <si>
    <t>10.06.2023 20:43:33</t>
  </si>
  <si>
    <t>10.06.2023 22:42:11</t>
  </si>
  <si>
    <t>10.06.2023 10:06:12</t>
  </si>
  <si>
    <t>10.06.2023 11:09:52</t>
  </si>
  <si>
    <t>ENCEKLER TR-1 45-77-M00117_B_56403220_56403220</t>
  </si>
  <si>
    <t>10.06.2023 01:04:25</t>
  </si>
  <si>
    <t>10.06.2023 02:49:42</t>
  </si>
  <si>
    <t>LATİF HASIRCI ÖZEL TR 35-15-M00186Ö_DIREK TIPI TRAFO HUCRESI H01_2046835</t>
  </si>
  <si>
    <t>10.06.2023 17:16:09</t>
  </si>
  <si>
    <t>10.06.2023 19:02:04</t>
  </si>
  <si>
    <t>DM-4/1 35-26-M00292_35-26-M00292_2353268</t>
  </si>
  <si>
    <t>10.06.2023 11:04:08</t>
  </si>
  <si>
    <t>10.06.2023 12:31:38</t>
  </si>
  <si>
    <t>10.06.2023 00:09:35</t>
  </si>
  <si>
    <t>10.06.2023 03:51:38</t>
  </si>
  <si>
    <t>SARUHANLI TR-2 45-80-M00002_ÖZGÜR YETİŞGİN M03_73402486</t>
  </si>
  <si>
    <t>10.06.2023 05:59:17</t>
  </si>
  <si>
    <t>10.06.2023 06:40:59</t>
  </si>
  <si>
    <t>M-2734 35-03-M02734_35-03-M02734_79614559</t>
  </si>
  <si>
    <t>10.06.2023 08:47:22</t>
  </si>
  <si>
    <t>10.06.2023 13:47:33</t>
  </si>
  <si>
    <t>11.06.2023 00:07:17</t>
  </si>
  <si>
    <t>BOZYAKA TM 35-01-A00007_BOZYAKA-4 K16_2062929</t>
  </si>
  <si>
    <t>10.06.2023 02:24:17</t>
  </si>
  <si>
    <t>10.06.2023 02:39:52</t>
  </si>
  <si>
    <t>TR-1/47 45-72-M00047_956481527_956481527</t>
  </si>
  <si>
    <t>10.06.2023 16:06:33</t>
  </si>
  <si>
    <t>10.06.2023 19:12:27</t>
  </si>
  <si>
    <t>DELEMENLER KÖK 45-73-M00490_HACIALİLER M03_2081976</t>
  </si>
  <si>
    <t>10.06.2023 08:14:27</t>
  </si>
  <si>
    <t>10.06.2023 09:00:21</t>
  </si>
  <si>
    <t>__95716004_95716004</t>
  </si>
  <si>
    <t>10.06.2023 06:48:26</t>
  </si>
  <si>
    <t>10.06.2023 09:00:05</t>
  </si>
  <si>
    <t>10.06.2023 06:27:55</t>
  </si>
  <si>
    <t>10.06.2023 08:31:55</t>
  </si>
  <si>
    <t>DEREKÖY KÖK 45-72-L00458_DEREKÖY ÇIKIŞI L01_2104059</t>
  </si>
  <si>
    <t>11.06.2023 09:12:22</t>
  </si>
  <si>
    <t>11.06.2023 17:04:57</t>
  </si>
  <si>
    <t>11.06.2023 16:51:07</t>
  </si>
  <si>
    <t>11.06.2023 18:01:02</t>
  </si>
  <si>
    <t>DM06/TR02 45-73-M00052_945685619_945685619</t>
  </si>
  <si>
    <t>11.06.2023 13:32:21</t>
  </si>
  <si>
    <t>11.06.2023 15:11:08</t>
  </si>
  <si>
    <t>GÖLMARMARA İM 45-85-A00001_TR-A (15.8) L19_2083508</t>
  </si>
  <si>
    <t>11.06.2023 09:20:43</t>
  </si>
  <si>
    <t>11.06.2023 18:37:27</t>
  </si>
  <si>
    <t>AHMETBEYLİ MAYDANOZ M-8 35-22-M00246_35-22-M00246_2362652</t>
  </si>
  <si>
    <t>11.06.2023 12:26:26</t>
  </si>
  <si>
    <t>11.06.2023 13:03:28</t>
  </si>
  <si>
    <t>K-1153 35-03-K01153_915159516_915159516</t>
  </si>
  <si>
    <t>11.06.2023 22:07:18</t>
  </si>
  <si>
    <t>12.06.2023 00:21:38</t>
  </si>
  <si>
    <t>CUMHURİYET KÖK 35-29-L00057_KAZANLI KÖK L05_2311614</t>
  </si>
  <si>
    <t>11.06.2023 07:35:41</t>
  </si>
  <si>
    <t>11.06.2023 09:04:59</t>
  </si>
  <si>
    <t>KABAKUM KÖK-9 35-30-L00126_HatBaşıAyırıcı_90148366 L07_90148366</t>
  </si>
  <si>
    <t>11.06.2023 21:55:07</t>
  </si>
  <si>
    <t>12.06.2023 02:30:33</t>
  </si>
  <si>
    <t>11.06.2023 08:55:52</t>
  </si>
  <si>
    <t>11.06.2023 17:31:17</t>
  </si>
  <si>
    <t>DELEMENLER KÖK 45-73-M00490_HatBaşıAyırıcı_53136391 M03_53136391</t>
  </si>
  <si>
    <t>11.06.2023 19:15:24</t>
  </si>
  <si>
    <t>11.06.2023 19:45:22</t>
  </si>
  <si>
    <t>DM-7/22 35-26-M00663__56360121_56360121</t>
  </si>
  <si>
    <t>11.06.2023 10:55:49</t>
  </si>
  <si>
    <t>11.06.2023 11:34:19</t>
  </si>
  <si>
    <t>KAVAKLIDERE TR-12 45-73-M00145_45-73-M00145_2354622</t>
  </si>
  <si>
    <t>11.06.2023 09:20:46</t>
  </si>
  <si>
    <t>11.06.2023 12:56:44</t>
  </si>
  <si>
    <t>11.06.2023 07:43:41</t>
  </si>
  <si>
    <t>11.06.2023 13:20:59</t>
  </si>
  <si>
    <t>K-1229 35-01-K01229_B_56375666_56375666</t>
  </si>
  <si>
    <t>11.06.2023 20:13:23</t>
  </si>
  <si>
    <t>11.06.2023 22:11:00</t>
  </si>
  <si>
    <t>BOZYAKA TM 35-01-A00007_BOZYAKA-6 K18_2062935</t>
  </si>
  <si>
    <t>11.06.2023 01:07:06</t>
  </si>
  <si>
    <t>11.06.2023 01:15:14</t>
  </si>
  <si>
    <t>11.06.2023 09:57:02</t>
  </si>
  <si>
    <t>11.06.2023 14:49:59</t>
  </si>
  <si>
    <t>11.06.2023 05:00:18</t>
  </si>
  <si>
    <t>11.06.2023 06:46:22</t>
  </si>
  <si>
    <t>KARABURÇ KÖK 35-31-L00253_SULAMA GURUBU L04_2113676</t>
  </si>
  <si>
    <t>11.06.2023 08:10:20</t>
  </si>
  <si>
    <t>11.06.2023 08:24:42</t>
  </si>
  <si>
    <t>K-3834 35-01-K03834_L L5_66308827</t>
  </si>
  <si>
    <t>11.06.2023 23:59:16</t>
  </si>
  <si>
    <t>12.06.2023 02:55:07</t>
  </si>
  <si>
    <t>L-284 İMAMOĞLU TRAFO 35-18-L00284_950456450_950456450</t>
  </si>
  <si>
    <t>11.06.2023 12:54:20</t>
  </si>
  <si>
    <t>11.06.2023 16:31:58</t>
  </si>
  <si>
    <t>SOMA A SANTRALİ İM/DM 45-82-A00001_SAVAŞTEPE 15.8 L14_2324960</t>
  </si>
  <si>
    <t>11.06.2023 12:20:33</t>
  </si>
  <si>
    <t>11.06.2023 12:35:50</t>
  </si>
  <si>
    <t>11.06.2023 16:56:21</t>
  </si>
  <si>
    <t>11.06.2023 18:48:50</t>
  </si>
  <si>
    <t>M-2985 BERTOĞLU ÖZEL TR 35-02-M02985Ö_ H_77046913</t>
  </si>
  <si>
    <t>11.06.2023 14:04:13</t>
  </si>
  <si>
    <t>11.06.2023 16:58:15</t>
  </si>
  <si>
    <t>YAHŞELLİ KÖK 35-28-M00293_HatBaşıAyırıcı_53133933 M01_53133933</t>
  </si>
  <si>
    <t>11.06.2023 07:36:31</t>
  </si>
  <si>
    <t>11.06.2023 08:54:02</t>
  </si>
  <si>
    <t>M-3 35-02-M00003_914635476_914635476</t>
  </si>
  <si>
    <t>11.06.2023 15:27:07</t>
  </si>
  <si>
    <t>11.06.2023 16:25:35</t>
  </si>
  <si>
    <t>HALİLLER VAKIFLAR TR-7 35-31-L00232_B_91241571_91241571</t>
  </si>
  <si>
    <t>11.06.2023 18:51:16</t>
  </si>
  <si>
    <t>11.06.2023 21:30:54</t>
  </si>
  <si>
    <t>M-921 35-02-M00921_A_56381779_56381779</t>
  </si>
  <si>
    <t>11.06.2023 11:04:36</t>
  </si>
  <si>
    <t>11.06.2023 14:16:11</t>
  </si>
  <si>
    <t>11.06.2023 19:27:14</t>
  </si>
  <si>
    <t>11.06.2023 20:20:16</t>
  </si>
  <si>
    <t>DM-19/02 45-71-M00713_HatBaşıAyırıcı_53134617 M07_53134617</t>
  </si>
  <si>
    <t>11.06.2023 10:11:27</t>
  </si>
  <si>
    <t>11.06.2023 11:39:27</t>
  </si>
  <si>
    <t>GÖLMARMARA İM 45-85-A00001_TRF-B (15.8) L24_2305904</t>
  </si>
  <si>
    <t>11.06.2023 11:12:45</t>
  </si>
  <si>
    <t>11.06.2023 19:10:00</t>
  </si>
  <si>
    <t>BEYOBA TR-5 45-72-M00423_956491491_956491491</t>
  </si>
  <si>
    <t>11.06.2023 09:57:09</t>
  </si>
  <si>
    <t>11.06.2023 12:01:42</t>
  </si>
  <si>
    <t>ULUDERBENT DM 45-73-M00491_ŞEHİR-2 M02_95475182</t>
  </si>
  <si>
    <t>11.06.2023 13:29:33</t>
  </si>
  <si>
    <t>11.06.2023 15:18:54</t>
  </si>
  <si>
    <t>11.06.2023 15:49:49</t>
  </si>
  <si>
    <t>11.06.2023 22:42:38</t>
  </si>
  <si>
    <t>SAĞLIKÇILAR DM 35-18-L00544_L-71 YUVAMKENT - L-72 OVAKENT L06_2325542</t>
  </si>
  <si>
    <t>11.06.2023 06:08:53</t>
  </si>
  <si>
    <t>11.06.2023 06:09:40</t>
  </si>
  <si>
    <t>ERGENEKON TR-10 45-83-M00625_ÜÇÜNCÜ KISIM SANAYİ TR-1 M03_61287345</t>
  </si>
  <si>
    <t>11.06.2023 09:23:40</t>
  </si>
  <si>
    <t>11.06.2023 17:30:20</t>
  </si>
  <si>
    <t>HATUNDERE TR-1 35-28-M00471_B_56375372_56375372</t>
  </si>
  <si>
    <t>11.06.2023 18:03:57</t>
  </si>
  <si>
    <t>11.06.2023 19:44:50</t>
  </si>
  <si>
    <t>METİN  KELEŞ VE ARK. T-SULAMA GRB. 35-13-L00117_DIREK TIPI TRAFO HUCRESI H01_2045174</t>
  </si>
  <si>
    <t>11.06.2023 19:52:05</t>
  </si>
  <si>
    <t>11.06.2023 21:31:57</t>
  </si>
  <si>
    <t>M-1488 35-02-M01488_912904491_912904491</t>
  </si>
  <si>
    <t>11.06.2023 15:11:20</t>
  </si>
  <si>
    <t>11.06.2023 17:38:04</t>
  </si>
  <si>
    <t>SALİHLİ İM 45-78-A00001_TRF-B M12_48929113</t>
  </si>
  <si>
    <t>11.06.2023 09:01:59</t>
  </si>
  <si>
    <t>11.06.2023 16:59:06</t>
  </si>
  <si>
    <t>TR-1/48 45-72-M00048_956494467_956494467</t>
  </si>
  <si>
    <t>11.06.2023 17:02:39</t>
  </si>
  <si>
    <t>11.06.2023 17:52:05</t>
  </si>
  <si>
    <t>EURO GIDA KÖK 35-27-M00591_EURO GIDA M03_72161843</t>
  </si>
  <si>
    <t>11.06.2023 15:32:34</t>
  </si>
  <si>
    <t>11.06.2023 16:52:56</t>
  </si>
  <si>
    <t>FEVZİPAŞA TR-1 45-71-M00579_C_91047151_91047151</t>
  </si>
  <si>
    <t>11.06.2023 21:29:01</t>
  </si>
  <si>
    <t>12.06.2023 03:01:01</t>
  </si>
  <si>
    <t>GÜZELKÖY KÖK 45-71-M00123_SULAMA M06_50218009</t>
  </si>
  <si>
    <t>11.06.2023 07:55:37</t>
  </si>
  <si>
    <t>11.06.2023 07:55:53</t>
  </si>
  <si>
    <t>11.06.2023 06:53:04</t>
  </si>
  <si>
    <t>11.06.2023 07:01:44</t>
  </si>
  <si>
    <t>M-195 35-02-M00195_910216174_910216174</t>
  </si>
  <si>
    <t>11.06.2023 11:04:24</t>
  </si>
  <si>
    <t>11.06.2023 14:51:44</t>
  </si>
  <si>
    <t>11.06.2023 10:27:18</t>
  </si>
  <si>
    <t>11.06.2023 10:35:15</t>
  </si>
  <si>
    <t>MERSİNLİ TR-3 45-78-M00937_953301419_953301419</t>
  </si>
  <si>
    <t>11.06.2023 12:03:10</t>
  </si>
  <si>
    <t>11.06.2023 13:42:31</t>
  </si>
  <si>
    <t>M-1951 35-09-M01951_35-09-M01951_45348107</t>
  </si>
  <si>
    <t>11.06.2023 09:14:26</t>
  </si>
  <si>
    <t>11.06.2023 10:14:35</t>
  </si>
  <si>
    <t>DM-03/01 45-71-M00003_D dm3/1 d1b_45179773</t>
  </si>
  <si>
    <t>11.06.2023 15:41:27</t>
  </si>
  <si>
    <t>11.06.2023 17:47:01</t>
  </si>
  <si>
    <t>KINIK ORGANİZE DM 35-24-M00208_SOMA KÖYLER M15_83158578</t>
  </si>
  <si>
    <t>11.06.2023 16:18:13</t>
  </si>
  <si>
    <t>11.06.2023 16:31:20</t>
  </si>
  <si>
    <t>HACIRAHMANLAR TARIMSAL SULAMA ÖZEL KÖK 45-80-M02000Ö_HACIRAHMANLI TST-2 M01_2083395</t>
  </si>
  <si>
    <t>11.06.2023 20:26:00</t>
  </si>
  <si>
    <t>11.06.2023 20:47:08</t>
  </si>
  <si>
    <t>DEREKÖY TR-1 35-16-M00079_35-16-M00079_2352380</t>
  </si>
  <si>
    <t>11.06.2023 09:58:14</t>
  </si>
  <si>
    <t>11.06.2023 11:59:16</t>
  </si>
  <si>
    <t>KUZUKÖY TR-1 45-74-M00204_945595360_945595360</t>
  </si>
  <si>
    <t>11.06.2023 18:21:17</t>
  </si>
  <si>
    <t>11.06.2023 19:13:07</t>
  </si>
  <si>
    <t>GÜLKENT KÖK-3 35-30-M00219_ALTINOVA-1 ÇIKIŞ M05_84885056</t>
  </si>
  <si>
    <t>11.06.2023 09:55:33</t>
  </si>
  <si>
    <t>11.06.2023 11:37:21</t>
  </si>
  <si>
    <t>YUKARI ÇAMKÖY TR-1 45-71-M01487_A_91422170_91422170</t>
  </si>
  <si>
    <t>11.06.2023 15:33:35</t>
  </si>
  <si>
    <t>11.06.2023 18:27:03</t>
  </si>
  <si>
    <t>YAĞCILAR KÖK 45-71-M00179_SULAMALAR-AT ÇİFTLİĞİ M02_72258017</t>
  </si>
  <si>
    <t>11.06.2023 15:53:37</t>
  </si>
  <si>
    <t>11.06.2023 19:21:03</t>
  </si>
  <si>
    <t>MENEMEN DM-3/16 35-28-L00098_D D3_83918690</t>
  </si>
  <si>
    <t>11.06.2023 09:24:03</t>
  </si>
  <si>
    <t>11.06.2023 12:10:43</t>
  </si>
  <si>
    <t>MANİSA TM-1 45-71-A00001_TRAFO GİRİŞ-B M16_2309454</t>
  </si>
  <si>
    <t>11.06.2023 02:09:30</t>
  </si>
  <si>
    <t>11.06.2023 05:56:11</t>
  </si>
  <si>
    <t>ALÇUK TM 35-17-A00001_KESİKKÖY M29_2307839</t>
  </si>
  <si>
    <t>11.06.2023 20:16:43</t>
  </si>
  <si>
    <t>11.06.2023 21:27:50</t>
  </si>
  <si>
    <t>11.06.2023 15:50:37</t>
  </si>
  <si>
    <t>11.06.2023 17:38:58</t>
  </si>
  <si>
    <t>İSMETİYE TR-1 45-73-M00994_45-73-M00994_2351977</t>
  </si>
  <si>
    <t>11.06.2023 16:17:56</t>
  </si>
  <si>
    <t>11.06.2023 17:29:20</t>
  </si>
  <si>
    <t>TR-90 45-78-L00090_953256834_953256834</t>
  </si>
  <si>
    <t>11.06.2023 21:35:00</t>
  </si>
  <si>
    <t>12.06.2023 02:50:18</t>
  </si>
  <si>
    <t>K-2864 35-01-K02864_35-01-K02864_2347213</t>
  </si>
  <si>
    <t>11.06.2023 08:33:34</t>
  </si>
  <si>
    <t>11.06.2023 10:45:15</t>
  </si>
  <si>
    <t>11.06.2023 17:41:16</t>
  </si>
  <si>
    <t>11.06.2023 19:25:20</t>
  </si>
  <si>
    <t>PAYAMLI M-23 35-25-M00190_95002670932_95002670932</t>
  </si>
  <si>
    <t>11.06.2023 08:32:11</t>
  </si>
  <si>
    <t>11.06.2023 10:07:07</t>
  </si>
  <si>
    <t>TEKELİ TR-6 35-22-M00236_95001382312_95001382312</t>
  </si>
  <si>
    <t>11.06.2023 12:55:51</t>
  </si>
  <si>
    <t>11.06.2023 19:25:58</t>
  </si>
  <si>
    <t>11.06.2023 09:13:07</t>
  </si>
  <si>
    <t>11.06.2023 17:11:37</t>
  </si>
  <si>
    <t>KADİR ÖZGER TR-5 35-30-M00237_DIREK TIPI TRAFO HUCRESI H01_2044960</t>
  </si>
  <si>
    <t>11.06.2023 08:07:12</t>
  </si>
  <si>
    <t>11.06.2023 11:20:00</t>
  </si>
  <si>
    <t>TİRE DM2/6 35-29-L00025_A_91255406_91255406</t>
  </si>
  <si>
    <t>11.06.2023 16:45:12</t>
  </si>
  <si>
    <t>11.06.2023 18:14:45</t>
  </si>
  <si>
    <t>11.06.2023 12:49:47</t>
  </si>
  <si>
    <t>11.06.2023 13:14:28</t>
  </si>
  <si>
    <t>11.06.2023 08:29:15</t>
  </si>
  <si>
    <t>11.06.2023 12:21:50</t>
  </si>
  <si>
    <t>K-828 35-01-K00828_912294288_912294288</t>
  </si>
  <si>
    <t>11.06.2023 15:15:32</t>
  </si>
  <si>
    <t>11.06.2023 18:34:08</t>
  </si>
  <si>
    <t>11.06.2023 13:50:42</t>
  </si>
  <si>
    <t>11.06.2023 15:19:59</t>
  </si>
  <si>
    <t>DM-3/TR-14 35-22-M00820_TR-24-25-26-27 ÇIKIŞI M04_53079036</t>
  </si>
  <si>
    <t>11.06.2023 07:27:00</t>
  </si>
  <si>
    <t>11.06.2023 08:06:03</t>
  </si>
  <si>
    <t>M-207(DM-2/20) 35-09-M00207_A_56366181_56366181</t>
  </si>
  <si>
    <t>11.06.2023 21:52:34</t>
  </si>
  <si>
    <t>12.06.2023 01:00:55</t>
  </si>
  <si>
    <t>11.06.2023 09:54:36</t>
  </si>
  <si>
    <t>11.06.2023 15:57:03</t>
  </si>
  <si>
    <t>K-3269 35-08-K03269_35-08-K03269_72051199</t>
  </si>
  <si>
    <t>11.06.2023 09:04:57</t>
  </si>
  <si>
    <t>11.06.2023 14:00:48</t>
  </si>
  <si>
    <t>ÇIRPI İM 35-20-A00002_ÇIRPI SULAMA M09_2056271</t>
  </si>
  <si>
    <t>11.06.2023 13:14:04</t>
  </si>
  <si>
    <t>11.06.2023 14:42:21</t>
  </si>
  <si>
    <t>M-1149 35-09-M01149_M-538 M07_47615744</t>
  </si>
  <si>
    <t>11.06.2023 19:23:39</t>
  </si>
  <si>
    <t>11.06.2023 20:05:06</t>
  </si>
  <si>
    <t>M-335 35-02-M00335_ M03_2309678</t>
  </si>
  <si>
    <t>11.06.2023 09:16:26</t>
  </si>
  <si>
    <t>11.06.2023 20:03:49</t>
  </si>
  <si>
    <t>PAYAMLI M-15 35-25-M00180_DAĞITIM TRAFO PAYAMLI M-15 M01_72062901</t>
  </si>
  <si>
    <t>11.06.2023 20:51:33</t>
  </si>
  <si>
    <t>11.06.2023 21:11:48</t>
  </si>
  <si>
    <t>11.06.2023 10:12:15</t>
  </si>
  <si>
    <t>11.06.2023 12:45:32</t>
  </si>
  <si>
    <t>11.06.2023 05:46:32</t>
  </si>
  <si>
    <t>11.06.2023 05:51:32</t>
  </si>
  <si>
    <t>11.06.2023 18:01:37</t>
  </si>
  <si>
    <t>11.06.2023 20:48:07</t>
  </si>
  <si>
    <t>K-4458 35-01-K04458_A_56359599_56359599</t>
  </si>
  <si>
    <t>11.06.2023 21:03:20</t>
  </si>
  <si>
    <t>11.06.2023 22:45:32</t>
  </si>
  <si>
    <t>11.06.2023 22:00:11</t>
  </si>
  <si>
    <t>11.06.2023 22:51:06</t>
  </si>
  <si>
    <t>K-3167 35-04-K03167_B_56372936_56372936</t>
  </si>
  <si>
    <t>11.06.2023 15:40:52</t>
  </si>
  <si>
    <t>11.06.2023 18:26:56</t>
  </si>
  <si>
    <t>İKİZTEPE KÖK 45-78-M00258_HatBaşıAyırıcı_53140315 M03_53140315</t>
  </si>
  <si>
    <t>11.06.2023 21:39:12</t>
  </si>
  <si>
    <t>12.06.2023 03:59:38</t>
  </si>
  <si>
    <t>YENİKÖY TR-1 45-71-M01046_953223608_953223608</t>
  </si>
  <si>
    <t>11.06.2023 12:42:37</t>
  </si>
  <si>
    <t>11.06.2023 16:49:38</t>
  </si>
  <si>
    <t>TR-182 45-78-L00182__65513063_65513063</t>
  </si>
  <si>
    <t>11.06.2023 03:03:42</t>
  </si>
  <si>
    <t>11.06.2023 03:38:48</t>
  </si>
  <si>
    <t>SULTAN DM 35-25-M00121_GRAND EFE SULTAN M03_72117222</t>
  </si>
  <si>
    <t>11.06.2023 15:19:34</t>
  </si>
  <si>
    <t>11.06.2023 15:24:41</t>
  </si>
  <si>
    <t>DOMBAYLI BAHÇELER TR-2 45-78-M00276_953282631_953282631</t>
  </si>
  <si>
    <t>11.06.2023 08:36:30</t>
  </si>
  <si>
    <t>11.06.2023 10:07:11</t>
  </si>
  <si>
    <t>SARIGÖL DM 45-79-M00069_DADAĞLI FİDERİ M17_2076608</t>
  </si>
  <si>
    <t>11.06.2023 07:15:34</t>
  </si>
  <si>
    <t>11.06.2023 07:31:41</t>
  </si>
  <si>
    <t>ÖZMEN-3 JES ÖZEL KÖK 45-73-M01187Ö_OTOPRODÜKTÖR M03_66396085</t>
  </si>
  <si>
    <t>11.06.2023 10:48:50</t>
  </si>
  <si>
    <t>11.06.2023 12:16:58</t>
  </si>
  <si>
    <t>11.06.2023 17:14:48</t>
  </si>
  <si>
    <t>11.06.2023 20:17:30</t>
  </si>
  <si>
    <t>11.06.2023 17:30:51</t>
  </si>
  <si>
    <t>11.06.2023 18:49:08</t>
  </si>
  <si>
    <t>OĞLANANASI TR-10 35-22-M00263_B_56355295_56355295</t>
  </si>
  <si>
    <t>11.06.2023 22:29:59</t>
  </si>
  <si>
    <t>12.06.2023 00:19:43</t>
  </si>
  <si>
    <t>TR-2/33 45-72-L00033_DIREK TIPI TRAFO HUCRESI H01_2106338</t>
  </si>
  <si>
    <t>11.06.2023 09:16:28</t>
  </si>
  <si>
    <t>11.06.2023 14:48:07</t>
  </si>
  <si>
    <t>ARDIÇ TR-8 35-21-L00131__95834014_95834014</t>
  </si>
  <si>
    <t>11.06.2023 00:42:52</t>
  </si>
  <si>
    <t>11.06.2023 01:22:15</t>
  </si>
  <si>
    <t>11.06.2023 04:09:51</t>
  </si>
  <si>
    <t>11.06.2023 04:14:21</t>
  </si>
  <si>
    <t>TR-39 35-15-M00039_950368604_950368604</t>
  </si>
  <si>
    <t>11.06.2023 19:31:19</t>
  </si>
  <si>
    <t>11.06.2023 21:17:33</t>
  </si>
  <si>
    <t>ÇAPAK KÖK 35-26-M00435_HatBaşıAyırıcı_95662716 M05_95662716</t>
  </si>
  <si>
    <t>11.06.2023 09:20:57</t>
  </si>
  <si>
    <t>11.06.2023 17:28:56</t>
  </si>
  <si>
    <t>11.06.2023 05:55:57</t>
  </si>
  <si>
    <t>11.06.2023 07:32:39</t>
  </si>
  <si>
    <t>KÜÇÜKBAHÇE KÖYÜ TR-1 35-21-L00085_B_94798171_94798171</t>
  </si>
  <si>
    <t>11.06.2023 14:13:13</t>
  </si>
  <si>
    <t>11.06.2023 19:29:18</t>
  </si>
  <si>
    <t>SALİHLİ İM 45-78-A00001_ŞEHİR-6 L04_48928867</t>
  </si>
  <si>
    <t>11.06.2023 17:25:20</t>
  </si>
  <si>
    <t>11.06.2023 18:00:18</t>
  </si>
  <si>
    <t>11.06.2023 09:24:28</t>
  </si>
  <si>
    <t>11.06.2023 14:55:57</t>
  </si>
  <si>
    <t>11.06.2023 21:18:18</t>
  </si>
  <si>
    <t>11.06.2023 23:51:00</t>
  </si>
  <si>
    <t>SALİHLİ İM 45-78-A00001_TRF-A M13_48929114</t>
  </si>
  <si>
    <t>11.06.2023 09:01:07</t>
  </si>
  <si>
    <t>11.06.2023 16:50:19</t>
  </si>
  <si>
    <t>AMBARSEKİ KÖYÜ TR-1 35-21-L00105_35-21-L00105_2349245</t>
  </si>
  <si>
    <t>11.06.2023 11:13:44</t>
  </si>
  <si>
    <t>11.06.2023 13:15:29</t>
  </si>
  <si>
    <t>M-3557(YATIRIM REZERVE) 35-02-M03557__88107830_88107830</t>
  </si>
  <si>
    <t>11.06.2023 20:17:33</t>
  </si>
  <si>
    <t>11.06.2023 21:21:14</t>
  </si>
  <si>
    <t>IŞIKLAR TM 35-02-A00006_BATIÇİM-2 M17_2056412</t>
  </si>
  <si>
    <t>11.06.2023 06:45:51</t>
  </si>
  <si>
    <t>11.06.2023 07:36:15</t>
  </si>
  <si>
    <t>BALLICA İM 45-72-A00005_HAMİDİYE L07_2095865</t>
  </si>
  <si>
    <t>11.06.2023 04:36:31</t>
  </si>
  <si>
    <t>11.06.2023 04:39:32</t>
  </si>
  <si>
    <t>M-991 35-03-M00991_910698098_910698098</t>
  </si>
  <si>
    <t>11.06.2023 16:08:36</t>
  </si>
  <si>
    <t>11.06.2023 18:17:10</t>
  </si>
  <si>
    <t>TOYGAR KÖK 45-73-M00166_HatBaşıAyırıcı_53135646 M01_53135646</t>
  </si>
  <si>
    <t>11.06.2023 13:08:24</t>
  </si>
  <si>
    <t>11.06.2023 15:21:27</t>
  </si>
  <si>
    <t>11.06.2023 08:19:20</t>
  </si>
  <si>
    <t>11.06.2023 10:48:24</t>
  </si>
  <si>
    <t>11.06.2023 11:37:23</t>
  </si>
  <si>
    <t>11.06.2023 11:56:24</t>
  </si>
  <si>
    <t>DM02/TR30 45-73-M00032_TR-34 M02_2089265</t>
  </si>
  <si>
    <t>11.06.2023 15:36:57</t>
  </si>
  <si>
    <t>11.06.2023 16:10:12</t>
  </si>
  <si>
    <t>SEYREK TR-7 KÖK 35-28-M00379_HatBaşıAyırıcı_65679902 M04_65679902</t>
  </si>
  <si>
    <t>11.06.2023 23:38:45</t>
  </si>
  <si>
    <t>12.06.2023 01:15:49</t>
  </si>
  <si>
    <t>SELAMPEN KÖK 35-26-M00926_İMPO-KALE-CENKÇİ-SELAMPEN M01_65890763</t>
  </si>
  <si>
    <t>11.06.2023 13:40:49</t>
  </si>
  <si>
    <t>11.06.2023 15:04:52</t>
  </si>
  <si>
    <t>İLMAKSAN KÖK 35-26-M00929_FORM İMPO İLMAKSAN M01_65891506</t>
  </si>
  <si>
    <t>11.06.2023 14:15:31</t>
  </si>
  <si>
    <t>11.06.2023 15:01:48</t>
  </si>
  <si>
    <t>ZİHNİ KARAKAYA SULAMA GRUBU 35-29-M00200_A_91405872_91405872</t>
  </si>
  <si>
    <t>11.06.2023 12:26:34</t>
  </si>
  <si>
    <t>11.06.2023 18:57:18</t>
  </si>
  <si>
    <t>K-577 35-01-K00577_911682385_911682385</t>
  </si>
  <si>
    <t>11.06.2023 19:14:34</t>
  </si>
  <si>
    <t>11.06.2023 20:05:52</t>
  </si>
  <si>
    <t>M-1147 GEÇİT 35-09-M01147_M-362 M02_47553534</t>
  </si>
  <si>
    <t>11.06.2023 08:58:44</t>
  </si>
  <si>
    <t>11.06.2023 19:18:00</t>
  </si>
  <si>
    <t>11.06.2023 11:05:41</t>
  </si>
  <si>
    <t>11.06.2023 12:21:30</t>
  </si>
  <si>
    <t>BOZYAKA TM 35-01-A00007_BOZYAKA-11 METRO K23_2062951</t>
  </si>
  <si>
    <t>11.06.2023 01:07:14</t>
  </si>
  <si>
    <t>11.06.2023 01:11:56</t>
  </si>
  <si>
    <t>11.06.2023 07:47:31</t>
  </si>
  <si>
    <t>11.06.2023 08:03:04</t>
  </si>
  <si>
    <t>11.06.2023 06:20:04</t>
  </si>
  <si>
    <t>11.06.2023 07:06:55</t>
  </si>
  <si>
    <t>11.06.2023 10:28:21</t>
  </si>
  <si>
    <t>11.06.2023 10:38:32</t>
  </si>
  <si>
    <t>TR-19 (M-719) 35-30-M00719_C C03_83668738</t>
  </si>
  <si>
    <t>11.06.2023 21:11:30</t>
  </si>
  <si>
    <t>11.06.2023 22:42:29</t>
  </si>
  <si>
    <t>GÜZELBAHÇE İM 35-10-A00001_İSTİKLAL M07_77678696</t>
  </si>
  <si>
    <t>11.06.2023 09:06:46</t>
  </si>
  <si>
    <t>11.06.2023 13:58:27</t>
  </si>
  <si>
    <t>11.06.2023 09:12:37</t>
  </si>
  <si>
    <t>11.06.2023 11:24:55</t>
  </si>
  <si>
    <t>TEKKEDERE DM 35-16-M00137_ZEYTİNDAĞ İÇME SUYU-DÖNMEZ ÇIRÇIR M04_2118714</t>
  </si>
  <si>
    <t>11.06.2023 19:25:28</t>
  </si>
  <si>
    <t>11.06.2023 19:30:28</t>
  </si>
  <si>
    <t>TR-142 YAĞCILAR KÖK 35-19-M00142_YAĞCILAR M01_72114524</t>
  </si>
  <si>
    <t>11.06.2023 10:36:53</t>
  </si>
  <si>
    <t>11.06.2023 11:04:48</t>
  </si>
  <si>
    <t>M-1148 35-09-M01148_M-540 M01_47617192</t>
  </si>
  <si>
    <t>11.06.2023 19:56:49</t>
  </si>
  <si>
    <t>11.06.2023 21:10:13</t>
  </si>
  <si>
    <t>MÜBECCEL TARIMSAL SULAMA 35-16-M00689_HAMZALI SÜLEYMANİYE TR-2 M03_83181137</t>
  </si>
  <si>
    <t>11.06.2023 11:21:25</t>
  </si>
  <si>
    <t>11.06.2023 15:37:43</t>
  </si>
  <si>
    <t>11.06.2023 15:34:06</t>
  </si>
  <si>
    <t>11.06.2023 16:23:13</t>
  </si>
  <si>
    <t>YAKAKÖY KÖK 45-75-M00067_HatBaşıAyırıcı_53136512 M03_53136512</t>
  </si>
  <si>
    <t>11.06.2023 21:46:07</t>
  </si>
  <si>
    <t>11.06.2023 22:28:35</t>
  </si>
  <si>
    <t>M-1048 35-02-M01048_35-02-M01048_2376729</t>
  </si>
  <si>
    <t>11.06.2023 10:44:37</t>
  </si>
  <si>
    <t>11.06.2023 11:59:53</t>
  </si>
  <si>
    <t>11.06.2023 07:15:42</t>
  </si>
  <si>
    <t>11.06.2023 08:26:33</t>
  </si>
  <si>
    <t>NEVZAT TANÇ SULAMA GRB 35-20-L00405_A_91155676_91155676</t>
  </si>
  <si>
    <t>11.06.2023 16:21:03</t>
  </si>
  <si>
    <t>11.06.2023 17:26:15</t>
  </si>
  <si>
    <t>11.06.2023 08:24:57</t>
  </si>
  <si>
    <t>11.06.2023 09:28:26</t>
  </si>
  <si>
    <t>OSMAN KARAASLAN SLM TR 35-26-L00365_DIREK TIPI TRAFO HUCRESI H01_2039795</t>
  </si>
  <si>
    <t>11.06.2023 12:31:31</t>
  </si>
  <si>
    <t>11.06.2023 14:57:36</t>
  </si>
  <si>
    <t>CANLI TR-1 KÖK 35-20-L00124__72374316_72374316</t>
  </si>
  <si>
    <t>11.06.2023 22:12:37</t>
  </si>
  <si>
    <t>11.06.2023 23:42:48</t>
  </si>
  <si>
    <t>SÜLEYMANLI KÖK 35-28-M00606_BOZALAN M04_66870929</t>
  </si>
  <si>
    <t>11.06.2023 15:31:23</t>
  </si>
  <si>
    <t>11.06.2023 15:56:32</t>
  </si>
  <si>
    <t>11.06.2023 17:40:45</t>
  </si>
  <si>
    <t>11.06.2023 18:01:13</t>
  </si>
  <si>
    <t>GÖKBEL TR-1 45-71-M01659_45-71-M01659_2349443</t>
  </si>
  <si>
    <t>11.06.2023 20:07:57</t>
  </si>
  <si>
    <t>11.06.2023 23:11:53</t>
  </si>
  <si>
    <t>K-3320 35-09-K03320_913288366_913288366</t>
  </si>
  <si>
    <t>11.06.2023 19:52:38</t>
  </si>
  <si>
    <t>11.06.2023 23:56:33</t>
  </si>
  <si>
    <t>AHMETLİ İM 45-84-A00001_KÖY GRUBU L05_2067789</t>
  </si>
  <si>
    <t>11.06.2023 15:11:27</t>
  </si>
  <si>
    <t>11.06.2023 17:41:01</t>
  </si>
  <si>
    <t>BOZDAĞ TR-2 35-15-L00310_35-15-L00310_2365783</t>
  </si>
  <si>
    <t>11.06.2023 15:33:26</t>
  </si>
  <si>
    <t>11.06.2023 19:36:29</t>
  </si>
  <si>
    <t>11.06.2023 13:42:05</t>
  </si>
  <si>
    <t>11.06.2023 13:49:30</t>
  </si>
  <si>
    <t>TR-182 45-78-L00182_95000545367_95000545367</t>
  </si>
  <si>
    <t>11.06.2023 07:11:19</t>
  </si>
  <si>
    <t>11.06.2023 07:45:30</t>
  </si>
  <si>
    <t>11.06.2023 17:01:51</t>
  </si>
  <si>
    <t>11.06.2023 17:47:12</t>
  </si>
  <si>
    <t>GÜZELKÖY KÖK 45-71-M00123_HatBaşıAyırıcı_53134796 M07_53134796</t>
  </si>
  <si>
    <t>11.06.2023 21:34:14</t>
  </si>
  <si>
    <t>12.06.2023 01:15:21</t>
  </si>
  <si>
    <t>11.06.2023 01:54:23</t>
  </si>
  <si>
    <t>11.06.2023 02:00:51</t>
  </si>
  <si>
    <t>11.06.2023 17:11:23</t>
  </si>
  <si>
    <t>11.06.2023 18:03:21</t>
  </si>
  <si>
    <t>DM-2/5 RADİSSON OTEL ÖNÜ 35-18-L00582_DM-2/8 L02_72047796</t>
  </si>
  <si>
    <t>11.06.2023 00:32:57</t>
  </si>
  <si>
    <t>11.06.2023 01:19:07</t>
  </si>
  <si>
    <t>EKOTEN KÖK 35-26-M00380_ARSLANLAR TM M01_2303911</t>
  </si>
  <si>
    <t>11.06.2023 09:14:53</t>
  </si>
  <si>
    <t>11.06.2023 16:45:57</t>
  </si>
  <si>
    <t>TURGUT BULUŞ 35-26-M01145_DIREK TIPI TRAFO HUCRESI H01_2040770</t>
  </si>
  <si>
    <t>11.06.2023 14:25:22</t>
  </si>
  <si>
    <t>11.06.2023 19:37:53</t>
  </si>
  <si>
    <t>HULUSİ CAN DEMİRDELEN VE ARK. T-SULAMA GRB. 35-13-L00123_DIREK TIPI TRAFO HUCRESI H01_2094939</t>
  </si>
  <si>
    <t>11.06.2023 12:56:18</t>
  </si>
  <si>
    <t>11.06.2023 15:01:27</t>
  </si>
  <si>
    <t>11.06.2023 11:24:47</t>
  </si>
  <si>
    <t>11.06.2023 11:53:16</t>
  </si>
  <si>
    <t>11.06.2023 12:20:17</t>
  </si>
  <si>
    <t>11.06.2023 13:06:45</t>
  </si>
  <si>
    <t>SIRIMLI TR-1 35-31-L00201_B_91366350_91366350</t>
  </si>
  <si>
    <t>11.06.2023 21:11:35</t>
  </si>
  <si>
    <t>11.06.2023 23:14:16</t>
  </si>
  <si>
    <t>DADAĞLI TR-3 OVA 45-79-M00402_42587871_56357809_56357809</t>
  </si>
  <si>
    <t>11.06.2023 15:57:12</t>
  </si>
  <si>
    <t>11.06.2023 17:27:52</t>
  </si>
  <si>
    <t>ÜRKMEZ M-10 35-25-M00146_35-25-M00146_72075399</t>
  </si>
  <si>
    <t>11.06.2023 03:37:24</t>
  </si>
  <si>
    <t>11.06.2023 03:57:14</t>
  </si>
  <si>
    <t>HALİLLER KÖK 35-31-L00228_UMURCALI L09_72238623</t>
  </si>
  <si>
    <t>11.06.2023 07:16:45</t>
  </si>
  <si>
    <t>11.06.2023 08:14:42</t>
  </si>
  <si>
    <t>M-1638 35-01-M01638_R_56362651_56362651</t>
  </si>
  <si>
    <t>11.06.2023 14:05:07</t>
  </si>
  <si>
    <t>11.06.2023 20:59:18</t>
  </si>
  <si>
    <t>11.06.2023 17:28:39</t>
  </si>
  <si>
    <t>11.06.2023 17:40:17</t>
  </si>
  <si>
    <t>KARABURUN TR-1/15 35-21-L00019_35-21-L00019_72176118</t>
  </si>
  <si>
    <t>11.06.2023 10:16:32</t>
  </si>
  <si>
    <t>11.06.2023 16:50:28</t>
  </si>
  <si>
    <t>ULUCAK DM-2 35-27-M00331_DAMLACIK M03_72170825</t>
  </si>
  <si>
    <t>11.06.2023 09:46:53</t>
  </si>
  <si>
    <t>11.06.2023 10:22:17</t>
  </si>
  <si>
    <t>11.06.2023 04:16:39</t>
  </si>
  <si>
    <t>11.06.2023 04:59:33</t>
  </si>
  <si>
    <t>BERGAMA TM 35-16-A00004_DAĞISTAN M13_2314069</t>
  </si>
  <si>
    <t>11.06.2023 09:01:30</t>
  </si>
  <si>
    <t>11.06.2023 15:14:22</t>
  </si>
  <si>
    <t>K-941 35-02-K00941_9349235 G1B_5841201</t>
  </si>
  <si>
    <t>11.06.2023 10:07:22</t>
  </si>
  <si>
    <t>11.06.2023 12:39:56</t>
  </si>
  <si>
    <t>L-357 EGEM SAHİL SİT. 35-18-L00357_950441546_950441546</t>
  </si>
  <si>
    <t>11.06.2023 13:24:19</t>
  </si>
  <si>
    <t>11.06.2023 15:02:41</t>
  </si>
  <si>
    <t>11.06.2023 18:15:58</t>
  </si>
  <si>
    <t>11.06.2023 19:10:02</t>
  </si>
  <si>
    <t>11.06.2023 06:01:10</t>
  </si>
  <si>
    <t>11.06.2023 06:26:41</t>
  </si>
  <si>
    <t>11.06.2023 09:08:34</t>
  </si>
  <si>
    <t>11.06.2023 15:40:32</t>
  </si>
  <si>
    <t>SOĞUKYURT (OKULYANI) TR-1 45-73-M00207_A_56391836_56391836</t>
  </si>
  <si>
    <t>11.06.2023 17:43:00</t>
  </si>
  <si>
    <t>11.06.2023 20:50:00</t>
  </si>
  <si>
    <t>GÜLKENT TR-4 35-30-M00227_35-30-M00227_2354194</t>
  </si>
  <si>
    <t>11.06.2023 08:09:34</t>
  </si>
  <si>
    <t>11.06.2023 12:00:09</t>
  </si>
  <si>
    <t>L-347 MASİSA BURCU SİTESİ-2 35-18-L00347_950441875_950441875</t>
  </si>
  <si>
    <t>11.06.2023 08:57:18</t>
  </si>
  <si>
    <t>11.06.2023 09:52:53</t>
  </si>
  <si>
    <t>MURADİYE TR-10 45-71-M02143_953240583_953240583</t>
  </si>
  <si>
    <t>11.06.2023 16:04:23</t>
  </si>
  <si>
    <t>11.06.2023 21:01:03</t>
  </si>
  <si>
    <t>M-639 OLDURUK KÖK 35-03-M00639_M-2643 M01_42868421</t>
  </si>
  <si>
    <t>11.06.2023 15:24:12</t>
  </si>
  <si>
    <t>11.06.2023 15:28:45</t>
  </si>
  <si>
    <t>11.06.2023 12:23:44</t>
  </si>
  <si>
    <t>11.06.2023 12:48:15</t>
  </si>
  <si>
    <t>SARUHANLI TR-2 45-80-M00002_ÖZGÜR YETİŞGİN M03_73402536</t>
  </si>
  <si>
    <t>11.06.2023 07:30:08</t>
  </si>
  <si>
    <t>11.06.2023 07:54:14</t>
  </si>
  <si>
    <t>11.06.2023 10:45:30</t>
  </si>
  <si>
    <t>11.06.2023 12:53:20</t>
  </si>
  <si>
    <t>PAPUÇLU-KADINCIK MAH 45-77-M00074_A_91180794_91180794</t>
  </si>
  <si>
    <t>11.06.2023 18:40:04</t>
  </si>
  <si>
    <t>11.06.2023 20:13:36</t>
  </si>
  <si>
    <t>11.06.2023 04:44:07</t>
  </si>
  <si>
    <t>11.06.2023 04:44:44</t>
  </si>
  <si>
    <t>KEMHALLI KÖK 45-86-M00044_HatBaşıAyırıcı_75176085 M01_75176085</t>
  </si>
  <si>
    <t>11.06.2023 19:34:27</t>
  </si>
  <si>
    <t>11.06.2023 21:27:24</t>
  </si>
  <si>
    <t>BOZYAKA TM 35-01-A00007_BOZYAKA-4 K16_2314205</t>
  </si>
  <si>
    <t>11.06.2023 01:06:07</t>
  </si>
  <si>
    <t>11.06.2023 01:13:35</t>
  </si>
  <si>
    <t>TR-91/A 45-78-L00721_953256897_953256897</t>
  </si>
  <si>
    <t>11.06.2023 18:47:24</t>
  </si>
  <si>
    <t>11.06.2023 20:51:22</t>
  </si>
  <si>
    <t>KIZILAVLU KÖK 45-78-M00837_HatBaşıAyırıcı_53140104 M02_53140104</t>
  </si>
  <si>
    <t>11.06.2023 09:54:21</t>
  </si>
  <si>
    <t>11.06.2023 11:01:10</t>
  </si>
  <si>
    <t>L-456 35-18-L00456_950452259_950452259</t>
  </si>
  <si>
    <t>11.06.2023 13:55:43</t>
  </si>
  <si>
    <t>11.06.2023 16:21:24</t>
  </si>
  <si>
    <t>ÇOBANKÖY TR-2 35-29-L00508_A_56403137_56403137</t>
  </si>
  <si>
    <t>11.06.2023 20:05:11</t>
  </si>
  <si>
    <t>11.06.2023 20:56:37</t>
  </si>
  <si>
    <t>M-1068 35-02-M01068_M-590 M02_85876030</t>
  </si>
  <si>
    <t>11.06.2023 07:40:00</t>
  </si>
  <si>
    <t>11.06.2023 11:21:07</t>
  </si>
  <si>
    <t>11.06.2023 05:47:14</t>
  </si>
  <si>
    <t>11.06.2023 06:07:44</t>
  </si>
  <si>
    <t>ÇUKURALTI M-12 35-25-M00058_A_56404236_56404236</t>
  </si>
  <si>
    <t>11.06.2023 20:54:01</t>
  </si>
  <si>
    <t>12.06.2023 00:10:40</t>
  </si>
  <si>
    <t>YENİOBA KÖK 35-29-M00125_HatBaşıAyırıcı_53138583 M013_53138583</t>
  </si>
  <si>
    <t>11.06.2023 14:33:29</t>
  </si>
  <si>
    <t>11.06.2023 18:46:53</t>
  </si>
  <si>
    <t>11.06.2023 14:12:26</t>
  </si>
  <si>
    <t>11.06.2023 15:05:00</t>
  </si>
  <si>
    <t>11.06.2023 18:15:00</t>
  </si>
  <si>
    <t>11.06.2023 18:29:09</t>
  </si>
  <si>
    <t>K-1229 35-01-K01229_35-01-K01229_2355499</t>
  </si>
  <si>
    <t>11.06.2023 22:06:03</t>
  </si>
  <si>
    <t>11.06.2023 22:40:50</t>
  </si>
  <si>
    <t>DM-7/27 35-26-M00661_A_91139657_91139657</t>
  </si>
  <si>
    <t>11.06.2023 19:17:06</t>
  </si>
  <si>
    <t>11.06.2023 21:32:38</t>
  </si>
  <si>
    <t>HAVUZBAŞI TR-1 35-20-L00211_955195898_955195898</t>
  </si>
  <si>
    <t>11.06.2023 09:16:11</t>
  </si>
  <si>
    <t>11.06.2023 11:22:42</t>
  </si>
  <si>
    <t>BOZYAKA TM 35-01-A00007_BOZYAKA-10 İZSU K22_2062948</t>
  </si>
  <si>
    <t>11.06.2023 01:07:37</t>
  </si>
  <si>
    <t>11.06.2023 01:10:56</t>
  </si>
  <si>
    <t>MURADİYE DM-5/10 45-71-M00775_DM-5/10C M03_2124686</t>
  </si>
  <si>
    <t>11.06.2023 15:51:09</t>
  </si>
  <si>
    <t>11.06.2023 16:19:51</t>
  </si>
  <si>
    <t>BOZYAKA TM 35-01-A00007_TR-C K13_2062920</t>
  </si>
  <si>
    <t>11.06.2023 02:06:03</t>
  </si>
  <si>
    <t>11.06.2023 03:02:47</t>
  </si>
  <si>
    <t>11.06.2023 06:21:44</t>
  </si>
  <si>
    <t>11.06.2023 07:22:59</t>
  </si>
  <si>
    <t>SOMA KÖYLER DM-2 45-82-M00125_DM-1 ÇIKIŞI DM-2 FİDER-2 M10_66332642</t>
  </si>
  <si>
    <t>11.06.2023 08:33:50</t>
  </si>
  <si>
    <t>11.06.2023 08:37:53</t>
  </si>
  <si>
    <t>M-531 KAVAKLIDERE KÖK 35-02-M00531_M-530 / M529 M11_72200023</t>
  </si>
  <si>
    <t>11.06.2023 18:17:51</t>
  </si>
  <si>
    <t>11.06.2023 18:27:00</t>
  </si>
  <si>
    <t>TR-2/6 45-72-L00006_956528437_956528437</t>
  </si>
  <si>
    <t>11.06.2023 14:19:03</t>
  </si>
  <si>
    <t>11.06.2023 16:25:10</t>
  </si>
  <si>
    <t>ULUCAK TM 35-28-A00002_KOYUNDERE M13_2061638</t>
  </si>
  <si>
    <t>11.06.2023 09:01:20</t>
  </si>
  <si>
    <t>11.06.2023 16:26:23</t>
  </si>
  <si>
    <t>K-982 35-07-K00982_DAĞITIM TRAFOSU K04_2316595</t>
  </si>
  <si>
    <t>11.06.2023 16:46:02</t>
  </si>
  <si>
    <t>11.06.2023 18:29:11</t>
  </si>
  <si>
    <t>11.06.2023 06:11:21</t>
  </si>
  <si>
    <t>11.06.2023 08:23:39</t>
  </si>
  <si>
    <t>PEŞREFLİ  TR-1 35-29-L00450_A_90960562_90960562</t>
  </si>
  <si>
    <t>11.06.2023 06:54:49</t>
  </si>
  <si>
    <t>11.06.2023 10:35:08</t>
  </si>
  <si>
    <t>11.06.2023 20:24:16</t>
  </si>
  <si>
    <t>11.06.2023 20:29:29</t>
  </si>
  <si>
    <t>TR-24 45-74-M00024_TR-30 M04_72244773</t>
  </si>
  <si>
    <t>11.06.2023 10:21:03</t>
  </si>
  <si>
    <t>11.06.2023 17:17:01</t>
  </si>
  <si>
    <t>ESKİ FOÇA İM 35-23-A00001_FOTAŞ-2 M02_2050292</t>
  </si>
  <si>
    <t>11.06.2023 07:53:28</t>
  </si>
  <si>
    <t>11.06.2023 08:24:00</t>
  </si>
  <si>
    <t>11.06.2023 19:46:07</t>
  </si>
  <si>
    <t>11.06.2023 20:12:08</t>
  </si>
  <si>
    <t>ÇEPNİDERE TR-3 45-83-L00223_DIREK TIPI TRAFO HUCRESI H01_2104858</t>
  </si>
  <si>
    <t>11.06.2023 09:14:13</t>
  </si>
  <si>
    <t>11.06.2023 17:04:55</t>
  </si>
  <si>
    <t>ÖREN TR7 35-27-L00216_912740318_912740318</t>
  </si>
  <si>
    <t>11.06.2023 09:58:46</t>
  </si>
  <si>
    <t>11.06.2023 11:59:00</t>
  </si>
  <si>
    <t>M-2188 KARAAĞAÇ TR-1 35-03-M02188_35-03-M02188_2351326</t>
  </si>
  <si>
    <t>11.06.2023 08:25:54</t>
  </si>
  <si>
    <t>11.06.2023 10:49:30</t>
  </si>
  <si>
    <t>M-991 35-03-M00991_G_56368815_56368815</t>
  </si>
  <si>
    <t>11.06.2023 19:52:07</t>
  </si>
  <si>
    <t>11.06.2023 20:40:09</t>
  </si>
  <si>
    <t>TR-2/98 45-83-M00780_48125308_65510000_65510000</t>
  </si>
  <si>
    <t>11.06.2023 10:41:10</t>
  </si>
  <si>
    <t>11.06.2023 11:18:04</t>
  </si>
  <si>
    <t>M-218(TR-2) 35-09-M00218_M-203 M03_42986458</t>
  </si>
  <si>
    <t>11.06.2023 11:18:07</t>
  </si>
  <si>
    <t>11.06.2023 11:41:03</t>
  </si>
  <si>
    <t>HARMANDALI DM-2 (M-200) 35-09-M00200_DM-2/1 (M-201) M07_45385761</t>
  </si>
  <si>
    <t>11.06.2023 09:39:53</t>
  </si>
  <si>
    <t>11.06.2023 11:17:44</t>
  </si>
  <si>
    <t>TOYGAR TR-1 45-73-M00236_945657452_945657452</t>
  </si>
  <si>
    <t>11.06.2023 08:36:48</t>
  </si>
  <si>
    <t>11.06.2023 09:38:36</t>
  </si>
  <si>
    <t>11.06.2023 07:11:21</t>
  </si>
  <si>
    <t>11.06.2023 07:34:14</t>
  </si>
  <si>
    <t>M-991 35-03-M00991_910377091_910377091</t>
  </si>
  <si>
    <t>11.06.2023 21:34:19</t>
  </si>
  <si>
    <t>12.06.2023 01:36:02</t>
  </si>
  <si>
    <t>SALİHLİ İM 45-78-A00001_TRF-C M02_48929096</t>
  </si>
  <si>
    <t>11.06.2023 09:03:23</t>
  </si>
  <si>
    <t>11.06.2023 16:40:53</t>
  </si>
  <si>
    <t>11.06.2023 07:57:21</t>
  </si>
  <si>
    <t>11.06.2023 10:17:09</t>
  </si>
  <si>
    <t>AŞAĞIÇOBANİSA TR-3 45-71-M00103_ M01_72236818</t>
  </si>
  <si>
    <t>11.06.2023 05:49:10</t>
  </si>
  <si>
    <t>11.06.2023 06:57:41</t>
  </si>
  <si>
    <t>_956532107_956532107</t>
  </si>
  <si>
    <t>11.06.2023 16:21:52</t>
  </si>
  <si>
    <t>11.06.2023 18:28:38</t>
  </si>
  <si>
    <t>11.06.2023 20:40:05</t>
  </si>
  <si>
    <t>11.06.2023 21:28:03</t>
  </si>
  <si>
    <t>K-3164 35-03-K03164_910782918_910782918</t>
  </si>
  <si>
    <t>11.06.2023 14:35:09</t>
  </si>
  <si>
    <t>11.06.2023 17:04:34</t>
  </si>
  <si>
    <t>11.06.2023 10:05:45</t>
  </si>
  <si>
    <t>11.06.2023 16:34:18</t>
  </si>
  <si>
    <t>GÜMÜLDÜR M-7 35-25-M00007_HatBaşıAyırıcı_53133812 M01_53133812</t>
  </si>
  <si>
    <t>11.06.2023 15:33:31</t>
  </si>
  <si>
    <t>11.06.2023 17:24:54</t>
  </si>
  <si>
    <t>TR-1/9 45-72-M00009_956502807_956502807</t>
  </si>
  <si>
    <t>11.06.2023 02:14:55</t>
  </si>
  <si>
    <t>11.06.2023 02:54:15</t>
  </si>
  <si>
    <t>FOÇA CEZA İNFAZ KURUMU KÖK 35-23-M00302_BAĞARASI DM GİRİŞ M03_67574173</t>
  </si>
  <si>
    <t>11.06.2023 20:00:23</t>
  </si>
  <si>
    <t>11.06.2023 20:26:01</t>
  </si>
  <si>
    <t>KARAKURT TR-2 45-76-M00090_955252326_955252326</t>
  </si>
  <si>
    <t>11.06.2023 18:29:34</t>
  </si>
  <si>
    <t>11.06.2023 19:34:49</t>
  </si>
  <si>
    <t>11.06.2023 12:45:13</t>
  </si>
  <si>
    <t>11.06.2023 15:31:43</t>
  </si>
  <si>
    <t>11.06.2023 03:25:21</t>
  </si>
  <si>
    <t>11.06.2023 05:01:10</t>
  </si>
  <si>
    <t>ÇUKURALTI M-29 35-25-M00077_B_65512081_65512081</t>
  </si>
  <si>
    <t>11.06.2023 10:46:30</t>
  </si>
  <si>
    <t>11.06.2023 11:59:45</t>
  </si>
  <si>
    <t>K-4715 35-02-K04715_35-02-K04715_2371748</t>
  </si>
  <si>
    <t>11.06.2023 21:51:09</t>
  </si>
  <si>
    <t>11.06.2023 22:48:37</t>
  </si>
  <si>
    <t>11.06.2023 18:39:34</t>
  </si>
  <si>
    <t>11.06.2023 19:19:36</t>
  </si>
  <si>
    <t>TR-26 45-74-M00026_TR-27 M03_72234375</t>
  </si>
  <si>
    <t>11.06.2023 09:54:10</t>
  </si>
  <si>
    <t>11.06.2023 16:50:22</t>
  </si>
  <si>
    <t>TAYTAN OFİS KÖK 45-78-M00314_SALİHLİ DM-2 GİRİŞİ (DEMİRKÖPRÜ-2) M07_60669742</t>
  </si>
  <si>
    <t>11.06.2023 09:02:49</t>
  </si>
  <si>
    <t>11.06.2023 15:05:34</t>
  </si>
  <si>
    <t>YENİFOÇA TR-16 35-23-M00016_950426679_950426679</t>
  </si>
  <si>
    <t>11.06.2023 12:42:21</t>
  </si>
  <si>
    <t>11.06.2023 14:00:15</t>
  </si>
  <si>
    <t>BADEMLER DOĞA SİTESİ TR-8 35-14-M00149_95001225126_95001225126</t>
  </si>
  <si>
    <t>11.06.2023 10:04:16</t>
  </si>
  <si>
    <t>11.06.2023 11:59:19</t>
  </si>
  <si>
    <t>BORNOVA TM 35-02-A00005_ANA TEVZİ K05_2057008</t>
  </si>
  <si>
    <t>11.06.2023 00:24:06</t>
  </si>
  <si>
    <t>11.06.2023 01:22:47</t>
  </si>
  <si>
    <t>MENEMEN DM-3/16 35-28-L00098_953394399_953394399</t>
  </si>
  <si>
    <t>11.06.2023 17:37:57</t>
  </si>
  <si>
    <t>11.06.2023 18:31:01</t>
  </si>
  <si>
    <t>SOĞUKYURT (OKULYANI) TR-1 45-73-M00207_45-73-M00207_2352507</t>
  </si>
  <si>
    <t>11.06.2023 20:51:03</t>
  </si>
  <si>
    <t>11.06.2023 21:50:32</t>
  </si>
  <si>
    <t>DM-5/TR-4 (ESKİ TR-36) 35-26-M01365_DM-5/TR-5 (TR-56) M01_53052251</t>
  </si>
  <si>
    <t>12.06.2023 10:04:46</t>
  </si>
  <si>
    <t>12.06.2023 13:25:45</t>
  </si>
  <si>
    <t>12.06.2023 15:47:03</t>
  </si>
  <si>
    <t>12.06.2023 18:18:28</t>
  </si>
  <si>
    <t>K-1486 35-08-K01486_L C1_66398378</t>
  </si>
  <si>
    <t>12.06.2023 19:54:48</t>
  </si>
  <si>
    <t>12.06.2023 21:37:03</t>
  </si>
  <si>
    <t>L-20 DÖRT YOL KAVŞAĞI 35-14-L00020_AKARCA L05_82817174</t>
  </si>
  <si>
    <t>12.06.2023 09:02:26</t>
  </si>
  <si>
    <t>12.06.2023 17:49:53</t>
  </si>
  <si>
    <t>ROSEBYE TR-1 45-71-M01181_45-71-M01181_72079255</t>
  </si>
  <si>
    <t>12.06.2023 12:29:13</t>
  </si>
  <si>
    <t>12.06.2023 13:51:55</t>
  </si>
  <si>
    <t>12.06.2023 16:29:10</t>
  </si>
  <si>
    <t>12.06.2023 17:00:43</t>
  </si>
  <si>
    <t>DAĞDERE DM 45-72-M00097_KARAGÖZLER M08_2106076</t>
  </si>
  <si>
    <t>12.06.2023 10:05:51</t>
  </si>
  <si>
    <t>12.06.2023 10:09:22</t>
  </si>
  <si>
    <t>TAHTALI TM 35-22-A00001_ARITMA-1 M16_2307944</t>
  </si>
  <si>
    <t>12.06.2023 21:25:22</t>
  </si>
  <si>
    <t>12.06.2023 22:07:16</t>
  </si>
  <si>
    <t>ASARLIK TR-16 35-28-M00174_ASARLIK TR-3 M01_66531300</t>
  </si>
  <si>
    <t>12.06.2023 09:53:15</t>
  </si>
  <si>
    <t>12.06.2023 16:22:34</t>
  </si>
  <si>
    <t>TR-62 35-19-L00062_TR-64 L02_72126635</t>
  </si>
  <si>
    <t>12.06.2023 17:43:23</t>
  </si>
  <si>
    <t>12.06.2023 19:21:13</t>
  </si>
  <si>
    <t>AHMETLİ DM 45-77-M00187_HatBaşıAyırıcı_80386657 M08_80386657</t>
  </si>
  <si>
    <t>12.06.2023 14:11:37</t>
  </si>
  <si>
    <t>12.06.2023 14:30:14</t>
  </si>
  <si>
    <t>12.06.2023 14:48:25</t>
  </si>
  <si>
    <t>12.06.2023 15:14:37</t>
  </si>
  <si>
    <t>BEYDERE KÖK 45-71-M00128_ÜÇPINAR M03_50217225</t>
  </si>
  <si>
    <t>12.06.2023 06:39:03</t>
  </si>
  <si>
    <t>12.06.2023 07:39:48</t>
  </si>
  <si>
    <t>12.06.2023 09:12:40</t>
  </si>
  <si>
    <t>12.06.2023 13:42:39</t>
  </si>
  <si>
    <t>TİYENLİ KÖK 45-85-M00004_TİYENLİ KÖY ÇIKIŞI M01_72102206</t>
  </si>
  <si>
    <t>12.06.2023 10:45:43</t>
  </si>
  <si>
    <t>12.06.2023 11:32:04</t>
  </si>
  <si>
    <t>12.06.2023 11:24:56</t>
  </si>
  <si>
    <t>12.06.2023 11:32:53</t>
  </si>
  <si>
    <t>M-970 35-03-M00970_F E1_5922206</t>
  </si>
  <si>
    <t>12.06.2023 16:47:08</t>
  </si>
  <si>
    <t>12.06.2023 19:25:18</t>
  </si>
  <si>
    <t>ERENBAĞ TR-1 45-77-L00139_B_56388078_56388078</t>
  </si>
  <si>
    <t>12.06.2023 20:07:54</t>
  </si>
  <si>
    <t>12.06.2023 23:44:35</t>
  </si>
  <si>
    <t>12.06.2023 01:33:14</t>
  </si>
  <si>
    <t>12.06.2023 02:11:18</t>
  </si>
  <si>
    <t>ÇAPAKLI TR-1 45-78-M00445_45-78-M00445_2362444</t>
  </si>
  <si>
    <t>12.06.2023 09:00:43</t>
  </si>
  <si>
    <t>12.06.2023 13:25:49</t>
  </si>
  <si>
    <t>TORMER KÖK 35-26-M01158_CVK-1/CVK-2 M06_65923887</t>
  </si>
  <si>
    <t>12.06.2023 07:42:03</t>
  </si>
  <si>
    <t>12.06.2023 08:46:47</t>
  </si>
  <si>
    <t>L-244 35-18-L00244_950461486_950461486</t>
  </si>
  <si>
    <t>12.06.2023 17:20:51</t>
  </si>
  <si>
    <t>12.06.2023 21:53:10</t>
  </si>
  <si>
    <t>12.06.2023 10:30:57</t>
  </si>
  <si>
    <t>12.06.2023 12:15:55</t>
  </si>
  <si>
    <t>GÜNEY DM 45-83-L00130_DAĞ YENİKÖY L04_2303294</t>
  </si>
  <si>
    <t>12.06.2023 19:53:27</t>
  </si>
  <si>
    <t>12.06.2023 20:49:00</t>
  </si>
  <si>
    <t>NOHUTALAN TR-1 (TR-205) 35-19-M00257_D_77619315_77619315</t>
  </si>
  <si>
    <t>12.06.2023 14:34:43</t>
  </si>
  <si>
    <t>12.06.2023 15:13:36</t>
  </si>
  <si>
    <t>L-306 35-18-L00306_950446685_950446685</t>
  </si>
  <si>
    <t>12.06.2023 15:19:10</t>
  </si>
  <si>
    <t>12.06.2023 19:22:03</t>
  </si>
  <si>
    <t>DERİCİ KÖK 45-84-M00003_RAZOĞLU M07_2063919</t>
  </si>
  <si>
    <t>12.06.2023 18:29:24</t>
  </si>
  <si>
    <t>12.06.2023 22:32:30</t>
  </si>
  <si>
    <t>TR-19 35-13-L00019_946422535_946422535</t>
  </si>
  <si>
    <t>12.06.2023 17:56:26</t>
  </si>
  <si>
    <t>12.06.2023 19:36:39</t>
  </si>
  <si>
    <t>DM-9/12-A 45-71-M01919_DIREK TIPI TRAFO HUCRESI H01_2116718</t>
  </si>
  <si>
    <t>12.06.2023 08:06:09</t>
  </si>
  <si>
    <t>12.06.2023 09:23:13</t>
  </si>
  <si>
    <t>12.06.2023 09:29:07</t>
  </si>
  <si>
    <t>12.06.2023 16:53:23</t>
  </si>
  <si>
    <t>12.06.2023 18:46:31</t>
  </si>
  <si>
    <t>12.06.2023 20:08:11</t>
  </si>
  <si>
    <t>TURGUTLAR TR-1 35-28-M00285_B_56358088_56358088</t>
  </si>
  <si>
    <t>12.06.2023 18:05:27</t>
  </si>
  <si>
    <t>12.06.2023 20:52:00</t>
  </si>
  <si>
    <t>BAĞYURDU TM 35-27-A00003_HALİLBEYLİ DM M07_2310334</t>
  </si>
  <si>
    <t>12.06.2023 06:36:47</t>
  </si>
  <si>
    <t>12.06.2023 08:29:49</t>
  </si>
  <si>
    <t>ZEYTİNALAN İM 35-19-A00002_URLA 266 GİRİŞ M03_2052140</t>
  </si>
  <si>
    <t>12.06.2023 09:43:03</t>
  </si>
  <si>
    <t>12.06.2023 09:54:00</t>
  </si>
  <si>
    <t>TR-21 35-17-M00021_950309509_950309509</t>
  </si>
  <si>
    <t>12.06.2023 23:23:04</t>
  </si>
  <si>
    <t>13.06.2023 02:01:30</t>
  </si>
  <si>
    <t>ÖDEMİŞ İM 35-15-A00001_STAD L05_83647393</t>
  </si>
  <si>
    <t>12.06.2023 09:57:47</t>
  </si>
  <si>
    <t>12.06.2023 17:57:39</t>
  </si>
  <si>
    <t>12.06.2023 20:56:15</t>
  </si>
  <si>
    <t>12.06.2023 22:45:50</t>
  </si>
  <si>
    <t>K-4222 35-02-K04222_TRAFO K01_2065160</t>
  </si>
  <si>
    <t>12.06.2023 11:30:50</t>
  </si>
  <si>
    <t>12.06.2023 16:49:06</t>
  </si>
  <si>
    <t>12.06.2023 11:51:57</t>
  </si>
  <si>
    <t>12.06.2023 13:47:14</t>
  </si>
  <si>
    <t>PINARLI KÖK 35-20-M00085_TR-1 M05_72358822</t>
  </si>
  <si>
    <t>12.06.2023 21:08:32</t>
  </si>
  <si>
    <t>12.06.2023 22:02:24</t>
  </si>
  <si>
    <t>12.06.2023 06:30:05</t>
  </si>
  <si>
    <t>12.06.2023 09:11:52</t>
  </si>
  <si>
    <t>KARABURUN TR-4/1 35-21-L00129_953359909_953359909</t>
  </si>
  <si>
    <t>12.06.2023 18:06:00</t>
  </si>
  <si>
    <t>12.06.2023 21:13:28</t>
  </si>
  <si>
    <t>YAYAKENT DM 35-24-M00209_YAYLAKENT-1 M03_72093564</t>
  </si>
  <si>
    <t>12.06.2023 17:44:49</t>
  </si>
  <si>
    <t>12.06.2023 18:05:10</t>
  </si>
  <si>
    <t>K-1988 35-08-K01988_97599958_97599958</t>
  </si>
  <si>
    <t>12.06.2023 11:07:09</t>
  </si>
  <si>
    <t>12.06.2023 16:21:05</t>
  </si>
  <si>
    <t>M-2001 GÜZELBAHÇE ÇAMLI KÖK 35-10-M02001_M-2501 M03_47756320</t>
  </si>
  <si>
    <t>12.06.2023 15:56:18</t>
  </si>
  <si>
    <t>12.06.2023 16:47:57</t>
  </si>
  <si>
    <t>12.06.2023 20:15:04</t>
  </si>
  <si>
    <t>12.06.2023 23:36:17</t>
  </si>
  <si>
    <t>GÜLBAHÇE TR-278 35-19-L00278_956671486_956671486</t>
  </si>
  <si>
    <t>12.06.2023 20:04:00</t>
  </si>
  <si>
    <t>12.06.2023 21:48:00</t>
  </si>
  <si>
    <t>DURASILLI TR-8 45-78-M01119_DAĞITIM TRAFOSU TR-8 - TR-20 M04_66108920</t>
  </si>
  <si>
    <t>01.06.2023 12:43:36</t>
  </si>
  <si>
    <t>01.06.2023 13:17:13</t>
  </si>
  <si>
    <t>K-1215 35-01-K01215_C C01B_5912788</t>
  </si>
  <si>
    <t>01.06.2023 01:09:29</t>
  </si>
  <si>
    <t>01.06.2023 02:10:34</t>
  </si>
  <si>
    <t>ALMAK TM 35-17-A00003_YENİFOÇA-2 M28_2055978</t>
  </si>
  <si>
    <t>01.06.2023 10:56:08</t>
  </si>
  <si>
    <t>01.06.2023 12:24:05</t>
  </si>
  <si>
    <t>BAĞARASI TR-10 KÖK 35-23-M00179_HatBaşıAyırıcı_90912530 M01_90912530</t>
  </si>
  <si>
    <t>01.06.2023 17:07:22</t>
  </si>
  <si>
    <t>01.06.2023 20:20:33</t>
  </si>
  <si>
    <t>K-2861 35-03-K02861_DONANIMLI YEDEK K02_41924197</t>
  </si>
  <si>
    <t>01.06.2023 09:03:16</t>
  </si>
  <si>
    <t>01.06.2023 18:40:55</t>
  </si>
  <si>
    <t>DM-3/TR-24 (ESKİ TR-56) 35-22-M00056_954875001_954875001</t>
  </si>
  <si>
    <t>01.06.2023 14:21:17</t>
  </si>
  <si>
    <t>01.06.2023 14:55:43</t>
  </si>
  <si>
    <t>AŞAĞIÇOBANİSA KÖK 45-71-M00096_İSTASYON KABİN M05_2321777</t>
  </si>
  <si>
    <t>01.06.2023 06:08:18</t>
  </si>
  <si>
    <t>01.06.2023 06:55:57</t>
  </si>
  <si>
    <t>SÜLEYMANLI KÖK 35-28-M00606_HatBaşıAyırıcı_53133970 M04_53133970</t>
  </si>
  <si>
    <t>01.06.2023 20:35:43</t>
  </si>
  <si>
    <t>01.06.2023 23:09:11</t>
  </si>
  <si>
    <t>ZEYTİNLİOVA TR-16 45-72-L00409_C_56370215_56370215</t>
  </si>
  <si>
    <t>01.06.2023 22:43:54</t>
  </si>
  <si>
    <t>02.06.2023 00:11:14</t>
  </si>
  <si>
    <t>M-3408(YATIRIM REZERVE) 35-03-M03408_TRAFO K03_41963661</t>
  </si>
  <si>
    <t>01.06.2023 08:59:40</t>
  </si>
  <si>
    <t>01.06.2023 16:59:17</t>
  </si>
  <si>
    <t>KADIKÖY ÇERKEZBÜKÜ TR-4(Necati Çoban ve Arkd) 35-16-M00283_35-16-M00283_2346727</t>
  </si>
  <si>
    <t>01.06.2023 19:22:20</t>
  </si>
  <si>
    <t>01.06.2023 21:06:53</t>
  </si>
  <si>
    <t>IŞIKLAR TM 35-02-A00006_HURDACILAR M50_2321435</t>
  </si>
  <si>
    <t>01.06.2023 16:45:46</t>
  </si>
  <si>
    <t>01.06.2023 17:30:23</t>
  </si>
  <si>
    <t>01.06.2023 20:08:57</t>
  </si>
  <si>
    <t>02.06.2023 00:04:58</t>
  </si>
  <si>
    <t>HİSARLIK TR-1 35-20-L00261_8019062_56380487_56380487</t>
  </si>
  <si>
    <t>01.06.2023 20:49:10</t>
  </si>
  <si>
    <t>01.06.2023 23:45:56</t>
  </si>
  <si>
    <t>M-2416 (YATIRIM REZERVE) 35-02-M02416_C_56377268_56377268</t>
  </si>
  <si>
    <t>01.06.2023 08:53:55</t>
  </si>
  <si>
    <t>01.06.2023 09:18:23</t>
  </si>
  <si>
    <t>K-4491 LAKA TR-2 35-02-K04491_35-02-K04491_2346790</t>
  </si>
  <si>
    <t>01.06.2023 18:43:45</t>
  </si>
  <si>
    <t>01.06.2023 19:52:29</t>
  </si>
  <si>
    <t>01.06.2023 14:49:48</t>
  </si>
  <si>
    <t>01.06.2023 15:08:38</t>
  </si>
  <si>
    <t>YENİFOÇA TR-18 35-23-M00018_DIREK TIPI TRAFO HUCRESI H01_2053974</t>
  </si>
  <si>
    <t>01.06.2023 09:26:41</t>
  </si>
  <si>
    <t>01.06.2023 16:46:27</t>
  </si>
  <si>
    <t>K-34 35-01-K00034_911345251_911345251</t>
  </si>
  <si>
    <t>01.06.2023 21:20:28</t>
  </si>
  <si>
    <t>01.06.2023 22:36:55</t>
  </si>
  <si>
    <t>ASARLIK TR-14 KÖK 35-28-M00168_ASARLIK TR-16(DM-1/5) M04_66531864</t>
  </si>
  <si>
    <t>01.06.2023 06:09:05</t>
  </si>
  <si>
    <t>01.06.2023 06:23:28</t>
  </si>
  <si>
    <t>TURGUTALP TR-3 45-82-M00053_45-82-M00053_79769851</t>
  </si>
  <si>
    <t>01.06.2023 15:12:26</t>
  </si>
  <si>
    <t>01.06.2023 15:30:56</t>
  </si>
  <si>
    <t>12.06.2023 19:31:28</t>
  </si>
  <si>
    <t>12.06.2023 21:53:19</t>
  </si>
  <si>
    <t>BAĞARASI TR-10 KÖK 35-23-M00179_35-23-M00179_72143184</t>
  </si>
  <si>
    <t>12.06.2023 18:50:19</t>
  </si>
  <si>
    <t>12.06.2023 19:20:40</t>
  </si>
  <si>
    <t>12.06.2023 16:06:39</t>
  </si>
  <si>
    <t>12.06.2023 16:48:10</t>
  </si>
  <si>
    <t>12.06.2023 12:14:41</t>
  </si>
  <si>
    <t>12.06.2023 12:48:28</t>
  </si>
  <si>
    <t>GÜNEŞLİ EVCİLER TR-3 45-75-M00060_945599430_945599430</t>
  </si>
  <si>
    <t>12.06.2023 09:43:29</t>
  </si>
  <si>
    <t>12.06.2023 11:57:34</t>
  </si>
  <si>
    <t>12.06.2023 07:01:46</t>
  </si>
  <si>
    <t>12.06.2023 07:38:53</t>
  </si>
  <si>
    <t>K-1323 35-02-K01323_913527985_913527985</t>
  </si>
  <si>
    <t>12.06.2023 18:03:56</t>
  </si>
  <si>
    <t>12.06.2023 19:04:39</t>
  </si>
  <si>
    <t>K-2997 35-03-K02997_K-2998 K02_2071641</t>
  </si>
  <si>
    <t>12.06.2023 02:54:30</t>
  </si>
  <si>
    <t>12.06.2023 03:07:56</t>
  </si>
  <si>
    <t>12.06.2023 10:10:13</t>
  </si>
  <si>
    <t>12.06.2023 17:34:05</t>
  </si>
  <si>
    <t>12.06.2023 14:45:45</t>
  </si>
  <si>
    <t>12.06.2023 15:44:26</t>
  </si>
  <si>
    <t>K-609 35-02-K00609_TRAFO K01_2113934</t>
  </si>
  <si>
    <t>12.06.2023 10:37:18</t>
  </si>
  <si>
    <t>12.06.2023 13:18:07</t>
  </si>
  <si>
    <t>MAHMUTLAR KÖK 45-74-M00354_YARBASAN M010_79385668</t>
  </si>
  <si>
    <t>12.06.2023 17:44:40</t>
  </si>
  <si>
    <t>12.06.2023 18:52:43</t>
  </si>
  <si>
    <t>VİLLAKENT TR-5 35-28-M00382_7584266_56360135_56360135</t>
  </si>
  <si>
    <t>12.06.2023 20:59:08</t>
  </si>
  <si>
    <t>13.06.2023 03:48:06</t>
  </si>
  <si>
    <t>BAŞIBÜYÜK KÖK 45-77-L00158_HatBaşıAyırıcı_76564807 L03_76564807</t>
  </si>
  <si>
    <t>12.06.2023 18:23:10</t>
  </si>
  <si>
    <t>13.06.2023 01:34:51</t>
  </si>
  <si>
    <t>YAKAPINAR TR-1 35-20-L00148_C_91436343_91436343</t>
  </si>
  <si>
    <t>12.06.2023 09:59:02</t>
  </si>
  <si>
    <t>12.06.2023 16:54:09</t>
  </si>
  <si>
    <t>OSMANGAZİ İM 35-02-A00004_MUHİTTİN ERENER K13_2327852</t>
  </si>
  <si>
    <t>12.06.2023 03:00:52</t>
  </si>
  <si>
    <t>12.06.2023 03:03:19</t>
  </si>
  <si>
    <t>K-4715 35-02-K04715_ H01_2065442</t>
  </si>
  <si>
    <t>12.06.2023 13:22:37</t>
  </si>
  <si>
    <t>12.06.2023 16:54:41</t>
  </si>
  <si>
    <t>K-1485 35-08-K01485_97692816_97692816</t>
  </si>
  <si>
    <t>12.06.2023 17:32:24</t>
  </si>
  <si>
    <t>12.06.2023 18:13:46</t>
  </si>
  <si>
    <t>L-134 DENETMENLER SİTESİ 35-14-L00134_35-14-L00134_72205372</t>
  </si>
  <si>
    <t>12.06.2023 18:51:56</t>
  </si>
  <si>
    <t>12.06.2023 19:59:47</t>
  </si>
  <si>
    <t>12.06.2023 09:17:18</t>
  </si>
  <si>
    <t>12.06.2023 13:39:35</t>
  </si>
  <si>
    <t>ERDELLİ TR-2 KÖK 45-72-L00476_ARABACI BOZKÖY ÇIKIŞ L04_66551743</t>
  </si>
  <si>
    <t>12.06.2023 19:49:51</t>
  </si>
  <si>
    <t>12.06.2023 21:13:00</t>
  </si>
  <si>
    <t>TR-62 35-19-L00062_TR-74 L03_72126636</t>
  </si>
  <si>
    <t>12.06.2023 18:42:20</t>
  </si>
  <si>
    <t>12.06.2023 19:38:04</t>
  </si>
  <si>
    <t>12.06.2023 16:58:57</t>
  </si>
  <si>
    <t>12.06.2023 20:18:57</t>
  </si>
  <si>
    <t>BODAMAS TR-5 45-75-M00303_DIREK TIPI TRAFO HUCRESI H01_2089547</t>
  </si>
  <si>
    <t>12.06.2023 00:35:02</t>
  </si>
  <si>
    <t>12.06.2023 01:24:21</t>
  </si>
  <si>
    <t>GÜLBAHÇE TR-2 (TR-183) 35-19-L00183_6849877_56369045_56369045</t>
  </si>
  <si>
    <t>12.06.2023 09:47:54</t>
  </si>
  <si>
    <t>12.06.2023 16:57:57</t>
  </si>
  <si>
    <t>BAYRAMŞAH TR-1 45-74-M00205_DIREK TIPI TRAFO HUCRESI H01_2054577</t>
  </si>
  <si>
    <t>12.06.2023 13:20:26</t>
  </si>
  <si>
    <t>12.06.2023 13:32:51</t>
  </si>
  <si>
    <t>K-4020 35-09-K04020_97824356_97824356</t>
  </si>
  <si>
    <t>12.06.2023 22:09:26</t>
  </si>
  <si>
    <t>12.06.2023 22:57:46</t>
  </si>
  <si>
    <t>DM-2/2 35-28-M00128_TR-90 M01_83507415</t>
  </si>
  <si>
    <t>12.06.2023 13:21:03</t>
  </si>
  <si>
    <t>12.06.2023 15:05:17</t>
  </si>
  <si>
    <t>GÜLKENT TR-4 35-30-M00227_967184069_967184069</t>
  </si>
  <si>
    <t>12.06.2023 14:58:44</t>
  </si>
  <si>
    <t>12.06.2023 18:22:48</t>
  </si>
  <si>
    <t>VİLLA SERA TR-1 35-18-L00601_49954339 C01_49954698</t>
  </si>
  <si>
    <t>12.06.2023 08:58:00</t>
  </si>
  <si>
    <t>12.06.2023 11:06:49</t>
  </si>
  <si>
    <t>K-1402 35-01-K01402_911664499_911664499</t>
  </si>
  <si>
    <t>12.06.2023 12:57:50</t>
  </si>
  <si>
    <t>12.06.2023 14:32:32</t>
  </si>
  <si>
    <t>TR-69 35-19-L00069_B_65508675_65508675</t>
  </si>
  <si>
    <t>12.06.2023 19:15:30</t>
  </si>
  <si>
    <t>12.06.2023 21:13:43</t>
  </si>
  <si>
    <t>ASARLIK TR-6 35-28-M00177_C_91324732_91324732</t>
  </si>
  <si>
    <t>12.06.2023 20:07:33</t>
  </si>
  <si>
    <t>12.06.2023 22:19:18</t>
  </si>
  <si>
    <t>12.06.2023 14:43:20</t>
  </si>
  <si>
    <t>12.06.2023 15:00:06</t>
  </si>
  <si>
    <t>12.06.2023 10:59:46</t>
  </si>
  <si>
    <t>12.06.2023 13:20:17</t>
  </si>
  <si>
    <t>HACIYERİ TR-1 45-81-M00071_45-81-M00071_2377014</t>
  </si>
  <si>
    <t>12.06.2023 15:32:12</t>
  </si>
  <si>
    <t>12.06.2023 16:46:45</t>
  </si>
  <si>
    <t>MEYDANCIK MAH. TR-1 45-74-M00261_DIREK TIPI TRAFO HUCRESI H01_2054742</t>
  </si>
  <si>
    <t>12.06.2023 11:36:43</t>
  </si>
  <si>
    <t>12.06.2023 11:58:43</t>
  </si>
  <si>
    <t>SARIGÖL DM 45-79-M00069_HatBaşıAyırıcı_53135173 M05_53135173</t>
  </si>
  <si>
    <t>12.06.2023 06:18:54</t>
  </si>
  <si>
    <t>12.06.2023 08:22:36</t>
  </si>
  <si>
    <t>ILIPINAR TR-1 35-23-M00081_D_56357022_56357022</t>
  </si>
  <si>
    <t>12.06.2023 17:03:24</t>
  </si>
  <si>
    <t>12.06.2023 17:36:31</t>
  </si>
  <si>
    <t>DM 1-2/5 35-29-L00062_48309828 DM1/A1B_48316328</t>
  </si>
  <si>
    <t>12.06.2023 00:54:54</t>
  </si>
  <si>
    <t>12.06.2023 06:45:59</t>
  </si>
  <si>
    <t>BAĞARASI TR-12 35-23-M00181_E_91357738_91357738</t>
  </si>
  <si>
    <t>12.06.2023 13:36:45</t>
  </si>
  <si>
    <t>12.06.2023 14:12:44</t>
  </si>
  <si>
    <t>ALOSBİ TM 35-17-A00006_ADALET-1 M09_2310721</t>
  </si>
  <si>
    <t>12.06.2023 09:49:47</t>
  </si>
  <si>
    <t>12.06.2023 09:53:00</t>
  </si>
  <si>
    <t>TEKELİ DM 35-22-M00088_HatBaşıAyırıcı_81471358 M08_81471358</t>
  </si>
  <si>
    <t>12.06.2023 07:25:04</t>
  </si>
  <si>
    <t>12.06.2023 09:45:19</t>
  </si>
  <si>
    <t>AHMETLİ DM 45-77-M00187_HatBaşıAyırıcı_89227684 M08_89227684</t>
  </si>
  <si>
    <t>12.06.2023 14:48:44</t>
  </si>
  <si>
    <t>12.06.2023 19:57:50</t>
  </si>
  <si>
    <t>ALİAĞA GIS TM 35-17-A00014_EGE GÜBRE-2 (1H07) M07_66128142</t>
  </si>
  <si>
    <t>12.06.2023 09:08:58</t>
  </si>
  <si>
    <t>12.06.2023 16:02:26</t>
  </si>
  <si>
    <t>K-4222 35-02-K04222_35-02-K04222_2350890</t>
  </si>
  <si>
    <t>12.06.2023 16:57:52</t>
  </si>
  <si>
    <t>12.06.2023 17:52:35</t>
  </si>
  <si>
    <t>BAĞARASI TR-3 35-23-M00172_42067670_56366208_56366208</t>
  </si>
  <si>
    <t>12.06.2023 18:14:04</t>
  </si>
  <si>
    <t>12.06.2023 18:38:34</t>
  </si>
  <si>
    <t>12.06.2023 10:12:09</t>
  </si>
  <si>
    <t>12.06.2023 17:04:25</t>
  </si>
  <si>
    <t>12.06.2023 15:40:52</t>
  </si>
  <si>
    <t>12.06.2023 16:21:20</t>
  </si>
  <si>
    <t>YENİFOÇA TR-18 35-23-M00018_950426117_950426117</t>
  </si>
  <si>
    <t>12.06.2023 10:41:59</t>
  </si>
  <si>
    <t>12.06.2023 15:58:22</t>
  </si>
  <si>
    <t>YARBASAN KÖK 45-74-M00119_DEMİRCİ TM M01_72246655</t>
  </si>
  <si>
    <t>12.06.2023 16:22:00</t>
  </si>
  <si>
    <t>12.06.2023 16:57:00</t>
  </si>
  <si>
    <t>M-516 METAŞ KÖK 35-02-M00516_M-41 M05_72046091</t>
  </si>
  <si>
    <t>12.06.2023 12:57:00</t>
  </si>
  <si>
    <t>12.06.2023 13:08:00</t>
  </si>
  <si>
    <t>L-247 35-18-L00247_950440774_950440774</t>
  </si>
  <si>
    <t>12.06.2023 13:46:09</t>
  </si>
  <si>
    <t>12.06.2023 15:51:32</t>
  </si>
  <si>
    <t>HALİLBEYLİ DM 35-27-M00620_KARMEZ-2 M09_2065292</t>
  </si>
  <si>
    <t>12.06.2023 08:03:39</t>
  </si>
  <si>
    <t>12.06.2023 11:35:12</t>
  </si>
  <si>
    <t>ÖZBEK TR-5 35-19-M00235_A_91050452_91050452</t>
  </si>
  <si>
    <t>12.06.2023 12:22:15</t>
  </si>
  <si>
    <t>12.06.2023 13:00:03</t>
  </si>
  <si>
    <t>12.06.2023 08:53:52</t>
  </si>
  <si>
    <t>12.06.2023 08:57:04</t>
  </si>
  <si>
    <t>M-2111 35-03-M02111_DAĞITIM TRAFOSU M03_72181793</t>
  </si>
  <si>
    <t>12.06.2023 09:00:04</t>
  </si>
  <si>
    <t>12.06.2023 20:44:00</t>
  </si>
  <si>
    <t>PAŞATIMARI TR-1 45-83-M00811_İRFAN ESMERCİ ÖZEL TR M03_89801444</t>
  </si>
  <si>
    <t>12.06.2023 11:41:51</t>
  </si>
  <si>
    <t>12.06.2023 13:46:01</t>
  </si>
  <si>
    <t>12.06.2023 19:44:35</t>
  </si>
  <si>
    <t>12.06.2023 21:46:50</t>
  </si>
  <si>
    <t>ALİAĞA TR-43 DM 35-17-M00043_M-54 ÇIKIŞI M12_2122091</t>
  </si>
  <si>
    <t>12.06.2023 17:28:27</t>
  </si>
  <si>
    <t>12.06.2023 18:07:27</t>
  </si>
  <si>
    <t>TIRAZLI KÖK 45-79-M00079_HatBaşıAyırıcı_53134410 M06_53134410</t>
  </si>
  <si>
    <t>12.06.2023 21:21:16</t>
  </si>
  <si>
    <t>12.06.2023 23:38:00</t>
  </si>
  <si>
    <t>ÖDEMİŞ İM 35-15-A00001_ŞEHİR-3 M17_2309746</t>
  </si>
  <si>
    <t>12.06.2023 09:51:15</t>
  </si>
  <si>
    <t>12.06.2023 17:50:01</t>
  </si>
  <si>
    <t>KULA İM 45-77-A00001_AKTAŞ L02_2308465</t>
  </si>
  <si>
    <t>12.06.2023 22:47:03</t>
  </si>
  <si>
    <t>12.06.2023 23:27:40</t>
  </si>
  <si>
    <t>EŞREFPAŞA İM 35-01-A00002_YEŞİLLİK K05_2309514</t>
  </si>
  <si>
    <t>12.06.2023 09:30:27</t>
  </si>
  <si>
    <t>12.06.2023 10:38:01</t>
  </si>
  <si>
    <t>M-1148 35-09-M01148_M-362 M02_47617281</t>
  </si>
  <si>
    <t>12.06.2023 07:10:48</t>
  </si>
  <si>
    <t>12.06.2023 12:07:41</t>
  </si>
  <si>
    <t>KEMHALLI KÖK 45-86-M00044_UĞURLU KÖK M03_72224709</t>
  </si>
  <si>
    <t>12.06.2023 17:02:20</t>
  </si>
  <si>
    <t>12.06.2023 18:44:35</t>
  </si>
  <si>
    <t>YENİKÖY TOPRAK SU TR-12 35-15-L00380_A_91228080_91228080</t>
  </si>
  <si>
    <t>12.06.2023 14:09:24</t>
  </si>
  <si>
    <t>12.06.2023 20:13:56</t>
  </si>
  <si>
    <t>12.06.2023 22:28:40</t>
  </si>
  <si>
    <t>13.06.2023 01:37:32</t>
  </si>
  <si>
    <t>ÇATALOLUK DM 45-74-M00227_HatBaşıAyırıcı_77952813 M05_77952813</t>
  </si>
  <si>
    <t>12.06.2023 17:38:04</t>
  </si>
  <si>
    <t>12.06.2023 21:37:19</t>
  </si>
  <si>
    <t>KABAKUM BANKACILAR TR-4 35-30-M00210_TR-3 M04_72062854</t>
  </si>
  <si>
    <t>12.06.2023 11:27:17</t>
  </si>
  <si>
    <t>12.06.2023 12:33:03</t>
  </si>
  <si>
    <t>BEYDAĞ İM 35-32-A00001_BEYDAĞ KÖK (BEYKÖY) L05_2308127</t>
  </si>
  <si>
    <t>12.06.2023 03:00:07</t>
  </si>
  <si>
    <t>12.06.2023 04:36:56</t>
  </si>
  <si>
    <t>12.06.2023 09:19:12</t>
  </si>
  <si>
    <t>12.06.2023 13:30:04</t>
  </si>
  <si>
    <t>12.06.2023 09:40:21</t>
  </si>
  <si>
    <t>12.06.2023 10:00:26</t>
  </si>
  <si>
    <t>12.06.2023 11:04:43</t>
  </si>
  <si>
    <t>12.06.2023 17:26:54</t>
  </si>
  <si>
    <t>M-3393(YATIRIM REZERVE) 35-03-M03393_913114743_913114743</t>
  </si>
  <si>
    <t>12.06.2023 20:47:08</t>
  </si>
  <si>
    <t>12.06.2023 23:49:23</t>
  </si>
  <si>
    <t>12.06.2023 21:48:37</t>
  </si>
  <si>
    <t>12.06.2023 22:11:01</t>
  </si>
  <si>
    <t>12.06.2023 19:57:21</t>
  </si>
  <si>
    <t>12.06.2023 21:35:23</t>
  </si>
  <si>
    <t>YENİFOÇA TR-18 35-23-M00018_D_90938669_90938669</t>
  </si>
  <si>
    <t>12.06.2023 01:35:48</t>
  </si>
  <si>
    <t>12.06.2023 02:13:43</t>
  </si>
  <si>
    <t>K-4588 35-01-K04588_A_56383596_56383596</t>
  </si>
  <si>
    <t>Ağaç Kesimi</t>
  </si>
  <si>
    <t>12.06.2023 09:25:08</t>
  </si>
  <si>
    <t>12.06.2023 12:03:45</t>
  </si>
  <si>
    <t>M-3443(YATIRIM REZERVE) 35-03-M03443_A k1844a1b_5803419</t>
  </si>
  <si>
    <t>12.06.2023 11:01:01</t>
  </si>
  <si>
    <t>12.06.2023 12:50:58</t>
  </si>
  <si>
    <t>TR-165 45-78-L00165_953264093_953264093</t>
  </si>
  <si>
    <t>12.06.2023 21:03:49</t>
  </si>
  <si>
    <t>13.06.2023 00:39:10</t>
  </si>
  <si>
    <t>ABDULLAH SÜRÜCÜ SULAMA GRUBU TR 35-22-M00214_A_56370971_56370971</t>
  </si>
  <si>
    <t>12.06.2023 08:40:04</t>
  </si>
  <si>
    <t>12.06.2023 10:14:48</t>
  </si>
  <si>
    <t>K-2929 35-02-K02929_910086041_910086041</t>
  </si>
  <si>
    <t>12.06.2023 07:35:20</t>
  </si>
  <si>
    <t>12.06.2023 08:54:44</t>
  </si>
  <si>
    <t>M-906 35-03-M00906_C_56366083_56366083</t>
  </si>
  <si>
    <t>12.06.2023 10:05:41</t>
  </si>
  <si>
    <t>12.06.2023 12:20:28</t>
  </si>
  <si>
    <t>MURADİYE DM-7/2 45-71-M02162_953246463_953246463</t>
  </si>
  <si>
    <t>12.06.2023 15:16:50</t>
  </si>
  <si>
    <t>12.06.2023 18:30:44</t>
  </si>
  <si>
    <t>TR-58 HAKKI İÇELLİ 35-15-L00058_35-15-L00058_2365013</t>
  </si>
  <si>
    <t>12.06.2023 10:48:30</t>
  </si>
  <si>
    <t>12.06.2023 11:20:55</t>
  </si>
  <si>
    <t>DM-9 45-71-M00386_DM-5 M04_66185018</t>
  </si>
  <si>
    <t>12.06.2023 06:36:05</t>
  </si>
  <si>
    <t>12.06.2023 06:46:06</t>
  </si>
  <si>
    <t>K-211 35-02-K00211_A_56366397_56366397</t>
  </si>
  <si>
    <t>12.06.2023 09:39:39</t>
  </si>
  <si>
    <t>12.06.2023 14:49:06</t>
  </si>
  <si>
    <t>SELENDİ TR-16 45-81-M00016_TR-15 M02_71987620</t>
  </si>
  <si>
    <t>12.06.2023 20:10:13</t>
  </si>
  <si>
    <t>12.06.2023 20:58:55</t>
  </si>
  <si>
    <t>M-280 MİGROS TÜRK T.A.Ş 35-02-M00280Ö_HatBaşıAyırıcı_2063702 M01_2063702</t>
  </si>
  <si>
    <t>12.06.2023 14:21:32</t>
  </si>
  <si>
    <t>12.06.2023 17:58:43</t>
  </si>
  <si>
    <t>POYRAZDAMLARI TR-11 45-78-M00576_KURTTUTAN GES M02_2106465</t>
  </si>
  <si>
    <t>12.06.2023 21:09:17</t>
  </si>
  <si>
    <t>13.06.2023 00:04:21</t>
  </si>
  <si>
    <t>12.06.2023 13:33:37</t>
  </si>
  <si>
    <t>12.06.2023 18:35:35</t>
  </si>
  <si>
    <t>DİKİLİ İM 35-30-A00001_DELİCETEPE M07_72356788</t>
  </si>
  <si>
    <t>12.06.2023 11:24:35</t>
  </si>
  <si>
    <t>12.06.2023 11:36:53</t>
  </si>
  <si>
    <t>M-1138 35-02-M01138_M-1137 M05_2098257</t>
  </si>
  <si>
    <t>12.06.2023 09:25:59</t>
  </si>
  <si>
    <t>12.06.2023 11:11:47</t>
  </si>
  <si>
    <t>K-4171 35-04-K04171_95001277039_95001277039</t>
  </si>
  <si>
    <t>12.06.2023 19:57:22</t>
  </si>
  <si>
    <t>12.06.2023 20:36:58</t>
  </si>
  <si>
    <t>12.06.2023 17:24:51</t>
  </si>
  <si>
    <t>12.06.2023 18:25:00</t>
  </si>
  <si>
    <t>12.06.2023 12:26:51</t>
  </si>
  <si>
    <t>12.06.2023 15:39:08</t>
  </si>
  <si>
    <t>OSMANGAZİ İM 35-02-A00004_YAVUZ SELİM K19_2327848</t>
  </si>
  <si>
    <t>12.06.2023 01:53:31</t>
  </si>
  <si>
    <t>12.06.2023 01:58:35</t>
  </si>
  <si>
    <t>YAĞMURLU TARIMSAL SULAMA TR-6 45-76-L00162_955253303_955253303</t>
  </si>
  <si>
    <t>12.06.2023 13:05:11</t>
  </si>
  <si>
    <t>12.06.2023 13:54:47</t>
  </si>
  <si>
    <t>L-301 ÇARK 35-18-L00301_DIREK TIPI TRAFO HUCRESI H01_2099788</t>
  </si>
  <si>
    <t>12.06.2023 15:20:22</t>
  </si>
  <si>
    <t>12.06.2023 16:29:20</t>
  </si>
  <si>
    <t>YEŞİLOVA KÖK 45-78-M01393_YEŞİLOVA TARIMSAL M03_83810759</t>
  </si>
  <si>
    <t>12.06.2023 18:34:14</t>
  </si>
  <si>
    <t>12.06.2023 19:29:17</t>
  </si>
  <si>
    <t>12.06.2023 08:43:34</t>
  </si>
  <si>
    <t>12.06.2023 08:52:49</t>
  </si>
  <si>
    <t>MENEMEN DM-3/16 35-28-L00098_953375624_953375624</t>
  </si>
  <si>
    <t>12.06.2023 10:03:56</t>
  </si>
  <si>
    <t>12.06.2023 11:47:35</t>
  </si>
  <si>
    <t>ÇOBANKÖY KÖK 35-29-L00066_HAMAMKÖY FİDERİ L05_72212373</t>
  </si>
  <si>
    <t>12.06.2023 13:19:20</t>
  </si>
  <si>
    <t>12.06.2023 13:48:28</t>
  </si>
  <si>
    <t>YENİ HARMANDALI TR-1 45-71-M00893_45-71-M00893_2356815</t>
  </si>
  <si>
    <t>12.06.2023 08:16:06</t>
  </si>
  <si>
    <t>12.06.2023 11:39:32</t>
  </si>
  <si>
    <t>12.06.2023 18:03:12</t>
  </si>
  <si>
    <t>12.06.2023 19:26:58</t>
  </si>
  <si>
    <t>12.06.2023 14:16:02</t>
  </si>
  <si>
    <t>12.06.2023 14:25:03</t>
  </si>
  <si>
    <t>TR-36 35-16-L00036_953320166_953320166</t>
  </si>
  <si>
    <t>12.06.2023 12:36:25</t>
  </si>
  <si>
    <t>12.06.2023 15:12:28</t>
  </si>
  <si>
    <t>DİNDARLI TR-2 YEŞİLOVA 45-79-M00427_DIREK TIPI TRAFO HUCRESI H01_2072037</t>
  </si>
  <si>
    <t>12.06.2023 11:44:47</t>
  </si>
  <si>
    <t>12.06.2023 15:21:51</t>
  </si>
  <si>
    <t>DM-03/01 45-71-M00003_C c1b_45179744</t>
  </si>
  <si>
    <t>12.06.2023 12:16:47</t>
  </si>
  <si>
    <t>12.06.2023 15:09:52</t>
  </si>
  <si>
    <t>HİSARKÖY 35-16-M00112_35-16-M00112_2350183</t>
  </si>
  <si>
    <t>12.06.2023 14:00:40</t>
  </si>
  <si>
    <t>12.06.2023 14:42:25</t>
  </si>
  <si>
    <t>ÇAMLICA TR-10 45-86-M00049_TR-6 M01_84246776</t>
  </si>
  <si>
    <t>12.06.2023 11:36:06</t>
  </si>
  <si>
    <t>12.06.2023 18:40:15</t>
  </si>
  <si>
    <t>ZEYTİNALAN İM 35-19-A00002_TR-69 L12_2308008</t>
  </si>
  <si>
    <t>12.06.2023 09:55:19</t>
  </si>
  <si>
    <t>12.06.2023 17:42:10</t>
  </si>
  <si>
    <t>12.06.2023 13:04:32</t>
  </si>
  <si>
    <t>12.06.2023 16:25:33</t>
  </si>
  <si>
    <t>ULUCAK DM 35-27-M00792_EĞRİDERE-2 M18_2052607</t>
  </si>
  <si>
    <t>12.06.2023 11:09:25</t>
  </si>
  <si>
    <t>12.06.2023 13:21:21</t>
  </si>
  <si>
    <t>12.06.2023 09:17:34</t>
  </si>
  <si>
    <t>12.06.2023 14:58:03</t>
  </si>
  <si>
    <t>DAĞKIZILCA-2 35-26-M00500_B_91427111_91427111</t>
  </si>
  <si>
    <t>12.06.2023 09:09:06</t>
  </si>
  <si>
    <t>12.06.2023 11:32:21</t>
  </si>
  <si>
    <t>ALAŞEHİR TR-27 45-73-M00027_C_56401972_56401972</t>
  </si>
  <si>
    <t>12.06.2023 11:19:40</t>
  </si>
  <si>
    <t>12.06.2023 13:25:12</t>
  </si>
  <si>
    <t>12.06.2023 10:36:01</t>
  </si>
  <si>
    <t>12.06.2023 11:02:08</t>
  </si>
  <si>
    <t>YILMAZ TARIMSAL SULAMA TR-1 45-78-L00401_DIREK TIPI TRAFO HUCRESI H01_2108558</t>
  </si>
  <si>
    <t>12.06.2023 08:43:01</t>
  </si>
  <si>
    <t>12.06.2023 10:17:05</t>
  </si>
  <si>
    <t>K-4244 35-01-K04244_911876557_911876557</t>
  </si>
  <si>
    <t>12.06.2023 20:24:17</t>
  </si>
  <si>
    <t>12.06.2023 22:25:02</t>
  </si>
  <si>
    <t>DM02/TR07 45-73-M00063_945675136_945675136</t>
  </si>
  <si>
    <t>12.06.2023 16:54:07</t>
  </si>
  <si>
    <t>12.06.2023 18:06:49</t>
  </si>
  <si>
    <t>TR-14 45-77-L00014_945511738_945511738</t>
  </si>
  <si>
    <t>12.06.2023 10:53:57</t>
  </si>
  <si>
    <t>12.06.2023 11:51:59</t>
  </si>
  <si>
    <t>TR-139 35-15-M00139_950348981_950348981</t>
  </si>
  <si>
    <t>12.06.2023 22:06:46</t>
  </si>
  <si>
    <t>13.06.2023 01:32:23</t>
  </si>
  <si>
    <t>M-78 FULYA EVLERİ 35-14-M00078_965524929_965524929</t>
  </si>
  <si>
    <t>12.06.2023 10:38:59</t>
  </si>
  <si>
    <t>12.06.2023 12:21:08</t>
  </si>
  <si>
    <t>TR-54 35-17-M00054_8032088_56389429_56389429</t>
  </si>
  <si>
    <t>12.06.2023 19:44:21</t>
  </si>
  <si>
    <t>12.06.2023 20:29:22</t>
  </si>
  <si>
    <t>12.06.2023 21:12:59</t>
  </si>
  <si>
    <t>12.06.2023 22:03:33</t>
  </si>
  <si>
    <t>PİYALE TM 35-02-A00007_PİYALE-31 K42_2063621</t>
  </si>
  <si>
    <t>12.06.2023 03:40:29</t>
  </si>
  <si>
    <t>12.06.2023 03:53:52</t>
  </si>
  <si>
    <t>KÖPRÜBAŞI TR-27 (FUTBOL SAHASI) 45-86-M00027_KÖPRÜBAŞI TR-38 M03_72220574</t>
  </si>
  <si>
    <t>12.06.2023 07:59:00</t>
  </si>
  <si>
    <t>12.06.2023 08:36:16</t>
  </si>
  <si>
    <t>12.06.2023 15:33:04</t>
  </si>
  <si>
    <t>12.06.2023 21:00:15</t>
  </si>
  <si>
    <t>AKKOYUNLU TR-2 35-29-L00270_A_56367718_56367718</t>
  </si>
  <si>
    <t>12.06.2023 17:00:49</t>
  </si>
  <si>
    <t>12.06.2023 20:28:33</t>
  </si>
  <si>
    <t>PAYAMLI M-1 KÖK 35-25-M00175_PAYAMLI M15_72057725</t>
  </si>
  <si>
    <t>12.06.2023 11:08:11</t>
  </si>
  <si>
    <t>12.06.2023 11:15:44</t>
  </si>
  <si>
    <t>MORDOĞAN TR-28 35-21-L00156_953364729_953364729</t>
  </si>
  <si>
    <t>12.06.2023 18:42:31</t>
  </si>
  <si>
    <t>12.06.2023 20:43:49</t>
  </si>
  <si>
    <t>GÜZELBAHÇE İM 35-10-A00001_PİNA K02_77678563</t>
  </si>
  <si>
    <t>12.06.2023 00:23:10</t>
  </si>
  <si>
    <t>12.06.2023 00:43:56</t>
  </si>
  <si>
    <t>12.06.2023 09:17:58</t>
  </si>
  <si>
    <t>12.06.2023 10:55:21</t>
  </si>
  <si>
    <t>TR-63 35-19-L00063_B_56377041_56377041</t>
  </si>
  <si>
    <t>12.06.2023 19:41:11</t>
  </si>
  <si>
    <t>12.06.2023 23:30:53</t>
  </si>
  <si>
    <t>TR-53 35-15-M00053_950350754_950350754</t>
  </si>
  <si>
    <t>12.06.2023 11:57:09</t>
  </si>
  <si>
    <t>12.06.2023 15:26:07</t>
  </si>
  <si>
    <t>DEĞİRMENDERE DM 35-22-M00085_HatBaşıAyırıcı_53132469 M09_53132469</t>
  </si>
  <si>
    <t>12.06.2023 18:14:07</t>
  </si>
  <si>
    <t>12.06.2023 20:00:53</t>
  </si>
  <si>
    <t>12.06.2023 15:05:00</t>
  </si>
  <si>
    <t>12.06.2023 15:20:00</t>
  </si>
  <si>
    <t>HARMANDALI KÖK 45-71-M00061_HatBaşıAyırıcı_53135195 M02_53135195</t>
  </si>
  <si>
    <t>12.06.2023 11:18:27</t>
  </si>
  <si>
    <t>12.06.2023 11:29:04</t>
  </si>
  <si>
    <t>L-233 AKARCA KÖK 35-14-L00233_L-58 HAVACILAR SİTESİ L03_72202703</t>
  </si>
  <si>
    <t>12.06.2023 17:57:15</t>
  </si>
  <si>
    <t>12.06.2023 18:32:33</t>
  </si>
  <si>
    <t>BİRGİ TR-2 (TR-282) 35-19-M00282_11682052_56356088_56356088</t>
  </si>
  <si>
    <t>12.06.2023 11:13:55</t>
  </si>
  <si>
    <t>12.06.2023 13:46:36</t>
  </si>
  <si>
    <t>DM-3/29 45-71-M00083_953199163_953199163</t>
  </si>
  <si>
    <t>12.06.2023 10:38:08</t>
  </si>
  <si>
    <t>12.06.2023 14:55:21</t>
  </si>
  <si>
    <t>12.06.2023 13:00:50</t>
  </si>
  <si>
    <t>12.06.2023 13:36:48</t>
  </si>
  <si>
    <t>12.06.2023 01:33:13</t>
  </si>
  <si>
    <t>12.06.2023 01:41:00</t>
  </si>
  <si>
    <t>AKGEDİK KÖK-2 45-71-M00163_TARIMSAL SULAMA M03_55994928</t>
  </si>
  <si>
    <t>12.06.2023 08:02:18</t>
  </si>
  <si>
    <t>12.06.2023 13:22:55</t>
  </si>
  <si>
    <t>12.06.2023 19:44:27</t>
  </si>
  <si>
    <t>13.06.2023 00:42:33</t>
  </si>
  <si>
    <t>DM-4/18 35-26-M00803_DM-4/9 M02_65909359</t>
  </si>
  <si>
    <t>12.06.2023 09:10:47</t>
  </si>
  <si>
    <t>12.06.2023 09:54:58</t>
  </si>
  <si>
    <t>M-1822 35-03-M01822__91155411_91155411</t>
  </si>
  <si>
    <t>12.06.2023 10:26:01</t>
  </si>
  <si>
    <t>12.06.2023 12:09:03</t>
  </si>
  <si>
    <t>GÜZELKÖY KÖK 45-71-M00123_HatBaşıAyırıcı_53134528 M04_53134528</t>
  </si>
  <si>
    <t>12.06.2023 07:27:37</t>
  </si>
  <si>
    <t>12.06.2023 10:31:51</t>
  </si>
  <si>
    <t>GÜLBAHÇE TR-2 (TR-183) 35-19-L00183_A_91227956_91227956</t>
  </si>
  <si>
    <t>12.06.2023 17:29:33</t>
  </si>
  <si>
    <t>12.06.2023 19:45:12</t>
  </si>
  <si>
    <t>M-2414 35-01-M02414_M-2414 TR-2 M01_66125546</t>
  </si>
  <si>
    <t>12.06.2023 21:25:42</t>
  </si>
  <si>
    <t>13.06.2023 00:48:35</t>
  </si>
  <si>
    <t>SÖĞÜTÖREN TR-3 35-20-L00349_A_91177786_91177786</t>
  </si>
  <si>
    <t>12.06.2023 09:33:51</t>
  </si>
  <si>
    <t>12.06.2023 11:11:33</t>
  </si>
  <si>
    <t>TR-7 35-16-L00007_47588427_56353625_56353625</t>
  </si>
  <si>
    <t>12.06.2023 15:47:08</t>
  </si>
  <si>
    <t>12.06.2023 18:04:46</t>
  </si>
  <si>
    <t>12.06.2023 05:55:38</t>
  </si>
  <si>
    <t>12.06.2023 07:22:18</t>
  </si>
  <si>
    <t>12.06.2023 08:30:20</t>
  </si>
  <si>
    <t>12.06.2023 08:56:05</t>
  </si>
  <si>
    <t>12.06.2023 06:30:43</t>
  </si>
  <si>
    <t>12.06.2023 08:46:39</t>
  </si>
  <si>
    <t>ALİAĞA GIS TM 35-17-A00014_EGE GÜBRE-1 (2H06) M019_66128139</t>
  </si>
  <si>
    <t>12.06.2023 09:10:06</t>
  </si>
  <si>
    <t>12.06.2023 15:58:50</t>
  </si>
  <si>
    <t>K-4191 İNKİLAP METRO İST. 35-03-K04191Ö_ K03_2040532</t>
  </si>
  <si>
    <t>12.06.2023 11:48:26</t>
  </si>
  <si>
    <t>12.06.2023 15:07:45</t>
  </si>
  <si>
    <t>YAKAKÖY KÖK 45-75-M00067_KAYACIK ESKİ SARIALİLER M05_2324690</t>
  </si>
  <si>
    <t>12.06.2023 18:58:10</t>
  </si>
  <si>
    <t>12.06.2023 19:14:09</t>
  </si>
  <si>
    <t>TIRMANLAR DM 35-16-M00171_HatBaşıAyırıcı_53138909 M03_53138909</t>
  </si>
  <si>
    <t>12.06.2023 10:12:10</t>
  </si>
  <si>
    <t>12.06.2023 11:22:23</t>
  </si>
  <si>
    <t>YENİKÖY TR-2 45-71-M01045_45-71-M01045_2362856</t>
  </si>
  <si>
    <t>12.06.2023 14:10:07</t>
  </si>
  <si>
    <t>12.06.2023 17:38:41</t>
  </si>
  <si>
    <t>KURUCUOVA TR-10 35-15-L01097_A_56368314_56368314</t>
  </si>
  <si>
    <t>12.06.2023 13:14:17</t>
  </si>
  <si>
    <t>12.06.2023 15:45:25</t>
  </si>
  <si>
    <t>TR-1/22 45-83-M00022_45-83-M00022_2349532</t>
  </si>
  <si>
    <t>12.06.2023 09:16:42</t>
  </si>
  <si>
    <t>12.06.2023 11:44:10</t>
  </si>
  <si>
    <t>HELVACI DM-2 35-17-M00359_AVEA MOBİL M02_66476667</t>
  </si>
  <si>
    <t>12.06.2023 14:34:11</t>
  </si>
  <si>
    <t>12.06.2023 18:15:45</t>
  </si>
  <si>
    <t>KUMKUYUCAK KÖK 45-80-M00093_KUMKUYUCAK ŞEHİR M05_72193194</t>
  </si>
  <si>
    <t>12.06.2023 08:57:13</t>
  </si>
  <si>
    <t>12.06.2023 09:52:03</t>
  </si>
  <si>
    <t>12.06.2023 14:10:40</t>
  </si>
  <si>
    <t>12.06.2023 14:21:08</t>
  </si>
  <si>
    <t>KABAKUM KÖK-9 35-30-L00126_SALİHLER- BAHÇELİ L07_72067074</t>
  </si>
  <si>
    <t>12.06.2023 01:04:13</t>
  </si>
  <si>
    <t>12.06.2023 02:42:58</t>
  </si>
  <si>
    <t>12.06.2023 17:59:23</t>
  </si>
  <si>
    <t>12.06.2023 19:45:16</t>
  </si>
  <si>
    <t>KORDON KÖK 45-78-M00730_HatBaşıAyırıcı_53139020 M02_53139020</t>
  </si>
  <si>
    <t>12.06.2023 07:22:32</t>
  </si>
  <si>
    <t>12.06.2023 09:31:44</t>
  </si>
  <si>
    <t>GÖLMARMARA TR-21 45-85-L00021_A_56401797_56401797</t>
  </si>
  <si>
    <t>12.06.2023 17:53:36</t>
  </si>
  <si>
    <t>12.06.2023 22:48:42</t>
  </si>
  <si>
    <t>12.06.2023 08:06:14</t>
  </si>
  <si>
    <t>12.06.2023 08:12:00</t>
  </si>
  <si>
    <t>TR-154 ZEYTİNALANI 35-19-L00154_11397196 9_5931016</t>
  </si>
  <si>
    <t>12.06.2023 19:06:52</t>
  </si>
  <si>
    <t>13.06.2023 00:52:43</t>
  </si>
  <si>
    <t>DM-3/TR-33 35-26-M01259_SB D04_57761850</t>
  </si>
  <si>
    <t>12.06.2023 20:08:59</t>
  </si>
  <si>
    <t>12.06.2023 22:13:53</t>
  </si>
  <si>
    <t>12.06.2023 11:26:33</t>
  </si>
  <si>
    <t>12.06.2023 11:58:47</t>
  </si>
  <si>
    <t>12.06.2023 13:55:56</t>
  </si>
  <si>
    <t>12.06.2023 14:54:46</t>
  </si>
  <si>
    <t>12.06.2023 11:36:00</t>
  </si>
  <si>
    <t>12.06.2023 18:18:08</t>
  </si>
  <si>
    <t>İCİKLER TR-1 45-74-M00255_45-74-M00255_72229960</t>
  </si>
  <si>
    <t>12.06.2023 09:55:15</t>
  </si>
  <si>
    <t>12.06.2023 10:38:53</t>
  </si>
  <si>
    <t>GÜVERCİNLİK ZABITAĞA TR-1 45-77-L00338_DIREK TIPI TRAFO HUCRESI H01_2049616</t>
  </si>
  <si>
    <t>12.06.2023 16:53:07</t>
  </si>
  <si>
    <t>12.06.2023 21:25:50</t>
  </si>
  <si>
    <t>SÜLEYMANLI KÖK 35-28-M00606_PLATİN GES M03_66870928</t>
  </si>
  <si>
    <t>12.06.2023 12:21:33</t>
  </si>
  <si>
    <t>12.06.2023 18:41:39</t>
  </si>
  <si>
    <t>M-650 35-02-M00650_M-652 M02_2325058</t>
  </si>
  <si>
    <t>12.06.2023 07:22:13</t>
  </si>
  <si>
    <t>12.06.2023 08:46:55</t>
  </si>
  <si>
    <t>DM-03/01 45-71-M00003_D d3b_45179769</t>
  </si>
  <si>
    <t>12.06.2023 01:55:01</t>
  </si>
  <si>
    <t>12.06.2023 02:48:26</t>
  </si>
  <si>
    <t>M-280 GEÇİT 35-02-M00280_M-391 M03_89088122</t>
  </si>
  <si>
    <t>12.06.2023 17:31:36</t>
  </si>
  <si>
    <t>12.06.2023 17:55:28</t>
  </si>
  <si>
    <t>K-4588 35-01-K04588_C_56382595_56382595</t>
  </si>
  <si>
    <t>12.06.2023 09:23:32</t>
  </si>
  <si>
    <t>12.06.2023 11:10:58</t>
  </si>
  <si>
    <t>K-77 35-01-K00077_TRAFO K03_41903907</t>
  </si>
  <si>
    <t>12.06.2023 10:33:25</t>
  </si>
  <si>
    <t>12.06.2023 11:10:35</t>
  </si>
  <si>
    <t>MECİDİYE TR-1 KÖK 45-72-L00078_GÖKÇEKÖY (KÖYLER ÇIKIŞI) L010_66560899</t>
  </si>
  <si>
    <t>12.06.2023 09:05:07</t>
  </si>
  <si>
    <t>12.06.2023 13:52:44</t>
  </si>
  <si>
    <t>ULUCAK DM 35-27-M00792_ESKİ ÇAMBEL M16_2311044</t>
  </si>
  <si>
    <t>12.06.2023 19:57:48</t>
  </si>
  <si>
    <t>12.06.2023 20:40:29</t>
  </si>
  <si>
    <t>YEŞİLOVA ÇAYIR TR-5 35-20-L00130_955190044_955190044</t>
  </si>
  <si>
    <t>12.06.2023 18:19:42</t>
  </si>
  <si>
    <t>12.06.2023 21:20:38</t>
  </si>
  <si>
    <t>TEKNOPET KÖK-2 35-27-M00593_ARMUTLU TR-21/TR-22/A.CANCAN SULAMA GRUBU M02_72162540</t>
  </si>
  <si>
    <t>12.06.2023 19:21:34</t>
  </si>
  <si>
    <t>12.06.2023 20:14:00</t>
  </si>
  <si>
    <t>L-113 OVACIK 35-18-L00113_950439495_950439495</t>
  </si>
  <si>
    <t>12.06.2023 09:50:03</t>
  </si>
  <si>
    <t>12.06.2023 11:34:14</t>
  </si>
  <si>
    <t>EŞREFPAŞA İM 35-01-A00002_TR-1 10.5 K09_2045909</t>
  </si>
  <si>
    <t>12.06.2023 08:44:43</t>
  </si>
  <si>
    <t>12.06.2023 09:34:38</t>
  </si>
  <si>
    <t>YAKAPINAR TR-2 35-20-L00152_A_91350982_91350982</t>
  </si>
  <si>
    <t>12.06.2023 10:08:26</t>
  </si>
  <si>
    <t>12.06.2023 17:02:55</t>
  </si>
  <si>
    <t>TR-1/59 45-72-M00059_95000142641_95000142641</t>
  </si>
  <si>
    <t>12.06.2023 12:54:18</t>
  </si>
  <si>
    <t>12.06.2023 15:12:24</t>
  </si>
  <si>
    <t>TR-1/67 (CEZAEVİ YANI) 45-83-M00067__84021685_84021685</t>
  </si>
  <si>
    <t>12.06.2023 08:17:05</t>
  </si>
  <si>
    <t>12.06.2023 09:17:20</t>
  </si>
  <si>
    <t>HİSARKÖY 35-16-M00112_953326669_953326669</t>
  </si>
  <si>
    <t>12.06.2023 12:47:22</t>
  </si>
  <si>
    <t>12.06.2023 14:00:00</t>
  </si>
  <si>
    <t>M-992 35-03-M00992_911254978_911254978</t>
  </si>
  <si>
    <t>12.06.2023 17:10:21</t>
  </si>
  <si>
    <t>12.06.2023 18:21:47</t>
  </si>
  <si>
    <t>BAĞYURDU TM 35-27-A00003_ABALIOĞLU M09_2303181</t>
  </si>
  <si>
    <t>12.06.2023 06:50:56</t>
  </si>
  <si>
    <t>12.06.2023 08:14:29</t>
  </si>
  <si>
    <t>HATAY TM 35-01-A00009_HATAY-3 K03_2057748</t>
  </si>
  <si>
    <t>12.06.2023 11:53:00</t>
  </si>
  <si>
    <t>12.06.2023 13:02:57</t>
  </si>
  <si>
    <t>12.06.2023 13:49:07</t>
  </si>
  <si>
    <t>12.06.2023 15:26:23</t>
  </si>
  <si>
    <t>TÖYKO KÖK 35-30-M00213_GÜZELEGE SİTESİ M02_2039759</t>
  </si>
  <si>
    <t>12.06.2023 16:21:12</t>
  </si>
  <si>
    <t>12.06.2023 17:21:05</t>
  </si>
  <si>
    <t>GÖLCÜK TR-13 35-15-L00325_950394871_950394871</t>
  </si>
  <si>
    <t>12.06.2023 21:48:48</t>
  </si>
  <si>
    <t>12.06.2023 23:59:30</t>
  </si>
  <si>
    <t>ÜNİVERSİTE TM 35-02-A00008_ÜNİVERSİTE-15 K39_2314408</t>
  </si>
  <si>
    <t>12.06.2023 00:02:17</t>
  </si>
  <si>
    <t>12.06.2023 01:09:42</t>
  </si>
  <si>
    <t>GÜLBAHÇE TR-4 35-19-L00144_10776687_56390070_56390070</t>
  </si>
  <si>
    <t>12.06.2023 09:56:32</t>
  </si>
  <si>
    <t>12.06.2023 17:10:09</t>
  </si>
  <si>
    <t>M-361 35-09-M00361_97762949_97762949</t>
  </si>
  <si>
    <t>12.06.2023 14:01:34</t>
  </si>
  <si>
    <t>12.06.2023 16:59:02</t>
  </si>
  <si>
    <t>BEYLER ÇAYIRI TR-2 35-16-M00163_953354667_953354667</t>
  </si>
  <si>
    <t>12.06.2023 07:38:46</t>
  </si>
  <si>
    <t>12.06.2023 10:26:07</t>
  </si>
  <si>
    <t>EYNEZ KÖK 45-82-M00158_IŞIKLAR-1 GİRİŞ M01_72199452</t>
  </si>
  <si>
    <t>12.06.2023 09:02:06</t>
  </si>
  <si>
    <t>12.06.2023 10:19:04</t>
  </si>
  <si>
    <t>K-1406 35-01-K01406_K-1188 K02_2041860</t>
  </si>
  <si>
    <t>12.06.2023 13:05:37</t>
  </si>
  <si>
    <t>12.06.2023 13:21:42</t>
  </si>
  <si>
    <t>GÖRDES DM 45-75-M00050_KAYACIK M06_2083588</t>
  </si>
  <si>
    <t>12.06.2023 12:34:35</t>
  </si>
  <si>
    <t>12.06.2023 12:49:08</t>
  </si>
  <si>
    <t>KUMKUYUCAK KÖK 45-80-M00093_KUMKUYUCAK ŞEHİR M05_72193247</t>
  </si>
  <si>
    <t>12.06.2023 15:57:45</t>
  </si>
  <si>
    <t>12.06.2023 16:53:24</t>
  </si>
  <si>
    <t>K-2998 35-03-K02998_TRAFO K04_2320765</t>
  </si>
  <si>
    <t>12.06.2023 09:03:58</t>
  </si>
  <si>
    <t>12.06.2023 18:40:11</t>
  </si>
  <si>
    <t>TR-75 (M-775) 35-30-M00775_955296900_955296900</t>
  </si>
  <si>
    <t>12.06.2023 08:38:26</t>
  </si>
  <si>
    <t>12.06.2023 11:56:41</t>
  </si>
  <si>
    <t>ESKİOBA KÖK 35-29-L00037_MAHMUTLAR L02_2324401</t>
  </si>
  <si>
    <t>12.06.2023 10:15:39</t>
  </si>
  <si>
    <t>12.06.2023 18:19:06</t>
  </si>
  <si>
    <t>12.06.2023 09:13:21</t>
  </si>
  <si>
    <t>12.06.2023 09:58:00</t>
  </si>
  <si>
    <t>12.06.2023 12:12:34</t>
  </si>
  <si>
    <t>12.06.2023 13:11:38</t>
  </si>
  <si>
    <t>12.06.2023 16:35:08</t>
  </si>
  <si>
    <t>12.06.2023 19:00:46</t>
  </si>
  <si>
    <t>12.06.2023 00:09:10</t>
  </si>
  <si>
    <t>12.06.2023 03:24:56</t>
  </si>
  <si>
    <t>12.06.2023 06:45:34</t>
  </si>
  <si>
    <t>12.06.2023 06:47:05</t>
  </si>
  <si>
    <t>12.06.2023 09:25:17</t>
  </si>
  <si>
    <t>12.06.2023 17:18:26</t>
  </si>
  <si>
    <t>KARATEKELİ TR-1 35-24-M00104_B_65496888_65496888</t>
  </si>
  <si>
    <t>12.06.2023 12:49:53</t>
  </si>
  <si>
    <t>12.06.2023 14:45:01</t>
  </si>
  <si>
    <t>TOKMAKLI KÖK 45-86-M00047_ÇATALOLUK ENH.(BORLU KÖK) M01_72227668</t>
  </si>
  <si>
    <t>12.06.2023 10:10:03</t>
  </si>
  <si>
    <t>12.06.2023 10:10:30</t>
  </si>
  <si>
    <t>YENİFOÇA TR-18 35-23-M00018_42096340_56365410_56365410</t>
  </si>
  <si>
    <t>12.06.2023 15:37:19</t>
  </si>
  <si>
    <t>12.06.2023 09:18:56</t>
  </si>
  <si>
    <t>12.06.2023 16:22:53</t>
  </si>
  <si>
    <t>TR-82 35-17-M00082__56394499_56394499</t>
  </si>
  <si>
    <t>12.06.2023 20:42:08</t>
  </si>
  <si>
    <t>12.06.2023 21:17:15</t>
  </si>
  <si>
    <t>KÜÇÜKKALE KÖK 35-29-L00036_MEHMETLER L02_2327050</t>
  </si>
  <si>
    <t>12.06.2023 08:54:28</t>
  </si>
  <si>
    <t>12.06.2023 15:45:31</t>
  </si>
  <si>
    <t>SOMA A SANTRALİ İM/DM 45-82-A00001_SAVAŞTEPE 15.8 L14_2091657</t>
  </si>
  <si>
    <t>12.06.2023 04:01:49</t>
  </si>
  <si>
    <t>12.06.2023 04:38:53</t>
  </si>
  <si>
    <t>12.06.2023 09:27:53</t>
  </si>
  <si>
    <t>12.06.2023 17:01:54</t>
  </si>
  <si>
    <t>DM-2/19 35-27-M01091_95001205164_95001205164</t>
  </si>
  <si>
    <t>12.06.2023 08:01:01</t>
  </si>
  <si>
    <t>12.06.2023 12:44:10</t>
  </si>
  <si>
    <t>YAĞCILAR KÖK 45-71-M00179_SULAMALAR-AT ÇİFTLİĞİ M02_72258055</t>
  </si>
  <si>
    <t>12.06.2023 11:34:55</t>
  </si>
  <si>
    <t>12.06.2023 12:54:44</t>
  </si>
  <si>
    <t>12.06.2023 20:09:04</t>
  </si>
  <si>
    <t>13.06.2023 03:17:54</t>
  </si>
  <si>
    <t>TR-136 35-15-M00136_TR-10 MÜZE KARŞISI M01_66750817</t>
  </si>
  <si>
    <t>12.06.2023 09:27:13</t>
  </si>
  <si>
    <t>12.06.2023 10:13:46</t>
  </si>
  <si>
    <t>YENİFOÇA M-274 35-23-M00274_950421066_950421066</t>
  </si>
  <si>
    <t>12.06.2023 21:21:43</t>
  </si>
  <si>
    <t>13.06.2023 01:54:27</t>
  </si>
  <si>
    <t>12.06.2023 17:01:25</t>
  </si>
  <si>
    <t>12.06.2023 17:31:41</t>
  </si>
  <si>
    <t>GÜMÜLDÜR M-7 35-25-M00007_HatBaşıAyırıcı_53133815 M01_53133815</t>
  </si>
  <si>
    <t>12.06.2023 00:56:35</t>
  </si>
  <si>
    <t>12.06.2023 02:00:38</t>
  </si>
  <si>
    <t>GÜZELKÖY KÖK 45-71-M00123_GÜZELKÖY M07_50218011</t>
  </si>
  <si>
    <t>12.06.2023 10:44:57</t>
  </si>
  <si>
    <t>12.06.2023 18:58:13</t>
  </si>
  <si>
    <t>BAĞARASI TR-11 35-23-M00180_95000518498_95000518498</t>
  </si>
  <si>
    <t>12.06.2023 17:22:17</t>
  </si>
  <si>
    <t>12.06.2023 19:09:00</t>
  </si>
  <si>
    <t>TR-92 35-19-L00092_35-19-L00092_2372251</t>
  </si>
  <si>
    <t>12.06.2023 09:29:47</t>
  </si>
  <si>
    <t>12.06.2023 11:13:02</t>
  </si>
  <si>
    <t>GÜZELBAHÇE İM 35-10-A00001_DERYA K01_77678564</t>
  </si>
  <si>
    <t>12.06.2023 00:23:32</t>
  </si>
  <si>
    <t>12.06.2023 01:01:10</t>
  </si>
  <si>
    <t>12.06.2023 18:13:22</t>
  </si>
  <si>
    <t>K-3027 35-10-K03027__72410806_72410806</t>
  </si>
  <si>
    <t>12.06.2023 10:08:48</t>
  </si>
  <si>
    <t>12.06.2023 17:17:47</t>
  </si>
  <si>
    <t>KINIK İM 35-24-A00001_HatBaşıAyırıcı_89800642 M09_89800642</t>
  </si>
  <si>
    <t>12.06.2023 07:07:25</t>
  </si>
  <si>
    <t>12.06.2023 09:37:30</t>
  </si>
  <si>
    <t>SANDAL TR-3 45-77-M00010_A_56392368_56392368</t>
  </si>
  <si>
    <t>12.06.2023 18:51:24</t>
  </si>
  <si>
    <t>12.06.2023 22:00:01</t>
  </si>
  <si>
    <t>TR-47 35-16-L00047_95001248693_95001248693</t>
  </si>
  <si>
    <t>12.06.2023 14:45:56</t>
  </si>
  <si>
    <t>12.06.2023 17:03:07</t>
  </si>
  <si>
    <t>KABAKUM KÖK-9 35-30-L00126_HatBaşıAyırıcı_53133729 L07_53133729</t>
  </si>
  <si>
    <t>12.06.2023 15:15:14</t>
  </si>
  <si>
    <t>12.06.2023 16:08:41</t>
  </si>
  <si>
    <t>DURMUŞ SABANCI SULAMA GRUBU 35-29-M00295_A_91048544_91048544</t>
  </si>
  <si>
    <t>12.06.2023 10:18:35</t>
  </si>
  <si>
    <t>12.06.2023 12:15:30</t>
  </si>
  <si>
    <t>KADIBOĞAN TR-2 45-74-M00220_DIREK TIPI TRAFO HUCRESI H01_2043638</t>
  </si>
  <si>
    <t>12.06.2023 12:27:56</t>
  </si>
  <si>
    <t>12.06.2023 13:01:36</t>
  </si>
  <si>
    <t>DM-1/10 (TR-18) 35-19-M00018_956664678_956664678</t>
  </si>
  <si>
    <t>12.06.2023 17:44:31</t>
  </si>
  <si>
    <t>12.06.2023 22:55:55</t>
  </si>
  <si>
    <t>12.06.2023 15:27:31</t>
  </si>
  <si>
    <t>12.06.2023 20:29:56</t>
  </si>
  <si>
    <t>MENEMEN DM-4 35-28-M00733_DM-4/7 M13_2315256</t>
  </si>
  <si>
    <t>12.06.2023 09:59:27</t>
  </si>
  <si>
    <t>12.06.2023 15:53:57</t>
  </si>
  <si>
    <t>ASARLIK TR-8 35-28-M00182_DIREK TIPI TRAFO HUCRESI H01_2110296</t>
  </si>
  <si>
    <t>12.06.2023 16:36:55</t>
  </si>
  <si>
    <t>12.06.2023 19:42:39</t>
  </si>
  <si>
    <t>GÜZELKÖY KÖK 45-71-M00123_GÜZELKÖY M07_50218082</t>
  </si>
  <si>
    <t>12.06.2023 00:49:47</t>
  </si>
  <si>
    <t>12.06.2023 01:28:37</t>
  </si>
  <si>
    <t>ÖRÜCÜLER KÖK 45-74-M00355_BARDAKÇI M04_79409498</t>
  </si>
  <si>
    <t>12.06.2023 17:25:00</t>
  </si>
  <si>
    <t>12.06.2023 19:49:00</t>
  </si>
  <si>
    <t>12.06.2023 21:24:19</t>
  </si>
  <si>
    <t>12.06.2023 23:58:20</t>
  </si>
  <si>
    <t>OTOYOL DM 45-80-M02917_APPAK M01_72022599</t>
  </si>
  <si>
    <t>12.06.2023 06:09:27</t>
  </si>
  <si>
    <t>12.06.2023 06:43:10</t>
  </si>
  <si>
    <t>12.06.2023 07:18:23</t>
  </si>
  <si>
    <t>12.06.2023 09:29:11</t>
  </si>
  <si>
    <t>ÇİLE DM 35-22-M00086_AHMETBEYLİ M06_50064096</t>
  </si>
  <si>
    <t>12.06.2023 11:54:47</t>
  </si>
  <si>
    <t>12.06.2023 14:25:35</t>
  </si>
  <si>
    <t>CENNET MAHALLESİ TR-3 35-16-M00136_DIREK TIPI TRAFO HUCRESI H01_2042460</t>
  </si>
  <si>
    <t>12.06.2023 10:11:45</t>
  </si>
  <si>
    <t>12.06.2023 14:25:34</t>
  </si>
  <si>
    <t>ÇAYAĞZI TR-19 35-31-L00445_A_56406004_56406004</t>
  </si>
  <si>
    <t>12.06.2023 16:29:23</t>
  </si>
  <si>
    <t>12.06.2023 17:32:47</t>
  </si>
  <si>
    <t>GÖKEYÜP TR-1 KÖK 45-78-M00798_GÖKEYÜP MERKEZ M03_2328537</t>
  </si>
  <si>
    <t>13.06.2023 20:59:20</t>
  </si>
  <si>
    <t>13.06.2023 21:36:11</t>
  </si>
  <si>
    <t>ARMUTLU TR-15 35-27-M00580__72410476_72410476</t>
  </si>
  <si>
    <t>13.06.2023 22:00:45</t>
  </si>
  <si>
    <t>13.06.2023 22:57:26</t>
  </si>
  <si>
    <t>13.06.2023 16:42:40</t>
  </si>
  <si>
    <t>13.06.2023 16:45:28</t>
  </si>
  <si>
    <t>13.06.2023 08:45:34</t>
  </si>
  <si>
    <t>13.06.2023 09:36:36</t>
  </si>
  <si>
    <t>13.06.2023 18:34:42</t>
  </si>
  <si>
    <t>13.06.2023 19:19:22</t>
  </si>
  <si>
    <t>13.06.2023 16:07:15</t>
  </si>
  <si>
    <t>13.06.2023 16:28:03</t>
  </si>
  <si>
    <t>TR-137 TORASAN MAH. 35-19-L00137_C_91021583_91021583</t>
  </si>
  <si>
    <t>13.06.2023 21:04:22</t>
  </si>
  <si>
    <t>13.06.2023 22:22:07</t>
  </si>
  <si>
    <t>YEŞİLKÖY TR-1 45-86-M00106_45-86-M00106_2358451</t>
  </si>
  <si>
    <t>13.06.2023 12:37:23</t>
  </si>
  <si>
    <t>13.06.2023 15:57:10</t>
  </si>
  <si>
    <t>K-11 35-01-K00011_911841302_911841302</t>
  </si>
  <si>
    <t>13.06.2023 15:24:29</t>
  </si>
  <si>
    <t>13.06.2023 17:14:26</t>
  </si>
  <si>
    <t>13.06.2023 09:47:14</t>
  </si>
  <si>
    <t>13.06.2023 13:10:27</t>
  </si>
  <si>
    <t>GÖKEYÜP TR-2 45-78-M00815_45-78-M00815_2372358</t>
  </si>
  <si>
    <t>13.06.2023 13:28:32</t>
  </si>
  <si>
    <t>13.06.2023 14:07:08</t>
  </si>
  <si>
    <t>K-2640 35-07-K02640_D_56378636_56378636</t>
  </si>
  <si>
    <t>13.06.2023 11:30:45</t>
  </si>
  <si>
    <t>13.06.2023 14:01:12</t>
  </si>
  <si>
    <t>13.06.2023 09:23:49</t>
  </si>
  <si>
    <t>13.06.2023 16:42:22</t>
  </si>
  <si>
    <t>UĞURLU KÖK 45-86-M00045_HatBaşıAyırıcı_53135423 M04_53135423</t>
  </si>
  <si>
    <t>13.06.2023 19:45:07</t>
  </si>
  <si>
    <t>14.06.2023 00:20:00</t>
  </si>
  <si>
    <t>ALAÇATI İM 35-18-A00002_L-299 ARITMA L13_2052461</t>
  </si>
  <si>
    <t>13.06.2023 11:44:34</t>
  </si>
  <si>
    <t>13.06.2023 13:42:14</t>
  </si>
  <si>
    <t>YAKAPINAR TR-1 35-20-L00148_35-20-L00148_2362904</t>
  </si>
  <si>
    <t>13.06.2023 10:01:20</t>
  </si>
  <si>
    <t>13.06.2023 17:37:52</t>
  </si>
  <si>
    <t>AHMETLİ İM 45-84-A00001_ŞEHİR-2A L03_2067793</t>
  </si>
  <si>
    <t>13.06.2023 17:31:44</t>
  </si>
  <si>
    <t>13.06.2023 17:39:35</t>
  </si>
  <si>
    <t>SADULLAH SEZER GRB 35-30-M00197_955328448_955328448</t>
  </si>
  <si>
    <t>13.06.2023 15:08:40</t>
  </si>
  <si>
    <t>13.06.2023 17:45:53</t>
  </si>
  <si>
    <t>M-1921 35-02-M01921_915020137_915020137</t>
  </si>
  <si>
    <t>13.06.2023 14:46:49</t>
  </si>
  <si>
    <t>13.06.2023 17:08:40</t>
  </si>
  <si>
    <t>ÖREN TOPRAK SU KÖK 35-27-M00760_ÖREN TOPRAK SULAMA KOOP. M01_80024024</t>
  </si>
  <si>
    <t>13.06.2023 17:15:07</t>
  </si>
  <si>
    <t>13.06.2023 17:44:31</t>
  </si>
  <si>
    <t>M-2139 35-07-M02139_97598306_97598306</t>
  </si>
  <si>
    <t>13.06.2023 12:44:35</t>
  </si>
  <si>
    <t>13.06.2023 16:40:39</t>
  </si>
  <si>
    <t>DM-4/TR-4 35-13-L00444_946425311_946425311</t>
  </si>
  <si>
    <t>13.06.2023 14:28:24</t>
  </si>
  <si>
    <t>13.06.2023 15:30:51</t>
  </si>
  <si>
    <t>EMLAKDERE KÖK 45-71-M02311_ON YAPI BETON M04_72744317</t>
  </si>
  <si>
    <t>13.06.2023 08:15:35</t>
  </si>
  <si>
    <t>13.06.2023 09:03:19</t>
  </si>
  <si>
    <t>HAMZABEYLİ KÖK 45-71-M00071_FABRİKALAR M02_2318886</t>
  </si>
  <si>
    <t>13.06.2023 04:02:46</t>
  </si>
  <si>
    <t>13.06.2023 06:36:56</t>
  </si>
  <si>
    <t>K-4335 35-02-K04335_A_56362519_56362519</t>
  </si>
  <si>
    <t>13.06.2023 09:40:28</t>
  </si>
  <si>
    <t>13.06.2023 11:04:01</t>
  </si>
  <si>
    <t>OVAKENT TR-6 35-15-L00586_35-15-L00586_2366044</t>
  </si>
  <si>
    <t>13.06.2023 18:39:03</t>
  </si>
  <si>
    <t>13.06.2023 19:21:16</t>
  </si>
  <si>
    <t>ÇAKIRCA ALİ TR-4 45-73-M00367_DIREK TIPI TRAFO HUCRESI H01_2095450</t>
  </si>
  <si>
    <t>13.06.2023 08:59:48</t>
  </si>
  <si>
    <t>13.06.2023 14:15:24</t>
  </si>
  <si>
    <t>ÜNİVERSİTE TM 35-02-A00008_PINARBAŞI-1 M23_2310714</t>
  </si>
  <si>
    <t>13.06.2023 18:19:57</t>
  </si>
  <si>
    <t>13.06.2023 20:28:00</t>
  </si>
  <si>
    <t>SANAYİ SİTESİ TR-1 35-17-M00295_10774074 a3b_5936381</t>
  </si>
  <si>
    <t>13.06.2023 08:40:41</t>
  </si>
  <si>
    <t>13.06.2023 12:05:44</t>
  </si>
  <si>
    <t>13.06.2023 16:20:05</t>
  </si>
  <si>
    <t>13.06.2023 19:06:00</t>
  </si>
  <si>
    <t>KÜREKÇİ BEKİREFE TR-2 45-75-M00119_45-75-M00119_2356809</t>
  </si>
  <si>
    <t>13.06.2023 16:37:03</t>
  </si>
  <si>
    <t>13.06.2023 19:19:45</t>
  </si>
  <si>
    <t>SARIGÖL TR-39 45-79-M00039_TOKİ M01_2315656</t>
  </si>
  <si>
    <t>13.06.2023 10:09:12</t>
  </si>
  <si>
    <t>13.06.2023 16:48:31</t>
  </si>
  <si>
    <t>TR-2/21 45-72-L00021_A_56407069_56407069</t>
  </si>
  <si>
    <t>13.06.2023 10:15:02</t>
  </si>
  <si>
    <t>13.06.2023 11:35:03</t>
  </si>
  <si>
    <t>UĞURLU KÖK 45-86-M00045_ALANYOLU KIRANŞEYH M04_72226053</t>
  </si>
  <si>
    <t>13.06.2023 17:34:18</t>
  </si>
  <si>
    <t>13.06.2023 18:53:00</t>
  </si>
  <si>
    <t>M-1250 35-01-M01250_910857365_910857365</t>
  </si>
  <si>
    <t>13.06.2023 18:54:49</t>
  </si>
  <si>
    <t>13.06.2023 20:28:45</t>
  </si>
  <si>
    <t>ARSLANLAR TM 35-26-A00004_KÖYLER-1 L42_2057981</t>
  </si>
  <si>
    <t>13.06.2023 15:15:57</t>
  </si>
  <si>
    <t>13.06.2023 15:42:59</t>
  </si>
  <si>
    <t>TR-94 35-15-M00094_35-15-M00094_66872393</t>
  </si>
  <si>
    <t>13.06.2023 09:27:55</t>
  </si>
  <si>
    <t>13.06.2023 15:26:12</t>
  </si>
  <si>
    <t>BALABAN TAŞLI TR-1 35-24-M00255_35-24-M00255_49935124</t>
  </si>
  <si>
    <t>13.06.2023 17:21:07</t>
  </si>
  <si>
    <t>13.06.2023 17:57:43</t>
  </si>
  <si>
    <t>IRLAMAZ KÖK 45-83-L00153_DAĞITIM TRAFOSU - GÜNEY DM L04_72158566</t>
  </si>
  <si>
    <t>13.06.2023 19:45:24</t>
  </si>
  <si>
    <t>13.06.2023 21:47:42</t>
  </si>
  <si>
    <t>AKÇAŞEHİR KÖK 35-29-L00035_ÇAYIRLI L06_72208825</t>
  </si>
  <si>
    <t>13.06.2023 07:06:33</t>
  </si>
  <si>
    <t>13.06.2023 07:25:03</t>
  </si>
  <si>
    <t>13.06.2023 16:04:06</t>
  </si>
  <si>
    <t>13.06.2023 20:38:45</t>
  </si>
  <si>
    <t>13.06.2023 04:50:00</t>
  </si>
  <si>
    <t>13.06.2023 05:38:53</t>
  </si>
  <si>
    <t>YENİ FOÇA TR-9 35-23-M00009_A_56366124_56366124</t>
  </si>
  <si>
    <t>13.06.2023 15:02:40</t>
  </si>
  <si>
    <t>13.06.2023 15:57:03</t>
  </si>
  <si>
    <t>13.06.2023 12:07:40</t>
  </si>
  <si>
    <t>13.06.2023 12:43:38</t>
  </si>
  <si>
    <t>YUSUFLU KÖK 35-20-L00077_ERGENLİ L01_66527928</t>
  </si>
  <si>
    <t>13.06.2023 11:46:23</t>
  </si>
  <si>
    <t>13.06.2023 12:13:38</t>
  </si>
  <si>
    <t>SELENDİ DM 45-81-M00001_HatBaşıAyırıcı_92002812 M14_92002812</t>
  </si>
  <si>
    <t>13.06.2023 16:50:00</t>
  </si>
  <si>
    <t>13.06.2023 23:34:20</t>
  </si>
  <si>
    <t>13.06.2023 11:58:43</t>
  </si>
  <si>
    <t>13.06.2023 13:35:35</t>
  </si>
  <si>
    <t>TR-117 RIFAT ÇOĞALMIŞ GRB. 35-15-M00117_35-15-M00117_2364928</t>
  </si>
  <si>
    <t>13.06.2023 18:08:53</t>
  </si>
  <si>
    <t>13.06.2023 19:48:49</t>
  </si>
  <si>
    <t>ÇANDARLI TR-21 35-30-M00021_CANTEK M02_72081435</t>
  </si>
  <si>
    <t>13.06.2023 09:09:21</t>
  </si>
  <si>
    <t>13.06.2023 13:51:55</t>
  </si>
  <si>
    <t>13.06.2023 10:00:44</t>
  </si>
  <si>
    <t>13.06.2023 19:30:33</t>
  </si>
  <si>
    <t>MIDIKLI KAVAKLAR TR-1 45-81-M00146_DIREK TIPI TRAFO HUCRESI H01_2089192</t>
  </si>
  <si>
    <t>13.06.2023 19:54:12</t>
  </si>
  <si>
    <t>14.06.2023 04:22:32</t>
  </si>
  <si>
    <t>K-3361 35-03-K03361_TRAFO K02_41930943</t>
  </si>
  <si>
    <t>13.06.2023 20:18:23</t>
  </si>
  <si>
    <t>13.06.2023 20:39:20</t>
  </si>
  <si>
    <t>L-470 KÖK 35-18-L00470_95001416874_95001416874</t>
  </si>
  <si>
    <t>13.06.2023 23:33:14</t>
  </si>
  <si>
    <t>14.06.2023 02:03:13</t>
  </si>
  <si>
    <t>13.06.2023 17:46:30</t>
  </si>
  <si>
    <t>13.06.2023 19:08:30</t>
  </si>
  <si>
    <t>ARSLANLAR TM 35-26-A00004_KÖYLER-1 L42_2058459</t>
  </si>
  <si>
    <t>13.06.2023 09:32:17</t>
  </si>
  <si>
    <t>13.06.2023 11:33:13</t>
  </si>
  <si>
    <t>K-3735 35-03-K03735_915153837_915153837</t>
  </si>
  <si>
    <t>13.06.2023 09:01:59</t>
  </si>
  <si>
    <t>13.06.2023 12:03:39</t>
  </si>
  <si>
    <t>MAHMUTLAR TR-2 35-29-L00119_35-29-L00119_2370488</t>
  </si>
  <si>
    <t>13.06.2023 17:39:57</t>
  </si>
  <si>
    <t>13.06.2023 18:36:04</t>
  </si>
  <si>
    <t>MENEMEN İM 35-28-A00001_KESİKKÖY-1 M17_2311063</t>
  </si>
  <si>
    <t>13.06.2023 06:24:36</t>
  </si>
  <si>
    <t>13.06.2023 06:49:59</t>
  </si>
  <si>
    <t>ONUR TEKSTİL GIDA ÖZEL 35-28-M00650Ö_DIREK TIPI TRAFO HUCRESI H01_2110009</t>
  </si>
  <si>
    <t>13.06.2023 10:54:23</t>
  </si>
  <si>
    <t>13.06.2023 11:50:52</t>
  </si>
  <si>
    <t>ERZA KAP KÖK 35-27-M00078_ULUCAK YOLU M03_72177776</t>
  </si>
  <si>
    <t>13.06.2023 09:52:56</t>
  </si>
  <si>
    <t>13.06.2023 11:32:17</t>
  </si>
  <si>
    <t>SERİNYAYLA TR-2 45-73-L00005_A_91374952_91374952</t>
  </si>
  <si>
    <t>13.06.2023 15:07:46</t>
  </si>
  <si>
    <t>13.06.2023 19:33:07</t>
  </si>
  <si>
    <t>TR-77 ÇEŞMEALTI KÖK 35-19-M00077_956664021_956664021</t>
  </si>
  <si>
    <t>13.06.2023 10:28:18</t>
  </si>
  <si>
    <t>13.06.2023 18:26:26</t>
  </si>
  <si>
    <t>L-203 35-14-L00203_C_82758484_82758484</t>
  </si>
  <si>
    <t>13.06.2023 14:15:09</t>
  </si>
  <si>
    <t>13.06.2023 16:16:36</t>
  </si>
  <si>
    <t>KARAOĞLANLI TR-1 KÖK 45-71-M00091_BOZKÖY ÇIKIŞ M03_61195479</t>
  </si>
  <si>
    <t>13.06.2023 10:17:06</t>
  </si>
  <si>
    <t>13.06.2023 15:51:20</t>
  </si>
  <si>
    <t>ULUKENT KÖK-15 35-28-M00070_HatBaşıAyırıcı_53133685 M04_53133685</t>
  </si>
  <si>
    <t>13.06.2023 07:37:09</t>
  </si>
  <si>
    <t>13.06.2023 09:33:52</t>
  </si>
  <si>
    <t>__95716005_95716005</t>
  </si>
  <si>
    <t>13.06.2023 12:18:28</t>
  </si>
  <si>
    <t>13.06.2023 13:57:17</t>
  </si>
  <si>
    <t>AYASKENT DM-1 35-16-M00009_BÖLCEK M010_82964187</t>
  </si>
  <si>
    <t>13.06.2023 05:41:35</t>
  </si>
  <si>
    <t>13.06.2023 07:06:03</t>
  </si>
  <si>
    <t>13.06.2023 15:28:15</t>
  </si>
  <si>
    <t>13.06.2023 15:50:09</t>
  </si>
  <si>
    <t>13.06.2023 09:02:30</t>
  </si>
  <si>
    <t>13.06.2023 11:14:17</t>
  </si>
  <si>
    <t>MEKO METAL KÖK 35-26-M00394_MEKO METAL TR M03_72164860</t>
  </si>
  <si>
    <t>13.06.2023 20:18:06</t>
  </si>
  <si>
    <t>13.06.2023 22:37:37</t>
  </si>
  <si>
    <t>TR-2/73-A 45-83-L00151_IRLAMAZ KÖK L03_72157733</t>
  </si>
  <si>
    <t>13.06.2023 17:37:10</t>
  </si>
  <si>
    <t>L-91 ULAMIŞ TEPE KAHVE 35-14-L00091_956651702_956651702</t>
  </si>
  <si>
    <t>13.06.2023 10:01:02</t>
  </si>
  <si>
    <t>13.06.2023 12:12:49</t>
  </si>
  <si>
    <t>GÖKEYÜP KÖK 45-86-M00334_ORTAKÖY M01_81494882</t>
  </si>
  <si>
    <t>13.06.2023 14:44:00</t>
  </si>
  <si>
    <t>13.06.2023 15:14:10</t>
  </si>
  <si>
    <t>ARSLANLAR TM 35-26-A00004_KUTLUTAŞ M29_2307568</t>
  </si>
  <si>
    <t>13.06.2023 15:34:20</t>
  </si>
  <si>
    <t>13.06.2023 15:48:35</t>
  </si>
  <si>
    <t>MIDIKLI KÖK 45-81-M00043_HatBaşıAyırıcı_53135418 M03_53135418</t>
  </si>
  <si>
    <t>13.06.2023 19:03:05</t>
  </si>
  <si>
    <t>13.06.2023 21:34:38</t>
  </si>
  <si>
    <t>ÇAMLICA KÖK 45-81-M00048_ÇANŞA ÇIKIŞ M03_71996194</t>
  </si>
  <si>
    <t>13.06.2023 14:42:00</t>
  </si>
  <si>
    <t>13.06.2023 19:28:00</t>
  </si>
  <si>
    <t>13.06.2023 17:05:46</t>
  </si>
  <si>
    <t>13.06.2023 17:45:37</t>
  </si>
  <si>
    <t>K-3361 35-03-K03361_K-3547 K01_41930941</t>
  </si>
  <si>
    <t>13.06.2023 02:14:21</t>
  </si>
  <si>
    <t>13.06.2023 02:24:47</t>
  </si>
  <si>
    <t>DİNDARLI KÖK TR-3 KAKLIK 45-79-M00395_ALEMŞAHLI M05_72035370</t>
  </si>
  <si>
    <t>13.06.2023 11:39:30</t>
  </si>
  <si>
    <t>13.06.2023 11:40:17</t>
  </si>
  <si>
    <t>KARAHALİLLİ KÖK 35-20-L00087_SÖĞÜTÖREN DAĞLAR GRUBU L02_66504270</t>
  </si>
  <si>
    <t>13.06.2023 20:02:32</t>
  </si>
  <si>
    <t>13.06.2023 20:57:23</t>
  </si>
  <si>
    <t>TR-50 45-78-L00050_A a2_49409106</t>
  </si>
  <si>
    <t>13.06.2023 09:55:25</t>
  </si>
  <si>
    <t>13.06.2023 19:37:29</t>
  </si>
  <si>
    <t>ALACALAR TR-1 35-16-L00261_35-16-L00261_2346812</t>
  </si>
  <si>
    <t>13.06.2023 22:07:20</t>
  </si>
  <si>
    <t>13.06.2023 22:18:34</t>
  </si>
  <si>
    <t>TİLKİKÖY TR-2 45-71-M01272_DIREK TIPI TRAFO HUCRESI H01_2082788</t>
  </si>
  <si>
    <t>13.06.2023 09:29:37</t>
  </si>
  <si>
    <t>13.06.2023 10:24:19</t>
  </si>
  <si>
    <t>13.06.2023 19:29:38</t>
  </si>
  <si>
    <t>13.06.2023 19:33:42</t>
  </si>
  <si>
    <t>ARSLANLAR TM 35-26-A00004_SANAYİ-1 M13_2305577</t>
  </si>
  <si>
    <t>13.06.2023 00:50:21</t>
  </si>
  <si>
    <t>13.06.2023 03:35:20</t>
  </si>
  <si>
    <t>MERSİN MAH. 35-20-M00036_35-20-M00036_2375837</t>
  </si>
  <si>
    <t>13.06.2023 18:48:59</t>
  </si>
  <si>
    <t>13.06.2023 23:30:39</t>
  </si>
  <si>
    <t>13.06.2023 17:34:07</t>
  </si>
  <si>
    <t>13.06.2023 17:37:35</t>
  </si>
  <si>
    <t>METAL İŞLERİ TR-12 KÖK 35-22-M00112_TAHTALIÇAY-OĞLANANASI DİZDARLAR SULAMA GRUBU M04_72106699</t>
  </si>
  <si>
    <t>13.06.2023 07:38:41</t>
  </si>
  <si>
    <t>13.06.2023 09:10:58</t>
  </si>
  <si>
    <t>MERSİNLİDERE TR-4 (GARİPLER) 35-31-L00200_A_90994188_90994188</t>
  </si>
  <si>
    <t>13.06.2023 19:30:45</t>
  </si>
  <si>
    <t>13.06.2023 23:05:29</t>
  </si>
  <si>
    <t>KAPAKLI DM 45-72-M00309_RAHMİYE-2 TARIMSAL SULAMA M03_2099571</t>
  </si>
  <si>
    <t>13.06.2023 14:17:16</t>
  </si>
  <si>
    <t>13.06.2023 14:35:13</t>
  </si>
  <si>
    <t>13.06.2023 16:45:15</t>
  </si>
  <si>
    <t>13.06.2023 16:58:33</t>
  </si>
  <si>
    <t>GÖKEYÜP TR-1 KÖK 45-78-M00798_45-78-M00798_2372354</t>
  </si>
  <si>
    <t>13.06.2023 14:15:37</t>
  </si>
  <si>
    <t>13.06.2023 14:50:38</t>
  </si>
  <si>
    <t>KERİMAĞA MERKEZ ORTAKÖY TR-4 45-78-M00789_45-78-M00789_2372342</t>
  </si>
  <si>
    <t>13.06.2023 11:31:33</t>
  </si>
  <si>
    <t>13.06.2023 12:31:14</t>
  </si>
  <si>
    <t>ARMUTLU DM 35-27-M00879_TANBOĞA ÇIKIŞI M07_2329962</t>
  </si>
  <si>
    <t>13.06.2023 19:53:57</t>
  </si>
  <si>
    <t>13.06.2023 21:41:40</t>
  </si>
  <si>
    <t>TR-33 35-17-M00033_950300284_950300284</t>
  </si>
  <si>
    <t>13.06.2023 21:31:43</t>
  </si>
  <si>
    <t>13.06.2023 22:17:18</t>
  </si>
  <si>
    <t>K-3735 35-03-K03735_B_56364703_56364703</t>
  </si>
  <si>
    <t>13.06.2023 07:00:28</t>
  </si>
  <si>
    <t>13.06.2023 09:26:49</t>
  </si>
  <si>
    <t>13.06.2023 18:09:52</t>
  </si>
  <si>
    <t>13.06.2023 19:03:10</t>
  </si>
  <si>
    <t>YURTBAŞI TR-2 45-77-L00314_A_91019403_91019403</t>
  </si>
  <si>
    <t>13.06.2023 10:01:51</t>
  </si>
  <si>
    <t>13.06.2023 13:01:18</t>
  </si>
  <si>
    <t>TR-5 35-31-L00005_KIRKÖY MAH ÇIKIŞ L02_61244129</t>
  </si>
  <si>
    <t>13.06.2023 17:51:48</t>
  </si>
  <si>
    <t>13.06.2023 20:13:03</t>
  </si>
  <si>
    <t>KERİMAĞA ORTAKÖY TR-2 45-78-M00786_45-78-M00786_2372339</t>
  </si>
  <si>
    <t>13.06.2023 10:26:06</t>
  </si>
  <si>
    <t>13.06.2023 11:07:47</t>
  </si>
  <si>
    <t>PİYADELER KÖK 45-73-M00136_PİYADELER TR-1 M09_95408086</t>
  </si>
  <si>
    <t>13.06.2023 12:55:07</t>
  </si>
  <si>
    <t>13.06.2023 14:36:47</t>
  </si>
  <si>
    <t>L-400 35-18-L00400_MENDERES L04_2094159</t>
  </si>
  <si>
    <t>13.06.2023 06:17:00</t>
  </si>
  <si>
    <t>13.06.2023 06:57:54</t>
  </si>
  <si>
    <t>13.06.2023 14:45:20</t>
  </si>
  <si>
    <t>13.06.2023 15:40:50</t>
  </si>
  <si>
    <t>TR-2 35-31-L00002_95000506920_95000506920</t>
  </si>
  <si>
    <t>13.06.2023 13:47:22</t>
  </si>
  <si>
    <t>13.06.2023 15:23:16</t>
  </si>
  <si>
    <t>ÖZBEY İM 35-26-A00005_HatBaşıAyırıcı_53132914 L02_53132914</t>
  </si>
  <si>
    <t>13.06.2023 16:56:39</t>
  </si>
  <si>
    <t>13.06.2023 22:52:52</t>
  </si>
  <si>
    <t>13.06.2023 09:56:51</t>
  </si>
  <si>
    <t>13.06.2023 15:58:30</t>
  </si>
  <si>
    <t>13.06.2023 17:27:04</t>
  </si>
  <si>
    <t>MURADİYE DM 45-71-M00006_SİYEKLİ DM M03_2076873</t>
  </si>
  <si>
    <t>13.06.2023 15:54:02</t>
  </si>
  <si>
    <t>13.06.2023 17:02:02</t>
  </si>
  <si>
    <t>13.06.2023 10:20:25</t>
  </si>
  <si>
    <t>13.06.2023 12:31:03</t>
  </si>
  <si>
    <t>13.06.2023 18:17:47</t>
  </si>
  <si>
    <t>13.06.2023 18:40:20</t>
  </si>
  <si>
    <t>K-610 35-02-K00610_99844105_99844105</t>
  </si>
  <si>
    <t>13.06.2023 08:08:44</t>
  </si>
  <si>
    <t>13.06.2023 10:12:59</t>
  </si>
  <si>
    <t>BAĞARASI TR-14 35-23-M00361_A_79385437_79385437</t>
  </si>
  <si>
    <t>13.06.2023 18:15:05</t>
  </si>
  <si>
    <t>13.06.2023 19:39:30</t>
  </si>
  <si>
    <t>13.06.2023 08:03:23</t>
  </si>
  <si>
    <t>13.06.2023 08:32:21</t>
  </si>
  <si>
    <t>13.06.2023 15:06:33</t>
  </si>
  <si>
    <t>13.06.2023 20:05:54</t>
  </si>
  <si>
    <t>K-716 35-02-K00716_99595233_99595233</t>
  </si>
  <si>
    <t>13.06.2023 19:38:44</t>
  </si>
  <si>
    <t>13.06.2023 22:48:52</t>
  </si>
  <si>
    <t>AYASKENT DM-2 (TR-1) 35-16-M00011_ÖZBATILILAR BELEDİYE-AZİZİYE-PAŞAKÖY M05_72045944</t>
  </si>
  <si>
    <t>13.06.2023 06:58:05</t>
  </si>
  <si>
    <t>13.06.2023 07:12:40</t>
  </si>
  <si>
    <t>13.06.2023 17:26:53</t>
  </si>
  <si>
    <t>13.06.2023 18:31:43</t>
  </si>
  <si>
    <t>SARIKAYA KÖK 35-31-L00284_ÇAYAĞZI L04_2328070</t>
  </si>
  <si>
    <t>13.06.2023 12:01:57</t>
  </si>
  <si>
    <t>13.06.2023 13:12:54</t>
  </si>
  <si>
    <t>KARAREİS KÖK 35-19-M00442_KARAREİS M02_72153235</t>
  </si>
  <si>
    <t>13.06.2023 17:19:03</t>
  </si>
  <si>
    <t>13.06.2023 20:37:44</t>
  </si>
  <si>
    <t>HİSAR MAH.TR-6 45-86-M00050_DAĞITI M TRAFO HİSAR MAH.TR-6 M06_72227355</t>
  </si>
  <si>
    <t>13.06.2023 11:05:55</t>
  </si>
  <si>
    <t>13.06.2023 18:28:07</t>
  </si>
  <si>
    <t>K-830 35-01-K00830_35-01-K00830_42381513</t>
  </si>
  <si>
    <t>13.06.2023 00:55:17</t>
  </si>
  <si>
    <t>13.06.2023 05:10:44</t>
  </si>
  <si>
    <t>KİRAZ İM 35-31-A00001_ŞEHİR-2 L03_2061313</t>
  </si>
  <si>
    <t>13.06.2023 16:55:55</t>
  </si>
  <si>
    <t>13.06.2023 17:08:01</t>
  </si>
  <si>
    <t>TR-18 35-26-M00018__60982521_60982521</t>
  </si>
  <si>
    <t>13.06.2023 14:25:31</t>
  </si>
  <si>
    <t>13.06.2023 20:57:55</t>
  </si>
  <si>
    <t>AHMETLİ İM 45-84-A00001_TR-B GİRİŞ L13_2314541</t>
  </si>
  <si>
    <t>13.06.2023 16:14:27</t>
  </si>
  <si>
    <t>13.06.2023 17:24:44</t>
  </si>
  <si>
    <t>K-2640 35-07-K02640_35-07-K02640_49820822</t>
  </si>
  <si>
    <t>13.06.2023 13:56:40</t>
  </si>
  <si>
    <t>13.06.2023 14:13:44</t>
  </si>
  <si>
    <t>OVACIK TR-6 35-31-L00148_DIREK TIPI TRAFO HUCRESI H01_2048222</t>
  </si>
  <si>
    <t>13.06.2023 21:41:54</t>
  </si>
  <si>
    <t>14.06.2023 03:24:36</t>
  </si>
  <si>
    <t>KARABURUN TR-110 35-21-L00110_B_82668112_82668112</t>
  </si>
  <si>
    <t>13.06.2023 19:18:35</t>
  </si>
  <si>
    <t>13.06.2023 19:53:23</t>
  </si>
  <si>
    <t>TR-33 45-77-L00033_945489496_945489496</t>
  </si>
  <si>
    <t>13.06.2023 20:02:52</t>
  </si>
  <si>
    <t>14.06.2023 02:04:47</t>
  </si>
  <si>
    <t>YOLÜSTÜ İM 35-15-A00002_ERTUĞRUL KÖYÜ L15_2316543</t>
  </si>
  <si>
    <t>13.06.2023 12:58:27</t>
  </si>
  <si>
    <t>13.06.2023 13:24:30</t>
  </si>
  <si>
    <t>HELİMLER MAHALLESİ TR-1 45-78-M00660_DIREK TIPI TRAFO HUCRESI H01_2126792</t>
  </si>
  <si>
    <t>13.06.2023 06:28:54</t>
  </si>
  <si>
    <t>13.06.2023 09:59:51</t>
  </si>
  <si>
    <t>13.06.2023 08:03:14</t>
  </si>
  <si>
    <t>13.06.2023 10:47:01</t>
  </si>
  <si>
    <t>K-1772 35-01-K01772_A_56368578_56368578</t>
  </si>
  <si>
    <t>13.06.2023 17:54:14</t>
  </si>
  <si>
    <t>13.06.2023 19:58:50</t>
  </si>
  <si>
    <t>BERGAMA TM 35-16-A00004_AŞAĞIKIRIKLAR-1 M06_2314062</t>
  </si>
  <si>
    <t>13.06.2023 09:59:11</t>
  </si>
  <si>
    <t>13.06.2023 15:57:48</t>
  </si>
  <si>
    <t>K-280 35-03-K00280_DIREK TIPI TRAFO HUCRESI H01_2068659</t>
  </si>
  <si>
    <t>13.06.2023 20:20:30</t>
  </si>
  <si>
    <t>13.06.2023 20:40:17</t>
  </si>
  <si>
    <t>ŞİRİNCE TR 2 35-13-L00076_35-13-L00076_66481349</t>
  </si>
  <si>
    <t>13.06.2023 19:57:37</t>
  </si>
  <si>
    <t>13.06.2023 21:12:27</t>
  </si>
  <si>
    <t>13.06.2023 08:36:56</t>
  </si>
  <si>
    <t>13.06.2023 10:29:49</t>
  </si>
  <si>
    <t>TOKATBAŞI TR-1 35-20-L00101_35-20-L00101_2351800</t>
  </si>
  <si>
    <t>13.06.2023 18:27:10</t>
  </si>
  <si>
    <t>13.06.2023 18:55:17</t>
  </si>
  <si>
    <t>13.06.2023 10:46:10</t>
  </si>
  <si>
    <t>13.06.2023 15:44:27</t>
  </si>
  <si>
    <t>DEREKÖY KÖK 45-77-L00290_YURTBAŞI L05_2120663</t>
  </si>
  <si>
    <t>13.06.2023 13:18:33</t>
  </si>
  <si>
    <t>13.06.2023 13:36:42</t>
  </si>
  <si>
    <t>ALAŞEHİR DM-12/5 45-73-M01127_945676745_945676745</t>
  </si>
  <si>
    <t>13.06.2023 13:25:21</t>
  </si>
  <si>
    <t>13.06.2023 14:07:41</t>
  </si>
  <si>
    <t>AVLAŞA TR-2 45-81-M00262_45-81-M00262_65941783</t>
  </si>
  <si>
    <t>13.06.2023 17:09:01</t>
  </si>
  <si>
    <t>13.06.2023 22:15:08</t>
  </si>
  <si>
    <t>EMİRALEM TR-11 35-28-M00236_B_56353498_56353498</t>
  </si>
  <si>
    <t>13.06.2023 23:28:40</t>
  </si>
  <si>
    <t>14.06.2023 00:10:37</t>
  </si>
  <si>
    <t>DEMİRCİ TM 45-74-A00001_HatBaşıAyırıcı_53135289 M15_53135289</t>
  </si>
  <si>
    <t>13.06.2023 16:28:48</t>
  </si>
  <si>
    <t>13.06.2023 19:04:20</t>
  </si>
  <si>
    <t>ÇANDARLI TR-6 35-30-M00006_TR-7 M03_72080366</t>
  </si>
  <si>
    <t>13.06.2023 13:57:30</t>
  </si>
  <si>
    <t>13.06.2023 15:06:55</t>
  </si>
  <si>
    <t>K-2316 35-04-K02316_F_56366545_56366545</t>
  </si>
  <si>
    <t>13.06.2023 13:57:39</t>
  </si>
  <si>
    <t>13.06.2023 16:07:24</t>
  </si>
  <si>
    <t>K-1321 35-09-K01321_35-09-K01321_2363353</t>
  </si>
  <si>
    <t>13.06.2023 11:21:37</t>
  </si>
  <si>
    <t>13.06.2023 11:48:46</t>
  </si>
  <si>
    <t>TR-2/16 45-83-L00016_A A01_65900708</t>
  </si>
  <si>
    <t>13.06.2023 22:59:31</t>
  </si>
  <si>
    <t>13.06.2023 23:58:16</t>
  </si>
  <si>
    <t>YENİ ŞAKRAN TR-1 35-17-M00201_B_91200761_91200761</t>
  </si>
  <si>
    <t>13.06.2023 16:18:14</t>
  </si>
  <si>
    <t>13.06.2023 17:22:07</t>
  </si>
  <si>
    <t>GRUPKENT KÖK 35-30-M00200_GRUPKENT M02_72066321</t>
  </si>
  <si>
    <t>13.06.2023 20:01:03</t>
  </si>
  <si>
    <t>13.06.2023 20:59:18</t>
  </si>
  <si>
    <t>13.06.2023 18:31:54</t>
  </si>
  <si>
    <t>13.06.2023 19:10:52</t>
  </si>
  <si>
    <t>ULUCAK TM 35-28-A00002_ÇİĞLİ-1 M04_2313767</t>
  </si>
  <si>
    <t>13.06.2023 03:19:47</t>
  </si>
  <si>
    <t>13.06.2023 03:22:21</t>
  </si>
  <si>
    <t>DELEMENLER KÖK 45-73-M00490_HatBaşıAyırıcı_53136417 M05_53136417</t>
  </si>
  <si>
    <t>13.06.2023 19:02:17</t>
  </si>
  <si>
    <t>13.06.2023 19:03:00</t>
  </si>
  <si>
    <t>13.06.2023 09:14:39</t>
  </si>
  <si>
    <t>13.06.2023 15:17:39</t>
  </si>
  <si>
    <t>13.06.2023 13:11:11</t>
  </si>
  <si>
    <t>13.06.2023 14:19:35</t>
  </si>
  <si>
    <t>K-3162 35-03-K03162_35-03-K03162_41921853</t>
  </si>
  <si>
    <t>13.06.2023 22:07:07</t>
  </si>
  <si>
    <t>13.06.2023 22:54:09</t>
  </si>
  <si>
    <t>AHMETLİ TR-25 45-84-L00025__56387996_56387996</t>
  </si>
  <si>
    <t>13.06.2023 16:22:59</t>
  </si>
  <si>
    <t>13.06.2023 19:10:33</t>
  </si>
  <si>
    <t>TR-41 KÖK 45-78-L00041_LİDYA OTEL L06_65890247</t>
  </si>
  <si>
    <t>13.06.2023 10:23:24</t>
  </si>
  <si>
    <t>13.06.2023 12:15:22</t>
  </si>
  <si>
    <t>ALAÇATI TM 35-18-A00005_URLA-1 M09_2053550</t>
  </si>
  <si>
    <t>13.06.2023 10:26:22</t>
  </si>
  <si>
    <t>13.06.2023 11:44:17</t>
  </si>
  <si>
    <t>13.06.2023 10:09:52</t>
  </si>
  <si>
    <t>13.06.2023 17:45:01</t>
  </si>
  <si>
    <t>YAĞCILAR KÖK 45-71-M00179_HatBaşıAyırıcı_53135811 M04_53135811</t>
  </si>
  <si>
    <t>13.06.2023 19:48:29</t>
  </si>
  <si>
    <t>14.06.2023 01:13:45</t>
  </si>
  <si>
    <t>CEVİZLİ GARAJ TR-2 35-16-M00132_35-16-M00132_2346541</t>
  </si>
  <si>
    <t>13.06.2023 14:03:01</t>
  </si>
  <si>
    <t>13.06.2023 14:36:48</t>
  </si>
  <si>
    <t>TOKATBAŞI TR-1 35-20-L00101_955207795_955207795</t>
  </si>
  <si>
    <t>13.06.2023 16:46:06</t>
  </si>
  <si>
    <t>KEMALPAŞA TM 35-27-A00002_KEMALPAŞA-1 M06_2306690</t>
  </si>
  <si>
    <t>13.06.2023 09:50:46</t>
  </si>
  <si>
    <t>13.06.2023 09:54:04</t>
  </si>
  <si>
    <t>K-2979 35-02-K02979_913200080_913200080</t>
  </si>
  <si>
    <t>13.06.2023 15:57:44</t>
  </si>
  <si>
    <t>13.06.2023 19:07:02</t>
  </si>
  <si>
    <t>KİPA DM 35-26-M00283_HAVAI HAT DM-4 M03_2309266</t>
  </si>
  <si>
    <t>13.06.2023 07:24:49</t>
  </si>
  <si>
    <t>13.06.2023 08:48:11</t>
  </si>
  <si>
    <t>TR-137 TORASAN MAH. 35-19-L00137_B_91021582_91021582</t>
  </si>
  <si>
    <t>13.06.2023 20:39:24</t>
  </si>
  <si>
    <t>13.06.2023 21:12:15</t>
  </si>
  <si>
    <t>KARAKUYU KÖK 35-22-M00091_NOHUT GÖLÜ(KÖY SULAMA) M01_72111686</t>
  </si>
  <si>
    <t>13.06.2023 20:54:36</t>
  </si>
  <si>
    <t>13.06.2023 22:24:43</t>
  </si>
  <si>
    <t>K-2589 35-02-K02589_D_56368160_56368160</t>
  </si>
  <si>
    <t>13.06.2023 05:11:01</t>
  </si>
  <si>
    <t>13.06.2023 06:18:11</t>
  </si>
  <si>
    <t>DM-3/30 45-71-M00084_953183805_953183805</t>
  </si>
  <si>
    <t>13.06.2023 23:50:52</t>
  </si>
  <si>
    <t>14.06.2023 01:13:41</t>
  </si>
  <si>
    <t>ALAŞEHİR DM-12/5 45-73-M01127_945669172_945669172</t>
  </si>
  <si>
    <t>13.06.2023 15:40:32</t>
  </si>
  <si>
    <t>13.06.2023 16:28:04</t>
  </si>
  <si>
    <t>ARSLANLAR TM 35-26-A00004_ÖZBEY M15_2305567</t>
  </si>
  <si>
    <t>13.06.2023 17:49:27</t>
  </si>
  <si>
    <t>13.06.2023 18:04:50</t>
  </si>
  <si>
    <t>K-1486 35-08-K01486_912516153_912516153</t>
  </si>
  <si>
    <t>13.06.2023 11:45:36</t>
  </si>
  <si>
    <t>13.06.2023 14:14:46</t>
  </si>
  <si>
    <t>YEŞİLOBA TR-2 45-74-M00319_ H_49840980</t>
  </si>
  <si>
    <t>13.06.2023 11:13:02</t>
  </si>
  <si>
    <t>13.06.2023 11:15:14</t>
  </si>
  <si>
    <t>MURADİYE TR-10 45-71-M02143_95002571709_95002571709</t>
  </si>
  <si>
    <t>13.06.2023 20:21:50</t>
  </si>
  <si>
    <t>13.06.2023 20:41:00</t>
  </si>
  <si>
    <t>M-3441(YATIRIM REZERVE) 35-03-M03441_ M02_88208389</t>
  </si>
  <si>
    <t>13.06.2023 23:37:27</t>
  </si>
  <si>
    <t>14.06.2023 06:59:49</t>
  </si>
  <si>
    <t>M-1132 GEÇİT 35-02-M01132_M-1606 M01_79721824</t>
  </si>
  <si>
    <t>13.06.2023 08:13:37</t>
  </si>
  <si>
    <t>13.06.2023 11:25:02</t>
  </si>
  <si>
    <t>13.06.2023 16:30:37</t>
  </si>
  <si>
    <t>13.06.2023 16:56:22</t>
  </si>
  <si>
    <t>ÇUKURALTI M-14 35-25-M00060_A_81571177_81571177</t>
  </si>
  <si>
    <t>13.06.2023 22:03:57</t>
  </si>
  <si>
    <t>14.06.2023 01:56:07</t>
  </si>
  <si>
    <t>KIZILOBA BÖRTLENGEÇ YAYLASI 35-20-L00272_35-20-L00272_2360361</t>
  </si>
  <si>
    <t>13.06.2023 22:45:53</t>
  </si>
  <si>
    <t>13.06.2023 23:44:07</t>
  </si>
  <si>
    <t>SAĞANCI İM 35-16-A00003_YAVAŞÇA L06_2073457</t>
  </si>
  <si>
    <t>13.06.2023 09:11:24</t>
  </si>
  <si>
    <t>13.06.2023 09:15:18</t>
  </si>
  <si>
    <t>K-1958 35-09-K01958_B_56383993_56383993</t>
  </si>
  <si>
    <t>13.06.2023 10:22:04</t>
  </si>
  <si>
    <t>13.06.2023 11:34:36</t>
  </si>
  <si>
    <t>YENİCE KÖK 45-86-M00234_İÇİKLER ÇIKIŞ M02_41955371</t>
  </si>
  <si>
    <t>13.06.2023 07:05:27</t>
  </si>
  <si>
    <t>13.06.2023 07:34:14</t>
  </si>
  <si>
    <t>13.06.2023 18:02:59</t>
  </si>
  <si>
    <t>13.06.2023 18:09:00</t>
  </si>
  <si>
    <t>DM-14/3B 45-71-M02250_DM-14/4-B M02_73387477</t>
  </si>
  <si>
    <t>13.06.2023 15:58:57</t>
  </si>
  <si>
    <t>13.06.2023 16:39:53</t>
  </si>
  <si>
    <t>YİĞİTLER KÖK 35-27-M00707_YİĞİTLER SULAMA M01_72159090</t>
  </si>
  <si>
    <t>13.06.2023 19:52:54</t>
  </si>
  <si>
    <t>14.06.2023 00:25:00</t>
  </si>
  <si>
    <t>UĞURLU KÖK 45-86-M00045_ALANYOLU KIRANŞEYH M04_72226024</t>
  </si>
  <si>
    <t>13.06.2023 15:50:25</t>
  </si>
  <si>
    <t>13.06.2023 16:49:10</t>
  </si>
  <si>
    <t>13.06.2023 09:58:27</t>
  </si>
  <si>
    <t>13.06.2023 10:18:39</t>
  </si>
  <si>
    <t>13.06.2023 15:44:35</t>
  </si>
  <si>
    <t>13.06.2023 17:35:12</t>
  </si>
  <si>
    <t>KILAVUZLAR KÖK 45-74-M00198_HatBaşıAyırıcı_53135285 M03_53135285</t>
  </si>
  <si>
    <t>13.06.2023 17:23:39</t>
  </si>
  <si>
    <t>13.06.2023 20:40:24</t>
  </si>
  <si>
    <t>13.06.2023 14:32:21</t>
  </si>
  <si>
    <t>13.06.2023 14:43:37</t>
  </si>
  <si>
    <t>MAHMUTLAR KÖK 45-74-M00354_DEMİRKÖPRÜ M08_79385783</t>
  </si>
  <si>
    <t>13.06.2023 12:46:53</t>
  </si>
  <si>
    <t>13.06.2023 13:06:13</t>
  </si>
  <si>
    <t>KÜÇÜKKALE KÖK 35-29-L00036_HatBaşıAyırıcı_53138855 L03_53138855</t>
  </si>
  <si>
    <t>13.06.2023 15:42:37</t>
  </si>
  <si>
    <t>13.06.2023 17:18:02</t>
  </si>
  <si>
    <t>IŞIKLAR KÖK 45-73-M00467_HatBaşıAyırıcı_53135042 M010_53135042</t>
  </si>
  <si>
    <t>13.06.2023 08:17:04</t>
  </si>
  <si>
    <t>13.06.2023 11:54:59</t>
  </si>
  <si>
    <t>L-376 PAZARYERİ 35-18-L00376_DAĞITIM TRAFO L-376 PAZARYERİ L02_72060204</t>
  </si>
  <si>
    <t>13.06.2023 09:39:05</t>
  </si>
  <si>
    <t>13.06.2023 15:08:45</t>
  </si>
  <si>
    <t>TR-17 45-77-L00017_TR-18 L03_2330218</t>
  </si>
  <si>
    <t>13.06.2023 10:25:55</t>
  </si>
  <si>
    <t>13.06.2023 18:45:14</t>
  </si>
  <si>
    <t>EYKO TR-2 35-30-M00028_95001169669_95001169669</t>
  </si>
  <si>
    <t>13.06.2023 14:40:52</t>
  </si>
  <si>
    <t>13.06.2023 16:05:24</t>
  </si>
  <si>
    <t>ÜNİVERSİTE TM 35-02-A00008_ÜNİVERSİTE-2 K30_2310273</t>
  </si>
  <si>
    <t>13.06.2023 02:52:58</t>
  </si>
  <si>
    <t>13.06.2023 03:03:10</t>
  </si>
  <si>
    <t>M-1907 35-02-M01907_TRAFO M03_2046526</t>
  </si>
  <si>
    <t>13.06.2023 11:39:58</t>
  </si>
  <si>
    <t>13.06.2023 12:15:25</t>
  </si>
  <si>
    <t>K-1467 35-03-K01467_910500417_910500417</t>
  </si>
  <si>
    <t>13.06.2023 23:51:45</t>
  </si>
  <si>
    <t>14.06.2023 00:41:51</t>
  </si>
  <si>
    <t>IŞIKLAR KÖK 45-73-M00467_HatBaşıAyırıcı_53139195 M08_53139195</t>
  </si>
  <si>
    <t>13.06.2023 09:54:36</t>
  </si>
  <si>
    <t>13.06.2023 11:07:40</t>
  </si>
  <si>
    <t>KINIK KÖYÜ TR-1 45-86-M00155_A_65511063_65511063</t>
  </si>
  <si>
    <t>13.06.2023 20:44:52</t>
  </si>
  <si>
    <t>14.06.2023 03:10:24</t>
  </si>
  <si>
    <t>M-2304 35-02-M02304_ M-2761 H2_2126697</t>
  </si>
  <si>
    <t>13.06.2023 20:25:37</t>
  </si>
  <si>
    <t>13.06.2023 20:58:24</t>
  </si>
  <si>
    <t>K-300 35-01-K00300_910891557_910891557</t>
  </si>
  <si>
    <t>13.06.2023 22:44:14</t>
  </si>
  <si>
    <t>14.06.2023 00:47:46</t>
  </si>
  <si>
    <t>DM-3/TR-11 SEFERİHİSAR 35-14-M00330_95001288694_95001288694</t>
  </si>
  <si>
    <t>13.06.2023 09:54:37</t>
  </si>
  <si>
    <t>13.06.2023 13:20:33</t>
  </si>
  <si>
    <t>ÖZBEY İM 35-26-A00005_KAPLANCIK L03_2314109</t>
  </si>
  <si>
    <t>13.06.2023 17:33:07</t>
  </si>
  <si>
    <t>13.06.2023 20:36:34</t>
  </si>
  <si>
    <t>K-1953 35-09-K01953_F f5b_5877003</t>
  </si>
  <si>
    <t>13.06.2023 07:50:39</t>
  </si>
  <si>
    <t>13.06.2023 09:13:22</t>
  </si>
  <si>
    <t>RAMİZ IŞIK TARIMSAL SULAMA 45-76-L00016_950167484_950167484</t>
  </si>
  <si>
    <t>13.06.2023 18:40:52</t>
  </si>
  <si>
    <t>13.06.2023 20:52:17</t>
  </si>
  <si>
    <t>METAL İŞLERİ TR-4 35-22-M00104_35-22-M00104_72108514</t>
  </si>
  <si>
    <t>AG Pano Arızası</t>
  </si>
  <si>
    <t>13.06.2023 09:56:07</t>
  </si>
  <si>
    <t>13.06.2023 12:31:24</t>
  </si>
  <si>
    <t>ULUCAK TM 35-28-A00002_EGEKENT-2 M15_2313762</t>
  </si>
  <si>
    <t>13.06.2023 10:08:00</t>
  </si>
  <si>
    <t>13.06.2023 17:06:00</t>
  </si>
  <si>
    <t>13.06.2023 15:41:20</t>
  </si>
  <si>
    <t>13.06.2023 16:04:52</t>
  </si>
  <si>
    <t>BEYOBA TR-9 45-72-M00427_45-72-M00427_2363033</t>
  </si>
  <si>
    <t>13.06.2023 19:01:17</t>
  </si>
  <si>
    <t>13.06.2023 19:13:23</t>
  </si>
  <si>
    <t>ESKİOBA KÖK 35-29-L00037_AYAKLIKIRI L07_2324400</t>
  </si>
  <si>
    <t>13.06.2023 18:34:09</t>
  </si>
  <si>
    <t>13.06.2023 18:59:48</t>
  </si>
  <si>
    <t>13.06.2023 18:21:24</t>
  </si>
  <si>
    <t>13.06.2023 19:46:07</t>
  </si>
  <si>
    <t>K-4539 35-07-K04539_95002613284_95002613284</t>
  </si>
  <si>
    <t>13.06.2023 09:05:51</t>
  </si>
  <si>
    <t>13.06.2023 10:16:48</t>
  </si>
  <si>
    <t>EŞREFPAŞA İM 35-01-A00002_YEŞİLLİK K05_2045903</t>
  </si>
  <si>
    <t>13.06.2023 01:49:56</t>
  </si>
  <si>
    <t>13.06.2023 01:59:21</t>
  </si>
  <si>
    <t>YENİKÖY TR-2 35-23-M00086_D_56399981_56399981</t>
  </si>
  <si>
    <t>13.06.2023 20:29:30</t>
  </si>
  <si>
    <t>13.06.2023 21:23:59</t>
  </si>
  <si>
    <t>TR-53 35-15-M00053_950350501_950350501</t>
  </si>
  <si>
    <t>13.06.2023 11:12:44</t>
  </si>
  <si>
    <t>13.06.2023 16:33:42</t>
  </si>
  <si>
    <t>ILGIN HATBAŞI KÖK 45-73-M01292_ÇAKIRCAALİ M02_83838185</t>
  </si>
  <si>
    <t>13.06.2023 16:50:29</t>
  </si>
  <si>
    <t>13.06.2023 18:13:49</t>
  </si>
  <si>
    <t>K-4431 35-01-K04431_912213511_912213511</t>
  </si>
  <si>
    <t>13.06.2023 22:12:55</t>
  </si>
  <si>
    <t>14.06.2023 00:34:09</t>
  </si>
  <si>
    <t>YENMİŞ KÖK 35-27-M00366_KEMALPAŞA T.M. M02_72163650</t>
  </si>
  <si>
    <t>13.06.2023 09:50:37</t>
  </si>
  <si>
    <t>13.06.2023 09:56:27</t>
  </si>
  <si>
    <t>DM-4/TR-29 35-22-M00808_35-22-M00808_42463650</t>
  </si>
  <si>
    <t>13.06.2023 15:05:46</t>
  </si>
  <si>
    <t>13.06.2023 17:46:38</t>
  </si>
  <si>
    <t>YAKAKÖY KÖK 45-75-M00067_BOYALI M03_2092141</t>
  </si>
  <si>
    <t>13.06.2023 12:21:33</t>
  </si>
  <si>
    <t>13.06.2023 12:39:37</t>
  </si>
  <si>
    <t>ULUDERBENT DM 45-73-M00491_SARIPINAR KÖK M05_95475187</t>
  </si>
  <si>
    <t>13.06.2023 09:16:21</t>
  </si>
  <si>
    <t>13.06.2023 15:13:20</t>
  </si>
  <si>
    <t>M-442 35-02-M00442_H B1_78399314</t>
  </si>
  <si>
    <t>13.06.2023 12:40:46</t>
  </si>
  <si>
    <t>13.06.2023 13:05:54</t>
  </si>
  <si>
    <t>13.06.2023 19:39:21</t>
  </si>
  <si>
    <t>13.06.2023 22:41:00</t>
  </si>
  <si>
    <t>SANCAKLI TR-6 35-22-M00155_A_91329330_91329330</t>
  </si>
  <si>
    <t>13.06.2023 08:46:46</t>
  </si>
  <si>
    <t>13.06.2023 11:33:06</t>
  </si>
  <si>
    <t>13.06.2023 17:24:28</t>
  </si>
  <si>
    <t>13.06.2023 19:57:51</t>
  </si>
  <si>
    <t>13.06.2023 00:48:42</t>
  </si>
  <si>
    <t>13.06.2023 03:31:12</t>
  </si>
  <si>
    <t>13.06.2023 18:52:40</t>
  </si>
  <si>
    <t>13.06.2023 21:08:00</t>
  </si>
  <si>
    <t>K-2414 35-01-K02414_910597179_910597179</t>
  </si>
  <si>
    <t>13.06.2023 15:17:46</t>
  </si>
  <si>
    <t>13.06.2023 17:08:11</t>
  </si>
  <si>
    <t>ÇIRPI İM 35-20-A00002_ÇIPPI TİRE SULAMA M10_2056273</t>
  </si>
  <si>
    <t>13.06.2023 16:09:41</t>
  </si>
  <si>
    <t>13.06.2023 16:54:39</t>
  </si>
  <si>
    <t>L-6 İZMİR YOLU 35-14-L00006_10700307 D1b_5961075</t>
  </si>
  <si>
    <t>13.06.2023 10:28:45</t>
  </si>
  <si>
    <t>13.06.2023 11:54:15</t>
  </si>
  <si>
    <t>13.06.2023 16:15:50</t>
  </si>
  <si>
    <t>13.06.2023 17:40:41</t>
  </si>
  <si>
    <t>13.06.2023 17:52:12</t>
  </si>
  <si>
    <t>13.06.2023 19:03:39</t>
  </si>
  <si>
    <t>TR-105 35-16-L00105__75277016_75277016</t>
  </si>
  <si>
    <t>13.06.2023 19:59:46</t>
  </si>
  <si>
    <t>13.06.2023 20:35:25</t>
  </si>
  <si>
    <t>YARBASAN KÖK 45-74-M00119_HatBaşıAyırıcı_77952728 M02_77952728</t>
  </si>
  <si>
    <t>13.06.2023 15:28:29</t>
  </si>
  <si>
    <t>13.06.2023 18:10:53</t>
  </si>
  <si>
    <t>13.06.2023 18:06:12</t>
  </si>
  <si>
    <t>13.06.2023 20:55:48</t>
  </si>
  <si>
    <t>13.06.2023 21:37:14</t>
  </si>
  <si>
    <t>13.06.2023 17:57:21</t>
  </si>
  <si>
    <t>13.06.2023 20:47:57</t>
  </si>
  <si>
    <t>BELEVİ TR-5 35-13-L00064_946420462_946420462</t>
  </si>
  <si>
    <t>13.06.2023 12:30:56</t>
  </si>
  <si>
    <t>13.06.2023 13:55:33</t>
  </si>
  <si>
    <t>SART TR-1 KÖK 45-78-M00168_SART TR-4/14 M01_81491804</t>
  </si>
  <si>
    <t>13.06.2023 08:39:34</t>
  </si>
  <si>
    <t>13.06.2023 09:20:17</t>
  </si>
  <si>
    <t>M-1980 35-09-M01980_A_56366980_56366980</t>
  </si>
  <si>
    <t>13.06.2023 13:10:40</t>
  </si>
  <si>
    <t>13.06.2023 14:05:48</t>
  </si>
  <si>
    <t>13.06.2023 21:07:16</t>
  </si>
  <si>
    <t>NARLIDERE TM 35-07-A00003_ULUSOY M08_83593874</t>
  </si>
  <si>
    <t>13.06.2023 06:40:13</t>
  </si>
  <si>
    <t>13.06.2023 09:34:17</t>
  </si>
  <si>
    <t>ULUKENT DM-3 35-28-M00003_ULUCAK TM M14_2064483</t>
  </si>
  <si>
    <t>13.06.2023 10:07:57</t>
  </si>
  <si>
    <t>13.06.2023 10:08:20</t>
  </si>
  <si>
    <t>HACIKARACALAR TR-1 45-81-M00102_A_56398790_56398790</t>
  </si>
  <si>
    <t>13.06.2023 21:15:39</t>
  </si>
  <si>
    <t>14.06.2023 04:46:39</t>
  </si>
  <si>
    <t>K-1024 35-01-K01024_911351100_911351100</t>
  </si>
  <si>
    <t>13.06.2023 18:36:48</t>
  </si>
  <si>
    <t>13.06.2023 20:58:58</t>
  </si>
  <si>
    <t>13.06.2023 18:58:37</t>
  </si>
  <si>
    <t>13.06.2023 19:34:39</t>
  </si>
  <si>
    <t>KADIKÖY TR-1 35-16-M00145_47442085_56394951_56394951</t>
  </si>
  <si>
    <t>13.06.2023 18:07:37</t>
  </si>
  <si>
    <t>13.06.2023 18:15:03</t>
  </si>
  <si>
    <t>OVAKENT TR-6 35-15-L00586_A_91229899_91229899</t>
  </si>
  <si>
    <t>13.06.2023 16:32:08</t>
  </si>
  <si>
    <t>13.06.2023 18:39:04</t>
  </si>
  <si>
    <t>K-4335 35-02-K04335_35-02-K04335_42301961</t>
  </si>
  <si>
    <t>13.06.2023 09:43:53</t>
  </si>
  <si>
    <t>13.06.2023 10:59:00</t>
  </si>
  <si>
    <t>ÖZBEY İM 35-26-A00005_ÖZBEY YENİKÖY L02_2064118</t>
  </si>
  <si>
    <t>13.06.2023 15:51:38</t>
  </si>
  <si>
    <t>13.06.2023 16:41:06</t>
  </si>
  <si>
    <t>ÖZBEY İM 35-26-A00005_ÖZBEY YENİKÖY L02_2314104</t>
  </si>
  <si>
    <t>13.06.2023 20:36:02</t>
  </si>
  <si>
    <t>13.06.2023 22:47:44</t>
  </si>
  <si>
    <t>M-1272 35-02-M01272_913279077_913279077</t>
  </si>
  <si>
    <t>13.06.2023 15:56:45</t>
  </si>
  <si>
    <t>13.06.2023 20:38:28</t>
  </si>
  <si>
    <t>13.06.2023 19:41:48</t>
  </si>
  <si>
    <t>13.06.2023 20:43:55</t>
  </si>
  <si>
    <t>TROPİKAL DM 35-27-L00056_Recloser L04_75843334</t>
  </si>
  <si>
    <t>13.06.2023 14:32:23</t>
  </si>
  <si>
    <t>13.06.2023 19:16:13</t>
  </si>
  <si>
    <t>ALİAĞA TR-43 DM 35-17-M00043_GÜZELHİSAR ÇIKIŞI M13_2315084</t>
  </si>
  <si>
    <t>13.06.2023 11:20:13</t>
  </si>
  <si>
    <t>13.06.2023 12:11:39</t>
  </si>
  <si>
    <t>K-1140 35-02-K01140_TRAFO K01_2334590</t>
  </si>
  <si>
    <t>13.06.2023 11:43:33</t>
  </si>
  <si>
    <t>13.06.2023 14:58:41</t>
  </si>
  <si>
    <t>TOKMAKLI KÖK 45-86-M00047_HatBaşıAyırıcı_53135377 M05_53135377</t>
  </si>
  <si>
    <t>13.06.2023 16:07:18</t>
  </si>
  <si>
    <t>13.06.2023 22:45:32</t>
  </si>
  <si>
    <t>K-3249 35-03-K03249_TRAFO K03_41927562</t>
  </si>
  <si>
    <t>13.06.2023 09:30:00</t>
  </si>
  <si>
    <t>13.06.2023 19:57:33</t>
  </si>
  <si>
    <t>SAİPALTI TR-1 35-21-L00101_953363995_953363995</t>
  </si>
  <si>
    <t>13.06.2023 15:39:20</t>
  </si>
  <si>
    <t>13.06.2023 18:40:59</t>
  </si>
  <si>
    <t>DAĞDERE DM 45-72-M00097_ÇITAK M05_2106083</t>
  </si>
  <si>
    <t>13.06.2023 10:00:25</t>
  </si>
  <si>
    <t>13.06.2023 17:44:29</t>
  </si>
  <si>
    <t>M-2627 35-08-M02627_35-08-M02627_54861639</t>
  </si>
  <si>
    <t>13.06.2023 10:29:29</t>
  </si>
  <si>
    <t>13.06.2023 16:38:18</t>
  </si>
  <si>
    <t>YENİ TOKİ DM-2 45-71-M02244_KÖY HATTI-AFKAF TEKKE M02_72151518</t>
  </si>
  <si>
    <t>13.06.2023 17:43:18</t>
  </si>
  <si>
    <t>13.06.2023 19:19:44</t>
  </si>
  <si>
    <t>MORDOĞAN TR-41 35-21-L00164_35-21-L00164_72179980</t>
  </si>
  <si>
    <t>13.06.2023 10:21:13</t>
  </si>
  <si>
    <t>13.06.2023 12:00:03</t>
  </si>
  <si>
    <t>ERGENEKON TR-11 45-83-M00623_48087732_56388965_56388965</t>
  </si>
  <si>
    <t>13.06.2023 21:01:17</t>
  </si>
  <si>
    <t>13.06.2023 22:03:19</t>
  </si>
  <si>
    <t>DÜNDARLI KÖK 35-29-L00053_DALLIK GRB. ENH. L02_72215840</t>
  </si>
  <si>
    <t>13.06.2023 15:56:03</t>
  </si>
  <si>
    <t>13.06.2023 16:17:18</t>
  </si>
  <si>
    <t>PAYAMLI TR-1 35-10-L00056_C_56374497_56374497</t>
  </si>
  <si>
    <t>13.06.2023 18:13:37</t>
  </si>
  <si>
    <t>13.06.2023 21:33:35</t>
  </si>
  <si>
    <t>HÜSEYİN DAĞLI SULAMA GRUBU 35-29-M00292_955210944_955210944</t>
  </si>
  <si>
    <t>13.06.2023 12:29:27</t>
  </si>
  <si>
    <t>13.06.2023 15:47:45</t>
  </si>
  <si>
    <t>DM-12/TR-16 45-72-L00939_TR-2/27 L02_61366547</t>
  </si>
  <si>
    <t>13.06.2023 08:33:17</t>
  </si>
  <si>
    <t>13.06.2023 09:14:07</t>
  </si>
  <si>
    <t>YARBASAN KÖK 45-74-M00119_ELEK M04_72246698</t>
  </si>
  <si>
    <t>13.06.2023 13:52:00</t>
  </si>
  <si>
    <t>13.06.2023 14:39:35</t>
  </si>
  <si>
    <t>YENMİŞ KÖK 35-27-M00366_Recloser M03_2303188</t>
  </si>
  <si>
    <t>13.06.2023 09:47:51</t>
  </si>
  <si>
    <t>13.06.2023 10:10:17</t>
  </si>
  <si>
    <t>YAKAKÖY KÖK 45-75-M00067_HatBaşıAyırıcı_53135099 M04_53135099</t>
  </si>
  <si>
    <t>13.06.2023 20:32:22</t>
  </si>
  <si>
    <t>13.06.2023 21:33:01</t>
  </si>
  <si>
    <t>EYKO TR-1 35-30-M00027_A_56378877_56378877</t>
  </si>
  <si>
    <t>13.06.2023 15:25:42</t>
  </si>
  <si>
    <t>13.06.2023 16:14:52</t>
  </si>
  <si>
    <t>BAHRİBABA İM-DM 35-01-A00014_BAHRİBABA-18/BAHRİBABA-9 K09_60323566</t>
  </si>
  <si>
    <t>13.06.2023 22:30:50</t>
  </si>
  <si>
    <t>14.06.2023 00:00:43</t>
  </si>
  <si>
    <t>YENİFOÇA TR-24 35-23-M00024_E e3b_42106621</t>
  </si>
  <si>
    <t>13.06.2023 13:24:00</t>
  </si>
  <si>
    <t>13.06.2023 14:44:06</t>
  </si>
  <si>
    <t>13.06.2023 09:38:16</t>
  </si>
  <si>
    <t>13.06.2023 15:42:20</t>
  </si>
  <si>
    <t>ARMUTLU DM 35-27-M00879_KEMALPAŞA TMDEN ARMUTLU-1 M17_2104520</t>
  </si>
  <si>
    <t>13.06.2023 16:55:44</t>
  </si>
  <si>
    <t>13.06.2023 17:48:00</t>
  </si>
  <si>
    <t>KÖPRÜBAŞI TR-12 45-86-M00012_915774588_915774588</t>
  </si>
  <si>
    <t>13.06.2023 13:52:15</t>
  </si>
  <si>
    <t>13.06.2023 16:19:10</t>
  </si>
  <si>
    <t>YENİFOÇA TR-3 35-23-M00003_A_56366090_56366090</t>
  </si>
  <si>
    <t>13.06.2023 23:24:02</t>
  </si>
  <si>
    <t>14.06.2023 00:13:38</t>
  </si>
  <si>
    <t>KILCANLAR OVALILAR TR-1 45-75-M00127_B_56391350_56391350</t>
  </si>
  <si>
    <t>13.06.2023 16:51:03</t>
  </si>
  <si>
    <t>13.06.2023 19:44:41</t>
  </si>
  <si>
    <t>SÜLEYMANLI KÖK 35-28-M00606_AYVACIK M11_66870994</t>
  </si>
  <si>
    <t>13.06.2023 09:11:17</t>
  </si>
  <si>
    <t>13.06.2023 13:31:56</t>
  </si>
  <si>
    <t>13.06.2023 10:33:42</t>
  </si>
  <si>
    <t>13.06.2023 17:59:18</t>
  </si>
  <si>
    <t>TİLKİKÖY TR-1 45-71-M01271_DIREK TIPI TRAFO HUCRESI H01_2082787</t>
  </si>
  <si>
    <t>13.06.2023 08:09:52</t>
  </si>
  <si>
    <t>13.06.2023 10:18:25</t>
  </si>
  <si>
    <t>13.06.2023 19:17:14</t>
  </si>
  <si>
    <t>13.06.2023 19:43:53</t>
  </si>
  <si>
    <t>13.06.2023 17:12:27</t>
  </si>
  <si>
    <t>13.06.2023 19:05:36</t>
  </si>
  <si>
    <t>KAYAPINAR KÖK 45-71-M02146_AŞAĞIKAYAPINAR KÖYÜ ÇIKIŞI M03_61228841</t>
  </si>
  <si>
    <t>13.06.2023 03:58:28</t>
  </si>
  <si>
    <t>13.06.2023 05:09:53</t>
  </si>
  <si>
    <t>13.06.2023 21:45:37</t>
  </si>
  <si>
    <t>14.06.2023 04:12:36</t>
  </si>
  <si>
    <t>K-1715 35-02-K01715_D D1B_5844718</t>
  </si>
  <si>
    <t>13.06.2023 11:12:59</t>
  </si>
  <si>
    <t>13.06.2023 12:05:01</t>
  </si>
  <si>
    <t>KAYACIK KOŞUBURNU TR-1 45-75-M00216_45-75-M00216_2359721</t>
  </si>
  <si>
    <t>13.06.2023 22:03:38</t>
  </si>
  <si>
    <t>13.06.2023 22:55:05</t>
  </si>
  <si>
    <t>AVUNDURUK TR-1 35-31-L00179_956581050_956581050</t>
  </si>
  <si>
    <t>13.06.2023 19:28:16</t>
  </si>
  <si>
    <t>13.06.2023 23:10:29</t>
  </si>
  <si>
    <t>M-1735 35-02-M01735_M-2891 M13_2116232</t>
  </si>
  <si>
    <t>13.06.2023 10:33:22</t>
  </si>
  <si>
    <t>13.06.2023 10:50:50</t>
  </si>
  <si>
    <t>13.06.2023 16:08:56</t>
  </si>
  <si>
    <t>13.06.2023 16:30:17</t>
  </si>
  <si>
    <t>YENİFOÇA TR-45 35-23-M00045_953124788_953124788</t>
  </si>
  <si>
    <t>13.06.2023 21:01:42</t>
  </si>
  <si>
    <t>13.06.2023 23:14:48</t>
  </si>
  <si>
    <t>UĞURLU KÖK 45-86-M00045_ALANYOLU KIRANŞEYH M04_72226023</t>
  </si>
  <si>
    <t>13.06.2023 11:53:00</t>
  </si>
  <si>
    <t>13.06.2023 12:26:00</t>
  </si>
  <si>
    <t>TEKELİ DM 35-22-M00088_TEKELİ M10_48495819</t>
  </si>
  <si>
    <t>13.06.2023 09:51:39</t>
  </si>
  <si>
    <t>13.06.2023 10:27:30</t>
  </si>
  <si>
    <t>M-3390(YATIRIM REZERVE) 35-03-M03390_ M03_88062276</t>
  </si>
  <si>
    <t>13.06.2023 08:19:40</t>
  </si>
  <si>
    <t>13.06.2023 13:44:44</t>
  </si>
  <si>
    <t>KARABURÇ KÖK 35-31-L00253_KARABURÇ L03_2113673</t>
  </si>
  <si>
    <t>13.06.2023 17:01:00</t>
  </si>
  <si>
    <t>13.06.2023 17:52:17</t>
  </si>
  <si>
    <t>SEYREK TR-9 35-28-M00766_F F02_79678377</t>
  </si>
  <si>
    <t>13.06.2023 12:52:22</t>
  </si>
  <si>
    <t>13.06.2023 13:25:04</t>
  </si>
  <si>
    <t>YAŞAR SÖKELİOĞLU-1 35-20-L00099_955211454_955211454</t>
  </si>
  <si>
    <t>13.06.2023 12:15:51</t>
  </si>
  <si>
    <t>13.06.2023 14:05:55</t>
  </si>
  <si>
    <t>ÇAKMAKLI TR-1 35-17-M00345_C_56363702_56363702</t>
  </si>
  <si>
    <t>13.06.2023 17:35:23</t>
  </si>
  <si>
    <t>13.06.2023 18:25:51</t>
  </si>
  <si>
    <t>13.06.2023 05:56:58</t>
  </si>
  <si>
    <t>13.06.2023 06:35:00</t>
  </si>
  <si>
    <t>13.06.2023 17:22:08</t>
  </si>
  <si>
    <t>13.06.2023 17:54:13</t>
  </si>
  <si>
    <t>13.06.2023 11:08:48</t>
  </si>
  <si>
    <t>13.06.2023 15:59:34</t>
  </si>
  <si>
    <t>MURADİYE TR-10 45-71-M02143_B_65513288_65513288</t>
  </si>
  <si>
    <t>13.06.2023 20:24:56</t>
  </si>
  <si>
    <t>13.06.2023 21:00:05</t>
  </si>
  <si>
    <t>KARABURUN TR-7 35-21-L00033_DAĞITIM TRAFO KARABURUN TR-7 L03_72175501</t>
  </si>
  <si>
    <t>Fiziki İrtibat</t>
  </si>
  <si>
    <t>13.06.2023 16:32:16</t>
  </si>
  <si>
    <t>13.06.2023 20:19:44</t>
  </si>
  <si>
    <t>GÖKEYÜP TR-1 KÖK 45-78-M00798_HatBaşıAyırıcı_53140228 M04_53140228</t>
  </si>
  <si>
    <t>13.06.2023 10:20:10</t>
  </si>
  <si>
    <t>13.06.2023 10:40:46</t>
  </si>
  <si>
    <t>TR-32 35-30-L00032_35-30-L00032_2348391</t>
  </si>
  <si>
    <t>13.06.2023 20:48:56</t>
  </si>
  <si>
    <t>13.06.2023 21:40:24</t>
  </si>
  <si>
    <t>13.06.2023 14:39:49</t>
  </si>
  <si>
    <t>13.06.2023 18:18:53</t>
  </si>
  <si>
    <t>K-1320 35-09-K01320_D_56382991_56382991</t>
  </si>
  <si>
    <t>13.06.2023 11:57:36</t>
  </si>
  <si>
    <t>13.06.2023 12:56:16</t>
  </si>
  <si>
    <t>M-891 35-02-M00891_M-1701 M04_2302814</t>
  </si>
  <si>
    <t>13.06.2023 18:24:56</t>
  </si>
  <si>
    <t>13.06.2023 18:38:32</t>
  </si>
  <si>
    <t>KARABEL KÖK(VİŞNELİ KÖK) 35-26-M01207_DEREKÖY CUMALI M05_66051329</t>
  </si>
  <si>
    <t>13.06.2023 21:24:56</t>
  </si>
  <si>
    <t>ALANLAR TR-1 35-24-M00065_35-24-M00065_2376349</t>
  </si>
  <si>
    <t>13.06.2023 14:15:14</t>
  </si>
  <si>
    <t>13.06.2023 15:09:41</t>
  </si>
  <si>
    <t>TEPECİK KÖPRÜ DM 35-14-M00332_TEPECİK ÇIKIŞI (M-78) M04_49833812</t>
  </si>
  <si>
    <t>13.06.2023 09:14:47</t>
  </si>
  <si>
    <t>13.06.2023 15:05:05</t>
  </si>
  <si>
    <t>SOMA TR-37 45-82-M00527_45-82-M00527_79768088</t>
  </si>
  <si>
    <t>13.06.2023 09:01:19</t>
  </si>
  <si>
    <t>13.06.2023 12:35:29</t>
  </si>
  <si>
    <t>13.06.2023 01:08:30</t>
  </si>
  <si>
    <t>13.06.2023 02:55:50</t>
  </si>
  <si>
    <t>13.06.2023 21:27:14</t>
  </si>
  <si>
    <t>13.06.2023 21:41:41</t>
  </si>
  <si>
    <t>13.06.2023 10:11:19</t>
  </si>
  <si>
    <t>13.06.2023 10:18:50</t>
  </si>
  <si>
    <t>AHMETBEYLİ MAYDANOZ M-7 35-22-M00245_DIREK TIPI TRAFO HUCRESI H01_2125287</t>
  </si>
  <si>
    <t>13.06.2023 20:54:39</t>
  </si>
  <si>
    <t>13.06.2023 23:44:23</t>
  </si>
  <si>
    <t>13.06.2023 18:26:07</t>
  </si>
  <si>
    <t>13.06.2023 21:17:08</t>
  </si>
  <si>
    <t>13.06.2023 05:20:11</t>
  </si>
  <si>
    <t>13.06.2023 06:07:38</t>
  </si>
  <si>
    <t>GİRELLİ TR-2 45-73-M00766_B_56403636_56403636</t>
  </si>
  <si>
    <t>13.06.2023 17:21:42</t>
  </si>
  <si>
    <t>13.06.2023 20:24:03</t>
  </si>
  <si>
    <t>13.06.2023 17:18:35</t>
  </si>
  <si>
    <t>TR-2/80-A 45-83-L00306_955147186_955147186</t>
  </si>
  <si>
    <t>13.06.2023 15:24:14</t>
  </si>
  <si>
    <t>13.06.2023 16:54:16</t>
  </si>
  <si>
    <t>M-510 GEÇİT 35-02-M00510_M-313 M04_74190008</t>
  </si>
  <si>
    <t>13.06.2023 00:54:41</t>
  </si>
  <si>
    <t>13.06.2023 02:39:33</t>
  </si>
  <si>
    <t>TR-14 35-15-M00014_35-15-M00014_67059565</t>
  </si>
  <si>
    <t>13.06.2023 10:24:20</t>
  </si>
  <si>
    <t>13.06.2023 15:41:49</t>
  </si>
  <si>
    <t>13.06.2023 21:29:15</t>
  </si>
  <si>
    <t>13.06.2023 23:09:15</t>
  </si>
  <si>
    <t>TR-5 35-31-L00005_35-31-L00005_61244132</t>
  </si>
  <si>
    <t>13.06.2023 09:04:03</t>
  </si>
  <si>
    <t>13.06.2023 14:08:14</t>
  </si>
  <si>
    <t>TR-1/79 45-83-M00079_955166442_955166442</t>
  </si>
  <si>
    <t>13.06.2023 08:12:17</t>
  </si>
  <si>
    <t>13.06.2023 11:42:14</t>
  </si>
  <si>
    <t>GÖKEYÜP TR-1 KÖK 45-78-M00798_SARISU M04_2328536</t>
  </si>
  <si>
    <t>13.06.2023 16:27:13</t>
  </si>
  <si>
    <t>13.06.2023 18:09:11</t>
  </si>
  <si>
    <t>TR-45 35-15-M00045_950375501_950375501</t>
  </si>
  <si>
    <t>13.06.2023 13:46:38</t>
  </si>
  <si>
    <t>13.06.2023 19:11:59</t>
  </si>
  <si>
    <t>13.06.2023 06:30:14</t>
  </si>
  <si>
    <t>13.06.2023 09:02:19</t>
  </si>
  <si>
    <t>KULA İM 45-77-A00001_HatBaşıAyırıcı_89716733 M01_89716733</t>
  </si>
  <si>
    <t>13.06.2023 16:28:28</t>
  </si>
  <si>
    <t>13.06.2023 20:14:36</t>
  </si>
  <si>
    <t>TAYTAN BEZİRGANLI TR-2 45-78-M00267_B_83620365_83620365</t>
  </si>
  <si>
    <t>13.06.2023 17:51:50</t>
  </si>
  <si>
    <t>13.06.2023 18:48:50</t>
  </si>
  <si>
    <t>ÇAMLICA KÖK 45-81-M00048_HatBaşıAyırıcı_53134909 M03_53134909</t>
  </si>
  <si>
    <t>13.06.2023 14:33:00</t>
  </si>
  <si>
    <t>14.06.2023 06:16:00</t>
  </si>
  <si>
    <t>ALACALAR TR-1 35-16-L00261_A_56397750_56397750</t>
  </si>
  <si>
    <t>13.06.2023 20:40:23</t>
  </si>
  <si>
    <t>ŞEHİTLER TR-4 35-26-L00391_956601620_956601620</t>
  </si>
  <si>
    <t>13.06.2023 11:36:52</t>
  </si>
  <si>
    <t>13.06.2023 12:38:36</t>
  </si>
  <si>
    <t>ÇAKIRCA ALİ TR-304 TARIMSAL SULAMA 45-73-M00962_DIREK TIPI TRAFO HUCRESI H01_2079662</t>
  </si>
  <si>
    <t>13.06.2023 16:52:43</t>
  </si>
  <si>
    <t>13.06.2023 18:14:29</t>
  </si>
  <si>
    <t>ÇAPAK KÖK 35-26-M00435_HatBaşıAyırıcı_74816160 M05_74816160</t>
  </si>
  <si>
    <t>13.06.2023 20:44:19</t>
  </si>
  <si>
    <t>13.06.2023 23:24:59</t>
  </si>
  <si>
    <t>ASARLIK TR-14 KÖK 35-28-M00168_C c1_5851371</t>
  </si>
  <si>
    <t>13.06.2023 14:12:41</t>
  </si>
  <si>
    <t>RAHMANLAR KÖK 45-81-M00327_KARAKOZAN KÖY M03_90848851</t>
  </si>
  <si>
    <t>13.06.2023 11:55:40</t>
  </si>
  <si>
    <t>13.06.2023 13:51:16</t>
  </si>
  <si>
    <t>13.06.2023 17:18:38</t>
  </si>
  <si>
    <t>13.06.2023 18:04:33</t>
  </si>
  <si>
    <t>13.06.2023 13:56:59</t>
  </si>
  <si>
    <t>13.06.2023 15:13:33</t>
  </si>
  <si>
    <t>ÇANDARLI TR-17 35-30-M00017_914985109_914985109</t>
  </si>
  <si>
    <t>13.06.2023 16:56:26</t>
  </si>
  <si>
    <t>13.06.2023 18:35:29</t>
  </si>
  <si>
    <t>GÖKEYÜP TR-1 KÖK 45-78-M00798_ M06_2107112</t>
  </si>
  <si>
    <t>13.06.2023 18:49:59</t>
  </si>
  <si>
    <t>13.06.2023 20:56:40</t>
  </si>
  <si>
    <t>TR-10 (M-710) 35-30-M00710_955296749_955296749</t>
  </si>
  <si>
    <t>13.06.2023 10:51:18</t>
  </si>
  <si>
    <t>13.06.2023 13:55:03</t>
  </si>
  <si>
    <t>ÇAPAK KÖK 35-26-M00435_DAĞKIZILCA-2 ÇIKIŞ M05_66033222</t>
  </si>
  <si>
    <t>13.06.2023 23:00:25</t>
  </si>
  <si>
    <t>13.06.2023 23:25:52</t>
  </si>
  <si>
    <t>13.06.2023 08:32:05</t>
  </si>
  <si>
    <t>13.06.2023 11:48:36</t>
  </si>
  <si>
    <t>L-228 ILICA GARAJ 35-18-L00228_C c1b_5953965</t>
  </si>
  <si>
    <t>13.06.2023 13:54:34</t>
  </si>
  <si>
    <t>13.06.2023 15:45:55</t>
  </si>
  <si>
    <t>YENİFOÇA TR-51 35-23-M00051_B_56375040_56375040</t>
  </si>
  <si>
    <t>13.06.2023 10:02:12</t>
  </si>
  <si>
    <t>13.06.2023 11:42:51</t>
  </si>
  <si>
    <t>K-1928 35-10-K01928_95000597864_95000597864</t>
  </si>
  <si>
    <t>13.06.2023 17:04:38</t>
  </si>
  <si>
    <t>13.06.2023 18:40:32</t>
  </si>
  <si>
    <t>ULUCAK TM 35-28-A00002_TR-A M02_2313765</t>
  </si>
  <si>
    <t>Trafo Bakım Çalışması</t>
  </si>
  <si>
    <t>13.06.2023 03:05:14</t>
  </si>
  <si>
    <t>13.06.2023 03:09:39</t>
  </si>
  <si>
    <t>DM-11/05 (TR-39) 45-71-M00283_45201296_60984531_60984531</t>
  </si>
  <si>
    <t>13.06.2023 17:40:03</t>
  </si>
  <si>
    <t>13.06.2023 19:28:53</t>
  </si>
  <si>
    <t>SARIGÖL TR-15 KÖK 45-79-M00015_A_56396902_56396902</t>
  </si>
  <si>
    <t>13.06.2023 12:00:06</t>
  </si>
  <si>
    <t>13.06.2023 12:52:25</t>
  </si>
  <si>
    <t>13.06.2023 20:23:19</t>
  </si>
  <si>
    <t>14.06.2023 00:07:19</t>
  </si>
  <si>
    <t>SİNDEL KAVACIK TR-1 45-78-M00791_DIREK TIPI TRAFO HUCRESI H01_2039508</t>
  </si>
  <si>
    <t>13.06.2023 09:44:00</t>
  </si>
  <si>
    <t>13.06.2023 10:03:00</t>
  </si>
  <si>
    <t>KUŞÇULAR TR-6 35-19-M00218_DIREK TIPI TRAFO HUCRESI H01_2057920</t>
  </si>
  <si>
    <t>13.06.2023 06:17:40</t>
  </si>
  <si>
    <t>13.06.2023 09:26:29</t>
  </si>
  <si>
    <t>K-11 35-01-K00011_C C1_5820460</t>
  </si>
  <si>
    <t>13.06.2023 09:45:16</t>
  </si>
  <si>
    <t>13.06.2023 19:33:54</t>
  </si>
  <si>
    <t>13.06.2023 19:58:43</t>
  </si>
  <si>
    <t>13.06.2023 09:18:01</t>
  </si>
  <si>
    <t>13.06.2023 17:16:41</t>
  </si>
  <si>
    <t>TR-28 FİDAN YAPI 35-26-M00028__65498857_65498857</t>
  </si>
  <si>
    <t>13.06.2023 20:29:58</t>
  </si>
  <si>
    <t>13.06.2023 22:21:29</t>
  </si>
  <si>
    <t>13.06.2023 15:53:35</t>
  </si>
  <si>
    <t>13.06.2023 16:43:04</t>
  </si>
  <si>
    <t>FOÇAKÖY TR-1 35-23-M00222_950423248_950423248</t>
  </si>
  <si>
    <t>13.06.2023 12:23:37</t>
  </si>
  <si>
    <t>13.06.2023 17:46:27</t>
  </si>
  <si>
    <t>TR-15 35-19-L00015_956665713_956665713</t>
  </si>
  <si>
    <t>13.06.2023 10:23:33</t>
  </si>
  <si>
    <t>13.06.2023 14:57:32</t>
  </si>
  <si>
    <t>13.06.2023 16:30:03</t>
  </si>
  <si>
    <t>13.06.2023 17:41:44</t>
  </si>
  <si>
    <t>13.06.2023 16:56:53</t>
  </si>
  <si>
    <t>13.06.2023 19:56:12</t>
  </si>
  <si>
    <t>MIDIKLI KÖK 45-81-M00043_HatBaşıAyırıcı_53135091 M03_53135091</t>
  </si>
  <si>
    <t>13.06.2023 15:36:50</t>
  </si>
  <si>
    <t>13.06.2023 18:04:11</t>
  </si>
  <si>
    <t>M-2315 35-02-M02315_TRAFO M03_57967927</t>
  </si>
  <si>
    <t>13.06.2023 20:58:49</t>
  </si>
  <si>
    <t>13.06.2023 21:15:33</t>
  </si>
  <si>
    <t>BAKLACI TR-3 45-73-M01231_C_81682516_81682516</t>
  </si>
  <si>
    <t>13.06.2023 16:08:18</t>
  </si>
  <si>
    <t>13.06.2023 18:18:06</t>
  </si>
  <si>
    <t>DM-12/TR-19 45-72-L00938_TR-2/28-B L02_61365670</t>
  </si>
  <si>
    <t>13.06.2023 09:20:31</t>
  </si>
  <si>
    <t>13.06.2023 09:46:01</t>
  </si>
  <si>
    <t>13.06.2023 18:29:32</t>
  </si>
  <si>
    <t>13.06.2023 20:00:51</t>
  </si>
  <si>
    <t>13.06.2023 10:59:35</t>
  </si>
  <si>
    <t>13.06.2023 16:38:00</t>
  </si>
  <si>
    <t>TR-17 45-77-L00017_B_56363011_56363011</t>
  </si>
  <si>
    <t>13.06.2023 19:00:14</t>
  </si>
  <si>
    <t>13.06.2023 23:34:22</t>
  </si>
  <si>
    <t>KOYUNDERE TR-1 45-82-L00010_A_91404495_91404495</t>
  </si>
  <si>
    <t>13.06.2023 15:30:14</t>
  </si>
  <si>
    <t>13.06.2023 19:25:02</t>
  </si>
  <si>
    <t>13.06.2023 09:05:55</t>
  </si>
  <si>
    <t>13.06.2023 09:31:59</t>
  </si>
  <si>
    <t>MENEMEN TR-52 35-28-L00052_C_56362446_56362446</t>
  </si>
  <si>
    <t>13.06.2023 21:38:19</t>
  </si>
  <si>
    <t>13.06.2023 22:23:54</t>
  </si>
  <si>
    <t>13.06.2023 14:44:24</t>
  </si>
  <si>
    <t>13.06.2023 15:27:52</t>
  </si>
  <si>
    <t>14.06.2023 10:36:20</t>
  </si>
  <si>
    <t>14.06.2023 17:37:10</t>
  </si>
  <si>
    <t>GÖKKAYA TR-1 45-84-L00018_A_56405273_56405273</t>
  </si>
  <si>
    <t>14.06.2023 17:41:13</t>
  </si>
  <si>
    <t>14.06.2023 21:39:00</t>
  </si>
  <si>
    <t>K-2953 35-02-K02953_913010936_913010936</t>
  </si>
  <si>
    <t>14.06.2023 17:08:35</t>
  </si>
  <si>
    <t>14.06.2023 21:40:40</t>
  </si>
  <si>
    <t>AHMETLİ İM 45-84-A00001_KÖY GRUBU L05_2067790</t>
  </si>
  <si>
    <t>14.06.2023 15:20:49</t>
  </si>
  <si>
    <t>14.06.2023 16:29:25</t>
  </si>
  <si>
    <t>L-401 ALTINYUNUS DM 35-18-L00401_SAĞLIKÇILAR L-477 L15_2092223</t>
  </si>
  <si>
    <t>14.06.2023 09:54:57</t>
  </si>
  <si>
    <t>14.06.2023 11:49:10</t>
  </si>
  <si>
    <t>YENİCEKÖY TR-4 35-15-L00429_A_56368300_56368300</t>
  </si>
  <si>
    <t>14.06.2023 14:39:36</t>
  </si>
  <si>
    <t>14.06.2023 17:15:42</t>
  </si>
  <si>
    <t>14.06.2023 18:15:29</t>
  </si>
  <si>
    <t>14.06.2023 19:02:00</t>
  </si>
  <si>
    <t>ÇAPAKLI KÖK 45-78-M01161_GÖKÇEKÖY M05_78225836</t>
  </si>
  <si>
    <t>14.06.2023 06:01:19</t>
  </si>
  <si>
    <t>14.06.2023 06:58:56</t>
  </si>
  <si>
    <t>YENİÇİFTLİK KÖK 35-20-L00373_HatBaşıAyırıcı_53138690 L05_53138690</t>
  </si>
  <si>
    <t>14.06.2023 13:20:33</t>
  </si>
  <si>
    <t>14.06.2023 21:32:00</t>
  </si>
  <si>
    <t>MURADİYE TR-5 (ESKİ MEZARLIK YANI) 45-71-M00204_DM-5 M03_2091439</t>
  </si>
  <si>
    <t>14.06.2023 19:35:50</t>
  </si>
  <si>
    <t>14.06.2023 20:30:05</t>
  </si>
  <si>
    <t>GÖLMARMARA İM 45-85-A00001_GÖLMARMARA-1 M02_2106262</t>
  </si>
  <si>
    <t>14.06.2023 08:10:00</t>
  </si>
  <si>
    <t>14.06.2023 08:40:55</t>
  </si>
  <si>
    <t>L-329 35-18-L00329_950437088_950437088</t>
  </si>
  <si>
    <t>14.06.2023 17:55:04</t>
  </si>
  <si>
    <t>14.06.2023 22:56:41</t>
  </si>
  <si>
    <t>DERBENT İM-DM 45-83-A00004_B.BELEN M14_2097152</t>
  </si>
  <si>
    <t>14.06.2023 23:39:46</t>
  </si>
  <si>
    <t>14.06.2023 23:54:30</t>
  </si>
  <si>
    <t>M-2549 35-09-M02549_F_56392078_56392078</t>
  </si>
  <si>
    <t>14.06.2023 09:30:41</t>
  </si>
  <si>
    <t>14.06.2023 11:35:09</t>
  </si>
  <si>
    <t>YAYLADALI TR-1 45-82-M00185_45-82-M00185_2372047</t>
  </si>
  <si>
    <t>14.06.2023 16:17:17</t>
  </si>
  <si>
    <t>14.06.2023 18:41:30</t>
  </si>
  <si>
    <t>14.06.2023 09:11:49</t>
  </si>
  <si>
    <t>14.06.2023 09:37:57</t>
  </si>
  <si>
    <t>KAVŞAK DM TR-154 35-16-L00154_TR-111 ÇIKIŞI L05_66050339</t>
  </si>
  <si>
    <t>14.06.2023 09:01:21</t>
  </si>
  <si>
    <t>14.06.2023 16:58:08</t>
  </si>
  <si>
    <t>TR-18 45-78-L00018_953248358_953248358</t>
  </si>
  <si>
    <t>14.06.2023 21:07:01</t>
  </si>
  <si>
    <t>14.06.2023 22:23:45</t>
  </si>
  <si>
    <t>KALE ARDI 35-16-M00064_35-16-M00064_2352837</t>
  </si>
  <si>
    <t>14.06.2023 11:13:20</t>
  </si>
  <si>
    <t>14.06.2023 15:20:34</t>
  </si>
  <si>
    <t>TR-1/83 KAPTANOĞLU DM 45-83-M00083_ERBİLLER M03_61292035</t>
  </si>
  <si>
    <t>14.06.2023 10:19:33</t>
  </si>
  <si>
    <t>14.06.2023 11:06:35</t>
  </si>
  <si>
    <t>L-236 35-18-L00236_950463566_950463566</t>
  </si>
  <si>
    <t>14.06.2023 18:53:32</t>
  </si>
  <si>
    <t>15.06.2023 01:22:44</t>
  </si>
  <si>
    <t>SOMA TR-3 45-82-M00003_A_56388704_56388704</t>
  </si>
  <si>
    <t>14.06.2023 15:03:45</t>
  </si>
  <si>
    <t>14.06.2023 15:57:46</t>
  </si>
  <si>
    <t>K-3798 35-01-K03798_35-01-K03798_2374805</t>
  </si>
  <si>
    <t>14.06.2023 21:17:42</t>
  </si>
  <si>
    <t>14.06.2023 22:40:16</t>
  </si>
  <si>
    <t>DM-1/TR-3 35-14-M00314_961533420_961533420</t>
  </si>
  <si>
    <t>14.06.2023 19:57:53</t>
  </si>
  <si>
    <t>14.06.2023 21:33:44</t>
  </si>
  <si>
    <t>14.06.2023 12:41:12</t>
  </si>
  <si>
    <t>14.06.2023 13:54:38</t>
  </si>
  <si>
    <t>SİYEKLİ KÖK 45-71-M00185_HatBaşıAyırıcı_53134599 M05_53134599</t>
  </si>
  <si>
    <t>14.06.2023 06:59:05</t>
  </si>
  <si>
    <t>14.06.2023 14:27:02</t>
  </si>
  <si>
    <t>ULUKENT DM-1/11 35-28-M00569_ULUCAK DM-1/10 M02_66555259</t>
  </si>
  <si>
    <t>14.06.2023 16:52:01</t>
  </si>
  <si>
    <t>14.06.2023 17:37:00</t>
  </si>
  <si>
    <t>K-3149 35-01-K03149_912970349_912970349</t>
  </si>
  <si>
    <t>14.06.2023 10:55:39</t>
  </si>
  <si>
    <t>14.06.2023 12:31:01</t>
  </si>
  <si>
    <t>ÇAMLICA KÖK 45-81-M00048_ÇANŞA ÇIKIŞ M03_71996145</t>
  </si>
  <si>
    <t>14.06.2023 06:11:17</t>
  </si>
  <si>
    <t>14.06.2023 06:34:21</t>
  </si>
  <si>
    <t>MENEMEN DM-4/7 35-28-M00846_A A03_65899232</t>
  </si>
  <si>
    <t>14.06.2023 10:38:14</t>
  </si>
  <si>
    <t>14.06.2023 13:03:00</t>
  </si>
  <si>
    <t>SARIGÖL TR-29 45-79-M00029_TR-25 M02_2315972</t>
  </si>
  <si>
    <t>14.06.2023 09:53:37</t>
  </si>
  <si>
    <t>14.06.2023 10:33:00</t>
  </si>
  <si>
    <t>ÇATALCA TR-1 35-22-M00267_B_56367689_56367689</t>
  </si>
  <si>
    <t>14.06.2023 20:36:30</t>
  </si>
  <si>
    <t>14.06.2023 21:26:17</t>
  </si>
  <si>
    <t>14.06.2023 07:57:07</t>
  </si>
  <si>
    <t>14.06.2023 08:46:55</t>
  </si>
  <si>
    <t>TURGUTALP TR-5/1 45-82-M00055_945530528_945530528</t>
  </si>
  <si>
    <t>14.06.2023 22:21:37</t>
  </si>
  <si>
    <t>14.06.2023 23:49:38</t>
  </si>
  <si>
    <t>DM-8/10C 45-71-M02000_B_56354250_56354250</t>
  </si>
  <si>
    <t>14.06.2023 12:11:20</t>
  </si>
  <si>
    <t>14.06.2023 13:25:39</t>
  </si>
  <si>
    <t>14.06.2023 08:59:52</t>
  </si>
  <si>
    <t>14.06.2023 10:31:29</t>
  </si>
  <si>
    <t>14.06.2023 09:31:31</t>
  </si>
  <si>
    <t>14.06.2023 10:06:12</t>
  </si>
  <si>
    <t>L-140 35-18-L00140_L-139 - L-138 - L-137 L09_2325378</t>
  </si>
  <si>
    <t>14.06.2023 13:55:52</t>
  </si>
  <si>
    <t>14.06.2023 15:52:01</t>
  </si>
  <si>
    <t>14.06.2023 17:58:49</t>
  </si>
  <si>
    <t>14.06.2023 18:54:54</t>
  </si>
  <si>
    <t>GÖKÇEN TR-5 35-29-L00543_35-29-L00543_2373824</t>
  </si>
  <si>
    <t>14.06.2023 21:13:37</t>
  </si>
  <si>
    <t>14.06.2023 21:52:16</t>
  </si>
  <si>
    <t>L-67 ELMASTAŞ 35-14-L00067_7064536_56376535_56376535</t>
  </si>
  <si>
    <t>14.06.2023 09:25:30</t>
  </si>
  <si>
    <t>14.06.2023 09:43:57</t>
  </si>
  <si>
    <t>14.06.2023 15:03:52</t>
  </si>
  <si>
    <t>14.06.2023 16:29:11</t>
  </si>
  <si>
    <t>14.06.2023 09:55:25</t>
  </si>
  <si>
    <t>14.06.2023 13:06:27</t>
  </si>
  <si>
    <t>14.06.2023 22:33:00</t>
  </si>
  <si>
    <t>14.06.2023 22:43:00</t>
  </si>
  <si>
    <t>KAVAKLIDERE TR-13 45-73-M01030_TR-12 GİRİŞ M02_2088262</t>
  </si>
  <si>
    <t>14.06.2023 15:30:37</t>
  </si>
  <si>
    <t>14.06.2023 16:52:04</t>
  </si>
  <si>
    <t>SEYREK TR-7 KÖK 35-28-M00379_SEYREK TR-1 M13_2312813</t>
  </si>
  <si>
    <t>14.06.2023 14:46:57</t>
  </si>
  <si>
    <t>14.06.2023 15:05:19</t>
  </si>
  <si>
    <t>YENİCEKÖY TR-4 35-15-L00429_35-15-L00429_2365590</t>
  </si>
  <si>
    <t>14.06.2023 17:15:43</t>
  </si>
  <si>
    <t>14.06.2023 17:37:15</t>
  </si>
  <si>
    <t>K-1675 35-02-K01675_TRAFO K01_2335372</t>
  </si>
  <si>
    <t>14.06.2023 09:18:00</t>
  </si>
  <si>
    <t>14.06.2023 19:47:00</t>
  </si>
  <si>
    <t>M-1662 35-02-M01662_914588968_914588968</t>
  </si>
  <si>
    <t>14.06.2023 14:31:31</t>
  </si>
  <si>
    <t>14.06.2023 18:10:39</t>
  </si>
  <si>
    <t>EĞRİGÖL TR-1 35-16-M00050_35-16-M00050_2357415</t>
  </si>
  <si>
    <t>14.06.2023 18:27:46</t>
  </si>
  <si>
    <t>14.06.2023 19:18:00</t>
  </si>
  <si>
    <t>AKÖREN TR-19 KÖK 45-78-M00974_HatBaşıAyırıcı_53139360 M04_53139360</t>
  </si>
  <si>
    <t>14.06.2023 13:23:32</t>
  </si>
  <si>
    <t>14.06.2023 15:15:34</t>
  </si>
  <si>
    <t>BAKIR KÖK 45-76-M00047_BAKIR KASABA M07_72212643</t>
  </si>
  <si>
    <t>14.06.2023 17:00:03</t>
  </si>
  <si>
    <t>14.06.2023 17:29:35</t>
  </si>
  <si>
    <t>ALİAĞA TR-43 DM 35-17-M00043_ALOSBİ ŞAKRAN GİRİŞ M11_2122089</t>
  </si>
  <si>
    <t>14.06.2023 07:27:41</t>
  </si>
  <si>
    <t>14.06.2023 08:02:02</t>
  </si>
  <si>
    <t>ULUKENT DM-3/13 TR-2 35-28-M00066_ULUKENT DM-1/7 M02_66554137</t>
  </si>
  <si>
    <t>14.06.2023 10:27:35</t>
  </si>
  <si>
    <t>14.06.2023 15:24:56</t>
  </si>
  <si>
    <t>ÇELİKLİ MANASTIR TR-2 45-78-M00750_A_91370541_91370541</t>
  </si>
  <si>
    <t>14.06.2023 19:13:46</t>
  </si>
  <si>
    <t>15.06.2023 00:25:00</t>
  </si>
  <si>
    <t>14.06.2023 01:11:20</t>
  </si>
  <si>
    <t>14.06.2023 04:18:19</t>
  </si>
  <si>
    <t>BÜYÜKKEMERDERE TR-1 35-29-L00303_35-29-L00303_2361736</t>
  </si>
  <si>
    <t>14.06.2023 20:07:54</t>
  </si>
  <si>
    <t>14.06.2023 20:38:00</t>
  </si>
  <si>
    <t>TR-31 35-15-M00031_950350792_950350792</t>
  </si>
  <si>
    <t>14.06.2023 17:49:10</t>
  </si>
  <si>
    <t>14.06.2023 20:23:29</t>
  </si>
  <si>
    <t>BALABANLI KÖYÜ HÜSEYİN DEMİREL SULAMA GRB TR-8 35-15-M00317_35-15-M00317_79938159</t>
  </si>
  <si>
    <t>14.06.2023 18:40:02</t>
  </si>
  <si>
    <t>14.06.2023 21:32:59</t>
  </si>
  <si>
    <t>K-1372 35-04-K01372_99682522_99682522</t>
  </si>
  <si>
    <t>14.06.2023 06:24:37</t>
  </si>
  <si>
    <t>14.06.2023 09:48:01</t>
  </si>
  <si>
    <t>HALİLLER KÖK 35-31-L00228_KALEKÖY L02_72238538</t>
  </si>
  <si>
    <t>14.06.2023 14:02:20</t>
  </si>
  <si>
    <t>14.06.2023 14:48:27</t>
  </si>
  <si>
    <t>K-535 35-02-K00535_TRAFO K01_2119164</t>
  </si>
  <si>
    <t>14.06.2023 11:10:30</t>
  </si>
  <si>
    <t>14.06.2023 16:34:46</t>
  </si>
  <si>
    <t>ALİAĞA TR-43 DM 35-17-M00043_M-54 ÇIKIŞI M12_2315083</t>
  </si>
  <si>
    <t>14.06.2023 08:48:55</t>
  </si>
  <si>
    <t>14.06.2023 10:04:57</t>
  </si>
  <si>
    <t>K-2008 35-02-K02008_B_56378337_56378337</t>
  </si>
  <si>
    <t>14.06.2023 16:48:28</t>
  </si>
  <si>
    <t>14.06.2023 20:09:29</t>
  </si>
  <si>
    <t>14.06.2023 09:11:00</t>
  </si>
  <si>
    <t>14.06.2023 16:55:00</t>
  </si>
  <si>
    <t>14.06.2023 12:22:19</t>
  </si>
  <si>
    <t>14.06.2023 13:45:05</t>
  </si>
  <si>
    <t>DM-9 45-71-M00386__56402562_56402562</t>
  </si>
  <si>
    <t>14.06.2023 17:44:38</t>
  </si>
  <si>
    <t>14.06.2023 19:56:36</t>
  </si>
  <si>
    <t>14.06.2023 15:07:31</t>
  </si>
  <si>
    <t>14.06.2023 20:02:30</t>
  </si>
  <si>
    <t>CANPAŞA KÖK 45-71-M00140_ALİ ÖRÜMLÜ M06_72246820</t>
  </si>
  <si>
    <t>14.06.2023 08:13:09</t>
  </si>
  <si>
    <t>14.06.2023 13:45:32</t>
  </si>
  <si>
    <t>TR-41 45-74-M00041_945584497_945584497</t>
  </si>
  <si>
    <t>14.06.2023 13:28:24</t>
  </si>
  <si>
    <t>14.06.2023 17:24:21</t>
  </si>
  <si>
    <t>L-126 35-18-L00126_35-18-L00126_2357545</t>
  </si>
  <si>
    <t>14.06.2023 10:42:17</t>
  </si>
  <si>
    <t>14.06.2023 11:47:53</t>
  </si>
  <si>
    <t>KUŞÇULAR TR-2 35-19-M00519_A_80493273_80493273</t>
  </si>
  <si>
    <t>14.06.2023 14:02:42</t>
  </si>
  <si>
    <t>14.06.2023 14:31:36</t>
  </si>
  <si>
    <t>SELÇUK İM/DM 35-13-A00004_ŞEHİR-2 L13_65986056</t>
  </si>
  <si>
    <t>14.06.2023 16:47:38</t>
  </si>
  <si>
    <t>14.06.2023 17:01:54</t>
  </si>
  <si>
    <t>14.06.2023 03:55:22</t>
  </si>
  <si>
    <t>14.06.2023 04:53:59</t>
  </si>
  <si>
    <t>14.06.2023 10:16:58</t>
  </si>
  <si>
    <t>14.06.2023 10:39:50</t>
  </si>
  <si>
    <t>KAYMAKÇI TR-37 35-15-L00231_DIREK TIPI TRAFO HUCRESI H01_2046458</t>
  </si>
  <si>
    <t>14.06.2023 07:13:45</t>
  </si>
  <si>
    <t>14.06.2023 09:55:42</t>
  </si>
  <si>
    <t>L-67 ELMASTAŞ 35-14-L00067_95000483287_95000483287</t>
  </si>
  <si>
    <t>14.06.2023 08:18:38</t>
  </si>
  <si>
    <t>14.06.2023 09:25:29</t>
  </si>
  <si>
    <t>KARGILIK SULAMA TR 35-16-M00251_A_90962648_90962648</t>
  </si>
  <si>
    <t>14.06.2023 09:55:39</t>
  </si>
  <si>
    <t>14.06.2023 12:55:28</t>
  </si>
  <si>
    <t>KARABULU KÖK 35-31-L00227_HALİLLER KÖK L06_2119140</t>
  </si>
  <si>
    <t>14.06.2023 10:30:10</t>
  </si>
  <si>
    <t>14.06.2023 10:54:31</t>
  </si>
  <si>
    <t>K-300 35-01-K00300_915013305_915013305</t>
  </si>
  <si>
    <t>14.06.2023 09:08:32</t>
  </si>
  <si>
    <t>14.06.2023 11:49:24</t>
  </si>
  <si>
    <t>YAĞCILAR TR-2 35-32-L00034_946410571_946410571</t>
  </si>
  <si>
    <t>14.06.2023 20:01:40</t>
  </si>
  <si>
    <t>14.06.2023 23:02:31</t>
  </si>
  <si>
    <t>GÜNKENT TR-1 35-18-M00096_ILDIR KÖK M03_72091719</t>
  </si>
  <si>
    <t>14.06.2023 19:32:37</t>
  </si>
  <si>
    <t>14.06.2023 21:21:46</t>
  </si>
  <si>
    <t>14.06.2023 13:46:33</t>
  </si>
  <si>
    <t>14.06.2023 19:06:11</t>
  </si>
  <si>
    <t>14.06.2023 18:56:28</t>
  </si>
  <si>
    <t>15.06.2023 20:15:03</t>
  </si>
  <si>
    <t>14.06.2023 00:41:23</t>
  </si>
  <si>
    <t>14.06.2023 01:23:23</t>
  </si>
  <si>
    <t>YELKİ TR-22 35-10-L00022_35-10-L00022_47246182</t>
  </si>
  <si>
    <t>14.06.2023 10:58:41</t>
  </si>
  <si>
    <t>14.06.2023 14:18:51</t>
  </si>
  <si>
    <t>İZZETTİN DOĞUSU TARIMSAL SULAMA TR-2 45-83-M00350_45-83-M00350_2362209</t>
  </si>
  <si>
    <t>14.06.2023 07:47:12</t>
  </si>
  <si>
    <t>14.06.2023 11:34:50</t>
  </si>
  <si>
    <t>TR-14 45-78-L00014_A_91319538_91319538</t>
  </si>
  <si>
    <t>14.06.2023 16:03:44</t>
  </si>
  <si>
    <t>14.06.2023 18:26:58</t>
  </si>
  <si>
    <t>ŞEHİTLİOĞLU KÖYÜ TR 45-77-M00078_945499819_945499819</t>
  </si>
  <si>
    <t>14.06.2023 19:25:10</t>
  </si>
  <si>
    <t>14.06.2023 21:26:32</t>
  </si>
  <si>
    <t>TR-16 45-77-L00016_945505473_945505473</t>
  </si>
  <si>
    <t>14.06.2023 13:31:07</t>
  </si>
  <si>
    <t>14.06.2023 15:49:07</t>
  </si>
  <si>
    <t>MORDOĞAN TR-2 35-21-L00140_ARDIÇ MAHALLESİ TR-12 L01_72182989</t>
  </si>
  <si>
    <t>14.06.2023 09:09:07</t>
  </si>
  <si>
    <t>14.06.2023 16:55:49</t>
  </si>
  <si>
    <t>YAKACIK TR-5 35-20-L00243_8156350_56376744_56376744</t>
  </si>
  <si>
    <t>14.06.2023 17:02:03</t>
  </si>
  <si>
    <t>14.06.2023 18:14:21</t>
  </si>
  <si>
    <t>SEYREK TR-7 KÖK 35-28-M00379_95001194534_95001194534</t>
  </si>
  <si>
    <t>14.06.2023 12:35:52</t>
  </si>
  <si>
    <t>14.06.2023 17:17:08</t>
  </si>
  <si>
    <t>14.06.2023 17:52:23</t>
  </si>
  <si>
    <t>14.06.2023 18:17:00</t>
  </si>
  <si>
    <t>URGANLI TR-2 45-83-M00570_URGANLI TR-1 KÖK M01_2103497</t>
  </si>
  <si>
    <t>14.06.2023 23:36:14</t>
  </si>
  <si>
    <t>15.06.2023 00:05:00</t>
  </si>
  <si>
    <t>SARIGÖL TR-15 KÖK 45-79-M00015_945553905_945553905</t>
  </si>
  <si>
    <t>14.06.2023 18:12:35</t>
  </si>
  <si>
    <t>14.06.2023 19:24:14</t>
  </si>
  <si>
    <t>14.06.2023 20:15:04</t>
  </si>
  <si>
    <t>14.06.2023 20:22:12</t>
  </si>
  <si>
    <t>MENEMEN DM-4/9 35-28-L00119_MENEMEN TR-73 L02_66745087</t>
  </si>
  <si>
    <t>14.06.2023 09:00:18</t>
  </si>
  <si>
    <t>14.06.2023 13:48:30</t>
  </si>
  <si>
    <t>M-236 35-02-M00236_910149565_910149565</t>
  </si>
  <si>
    <t>14.06.2023 08:22:25</t>
  </si>
  <si>
    <t>14.06.2023 09:57:34</t>
  </si>
  <si>
    <t>PAŞAKÖY KÖK 45-80-M00052_SARUHANLI TM GİRİŞ/TR-13 M02_72063780</t>
  </si>
  <si>
    <t>14.06.2023 18:54:28</t>
  </si>
  <si>
    <t>14.06.2023 19:09:28</t>
  </si>
  <si>
    <t>ALİAĞA TR-43 DM 35-17-M00043_HatBaşıAyırıcı_72727542 M13_72727542</t>
  </si>
  <si>
    <t>14.06.2023 06:43:03</t>
  </si>
  <si>
    <t>14.06.2023 10:14:00</t>
  </si>
  <si>
    <t>ALAŞEHİR TR-46 45-73-M00046_45-73-M00046_61399094</t>
  </si>
  <si>
    <t>14.06.2023 13:16:24</t>
  </si>
  <si>
    <t>14.06.2023 14:39:59</t>
  </si>
  <si>
    <t>TR-116 35-16-L00116_35-16-L00116_2346931</t>
  </si>
  <si>
    <t>14.06.2023 00:52:23</t>
  </si>
  <si>
    <t>14.06.2023 01:35:23</t>
  </si>
  <si>
    <t>GÜNDOĞDU TR-1 35-27-L00382_A_83292748_83292748</t>
  </si>
  <si>
    <t>14.06.2023 12:17:03</t>
  </si>
  <si>
    <t>14.06.2023 15:02:31</t>
  </si>
  <si>
    <t>TR-2/80-A 45-83-L00306_48136799 TR1828E1B_48138656</t>
  </si>
  <si>
    <t>14.06.2023 14:38:10</t>
  </si>
  <si>
    <t>14.06.2023 15:35:49</t>
  </si>
  <si>
    <t>14.06.2023 05:30:49</t>
  </si>
  <si>
    <t>14.06.2023 06:13:46</t>
  </si>
  <si>
    <t>EVRENOS TR-3 45-71-M01411_DIREK TIPI TRAFO HUCRESI H01_2083328</t>
  </si>
  <si>
    <t>14.06.2023 20:52:09</t>
  </si>
  <si>
    <t>14.06.2023 22:43:23</t>
  </si>
  <si>
    <t>TR-44 (DM-6/21) 35-17-M00044_B_60984579_60984579</t>
  </si>
  <si>
    <t>14.06.2023 08:55:28</t>
  </si>
  <si>
    <t>14.06.2023 09:56:39</t>
  </si>
  <si>
    <t>AYMER KÖK 35-26-M01063_35-26-M01063_65965289</t>
  </si>
  <si>
    <t>14.06.2023 11:11:16</t>
  </si>
  <si>
    <t>14.06.2023 18:25:43</t>
  </si>
  <si>
    <t>ULUKENT DM-1/11 35-28-M00569_DAĞITIM TRAFO ULUKENT DM-1/11 M01_66555262</t>
  </si>
  <si>
    <t>14.06.2023 22:14:07</t>
  </si>
  <si>
    <t>15.06.2023 00:32:14</t>
  </si>
  <si>
    <t>DURASIL TR-1 45-72-L01009_ H_79240290</t>
  </si>
  <si>
    <t>14.06.2023 09:23:58</t>
  </si>
  <si>
    <t>14.06.2023 17:08:52</t>
  </si>
  <si>
    <t>GÖKÇEAĞIL TR-1 35-30-L00139_35-30-L00139_2353269</t>
  </si>
  <si>
    <t>14.06.2023 02:54:38</t>
  </si>
  <si>
    <t>14.06.2023 03:40:20</t>
  </si>
  <si>
    <t>TR-2/25 45-83-L00025_955146108_955146108</t>
  </si>
  <si>
    <t>14.06.2023 21:07:39</t>
  </si>
  <si>
    <t>14.06.2023 22:31:20</t>
  </si>
  <si>
    <t>14.06.2023 21:52:49</t>
  </si>
  <si>
    <t>14.06.2023 22:46:10</t>
  </si>
  <si>
    <t>14.06.2023 19:50:16</t>
  </si>
  <si>
    <t>14.06.2023 20:31:57</t>
  </si>
  <si>
    <t>EKREM KURDEŞ SULAMA GRUBU 35-29-L00663_35-29-L00663_2372812</t>
  </si>
  <si>
    <t>14.06.2023 17:19:59</t>
  </si>
  <si>
    <t>14.06.2023 18:06:05</t>
  </si>
  <si>
    <t>SAKARLI KÖK 45-76-M00046_HatBaşıAyırıcı_53135114 M03_53135114</t>
  </si>
  <si>
    <t>14.06.2023 10:07:47</t>
  </si>
  <si>
    <t>14.06.2023 12:59:17</t>
  </si>
  <si>
    <t>TR-28 35-32-L00132_946413862_946413862</t>
  </si>
  <si>
    <t>14.06.2023 14:58:16</t>
  </si>
  <si>
    <t>14.06.2023 15:56:30</t>
  </si>
  <si>
    <t>ÇİLE DM 35-22-M00086_ÇAKALTEPE M04_50064042</t>
  </si>
  <si>
    <t>14.06.2023 19:57:23</t>
  </si>
  <si>
    <t>14.06.2023 20:27:48</t>
  </si>
  <si>
    <t>14.06.2023 07:00:53</t>
  </si>
  <si>
    <t>14.06.2023 07:06:44</t>
  </si>
  <si>
    <t>K-2733 35-09-K02733_C_56382997_56382997</t>
  </si>
  <si>
    <t>14.06.2023 11:45:02</t>
  </si>
  <si>
    <t>14.06.2023 16:37:48</t>
  </si>
  <si>
    <t>TÜRKELLİ TR-1 35-28-M00462_B_60982116_60982116</t>
  </si>
  <si>
    <t>14.06.2023 15:08:15</t>
  </si>
  <si>
    <t>14.06.2023 15:50:47</t>
  </si>
  <si>
    <t>K-2725 35-02-K02725_912811167_912811167</t>
  </si>
  <si>
    <t>14.06.2023 16:56:13</t>
  </si>
  <si>
    <t>14.06.2023 20:48:51</t>
  </si>
  <si>
    <t>14.06.2023 18:24:03</t>
  </si>
  <si>
    <t>14.06.2023 19:33:34</t>
  </si>
  <si>
    <t>14.06.2023 19:33:59</t>
  </si>
  <si>
    <t>14.06.2023 21:33:43</t>
  </si>
  <si>
    <t>SARIGÖL DM 45-79-M00069_ULUDERBENT FİDERİ M16_2318415</t>
  </si>
  <si>
    <t>14.06.2023 09:02:49</t>
  </si>
  <si>
    <t>14.06.2023 10:10:40</t>
  </si>
  <si>
    <t>KESKİNOĞLU KÖK 45-80-M00107_HatBaşıAyırıcı_53136181 M01_53136181</t>
  </si>
  <si>
    <t>14.06.2023 12:58:21</t>
  </si>
  <si>
    <t>14.06.2023 14:42:25</t>
  </si>
  <si>
    <t>KARAKUYU KÖK 35-22-M00091_NOHUT GÖLÜ(KÖY SULAMA) M01_72111630</t>
  </si>
  <si>
    <t>14.06.2023 10:23:36</t>
  </si>
  <si>
    <t>14.06.2023 17:37:19</t>
  </si>
  <si>
    <t>İLYASLAR KÖK 45-76-M00048_İLYASLAR M02_72213067</t>
  </si>
  <si>
    <t>14.06.2023 18:40:27</t>
  </si>
  <si>
    <t>14.06.2023 18:46:00</t>
  </si>
  <si>
    <t>14.06.2023 19:12:40</t>
  </si>
  <si>
    <t>14.06.2023 20:50:00</t>
  </si>
  <si>
    <t>TİRE DM-2 35-29-M00002_DM-1/23 M16_2060791</t>
  </si>
  <si>
    <t>14.06.2023 06:14:07</t>
  </si>
  <si>
    <t>14.06.2023 06:26:31</t>
  </si>
  <si>
    <t>K-4555 35-02-K04555_DIREK TIPI TRAFO HUCRESI H01_2063232</t>
  </si>
  <si>
    <t>14.06.2023 07:13:57</t>
  </si>
  <si>
    <t>14.06.2023 09:25:49</t>
  </si>
  <si>
    <t>14.06.2023 08:43:39</t>
  </si>
  <si>
    <t>14.06.2023 09:02:00</t>
  </si>
  <si>
    <t>14.06.2023 18:05:00</t>
  </si>
  <si>
    <t>14.06.2023 19:06:07</t>
  </si>
  <si>
    <t>M-2088 35-09-M02088_A_60983308_60983308</t>
  </si>
  <si>
    <t>14.06.2023 11:48:15</t>
  </si>
  <si>
    <t>14.06.2023 14:41:50</t>
  </si>
  <si>
    <t>14.06.2023 14:44:03</t>
  </si>
  <si>
    <t>14.06.2023 15:27:34</t>
  </si>
  <si>
    <t>14.06.2023 10:41:05</t>
  </si>
  <si>
    <t>14.06.2023 10:49:42</t>
  </si>
  <si>
    <t>SÖĞÜTÖREN TR-3 35-20-L00349_35-20-L00349_2359209</t>
  </si>
  <si>
    <t>14.06.2023 06:08:55</t>
  </si>
  <si>
    <t>14.06.2023 09:43:25</t>
  </si>
  <si>
    <t>14.06.2023 22:29:18</t>
  </si>
  <si>
    <t>14.06.2023 22:47:43</t>
  </si>
  <si>
    <t>K-1316 35-04-K01316_99902103_99902103</t>
  </si>
  <si>
    <t>14.06.2023 15:12:20</t>
  </si>
  <si>
    <t>14.06.2023 17:27:14</t>
  </si>
  <si>
    <t>KULA İM 45-77-A00001_HatBaşıAyırıcı_89716731 M03_89716731</t>
  </si>
  <si>
    <t>14.06.2023 07:41:59</t>
  </si>
  <si>
    <t>14.06.2023 10:28:33</t>
  </si>
  <si>
    <t>14.06.2023 00:13:04</t>
  </si>
  <si>
    <t>14.06.2023 00:43:05</t>
  </si>
  <si>
    <t>14.06.2023 17:58:24</t>
  </si>
  <si>
    <t>14.06.2023 18:33:23</t>
  </si>
  <si>
    <t>YUKARI KIZILCA TR-3 35-27-L00053_913797874_913797874</t>
  </si>
  <si>
    <t>14.06.2023 12:35:26</t>
  </si>
  <si>
    <t>14.06.2023 17:34:48</t>
  </si>
  <si>
    <t>K-2929 35-02-K02929_910552909_910552909</t>
  </si>
  <si>
    <t>14.06.2023 16:23:41</t>
  </si>
  <si>
    <t>14.06.2023 19:32:33</t>
  </si>
  <si>
    <t>ILGIN HATBAŞI KÖK 45-73-M01292_KİLLİK M04_83838187</t>
  </si>
  <si>
    <t>14.06.2023 09:01:11</t>
  </si>
  <si>
    <t>14.06.2023 15:36:10</t>
  </si>
  <si>
    <t>GÜLBAHÇE TR-13 (KARAPINAR) 35-19-L00143_A_91184236_91184236</t>
  </si>
  <si>
    <t>14.06.2023 19:09:21</t>
  </si>
  <si>
    <t>14.06.2023 19:48:23</t>
  </si>
  <si>
    <t>14.06.2023 06:18:03</t>
  </si>
  <si>
    <t>14.06.2023 06:51:25</t>
  </si>
  <si>
    <t>M-3430(YATIRIM REZERVE) 35-03-M03430_C c1b_5780678</t>
  </si>
  <si>
    <t>14.06.2023 07:13:11</t>
  </si>
  <si>
    <t>14.06.2023 08:51:35</t>
  </si>
  <si>
    <t>L-274 35-18-L00274_950445096_950445096</t>
  </si>
  <si>
    <t>14.06.2023 13:45:18</t>
  </si>
  <si>
    <t>14.06.2023 18:39:19</t>
  </si>
  <si>
    <t>DİNDARLI KÖK TR-3 KAKLIK 45-79-M00395_HatBaşıAyırıcı_53134482 M05_53134482</t>
  </si>
  <si>
    <t>14.06.2023 19:48:32</t>
  </si>
  <si>
    <t>14.06.2023 21:37:08</t>
  </si>
  <si>
    <t>DELİKTAŞ TR-3 35-30-M00632_A_90962298_90962298</t>
  </si>
  <si>
    <t>14.06.2023 01:15:29</t>
  </si>
  <si>
    <t>14.06.2023 01:44:28</t>
  </si>
  <si>
    <t>KESİKKÖY DM 35-28-M00309_SAKIPAĞA M06_96738811</t>
  </si>
  <si>
    <t>14.06.2023 08:28:42</t>
  </si>
  <si>
    <t>14.06.2023 09:55:03</t>
  </si>
  <si>
    <t>YUKARIBEY DM (TR-3) 35-16-M00866_ÇAMAVLU M05_79464826</t>
  </si>
  <si>
    <t>14.06.2023 17:32:00</t>
  </si>
  <si>
    <t>14.06.2023 17:55:23</t>
  </si>
  <si>
    <t>BALABANLI DM 35-15-M00280_HatBaşıAyırıcı_81430428 M05_81430428</t>
  </si>
  <si>
    <t>14.06.2023 12:59:49</t>
  </si>
  <si>
    <t>14.06.2023 15:56:21</t>
  </si>
  <si>
    <t>14.06.2023 11:52:46</t>
  </si>
  <si>
    <t>14.06.2023 12:00:40</t>
  </si>
  <si>
    <t>ULUKENT DM-3 35-28-M00003_DM-3/17 M01_2312184</t>
  </si>
  <si>
    <t>14.06.2023 18:01:21</t>
  </si>
  <si>
    <t>14.06.2023 18:33:41</t>
  </si>
  <si>
    <t>ALİ EŞEN SULAMA GRB. 35-20-L00183_955211027_955211027</t>
  </si>
  <si>
    <t>14.06.2023 12:46:35</t>
  </si>
  <si>
    <t>14.06.2023 19:10:59</t>
  </si>
  <si>
    <t>DM-1/53 35-29-M00053_950338437_950338437</t>
  </si>
  <si>
    <t>14.06.2023 14:26:44</t>
  </si>
  <si>
    <t>14.06.2023 16:57:56</t>
  </si>
  <si>
    <t>SAİPALTI TR-1 35-21-L00101_953358161_953358161</t>
  </si>
  <si>
    <t>14.06.2023 08:17:20</t>
  </si>
  <si>
    <t>14.06.2023 10:45:03</t>
  </si>
  <si>
    <t>GÖKKAYA İÇMESUYU TR 45-83-L00440_DIREK TIPI TRAFO HUCRESI H01_2105691</t>
  </si>
  <si>
    <t>14.06.2023 09:07:23</t>
  </si>
  <si>
    <t>14.06.2023 15:25:55</t>
  </si>
  <si>
    <t>AHMETLİ TR-28 45-84-L00028_45-84-L00028_2367397</t>
  </si>
  <si>
    <t>14.06.2023 22:43:04</t>
  </si>
  <si>
    <t>15.06.2023 02:37:28</t>
  </si>
  <si>
    <t>K-2495 35-02-K02495_913359948_913359948</t>
  </si>
  <si>
    <t>14.06.2023 11:02:28</t>
  </si>
  <si>
    <t>14.06.2023 14:11:45</t>
  </si>
  <si>
    <t>TR-350 35-19-L00350_956668724_956668724</t>
  </si>
  <si>
    <t>14.06.2023 20:06:57</t>
  </si>
  <si>
    <t>14.06.2023 22:30:14</t>
  </si>
  <si>
    <t>BALIKLIOVA TR-7 (TR-308) 35-19-L00361_B_91453697_91453697</t>
  </si>
  <si>
    <t>14.06.2023 14:00:45</t>
  </si>
  <si>
    <t>14.06.2023 17:16:47</t>
  </si>
  <si>
    <t>K-3621 35-01-K03621_35-01-K03621_2369488</t>
  </si>
  <si>
    <t>14.06.2023 08:23:37</t>
  </si>
  <si>
    <t>14.06.2023 09:04:49</t>
  </si>
  <si>
    <t>KARAKILIÇLI TR-1 45-71-M01555_A_91405612_91405612</t>
  </si>
  <si>
    <t>14.06.2023 17:12:18</t>
  </si>
  <si>
    <t>14.06.2023 21:20:03</t>
  </si>
  <si>
    <t>KÜNER TR-11 35-22-M00293_DIREK TIPI TRAFO HUCRESI H01_2102566</t>
  </si>
  <si>
    <t>14.06.2023 07:21:23</t>
  </si>
  <si>
    <t>14.06.2023 09:37:39</t>
  </si>
  <si>
    <t>ILIPINAR TR-1 35-23-M00081_A_56357020_56357020</t>
  </si>
  <si>
    <t>14.06.2023 01:35:58</t>
  </si>
  <si>
    <t>14.06.2023 02:10:56</t>
  </si>
  <si>
    <t>TİLKİKÖY TR-1 45-71-M01271_45-71-M01271_2349263</t>
  </si>
  <si>
    <t>14.06.2023 21:36:30</t>
  </si>
  <si>
    <t>14.06.2023 23:50:51</t>
  </si>
  <si>
    <t>K-840 35-01-K00840_35-01-K00840_2347650</t>
  </si>
  <si>
    <t>14.06.2023 09:19:37</t>
  </si>
  <si>
    <t>14.06.2023 11:37:02</t>
  </si>
  <si>
    <t>YENİKÖY TR-1 45-71-M01046_B_56353009_56353009</t>
  </si>
  <si>
    <t>14.06.2023 09:43:37</t>
  </si>
  <si>
    <t>14.06.2023 14:49:38</t>
  </si>
  <si>
    <t>14.06.2023 11:18:00</t>
  </si>
  <si>
    <t>14.06.2023 15:11:25</t>
  </si>
  <si>
    <t>YAKACIK TR-5 35-20-L00243_35-20-L00243_2361872</t>
  </si>
  <si>
    <t>14.06.2023 18:14:23</t>
  </si>
  <si>
    <t>14.06.2023 19:10:18</t>
  </si>
  <si>
    <t>PAZARKÖY KÖK 45-78-L00700_PAZARKÖY TR-1 TR-2 L02_2327902</t>
  </si>
  <si>
    <t>14.06.2023 13:11:34</t>
  </si>
  <si>
    <t>14.06.2023 14:18:26</t>
  </si>
  <si>
    <t>14.06.2023 15:32:04</t>
  </si>
  <si>
    <t>14.06.2023 16:40:54</t>
  </si>
  <si>
    <t>14.06.2023 15:16:35</t>
  </si>
  <si>
    <t>14.06.2023 15:20:42</t>
  </si>
  <si>
    <t>14.06.2023 19:26:05</t>
  </si>
  <si>
    <t>14.06.2023 20:02:38</t>
  </si>
  <si>
    <t>YOLÜSTÜ TR-9 35-15-M00266_35-15-M00266_2365401</t>
  </si>
  <si>
    <t>14.06.2023 05:24:23</t>
  </si>
  <si>
    <t>14.06.2023 06:24:45</t>
  </si>
  <si>
    <t>14.06.2023 07:23:32</t>
  </si>
  <si>
    <t>14.06.2023 07:43:16</t>
  </si>
  <si>
    <t>TOYGAR KÖK 45-73-M00166_HatBaşıAyırıcı_53135645 M01_53135645</t>
  </si>
  <si>
    <t>14.06.2023 10:47:31</t>
  </si>
  <si>
    <t>14.06.2023 11:20:37</t>
  </si>
  <si>
    <t>K-1360 35-04-K01360_98966740_98966740</t>
  </si>
  <si>
    <t>14.06.2023 19:20:42</t>
  </si>
  <si>
    <t>15.06.2023 01:30:56</t>
  </si>
  <si>
    <t>M-1567 35-01-M01567_35-01-M01567_2355488</t>
  </si>
  <si>
    <t>14.06.2023 08:53:54</t>
  </si>
  <si>
    <t>14.06.2023 10:45:13</t>
  </si>
  <si>
    <t>14.06.2023 06:28:22</t>
  </si>
  <si>
    <t>14.06.2023 06:36:41</t>
  </si>
  <si>
    <t>L-238 35-18-L00238_953077670_953077670</t>
  </si>
  <si>
    <t>14.06.2023 14:49:02</t>
  </si>
  <si>
    <t>14.06.2023 19:36:22</t>
  </si>
  <si>
    <t>ULUCAK DM 35-27-M00792_EĞRİDERE-1 M06_2053523</t>
  </si>
  <si>
    <t>14.06.2023 01:58:41</t>
  </si>
  <si>
    <t>14.06.2023 02:30:03</t>
  </si>
  <si>
    <t>14.06.2023 05:40:23</t>
  </si>
  <si>
    <t>14.06.2023 10:31:27</t>
  </si>
  <si>
    <t>SARIGÖL TR-37 45-79-M00037_TR-39 M04_2315978</t>
  </si>
  <si>
    <t>14.06.2023 18:53:37</t>
  </si>
  <si>
    <t>14.06.2023 19:53:54</t>
  </si>
  <si>
    <t>K-3600 35-01-K03600_35-01-K03600_2369127</t>
  </si>
  <si>
    <t>14.06.2023 14:44:17</t>
  </si>
  <si>
    <t>14.06.2023 15:17:28</t>
  </si>
  <si>
    <t>PANCAR TR-6 35-26-M00903_956605213_956605213</t>
  </si>
  <si>
    <t>14.06.2023 16:34:27</t>
  </si>
  <si>
    <t>14.06.2023 23:22:19</t>
  </si>
  <si>
    <t>14.06.2023 18:36:00</t>
  </si>
  <si>
    <t>14.06.2023 18:53:55</t>
  </si>
  <si>
    <t>KARABULU TR-3 35-31-L00350_35-31-L00350_2365348</t>
  </si>
  <si>
    <t>14.06.2023 07:44:27</t>
  </si>
  <si>
    <t>14.06.2023 09:50:10</t>
  </si>
  <si>
    <t>ÇAPAKLI KÖK 45-78-M01161_HatBaşıAyırıcı_53140081 M04_53140081</t>
  </si>
  <si>
    <t>14.06.2023 20:33:59</t>
  </si>
  <si>
    <t>14.06.2023 22:39:26</t>
  </si>
  <si>
    <t>K-3138 35-04-K03138_35-04-K03138_64538396</t>
  </si>
  <si>
    <t>14.06.2023 14:34:10</t>
  </si>
  <si>
    <t>14.06.2023 17:36:37</t>
  </si>
  <si>
    <t>14.06.2023 15:20:12</t>
  </si>
  <si>
    <t>14.06.2023 17:30:29</t>
  </si>
  <si>
    <t>14.06.2023 12:20:26</t>
  </si>
  <si>
    <t>14.06.2023 17:50:50</t>
  </si>
  <si>
    <t>MURADİYE TR-2 SU DEPOSU 45-71-M00199_953221387_953221387</t>
  </si>
  <si>
    <t>14.06.2023 00:00:12</t>
  </si>
  <si>
    <t>14.06.2023 02:07:59</t>
  </si>
  <si>
    <t>M-1788 35-03-M01788_M-1463 M01_41968829</t>
  </si>
  <si>
    <t>14.06.2023 01:00:28</t>
  </si>
  <si>
    <t>14.06.2023 05:53:27</t>
  </si>
  <si>
    <t>MANİSA BÜYÜKŞEHİR BELEDİYESİ YUNUSEMRE TÜRBESİ 45-77-L00444_HatBaşıAyırıcı_89227454 L03_89227454</t>
  </si>
  <si>
    <t>14.06.2023 11:44:47</t>
  </si>
  <si>
    <t>14.06.2023 11:45:27</t>
  </si>
  <si>
    <t>ARPACI AYDOĞAN TR-4 45-86-M00073_DIREK TIPI TRAFO HUCRESI H01_2087672</t>
  </si>
  <si>
    <t>14.06.2023 08:50:10</t>
  </si>
  <si>
    <t>14.06.2023 09:46:11</t>
  </si>
  <si>
    <t>MENEMEN TR-13 35-28-L00013_7002873 _5761402</t>
  </si>
  <si>
    <t>14.06.2023 14:11:52</t>
  </si>
  <si>
    <t>14.06.2023 14:29:51</t>
  </si>
  <si>
    <t>DM-09/13-A 45-71-M00382_B_56403043_56403043</t>
  </si>
  <si>
    <t>14.06.2023 21:11:30</t>
  </si>
  <si>
    <t>14.06.2023 22:06:54</t>
  </si>
  <si>
    <t>SUDELİĞİ KÖK 45-72-L00111_YENİÇEKÖY ÇIKIŞI L01_66544613</t>
  </si>
  <si>
    <t>14.06.2023 17:42:40</t>
  </si>
  <si>
    <t>14.06.2023 17:43:07</t>
  </si>
  <si>
    <t>ALAŞEHİR TR-46 45-73-M00046_95001367962_95001367962</t>
  </si>
  <si>
    <t>14.06.2023 12:47:51</t>
  </si>
  <si>
    <t>14.06.2023 14:42:53</t>
  </si>
  <si>
    <t>ÇİFTLİK İM 35-18-A00003_SAĞLIKÇILAR L06_2054614</t>
  </si>
  <si>
    <t>14.06.2023 10:16:05</t>
  </si>
  <si>
    <t>14.06.2023 11:41:28</t>
  </si>
  <si>
    <t>K-2377 35-08-K02377_K-4769 K02_41984530</t>
  </si>
  <si>
    <t>14.06.2023 16:33:05</t>
  </si>
  <si>
    <t>14.06.2023 19:00:34</t>
  </si>
  <si>
    <t>KIDIRCIK TR-2 45-86-M00275_A_91171383_91171383</t>
  </si>
  <si>
    <t>14.06.2023 09:54:59</t>
  </si>
  <si>
    <t>14.06.2023 12:02:18</t>
  </si>
  <si>
    <t>ÇAKIRLAR TR-1 35-16-L00252_DIREK TIPI TRAFO HUCRESI H01_2043051</t>
  </si>
  <si>
    <t>14.06.2023 19:30:04</t>
  </si>
  <si>
    <t>14.06.2023 22:44:48</t>
  </si>
  <si>
    <t>L-116 OVACIK 35-18-L00116_950440394_950440394</t>
  </si>
  <si>
    <t>14.06.2023 10:33:51</t>
  </si>
  <si>
    <t>14.06.2023 15:51:46</t>
  </si>
  <si>
    <t>HALITLI TR-3 45-71-M01265_DIREK TIPI TRAFO HUCRESI H01_2097063</t>
  </si>
  <si>
    <t>14.06.2023 06:59:37</t>
  </si>
  <si>
    <t>14.06.2023 11:29:19</t>
  </si>
  <si>
    <t>GÖKÇEAĞIL TR-1 35-30-L00139_C_56400715_56400715</t>
  </si>
  <si>
    <t>14.06.2023 13:35:30</t>
  </si>
  <si>
    <t>14.06.2023 15:49:08</t>
  </si>
  <si>
    <t>L-134 AYARASANDA 35-18-L00134_B_91289926_91289926</t>
  </si>
  <si>
    <t>14.06.2023 14:41:48</t>
  </si>
  <si>
    <t>14.06.2023 19:03:27</t>
  </si>
  <si>
    <t>AKKOYUNLU TR-3 35-29-L00692_B_56360173_56360173</t>
  </si>
  <si>
    <t>14.06.2023 09:38:15</t>
  </si>
  <si>
    <t>14.06.2023 11:15:40</t>
  </si>
  <si>
    <t>M-989 35-03-M00989_B b4b_5784635</t>
  </si>
  <si>
    <t>14.06.2023 20:20:51</t>
  </si>
  <si>
    <t>14.06.2023 21:45:08</t>
  </si>
  <si>
    <t>AHMETBEYLİ MAYDANOZ M-7 35-22-M00245_955272804_955272804</t>
  </si>
  <si>
    <t>14.06.2023 16:12:15</t>
  </si>
  <si>
    <t>14.06.2023 19:01:16</t>
  </si>
  <si>
    <t>14.06.2023 23:22:49</t>
  </si>
  <si>
    <t>15.06.2023 01:08:06</t>
  </si>
  <si>
    <t>M-3426(YATIRIM REZERVE) 35-03-M03426_913124975_913124975</t>
  </si>
  <si>
    <t>14.06.2023 17:49:41</t>
  </si>
  <si>
    <t>14.06.2023 19:42:36</t>
  </si>
  <si>
    <t>14.06.2023 20:13:26</t>
  </si>
  <si>
    <t>14.06.2023 21:00:09</t>
  </si>
  <si>
    <t>14.06.2023 11:14:24</t>
  </si>
  <si>
    <t>14.06.2023 15:59:06</t>
  </si>
  <si>
    <t>YAKAPINAR TR-2 35-20-L00152_C_91350976_91350976</t>
  </si>
  <si>
    <t>14.06.2023 09:00:51</t>
  </si>
  <si>
    <t>14.06.2023 15:32:35</t>
  </si>
  <si>
    <t>M-639 OLDURUK KÖK 35-03-M00639_HatBaşıAyırıcı_53132544 M02_53132544</t>
  </si>
  <si>
    <t>14.06.2023 09:11:34</t>
  </si>
  <si>
    <t>14.06.2023 17:40:10</t>
  </si>
  <si>
    <t>TR-22 35-31-L00022_956593039_956593039</t>
  </si>
  <si>
    <t>14.06.2023 15:02:02</t>
  </si>
  <si>
    <t>14.06.2023 17:45:44</t>
  </si>
  <si>
    <t>M-3238 35-02-M03238_95002488716_95002488716</t>
  </si>
  <si>
    <t>14.06.2023 17:14:35</t>
  </si>
  <si>
    <t>14.06.2023 20:50:20</t>
  </si>
  <si>
    <t>14.06.2023 10:08:34</t>
  </si>
  <si>
    <t>14.06.2023 13:16:53</t>
  </si>
  <si>
    <t>AYVAALAN  TR-2 45-74-M00360_B_91443663_91443663</t>
  </si>
  <si>
    <t>14.06.2023 14:46:49</t>
  </si>
  <si>
    <t>14.06.2023 15:58:36</t>
  </si>
  <si>
    <t>M-639 OLDURUK KÖK 35-03-M00639_M-738  ( GÖLET) M02_42868455</t>
  </si>
  <si>
    <t>14.06.2023 06:03:27</t>
  </si>
  <si>
    <t>14.06.2023 08:51:29</t>
  </si>
  <si>
    <t>14.06.2023 10:38:21</t>
  </si>
  <si>
    <t>14.06.2023 11:03:35</t>
  </si>
  <si>
    <t>14.06.2023 16:57:14</t>
  </si>
  <si>
    <t>14.06.2023 18:47:33</t>
  </si>
  <si>
    <t>K-3320 35-09-K03320_913679518_913679518</t>
  </si>
  <si>
    <t>14.06.2023 19:33:36</t>
  </si>
  <si>
    <t>15.06.2023 00:07:36</t>
  </si>
  <si>
    <t>14.06.2023 09:26:36</t>
  </si>
  <si>
    <t>14.06.2023 13:19:38</t>
  </si>
  <si>
    <t>M-195 35-02-M00195_95000127047_95000127047</t>
  </si>
  <si>
    <t>14.06.2023 18:21:30</t>
  </si>
  <si>
    <t>14.06.2023 22:21:02</t>
  </si>
  <si>
    <t>ÜÇYOL KÖK 45-82-M00128_URUZLAR GES M06_2090645</t>
  </si>
  <si>
    <t>14.06.2023 09:04:08</t>
  </si>
  <si>
    <t>14.06.2023 16:07:00</t>
  </si>
  <si>
    <t>KARAKUYU TR-4 35-22-M00292_DIREK TIPI TRAFO HUCRESI H01_2103156</t>
  </si>
  <si>
    <t>14.06.2023 09:40:47</t>
  </si>
  <si>
    <t>14.06.2023 13:51:22</t>
  </si>
  <si>
    <t>14.06.2023 19:20:10</t>
  </si>
  <si>
    <t>14.06.2023 20:40:21</t>
  </si>
  <si>
    <t>14.06.2023 07:17:07</t>
  </si>
  <si>
    <t>14.06.2023 09:39:29</t>
  </si>
  <si>
    <t>L-111 ÇAMTEPE 35-14-L00111_DIREK TIPI TRAFO HUCRESI H01_2100314</t>
  </si>
  <si>
    <t>14.06.2023 09:33:02</t>
  </si>
  <si>
    <t>14.06.2023 17:29:28</t>
  </si>
  <si>
    <t>14.06.2023 13:53:13</t>
  </si>
  <si>
    <t>14.06.2023 14:13:46</t>
  </si>
  <si>
    <t>BORLU TR-3 45-86-M00048_FATİH MAH.TR-4/FATİH MAH.TR-5 M05_72228504</t>
  </si>
  <si>
    <t>14.06.2023 10:21:45</t>
  </si>
  <si>
    <t>14.06.2023 16:38:26</t>
  </si>
  <si>
    <t>14.06.2023 19:56:58</t>
  </si>
  <si>
    <t>PAŞAKÖY KÖK 45-80-M00052_SARUHANLI TM GİRİŞ/TR-13 M02_72063777</t>
  </si>
  <si>
    <t>14.06.2023 08:43:22</t>
  </si>
  <si>
    <t>14.06.2023 09:40:08</t>
  </si>
  <si>
    <t>K-3138 35-04-K03138_99387002_99387002</t>
  </si>
  <si>
    <t>14.06.2023 08:36:06</t>
  </si>
  <si>
    <t>14.06.2023 10:53:24</t>
  </si>
  <si>
    <t>14.06.2023 18:04:59</t>
  </si>
  <si>
    <t>14.06.2023 18:13:55</t>
  </si>
  <si>
    <t>14.06.2023 11:05:18</t>
  </si>
  <si>
    <t>14.06.2023 12:21:23</t>
  </si>
  <si>
    <t>YENİÇİFTLİK KÖK 35-20-L00373_YENİÇİFTLİK ÖZEL SULAMA L05_92839129</t>
  </si>
  <si>
    <t>14.06.2023 20:38:46</t>
  </si>
  <si>
    <t>14.06.2023 21:32:09</t>
  </si>
  <si>
    <t>SAHİL GÜVENLİK LOJMANLARI TR 35-22-M00517_955257471_955257471</t>
  </si>
  <si>
    <t>14.06.2023 08:03:38</t>
  </si>
  <si>
    <t>14.06.2023 09:48:49</t>
  </si>
  <si>
    <t>K-641 35-08-K00641_C_56368561_56368561</t>
  </si>
  <si>
    <t>14.06.2023 11:01:13</t>
  </si>
  <si>
    <t>14.06.2023 13:12:47</t>
  </si>
  <si>
    <t>KURTULMUŞ KÖK 45-72-L00080_BAŞLAMIŞ ÇIKIŞI L05_66546806</t>
  </si>
  <si>
    <t>14.06.2023 17:42:47</t>
  </si>
  <si>
    <t>14.06.2023 19:23:47</t>
  </si>
  <si>
    <t>KAPANCI KÖK 45-78-L00229_HatBaşıAyırıcı_74639560 L02_74639560</t>
  </si>
  <si>
    <t>14.06.2023 11:43:49</t>
  </si>
  <si>
    <t>14.06.2023 12:41:22</t>
  </si>
  <si>
    <t>PANCAR TR-4 35-26-M00896_956605071_956605071</t>
  </si>
  <si>
    <t>14.06.2023 08:17:33</t>
  </si>
  <si>
    <t>14.06.2023 10:04:41</t>
  </si>
  <si>
    <t>K-1764 35-01-K01764_910703615_910703615</t>
  </si>
  <si>
    <t>14.06.2023 14:32:39</t>
  </si>
  <si>
    <t>14.06.2023 16:40:37</t>
  </si>
  <si>
    <t>14.06.2023 11:25:23</t>
  </si>
  <si>
    <t>14.06.2023 13:58:30</t>
  </si>
  <si>
    <t>ÇAMLICA KÖK 45-81-M00048_HatBaşıAyırıcı_53134908 M03_53134908</t>
  </si>
  <si>
    <t>14.06.2023 05:29:00</t>
  </si>
  <si>
    <t>14.06.2023 06:07:00</t>
  </si>
  <si>
    <t>YENİ FOÇA TR-26 35-23-M00026_YENİFOÇA TR-27 M03_2094606</t>
  </si>
  <si>
    <t>14.06.2023 09:05:15</t>
  </si>
  <si>
    <t>14.06.2023 14:04:04</t>
  </si>
  <si>
    <t>MANİSA BÜYÜKŞEHİR BELEDİYESİ YUNUSEMRE TÜRBESİ 45-77-L00444_DİREK NO 4 E ÇIKAN L04_79437003</t>
  </si>
  <si>
    <t>14.06.2023 13:20:52</t>
  </si>
  <si>
    <t>14.06.2023 18:45:05</t>
  </si>
  <si>
    <t>AYMER KÖK 35-26-M01063__72373333_72373333</t>
  </si>
  <si>
    <t>14.06.2023 18:26:54</t>
  </si>
  <si>
    <t>15.06.2023 04:05:00</t>
  </si>
  <si>
    <t>L-197/1 35-18-L00629_950466333_950466333</t>
  </si>
  <si>
    <t>14.06.2023 10:17:48</t>
  </si>
  <si>
    <t>14.06.2023 12:58:47</t>
  </si>
  <si>
    <t>KİRAZ İM 35-31-A00001_KELLETEPE L04_2096630</t>
  </si>
  <si>
    <t>14.06.2023 09:57:11</t>
  </si>
  <si>
    <t>14.06.2023 10:01:33</t>
  </si>
  <si>
    <t>SAĞANCI İM 35-16-A00003_SAĞANCI L03_2316402</t>
  </si>
  <si>
    <t>14.06.2023 10:00:54</t>
  </si>
  <si>
    <t>14.06.2023 15:18:48</t>
  </si>
  <si>
    <t>BOĞAZİÇİ İM 35-01-A00001_TR-1 K14_2047755</t>
  </si>
  <si>
    <t>14.06.2023 03:07:25</t>
  </si>
  <si>
    <t>14.06.2023 03:38:12</t>
  </si>
  <si>
    <t>ARKACILAR TR-2 35-31-L00038_DIREK TIPI TRAFO HUCRESI H01_2048868</t>
  </si>
  <si>
    <t>14.06.2023 07:10:09</t>
  </si>
  <si>
    <t>14.06.2023 08:05:49</t>
  </si>
  <si>
    <t>FOÇAKÖY TR-2 35-23-M00223_A_91434908_91434908</t>
  </si>
  <si>
    <t>14.06.2023 21:16:57</t>
  </si>
  <si>
    <t>14.06.2023 22:46:11</t>
  </si>
  <si>
    <t>M-1027 35-04-M01027_99291687_99291687</t>
  </si>
  <si>
    <t>14.06.2023 18:11:47</t>
  </si>
  <si>
    <t>14.06.2023 22:56:36</t>
  </si>
  <si>
    <t>14.06.2023 12:55:09</t>
  </si>
  <si>
    <t>14.06.2023 14:34:12</t>
  </si>
  <si>
    <t>ÇAPAK KÖK 35-26-M00435_DAĞKIZILCA-2 GİRİŞ M04_66033226</t>
  </si>
  <si>
    <t>14.06.2023 10:32:25</t>
  </si>
  <si>
    <t>14.06.2023 16:59:28</t>
  </si>
  <si>
    <t>M-2508 35-02-M02508_914637131_914637131</t>
  </si>
  <si>
    <t>14.06.2023 18:22:33</t>
  </si>
  <si>
    <t>14.06.2023 19:35:46</t>
  </si>
  <si>
    <t>K-3149 35-01-K03149_35-01-K03149_2369927</t>
  </si>
  <si>
    <t>14.06.2023 12:31:07</t>
  </si>
  <si>
    <t>14.06.2023 13:24:28</t>
  </si>
  <si>
    <t>14.06.2023 09:50:08</t>
  </si>
  <si>
    <t>14.06.2023 10:10:02</t>
  </si>
  <si>
    <t>14.06.2023 17:19:08</t>
  </si>
  <si>
    <t>14.06.2023 20:34:05</t>
  </si>
  <si>
    <t>İSMAİL ŞİMŞEK SULAMA GRUBU 35-29-L00149_A_56354869_56354869</t>
  </si>
  <si>
    <t>14.06.2023 07:34:38</t>
  </si>
  <si>
    <t>14.06.2023 09:19:27</t>
  </si>
  <si>
    <t>ÇAVUŞOĞLU TR-1 45-71-M01820_B_56385877_56385877</t>
  </si>
  <si>
    <t>14.06.2023 20:54:38</t>
  </si>
  <si>
    <t>15.06.2023 01:16:01</t>
  </si>
  <si>
    <t>14.06.2023 20:10:01</t>
  </si>
  <si>
    <t>14.06.2023 20:12:50</t>
  </si>
  <si>
    <t>HASAN ÖZER SULAMA TR 45-71-M01012_45-71-M01012_2357839</t>
  </si>
  <si>
    <t>14.06.2023 09:51:26</t>
  </si>
  <si>
    <t>14.06.2023 13:41:26</t>
  </si>
  <si>
    <t>GÜMÜLDÜR DM 35-25-M00100_BARAJ M01_2054403</t>
  </si>
  <si>
    <t>14.06.2023 06:41:29</t>
  </si>
  <si>
    <t>BOZYAKA TM 35-01-A00007_BOZYAKA-6 K18_2062936</t>
  </si>
  <si>
    <t>14.06.2023 04:46:17</t>
  </si>
  <si>
    <t>14.06.2023 06:17:03</t>
  </si>
  <si>
    <t>ELİFLİ TR-2 35-20-L00427_955215666_955215666</t>
  </si>
  <si>
    <t>14.06.2023 14:29:23</t>
  </si>
  <si>
    <t>BÜYÜKKEMERDERE KABAKLI TR-1 35-29-L00301_950340110_950340110</t>
  </si>
  <si>
    <t>14.06.2023 16:53:24</t>
  </si>
  <si>
    <t>14.06.2023 20:19:04</t>
  </si>
  <si>
    <t>14.06.2023 06:25:09</t>
  </si>
  <si>
    <t>14.06.2023 06:30:03</t>
  </si>
  <si>
    <t>TR-1/126 (ESKİ 17) 45-83-M00126__95858815_95858815</t>
  </si>
  <si>
    <t>14.06.2023 17:19:32</t>
  </si>
  <si>
    <t>14.06.2023 17:57:33</t>
  </si>
  <si>
    <t>ÇUKURALTI M-51 35-25-M00086_955267636_955267636</t>
  </si>
  <si>
    <t>14.06.2023 10:00:29</t>
  </si>
  <si>
    <t>14.06.2023 12:16:32</t>
  </si>
  <si>
    <t>M-2088 35-09-M02088_B_60983309_60983309</t>
  </si>
  <si>
    <t>14.06.2023 11:58:47</t>
  </si>
  <si>
    <t>14.06.2023 14:47:13</t>
  </si>
  <si>
    <t>L-470 KÖK 35-18-L00470_950436650_950436650</t>
  </si>
  <si>
    <t>14.06.2023 12:01:25</t>
  </si>
  <si>
    <t>14.06.2023 17:19:56</t>
  </si>
  <si>
    <t>YAŞAR ŞOLEUM 35-26-L00065_DIREK TIPI TRAFO HUCRESI H01_2041743</t>
  </si>
  <si>
    <t>14.06.2023 17:25:04</t>
  </si>
  <si>
    <t>15.06.2023 02:06:57</t>
  </si>
  <si>
    <t>14.06.2023 06:45:08</t>
  </si>
  <si>
    <t>15.06.2023 07:34:14</t>
  </si>
  <si>
    <t>15.06.2023 08:25:08</t>
  </si>
  <si>
    <t>KÜÇÜKKALE KÖK 35-29-L00036_BÜYÜKKALE L07_2327049</t>
  </si>
  <si>
    <t>15.06.2023 21:52:14</t>
  </si>
  <si>
    <t>15.06.2023 21:57:09</t>
  </si>
  <si>
    <t>K-3074 35-04-K03074_F_56359223_56359223</t>
  </si>
  <si>
    <t>15.06.2023 08:53:35</t>
  </si>
  <si>
    <t>15.06.2023 11:39:19</t>
  </si>
  <si>
    <t>TR-87 MENTEŞ KAVŞAĞI 35-19-L00087_956667796_956667796</t>
  </si>
  <si>
    <t>15.06.2023 13:36:03</t>
  </si>
  <si>
    <t>15.06.2023 17:49:28</t>
  </si>
  <si>
    <t>MORDOĞAN TR-5 35-21-L00146_E tr5 g3b_5898388</t>
  </si>
  <si>
    <t>15.06.2023 10:21:10</t>
  </si>
  <si>
    <t>15.06.2023 11:09:22</t>
  </si>
  <si>
    <t>TR-115 35-26-M00115__56359060_56359060</t>
  </si>
  <si>
    <t>15.06.2023 09:17:09</t>
  </si>
  <si>
    <t>15.06.2023 12:37:12</t>
  </si>
  <si>
    <t>ÇAĞILLAR TR-1 45-74-M00272_DIREK TIPI TRAFO HUCRESI H01_2054750</t>
  </si>
  <si>
    <t>15.06.2023 10:42:15</t>
  </si>
  <si>
    <t>15.06.2023 11:11:04</t>
  </si>
  <si>
    <t>KORUBAŞI TR-1 45-75-M00240_C_91147587_91147587</t>
  </si>
  <si>
    <t>15.06.2023 10:56:37</t>
  </si>
  <si>
    <t>15.06.2023 18:16:02</t>
  </si>
  <si>
    <t>TR-60 35-30-L00060_TR-61 L02_2332423</t>
  </si>
  <si>
    <t>15.06.2023 13:48:24</t>
  </si>
  <si>
    <t>15.06.2023 16:33:57</t>
  </si>
  <si>
    <t>AHMETLİ TR-10 EMNİYET 45-84-L00010_TR-74 KURTULUŞ L03_72401309</t>
  </si>
  <si>
    <t>15.06.2023 16:39:36</t>
  </si>
  <si>
    <t>15.06.2023 18:40:00</t>
  </si>
  <si>
    <t>K-445 35-02-K00445_35-02-K00445_2372638</t>
  </si>
  <si>
    <t>15.06.2023 09:58:54</t>
  </si>
  <si>
    <t>15.06.2023 11:22:48</t>
  </si>
  <si>
    <t>UZUNKUYU TR-1 35-19-M00203_35-19-M00203_2366164</t>
  </si>
  <si>
    <t>15.06.2023 12:22:30</t>
  </si>
  <si>
    <t>15.06.2023 12:54:34</t>
  </si>
  <si>
    <t>M-3176(YATIRIM REZERVE) 35-03-M03176_E_56365355_56365355</t>
  </si>
  <si>
    <t>15.06.2023 19:31:19</t>
  </si>
  <si>
    <t>15.06.2023 23:06:04</t>
  </si>
  <si>
    <t>ÇAKALTEPE TR-7 35-22-M00794_DIREK TIPI TRAFO HUCRESI H01_2117921</t>
  </si>
  <si>
    <t>15.06.2023 19:02:57</t>
  </si>
  <si>
    <t>16.06.2023 00:56:56</t>
  </si>
  <si>
    <t>KİBAR KÖYÜ TR-2 35-31-L00313_D_91233777_91233777</t>
  </si>
  <si>
    <t>15.06.2023 18:43:19</t>
  </si>
  <si>
    <t>15.06.2023 20:09:55</t>
  </si>
  <si>
    <t>15.06.2023 13:23:24</t>
  </si>
  <si>
    <t>15.06.2023 17:39:58</t>
  </si>
  <si>
    <t>MESCİTLİ DM 35-15-L00904_MESCİTLİ L05_72321000</t>
  </si>
  <si>
    <t>15.06.2023 10:42:49</t>
  </si>
  <si>
    <t>15.06.2023 10:44:00</t>
  </si>
  <si>
    <t>BİMEYKO KÖK-10 35-30-M00048__65513443_65513443</t>
  </si>
  <si>
    <t>15.06.2023 02:49:40</t>
  </si>
  <si>
    <t>15.06.2023 03:28:34</t>
  </si>
  <si>
    <t>ÇAPAKLI KÖK 45-78-M01161_HatBaşıAyırıcı_53139964 M04_53139964</t>
  </si>
  <si>
    <t>15.06.2023 10:07:51</t>
  </si>
  <si>
    <t>15.06.2023 13:28:02</t>
  </si>
  <si>
    <t>15.06.2023 16:00:39</t>
  </si>
  <si>
    <t>15.06.2023 16:24:24</t>
  </si>
  <si>
    <t>15.06.2023 14:15:00</t>
  </si>
  <si>
    <t>15.06.2023 19:59:46</t>
  </si>
  <si>
    <t>ARAPLI TR-3 35-16-M00749_35-16-M00749_2363294</t>
  </si>
  <si>
    <t>15.06.2023 22:10:46</t>
  </si>
  <si>
    <t>15.06.2023 22:30:28</t>
  </si>
  <si>
    <t>TR-1/43 45-83-M00043_95001207223_95001207223</t>
  </si>
  <si>
    <t>15.06.2023 23:47:57</t>
  </si>
  <si>
    <t>16.06.2023 00:27:46</t>
  </si>
  <si>
    <t>YENİKENT SULAMA TR-6 35-16-M00214_C_56395414_56395414</t>
  </si>
  <si>
    <t>15.06.2023 11:02:42</t>
  </si>
  <si>
    <t>15.06.2023 14:17:13</t>
  </si>
  <si>
    <t>ZEYTİNALANI  TR-117 35-19-L00117_35-19-L00117_2376176</t>
  </si>
  <si>
    <t>15.06.2023 13:45:01</t>
  </si>
  <si>
    <t>15.06.2023 14:15:25</t>
  </si>
  <si>
    <t>K-4119 35-08-K04119_912809704_912809704</t>
  </si>
  <si>
    <t>15.06.2023 23:15:06</t>
  </si>
  <si>
    <t>16.06.2023 00:10:38</t>
  </si>
  <si>
    <t>15.06.2023 09:29:25</t>
  </si>
  <si>
    <t>15.06.2023 17:23:15</t>
  </si>
  <si>
    <t>YENİ ŞAKRAN TR-13 35-17-M00213_E_72372490_72372490</t>
  </si>
  <si>
    <t>15.06.2023 20:21:02</t>
  </si>
  <si>
    <t>15.06.2023 22:00:53</t>
  </si>
  <si>
    <t>KIRCALAR DM 35-16-M00261_SARICAOĞLU ENH GRUBU M05_72041846</t>
  </si>
  <si>
    <t>15.06.2023 17:32:39</t>
  </si>
  <si>
    <t>15.06.2023 18:02:45</t>
  </si>
  <si>
    <t>K-580 35-01-K00580_D 2D_5852211</t>
  </si>
  <si>
    <t>15.06.2023 08:34:14</t>
  </si>
  <si>
    <t>15.06.2023 10:10:24</t>
  </si>
  <si>
    <t>MENDERES DM-2/TR-1 35-22-M00300_DM-2/TR-9 M22_2095195</t>
  </si>
  <si>
    <t>15.06.2023 13:59:25</t>
  </si>
  <si>
    <t>15.06.2023 14:14:43</t>
  </si>
  <si>
    <t>M-10 35-02-M00010_A_56362733_56362733</t>
  </si>
  <si>
    <t>15.06.2023 09:58:10</t>
  </si>
  <si>
    <t>15.06.2023 18:07:55</t>
  </si>
  <si>
    <t>TEPEKÖY TR-1 45-73-M00785_DIREK TIPI TRAFO HUCRESI H01_2092228</t>
  </si>
  <si>
    <t>15.06.2023 16:29:58</t>
  </si>
  <si>
    <t>15.06.2023 18:41:43</t>
  </si>
  <si>
    <t>ASARLIK TR-5 35-28-M00176_953378346_953378346</t>
  </si>
  <si>
    <t>15.06.2023 06:15:51</t>
  </si>
  <si>
    <t>15.06.2023 15:58:17</t>
  </si>
  <si>
    <t>K-1495 35-04-K01495_99849823_99849823</t>
  </si>
  <si>
    <t>15.06.2023 18:03:58</t>
  </si>
  <si>
    <t>15.06.2023 23:13:40</t>
  </si>
  <si>
    <t>DERBENT TM 45-83-A00003_GÖLMARMARA-2 M19_2063359</t>
  </si>
  <si>
    <t>15.06.2023 00:15:35</t>
  </si>
  <si>
    <t>15.06.2023 02:12:48</t>
  </si>
  <si>
    <t>ALAŞEHİR TM 45-73-A00001_CABBAR DM-1 M07_2312673</t>
  </si>
  <si>
    <t>15.06.2023 10:19:34</t>
  </si>
  <si>
    <t>15.06.2023 16:30:57</t>
  </si>
  <si>
    <t>DM-2/36 45-71-M00168_A_56405353_56405353</t>
  </si>
  <si>
    <t>15.06.2023 18:19:15</t>
  </si>
  <si>
    <t>15.06.2023 18:55:16</t>
  </si>
  <si>
    <t>ULUCAK TM 35-28-A00002_KOYUNDERE M13_2061637</t>
  </si>
  <si>
    <t>15.06.2023 20:57:49</t>
  </si>
  <si>
    <t>15.06.2023 22:19:52</t>
  </si>
  <si>
    <t>15.06.2023 17:16:36</t>
  </si>
  <si>
    <t>15.06.2023 17:38:35</t>
  </si>
  <si>
    <t>IKLIKÇI TR-1 45-74-M00114_DIREK TIPI TRAFO HUCRESI H01_2050492</t>
  </si>
  <si>
    <t>15.06.2023 12:24:49</t>
  </si>
  <si>
    <t>15.06.2023 12:44:52</t>
  </si>
  <si>
    <t>M-998 35-03-M00998_A_56363281_56363281</t>
  </si>
  <si>
    <t>15.06.2023 11:33:26</t>
  </si>
  <si>
    <t>15.06.2023 13:58:09</t>
  </si>
  <si>
    <t>M-257 35-09-M00257_97776570_97776570</t>
  </si>
  <si>
    <t>15.06.2023 14:36:52</t>
  </si>
  <si>
    <t>15.06.2023 18:08:54</t>
  </si>
  <si>
    <t>15.06.2023 14:11:12</t>
  </si>
  <si>
    <t>15.06.2023 15:17:24</t>
  </si>
  <si>
    <t>OĞLANANASI TR-10 35-22-M00263_967187099_967187099</t>
  </si>
  <si>
    <t>15.06.2023 08:34:58</t>
  </si>
  <si>
    <t>15.06.2023 10:02:25</t>
  </si>
  <si>
    <t>KARAAĞAÇLI TR-5 45-71-M01082_45-71-M01082_2371360</t>
  </si>
  <si>
    <t>15.06.2023 13:07:20</t>
  </si>
  <si>
    <t>15.06.2023 18:45:29</t>
  </si>
  <si>
    <t>DAĞTEKKE TR-1 35-26-M00470_956609652_956609652</t>
  </si>
  <si>
    <t>15.06.2023 07:01:48</t>
  </si>
  <si>
    <t>15.06.2023 13:19:14</t>
  </si>
  <si>
    <t>15.06.2023 15:28:34</t>
  </si>
  <si>
    <t>15.06.2023 15:36:05</t>
  </si>
  <si>
    <t>DM-2 45-71-M00002_TR-2/6 ESKİ DM-10 M01_2308950</t>
  </si>
  <si>
    <t>15.06.2023 20:31:24</t>
  </si>
  <si>
    <t>15.06.2023 21:14:04</t>
  </si>
  <si>
    <t>TR-23 HASTANE 35-26-M00023_TR-29 M02_65919386</t>
  </si>
  <si>
    <t>15.06.2023 08:27:41</t>
  </si>
  <si>
    <t>15.06.2023 08:56:27</t>
  </si>
  <si>
    <t>15.06.2023 13:48:35</t>
  </si>
  <si>
    <t>15.06.2023 14:38:22</t>
  </si>
  <si>
    <t>K-1020 35-01-K01020_912310151_912310151</t>
  </si>
  <si>
    <t>15.06.2023 00:16:16</t>
  </si>
  <si>
    <t>15.06.2023 01:04:03</t>
  </si>
  <si>
    <t>15.06.2023 19:17:55</t>
  </si>
  <si>
    <t>15.06.2023 19:29:58</t>
  </si>
  <si>
    <t>15.06.2023 11:17:41</t>
  </si>
  <si>
    <t>15.06.2023 18:30:24</t>
  </si>
  <si>
    <t>KARGINIŞIKLAR TR-1 45-74-M00125_A_56352210_56352210</t>
  </si>
  <si>
    <t>15.06.2023 08:02:51</t>
  </si>
  <si>
    <t>15.06.2023 09:48:28</t>
  </si>
  <si>
    <t>L-393 YENİ OKUL 35-18-L00393_A a4_5949694</t>
  </si>
  <si>
    <t>15.06.2023 12:18:47</t>
  </si>
  <si>
    <t>15.06.2023 14:00:12</t>
  </si>
  <si>
    <t>M-1114 35-01-M01114_35-01-M01114_2359629</t>
  </si>
  <si>
    <t>15.06.2023 09:05:28</t>
  </si>
  <si>
    <t>15.06.2023 12:13:28</t>
  </si>
  <si>
    <t>DM-15 45-71-M00399_MORSAN T.M. M02_73330784</t>
  </si>
  <si>
    <t>15.06.2023 10:46:20</t>
  </si>
  <si>
    <t>15.06.2023 11:02:41</t>
  </si>
  <si>
    <t>15.06.2023 09:19:28</t>
  </si>
  <si>
    <t>15.06.2023 17:35:20</t>
  </si>
  <si>
    <t>BOZYER ÇİFTLİĞİ TR 45-74-M00280_DIREK TIPI TRAFO HUCRESI H01_2053707</t>
  </si>
  <si>
    <t>15.06.2023 11:33:47</t>
  </si>
  <si>
    <t>15.06.2023 12:05:47</t>
  </si>
  <si>
    <t>CABBAR DM 45-73-M00100_KUPLAJ M12_2039531</t>
  </si>
  <si>
    <t>15.06.2023 11:07:00</t>
  </si>
  <si>
    <t>15.06.2023 11:16:00</t>
  </si>
  <si>
    <t>15.06.2023 19:52:43</t>
  </si>
  <si>
    <t>15.06.2023 20:09:03</t>
  </si>
  <si>
    <t>TOKATBAŞI TR-3 35-20-L00103_35-20-L00103_2367674</t>
  </si>
  <si>
    <t>15.06.2023 13:10:29</t>
  </si>
  <si>
    <t>15.06.2023 13:38:33</t>
  </si>
  <si>
    <t>K-1225 35-02-K01225_TRAFO K01_2333024</t>
  </si>
  <si>
    <t>15.06.2023 10:59:02</t>
  </si>
  <si>
    <t>15.06.2023 15:10:32</t>
  </si>
  <si>
    <t>15.06.2023 10:01:17</t>
  </si>
  <si>
    <t>15.06.2023 18:10:26</t>
  </si>
  <si>
    <t>15.06.2023 05:26:00</t>
  </si>
  <si>
    <t>15.06.2023 06:05:56</t>
  </si>
  <si>
    <t>15.06.2023 10:24:26</t>
  </si>
  <si>
    <t>15.06.2023 10:46:44</t>
  </si>
  <si>
    <t>TR-24 35-30-L00024_B_56363357_56363357</t>
  </si>
  <si>
    <t>15.06.2023 08:41:55</t>
  </si>
  <si>
    <t>15.06.2023 09:34:38</t>
  </si>
  <si>
    <t>APANÇEŞME KÖK( TR-1) 35-16-M00683_ARAPLI OVASI KARADİKEN M04_72042300</t>
  </si>
  <si>
    <t>15.06.2023 17:53:28</t>
  </si>
  <si>
    <t>15.06.2023 18:19:23</t>
  </si>
  <si>
    <t>KAZANLI KÖK 35-15-L00951_SULAMA BATI (ÖZEL) L02_66954514</t>
  </si>
  <si>
    <t>15.06.2023 22:26:58</t>
  </si>
  <si>
    <t>15.06.2023 23:04:52</t>
  </si>
  <si>
    <t>MASKİ KİLLİK İÇME SUYU TR 45-73-M00871_A_91039942_91039942</t>
  </si>
  <si>
    <t>15.06.2023 18:45:07</t>
  </si>
  <si>
    <t>15.06.2023 22:44:53</t>
  </si>
  <si>
    <t>DOĞANCI TR-13 35-31-L00368_B_91440649_91440649</t>
  </si>
  <si>
    <t>15.06.2023 20:37:24</t>
  </si>
  <si>
    <t>15.06.2023 21:43:53</t>
  </si>
  <si>
    <t>15.06.2023 10:24:40</t>
  </si>
  <si>
    <t>15.06.2023 12:13:47</t>
  </si>
  <si>
    <t>M-359 35-14-M00359_B_81703410_81703410</t>
  </si>
  <si>
    <t>15.06.2023 08:12:50</t>
  </si>
  <si>
    <t>15.06.2023 10:17:10</t>
  </si>
  <si>
    <t>15.06.2023 16:12:43</t>
  </si>
  <si>
    <t>15.06.2023 17:37:48</t>
  </si>
  <si>
    <t>EŞREFPAŞA İM 35-01-A00002_BEŞTEPELER K25_2045385</t>
  </si>
  <si>
    <t>15.06.2023 14:08:06</t>
  </si>
  <si>
    <t>15.06.2023 15:02:47</t>
  </si>
  <si>
    <t>TR-87 TARIMSAL SULAMA 45-80-M01087_DIREK TIPI TRAFO HUCRESI H01_2091668</t>
  </si>
  <si>
    <t>15.06.2023 08:33:36</t>
  </si>
  <si>
    <t>15.06.2023 12:18:22</t>
  </si>
  <si>
    <t>PERLİT KÖK 35-22-M00094_YENİKÖY TR-1/TR-2/TR-3 M02_72139681</t>
  </si>
  <si>
    <t>15.06.2023 07:08:09</t>
  </si>
  <si>
    <t>15.06.2023 09:30:25</t>
  </si>
  <si>
    <t>ÖZBEY İM 35-26-A00005_CEZA EVİ L12_2314087</t>
  </si>
  <si>
    <t>15.06.2023 00:50:49</t>
  </si>
  <si>
    <t>15.06.2023 02:26:17</t>
  </si>
  <si>
    <t>ARMUTLU İM 35-27-A00001_KIZILCA L05_49920723</t>
  </si>
  <si>
    <t>15.06.2023 09:32:45</t>
  </si>
  <si>
    <t>15.06.2023 15:34:40</t>
  </si>
  <si>
    <t>15.06.2023 09:02:12</t>
  </si>
  <si>
    <t>15.06.2023 12:30:26</t>
  </si>
  <si>
    <t>15.06.2023 10:19:28</t>
  </si>
  <si>
    <t>15.06.2023 16:48:14</t>
  </si>
  <si>
    <t>TR-33 35-17-M00033_950300314_950300314</t>
  </si>
  <si>
    <t>15.06.2023 15:53:42</t>
  </si>
  <si>
    <t>15.06.2023 18:00:25</t>
  </si>
  <si>
    <t>15.06.2023 10:02:34</t>
  </si>
  <si>
    <t>15.06.2023 18:06:17</t>
  </si>
  <si>
    <t>KİRELLİ KÖK 35-29-L00809_BOYNUYOĞUN KÖK-TAMTAT L02_74719093</t>
  </si>
  <si>
    <t>15.06.2023 05:54:24</t>
  </si>
  <si>
    <t>15.06.2023 06:37:22</t>
  </si>
  <si>
    <t>L-428 35-18-L00428_950464803_950464803</t>
  </si>
  <si>
    <t>15.06.2023 12:38:24</t>
  </si>
  <si>
    <t>15.06.2023 15:38:51</t>
  </si>
  <si>
    <t>15.06.2023 06:30:55</t>
  </si>
  <si>
    <t>15.06.2023 12:29:11</t>
  </si>
  <si>
    <t>KUZEYİR TR-2 45-74-M00384_ H_91815811</t>
  </si>
  <si>
    <t>15.06.2023 13:16:02</t>
  </si>
  <si>
    <t>15.06.2023 14:45:16</t>
  </si>
  <si>
    <t>TR-107 35-26-M00107__60982569_60982569</t>
  </si>
  <si>
    <t>AG Direk Kırılması</t>
  </si>
  <si>
    <t>15.06.2023 20:54:57</t>
  </si>
  <si>
    <t>16.06.2023 00:07:21</t>
  </si>
  <si>
    <t>15.06.2023 21:46:11</t>
  </si>
  <si>
    <t>15.06.2023 21:48:07</t>
  </si>
  <si>
    <t>M-2147 35-07-M02147_915132553_915132553</t>
  </si>
  <si>
    <t>15.06.2023 12:52:28</t>
  </si>
  <si>
    <t>15.06.2023 14:46:16</t>
  </si>
  <si>
    <t>TR-46 35-30-L00046_TR-47 L03_2097031</t>
  </si>
  <si>
    <t>15.06.2023 11:46:49</t>
  </si>
  <si>
    <t>15.06.2023 13:38:10</t>
  </si>
  <si>
    <t>15.06.2023 17:41:46</t>
  </si>
  <si>
    <t>15.06.2023 21:12:36</t>
  </si>
  <si>
    <t>BADEMLER TR-1 35-19-L00298_35-19-L00298_2357953</t>
  </si>
  <si>
    <t>15.06.2023 13:58:02</t>
  </si>
  <si>
    <t>15.06.2023 14:57:14</t>
  </si>
  <si>
    <t>K-2586 35-08-K02586_913623896_913623896</t>
  </si>
  <si>
    <t>15.06.2023 20:14:32</t>
  </si>
  <si>
    <t>15.06.2023 22:34:59</t>
  </si>
  <si>
    <t>15.06.2023 18:38:29</t>
  </si>
  <si>
    <t>15.06.2023 22:13:17</t>
  </si>
  <si>
    <t>K-10 35-01-K00010_E_56365720_56365720</t>
  </si>
  <si>
    <t>15.06.2023 09:10:46</t>
  </si>
  <si>
    <t>15.06.2023 10:36:14</t>
  </si>
  <si>
    <t>K-476 35-04-K00476_B B4B_5779292</t>
  </si>
  <si>
    <t>15.06.2023 17:46:19</t>
  </si>
  <si>
    <t>15.06.2023 20:29:57</t>
  </si>
  <si>
    <t>15.06.2023 08:48:15</t>
  </si>
  <si>
    <t>15.06.2023 09:49:20</t>
  </si>
  <si>
    <t>ARMUTLU İM 35-27-A00001_KIZILCA TOPRAKSU L01_2307411</t>
  </si>
  <si>
    <t>15.06.2023 09:36:40</t>
  </si>
  <si>
    <t>15.06.2023 15:36:01</t>
  </si>
  <si>
    <t>ILIPINAR KÖK 35-23-M00154_ILIPINAR SULAMA ÇIKIŞI M08_67163347</t>
  </si>
  <si>
    <t>15.06.2023 17:06:09</t>
  </si>
  <si>
    <t>15.06.2023 07:14:48</t>
  </si>
  <si>
    <t>15.06.2023 09:32:44</t>
  </si>
  <si>
    <t>HALİLBEYLİ TR-1 KÖK 35-27-M01057_HALİLBEYLİ KÖY İÇİ ATIK ARITMA M05_61283941</t>
  </si>
  <si>
    <t>15.06.2023 20:16:39</t>
  </si>
  <si>
    <t>15.06.2023 20:46:29</t>
  </si>
  <si>
    <t>POYRACIK TR-8 35-24-L00031_DIREK TIPI TRAFO HUCRESI H01_2042821</t>
  </si>
  <si>
    <t>15.06.2023 07:34:03</t>
  </si>
  <si>
    <t>15.06.2023 09:47:34</t>
  </si>
  <si>
    <t>ESKİOBA KÖK 35-29-L00037_MAHMUTLAR L02_2093166</t>
  </si>
  <si>
    <t>15.06.2023 10:34:19</t>
  </si>
  <si>
    <t>15.06.2023 14:44:38</t>
  </si>
  <si>
    <t>15.06.2023 12:44:54</t>
  </si>
  <si>
    <t>15.06.2023 12:56:36</t>
  </si>
  <si>
    <t>SELİMŞAHLAR TR-2 45-71-M00137_HatBaşıAyırıcı_53134770 M03_53134770</t>
  </si>
  <si>
    <t>15.06.2023 09:03:52</t>
  </si>
  <si>
    <t>15.06.2023 13:17:56</t>
  </si>
  <si>
    <t>TOKATBAŞI TR-3 35-20-L00103_95000598611_95000598611</t>
  </si>
  <si>
    <t>15.06.2023 12:07:34</t>
  </si>
  <si>
    <t>15.06.2023 13:10:28</t>
  </si>
  <si>
    <t>POYRAZDAMLARI TR-11 45-78-M00576_HatBaşıAyırıcı_53139333 M05_53139333</t>
  </si>
  <si>
    <t>15.06.2023 15:21:36</t>
  </si>
  <si>
    <t>15.06.2023 16:56:50</t>
  </si>
  <si>
    <t>MAHMUTLAR TR-1 35-29-L00118_A_56361323_56361323</t>
  </si>
  <si>
    <t>15.06.2023 16:28:48</t>
  </si>
  <si>
    <t>15.06.2023 18:51:50</t>
  </si>
  <si>
    <t>KIZILCAOVA TR-5 35-20-L00428_955192279_955192279</t>
  </si>
  <si>
    <t>15.06.2023 09:15:27</t>
  </si>
  <si>
    <t>15.06.2023 11:08:26</t>
  </si>
  <si>
    <t>TR-2/14-A 45-72-L00068_956499306_956499306</t>
  </si>
  <si>
    <t>15.06.2023 09:05:38</t>
  </si>
  <si>
    <t>15.06.2023 10:36:05</t>
  </si>
  <si>
    <t>K-1723 35-08-K01723_35-08-K01723_42017891</t>
  </si>
  <si>
    <t>15.06.2023 09:27:52</t>
  </si>
  <si>
    <t>15.06.2023 15:55:18</t>
  </si>
  <si>
    <t>PAYAMLI TR-1 35-10-L00056_A_91195522_91195522</t>
  </si>
  <si>
    <t>15.06.2023 18:30:55</t>
  </si>
  <si>
    <t>15.06.2023 22:02:54</t>
  </si>
  <si>
    <t>TR-38 (M-1083) 35-22-M00038_A_56402908_56402908</t>
  </si>
  <si>
    <t>15.06.2023 12:09:51</t>
  </si>
  <si>
    <t>15.06.2023 14:09:59</t>
  </si>
  <si>
    <t>KINIK TR-30 35-24-L00220_A_56375053_56375053</t>
  </si>
  <si>
    <t>15.06.2023 17:04:24</t>
  </si>
  <si>
    <t>15.06.2023 17:18:02</t>
  </si>
  <si>
    <t>OĞLANANASI TR-6 35-22-M00259_A_56354547_56354547</t>
  </si>
  <si>
    <t>15.06.2023 11:15:52</t>
  </si>
  <si>
    <t>15.06.2023 12:30:53</t>
  </si>
  <si>
    <t>K-4002 35-03-K04002_35-03-K04002_41925894</t>
  </si>
  <si>
    <t>15.06.2023 10:32:44</t>
  </si>
  <si>
    <t>15.06.2023 14:08:23</t>
  </si>
  <si>
    <t>M-3122 35-10-M03122_E E01b_95082517</t>
  </si>
  <si>
    <t>15.06.2023 19:28:39</t>
  </si>
  <si>
    <t>15.06.2023 22:42:26</t>
  </si>
  <si>
    <t>SOMA DM-1 45-82-M00050_M-4 M16_60207430</t>
  </si>
  <si>
    <t>15.06.2023 02:10:54</t>
  </si>
  <si>
    <t>15.06.2023 03:32:00</t>
  </si>
  <si>
    <t>K-300 35-01-K00300_910433389_910433389</t>
  </si>
  <si>
    <t>15.06.2023 10:37:07</t>
  </si>
  <si>
    <t>15.06.2023 18:09:52</t>
  </si>
  <si>
    <t>M-10 35-02-M00010_C_56369216_56369216</t>
  </si>
  <si>
    <t>15.06.2023 10:10:00</t>
  </si>
  <si>
    <t>15.06.2023 18:11:00</t>
  </si>
  <si>
    <t>ULUKENT DM-2/8 35-28-M00577_ULUKENT DM-2/7 M02_66548640</t>
  </si>
  <si>
    <t>15.06.2023 11:09:55</t>
  </si>
  <si>
    <t>15.06.2023 17:48:48</t>
  </si>
  <si>
    <t>K-592 35-03-K00592_K-634 K02_41922185</t>
  </si>
  <si>
    <t>15.06.2023 09:15:44</t>
  </si>
  <si>
    <t>15.06.2023 17:32:17</t>
  </si>
  <si>
    <t>15.06.2023 09:29:48</t>
  </si>
  <si>
    <t>15.06.2023 15:35:22</t>
  </si>
  <si>
    <t>AKÇAPINAR KÖK 45-83-L00131_ÇIKRIKÇI L02_72176521</t>
  </si>
  <si>
    <t>15.06.2023 10:31:26</t>
  </si>
  <si>
    <t>15.06.2023 16:14:15</t>
  </si>
  <si>
    <t>15.06.2023 07:39:22</t>
  </si>
  <si>
    <t>16.06.2023 01:44:46</t>
  </si>
  <si>
    <t>15.06.2023 10:24:03</t>
  </si>
  <si>
    <t>15.06.2023 18:14:15</t>
  </si>
  <si>
    <t>15.06.2023 03:49:50</t>
  </si>
  <si>
    <t>15.06.2023 04:19:40</t>
  </si>
  <si>
    <t>KARAKUYU KÖK 35-22-M00091_KARAKUYU ENH M05_72111622</t>
  </si>
  <si>
    <t>15.06.2023 18:58:15</t>
  </si>
  <si>
    <t>15.06.2023 21:00:12</t>
  </si>
  <si>
    <t>K-609 35-02-K00609_TRAFO K01_2332705</t>
  </si>
  <si>
    <t>15.06.2023 09:59:08</t>
  </si>
  <si>
    <t>15.06.2023 12:16:45</t>
  </si>
  <si>
    <t>K-3946 35-10-K03946_913238636_913238636</t>
  </si>
  <si>
    <t>15.06.2023 06:11:47</t>
  </si>
  <si>
    <t>15.06.2023 08:42:12</t>
  </si>
  <si>
    <t>K-2530 35-02-K02530_35-02-K02530_75276490</t>
  </si>
  <si>
    <t>15.06.2023 00:16:51</t>
  </si>
  <si>
    <t>15.06.2023 03:22:08</t>
  </si>
  <si>
    <t>15.06.2023 09:18:13</t>
  </si>
  <si>
    <t>15.06.2023 14:34:13</t>
  </si>
  <si>
    <t>15.06.2023 19:06:46</t>
  </si>
  <si>
    <t>15.06.2023 20:00:05</t>
  </si>
  <si>
    <t>PAYAMLI M-6 35-25-M00162_95002650666_95002650666</t>
  </si>
  <si>
    <t>15.06.2023 21:13:31</t>
  </si>
  <si>
    <t>15.06.2023 23:01:53</t>
  </si>
  <si>
    <t>TR-94 45-78-L00094__72373740_72373740</t>
  </si>
  <si>
    <t>15.06.2023 09:00:40</t>
  </si>
  <si>
    <t>15.06.2023 15:04:35</t>
  </si>
  <si>
    <t>METAL İŞLERİ TR-2 35-22-M00102_10555838 TR1693C2B_5929347</t>
  </si>
  <si>
    <t>15.06.2023 18:15:08</t>
  </si>
  <si>
    <t>15.06.2023 19:11:50</t>
  </si>
  <si>
    <t>SUBAŞI-4 35-26-L00331_A_90991239_90991239</t>
  </si>
  <si>
    <t>15.06.2023 14:10:44</t>
  </si>
  <si>
    <t>15.06.2023 16:01:41</t>
  </si>
  <si>
    <t>YENİCEKÖY TR-1 45-72-L00184_A_91276534_91276534</t>
  </si>
  <si>
    <t>15.06.2023 09:17:28</t>
  </si>
  <si>
    <t>15.06.2023 17:27:57</t>
  </si>
  <si>
    <t>15.06.2023 08:55:12</t>
  </si>
  <si>
    <t>15.06.2023 09:53:01</t>
  </si>
  <si>
    <t>ÇINARDİBİ TR-2 35-20-M00048_955208347_955208347</t>
  </si>
  <si>
    <t>15.06.2023 18:44:26</t>
  </si>
  <si>
    <t>15.06.2023 20:01:25</t>
  </si>
  <si>
    <t>15.06.2023 06:46:21</t>
  </si>
  <si>
    <t>15.06.2023 06:57:44</t>
  </si>
  <si>
    <t>YENİ FOÇA TR-26 35-23-M00026_950426242_950426242</t>
  </si>
  <si>
    <t>15.06.2023 12:58:38</t>
  </si>
  <si>
    <t>15.06.2023 19:02:15</t>
  </si>
  <si>
    <t>SALİHLİ TR-73 45-78-M00073_45-78-M00073_61204401</t>
  </si>
  <si>
    <t>15.06.2023 10:22:22</t>
  </si>
  <si>
    <t>15.06.2023 11:37:55</t>
  </si>
  <si>
    <t>TR-286 35-19-L00286_35-19-L00286_49814530</t>
  </si>
  <si>
    <t>15.06.2023 14:34:54</t>
  </si>
  <si>
    <t>15.06.2023 15:01:04</t>
  </si>
  <si>
    <t>VELİLER KÖK 35-31-L00116_CERİTLER TR-1 L03_2119151</t>
  </si>
  <si>
    <t>15.06.2023 10:25:19</t>
  </si>
  <si>
    <t>15.06.2023 11:12:32</t>
  </si>
  <si>
    <t>M-2147 35-07-M02147_35-07-M02147_42989441</t>
  </si>
  <si>
    <t>15.06.2023 10:00:44</t>
  </si>
  <si>
    <t>15.06.2023 12:07:07</t>
  </si>
  <si>
    <t>KULA İM 45-77-A00001_HatBaşıAyırıcı_89716736 M01_89716736</t>
  </si>
  <si>
    <t>15.06.2023 16:09:52</t>
  </si>
  <si>
    <t>15.06.2023 17:35:38</t>
  </si>
  <si>
    <t>M-5 ÖZEL 35-18-M00005Ö_DIREK TIPI TRAFO HUCRESI H01_2102127</t>
  </si>
  <si>
    <t>15.06.2023 19:03:25</t>
  </si>
  <si>
    <t>15.06.2023 20:31:35</t>
  </si>
  <si>
    <t>15.06.2023 14:48:31</t>
  </si>
  <si>
    <t>15.06.2023 15:27:12</t>
  </si>
  <si>
    <t>DM-2/6 (DM-10) 45-71-M00276_TR-39 M02_66499564</t>
  </si>
  <si>
    <t>15.06.2023 21:07:12</t>
  </si>
  <si>
    <t>15.06.2023 23:22:34</t>
  </si>
  <si>
    <t>L-288 MENDERES MAH. 35-18-L00288_L-287 L01_72109334</t>
  </si>
  <si>
    <t>15.06.2023 10:44:47</t>
  </si>
  <si>
    <t>15.06.2023 17:43:50</t>
  </si>
  <si>
    <t>SOMA DM-3 45-82-M00025_DM-4 M09_60210067</t>
  </si>
  <si>
    <t>15.06.2023 03:09:15</t>
  </si>
  <si>
    <t>15.06.2023 04:25:03</t>
  </si>
  <si>
    <t>DM06/TR06 45-73-M00066_945676907_945676907</t>
  </si>
  <si>
    <t>15.06.2023 17:21:54</t>
  </si>
  <si>
    <t>15.06.2023 19:22:32</t>
  </si>
  <si>
    <t>15.06.2023 10:11:34</t>
  </si>
  <si>
    <t>15.06.2023 10:37:22</t>
  </si>
  <si>
    <t>YAZIBAŞI DM-5 35-26-M00550_BATI BGETON/KUŞÇUBURUN TR-1 TR-2 TR-3 M16_2335554</t>
  </si>
  <si>
    <t>15.06.2023 07:48:44</t>
  </si>
  <si>
    <t>15.06.2023 07:57:50</t>
  </si>
  <si>
    <t>DM-20/21-B 45-71-M00447_A a2_44684604</t>
  </si>
  <si>
    <t>15.06.2023 14:30:36</t>
  </si>
  <si>
    <t>15.06.2023 16:04:17</t>
  </si>
  <si>
    <t>15.06.2023 10:01:32</t>
  </si>
  <si>
    <t>15.06.2023 10:25:28</t>
  </si>
  <si>
    <t>15.06.2023 06:02:32</t>
  </si>
  <si>
    <t>15.06.2023 06:22:50</t>
  </si>
  <si>
    <t>ULUCAK DM-1/8 35-27-M00339_35-27-M00339_72163855</t>
  </si>
  <si>
    <t>15.06.2023 10:30:28</t>
  </si>
  <si>
    <t>15.06.2023 15:29:33</t>
  </si>
  <si>
    <t>M-3122 35-10-M03122_98096165_98096165</t>
  </si>
  <si>
    <t>15.06.2023 16:09:03</t>
  </si>
  <si>
    <t>15.06.2023 17:43:25</t>
  </si>
  <si>
    <t>PAŞAKÖY KÖK 45-80-M00052_ŞEHİR-1 ÇIKIŞI M04_72063855</t>
  </si>
  <si>
    <t>15.06.2023 08:44:24</t>
  </si>
  <si>
    <t>15.06.2023 09:45:38</t>
  </si>
  <si>
    <t>SOMA DM-1 45-82-M00050_TR-7/2 M11_60207311</t>
  </si>
  <si>
    <t>15.06.2023 09:22:47</t>
  </si>
  <si>
    <t>15.06.2023 09:38:11</t>
  </si>
  <si>
    <t>ZAĞNOS TR-1 35-16-M00143_35-16-M00143_2347042</t>
  </si>
  <si>
    <t>15.06.2023 20:35:24</t>
  </si>
  <si>
    <t>15.06.2023 21:19:07</t>
  </si>
  <si>
    <t>GÖKÇEN DM 1-2/2 35-29-L00060_48309585_56397003_56397003</t>
  </si>
  <si>
    <t>15.06.2023 10:27:35</t>
  </si>
  <si>
    <t>15.06.2023 14:47:24</t>
  </si>
  <si>
    <t>TAHTALI TM 35-22-A00001_PANCAR-2 M21_2307948</t>
  </si>
  <si>
    <t>15.06.2023 10:10:54</t>
  </si>
  <si>
    <t>15.06.2023 18:13:38</t>
  </si>
  <si>
    <t>YENİFOÇA TR-52 35-23-M00052_95000096817_95000096817</t>
  </si>
  <si>
    <t>15.06.2023 20:53:02</t>
  </si>
  <si>
    <t>15.06.2023 23:19:04</t>
  </si>
  <si>
    <t>SELÇUK İM/DM 35-13-A00004_ŞİRİNCE L04_65986070</t>
  </si>
  <si>
    <t>15.06.2023 09:07:44</t>
  </si>
  <si>
    <t>15.06.2023 09:12:14</t>
  </si>
  <si>
    <t>SALİHLİ TR-55 45-78-L00766_E E03b_81898003</t>
  </si>
  <si>
    <t>15.06.2023 09:36:05</t>
  </si>
  <si>
    <t>15.06.2023 15:33:54</t>
  </si>
  <si>
    <t>K-4786 35-04-K04786_C_60982981_60982981</t>
  </si>
  <si>
    <t>15.06.2023 13:22:15</t>
  </si>
  <si>
    <t>15.06.2023 16:47:44</t>
  </si>
  <si>
    <t>ULUKENT DM-4 35-28-M00004_ULUKENT DM-4/1 M03_66492814</t>
  </si>
  <si>
    <t>15.06.2023 12:14:31</t>
  </si>
  <si>
    <t>15.06.2023 15:10:11</t>
  </si>
  <si>
    <t>SOMA KÖYLER DM-2 45-82-M00125_HatBaşıAyırıcı_89955574 M08_89955574</t>
  </si>
  <si>
    <t>15.06.2023 09:48:50</t>
  </si>
  <si>
    <t>15.06.2023 12:19:26</t>
  </si>
  <si>
    <t>ALAÇATI İM 35-18-A00002_L-289 KANTAR L14_2052463</t>
  </si>
  <si>
    <t>15.06.2023 10:00:14</t>
  </si>
  <si>
    <t>15.06.2023 10:43:22</t>
  </si>
  <si>
    <t>ÇANDARLI TR-14(DOĞAKÖY) 35-30-M00014_955316543_955316543</t>
  </si>
  <si>
    <t>15.06.2023 11:37:30</t>
  </si>
  <si>
    <t>15.06.2023 14:07:20</t>
  </si>
  <si>
    <t>K-122 35-01-K00122_K-3160 K03_42881106</t>
  </si>
  <si>
    <t>15.06.2023 15:04:25</t>
  </si>
  <si>
    <t>15.06.2023 19:43:29</t>
  </si>
  <si>
    <t>K-2479 35-02-K02479_35-02-K02479_2360911</t>
  </si>
  <si>
    <t>15.06.2023 09:55:05</t>
  </si>
  <si>
    <t>15.06.2023 11:40:29</t>
  </si>
  <si>
    <t>EKİZLER TR-1 35-16-M00094_35-16-M00094_2361499</t>
  </si>
  <si>
    <t>15.06.2023 21:16:52</t>
  </si>
  <si>
    <t>15.06.2023 22:57:31</t>
  </si>
  <si>
    <t>BİMEYKO KÖK-10 35-30-M00048_915941160_915941160</t>
  </si>
  <si>
    <t>15.06.2023 12:23:46</t>
  </si>
  <si>
    <t>15.06.2023 20:18:10</t>
  </si>
  <si>
    <t>KURTTUTAN TR-1 45-78-M01152_953272622_953272622</t>
  </si>
  <si>
    <t>15.06.2023 14:01:15</t>
  </si>
  <si>
    <t>15.06.2023 17:47:23</t>
  </si>
  <si>
    <t>15.06.2023 07:00:35</t>
  </si>
  <si>
    <t>15.06.2023 13:01:28</t>
  </si>
  <si>
    <t>K-3697 35-03-K03697_K-1147 K01_41963905</t>
  </si>
  <si>
    <t>15.06.2023 17:34:41</t>
  </si>
  <si>
    <t>15.06.2023 19:03:37</t>
  </si>
  <si>
    <t>M-3125 35-10-M03125_35-10-M03125_95188610</t>
  </si>
  <si>
    <t>15.06.2023 10:06:55</t>
  </si>
  <si>
    <t>15.06.2023 12:45:47</t>
  </si>
  <si>
    <t>15.06.2023 07:19:28</t>
  </si>
  <si>
    <t>15.06.2023 07:55:03</t>
  </si>
  <si>
    <t>EMİNBEY TR-1 45-78-M00853_DIREK TIPI TRAFO HUCRESI H01_2105621</t>
  </si>
  <si>
    <t>15.06.2023 15:25:50</t>
  </si>
  <si>
    <t>15.06.2023 18:36:09</t>
  </si>
  <si>
    <t>15.06.2023 08:31:16</t>
  </si>
  <si>
    <t>15.06.2023 09:54:26</t>
  </si>
  <si>
    <t>TOKMAKLI KÖK 45-86-M00047_BORLU TR-10 M04_72227761</t>
  </si>
  <si>
    <t>15.06.2023 10:22:35</t>
  </si>
  <si>
    <t>15.06.2023 17:03:00</t>
  </si>
  <si>
    <t>L-498 35-18-L00498_950463028_950463028</t>
  </si>
  <si>
    <t>15.06.2023 13:02:10</t>
  </si>
  <si>
    <t>15.06.2023 14:48:44</t>
  </si>
  <si>
    <t>TR-50 35-16-L00050_C_90936727_90936727</t>
  </si>
  <si>
    <t>15.06.2023 10:46:58</t>
  </si>
  <si>
    <t>15.06.2023 11:52:07</t>
  </si>
  <si>
    <t>15.06.2023 06:27:34</t>
  </si>
  <si>
    <t>15.06.2023 12:39:17</t>
  </si>
  <si>
    <t>15.06.2023 09:28:05</t>
  </si>
  <si>
    <t>15.06.2023 12:09:26</t>
  </si>
  <si>
    <t>KILAVUZLAR TR-3 45-74-M00201_B_56393244_56393244</t>
  </si>
  <si>
    <t>15.06.2023 14:26:41</t>
  </si>
  <si>
    <t>15.06.2023 15:44:49</t>
  </si>
  <si>
    <t>15.06.2023 03:15:16</t>
  </si>
  <si>
    <t>15.06.2023 03:16:35</t>
  </si>
  <si>
    <t>IRLAMAZ KÖK 45-83-L00153_HatBaşıAyırıcı_53137007 L02_53137007</t>
  </si>
  <si>
    <t>15.06.2023 17:27:45</t>
  </si>
  <si>
    <t>15.06.2023 23:21:11</t>
  </si>
  <si>
    <t>TR-75 (M-775) 35-30-M00775_955292778_955292778</t>
  </si>
  <si>
    <t>15.06.2023 18:35:26</t>
  </si>
  <si>
    <t>15.06.2023 21:05:12</t>
  </si>
  <si>
    <t>YILDIZTEPE KONUTLARI TR 35-21-L00042_A A1B_5826930</t>
  </si>
  <si>
    <t>15.06.2023 18:00:47</t>
  </si>
  <si>
    <t>15.06.2023 19:27:06</t>
  </si>
  <si>
    <t>TR-9 45-78-L00009_953260411_953260411</t>
  </si>
  <si>
    <t>15.06.2023 17:08:27</t>
  </si>
  <si>
    <t>15.06.2023 18:13:41</t>
  </si>
  <si>
    <t>15.06.2023 10:01:07</t>
  </si>
  <si>
    <t>15.06.2023 13:15:43</t>
  </si>
  <si>
    <t>DOĞANCI TR-1 35-16-M00071_B_72293389_72293389</t>
  </si>
  <si>
    <t>15.06.2023 19:29:49</t>
  </si>
  <si>
    <t>15.06.2023 19:59:07</t>
  </si>
  <si>
    <t>TURGUTLAR TR-1 35-28-M00285_35-28-M00285_2351026</t>
  </si>
  <si>
    <t>15.06.2023 09:38:12</t>
  </si>
  <si>
    <t>15.06.2023 12:21:11</t>
  </si>
  <si>
    <t>15.06.2023 17:23:36</t>
  </si>
  <si>
    <t>15.06.2023 17:41:42</t>
  </si>
  <si>
    <t>GÖRDES TR-27 45-75-M00042_GÖRDES TR-28 M01_61363690</t>
  </si>
  <si>
    <t>15.06.2023 07:30:44</t>
  </si>
  <si>
    <t>15.06.2023 07:47:14</t>
  </si>
  <si>
    <t>DERBENT İM-DM 45-83-A00004_AKÇAPINAR L04_2097161</t>
  </si>
  <si>
    <t>15.06.2023 15:59:18</t>
  </si>
  <si>
    <t>15.06.2023 16:10:09</t>
  </si>
  <si>
    <t>K-3850 35-04-K03850_99443528_99443528</t>
  </si>
  <si>
    <t>15.06.2023 13:09:50</t>
  </si>
  <si>
    <t>15.06.2023 14:00:36</t>
  </si>
  <si>
    <t>YUKARIKEMER TR-1 45-78-M00621_45-78-M00621_2348468</t>
  </si>
  <si>
    <t>15.06.2023 20:48:22</t>
  </si>
  <si>
    <t>15.06.2023 23:41:50</t>
  </si>
  <si>
    <t>YENİFOÇA TR-52 35-23-M00052_42097464_56373464_56373464</t>
  </si>
  <si>
    <t>15.06.2023 21:51:02</t>
  </si>
  <si>
    <t>15.06.2023 23:37:38</t>
  </si>
  <si>
    <t>TR-39 35-16-L00039_ABF_56352893_56352893</t>
  </si>
  <si>
    <t>15.06.2023 12:57:20</t>
  </si>
  <si>
    <t>15.06.2023 14:44:02</t>
  </si>
  <si>
    <t>URGANLI TR-1 KÖK 45-83-M00129_TR-9 M01_2331300</t>
  </si>
  <si>
    <t>15.06.2023 05:02:27</t>
  </si>
  <si>
    <t>15.06.2023 08:39:25</t>
  </si>
  <si>
    <t>ULUKENT DM-3 35-28-M00003_DM-3/30 M03_2312186</t>
  </si>
  <si>
    <t>15.06.2023 10:33:26</t>
  </si>
  <si>
    <t>15.06.2023 15:27:46</t>
  </si>
  <si>
    <t>M-998 35-03-M00998_913415129_913415129</t>
  </si>
  <si>
    <t>15.06.2023 09:55:54</t>
  </si>
  <si>
    <t>BARAJ KÖK 35-17-M00461_HatBaşıAyırıcı_72921877 M01_72921877</t>
  </si>
  <si>
    <t>15.06.2023 19:00:03</t>
  </si>
  <si>
    <t>15.06.2023 21:55:49</t>
  </si>
  <si>
    <t>15.06.2023 14:18:35</t>
  </si>
  <si>
    <t>15.06.2023 16:15:26</t>
  </si>
  <si>
    <t>DM-15 45-71-M00399_DM-17 M03_73330785</t>
  </si>
  <si>
    <t>15.06.2023 08:48:24</t>
  </si>
  <si>
    <t>15.06.2023 09:21:52</t>
  </si>
  <si>
    <t>15.06.2023 09:07:58</t>
  </si>
  <si>
    <t>15.06.2023 14:26:26</t>
  </si>
  <si>
    <t>TR-22/A 45-74-M00045_DAHİLİ TRAFO M03_79088650</t>
  </si>
  <si>
    <t>15.06.2023 12:16:48</t>
  </si>
  <si>
    <t>15.06.2023 15:59:43</t>
  </si>
  <si>
    <t>GÖRDES DM 45-75-M00050_HatBaşıAyırıcı_53135709 M09_53135709</t>
  </si>
  <si>
    <t>15.06.2023 08:52:17</t>
  </si>
  <si>
    <t>15.06.2023 14:47:25</t>
  </si>
  <si>
    <t>YAYAKENT DM 35-24-M00209_HatBaşıAyırıcı_53140694 M05_53140694</t>
  </si>
  <si>
    <t>15.06.2023 14:34:44</t>
  </si>
  <si>
    <t>15.06.2023 15:34:22</t>
  </si>
  <si>
    <t>K-379 35-01-K00379_35-01-K00379_2377127</t>
  </si>
  <si>
    <t>15.06.2023 23:44:39</t>
  </si>
  <si>
    <t>16.06.2023 00:18:17</t>
  </si>
  <si>
    <t>TR-52 35-19-L00052_DIREK TIPI TRAFO HUCRESI H01_2057437</t>
  </si>
  <si>
    <t>15.06.2023 22:22:28</t>
  </si>
  <si>
    <t>15.06.2023 23:40:15</t>
  </si>
  <si>
    <t>KABAKUM TR-1 35-30-L00127_D_56404151_56404151</t>
  </si>
  <si>
    <t>15.06.2023 05:25:54</t>
  </si>
  <si>
    <t>15.06.2023 06:35:27</t>
  </si>
  <si>
    <t>BOZYAKA TM 35-01-A00007_BOZYAKA-5 K17_2314208</t>
  </si>
  <si>
    <t>15.06.2023 19:46:18</t>
  </si>
  <si>
    <t>15.06.2023 22:01:05</t>
  </si>
  <si>
    <t>M-2896(YATIRIM REZERVE) 35-01-M02896_B_56374988_56374988</t>
  </si>
  <si>
    <t>15.06.2023 20:24:51</t>
  </si>
  <si>
    <t>15.06.2023 22:03:37</t>
  </si>
  <si>
    <t>15.06.2023 16:40:16</t>
  </si>
  <si>
    <t>15.06.2023 20:31:16</t>
  </si>
  <si>
    <t>KURUCALAR TR-1 45-81-M00131_45-81-M00131_2376525</t>
  </si>
  <si>
    <t>15.06.2023 15:07:04</t>
  </si>
  <si>
    <t>15.06.2023 15:34:27</t>
  </si>
  <si>
    <t>TR-52 35-13-L00513_95002379598_95002379598</t>
  </si>
  <si>
    <t>15.06.2023 12:18:40</t>
  </si>
  <si>
    <t>15.06.2023 14:39:23</t>
  </si>
  <si>
    <t>URLA TM-1 35-19-A00004_HatBaşıAyırıcı_75048334 M07_75048334</t>
  </si>
  <si>
    <t>15.06.2023 10:13:52</t>
  </si>
  <si>
    <t>15.06.2023 19:00:11</t>
  </si>
  <si>
    <t>YUKARIBEY SULAMA TR-1 35-16-M00168_A_90999209_90999209</t>
  </si>
  <si>
    <t>15.06.2023 19:42:26</t>
  </si>
  <si>
    <t>15.06.2023 23:08:54</t>
  </si>
  <si>
    <t>15.06.2023 21:13:08</t>
  </si>
  <si>
    <t>TR-3 35-16-L00003_DIREK TIPI TRAFO HUCRESI H01_2037372</t>
  </si>
  <si>
    <t>15.06.2023 10:01:02</t>
  </si>
  <si>
    <t>15.06.2023 16:45:11</t>
  </si>
  <si>
    <t>DM-17 45-71-M00400_DM-15 M01_73387869</t>
  </si>
  <si>
    <t>15.06.2023 05:06:12</t>
  </si>
  <si>
    <t>15.06.2023 05:39:31</t>
  </si>
  <si>
    <t>TR-70 KADİR ÇAKIR GRB. 35-15-L00070_B_56368652_56368652</t>
  </si>
  <si>
    <t>15.06.2023 09:16:34</t>
  </si>
  <si>
    <t>15.06.2023 15:33:19</t>
  </si>
  <si>
    <t>15.06.2023 17:27:59</t>
  </si>
  <si>
    <t>15.06.2023 18:21:28</t>
  </si>
  <si>
    <t>SANDAL TR-1 KÖK 45-77-M00007_KULA İM M01_2108953</t>
  </si>
  <si>
    <t>15.06.2023 21:03:41</t>
  </si>
  <si>
    <t>15.06.2023 22:29:59</t>
  </si>
  <si>
    <t>DUMANLAR KÖK 45-81-M00044_HatBaşıAyırıcı_53134861 M02_53134861</t>
  </si>
  <si>
    <t>15.06.2023 13:24:35</t>
  </si>
  <si>
    <t>15.06.2023 15:29:38</t>
  </si>
  <si>
    <t>KULA İM 45-77-A00001_HatBaşıAyırıcı_79939740 M07_79939740</t>
  </si>
  <si>
    <t>15.06.2023 18:18:26</t>
  </si>
  <si>
    <t>15.06.2023 18:55:47</t>
  </si>
  <si>
    <t>DM-09/12 (KÖMÜRCÜLER SİTESİ) 45-71-M00378_DM-9 M02_66152434</t>
  </si>
  <si>
    <t>15.06.2023 00:47:51</t>
  </si>
  <si>
    <t>15.06.2023 02:17:06</t>
  </si>
  <si>
    <t>YAYAKENT TR-7 35-24-M00007_DIREK TIPI TRAFO HUCRESI H01_2042232</t>
  </si>
  <si>
    <t>15.06.2023 14:37:50</t>
  </si>
  <si>
    <t>15.06.2023 16:23:33</t>
  </si>
  <si>
    <t>15.06.2023 14:04:09</t>
  </si>
  <si>
    <t>15.06.2023 22:26:22</t>
  </si>
  <si>
    <t>15.06.2023 12:03:57</t>
  </si>
  <si>
    <t>15.06.2023 12:10:42</t>
  </si>
  <si>
    <t>YENİFOÇA TR-44 35-23-M00044_YENİFOÇA TR-45 - YENİFOÇA TR-43 M01_72188275</t>
  </si>
  <si>
    <t>15.06.2023 11:37:22</t>
  </si>
  <si>
    <t>15.06.2023 18:33:09</t>
  </si>
  <si>
    <t>OSMANGAZİ İM 35-02-A00004_DUMLUPINAR K22_2101324</t>
  </si>
  <si>
    <t>15.06.2023 10:57:23</t>
  </si>
  <si>
    <t>15.06.2023 10:59:38</t>
  </si>
  <si>
    <t>SELENDİ TR-6 45-81-M00006_YILDIZ ENEZLER M04_2320776</t>
  </si>
  <si>
    <t>15.06.2023 14:44:01</t>
  </si>
  <si>
    <t>L-83 35-14-L00083_DIREK TIPI TRAFO HUCRESI H01_2095782</t>
  </si>
  <si>
    <t>15.06.2023 11:53:19</t>
  </si>
  <si>
    <t>15.06.2023 12:31:07</t>
  </si>
  <si>
    <t>ULUCAK DM 35-27-M00792_ESKİ ÇAMBEL M16_2052603</t>
  </si>
  <si>
    <t>15.06.2023 18:49:31</t>
  </si>
  <si>
    <t>15.06.2023 19:13:30</t>
  </si>
  <si>
    <t>15.06.2023 09:21:06</t>
  </si>
  <si>
    <t>15.06.2023 15:25:52</t>
  </si>
  <si>
    <t>TIRMANLAR DM 35-16-M00171_DEREKÖY M04_72041527</t>
  </si>
  <si>
    <t>15.06.2023 10:00:22</t>
  </si>
  <si>
    <t>15.06.2023 17:46:25</t>
  </si>
  <si>
    <t>K-1662 35-01-K01662_35-01-K01662_2367558</t>
  </si>
  <si>
    <t>15.06.2023 06:47:26</t>
  </si>
  <si>
    <t>15.06.2023 11:44:31</t>
  </si>
  <si>
    <t>YENİKÖY-4 35-26-L00143_B_91218735_91218735</t>
  </si>
  <si>
    <t>15.06.2023 16:14:53</t>
  </si>
  <si>
    <t>15.06.2023 17:10:58</t>
  </si>
  <si>
    <t>KORDON KÖK 45-78-M00730_KÖSEALİ KABAZLI GÖBEKLİ M02_2327656</t>
  </si>
  <si>
    <t>15.06.2023 10:15:43</t>
  </si>
  <si>
    <t>15.06.2023 13:35:27</t>
  </si>
  <si>
    <t>15.06.2023 07:53:54</t>
  </si>
  <si>
    <t>15.06.2023 10:18:11</t>
  </si>
  <si>
    <t>15.06.2023 11:31:44</t>
  </si>
  <si>
    <t>15.06.2023 15:28:17</t>
  </si>
  <si>
    <t>15.06.2023 10:44:23</t>
  </si>
  <si>
    <t>15.06.2023 11:10:53</t>
  </si>
  <si>
    <t>YENİCEKÖY TR-5 35-15-L00423_35-15-L00423_2365586</t>
  </si>
  <si>
    <t>15.06.2023 20:57:50</t>
  </si>
  <si>
    <t>15.06.2023 22:14:54</t>
  </si>
  <si>
    <t>ULUCAK DM-2 35-27-M00331_DAMLACIK M03_72170764</t>
  </si>
  <si>
    <t>15.06.2023 12:42:44</t>
  </si>
  <si>
    <t>15.06.2023 13:42:39</t>
  </si>
  <si>
    <t>MALDAN KÖYÜ TR-1 45-71-M01666_DIREK TIPI TRAFO HUCRESI H01_2087225</t>
  </si>
  <si>
    <t>15.06.2023 19:25:36</t>
  </si>
  <si>
    <t>15.06.2023 23:22:05</t>
  </si>
  <si>
    <t>15.06.2023 10:03:19</t>
  </si>
  <si>
    <t>15.06.2023 11:56:57</t>
  </si>
  <si>
    <t>MURADİYE TR-5 (ESKİ MEZARLIK YANI) 45-71-M00204_D_56403039_56403039</t>
  </si>
  <si>
    <t>15.06.2023 15:19:02</t>
  </si>
  <si>
    <t>15.06.2023 17:56:07</t>
  </si>
  <si>
    <t>ALMAK TM 35-17-A00003_YENİFOÇA-2 M28_2307152</t>
  </si>
  <si>
    <t>15.06.2023 09:39:44</t>
  </si>
  <si>
    <t>15.06.2023 10:01:20</t>
  </si>
  <si>
    <t>15.06.2023 08:29:00</t>
  </si>
  <si>
    <t>15.06.2023 10:29:00</t>
  </si>
  <si>
    <t>SARIGÖL TR-23 45-79-M00023_C_56386286_56386286</t>
  </si>
  <si>
    <t>15.06.2023 11:38:18</t>
  </si>
  <si>
    <t>15.06.2023 12:49:11</t>
  </si>
  <si>
    <t>L-289 DEMET AKBAĞ TRAFO 35-18-L00289_L-288 L02_72109197</t>
  </si>
  <si>
    <t>15.06.2023 12:14:21</t>
  </si>
  <si>
    <t>15.06.2023 18:29:49</t>
  </si>
  <si>
    <t>15.06.2023 12:52:15</t>
  </si>
  <si>
    <t>15.06.2023 15:43:43</t>
  </si>
  <si>
    <t>15.06.2023 18:52:31</t>
  </si>
  <si>
    <t>15.06.2023 20:10:43</t>
  </si>
  <si>
    <t>BERGAMA TM 35-16-A00004_KOZAK M10_2314066</t>
  </si>
  <si>
    <t>15.06.2023 15:13:14</t>
  </si>
  <si>
    <t>15.06.2023 15:32:29</t>
  </si>
  <si>
    <t>15.06.2023 09:57:54</t>
  </si>
  <si>
    <t>15.06.2023 17:42:40</t>
  </si>
  <si>
    <t>15.06.2023 13:58:04</t>
  </si>
  <si>
    <t>15.06.2023 14:07:17</t>
  </si>
  <si>
    <t>ULUKENT DM-2 35-28-M00740_DM-3 M013_2119953</t>
  </si>
  <si>
    <t>15.06.2023 18:51:54</t>
  </si>
  <si>
    <t>15.06.2023 19:07:45</t>
  </si>
  <si>
    <t>K-3850 35-04-K03850_912472974_912472974</t>
  </si>
  <si>
    <t>15.06.2023 17:27:16</t>
  </si>
  <si>
    <t>15.06.2023 21:30:49</t>
  </si>
  <si>
    <t>ALOSBİ TM 35-17-A00006_HatBaşıAyırıcı_65356291 M05_65356291</t>
  </si>
  <si>
    <t>15.06.2023 09:02:32</t>
  </si>
  <si>
    <t>15.06.2023 13:51:59</t>
  </si>
  <si>
    <t>GÖKEYÜP TR-1 KÖK 45-78-M00798_HatBaşıAyırıcı_81593344 M04_81593344</t>
  </si>
  <si>
    <t>15.06.2023 08:35:38</t>
  </si>
  <si>
    <t>15.06.2023 10:44:50</t>
  </si>
  <si>
    <t>M-3198 (YATIRIM REZERVE) 35-01-M03198_A_56380151_56380151</t>
  </si>
  <si>
    <t>15.06.2023 14:27:59</t>
  </si>
  <si>
    <t>15.06.2023 18:07:32</t>
  </si>
  <si>
    <t>K-3074 35-04-K03074_E_56359257_56359257</t>
  </si>
  <si>
    <t>15.06.2023 08:50:26</t>
  </si>
  <si>
    <t>15.06.2023 11:36:07</t>
  </si>
  <si>
    <t>SAGLIK TR-1 35-26-L00360_956601794_956601794</t>
  </si>
  <si>
    <t>15.06.2023 17:00:50</t>
  </si>
  <si>
    <t>15.06.2023 17:37:44</t>
  </si>
  <si>
    <t>TR-2/122 45-83-M00720__72373849_72373849</t>
  </si>
  <si>
    <t>15.06.2023 19:24:26</t>
  </si>
  <si>
    <t>15.06.2023 20:02:07</t>
  </si>
  <si>
    <t>AHMETLİ DM 45-77-M00187_HatBaşıAyırıcı_84885595 M08_84885595</t>
  </si>
  <si>
    <t>15.06.2023 14:08:17</t>
  </si>
  <si>
    <t>15.06.2023 15:20:40</t>
  </si>
  <si>
    <t>15.06.2023 15:16:42</t>
  </si>
  <si>
    <t>15.06.2023 17:23:19</t>
  </si>
  <si>
    <t>15.06.2023 10:06:41</t>
  </si>
  <si>
    <t>15.06.2023 18:07:22</t>
  </si>
  <si>
    <t>TR-134 35-19-L00134_ H_66029451</t>
  </si>
  <si>
    <t>15.06.2023 09:53:36</t>
  </si>
  <si>
    <t>15.06.2023 17:58:29</t>
  </si>
  <si>
    <t>M-2558 35-01-M02558_E E2_66269557</t>
  </si>
  <si>
    <t>15.06.2023 12:14:00</t>
  </si>
  <si>
    <t>15.06.2023 13:42:25</t>
  </si>
  <si>
    <t>VELİLER KÖK 35-31-L00116_HatBaşıAyırıcı_53132612 L03_53132612</t>
  </si>
  <si>
    <t>15.06.2023 11:31:06</t>
  </si>
  <si>
    <t>15.06.2023 13:23:02</t>
  </si>
  <si>
    <t>L-400 35-18-L00400_950451003_950451003</t>
  </si>
  <si>
    <t>15.06.2023 17:50:14</t>
  </si>
  <si>
    <t>15.06.2023 18:57:50</t>
  </si>
  <si>
    <t>15.06.2023 22:34:07</t>
  </si>
  <si>
    <t>15.06.2023 23:17:24</t>
  </si>
  <si>
    <t>SULTAN DM 35-25-M00121_GÜMÜLDÜR DM M11_72117237</t>
  </si>
  <si>
    <t>15.06.2023 06:03:39</t>
  </si>
  <si>
    <t>15.06.2023 06:35:23</t>
  </si>
  <si>
    <t>KARGINIŞIKLAR TR-1 45-74-M00125_945576747_945576747</t>
  </si>
  <si>
    <t>15.06.2023 18:54:40</t>
  </si>
  <si>
    <t>15.06.2023 21:01:53</t>
  </si>
  <si>
    <t>MUSTAFA DURMAZ ÖZEL TR 45-71-M01068Ö_DIREK TIPI TRAFO HUCRESI H01_2082823</t>
  </si>
  <si>
    <t>15.06.2023 08:45:44</t>
  </si>
  <si>
    <t>15.06.2023 10:42:04</t>
  </si>
  <si>
    <t>AHMETLİ DM 45-77-M00187_ESKİ SELENDİ M08_80367394</t>
  </si>
  <si>
    <t>15.06.2023 13:54:39</t>
  </si>
  <si>
    <t>15.06.2023 14:04:21</t>
  </si>
  <si>
    <t>K-447 35-07-K00447_35-07-K00447_2369228</t>
  </si>
  <si>
    <t>15.06.2023 17:32:29</t>
  </si>
  <si>
    <t>15.06.2023 17:55:18</t>
  </si>
  <si>
    <t>GÖRDES TR-27 45-75-M00042_HatBaşıAyırıcı_53135103 M01_53135103</t>
  </si>
  <si>
    <t>15.06.2023 21:31:43</t>
  </si>
  <si>
    <t>15.06.2023 23:19:36</t>
  </si>
  <si>
    <t>DELEMENLER BAHÇEARASI TR-1 45-73-M00670_DIREK TIPI TRAFO HUCRESI H01_2094265</t>
  </si>
  <si>
    <t>15.06.2023 18:27:40</t>
  </si>
  <si>
    <t>15.06.2023 19:16:59</t>
  </si>
  <si>
    <t>K-3752 35-08-K03752_35-08-K03752_42555685</t>
  </si>
  <si>
    <t>15.06.2023 11:26:55</t>
  </si>
  <si>
    <t>15.06.2023 12:54:16</t>
  </si>
  <si>
    <t>K-706 35-04-K00706_98900452_98900452</t>
  </si>
  <si>
    <t>16.06.2023 21:08:35</t>
  </si>
  <si>
    <t>16.06.2023 21:51:00</t>
  </si>
  <si>
    <t>K-133 35-04-K00133_C C1B_5824770</t>
  </si>
  <si>
    <t>16.06.2023 02:20:32</t>
  </si>
  <si>
    <t>16.06.2023 05:29:01</t>
  </si>
  <si>
    <t>TR-3 35-13-L00003_DM-1/TR-11 L03_66494696</t>
  </si>
  <si>
    <t>16.06.2023 16:55:44</t>
  </si>
  <si>
    <t>16.06.2023 17:30:00</t>
  </si>
  <si>
    <t>16.06.2023 09:01:28</t>
  </si>
  <si>
    <t>16.06.2023 17:07:10</t>
  </si>
  <si>
    <t>16.06.2023 10:15:21</t>
  </si>
  <si>
    <t>16.06.2023 12:22:46</t>
  </si>
  <si>
    <t>M-2562 35-02-M02562_99936616_99936616</t>
  </si>
  <si>
    <t>16.06.2023 09:14:25</t>
  </si>
  <si>
    <t>16.06.2023 16:29:53</t>
  </si>
  <si>
    <t>KIRKAĞAÇ TR-6 45-76-M00006_D D01_61137889</t>
  </si>
  <si>
    <t>16.06.2023 14:54:06</t>
  </si>
  <si>
    <t>16.06.2023 18:55:34</t>
  </si>
  <si>
    <t>ÇUKURKÖY KÖK 35-29-L00034_HALİM İNMEZ L04_2327031</t>
  </si>
  <si>
    <t>16.06.2023 18:54:00</t>
  </si>
  <si>
    <t>16.06.2023 20:54:30</t>
  </si>
  <si>
    <t>BÖLCEK DM 35-16-M00153_MEZARLIKALTI M06_82962827</t>
  </si>
  <si>
    <t>16.06.2023 13:11:40</t>
  </si>
  <si>
    <t>16.06.2023 15:20:25</t>
  </si>
  <si>
    <t>KARTAL İM 35-08-A00003_KARTAL-4 K23_80522094</t>
  </si>
  <si>
    <t>16.06.2023 17:55:15</t>
  </si>
  <si>
    <t>16.06.2023 17:59:39</t>
  </si>
  <si>
    <t>PAŞAKÖY KÖK 45-80-M00052_HatBaşıAyırıcı_53135478 M06_53135478</t>
  </si>
  <si>
    <t>16.06.2023 07:46:38</t>
  </si>
  <si>
    <t>16.06.2023 07:46:58</t>
  </si>
  <si>
    <t>16.06.2023 15:57:14</t>
  </si>
  <si>
    <t>16.06.2023 19:41:11</t>
  </si>
  <si>
    <t>HÜSEYİN DAĞLI SULAMA GRUBU 35-29-M00292_955210948_955210948</t>
  </si>
  <si>
    <t>16.06.2023 19:10:14</t>
  </si>
  <si>
    <t>16.06.2023 21:09:13</t>
  </si>
  <si>
    <t>DM02/TR01 45-73-M00037_TR-26-27 M13_2082141</t>
  </si>
  <si>
    <t>16.06.2023 18:39:55</t>
  </si>
  <si>
    <t>16.06.2023 19:20:28</t>
  </si>
  <si>
    <t>TR-50 35-16-L00050_35-16-L00050_2346609</t>
  </si>
  <si>
    <t>16.06.2023 14:57:45</t>
  </si>
  <si>
    <t>16.06.2023 15:31:36</t>
  </si>
  <si>
    <t>YENİFOÇA TR-37 35-23-M00037_A_56376045_56376045</t>
  </si>
  <si>
    <t>16.06.2023 01:10:49</t>
  </si>
  <si>
    <t>16.06.2023 01:53:14</t>
  </si>
  <si>
    <t>16.06.2023 12:24:21</t>
  </si>
  <si>
    <t>16.06.2023 14:13:21</t>
  </si>
  <si>
    <t>16.06.2023 14:21:18</t>
  </si>
  <si>
    <t>16.06.2023 17:02:38</t>
  </si>
  <si>
    <t>16.06.2023 08:22:04</t>
  </si>
  <si>
    <t>16.06.2023 09:16:27</t>
  </si>
  <si>
    <t>İĞDECİK KÖK 45-71-M00077_HatBaşıAyırıcı_53134181 M05_53134181</t>
  </si>
  <si>
    <t>16.06.2023 09:19:48</t>
  </si>
  <si>
    <t>16.06.2023 15:09:16</t>
  </si>
  <si>
    <t>ALAŞEHİR DM-12/5 45-73-M01127_957747080_957747080</t>
  </si>
  <si>
    <t>16.06.2023 13:38:25</t>
  </si>
  <si>
    <t>16.06.2023 15:15:26</t>
  </si>
  <si>
    <t>KAYMAKÇI TR-10 35-15-M00244_KAYMAKÇI TR-5 M02_67044551</t>
  </si>
  <si>
    <t>16.06.2023 06:38:51</t>
  </si>
  <si>
    <t>16.06.2023 08:08:48</t>
  </si>
  <si>
    <t>L-6 35-18-L00006_10345518 b1_5959259</t>
  </si>
  <si>
    <t>16.06.2023 22:21:49</t>
  </si>
  <si>
    <t>16.06.2023 23:59:44</t>
  </si>
  <si>
    <t>BORNOVA 380 GIS TM 35-02-A00015_LALETEPE M05_73019460</t>
  </si>
  <si>
    <t>16.06.2023 16:25:41</t>
  </si>
  <si>
    <t>16.06.2023 16:44:11</t>
  </si>
  <si>
    <t>16.06.2023 10:39:45</t>
  </si>
  <si>
    <t>16.06.2023 11:06:30</t>
  </si>
  <si>
    <t>YENİFOÇA TR-45 35-23-M00045_YENİFOÇA TR-44 M02_2124644</t>
  </si>
  <si>
    <t>16.06.2023 08:55:48</t>
  </si>
  <si>
    <t>16.06.2023 17:46:26</t>
  </si>
  <si>
    <t>ÇAPAK KÖK 35-26-M00435_DAĞKIZILCA-1 GİRİŞ M03_76015966</t>
  </si>
  <si>
    <t>16.06.2023 09:25:55</t>
  </si>
  <si>
    <t>16.06.2023 17:49:21</t>
  </si>
  <si>
    <t>TOYGAR KÖK 45-73-M00166_HatBaşıAyırıcı_53136146 M01_53136146</t>
  </si>
  <si>
    <t>16.06.2023 20:57:20</t>
  </si>
  <si>
    <t>16.06.2023 23:05:05</t>
  </si>
  <si>
    <t>K-4241 35-08-K04241_35-08-K04241_42454844</t>
  </si>
  <si>
    <t>16.06.2023 09:10:47</t>
  </si>
  <si>
    <t>16.06.2023 13:33:56</t>
  </si>
  <si>
    <t>16.06.2023 20:03:51</t>
  </si>
  <si>
    <t>16.06.2023 23:11:02</t>
  </si>
  <si>
    <t>TIRAZLAR TR-2 45-79-M00077_A_56395902_56395902</t>
  </si>
  <si>
    <t>16.06.2023 16:57:18</t>
  </si>
  <si>
    <t>16.06.2023 17:50:13</t>
  </si>
  <si>
    <t>SARICALAR TR-1 35-16-M00161_35-16-M00161_2361952</t>
  </si>
  <si>
    <t>16.06.2023 12:45:04</t>
  </si>
  <si>
    <t>16.06.2023 13:46:26</t>
  </si>
  <si>
    <t>ÇEŞNELİ TR-439 TARIMSAL SULAMA 45-73-M00945_F_56397570_56397570</t>
  </si>
  <si>
    <t>16.06.2023 19:07:41</t>
  </si>
  <si>
    <t>16.06.2023 22:16:59</t>
  </si>
  <si>
    <t>ÜÇPINAR DM 45-71-M00183_HatBaşıAyırıcı_53134724 M03_53134724</t>
  </si>
  <si>
    <t>16.06.2023 07:35:23</t>
  </si>
  <si>
    <t>16.06.2023 12:34:43</t>
  </si>
  <si>
    <t>MEHMET EMİN BİLEN ÖZEL TR 35-27-M00222Ö_DIREK TIPI TRAFO HUCRESI H01_2054809</t>
  </si>
  <si>
    <t>16.06.2023 04:59:41</t>
  </si>
  <si>
    <t>16.06.2023 05:47:29</t>
  </si>
  <si>
    <t>16.06.2023 09:21:30</t>
  </si>
  <si>
    <t>16.06.2023 14:12:57</t>
  </si>
  <si>
    <t>M-3124 35-10-M03124_35-10-M03124_81756907</t>
  </si>
  <si>
    <t>16.06.2023 13:15:52</t>
  </si>
  <si>
    <t>16.06.2023 16:14:02</t>
  </si>
  <si>
    <t>L-401 ALTINYUNUS DM 35-18-L00401_10503073_56377520_56377520</t>
  </si>
  <si>
    <t>16.06.2023 10:56:51</t>
  </si>
  <si>
    <t>16.06.2023 12:41:11</t>
  </si>
  <si>
    <t>AHMETLİ TR-10 EMNİYET 45-84-L00010_DEMİRCİLER L05_72401362</t>
  </si>
  <si>
    <t>16.06.2023 07:47:59</t>
  </si>
  <si>
    <t>16.06.2023 08:43:47</t>
  </si>
  <si>
    <t>SANCAKLI TR-1 35-22-M00157_35-22-M00157_2364210</t>
  </si>
  <si>
    <t>16.06.2023 12:27:09</t>
  </si>
  <si>
    <t>16.06.2023 18:53:04</t>
  </si>
  <si>
    <t>KÖPRÜBAŞI TR-20 45-86-M00020_TR-6 M03_84552716</t>
  </si>
  <si>
    <t>16.06.2023 15:00:38</t>
  </si>
  <si>
    <t>16.06.2023 15:21:51</t>
  </si>
  <si>
    <t>DEMİRKÖPRÜ TM 45-78-A00005_HatBaşıAyırıcı_53137024 M05_53137024</t>
  </si>
  <si>
    <t>16.06.2023 09:45:59</t>
  </si>
  <si>
    <t>16.06.2023 14:30:01</t>
  </si>
  <si>
    <t>16.06.2023 17:55:25</t>
  </si>
  <si>
    <t>16.06.2023 18:01:00</t>
  </si>
  <si>
    <t>K-1530 35-02-K01530_K-1711 K02_2062057</t>
  </si>
  <si>
    <t>16.06.2023 12:04:24</t>
  </si>
  <si>
    <t>16.06.2023 16:40:53</t>
  </si>
  <si>
    <t>PİYADELER TR-650 TARIMSAL SULAMA 45-73-M01025_45-73-M01025_2352166</t>
  </si>
  <si>
    <t>16.06.2023 19:46:01</t>
  </si>
  <si>
    <t>16.06.2023 23:28:22</t>
  </si>
  <si>
    <t>16.06.2023 08:16:13</t>
  </si>
  <si>
    <t>16.06.2023 08:58:04</t>
  </si>
  <si>
    <t>M-3127 35-10-M03127_35-10-M03127_93494053</t>
  </si>
  <si>
    <t>16.06.2023 11:22:27</t>
  </si>
  <si>
    <t>16.06.2023 12:22:00</t>
  </si>
  <si>
    <t>M-239 35-02-M00239_97456978_97456978</t>
  </si>
  <si>
    <t>16.06.2023 18:31:39</t>
  </si>
  <si>
    <t>16.06.2023 19:46:34</t>
  </si>
  <si>
    <t>K-2714 35-03-K02714_35-03-K02714_41924949</t>
  </si>
  <si>
    <t>16.06.2023 09:40:36</t>
  </si>
  <si>
    <t>16.06.2023 11:31:36</t>
  </si>
  <si>
    <t>16.06.2023 14:29:51</t>
  </si>
  <si>
    <t>16.06.2023 15:26:32</t>
  </si>
  <si>
    <t>K-550 35-01-K00550_911205729_911205729</t>
  </si>
  <si>
    <t>16.06.2023 22:49:59</t>
  </si>
  <si>
    <t>17.06.2023 01:15:28</t>
  </si>
  <si>
    <t>16.06.2023 06:13:20</t>
  </si>
  <si>
    <t>16.06.2023 07:22:47</t>
  </si>
  <si>
    <t>16.06.2023 18:06:51</t>
  </si>
  <si>
    <t>16.06.2023 18:18:01</t>
  </si>
  <si>
    <t>HALİLBEYLİ TR-1 KÖK 35-27-M01057_BAĞYURDU İSKİMAETİ HALİLBEYLİ TR-2/TR-3 M03_61283863</t>
  </si>
  <si>
    <t>16.06.2023 06:01:44</t>
  </si>
  <si>
    <t>16.06.2023 06:53:54</t>
  </si>
  <si>
    <t>SANCAKLI TR-1 35-22-M00157_A_56353340_56353340</t>
  </si>
  <si>
    <t>16.06.2023 19:22:21</t>
  </si>
  <si>
    <t>K-4756 35-04-K04756_99656561_99656561</t>
  </si>
  <si>
    <t>16.06.2023 07:56:40</t>
  </si>
  <si>
    <t>16.06.2023 09:13:19</t>
  </si>
  <si>
    <t>16.06.2023 08:57:26</t>
  </si>
  <si>
    <t>16.06.2023 16:49:42</t>
  </si>
  <si>
    <t>IŞIKLAR KÖK 45-73-M00467_BAKLACI M06_83813233</t>
  </si>
  <si>
    <t>16.06.2023 10:20:44</t>
  </si>
  <si>
    <t>16.06.2023 10:21:24</t>
  </si>
  <si>
    <t>CEYNAK KÖK 35-17-M00264_ŞEHİT KEMAL GİRİŞİ M04_66447951</t>
  </si>
  <si>
    <t>16.06.2023 16:55:21</t>
  </si>
  <si>
    <t>16.06.2023 18:31:41</t>
  </si>
  <si>
    <t>ÖVEÇLİ KÖK 45-76-L00002_GEBELER L03_72215243</t>
  </si>
  <si>
    <t>16.06.2023 09:49:28</t>
  </si>
  <si>
    <t>16.06.2023 09:50:28</t>
  </si>
  <si>
    <t>TOPARLAR KARŞI MAH.TR-2 35-29-L00324_A_56395309_56395309</t>
  </si>
  <si>
    <t>16.06.2023 11:39:30</t>
  </si>
  <si>
    <t>16.06.2023 15:32:03</t>
  </si>
  <si>
    <t>CAVİT YALÇIN GRB 35-20-M00022_DIREK TIPI TRAFO HUCRESI H01_2049509</t>
  </si>
  <si>
    <t>16.06.2023 08:28:20</t>
  </si>
  <si>
    <t>16.06.2023 14:35:01</t>
  </si>
  <si>
    <t>K-1725 35-07-K01725_99225196_99225196</t>
  </si>
  <si>
    <t>16.06.2023 15:24:12</t>
  </si>
  <si>
    <t>16.06.2023 19:30:28</t>
  </si>
  <si>
    <t>AKSELENDİ İM 45-72-A00004_TR-B GİRİŞ L13_2097126</t>
  </si>
  <si>
    <t>16.06.2023 13:03:52</t>
  </si>
  <si>
    <t>16.06.2023 15:05:00</t>
  </si>
  <si>
    <t>16.06.2023 18:46:44</t>
  </si>
  <si>
    <t>16.06.2023 19:32:02</t>
  </si>
  <si>
    <t>DEĞİRMENDERE DM 35-22-M00085_HatBaşıAyırıcı_53133261 M08_53133261</t>
  </si>
  <si>
    <t>16.06.2023 06:18:28</t>
  </si>
  <si>
    <t>16.06.2023 10:32:33</t>
  </si>
  <si>
    <t>TR-45 DEREKÖY 35-22-M00065_955264363_955264363</t>
  </si>
  <si>
    <t>16.06.2023 22:48:32</t>
  </si>
  <si>
    <t>17.06.2023 01:35:09</t>
  </si>
  <si>
    <t>ÇEPNİDERE TR-1 45-83-L00222_955162603_955162603</t>
  </si>
  <si>
    <t>16.06.2023 13:46:21</t>
  </si>
  <si>
    <t>16.06.2023 17:01:18</t>
  </si>
  <si>
    <t>IŞIKLAR KÖK 45-73-M00467_BAKLACI M06_83813303</t>
  </si>
  <si>
    <t>16.06.2023 10:36:29</t>
  </si>
  <si>
    <t>16.06.2023 11:48:15</t>
  </si>
  <si>
    <t>İNCİ KÖK 35-26-M00912_YATSAN M04_65883289</t>
  </si>
  <si>
    <t>16.06.2023 14:23:46</t>
  </si>
  <si>
    <t>16.06.2023 18:26:14</t>
  </si>
  <si>
    <t>L-179 35-18-L00179_950437780_950437780</t>
  </si>
  <si>
    <t>16.06.2023 00:12:00</t>
  </si>
  <si>
    <t>16.06.2023 02:35:42</t>
  </si>
  <si>
    <t>K-3426 35-07-K03426_913506121_913506121</t>
  </si>
  <si>
    <t>16.06.2023 17:04:02</t>
  </si>
  <si>
    <t>16.06.2023 18:12:02</t>
  </si>
  <si>
    <t>L-254 35-18-L00254_35-18-L00254_72084756</t>
  </si>
  <si>
    <t>AG Travers Arızası</t>
  </si>
  <si>
    <t>16.06.2023 09:32:04</t>
  </si>
  <si>
    <t>16.06.2023 11:53:17</t>
  </si>
  <si>
    <t>16.06.2023 07:10:46</t>
  </si>
  <si>
    <t>16.06.2023 09:12:59</t>
  </si>
  <si>
    <t>KOLDERE TR-6 45-80-M00054_KOLDERE TR-8 M04_72196823</t>
  </si>
  <si>
    <t>16.06.2023 09:28:14</t>
  </si>
  <si>
    <t>16.06.2023 09:52:48</t>
  </si>
  <si>
    <t>KAPLAN TR-2 35-16-M00119_35-16-M00119_2349543</t>
  </si>
  <si>
    <t>16.06.2023 18:51:48</t>
  </si>
  <si>
    <t>16.06.2023 20:07:53</t>
  </si>
  <si>
    <t>ÇUKURALTI M-26 35-25-M00074_35-25-M00074_2363214</t>
  </si>
  <si>
    <t>16.06.2023 09:54:44</t>
  </si>
  <si>
    <t>16.06.2023 14:14:30</t>
  </si>
  <si>
    <t>16.06.2023 12:37:29</t>
  </si>
  <si>
    <t>16.06.2023 14:03:23</t>
  </si>
  <si>
    <t>TR-294 NÜKET CİHANER 35-19-M00475_8244860_56372155_56372155</t>
  </si>
  <si>
    <t>16.06.2023 15:36:03</t>
  </si>
  <si>
    <t>16.06.2023 19:13:20</t>
  </si>
  <si>
    <t>K-1745 35-01-K01745_911811842_911811842</t>
  </si>
  <si>
    <t>16.06.2023 13:51:40</t>
  </si>
  <si>
    <t>16.06.2023 20:29:23</t>
  </si>
  <si>
    <t>M-2111 35-03-M02111_35-03-M02111_72181819</t>
  </si>
  <si>
    <t>16.06.2023 09:33:48</t>
  </si>
  <si>
    <t>16.06.2023 17:23:33</t>
  </si>
  <si>
    <t>TR-103 MEZARLIK YOLU 35-26-M00103_A_91114090_91114090</t>
  </si>
  <si>
    <t>16.06.2023 17:05:21</t>
  </si>
  <si>
    <t>16.06.2023 19:34:34</t>
  </si>
  <si>
    <t>K-2509 35-02-K02509_D_56364512_56364512</t>
  </si>
  <si>
    <t>16.06.2023 09:02:14</t>
  </si>
  <si>
    <t>16.06.2023 16:03:34</t>
  </si>
  <si>
    <t>M-1814 KISIK DM-1 35-22-M00095_KISIK SANAYİ-2 M05_72099730</t>
  </si>
  <si>
    <t>16.06.2023 18:45:39</t>
  </si>
  <si>
    <t>16.06.2023 19:44:06</t>
  </si>
  <si>
    <t>K-4275 35-03-K04275_910758119_910758119</t>
  </si>
  <si>
    <t>16.06.2023 00:02:29</t>
  </si>
  <si>
    <t>16.06.2023 01:43:44</t>
  </si>
  <si>
    <t>K-2509 35-02-K02509_C_56364511_56364511</t>
  </si>
  <si>
    <t>16.06.2023 09:05:05</t>
  </si>
  <si>
    <t>16.06.2023 15:56:25</t>
  </si>
  <si>
    <t>16.06.2023 19:51:35</t>
  </si>
  <si>
    <t>16.06.2023 21:27:25</t>
  </si>
  <si>
    <t>TÜRKELLİ TR-6 35-28-M00459_B_56375391_56375391</t>
  </si>
  <si>
    <t>16.06.2023 12:54:23</t>
  </si>
  <si>
    <t>16.06.2023 13:31:37</t>
  </si>
  <si>
    <t>DEREKÖY KÖK 45-77-L00290_YURTBAŞI L05_2334410</t>
  </si>
  <si>
    <t>16.06.2023 18:58:44</t>
  </si>
  <si>
    <t>16.06.2023 20:21:51</t>
  </si>
  <si>
    <t>M-1336 35-08-M01336_913358589_913358589</t>
  </si>
  <si>
    <t>16.06.2023 08:14:23</t>
  </si>
  <si>
    <t>16.06.2023 09:36:25</t>
  </si>
  <si>
    <t>16.06.2023 07:18:25</t>
  </si>
  <si>
    <t>16.06.2023 12:50:13</t>
  </si>
  <si>
    <t>ÇAYAĞZI KIZILTARLA TR-4 35-31-L00289_959829572_959829572</t>
  </si>
  <si>
    <t>16.06.2023 15:44:23</t>
  </si>
  <si>
    <t>16.06.2023 17:55:39</t>
  </si>
  <si>
    <t>TR-11 35-15-M00011_TR-122 M01_72303964</t>
  </si>
  <si>
    <t>16.06.2023 10:22:08</t>
  </si>
  <si>
    <t>16.06.2023 17:40:51</t>
  </si>
  <si>
    <t>DİKİLİ İM 35-30-A00001_BADEMLİ L11_72357048</t>
  </si>
  <si>
    <t>16.06.2023 09:37:08</t>
  </si>
  <si>
    <t>16.06.2023 15:36:07</t>
  </si>
  <si>
    <t>16.06.2023 08:58:30</t>
  </si>
  <si>
    <t>16.06.2023 13:53:47</t>
  </si>
  <si>
    <t>TR-1/3 45-83-M00003_TR-1/6 M03_2099858</t>
  </si>
  <si>
    <t>16.06.2023 15:52:26</t>
  </si>
  <si>
    <t>16.06.2023 17:11:51</t>
  </si>
  <si>
    <t>L-437 ŞEHİTLİK 35-18-L00437_950449165_950449165</t>
  </si>
  <si>
    <t>16.06.2023 21:27:19</t>
  </si>
  <si>
    <t>16.06.2023 22:16:44</t>
  </si>
  <si>
    <t>16.06.2023 09:21:43</t>
  </si>
  <si>
    <t>16.06.2023 13:12:13</t>
  </si>
  <si>
    <t>KAPLAN TR-1 35-29-M00091_B_56400164_56400164</t>
  </si>
  <si>
    <t>16.06.2023 14:54:28</t>
  </si>
  <si>
    <t>16.06.2023 22:37:52</t>
  </si>
  <si>
    <t>ULUCAK DM 35-27-M00792_HatBaşıAyırıcı_81257462 M06_81257462</t>
  </si>
  <si>
    <t>16.06.2023 07:32:03</t>
  </si>
  <si>
    <t>16.06.2023 12:19:18</t>
  </si>
  <si>
    <t>ÖREN TR-2 35-27-L00217_35-27-L00217_72160265</t>
  </si>
  <si>
    <t>16.06.2023 11:01:11</t>
  </si>
  <si>
    <t>16.06.2023 16:18:32</t>
  </si>
  <si>
    <t>K-1108 35-01-K01108_B B2_60879348</t>
  </si>
  <si>
    <t>16.06.2023 17:53:18</t>
  </si>
  <si>
    <t>16.06.2023 19:38:20</t>
  </si>
  <si>
    <t>M-236 35-02-M00236_910091849_910091849</t>
  </si>
  <si>
    <t>16.06.2023 12:46:12</t>
  </si>
  <si>
    <t>16.06.2023 13:28:47</t>
  </si>
  <si>
    <t>DM-15 45-71-M00399_DM-17 M03_73330929</t>
  </si>
  <si>
    <t>16.06.2023 05:02:44</t>
  </si>
  <si>
    <t>16.06.2023 05:15:10</t>
  </si>
  <si>
    <t>TR-1-4/1 YENİ SANAYİ KABİN 35-20-L00025_B TM1-4/1-B4b_5921126</t>
  </si>
  <si>
    <t>16.06.2023 11:08:41</t>
  </si>
  <si>
    <t>16.06.2023 12:23:33</t>
  </si>
  <si>
    <t>MENDERES DM-2/TR-1 35-22-M00300_DM-2/TR-9 M22_2328463</t>
  </si>
  <si>
    <t>16.06.2023 08:15:30</t>
  </si>
  <si>
    <t>16.06.2023 08:37:45</t>
  </si>
  <si>
    <t>DM-2/TR-25 35-26-M01353_DM-2/TR-26 M04_53068441</t>
  </si>
  <si>
    <t>16.06.2023 09:28:15</t>
  </si>
  <si>
    <t>16.06.2023 10:36:48</t>
  </si>
  <si>
    <t>16.06.2023 09:06:43</t>
  </si>
  <si>
    <t>16.06.2023 20:43:54</t>
  </si>
  <si>
    <t>DM06/TR08 45-73-M00036_D d3_45157734</t>
  </si>
  <si>
    <t>16.06.2023 15:50:45</t>
  </si>
  <si>
    <t>16.06.2023 16:10:36</t>
  </si>
  <si>
    <t>TOPARLAR KARŞI MAH.TR-2 35-29-L00324_35-29-L00324_2375083</t>
  </si>
  <si>
    <t>16.06.2023 15:11:34</t>
  </si>
  <si>
    <t>16.06.2023 15:21:30</t>
  </si>
  <si>
    <t>SARPINCIK TR-1 35-21-L00070_A_56375148_56375148</t>
  </si>
  <si>
    <t>16.06.2023 10:41:38</t>
  </si>
  <si>
    <t>16.06.2023 12:27:45</t>
  </si>
  <si>
    <t>DM-10/TR-27 (M-1879) 35-22-M00148_M-724 GÜRGÜN MOBİLYA ÖZEL M04_72140653</t>
  </si>
  <si>
    <t>16.06.2023 08:29:50</t>
  </si>
  <si>
    <t>16.06.2023 09:52:10</t>
  </si>
  <si>
    <t>16.06.2023 08:58:59</t>
  </si>
  <si>
    <t>16.06.2023 13:40:15</t>
  </si>
  <si>
    <t>KARAAĞAÇLI TR-13 45-71-M01075_DAĞITIM TRAFOSU M02_2088487</t>
  </si>
  <si>
    <t>16.06.2023 09:59:56</t>
  </si>
  <si>
    <t>16.06.2023 15:10:42</t>
  </si>
  <si>
    <t>16.06.2023 08:04:39</t>
  </si>
  <si>
    <t>16.06.2023 10:24:42</t>
  </si>
  <si>
    <t>16.06.2023 14:56:28</t>
  </si>
  <si>
    <t>16.06.2023 18:42:34</t>
  </si>
  <si>
    <t>16.06.2023 07:35:10</t>
  </si>
  <si>
    <t>16.06.2023 07:40:46</t>
  </si>
  <si>
    <t>SELENDİ DM 45-81-M00001_ESKİ SELENDİ M16_2079217</t>
  </si>
  <si>
    <t>16.06.2023 21:18:33</t>
  </si>
  <si>
    <t>17.06.2023 00:33:35</t>
  </si>
  <si>
    <t>L-377 35-18-L00377_L-290 L04_72109880</t>
  </si>
  <si>
    <t>16.06.2023 12:59:34</t>
  </si>
  <si>
    <t>16.06.2023 19:33:38</t>
  </si>
  <si>
    <t>DAĞDERE TR-1 35-29-L00320_DIREK TIPI TRAFO HUCRESI H01_2094976</t>
  </si>
  <si>
    <t>16.06.2023 14:49:29</t>
  </si>
  <si>
    <t>16.06.2023 20:57:08</t>
  </si>
  <si>
    <t>M-2116 35-03-M02116_913641762_913641762</t>
  </si>
  <si>
    <t>16.06.2023 10:57:52</t>
  </si>
  <si>
    <t>16.06.2023 18:13:35</t>
  </si>
  <si>
    <t>16.06.2023 10:52:50</t>
  </si>
  <si>
    <t>16.06.2023 11:25:38</t>
  </si>
  <si>
    <t>16.06.2023 11:33:16</t>
  </si>
  <si>
    <t>16.06.2023 12:14:22</t>
  </si>
  <si>
    <t>SELÇUK İM/DM 35-13-A00004_KÖYLER-ÇAMLIK L14_65986057</t>
  </si>
  <si>
    <t>16.06.2023 14:01:11</t>
  </si>
  <si>
    <t>16.06.2023 15:08:22</t>
  </si>
  <si>
    <t>TR-13 35-27-M00013_D_56368855_56368855</t>
  </si>
  <si>
    <t>16.06.2023 16:49:05</t>
  </si>
  <si>
    <t>16.06.2023 17:41:41</t>
  </si>
  <si>
    <t>POLYAK TR-1 35-30-L00132_A_56404129_56404129</t>
  </si>
  <si>
    <t>16.06.2023 13:17:05</t>
  </si>
  <si>
    <t>16.06.2023 13:50:37</t>
  </si>
  <si>
    <t>TR-1/64 DM 45-72-M00064_TR-1/68 M18_66485115</t>
  </si>
  <si>
    <t>16.06.2023 06:31:44</t>
  </si>
  <si>
    <t>16.06.2023 06:59:00</t>
  </si>
  <si>
    <t>16.06.2023 09:07:36</t>
  </si>
  <si>
    <t>16.06.2023 11:22:04</t>
  </si>
  <si>
    <t>AHMETBEYLER DM 35-16-M00154_TIRMANLAR M04_82985658</t>
  </si>
  <si>
    <t>16.06.2023 20:00:18</t>
  </si>
  <si>
    <t>16.06.2023 20:03:47</t>
  </si>
  <si>
    <t>ÇUKURKÖY KÖK 35-29-L00034_AKÇAŞEHİR-1 L03_2327029</t>
  </si>
  <si>
    <t>16.06.2023 18:33:31</t>
  </si>
  <si>
    <t>16.06.2023 20:06:45</t>
  </si>
  <si>
    <t>KÖFÜNDERE TR-3 35-15-L00211_35-15-L00211_2365427</t>
  </si>
  <si>
    <t>16.06.2023 10:37:40</t>
  </si>
  <si>
    <t>16.06.2023 18:25:47</t>
  </si>
  <si>
    <t>16.06.2023 16:41:05</t>
  </si>
  <si>
    <t>16.06.2023 16:42:37</t>
  </si>
  <si>
    <t>KARAMAN TR-1 35-31-L00049_47864375_56390329_56390329</t>
  </si>
  <si>
    <t>16.06.2023 11:03:28</t>
  </si>
  <si>
    <t>16.06.2023 12:03:59</t>
  </si>
  <si>
    <t>YAKAPINAR TR-2 35-20-L00152_B_91350981_91350981</t>
  </si>
  <si>
    <t>16.06.2023 09:40:05</t>
  </si>
  <si>
    <t>16.06.2023 15:44:01</t>
  </si>
  <si>
    <t>KESİKKÖY TR-2 35-28-M00334_35-28-M00334_2372788</t>
  </si>
  <si>
    <t>16.06.2023 10:10:07</t>
  </si>
  <si>
    <t>16.06.2023 11:21:23</t>
  </si>
  <si>
    <t>KARAPINAR İM 45-78-A00002_HatBaşıAyırıcı_53139294 M05_53139294</t>
  </si>
  <si>
    <t>16.06.2023 09:21:17</t>
  </si>
  <si>
    <t>16.06.2023 12:24:53</t>
  </si>
  <si>
    <t>DM-8/5 45-71-M02257__73544161_73544161</t>
  </si>
  <si>
    <t>16.06.2023 08:36:56</t>
  </si>
  <si>
    <t>16.06.2023 13:54:28</t>
  </si>
  <si>
    <t>OSMANGAZİ İM 35-02-A00004_İBRAHİM HAKKI K21_2101326</t>
  </si>
  <si>
    <t>16.06.2023 02:05:15</t>
  </si>
  <si>
    <t>16.06.2023 02:06:55</t>
  </si>
  <si>
    <t>16.06.2023 08:22:14</t>
  </si>
  <si>
    <t>16.06.2023 13:14:09</t>
  </si>
  <si>
    <t>16.06.2023 11:36:39</t>
  </si>
  <si>
    <t>16.06.2023 12:10:03</t>
  </si>
  <si>
    <t>GÖRDES DM 45-75-M00050_GÜNEŞLİ M13_2083729</t>
  </si>
  <si>
    <t>16.06.2023 08:50:54</t>
  </si>
  <si>
    <t>16.06.2023 09:13:20</t>
  </si>
  <si>
    <t>MURADİYE DM 45-71-M00006_ORMAN FİDANLIĞI M12_2077013</t>
  </si>
  <si>
    <t>16.06.2023 05:41:31</t>
  </si>
  <si>
    <t>16.06.2023 05:46:19</t>
  </si>
  <si>
    <t>M-30 35-02-M00030_966864931_966864931</t>
  </si>
  <si>
    <t>16.06.2023 18:01:33</t>
  </si>
  <si>
    <t>16.06.2023 18:44:36</t>
  </si>
  <si>
    <t>İSTASYONALTI KÖK 45-83-M00131_MANİSA-2 ÇIKIŞ M01_2329936</t>
  </si>
  <si>
    <t>16.06.2023 19:11:44</t>
  </si>
  <si>
    <t>16.06.2023 20:48:52</t>
  </si>
  <si>
    <t>16.06.2023 20:18:44</t>
  </si>
  <si>
    <t>16.06.2023 22:01:11</t>
  </si>
  <si>
    <t>16.06.2023 13:22:26</t>
  </si>
  <si>
    <t>16.06.2023 13:34:11</t>
  </si>
  <si>
    <t>16.06.2023 16:02:42</t>
  </si>
  <si>
    <t>16.06.2023 16:27:57</t>
  </si>
  <si>
    <t>DM-3/TR-18 35-22-M00077_95002357883_95002357883</t>
  </si>
  <si>
    <t>16.06.2023 14:06:40</t>
  </si>
  <si>
    <t>16.06.2023 22:05:14</t>
  </si>
  <si>
    <t>16.06.2023 09:50:52</t>
  </si>
  <si>
    <t>16.06.2023 11:51:59</t>
  </si>
  <si>
    <t>YILMAZ BİLGİN SULAMA GRUBU 35-29-L00704_A_56388019_56388019</t>
  </si>
  <si>
    <t>16.06.2023 09:46:40</t>
  </si>
  <si>
    <t>16.06.2023 13:11:18</t>
  </si>
  <si>
    <t>DM-4/TR-3 (TR-37) 35-13-L00037_A_91299915_91299915</t>
  </si>
  <si>
    <t>16.06.2023 17:48:16</t>
  </si>
  <si>
    <t>16.06.2023 21:09:03</t>
  </si>
  <si>
    <t>BOSTANCI TR-1 45-76-L00025_DIREK TIPI TRAFO HUCRESI H01_2097393</t>
  </si>
  <si>
    <t>16.06.2023 14:57:26</t>
  </si>
  <si>
    <t>16.06.2023 17:26:12</t>
  </si>
  <si>
    <t>16.06.2023 14:17:49</t>
  </si>
  <si>
    <t>16.06.2023 15:44:08</t>
  </si>
  <si>
    <t>16.06.2023 10:31:41</t>
  </si>
  <si>
    <t>16.06.2023 12:24:00</t>
  </si>
  <si>
    <t>TIRAZLI KÖK 45-79-M00079_BAHARLAR M06_72036291</t>
  </si>
  <si>
    <t>16.06.2023 09:03:03</t>
  </si>
  <si>
    <t>16.06.2023 15:08:08</t>
  </si>
  <si>
    <t>16.06.2023 06:02:40</t>
  </si>
  <si>
    <t>16.06.2023 06:52:52</t>
  </si>
  <si>
    <t>16.06.2023 08:39:26</t>
  </si>
  <si>
    <t>16.06.2023 10:36:22</t>
  </si>
  <si>
    <t>BEYLER ÇAYIRI TR-5 35-16-M00166_35-16-M00166_2346475</t>
  </si>
  <si>
    <t>16.06.2023 09:01:41</t>
  </si>
  <si>
    <t>16.06.2023 21:06:56</t>
  </si>
  <si>
    <t>MUSABEY TR-1 35-28-M00348_35-28-M00348_2364256</t>
  </si>
  <si>
    <t>16.06.2023 19:25:58</t>
  </si>
  <si>
    <t>16.06.2023 21:17:21</t>
  </si>
  <si>
    <t>KOZBEYLİ TR-2 35-23-M00071_C_91358378_91358378</t>
  </si>
  <si>
    <t>16.06.2023 02:27:58</t>
  </si>
  <si>
    <t>16.06.2023 03:15:01</t>
  </si>
  <si>
    <t>16.06.2023 09:06:21</t>
  </si>
  <si>
    <t>16.06.2023 14:34:35</t>
  </si>
  <si>
    <t>KARAPINAR İM 45-78-A00002_HatBaşıAyırıcı_53139450 M02_53139450</t>
  </si>
  <si>
    <t>16.06.2023 15:59:05</t>
  </si>
  <si>
    <t>16.06.2023 18:15:42</t>
  </si>
  <si>
    <t>16.06.2023 21:27:00</t>
  </si>
  <si>
    <t>16.06.2023 23:23:46</t>
  </si>
  <si>
    <t>M-447 35-09-M00447_914607319_914607319</t>
  </si>
  <si>
    <t>16.06.2023 14:44:34</t>
  </si>
  <si>
    <t>16.06.2023 17:05:46</t>
  </si>
  <si>
    <t>ÇAMLIK DM 35-17-M00173_M-212(ŞAKRAN) M02_66328245</t>
  </si>
  <si>
    <t>16.06.2023 09:22:45</t>
  </si>
  <si>
    <t>16.06.2023 13:19:06</t>
  </si>
  <si>
    <t>M-358 35-14-M00358_A_81702673_81702673</t>
  </si>
  <si>
    <t>16.06.2023 11:39:21</t>
  </si>
  <si>
    <t>16.06.2023 13:21:13</t>
  </si>
  <si>
    <t>M-3198 (YATIRIM REZERVE) 35-01-M03198_D_56378757_56378757</t>
  </si>
  <si>
    <t>16.06.2023 08:53:07</t>
  </si>
  <si>
    <t>16.06.2023 11:27:12</t>
  </si>
  <si>
    <t>CELALETTİN AŞKIN TARIMSAL SULAMA TR-2 45-83-M00604_DIREK TIPI TRAFO HUCRESI H01_2106607</t>
  </si>
  <si>
    <t>16.06.2023 20:02:55</t>
  </si>
  <si>
    <t>16.06.2023 21:33:43</t>
  </si>
  <si>
    <t>TR-2/4 45-83-L00004_TR-2/5 L03_72123373</t>
  </si>
  <si>
    <t>16.06.2023 07:21:49</t>
  </si>
  <si>
    <t>16.06.2023 12:14:44</t>
  </si>
  <si>
    <t>TR-261 (KEKLİKTEPE) 35-19-M00261_ H2_2118494</t>
  </si>
  <si>
    <t>16.06.2023 14:06:00</t>
  </si>
  <si>
    <t>16.06.2023 15:12:06</t>
  </si>
  <si>
    <t>16.06.2023 06:03:23</t>
  </si>
  <si>
    <t>16.06.2023 06:59:04</t>
  </si>
  <si>
    <t>GERMİYAN İM 35-18-A00004_GERMİYAN EVLERİ L05_2064614</t>
  </si>
  <si>
    <t>16.06.2023 15:31:54</t>
  </si>
  <si>
    <t>16.06.2023 16:17:23</t>
  </si>
  <si>
    <t>16.06.2023 10:18:08</t>
  </si>
  <si>
    <t>16.06.2023 18:37:36</t>
  </si>
  <si>
    <t>K-1193 35-07-K01193_35-07-K01193_2367400</t>
  </si>
  <si>
    <t>16.06.2023 12:01:48</t>
  </si>
  <si>
    <t>16.06.2023 15:50:00</t>
  </si>
  <si>
    <t>16.06.2023 05:35:24</t>
  </si>
  <si>
    <t>16.06.2023 05:39:11</t>
  </si>
  <si>
    <t>K-3919 35-08-K03919_K-3669 K01_42465077</t>
  </si>
  <si>
    <t>16.06.2023 17:41:15</t>
  </si>
  <si>
    <t>16.06.2023 17:43:31</t>
  </si>
  <si>
    <t>DM-3/18 35-19-M00416_8987640 a1b_5962331</t>
  </si>
  <si>
    <t>16.06.2023 12:57:32</t>
  </si>
  <si>
    <t>16.06.2023 17:13:59</t>
  </si>
  <si>
    <t>DM-20/21-B 45-71-M00447_A a1_44684603</t>
  </si>
  <si>
    <t>16.06.2023 07:03:54</t>
  </si>
  <si>
    <t>16.06.2023 09:55:46</t>
  </si>
  <si>
    <t>GÜNEŞLİ KÖK 45-75-M00056_HatBaşıAyırıcı_75670566 M03_75670566</t>
  </si>
  <si>
    <t>16.06.2023 20:30:13</t>
  </si>
  <si>
    <t>16.06.2023 22:15:06</t>
  </si>
  <si>
    <t>TR-56 45-78-L00056_948482711_948482711</t>
  </si>
  <si>
    <t>16.06.2023 14:25:58</t>
  </si>
  <si>
    <t>16.06.2023 14:47:22</t>
  </si>
  <si>
    <t>FOÇAKÖY TR-2 35-23-M00223_DIREK TIPI TRAFO HUCRESI H01_2037130</t>
  </si>
  <si>
    <t>16.06.2023 13:44:01</t>
  </si>
  <si>
    <t>16.06.2023 15:53:45</t>
  </si>
  <si>
    <t>YASEMİN DM 35-19-M00002_KUŞÇULAR DM-2 M02_2116641</t>
  </si>
  <si>
    <t>16.06.2023 10:07:52</t>
  </si>
  <si>
    <t>16.06.2023 14:55:02</t>
  </si>
  <si>
    <t>ÇEPNİDERE TR-3 45-83-L00223_A_91274748_91274748</t>
  </si>
  <si>
    <t>16.06.2023 18:21:49</t>
  </si>
  <si>
    <t>16.06.2023 22:27:20</t>
  </si>
  <si>
    <t>SARIPINAR TR-3 45-73-M00570_B_56403675_56403675</t>
  </si>
  <si>
    <t>16.06.2023 07:19:18</t>
  </si>
  <si>
    <t>16.06.2023 08:54:00</t>
  </si>
  <si>
    <t>M-1838 35-02-M01838_35-02-M01838_42586962</t>
  </si>
  <si>
    <t>16.06.2023 09:42:04</t>
  </si>
  <si>
    <t>16.06.2023 11:08:30</t>
  </si>
  <si>
    <t>16.06.2023 09:33:30</t>
  </si>
  <si>
    <t>16.06.2023 15:38:59</t>
  </si>
  <si>
    <t>K-1497 35-02-K01497_35-02-K01497_2351414</t>
  </si>
  <si>
    <t>16.06.2023 21:18:00</t>
  </si>
  <si>
    <t>16.06.2023 21:38:47</t>
  </si>
  <si>
    <t>16.06.2023 08:09:49</t>
  </si>
  <si>
    <t>16.06.2023 08:31:44</t>
  </si>
  <si>
    <t>TR-1/5 45-83-M00005_A_56402376_56402376</t>
  </si>
  <si>
    <t>16.06.2023 18:51:49</t>
  </si>
  <si>
    <t>16.06.2023 22:36:22</t>
  </si>
  <si>
    <t>K-3420 35-08-K03420_F k3420f1b_5823643</t>
  </si>
  <si>
    <t>16.06.2023 12:31:22</t>
  </si>
  <si>
    <t>16.06.2023 14:36:31</t>
  </si>
  <si>
    <t>16.06.2023 19:19:52</t>
  </si>
  <si>
    <t>16.06.2023 20:05:40</t>
  </si>
  <si>
    <t>16.06.2023 12:38:48</t>
  </si>
  <si>
    <t>16.06.2023 15:54:30</t>
  </si>
  <si>
    <t>KARŞIYAKA GIS TM 35-04-A00002_TR-1 K06_2310431</t>
  </si>
  <si>
    <t>16.06.2023 03:01:19</t>
  </si>
  <si>
    <t>16.06.2023 03:18:44</t>
  </si>
  <si>
    <t>16.06.2023 10:35:38</t>
  </si>
  <si>
    <t>16.06.2023 11:30:35</t>
  </si>
  <si>
    <t>DM-5/8 35-26-M00806_7100543_56360215_56360215</t>
  </si>
  <si>
    <t>16.06.2023 19:44:10</t>
  </si>
  <si>
    <t>16.06.2023 21:34:30</t>
  </si>
  <si>
    <t>K-300 35-01-K00300_E 1E_5859927</t>
  </si>
  <si>
    <t>16.06.2023 00:43:47</t>
  </si>
  <si>
    <t>16.06.2023 06:10:05</t>
  </si>
  <si>
    <t>ABDULLAH SÜRÜCÜ SULAMA GRUBU TR 35-22-M00214_35-22-M00214_2347046</t>
  </si>
  <si>
    <t>16.06.2023 13:07:13</t>
  </si>
  <si>
    <t>16.06.2023 16:03:48</t>
  </si>
  <si>
    <t>SALİHLİ TM 45-78-A00004_HatBaşıAyırıcı_53140381 M08_53140381</t>
  </si>
  <si>
    <t>16.06.2023 16:06:20</t>
  </si>
  <si>
    <t>16.06.2023 18:39:01</t>
  </si>
  <si>
    <t>L-290 35-18-L00290_L-377 L03_72106132</t>
  </si>
  <si>
    <t>16.06.2023 13:44:23</t>
  </si>
  <si>
    <t>16.06.2023 17:11:52</t>
  </si>
  <si>
    <t>PİYADELER TR-1 45-73-M00165_A_56389759_56389759</t>
  </si>
  <si>
    <t>16.06.2023 15:34:54</t>
  </si>
  <si>
    <t>16.06.2023 18:32:53</t>
  </si>
  <si>
    <t>GÜZELKÖY KÖK 45-71-M00123_HAŞİM AKCURA ENH M03_50218017</t>
  </si>
  <si>
    <t>16.06.2023 15:00:36</t>
  </si>
  <si>
    <t>16.06.2023 20:24:07</t>
  </si>
  <si>
    <t>BALABANLI DM 35-15-M00280_HANAYLIKUYU M08_72306333</t>
  </si>
  <si>
    <t>16.06.2023 20:46:42</t>
  </si>
  <si>
    <t>17.06.2023 01:35:22</t>
  </si>
  <si>
    <t>TR-106 35-26-M00106_DAĞITIM TRAFO TR-106 M06_65926865</t>
  </si>
  <si>
    <t>16.06.2023 09:34:10</t>
  </si>
  <si>
    <t>16.06.2023 11:02:30</t>
  </si>
  <si>
    <t>16.06.2023 10:39:00</t>
  </si>
  <si>
    <t>16.06.2023 12:14:00</t>
  </si>
  <si>
    <t>UZUNBURUN TR-1 35-30-M00158_35-30-M00158_2371551</t>
  </si>
  <si>
    <t>16.06.2023 09:39:34</t>
  </si>
  <si>
    <t>16.06.2023 10:20:55</t>
  </si>
  <si>
    <t>TR-12 HÜKÜMET KONAĞI 35-19-M00012_956677193_956677193</t>
  </si>
  <si>
    <t>16.06.2023 21:51:25</t>
  </si>
  <si>
    <t>16.06.2023 23:12:14</t>
  </si>
  <si>
    <t>AŞAĞIKIRIKLAR DM 35-16-M00448_TOPÇAM M05_2334650</t>
  </si>
  <si>
    <t>16.06.2023 09:59:44</t>
  </si>
  <si>
    <t>16.06.2023 16:53:51</t>
  </si>
  <si>
    <t>KAREL DM 35-17-M00247_BAZTAŞ DM M05_66441135</t>
  </si>
  <si>
    <t>16.06.2023 14:53:06</t>
  </si>
  <si>
    <t>ÜÇPINAR DM 45-71-M00183_PELİTALAN M03_72249223</t>
  </si>
  <si>
    <t>16.06.2023 11:51:18</t>
  </si>
  <si>
    <t>16.06.2023 12:27:03</t>
  </si>
  <si>
    <t>UĞURLU KÖK 45-86-M00045_GÜNDOĞDU UĞURLU M02_72226051</t>
  </si>
  <si>
    <t>16.06.2023 07:55:24</t>
  </si>
  <si>
    <t>16.06.2023 08:27:40</t>
  </si>
  <si>
    <t>L-639 REİSDERE 35-18-L00639_ H_80972654</t>
  </si>
  <si>
    <t>16.06.2023 11:03:06</t>
  </si>
  <si>
    <t>16.06.2023 14:51:32</t>
  </si>
  <si>
    <t>16.06.2023 07:16:12</t>
  </si>
  <si>
    <t>16.06.2023 13:13:43</t>
  </si>
  <si>
    <t>SELÇUK İM/DM 35-13-A00004_ŞEHİR-1 L03_65986071</t>
  </si>
  <si>
    <t>16.06.2023 09:30:02</t>
  </si>
  <si>
    <t>16.06.2023 16:52:40</t>
  </si>
  <si>
    <t>16.06.2023 09:15:49</t>
  </si>
  <si>
    <t>16.06.2023 17:31:15</t>
  </si>
  <si>
    <t>TR-2/92 45-83-L00092_TR-2/93 L03_72118064</t>
  </si>
  <si>
    <t>16.06.2023 21:13:47</t>
  </si>
  <si>
    <t>16.06.2023 21:53:30</t>
  </si>
  <si>
    <t>CAMBAZLI KÖK 45-84-M00005_CANBAZLI GES M02_50241538</t>
  </si>
  <si>
    <t>16.06.2023 17:46:05</t>
  </si>
  <si>
    <t>16.06.2023 18:27:17</t>
  </si>
  <si>
    <t>M-1826 35-02-M01826_B_56373984_56373984</t>
  </si>
  <si>
    <t>16.06.2023 10:57:24</t>
  </si>
  <si>
    <t>16.06.2023 14:43:18</t>
  </si>
  <si>
    <t>L-36 35-14-L00036_DIREK TIPI TRAFO HUCRESI H01_2095781</t>
  </si>
  <si>
    <t>16.06.2023 10:12:37</t>
  </si>
  <si>
    <t>16.06.2023 12:21:00</t>
  </si>
  <si>
    <t>16.06.2023 08:38:25</t>
  </si>
  <si>
    <t>16.06.2023 09:19:00</t>
  </si>
  <si>
    <t>ÇİNAN ÇALTIKÖY TR-1 45-81-M00228_A_56398848_56398848</t>
  </si>
  <si>
    <t>16.06.2023 16:05:57</t>
  </si>
  <si>
    <t>16.06.2023 18:37:51</t>
  </si>
  <si>
    <t>TR-50 35-16-L00050_953338505_953338505</t>
  </si>
  <si>
    <t>16.06.2023 11:29:47</t>
  </si>
  <si>
    <t>16.06.2023 15:15:21</t>
  </si>
  <si>
    <t>ULUKENT DM-2 35-28-M00740_DM-3 M013_2100940</t>
  </si>
  <si>
    <t>16.06.2023 22:17:14</t>
  </si>
  <si>
    <t>16.06.2023 22:23:00</t>
  </si>
  <si>
    <t>16.06.2023 16:22:07</t>
  </si>
  <si>
    <t>16.06.2023 16:25:31</t>
  </si>
  <si>
    <t>TAŞTEPE TR-1 35-29-L00395_35-29-L00395_2370571</t>
  </si>
  <si>
    <t>16.06.2023 08:32:04</t>
  </si>
  <si>
    <t>16.06.2023 12:34:06</t>
  </si>
  <si>
    <t>K-1710 35-02-K01710_98718531_98718531</t>
  </si>
  <si>
    <t>16.06.2023 14:31:35</t>
  </si>
  <si>
    <t>16.06.2023 16:44:52</t>
  </si>
  <si>
    <t>16.06.2023 16:29:41</t>
  </si>
  <si>
    <t>16.06.2023 18:35:18</t>
  </si>
  <si>
    <t>TR-34 35-15-M00034_950351057_950351057</t>
  </si>
  <si>
    <t>16.06.2023 09:03:47</t>
  </si>
  <si>
    <t>16.06.2023 11:31:30</t>
  </si>
  <si>
    <t>TURGUTLU İM 45-83-A00001_TRF-B L16_42295542</t>
  </si>
  <si>
    <t>16.06.2023 09:09:24</t>
  </si>
  <si>
    <t>16.06.2023 11:13:00</t>
  </si>
  <si>
    <t>16.06.2023 20:35:08</t>
  </si>
  <si>
    <t>16.06.2023 21:47:04</t>
  </si>
  <si>
    <t>M-909 GEÇİT 35-02-M00909_M-1516 M02_95519936</t>
  </si>
  <si>
    <t>16.06.2023 08:24:23</t>
  </si>
  <si>
    <t>16.06.2023 11:21:41</t>
  </si>
  <si>
    <t>IŞIKLAR KÖK 45-73-M00467_HatBaşıAyırıcı_80940178 M06_80940178</t>
  </si>
  <si>
    <t>16.06.2023 07:30:57</t>
  </si>
  <si>
    <t>16.06.2023 11:33:32</t>
  </si>
  <si>
    <t>ÇAYAĞZI TR-19 35-31-L00445_35-31-L00445_47777644</t>
  </si>
  <si>
    <t>16.06.2023 11:37:08</t>
  </si>
  <si>
    <t>16.06.2023 12:18:00</t>
  </si>
  <si>
    <t>TURGUTALP TR-4/1 (DM3/9) 45-82-M00063_45-82-M00063_72192906</t>
  </si>
  <si>
    <t>16.06.2023 09:19:40</t>
  </si>
  <si>
    <t>16.06.2023 10:15:37</t>
  </si>
  <si>
    <t>KARABURUN TR-1/15 35-21-L00019_50121031_56357536_56357536</t>
  </si>
  <si>
    <t>16.06.2023 17:57:48</t>
  </si>
  <si>
    <t>16.06.2023 18:55:43</t>
  </si>
  <si>
    <t>MESCİTLİ DM 35-15-L00904_OVAKENT İM L06_72320942</t>
  </si>
  <si>
    <t>16.06.2023 17:31:11</t>
  </si>
  <si>
    <t>16.06.2023 19:26:42</t>
  </si>
  <si>
    <t>M-739 35-03-M00739_ M04_2314039</t>
  </si>
  <si>
    <t>16.06.2023 14:23:30</t>
  </si>
  <si>
    <t>16.06.2023 19:24:32</t>
  </si>
  <si>
    <t>KAYMAKÇI İM 35-15-A00004_KAYMAKÇI-2 M08_2121955</t>
  </si>
  <si>
    <t>16.06.2023 05:35:48</t>
  </si>
  <si>
    <t>16.06.2023 05:50:51</t>
  </si>
  <si>
    <t>16.06.2023 16:54:24</t>
  </si>
  <si>
    <t>16.06.2023 21:49:13</t>
  </si>
  <si>
    <t>SELİMŞAHLAR TR-2 45-71-M00137_HatBaşıAyırıcı_53135247 M03_53135247</t>
  </si>
  <si>
    <t>16.06.2023 06:32:18</t>
  </si>
  <si>
    <t>16.06.2023 11:18:01</t>
  </si>
  <si>
    <t>M-1344 35-02-M01344_A_91092916_91092916</t>
  </si>
  <si>
    <t>16.06.2023 12:55:00</t>
  </si>
  <si>
    <t>TIRAZLI KÖK 45-79-M00079_HatBaşıAyırıcı_53134387 M06_53134387</t>
  </si>
  <si>
    <t>16.06.2023 21:02:00</t>
  </si>
  <si>
    <t>16.06.2023 22:10:47</t>
  </si>
  <si>
    <t>ERDELLİ TR-2 KÖK 45-72-L00476_ARABACI BOZKÖY ÇIKIŞ L04_66551686</t>
  </si>
  <si>
    <t>16.06.2023 15:21:09</t>
  </si>
  <si>
    <t>16.06.2023 17:23:02</t>
  </si>
  <si>
    <t>16.06.2023 19:42:46</t>
  </si>
  <si>
    <t>16.06.2023 20:29:03</t>
  </si>
  <si>
    <t>MORALILAR İM 45-72-A00002_MORALILAR TARIMSAL SULAMA L04_2330484</t>
  </si>
  <si>
    <t>16.06.2023 13:15:04</t>
  </si>
  <si>
    <t>16.06.2023 15:39:23</t>
  </si>
  <si>
    <t>SANCAKLI BOZKÖY KÖK 45-71-M00087_SULAMA M02_61320832</t>
  </si>
  <si>
    <t>16.06.2023 20:08:24</t>
  </si>
  <si>
    <t>16.06.2023 23:33:06</t>
  </si>
  <si>
    <t>16.06.2023 08:14:12</t>
  </si>
  <si>
    <t>16.06.2023 08:31:06</t>
  </si>
  <si>
    <t>KARABURUN TR-4/1 35-21-L00129_A_91415950_91415950</t>
  </si>
  <si>
    <t>16.06.2023 19:01:14</t>
  </si>
  <si>
    <t>16.06.2023 19:32:43</t>
  </si>
  <si>
    <t>M-2740 35-02-M02740_ H_79573571</t>
  </si>
  <si>
    <t>16.06.2023 07:33:36</t>
  </si>
  <si>
    <t>16.06.2023 11:15:37</t>
  </si>
  <si>
    <t>GÜLBAHÇE TR-7 35-19-L00167_956667485_956667485</t>
  </si>
  <si>
    <t>16.06.2023 10:22:54</t>
  </si>
  <si>
    <t>16.06.2023 11:43:41</t>
  </si>
  <si>
    <t>16.06.2023 16:24:17</t>
  </si>
  <si>
    <t>16.06.2023 18:23:50</t>
  </si>
  <si>
    <t>M-3175(YATIRIM REZERVE) 35-03-M03175_ M01_88064333</t>
  </si>
  <si>
    <t>16.06.2023 16:56:58</t>
  </si>
  <si>
    <t>16.06.2023 19:37:35</t>
  </si>
  <si>
    <t>16.06.2023 10:15:13</t>
  </si>
  <si>
    <t>16.06.2023 15:31:09</t>
  </si>
  <si>
    <t>16.06.2023 20:37:17</t>
  </si>
  <si>
    <t>16.06.2023 22:11:03</t>
  </si>
  <si>
    <t>16.06.2023 09:43:10</t>
  </si>
  <si>
    <t>16.06.2023 09:47:55</t>
  </si>
  <si>
    <t>L-28 SİMGE SİTESİ 35-18-L00028_950454270_950454270</t>
  </si>
  <si>
    <t>16.06.2023 20:28:57</t>
  </si>
  <si>
    <t>16.06.2023 23:02:46</t>
  </si>
  <si>
    <t>16.06.2023 17:54:51</t>
  </si>
  <si>
    <t>16.06.2023 20:11:16</t>
  </si>
  <si>
    <t>M-367 35-02-M00367_B_56368917_56368917</t>
  </si>
  <si>
    <t>16.06.2023 11:01:38</t>
  </si>
  <si>
    <t>16.06.2023 17:31:16</t>
  </si>
  <si>
    <t>16.06.2023 04:34:08</t>
  </si>
  <si>
    <t>16.06.2023 05:12:54</t>
  </si>
  <si>
    <t>OKLUİSA KÖK 45-81-M00046_MADEN FİDERİ M01_71994396</t>
  </si>
  <si>
    <t>16.06.2023 19:11:54</t>
  </si>
  <si>
    <t>16.06.2023 19:38:38</t>
  </si>
  <si>
    <t>16.06.2023 22:21:11</t>
  </si>
  <si>
    <t>16.06.2023 22:35:15</t>
  </si>
  <si>
    <t>K-300 35-01-K00300_F F1_5873620</t>
  </si>
  <si>
    <t>16.06.2023 00:54:04</t>
  </si>
  <si>
    <t>16.06.2023 06:09:47</t>
  </si>
  <si>
    <t>ÇİFTLİK İM 35-18-A00003_GOLF-1 L12_2054622</t>
  </si>
  <si>
    <t>16.06.2023 17:37:15</t>
  </si>
  <si>
    <t>16.06.2023 18:35:30</t>
  </si>
  <si>
    <t>KAPAKLI İM 45-72-A00003_ESKİ MECİDİYE L04_2107704</t>
  </si>
  <si>
    <t>16.06.2023 13:56:11</t>
  </si>
  <si>
    <t>16.06.2023 14:57:39</t>
  </si>
  <si>
    <t>K-1923 35-10-K01923_D k1923d1_5785966</t>
  </si>
  <si>
    <t>16.06.2023 10:04:37</t>
  </si>
  <si>
    <t>16.06.2023 11:07:56</t>
  </si>
  <si>
    <t>DM-2/18 (YENİHAN) 45-71-M00155_45-71-M00155_66468250</t>
  </si>
  <si>
    <t>16.06.2023 18:32:15</t>
  </si>
  <si>
    <t>16.06.2023 20:24:11</t>
  </si>
  <si>
    <t>16.06.2023 06:32:00</t>
  </si>
  <si>
    <t>16.06.2023 06:47:09</t>
  </si>
  <si>
    <t>ŞEMİKLER TM 35-04-A00003_OYAK M01_2310726</t>
  </si>
  <si>
    <t>16.06.2023 12:48:58</t>
  </si>
  <si>
    <t>16.06.2023 14:42:05</t>
  </si>
  <si>
    <t>TÜRKELLİ TR-7 35-28-M00461_35-28-M00461_2373778</t>
  </si>
  <si>
    <t>16.06.2023 17:05:50</t>
  </si>
  <si>
    <t>16.06.2023 17:56:58</t>
  </si>
  <si>
    <t>VEZİRKÖPRÜ İM 35-03-A00002_TR-1 10.5 K07_2309360</t>
  </si>
  <si>
    <t>16.06.2023 02:59:55</t>
  </si>
  <si>
    <t>16.06.2023 03:29:46</t>
  </si>
  <si>
    <t>VİLLAKENT DM 35-28-M00381_VİLLAKENT-1 M04_66521607</t>
  </si>
  <si>
    <t>16.06.2023 11:07:28</t>
  </si>
  <si>
    <t>16.06.2023 15:56:23</t>
  </si>
  <si>
    <t>TR-89 35-15-M00089_35-15-M00089_2364915</t>
  </si>
  <si>
    <t>16.06.2023 17:58:40</t>
  </si>
  <si>
    <t>16.06.2023 18:36:22</t>
  </si>
  <si>
    <t>K-3426 35-07-K03426_A_56376514_56376514</t>
  </si>
  <si>
    <t>16.06.2023 17:41:56</t>
  </si>
  <si>
    <t>16.06.2023 18:19:10</t>
  </si>
  <si>
    <t>VEZİRKÖPRÜ İM 35-03-A00002_TJK M02_2308916</t>
  </si>
  <si>
    <t>16.06.2023 09:07:28</t>
  </si>
  <si>
    <t>16.06.2023 14:40:40</t>
  </si>
  <si>
    <t>16.06.2023 09:23:54</t>
  </si>
  <si>
    <t>16.06.2023 15:56:41</t>
  </si>
  <si>
    <t>BORNOVA 380 GIS TM 35-02-A00015_WESTPARK M09_73019608</t>
  </si>
  <si>
    <t>16.06.2023 16:25:00</t>
  </si>
  <si>
    <t>16.06.2023 16:45:00</t>
  </si>
  <si>
    <t>ÇINARLIKUYU KÖK 45-71-M00188_ÇINARLIKUYU TR-1 M02_72248739</t>
  </si>
  <si>
    <t>16.06.2023 11:07:18</t>
  </si>
  <si>
    <t>16.06.2023 11:33:56</t>
  </si>
  <si>
    <t>SİYEKLİ KÖK 45-71-M00185_DAĞYENİCE M07_72256931</t>
  </si>
  <si>
    <t>16.06.2023 09:56:50</t>
  </si>
  <si>
    <t>16.06.2023 17:51:38</t>
  </si>
  <si>
    <t>16.06.2023 15:58:55</t>
  </si>
  <si>
    <t>16.06.2023 16:01:57</t>
  </si>
  <si>
    <t>M-1052 35-02-M01052_B_56383430_56383430</t>
  </si>
  <si>
    <t>16.06.2023 09:24:13</t>
  </si>
  <si>
    <t>16.06.2023 16:32:18</t>
  </si>
  <si>
    <t>DM-5/TR-8 (ESKİ TR-40) 35-26-M01360_95000539484_95000539484</t>
  </si>
  <si>
    <t>16.06.2023 19:03:17</t>
  </si>
  <si>
    <t>16.06.2023 20:35:23</t>
  </si>
  <si>
    <t>KUMKUYUCAK KÖK 45-80-M00093_KUMKUYUCAK TR-1/TR-2/TR-3/TR-4 TARIMSAL SULAMA M02_72193244</t>
  </si>
  <si>
    <t>16.06.2023 08:29:42</t>
  </si>
  <si>
    <t>16.06.2023 10:37:52</t>
  </si>
  <si>
    <t>ARSLANLAR TM 35-26-A00004_KÖYLER-2 L43_2057979</t>
  </si>
  <si>
    <t>16.06.2023 07:44:04</t>
  </si>
  <si>
    <t>16.06.2023 07:57:14</t>
  </si>
  <si>
    <t>L-493 (BALANBAKA-2) 35-18-L00493_35-18-L00493_72063554</t>
  </si>
  <si>
    <t>16.06.2023 12:26:09</t>
  </si>
  <si>
    <t>16.06.2023 14:44:30</t>
  </si>
  <si>
    <t>M-1815 KISIK DM-2 35-22-M00096_METAL İŞLERİ TR-1 M11_72100663</t>
  </si>
  <si>
    <t>16.06.2023 19:51:32</t>
  </si>
  <si>
    <t>16.06.2023 13:01:37</t>
  </si>
  <si>
    <t>16.06.2023 13:44:49</t>
  </si>
  <si>
    <t>TR-3 35-16-L00003_953334065_953334065</t>
  </si>
  <si>
    <t>16.06.2023 14:58:08</t>
  </si>
  <si>
    <t>16.06.2023 17:19:18</t>
  </si>
  <si>
    <t>ÇAYAĞZI TR-19 35-31-L00445_95000566236_95000566236</t>
  </si>
  <si>
    <t>16.06.2023 09:28:47</t>
  </si>
  <si>
    <t>16.06.2023 11:59:04</t>
  </si>
  <si>
    <t>ÇİFTÇİGEDİĞİ TR-2 35-20-L00170_A_56381522_56381522</t>
  </si>
  <si>
    <t>16.06.2023 08:23:09</t>
  </si>
  <si>
    <t>16.06.2023 10:22:12</t>
  </si>
  <si>
    <t>16.06.2023 19:54:38</t>
  </si>
  <si>
    <t>16.06.2023 22:06:32</t>
  </si>
  <si>
    <t>16.06.2023 10:09:22</t>
  </si>
  <si>
    <t>16.06.2023 20:03:09</t>
  </si>
  <si>
    <t>16.06.2023 17:45:54</t>
  </si>
  <si>
    <t>16.06.2023 17:53:05</t>
  </si>
  <si>
    <t>CENKYERİ TR-1 45-82-M00131_AVDAN TR-5 M09_72194965</t>
  </si>
  <si>
    <t>16.06.2023 10:34:34</t>
  </si>
  <si>
    <t>16.06.2023 11:39:16</t>
  </si>
  <si>
    <t>16.06.2023 23:04:14</t>
  </si>
  <si>
    <t>16.06.2023 23:17:32</t>
  </si>
  <si>
    <t>GÖKÇEN DM 2-1/3 35-29-L00064_950340571_950340571</t>
  </si>
  <si>
    <t>16.06.2023 09:32:14</t>
  </si>
  <si>
    <t>16.06.2023 17:42:38</t>
  </si>
  <si>
    <t>YENİCEKÖY TR-1 45-72-L00184_45-72-L00184_2366682</t>
  </si>
  <si>
    <t>16.06.2023 09:29:39</t>
  </si>
  <si>
    <t>16.06.2023 17:17:33</t>
  </si>
  <si>
    <t>DM-4/TR-34 35-22-M00080_DM-3/TR-20 M01_72128084</t>
  </si>
  <si>
    <t>16.06.2023 05:55:44</t>
  </si>
  <si>
    <t>16.06.2023 06:59:57</t>
  </si>
  <si>
    <t>ULUDERBENT DM 45-73-M00491_HatBaşıAyırıcı_81541331 M05_81541331</t>
  </si>
  <si>
    <t>16.06.2023 17:41:10</t>
  </si>
  <si>
    <t>16.06.2023 20:06:17</t>
  </si>
  <si>
    <t>16.06.2023 09:11:21</t>
  </si>
  <si>
    <t>16.06.2023 17:59:14</t>
  </si>
  <si>
    <t>DERBENT İM-DM 45-83-A00004_AKÇAPINAR L04_2331777</t>
  </si>
  <si>
    <t>16.06.2023 18:03:20</t>
  </si>
  <si>
    <t>16.06.2023 19:15:31</t>
  </si>
  <si>
    <t>16.06.2023 20:15:14</t>
  </si>
  <si>
    <t>16.06.2023 21:59:54</t>
  </si>
  <si>
    <t>SAZOBA DM 45-72-M00413_SAZOBA TARIMSAL SULAMA M08_2331531</t>
  </si>
  <si>
    <t>16.06.2023 13:22:48</t>
  </si>
  <si>
    <t>16.06.2023 15:26:09</t>
  </si>
  <si>
    <t>K-300 35-01-K00300_A A1_5873612</t>
  </si>
  <si>
    <t>16.06.2023 07:52:40</t>
  </si>
  <si>
    <t>16.06.2023 08:33:39</t>
  </si>
  <si>
    <t>16.06.2023 21:15:15</t>
  </si>
  <si>
    <t>17.06.2023 01:51:19</t>
  </si>
  <si>
    <t>M-239 35-02-M00239_910242957_910242957</t>
  </si>
  <si>
    <t>16.06.2023 14:47:40</t>
  </si>
  <si>
    <t>16.06.2023 17:58:59</t>
  </si>
  <si>
    <t>TR-257(DM-2/7) 35-19-L00257_956672878_956672878</t>
  </si>
  <si>
    <t>16.06.2023 10:14:21</t>
  </si>
  <si>
    <t>16.06.2023 12:02:32</t>
  </si>
  <si>
    <t>M-37 35-02-M00037_B_56374028_56374028</t>
  </si>
  <si>
    <t>16.06.2023 11:40:34</t>
  </si>
  <si>
    <t>16.06.2023 17:16:37</t>
  </si>
  <si>
    <t>BAHÇELİ TR-3 45-73-M00431_A_56400900_56400900</t>
  </si>
  <si>
    <t>16.06.2023 15:16:32</t>
  </si>
  <si>
    <t>16.06.2023 17:26:32</t>
  </si>
  <si>
    <t>16.06.2023 07:50:08</t>
  </si>
  <si>
    <t>16.06.2023 08:13:00</t>
  </si>
  <si>
    <t>DM-5/TR-5 (TR-56) 35-26-M00056_TR-34 M02_66219183</t>
  </si>
  <si>
    <t>16.06.2023 10:32:35</t>
  </si>
  <si>
    <t>16.06.2023 19:02:49</t>
  </si>
  <si>
    <t>ALAŞEHİR TR-27 45-73-M00027_45-73-M00027_2352250</t>
  </si>
  <si>
    <t>16.06.2023 19:48:27</t>
  </si>
  <si>
    <t>16.06.2023 20:28:03</t>
  </si>
  <si>
    <t>L-35 35-14-L00035_35-14-L00035_2348958</t>
  </si>
  <si>
    <t>16.06.2023 10:10:16</t>
  </si>
  <si>
    <t>M-2562 35-02-M02562_912736848_912736848</t>
  </si>
  <si>
    <t>16.06.2023 13:35:46</t>
  </si>
  <si>
    <t>16.06.2023 16:50:23</t>
  </si>
  <si>
    <t>TR-1-5/4 35-20-L00062_11051385_56374846_56374846</t>
  </si>
  <si>
    <t>16.06.2023 08:25:26</t>
  </si>
  <si>
    <t>16.06.2023 11:16:16</t>
  </si>
  <si>
    <t>16.06.2023 15:03:49</t>
  </si>
  <si>
    <t>BALCIOĞLU MAHALLESİ TR-1 45-78-M00211_B_91003881_91003881</t>
  </si>
  <si>
    <t>16.06.2023 00:05:42</t>
  </si>
  <si>
    <t>16.06.2023 01:01:00</t>
  </si>
  <si>
    <t>K-3420 35-08-K03420_35-08-K03420_42037220</t>
  </si>
  <si>
    <t>16.06.2023 14:49:51</t>
  </si>
  <si>
    <t>16.06.2023 20:00:24</t>
  </si>
  <si>
    <t>DM-5/TR-14 45-72-M00621__81571451_81571451</t>
  </si>
  <si>
    <t>16.06.2023 12:15:18</t>
  </si>
  <si>
    <t>16.06.2023 13:06:45</t>
  </si>
  <si>
    <t>HARMANDALI KÖK 45-71-M00061_HARMANDALI KÖYÜ M02_72230848</t>
  </si>
  <si>
    <t>16.06.2023 08:20:37</t>
  </si>
  <si>
    <t>16.06.2023 14:32:52</t>
  </si>
  <si>
    <t>ÇINARDİBİ TR-8 35-20-M00075_35-20-M00075_41895817</t>
  </si>
  <si>
    <t>16.06.2023 18:50:27</t>
  </si>
  <si>
    <t>16.06.2023 19:35:52</t>
  </si>
  <si>
    <t>MORALILAR İM 45-72-A00002_PINARCIK L03_2307792</t>
  </si>
  <si>
    <t>16.06.2023 13:13:14</t>
  </si>
  <si>
    <t>16.06.2023 15:43:05</t>
  </si>
  <si>
    <t>ÜÇPINAR DM 45-71-M00183_ÜÇPINAR M08_72249133</t>
  </si>
  <si>
    <t>16.06.2023 10:59:05</t>
  </si>
  <si>
    <t>16.06.2023 11:38:38</t>
  </si>
  <si>
    <t>SALİHLİ TR-55 45-78-L00766_E F03b_81898005</t>
  </si>
  <si>
    <t>16.06.2023 09:16:13</t>
  </si>
  <si>
    <t>16.06.2023 15:09:42</t>
  </si>
  <si>
    <t>PAMUCAK KÖK 35-13-L00400_ARVALYA L11_2326934</t>
  </si>
  <si>
    <t>16.06.2023 10:21:23</t>
  </si>
  <si>
    <t>16.06.2023 12:22:14</t>
  </si>
  <si>
    <t>ÜRKMEZ DM-4 (ÜRKMEZ M-21) 35-25-M00155_956644045_956644045</t>
  </si>
  <si>
    <t>16.06.2023 13:58:57</t>
  </si>
  <si>
    <t>16.06.2023 14:40:42</t>
  </si>
  <si>
    <t>M-1871 35-01-M01871_F_56379701_56379701</t>
  </si>
  <si>
    <t>16.06.2023 11:55:27</t>
  </si>
  <si>
    <t>16.06.2023 12:31:38</t>
  </si>
  <si>
    <t>HALİL TAŞPINAR VE ARK. T-SULAMA GRB. 35-13-L00092_A_91198531_91198531</t>
  </si>
  <si>
    <t>16.06.2023 18:34:06</t>
  </si>
  <si>
    <t>16.06.2023 20:19:29</t>
  </si>
  <si>
    <t>GELENBE İM 45-76-A00001_HatBaşıAyırıcı_53135055 L02_53135055</t>
  </si>
  <si>
    <t>16.06.2023 09:07:25</t>
  </si>
  <si>
    <t>16.06.2023 16:12:26</t>
  </si>
  <si>
    <t>16.06.2023 00:18:19</t>
  </si>
  <si>
    <t>16.06.2023 01:18:40</t>
  </si>
  <si>
    <t>PANCAR OSB DM-13 35-26-M00911_YATSAN M04_2116273</t>
  </si>
  <si>
    <t>16.06.2023 06:22:47</t>
  </si>
  <si>
    <t>16.06.2023 07:25:21</t>
  </si>
  <si>
    <t>KAZIKLI TR-1 45-81-M00200_A_56361609_56361609</t>
  </si>
  <si>
    <t>16.06.2023 20:32:15</t>
  </si>
  <si>
    <t>17.06.2023 01:38:12</t>
  </si>
  <si>
    <t>16.06.2023 07:19:56</t>
  </si>
  <si>
    <t>16.06.2023 08:13:05</t>
  </si>
  <si>
    <t>YAHŞELLİ KÖK 35-28-M00293_HAYKIRAN M01_66582260</t>
  </si>
  <si>
    <t>16.06.2023 08:08:49</t>
  </si>
  <si>
    <t>16.06.2023 08:37:23</t>
  </si>
  <si>
    <t>YEĞENOBA TR-2 45-72-M00214_956520622_956520622</t>
  </si>
  <si>
    <t>16.06.2023 18:51:37</t>
  </si>
  <si>
    <t>16.06.2023 21:48:17</t>
  </si>
  <si>
    <t>16.06.2023 10:02:08</t>
  </si>
  <si>
    <t>16.06.2023 16:54:51</t>
  </si>
  <si>
    <t>16.06.2023 22:11:15</t>
  </si>
  <si>
    <t>16.06.2023 23:34:19</t>
  </si>
  <si>
    <t>SELENDİ TR-20/A 45-81-M00255_E E03b_66040008</t>
  </si>
  <si>
    <t>16.06.2023 14:53:53</t>
  </si>
  <si>
    <t>16.06.2023 20:27:34</t>
  </si>
  <si>
    <t>KARAKUYU KÖK 35-22-M00091_NOHUT GÖLÜ(KÖY SULAMA) M01_72111629</t>
  </si>
  <si>
    <t>16.06.2023 16:46:21</t>
  </si>
  <si>
    <t>16.06.2023 17:35:55</t>
  </si>
  <si>
    <t>IŞIKLAR KÖK 45-73-M00467_CABERFAKILI KÖY MERKEZ M010_85123173</t>
  </si>
  <si>
    <t>16.06.2023 03:05:09</t>
  </si>
  <si>
    <t>16.06.2023 03:34:57</t>
  </si>
  <si>
    <t>DEĞİRMENDERE DM 35-22-M00085_ÇİLE KÖK M07_50066610</t>
  </si>
  <si>
    <t>16.06.2023 17:48:09</t>
  </si>
  <si>
    <t>16.06.2023 18:30:36</t>
  </si>
  <si>
    <t>GİRELLİ KÖPRÜBAŞI MAH. TR-1 45-73-M00773_DIREK TIPI TRAFO HUCRESI H01_2094378</t>
  </si>
  <si>
    <t>16.06.2023 00:48:29</t>
  </si>
  <si>
    <t>16.06.2023 01:28:33</t>
  </si>
  <si>
    <t>TR-79 DEREKENARI 35-19-L00079_947745479_947745479</t>
  </si>
  <si>
    <t>16.06.2023 13:31:29</t>
  </si>
  <si>
    <t>16.06.2023 16:00:30</t>
  </si>
  <si>
    <t>KABAKUM TR-1 35-30-L00127_C_56404150_56404150</t>
  </si>
  <si>
    <t>16.06.2023 11:12:14</t>
  </si>
  <si>
    <t>16.06.2023 11:30:59</t>
  </si>
  <si>
    <t>TR-79 DEREKENARI 35-19-L00079_35-19-L00079_2349215</t>
  </si>
  <si>
    <t>16.06.2023 15:37:54</t>
  </si>
  <si>
    <t>16.06.2023 16:07:24</t>
  </si>
  <si>
    <t>ESKİ FOÇA İM 35-23-A00001_HatBaşıAyırıcı_92411003 M07_92411003</t>
  </si>
  <si>
    <t>16.06.2023 15:01:50</t>
  </si>
  <si>
    <t>16.06.2023 20:23:11</t>
  </si>
  <si>
    <t>TR-142 YAĞCILAR KÖK 35-19-M00142_HatBaşıAyırıcı_53137566 M01_53137566</t>
  </si>
  <si>
    <t>17.06.2023 09:26:15</t>
  </si>
  <si>
    <t>17.06.2023 13:59:28</t>
  </si>
  <si>
    <t>KEMHALLI KÖK 45-86-M00044_UĞURLU KÖK M03_72224733</t>
  </si>
  <si>
    <t>17.06.2023 18:28:02</t>
  </si>
  <si>
    <t>17.06.2023 20:22:08</t>
  </si>
  <si>
    <t>HUZURKENT SİTESİ TR 35-30-M00296_95000058790_95000058790</t>
  </si>
  <si>
    <t>17.06.2023 13:33:30</t>
  </si>
  <si>
    <t>17.06.2023 15:42:17</t>
  </si>
  <si>
    <t>ASARLIK TR-22 35-28-M00595_7129021 _5794602</t>
  </si>
  <si>
    <t>17.06.2023 09:47:12</t>
  </si>
  <si>
    <t>17.06.2023 14:45:18</t>
  </si>
  <si>
    <t>KARABURUN İM 35-21-A00001_YENİ LİMAN L03_2062912</t>
  </si>
  <si>
    <t>17.06.2023 10:02:15</t>
  </si>
  <si>
    <t>17.06.2023 11:56:18</t>
  </si>
  <si>
    <t>ALÇUK TM 35-17-A00001_HatBaşıAyırıcı_53133516 M30_53133516</t>
  </si>
  <si>
    <t>17.06.2023 15:26:13</t>
  </si>
  <si>
    <t>17.06.2023 17:37:15</t>
  </si>
  <si>
    <t>17.06.2023 12:38:59</t>
  </si>
  <si>
    <t>17.06.2023 15:14:16</t>
  </si>
  <si>
    <t>17.06.2023 11:41:10</t>
  </si>
  <si>
    <t>17.06.2023 11:48:31</t>
  </si>
  <si>
    <t>TEKELİ ARITMA KÖK 35-22-M00090_ÇİLEME M05_2127063</t>
  </si>
  <si>
    <t>17.06.2023 21:10:34</t>
  </si>
  <si>
    <t>17.06.2023 21:37:53</t>
  </si>
  <si>
    <t>17.06.2023 03:56:00</t>
  </si>
  <si>
    <t>17.06.2023 11:52:09</t>
  </si>
  <si>
    <t>SANCAKLI BOZKÖY TR-7 45-71-M00529_DIREK TIPI TRAFO HUCRESI H01_2079927</t>
  </si>
  <si>
    <t>17.06.2023 22:45:52</t>
  </si>
  <si>
    <t>18.06.2023 03:15:48</t>
  </si>
  <si>
    <t>17.06.2023 13:01:37</t>
  </si>
  <si>
    <t>17.06.2023 13:04:06</t>
  </si>
  <si>
    <t>SİYEKLİ KÖK 45-71-M00185_OSMANCALI M04_72256964</t>
  </si>
  <si>
    <t>17.06.2023 10:14:00</t>
  </si>
  <si>
    <t>17.06.2023 13:31:51</t>
  </si>
  <si>
    <t>BOZDAĞ TR-11 35-15-L00298_35-15-L00298_61269747</t>
  </si>
  <si>
    <t>17.06.2023 17:36:13</t>
  </si>
  <si>
    <t>17.06.2023 18:50:49</t>
  </si>
  <si>
    <t>K-370 35-01-K00370_911824638_911824638</t>
  </si>
  <si>
    <t>17.06.2023 13:45:26</t>
  </si>
  <si>
    <t>17.06.2023 16:33:34</t>
  </si>
  <si>
    <t>17.06.2023 09:23:11</t>
  </si>
  <si>
    <t>17.06.2023 14:05:15</t>
  </si>
  <si>
    <t>M-1984 35-09-M01984_M-1974 M04_57837204</t>
  </si>
  <si>
    <t>17.06.2023 08:29:36</t>
  </si>
  <si>
    <t>17.06.2023 09:48:29</t>
  </si>
  <si>
    <t>17.06.2023 14:05:48</t>
  </si>
  <si>
    <t>17.06.2023 15:29:21</t>
  </si>
  <si>
    <t>17.06.2023 00:31:17</t>
  </si>
  <si>
    <t>17.06.2023 02:11:56</t>
  </si>
  <si>
    <t>AŞAĞIÇOBANİSA KÖK 45-71-M00096_KARAOĞLANLI M07_2321775</t>
  </si>
  <si>
    <t>17.06.2023 16:38:47</t>
  </si>
  <si>
    <t>17.06.2023 19:18:51</t>
  </si>
  <si>
    <t>17.06.2023 09:12:30</t>
  </si>
  <si>
    <t>17.06.2023 14:10:15</t>
  </si>
  <si>
    <t>DURASILLI TR-8 45-78-M01119_DAĞITIM TRAFOSU TR-8 - TR-20 M04_66108888</t>
  </si>
  <si>
    <t>17.06.2023 08:33:12</t>
  </si>
  <si>
    <t>17.06.2023 09:38:55</t>
  </si>
  <si>
    <t>17.06.2023 12:31:01</t>
  </si>
  <si>
    <t>17.06.2023 15:30:15</t>
  </si>
  <si>
    <t>17.06.2023 08:05:46</t>
  </si>
  <si>
    <t>17.06.2023 08:47:47</t>
  </si>
  <si>
    <t>17.06.2023 19:13:14</t>
  </si>
  <si>
    <t>17.06.2023 23:34:36</t>
  </si>
  <si>
    <t>DM-3 (TR-16) 35-15-M00016_TÜRBE M06_67054188</t>
  </si>
  <si>
    <t>17.06.2023 12:14:09</t>
  </si>
  <si>
    <t>17.06.2023 12:41:48</t>
  </si>
  <si>
    <t>KIRKAĞAÇ TR-10 45-76-M00010_KIRKAĞAÇ TR-25/TR-22/TR-15/TR-17 M02_72217301</t>
  </si>
  <si>
    <t>17.06.2023 19:15:09</t>
  </si>
  <si>
    <t>17.06.2023 20:46:57</t>
  </si>
  <si>
    <t>M-1608 35-09-M01608_M-1950 M02_47230524</t>
  </si>
  <si>
    <t>17.06.2023 09:38:22</t>
  </si>
  <si>
    <t>17.06.2023 11:31:09</t>
  </si>
  <si>
    <t>HACIRAHMANLI TR-8 45-80-M00085_DAĞITIM TRAFO HACIRAHMANLI TR-8 M06_72198118</t>
  </si>
  <si>
    <t>17.06.2023 13:50:34</t>
  </si>
  <si>
    <t>17.06.2023 18:45:27</t>
  </si>
  <si>
    <t>17.06.2023 17:56:14</t>
  </si>
  <si>
    <t>17.06.2023 18:53:35</t>
  </si>
  <si>
    <t>K-217 35-01-K00217_E_56376755_56376755</t>
  </si>
  <si>
    <t>17.06.2023 14:08:03</t>
  </si>
  <si>
    <t>17.06.2023 14:33:37</t>
  </si>
  <si>
    <t>K-3013 35-08-K03013_97630370_97630370</t>
  </si>
  <si>
    <t>17.06.2023 06:58:37</t>
  </si>
  <si>
    <t>17.06.2023 09:53:20</t>
  </si>
  <si>
    <t>17.06.2023 06:29:39</t>
  </si>
  <si>
    <t>17.06.2023 07:10:19</t>
  </si>
  <si>
    <t>TR-26 35-30-L00026_955333484_955333484</t>
  </si>
  <si>
    <t>17.06.2023 11:19:49</t>
  </si>
  <si>
    <t>17.06.2023 12:26:46</t>
  </si>
  <si>
    <t>TR-51 TORBALI PAZAR YERİ 35-26-M00051_956614382_956614382</t>
  </si>
  <si>
    <t>17.06.2023 20:44:46</t>
  </si>
  <si>
    <t>17.06.2023 21:28:59</t>
  </si>
  <si>
    <t>SÜLEYMANLI KÖK 35-28-M00606_AYVACIK M11_66870923</t>
  </si>
  <si>
    <t>17.06.2023 04:48:55</t>
  </si>
  <si>
    <t>17.06.2023 04:53:07</t>
  </si>
  <si>
    <t>ARMUTLU TR-4 35-27-L00004_912627228_912627228</t>
  </si>
  <si>
    <t>17.06.2023 15:11:53</t>
  </si>
  <si>
    <t>17.06.2023 22:59:36</t>
  </si>
  <si>
    <t>SÜMBÜLTEPE KÖYÜ TR-1 45-71-M01551_DIREK TIPI TRAFO HUCRESI H01_2086644</t>
  </si>
  <si>
    <t>17.06.2023 15:24:27</t>
  </si>
  <si>
    <t>17.06.2023 23:12:40</t>
  </si>
  <si>
    <t>17.06.2023 12:49:18</t>
  </si>
  <si>
    <t>17.06.2023 13:27:14</t>
  </si>
  <si>
    <t>17.06.2023 03:41:07</t>
  </si>
  <si>
    <t>17.06.2023 05:31:28</t>
  </si>
  <si>
    <t>ÖMÜR BELDESİ TR 35-14-M00120_M-42 M01_80640503</t>
  </si>
  <si>
    <t>17.06.2023 11:26:44</t>
  </si>
  <si>
    <t>17.06.2023 11:57:18</t>
  </si>
  <si>
    <t>TR-142 YAĞCILAR KÖK 35-19-M00142_YAĞCILAR M01_72114553</t>
  </si>
  <si>
    <t>17.06.2023 18:33:33</t>
  </si>
  <si>
    <t>17.06.2023 20:38:38</t>
  </si>
  <si>
    <t>KINIK ORGANİZE DM 35-24-M00208_HatBaşıAyırıcı_53133580 M15_53133580</t>
  </si>
  <si>
    <t>17.06.2023 17:33:33</t>
  </si>
  <si>
    <t>17.06.2023 18:57:26</t>
  </si>
  <si>
    <t>KUŞÇULAR DM 35-19-M00461_ALAÇATI-1 GİRİŞ M01_46998894</t>
  </si>
  <si>
    <t>17.06.2023 11:57:06</t>
  </si>
  <si>
    <t>17.06.2023 12:01:22</t>
  </si>
  <si>
    <t>17.06.2023 16:38:54</t>
  </si>
  <si>
    <t>17.06.2023 17:08:33</t>
  </si>
  <si>
    <t>TAHTALI TM 35-22-A00001_GÜMÜLDÜR-1 M05_2307932</t>
  </si>
  <si>
    <t>17.06.2023 08:58:56</t>
  </si>
  <si>
    <t>17.06.2023 09:28:52</t>
  </si>
  <si>
    <t>SAİPALTI TR-1 35-21-L00101_A_56375409_56375409</t>
  </si>
  <si>
    <t>17.06.2023 18:13:27</t>
  </si>
  <si>
    <t>17.06.2023 21:26:00</t>
  </si>
  <si>
    <t>TOPLUCA TR-1 45-72-L00730_45-72-L00730_2348221</t>
  </si>
  <si>
    <t>17.06.2023 21:50:41</t>
  </si>
  <si>
    <t>17.06.2023 22:57:40</t>
  </si>
  <si>
    <t>SOĞANLI TR-1 45-73-M01034_B_56394374_56394374</t>
  </si>
  <si>
    <t>17.06.2023 19:55:43</t>
  </si>
  <si>
    <t>17.06.2023 23:12:30</t>
  </si>
  <si>
    <t>DÜNDARLI KÖK 35-29-L00053_DÜNDARLI L04_74604170</t>
  </si>
  <si>
    <t>17.06.2023 12:09:27</t>
  </si>
  <si>
    <t>17.06.2023 12:33:27</t>
  </si>
  <si>
    <t>ÇITAK TR-2 35-17-M00450_35-17-M00450_2353828</t>
  </si>
  <si>
    <t>17.06.2023 14:10:09</t>
  </si>
  <si>
    <t>17.06.2023 14:32:23</t>
  </si>
  <si>
    <t>17.06.2023 07:21:32</t>
  </si>
  <si>
    <t>17.06.2023 07:25:27</t>
  </si>
  <si>
    <t>TAYTAN OFİS KÖK 45-78-M00314_HatBaşıAyırıcı_53140391 M014_53140391</t>
  </si>
  <si>
    <t>17.06.2023 16:55:35</t>
  </si>
  <si>
    <t>17.06.2023 18:10:16</t>
  </si>
  <si>
    <t>K-3109 35-04-K03109_912959929_912959929</t>
  </si>
  <si>
    <t>17.06.2023 14:28:00</t>
  </si>
  <si>
    <t>17.06.2023 16:55:48</t>
  </si>
  <si>
    <t>17.06.2023 09:00:14</t>
  </si>
  <si>
    <t>17.06.2023 09:04:46</t>
  </si>
  <si>
    <t>TR-52 45-77-L00052_45-77-L00052_72209788</t>
  </si>
  <si>
    <t>17.06.2023 18:26:04</t>
  </si>
  <si>
    <t>17.06.2023 22:09:34</t>
  </si>
  <si>
    <t>PAYAMLI M-1 KÖK 35-25-M00175_HatBaşıAyırıcı_53133339 M16_53133339</t>
  </si>
  <si>
    <t>17.06.2023 10:21:38</t>
  </si>
  <si>
    <t>17.06.2023 12:15:03</t>
  </si>
  <si>
    <t>DAMARDI AKPINAR TR-2 45-75-M00326_A_56398208_56398208</t>
  </si>
  <si>
    <t>17.06.2023 09:37:45</t>
  </si>
  <si>
    <t>17.06.2023 14:03:38</t>
  </si>
  <si>
    <t>17.06.2023 20:48:18</t>
  </si>
  <si>
    <t>18.06.2023 06:00:59</t>
  </si>
  <si>
    <t>ÜÇPINAR DM 45-71-M00183_PELİTALAN M03_72249125</t>
  </si>
  <si>
    <t>17.06.2023 21:32:51</t>
  </si>
  <si>
    <t>17.06.2023 23:47:14</t>
  </si>
  <si>
    <t>İSMET GÖKALP SULAMA GRUBU 35-29-M00242_B_56360647_56360647</t>
  </si>
  <si>
    <t>17.06.2023 12:42:41</t>
  </si>
  <si>
    <t>17.06.2023 13:46:27</t>
  </si>
  <si>
    <t>M-1230 35-01-M01230_B_56355955_56355955</t>
  </si>
  <si>
    <t>17.06.2023 09:11:35</t>
  </si>
  <si>
    <t>17.06.2023 10:40:47</t>
  </si>
  <si>
    <t>M-2875 35-04-M02875_VADİEVLERİ(DOĞANÇAY-1) M06_84886131</t>
  </si>
  <si>
    <t>17.06.2023 05:51:41</t>
  </si>
  <si>
    <t>17.06.2023 05:56:30</t>
  </si>
  <si>
    <t>17.06.2023 09:59:54</t>
  </si>
  <si>
    <t>17.06.2023 12:21:07</t>
  </si>
  <si>
    <t>KAYAPINAR KÖK 45-71-M02146_ M05_60777385</t>
  </si>
  <si>
    <t>17.06.2023 16:55:19</t>
  </si>
  <si>
    <t>17.06.2023 17:54:14</t>
  </si>
  <si>
    <t>17.06.2023 11:47:05</t>
  </si>
  <si>
    <t>17.06.2023 12:12:19</t>
  </si>
  <si>
    <t>ÖREN TOPRAK SLM-6 TR 35-27-M00784_DIREK TIPI TRAFO HUCRESI H01_2053031</t>
  </si>
  <si>
    <t>17.06.2023 13:45:34</t>
  </si>
  <si>
    <t>17.06.2023 19:54:24</t>
  </si>
  <si>
    <t>KARAAĞAÇLI TR-1 45-71-M01904_ M04_2334942</t>
  </si>
  <si>
    <t>17.06.2023 07:38:52</t>
  </si>
  <si>
    <t>17.06.2023 12:24:33</t>
  </si>
  <si>
    <t>KARAALİ DM 45-71-M02127_TOKİ-1 M07_54851030</t>
  </si>
  <si>
    <t>17.06.2023 08:41:54</t>
  </si>
  <si>
    <t>17.06.2023 14:44:54</t>
  </si>
  <si>
    <t>SAĞANCI İM 35-16-A00003_HatBaşıAyırıcı_53139274 L03_53139274</t>
  </si>
  <si>
    <t>17.06.2023 19:24:13</t>
  </si>
  <si>
    <t>17.06.2023 22:04:13</t>
  </si>
  <si>
    <t>K-2433 35-04-K02433_99331431_99331431</t>
  </si>
  <si>
    <t>17.06.2023 06:33:25</t>
  </si>
  <si>
    <t>17.06.2023 08:58:16</t>
  </si>
  <si>
    <t>ÖZBEY İM 35-26-A00005_ABALIOĞLU M07_2324257</t>
  </si>
  <si>
    <t>17.06.2023 10:27:15</t>
  </si>
  <si>
    <t>17.06.2023 11:13:59</t>
  </si>
  <si>
    <t>ŞEMİKLER TM 35-04-A00003_OYAK M01_2054704</t>
  </si>
  <si>
    <t>17.06.2023 05:57:02</t>
  </si>
  <si>
    <t>17.06.2023 07:13:43</t>
  </si>
  <si>
    <t>ALİAĞA TR-43 DM 35-17-M00043_HatBaşıAyırıcı_53134056 M12_53134056</t>
  </si>
  <si>
    <t>17.06.2023 19:59:42</t>
  </si>
  <si>
    <t>18.06.2023 02:02:06</t>
  </si>
  <si>
    <t>17.06.2023 08:44:24</t>
  </si>
  <si>
    <t>17.06.2023 09:46:05</t>
  </si>
  <si>
    <t>MURADİYE DM-5/05 45-71-M00235_DM-8 M05_2320753</t>
  </si>
  <si>
    <t>17.06.2023 18:15:55</t>
  </si>
  <si>
    <t>17.06.2023 18:58:13</t>
  </si>
  <si>
    <t>SEFERİHİSAR İM 35-14-A00002_KÖYLER L09_72378346</t>
  </si>
  <si>
    <t>17.06.2023 16:46:40</t>
  </si>
  <si>
    <t>17.06.2023 16:49:07</t>
  </si>
  <si>
    <t>MÜTEVELLİ KÖK 45-80-M00100_MÜTEVELLİ ŞEHİR-2(MÜTEVELLİ TR-5/TR-6/TR-7) M04_72196215</t>
  </si>
  <si>
    <t>17.06.2023 22:53:57</t>
  </si>
  <si>
    <t>17.06.2023 23:07:15</t>
  </si>
  <si>
    <t>17.06.2023 09:31:39</t>
  </si>
  <si>
    <t>17.06.2023 15:01:56</t>
  </si>
  <si>
    <t>GÜNEŞLİ OVA TR 45-75-M00166_A_91206793_91206793</t>
  </si>
  <si>
    <t>17.06.2023 14:26:45</t>
  </si>
  <si>
    <t>17.06.2023 20:00:00</t>
  </si>
  <si>
    <t>MENEMEN DM-6/TR-7 35-28-L00172_TR-39/TR-52 ÇIKIŞI L01_58181986</t>
  </si>
  <si>
    <t>17.06.2023 04:22:05</t>
  </si>
  <si>
    <t>17.06.2023 04:26:45</t>
  </si>
  <si>
    <t>17.06.2023 07:29:33</t>
  </si>
  <si>
    <t>17.06.2023 16:41:11</t>
  </si>
  <si>
    <t>17.06.2023 01:19:40</t>
  </si>
  <si>
    <t>17.06.2023 01:38:38</t>
  </si>
  <si>
    <t>17.06.2023 05:23:38</t>
  </si>
  <si>
    <t>17.06.2023 05:56:34</t>
  </si>
  <si>
    <t>17.06.2023 20:20:27</t>
  </si>
  <si>
    <t>17.06.2023 20:48:27</t>
  </si>
  <si>
    <t>17.06.2023 15:23:54</t>
  </si>
  <si>
    <t>17.06.2023 19:23:09</t>
  </si>
  <si>
    <t>KOYUNDERE DM 35-28-M00165_KOYUNDERE TR-5 M04_66524414</t>
  </si>
  <si>
    <t>17.06.2023 17:18:34</t>
  </si>
  <si>
    <t>17.06.2023 17:41:17</t>
  </si>
  <si>
    <t>ÇAYLI TR-8 35-15-L00199_35-15-L00199_2365424</t>
  </si>
  <si>
    <t>17.06.2023 20:27:02</t>
  </si>
  <si>
    <t>17.06.2023 21:49:45</t>
  </si>
  <si>
    <t>OTOYOL DM 45-80-M02917_APPAK M01_72022596</t>
  </si>
  <si>
    <t>17.06.2023 09:00:42</t>
  </si>
  <si>
    <t>17.06.2023 10:10:18</t>
  </si>
  <si>
    <t>KUŞÇULAR TR-5 35-19-M00217_A_80494960_80494960</t>
  </si>
  <si>
    <t>17.06.2023 15:08:53</t>
  </si>
  <si>
    <t>17.06.2023 20:19:13</t>
  </si>
  <si>
    <t>M-2031 GEÇİT 35-02-M02031_BATIÇİM-1 M09_66686822</t>
  </si>
  <si>
    <t>17.06.2023 06:10:49</t>
  </si>
  <si>
    <t>17.06.2023 06:16:25</t>
  </si>
  <si>
    <t>17.06.2023 17:04:32</t>
  </si>
  <si>
    <t>17.06.2023 17:24:55</t>
  </si>
  <si>
    <t>POYRAZ KÖK 45-78-M00651_HACIHIDIR M02_2057457</t>
  </si>
  <si>
    <t>17.06.2023 18:47:59</t>
  </si>
  <si>
    <t>17.06.2023 23:12:31</t>
  </si>
  <si>
    <t>17.06.2023 09:10:03</t>
  </si>
  <si>
    <t>17.06.2023 15:20:49</t>
  </si>
  <si>
    <t>17.06.2023 03:03:28</t>
  </si>
  <si>
    <t>17.06.2023 03:16:08</t>
  </si>
  <si>
    <t>DEMİRKÖPRÜ TM 45-78-A00005_KULA M05_2096291</t>
  </si>
  <si>
    <t>17.06.2023 09:44:24</t>
  </si>
  <si>
    <t>17.06.2023 10:09:31</t>
  </si>
  <si>
    <t>ADİLOBA TR-2 45-80-M00157_45-80-M00157_93585540</t>
  </si>
  <si>
    <t>17.06.2023 12:49:13</t>
  </si>
  <si>
    <t>17.06.2023 15:47:09</t>
  </si>
  <si>
    <t>DEĞİRMENDERE DM 35-22-M00085_HatBaşıAyırıcı_89800451 M09_89800451</t>
  </si>
  <si>
    <t>17.06.2023 15:04:49</t>
  </si>
  <si>
    <t>17.06.2023 19:55:41</t>
  </si>
  <si>
    <t>ÇIRPI TR-1/2 35-20-M00002_35-20-M00002_66532425</t>
  </si>
  <si>
    <t>17.06.2023 23:30:07</t>
  </si>
  <si>
    <t>18.06.2023 03:13:36</t>
  </si>
  <si>
    <t>HARMANDALI DM-3 (M-211) 35-09-M00211_M-2781 M03_45384026</t>
  </si>
  <si>
    <t>17.06.2023 07:04:46</t>
  </si>
  <si>
    <t>17.06.2023 07:13:45</t>
  </si>
  <si>
    <t>17.06.2023 13:16:54</t>
  </si>
  <si>
    <t>17.06.2023 15:23:13</t>
  </si>
  <si>
    <t>HALİTPAŞA DM 45-80-M00060_BELEN M02_72188714</t>
  </si>
  <si>
    <t>17.06.2023 10:27:00</t>
  </si>
  <si>
    <t>18.06.2023 00:52:00</t>
  </si>
  <si>
    <t>GÖÇBEYLİ TR-6 35-16-M00021_953356068_953356068</t>
  </si>
  <si>
    <t>17.06.2023 21:26:03</t>
  </si>
  <si>
    <t>18.06.2023 06:20:50</t>
  </si>
  <si>
    <t>DAĞISTAN KÖK 35-16-M00186_HatBaşıAyırıcı_87243975 M03_87243975</t>
  </si>
  <si>
    <t>17.06.2023 06:40:15</t>
  </si>
  <si>
    <t>17.06.2023 07:36:54</t>
  </si>
  <si>
    <t>17.06.2023 11:28:51</t>
  </si>
  <si>
    <t>17.06.2023 11:36:18</t>
  </si>
  <si>
    <t>17.06.2023 14:34:38</t>
  </si>
  <si>
    <t>17.06.2023 16:54:38</t>
  </si>
  <si>
    <t>TR-83 45-78-L00083_A_56389083_56389083</t>
  </si>
  <si>
    <t>17.06.2023 21:10:35</t>
  </si>
  <si>
    <t>17.06.2023 23:19:45</t>
  </si>
  <si>
    <t>KAYAPINAR KÖK 45-71-M02146_KAYAPINAR M06_60777384</t>
  </si>
  <si>
    <t>17.06.2023 12:41:56</t>
  </si>
  <si>
    <t>17.06.2023 13:27:09</t>
  </si>
  <si>
    <t>17.06.2023 12:21:14</t>
  </si>
  <si>
    <t>17.06.2023 13:22:51</t>
  </si>
  <si>
    <t>17.06.2023 16:37:49</t>
  </si>
  <si>
    <t>17.06.2023 17:24:00</t>
  </si>
  <si>
    <t>17.06.2023 10:05:19</t>
  </si>
  <si>
    <t>17.06.2023 10:38:28</t>
  </si>
  <si>
    <t>17.06.2023 04:31:30</t>
  </si>
  <si>
    <t>17.06.2023 09:37:33</t>
  </si>
  <si>
    <t>17.06.2023 11:02:07</t>
  </si>
  <si>
    <t>17.06.2023 11:17:48</t>
  </si>
  <si>
    <t>17.06.2023 05:35:25</t>
  </si>
  <si>
    <t>17.06.2023 06:13:50</t>
  </si>
  <si>
    <t>K-1560 35-01-K01560_912385388_912385388</t>
  </si>
  <si>
    <t>17.06.2023 20:21:03</t>
  </si>
  <si>
    <t>17.06.2023 21:35:25</t>
  </si>
  <si>
    <t>ALÇUK TM 35-17-A00001_HatBaşıAyırıcı_88018704 M29_88018704</t>
  </si>
  <si>
    <t>17.06.2023 10:44:45</t>
  </si>
  <si>
    <t>17.06.2023 13:00:58</t>
  </si>
  <si>
    <t>MENEMEN TR-87 (DM-5/31) 35-28-M00687_95000124329_95000124329</t>
  </si>
  <si>
    <t>17.06.2023 17:01:32</t>
  </si>
  <si>
    <t>17.06.2023 21:52:02</t>
  </si>
  <si>
    <t>YAĞCILAR TR-4 45-71-M01477_DIREK TIPI TRAFO HUCRESI H01_2087184</t>
  </si>
  <si>
    <t>17.06.2023 09:21:00</t>
  </si>
  <si>
    <t>17.06.2023 18:24:00</t>
  </si>
  <si>
    <t>GÜMÜŞÇAY KÖK 45-73-M00477_SERİNKÖY M04_2056799</t>
  </si>
  <si>
    <t>17.06.2023 06:12:36</t>
  </si>
  <si>
    <t>17.06.2023 06:13:15</t>
  </si>
  <si>
    <t>GÜRSU TARİŞ-TAT KÖK 45-73-M00148_ M01_2049886</t>
  </si>
  <si>
    <t>17.06.2023 09:16:46</t>
  </si>
  <si>
    <t>17.06.2023 15:42:49</t>
  </si>
  <si>
    <t>17.06.2023 05:13:29</t>
  </si>
  <si>
    <t>17.06.2023 06:14:52</t>
  </si>
  <si>
    <t>M-739 35-03-M00739_ M02_2062281</t>
  </si>
  <si>
    <t>17.06.2023 08:10:14</t>
  </si>
  <si>
    <t>17.06.2023 14:59:37</t>
  </si>
  <si>
    <t>17.06.2023 07:11:19</t>
  </si>
  <si>
    <t>17.06.2023 08:34:11</t>
  </si>
  <si>
    <t>SOMA DM-5/17 45-82-M00421_TR-17/2 M09_2035768</t>
  </si>
  <si>
    <t>17.06.2023 18:04:07</t>
  </si>
  <si>
    <t>17.06.2023 18:06:05</t>
  </si>
  <si>
    <t>KARAPINAR İM 45-78-A00002_GERİ DÖNÜŞ FİDERİ M05_66243742</t>
  </si>
  <si>
    <t>17.06.2023 10:22:05</t>
  </si>
  <si>
    <t>17.06.2023 19:17:21</t>
  </si>
  <si>
    <t>SELÇUK İM/DM 35-13-A00004_BELEVİ (ARSLANLAR-2) M13_65986024</t>
  </si>
  <si>
    <t>17.06.2023 11:13:29</t>
  </si>
  <si>
    <t>17.06.2023 11:19:13</t>
  </si>
  <si>
    <t>SARIGÖL DM 45-79-M00069_HatBaşıAyırıcı_53134451 M17_53134451</t>
  </si>
  <si>
    <t>17.06.2023 12:10:03</t>
  </si>
  <si>
    <t>17.06.2023 15:25:41</t>
  </si>
  <si>
    <t>17.06.2023 03:42:15</t>
  </si>
  <si>
    <t>17.06.2023 04:00:17</t>
  </si>
  <si>
    <t>AKHİSAR İM 45-72-A00001_TR-2/8 L01_2058315</t>
  </si>
  <si>
    <t>17.06.2023 15:15:14</t>
  </si>
  <si>
    <t>17.06.2023 15:37:54</t>
  </si>
  <si>
    <t>ERZE AMBALAJ KÖK 35-27-M00086_TR-32(DM03-TR-01) M04_72177598</t>
  </si>
  <si>
    <t>17.06.2023 12:58:29</t>
  </si>
  <si>
    <t>17.06.2023 13:43:33</t>
  </si>
  <si>
    <t>DERBENT TM 45-83-A00003_AHMETLİ M18_2312523</t>
  </si>
  <si>
    <t>17.06.2023 11:08:15</t>
  </si>
  <si>
    <t>DM-12/TR-1 45-73-M00067_ASKERİYE M02_65917903</t>
  </si>
  <si>
    <t>17.06.2023 13:52:50</t>
  </si>
  <si>
    <t>17.06.2023 15:45:47</t>
  </si>
  <si>
    <t>YASEMİN DM 35-19-M00002_HatBaşıAyırıcı_53137501 M02_53137501</t>
  </si>
  <si>
    <t>17.06.2023 12:38:41</t>
  </si>
  <si>
    <t>17.06.2023 19:18:02</t>
  </si>
  <si>
    <t>GELENBE İM 45-76-A00001_ALACALAR L02_2326556</t>
  </si>
  <si>
    <t>17.06.2023 16:57:32</t>
  </si>
  <si>
    <t>17.06.2023 17:28:07</t>
  </si>
  <si>
    <t>K-3625 35-01-K03625_A_56374281_56374281</t>
  </si>
  <si>
    <t>17.06.2023 09:19:46</t>
  </si>
  <si>
    <t>17.06.2023 11:51:17</t>
  </si>
  <si>
    <t>DM-3/1 35-19-M00003_DM-3/20 M04_2333729</t>
  </si>
  <si>
    <t>17.06.2023 04:30:08</t>
  </si>
  <si>
    <t>17.06.2023 05:46:56</t>
  </si>
  <si>
    <t>17.06.2023 11:25:10</t>
  </si>
  <si>
    <t>17.06.2023 16:55:26</t>
  </si>
  <si>
    <t>17.06.2023 13:26:11</t>
  </si>
  <si>
    <t>17.06.2023 13:54:26</t>
  </si>
  <si>
    <t>DEMİRKÖPRÜ TM 45-78-A00005_HatBaşıAyırıcı_53139856 M05_53139856</t>
  </si>
  <si>
    <t>17.06.2023 17:19:43</t>
  </si>
  <si>
    <t>17.06.2023 18:38:31</t>
  </si>
  <si>
    <t>17.06.2023 16:19:16</t>
  </si>
  <si>
    <t>17.06.2023 17:37:17</t>
  </si>
  <si>
    <t>17.06.2023 11:13:04</t>
  </si>
  <si>
    <t>17.06.2023 11:33:17</t>
  </si>
  <si>
    <t>17.06.2023 16:37:24</t>
  </si>
  <si>
    <t>17.06.2023 18:22:02</t>
  </si>
  <si>
    <t>DİNDARLI KÖK TR-3 KAKLIK 45-79-M00395_HatBaşıAyırıcı_53132909 M06_53132909</t>
  </si>
  <si>
    <t>17.06.2023 07:15:35</t>
  </si>
  <si>
    <t>17.06.2023 07:55:04</t>
  </si>
  <si>
    <t>ÜÇYOL KÖK 45-82-M00128_DUALAR M02_2329341</t>
  </si>
  <si>
    <t>17.06.2023 18:51:43</t>
  </si>
  <si>
    <t>17.06.2023 19:39:01</t>
  </si>
  <si>
    <t>YEŞİLOCA ÇAYIR TR-4 35-20-L00129_A_91299113_91299113</t>
  </si>
  <si>
    <t>17.06.2023 17:52:23</t>
  </si>
  <si>
    <t>17.06.2023 19:37:59</t>
  </si>
  <si>
    <t>17.06.2023 05:36:59</t>
  </si>
  <si>
    <t>17.06.2023 06:04:17</t>
  </si>
  <si>
    <t>ALÇUK TM 35-17-A00001_MENEMEN-1 M30_2055291</t>
  </si>
  <si>
    <t>17.06.2023 09:11:19</t>
  </si>
  <si>
    <t>17.06.2023 09:32:37</t>
  </si>
  <si>
    <t>ÜÇPINAR DM 45-71-M00183_MURADİYE M07_72249132</t>
  </si>
  <si>
    <t>17.06.2023 15:41:55</t>
  </si>
  <si>
    <t>17.06.2023 17:05:02</t>
  </si>
  <si>
    <t>17.06.2023 10:37:45</t>
  </si>
  <si>
    <t>17.06.2023 10:42:21</t>
  </si>
  <si>
    <t>MALAZ TR-1 45-75-M00290_B_56398894_56398894</t>
  </si>
  <si>
    <t>17.06.2023 19:14:44</t>
  </si>
  <si>
    <t>17.06.2023 21:15:48</t>
  </si>
  <si>
    <t>ÇIRPI İM 35-20-A00002_ÇİFTÇİGEDİĞİ L09_2054992</t>
  </si>
  <si>
    <t>17.06.2023 10:29:29</t>
  </si>
  <si>
    <t>17.06.2023 10:37:51</t>
  </si>
  <si>
    <t>K-1206 35-01-K01206_35-01-K01206_2360123</t>
  </si>
  <si>
    <t>17.06.2023 01:35:51</t>
  </si>
  <si>
    <t>17.06.2023 03:56:50</t>
  </si>
  <si>
    <t>17.06.2023 20:32:51</t>
  </si>
  <si>
    <t>17.06.2023 21:34:00</t>
  </si>
  <si>
    <t>MÜDÜROĞLU KÖK 35-26-M00940_NARSAN M05_65893142</t>
  </si>
  <si>
    <t>17.06.2023 10:58:02</t>
  </si>
  <si>
    <t>17.06.2023 12:08:23</t>
  </si>
  <si>
    <t>K-633 35-02-K00633_K-333 K03_65654202</t>
  </si>
  <si>
    <t>17.06.2023 04:37:45</t>
  </si>
  <si>
    <t>17.06.2023 05:38:03</t>
  </si>
  <si>
    <t>YAĞCILAR TR-2 45-71-M01441_DIREK TIPI TRAFO HUCRESI H01_2086895</t>
  </si>
  <si>
    <t>17.06.2023 09:23:00</t>
  </si>
  <si>
    <t>17.06.2023 18:25:00</t>
  </si>
  <si>
    <t>TR-1-5/7 35-20-L00065__72731383_72731383</t>
  </si>
  <si>
    <t>17.06.2023 20:47:00</t>
  </si>
  <si>
    <t>17.06.2023 23:54:30</t>
  </si>
  <si>
    <t>17.06.2023 14:27:21</t>
  </si>
  <si>
    <t>17.06.2023 14:35:51</t>
  </si>
  <si>
    <t>ÇAMLIK DM 35-17-M00173_HatBaşıAyırıcı_65357338 M08_65357338</t>
  </si>
  <si>
    <t>17.06.2023 10:27:14</t>
  </si>
  <si>
    <t>17.06.2023 11:43:08</t>
  </si>
  <si>
    <t>SARUHANLI TR-22 45-80-M00022_SARUHANLI TR-5 M03_72201373</t>
  </si>
  <si>
    <t>17.06.2023 11:18:38</t>
  </si>
  <si>
    <t>17.06.2023 13:13:28</t>
  </si>
  <si>
    <t>17.06.2023 09:24:38</t>
  </si>
  <si>
    <t>17.06.2023 09:28:34</t>
  </si>
  <si>
    <t>17.06.2023 18:13:39</t>
  </si>
  <si>
    <t>17.06.2023 19:35:56</t>
  </si>
  <si>
    <t>TR-57 45-77-L00057_945490679_945490679</t>
  </si>
  <si>
    <t>17.06.2023 10:03:03</t>
  </si>
  <si>
    <t>17.06.2023 14:13:48</t>
  </si>
  <si>
    <t>M-945 35-04-M00945_TRAFO M03_2065615</t>
  </si>
  <si>
    <t>17.06.2023 08:35:05</t>
  </si>
  <si>
    <t>17.06.2023 11:20:52</t>
  </si>
  <si>
    <t>DAĞDERE DM 45-72-M00097_TAVUK KÜMESLERİ M07_2106078</t>
  </si>
  <si>
    <t>17.06.2023 08:54:53</t>
  </si>
  <si>
    <t>17.06.2023 09:30:37</t>
  </si>
  <si>
    <t>KIZILÜZÜM TR-1 35-27-M00080_DIREK TIPI TRAFO HUCRESI H01_2050920</t>
  </si>
  <si>
    <t>17.06.2023 11:51:49</t>
  </si>
  <si>
    <t>17.06.2023 13:28:36</t>
  </si>
  <si>
    <t>İSMAİLLİ KÖK 35-16-M00045_TAN RES ÖZEL M08_72049710</t>
  </si>
  <si>
    <t>17.06.2023 10:08:14</t>
  </si>
  <si>
    <t>17.06.2023 10:38:46</t>
  </si>
  <si>
    <t>M-2014 35-01-M02014_910874462_910874462</t>
  </si>
  <si>
    <t>17.06.2023 16:17:45</t>
  </si>
  <si>
    <t>17.06.2023 19:43:43</t>
  </si>
  <si>
    <t>17.06.2023 07:20:19</t>
  </si>
  <si>
    <t>17.06.2023 07:23:38</t>
  </si>
  <si>
    <t>17.06.2023 13:42:26</t>
  </si>
  <si>
    <t>17.06.2023 13:58:53</t>
  </si>
  <si>
    <t>IŞIKLAR TR-511 TARIMSAL SULAMA 45-73-M00511_ H_44984818</t>
  </si>
  <si>
    <t>17.06.2023 14:07:04</t>
  </si>
  <si>
    <t>17.06.2023 15:16:51</t>
  </si>
  <si>
    <t>17.06.2023 19:15:00</t>
  </si>
  <si>
    <t>17.06.2023 19:36:43</t>
  </si>
  <si>
    <t>17.06.2023 11:09:59</t>
  </si>
  <si>
    <t>17.06.2023 14:35:45</t>
  </si>
  <si>
    <t>KARACAALİ TR-1 45-79-M00483_DIREK TIPI TRAFO HUCRESI H01_2055381</t>
  </si>
  <si>
    <t>17.06.2023 06:07:55</t>
  </si>
  <si>
    <t>17.06.2023 07:51:23</t>
  </si>
  <si>
    <t>17.06.2023 05:08:00</t>
  </si>
  <si>
    <t>YAĞCILAR TR-1 35-19-M00226_35-19-M00226_2351577</t>
  </si>
  <si>
    <t>17.06.2023 22:15:05</t>
  </si>
  <si>
    <t>18.06.2023 04:34:49</t>
  </si>
  <si>
    <t>YAĞCILAR TR-1 45-71-M01440_DIREK TIPI TRAFO HUCRESI H01_2086894</t>
  </si>
  <si>
    <t>17.06.2023 15:49:00</t>
  </si>
  <si>
    <t>18.06.2023 00:10:26</t>
  </si>
  <si>
    <t>ILDIR KÖK 35-18-M00069_M-30 TERMAL KENT M03_72093159</t>
  </si>
  <si>
    <t>17.06.2023 08:24:16</t>
  </si>
  <si>
    <t>17.06.2023 11:17:57</t>
  </si>
  <si>
    <t>K-525 35-04-K00525_962686706_962686706</t>
  </si>
  <si>
    <t>17.06.2023 13:24:37</t>
  </si>
  <si>
    <t>17.06.2023 15:08:14</t>
  </si>
  <si>
    <t>MORDOĞAN İM 35-21-A00002_KARABURUN M04_2061842</t>
  </si>
  <si>
    <t>17.06.2023 06:54:51</t>
  </si>
  <si>
    <t>17.06.2023 07:04:42</t>
  </si>
  <si>
    <t>MENEMEN TR-85 35-28-L00085_HatBaşıAyırıcı_53133719 L01_53133719</t>
  </si>
  <si>
    <t>17.06.2023 09:11:05</t>
  </si>
  <si>
    <t>17.06.2023 10:56:49</t>
  </si>
  <si>
    <t>ÇIPLAKLAR TR-1 45-81-M00123_A_56388540_56388540</t>
  </si>
  <si>
    <t>17.06.2023 15:06:39</t>
  </si>
  <si>
    <t>17.06.2023 18:18:23</t>
  </si>
  <si>
    <t>17.06.2023 05:45:48</t>
  </si>
  <si>
    <t>17.06.2023 05:54:41</t>
  </si>
  <si>
    <t>17.06.2023 19:08:34</t>
  </si>
  <si>
    <t>17.06.2023 19:16:52</t>
  </si>
  <si>
    <t>17.06.2023 11:09:04</t>
  </si>
  <si>
    <t>17.06.2023 12:25:40</t>
  </si>
  <si>
    <t>M-669 KÖK 35-17-M00669_YENİ KARAKÖY M05_72390611</t>
  </si>
  <si>
    <t>17.06.2023 07:04:19</t>
  </si>
  <si>
    <t>17.06.2023 07:56:00</t>
  </si>
  <si>
    <t>17.06.2023 11:34:05</t>
  </si>
  <si>
    <t>17.06.2023 11:49:45</t>
  </si>
  <si>
    <t>MARUFLAR TR-1 35-16-M00032_DIREK TIPI TRAFO HUCRESI H01_2043370</t>
  </si>
  <si>
    <t>17.06.2023 21:17:34</t>
  </si>
  <si>
    <t>18.06.2023 05:22:18</t>
  </si>
  <si>
    <t>17.06.2023 11:05:45</t>
  </si>
  <si>
    <t>17.06.2023 13:32:40</t>
  </si>
  <si>
    <t>17.06.2023 06:32:24</t>
  </si>
  <si>
    <t>17.06.2023 06:43:07</t>
  </si>
  <si>
    <t>MENEMEN KÖK-24 35-28-M00024_SEYREK TR-9 M06_77857061</t>
  </si>
  <si>
    <t>17.06.2023 11:18:54</t>
  </si>
  <si>
    <t>17.06.2023 13:51:07</t>
  </si>
  <si>
    <t>İKİZTEPE KÖK 45-78-M00258_İKİZTEPE M03_66251203</t>
  </si>
  <si>
    <t>17.06.2023 13:15:50</t>
  </si>
  <si>
    <t>17.06.2023 17:04:44</t>
  </si>
  <si>
    <t>17.06.2023 12:24:43</t>
  </si>
  <si>
    <t>17.06.2023 19:28:13</t>
  </si>
  <si>
    <t>L-279 ERDİL SİTESİ 35-18-L00279_950160858_950160858</t>
  </si>
  <si>
    <t>17.06.2023 11:05:44</t>
  </si>
  <si>
    <t>17.06.2023 12:38:01</t>
  </si>
  <si>
    <t>17.06.2023 16:46:15</t>
  </si>
  <si>
    <t>17.06.2023 17:17:40</t>
  </si>
  <si>
    <t>17.06.2023 12:01:26</t>
  </si>
  <si>
    <t>17.06.2023 12:09:33</t>
  </si>
  <si>
    <t>IŞIKLAR KÖK 45-73-M00467_CABERFAKILI SULAMA M09_83813306</t>
  </si>
  <si>
    <t>17.06.2023 22:52:14</t>
  </si>
  <si>
    <t>17.06.2023 23:44:12</t>
  </si>
  <si>
    <t>17.06.2023 19:56:20</t>
  </si>
  <si>
    <t>18.06.2023 00:02:04</t>
  </si>
  <si>
    <t>M-2925 35-03-M02925_B B01b_94996391</t>
  </si>
  <si>
    <t>17.06.2023 09:55:05</t>
  </si>
  <si>
    <t>17.06.2023 17:37:12</t>
  </si>
  <si>
    <t>17.06.2023 10:37:31</t>
  </si>
  <si>
    <t>17.06.2023 11:11:27</t>
  </si>
  <si>
    <t>17.06.2023 00:49:55</t>
  </si>
  <si>
    <t>17.06.2023 01:35:34</t>
  </si>
  <si>
    <t>URLA TM-2 35-19-A00005_URLA TR-5 FİDERİ M13_2313902</t>
  </si>
  <si>
    <t>17.06.2023 22:45:50</t>
  </si>
  <si>
    <t>17.06.2023 23:09:00</t>
  </si>
  <si>
    <t>SARUHANLI DM 45-80-M00001_HACIRAHMANLI M13_2086516</t>
  </si>
  <si>
    <t>17.06.2023 19:56:27</t>
  </si>
  <si>
    <t>17.06.2023 20:06:06</t>
  </si>
  <si>
    <t>K-2999 35-03-K02999_TRAFO K04_2317730</t>
  </si>
  <si>
    <t>17.06.2023 10:18:00</t>
  </si>
  <si>
    <t>17.06.2023 19:36:46</t>
  </si>
  <si>
    <t>GÜMÜLDÜR DM 35-25-M00100_SEFERİHİSAR M20_2055235</t>
  </si>
  <si>
    <t>17.06.2023 12:15:35</t>
  </si>
  <si>
    <t>17.06.2023 12:20:51</t>
  </si>
  <si>
    <t>17.06.2023 21:40:58</t>
  </si>
  <si>
    <t>17.06.2023 22:03:28</t>
  </si>
  <si>
    <t>17.06.2023 19:21:16</t>
  </si>
  <si>
    <t>17.06.2023 20:14:28</t>
  </si>
  <si>
    <t>17.06.2023 08:07:14</t>
  </si>
  <si>
    <t>17.06.2023 08:12:46</t>
  </si>
  <si>
    <t>17.06.2023 07:21:54</t>
  </si>
  <si>
    <t>17.06.2023 07:30:05</t>
  </si>
  <si>
    <t>HELVACI DM-2 35-17-M00359_HELVACI M04_66476669</t>
  </si>
  <si>
    <t>17.06.2023 14:29:34</t>
  </si>
  <si>
    <t>17.06.2023 15:28:05</t>
  </si>
  <si>
    <t>17.06.2023 10:34:58</t>
  </si>
  <si>
    <t>17.06.2023 10:39:01</t>
  </si>
  <si>
    <t>17.06.2023 09:02:36</t>
  </si>
  <si>
    <t>17.06.2023 10:20:05</t>
  </si>
  <si>
    <t>17.06.2023 18:57:00</t>
  </si>
  <si>
    <t>17.06.2023 20:34:58</t>
  </si>
  <si>
    <t>SOMA A SANTRALİ İM/DM 45-82-A00001_KIRKAĞAÇ L15_2091660</t>
  </si>
  <si>
    <t>17.06.2023 10:24:05</t>
  </si>
  <si>
    <t>17.06.2023 11:17:59</t>
  </si>
  <si>
    <t>ASARLIK TR-3 35-28-M00183_953376739_953376739</t>
  </si>
  <si>
    <t>17.06.2023 06:54:20</t>
  </si>
  <si>
    <t>17.06.2023 09:14:49</t>
  </si>
  <si>
    <t>TİRE İM-DM-1 35-29-A00001_ESKİOBA L03_2059644</t>
  </si>
  <si>
    <t>17.06.2023 11:39:14</t>
  </si>
  <si>
    <t>17.06.2023 12:01:57</t>
  </si>
  <si>
    <t>İSHAKÇELEBİ TR-3 45-80-M00155_DIREK TIPI TRAFO HUCRESI H01_2046413</t>
  </si>
  <si>
    <t>17.06.2023 23:03:57</t>
  </si>
  <si>
    <t>18.06.2023 04:14:46</t>
  </si>
  <si>
    <t>SOMA DM-5/17 45-82-M00421_TR-27 M08_2035771</t>
  </si>
  <si>
    <t>17.06.2023 18:04:08</t>
  </si>
  <si>
    <t>17.06.2023 18:05:57</t>
  </si>
  <si>
    <t>ÇANDARLI DM-TR-20 35-30-M00020_BERGAMA-1 M11_72352830</t>
  </si>
  <si>
    <t>17.06.2023 22:19:28</t>
  </si>
  <si>
    <t>17.06.2023 22:23:58</t>
  </si>
  <si>
    <t>17.06.2023 20:12:23</t>
  </si>
  <si>
    <t>17.06.2023 21:14:37</t>
  </si>
  <si>
    <t>17.06.2023 17:52:52</t>
  </si>
  <si>
    <t>17.06.2023 18:07:17</t>
  </si>
  <si>
    <t>M-2875 35-04-M02875_VATAN-1(DOĞANÇAY-2) M02_84886126</t>
  </si>
  <si>
    <t>17.06.2023 05:55:35</t>
  </si>
  <si>
    <t>ULUCAK DM-2/5-A 35-27-M00338_912815744_912815744</t>
  </si>
  <si>
    <t>17.06.2023 11:18:05</t>
  </si>
  <si>
    <t>17.06.2023 12:09:34</t>
  </si>
  <si>
    <t>17.06.2023 06:05:56</t>
  </si>
  <si>
    <t>17.06.2023 06:06:29</t>
  </si>
  <si>
    <t>HACIRAHMANLI TR-1 KÖK 45-80-M00070_İSHAKÇELEBİ M04_72197690</t>
  </si>
  <si>
    <t>17.06.2023 15:22:29</t>
  </si>
  <si>
    <t>17.06.2023 19:52:50</t>
  </si>
  <si>
    <t>17.06.2023 04:00:53</t>
  </si>
  <si>
    <t>17.06.2023 04:19:30</t>
  </si>
  <si>
    <t>17.06.2023 09:42:57</t>
  </si>
  <si>
    <t>17.06.2023 10:07:15</t>
  </si>
  <si>
    <t>17.06.2023 16:00:58</t>
  </si>
  <si>
    <t>17.06.2023 16:27:39</t>
  </si>
  <si>
    <t>17.06.2023 11:22:00</t>
  </si>
  <si>
    <t>17.06.2023 13:27:27</t>
  </si>
  <si>
    <t>GÜMÜLDÜR DM 35-25-M00100_SULTAN M04_2054409</t>
  </si>
  <si>
    <t>17.06.2023 09:29:12</t>
  </si>
  <si>
    <t>17.06.2023 09:42:23</t>
  </si>
  <si>
    <t>URLA TM-1 35-19-A00004_ALAÇATI-2 M04_2054363</t>
  </si>
  <si>
    <t>17.06.2023 13:12:39</t>
  </si>
  <si>
    <t>17.06.2023 15:37:11</t>
  </si>
  <si>
    <t>YAĞCILAR TR-3 45-71-M01442_DIREK TIPI TRAFO HUCRESI H01_2086896</t>
  </si>
  <si>
    <t>17.06.2023 09:24:00</t>
  </si>
  <si>
    <t>18.06.2023 04:07:00</t>
  </si>
  <si>
    <t>ILICA GIS TM 35-07-A00002_ILICA-3 K03_2313366</t>
  </si>
  <si>
    <t>17.06.2023 10:59:00</t>
  </si>
  <si>
    <t>17.06.2023 12:23:31</t>
  </si>
  <si>
    <t>KEMALİYE DM (TR-1) 45-73-M00150_ALAŞEHİR GİRİŞ PİYADELER KÖKDEN M08_66715919</t>
  </si>
  <si>
    <t>17.06.2023 09:01:55</t>
  </si>
  <si>
    <t>17.06.2023 15:57:04</t>
  </si>
  <si>
    <t>KAPAKLI DM 45-72-M00309_KAYIŞLAR M09_2099434</t>
  </si>
  <si>
    <t>17.06.2023 17:00:32</t>
  </si>
  <si>
    <t>17.06.2023 18:11:25</t>
  </si>
  <si>
    <t>SARUHANLI TM 45-80-A00001_SARUHANLI DM-2 M23_2055050</t>
  </si>
  <si>
    <t>17.06.2023 10:25:19</t>
  </si>
  <si>
    <t>17.06.2023 11:00:00</t>
  </si>
  <si>
    <t>17.06.2023 16:35:51</t>
  </si>
  <si>
    <t>17.06.2023 17:16:56</t>
  </si>
  <si>
    <t>TR-113 ZEYTİNALANI 35-19-L00113_TR-114/TR-115 L04_2335174</t>
  </si>
  <si>
    <t>17.06.2023 11:59:04</t>
  </si>
  <si>
    <t>17.06.2023 12:02:20</t>
  </si>
  <si>
    <t>TEOS GES KÖK 35-14-M00341_TEOS GES-1 M07_65963744</t>
  </si>
  <si>
    <t>17.06.2023 20:12:42</t>
  </si>
  <si>
    <t>17.06.2023 21:47:58</t>
  </si>
  <si>
    <t>HACIRAHMANLI TR-1 KÖK 45-80-M00070_HACIRAHMANLI M05_72197691</t>
  </si>
  <si>
    <t>17.06.2023 15:21:30</t>
  </si>
  <si>
    <t>17.06.2023 18:52:32</t>
  </si>
  <si>
    <t>17.06.2023 18:50:51</t>
  </si>
  <si>
    <t>17.06.2023 21:13:48</t>
  </si>
  <si>
    <t>ÇIRPI İM 35-20-A00002_ARIKBAŞI L12_2054987</t>
  </si>
  <si>
    <t>17.06.2023 10:25:39</t>
  </si>
  <si>
    <t>17.06.2023 10:30:33</t>
  </si>
  <si>
    <t>ORTA MAH. TRP 35-20-L00029_955208708_955208708</t>
  </si>
  <si>
    <t>17.06.2023 19:25:20</t>
  </si>
  <si>
    <t>17.06.2023 23:34:37</t>
  </si>
  <si>
    <t>17.06.2023 10:12:20</t>
  </si>
  <si>
    <t>17.06.2023 11:44:32</t>
  </si>
  <si>
    <t>SELENDİ TR-16 45-81-M00016_45-81-M00016_71987624</t>
  </si>
  <si>
    <t>17.06.2023 16:23:34</t>
  </si>
  <si>
    <t>17.06.2023 17:17:25</t>
  </si>
  <si>
    <t>17.06.2023 17:55:44</t>
  </si>
  <si>
    <t>17.06.2023 21:10:18</t>
  </si>
  <si>
    <t>ALİZE KÖK 35-18-M00059_CANTÜRK MADEN M11_72185136</t>
  </si>
  <si>
    <t>17.06.2023 18:50:18</t>
  </si>
  <si>
    <t>17.06.2023 19:27:05</t>
  </si>
  <si>
    <t>17.06.2023 07:53:07</t>
  </si>
  <si>
    <t>17.06.2023 08:56:20</t>
  </si>
  <si>
    <t>17.06.2023 23:04:06</t>
  </si>
  <si>
    <t>18.06.2023 00:01:24</t>
  </si>
  <si>
    <t>17.06.2023 12:42:26</t>
  </si>
  <si>
    <t>17.06.2023 15:49:40</t>
  </si>
  <si>
    <t>YENİ LİMAN TR-2 35-21-L00051_ H_49790890</t>
  </si>
  <si>
    <t>17.06.2023 10:31:27</t>
  </si>
  <si>
    <t>17.06.2023 12:03:20</t>
  </si>
  <si>
    <t>17.06.2023 11:03:04</t>
  </si>
  <si>
    <t>17.06.2023 11:42:49</t>
  </si>
  <si>
    <t>FATİH KÖK 35-15-L01160_ÇAMYAYLA L02_72298529</t>
  </si>
  <si>
    <t>17.06.2023 14:17:48</t>
  </si>
  <si>
    <t>17.06.2023 18:10:45</t>
  </si>
  <si>
    <t>TR-9 35-15-M00009_TR-137 M01_67086814</t>
  </si>
  <si>
    <t>17.06.2023 07:43:44</t>
  </si>
  <si>
    <t>17.06.2023 12:49:03</t>
  </si>
  <si>
    <t>AVDAN TR-5 KÖK 45-82-M00130_AVDAN TR-3 M04_72194257</t>
  </si>
  <si>
    <t>17.06.2023 19:39:48</t>
  </si>
  <si>
    <t>17.06.2023 21:10:53</t>
  </si>
  <si>
    <t>17.06.2023 07:29:44</t>
  </si>
  <si>
    <t>17.06.2023 09:12:08</t>
  </si>
  <si>
    <t>ÖMÜR BELDESİ TR 35-14-M00120_YAREN SİTESİ M02_80640497</t>
  </si>
  <si>
    <t>17.06.2023 16:26:34</t>
  </si>
  <si>
    <t>17.06.2023 16:51:22</t>
  </si>
  <si>
    <t>BADEMLİ TR-1 DM 35-15-L01010_OVAKENT İM L01_67544150</t>
  </si>
  <si>
    <t>17.06.2023 11:44:19</t>
  </si>
  <si>
    <t>17.06.2023 12:04:01</t>
  </si>
  <si>
    <t>GÖÇBEYLİ DM 35-16-M00139_ALHATLI GRUBU-ÇAMOBA-DURMUŞLAR-KAPLAN M06_72044678</t>
  </si>
  <si>
    <t>17.06.2023 13:35:36</t>
  </si>
  <si>
    <t>17.06.2023 15:01:57</t>
  </si>
  <si>
    <t>17.06.2023 21:35:37</t>
  </si>
  <si>
    <t>17.06.2023 21:48:00</t>
  </si>
  <si>
    <t>17.06.2023 01:32:15</t>
  </si>
  <si>
    <t>17.06.2023 03:37:50</t>
  </si>
  <si>
    <t>17.06.2023 14:20:54</t>
  </si>
  <si>
    <t>17.06.2023 14:34:53</t>
  </si>
  <si>
    <t>TİRE İM-DM-1 35-29-A00001_MAHMUTLAR L13_2060147</t>
  </si>
  <si>
    <t>17.06.2023 12:21:45</t>
  </si>
  <si>
    <t>17.06.2023 12:37:49</t>
  </si>
  <si>
    <t>ARIKBAŞI TR-2 35-20-L00219_DIREK TIPI TRAFO HUCRESI H01_2049524</t>
  </si>
  <si>
    <t>17.06.2023 13:46:14</t>
  </si>
  <si>
    <t>17.06.2023 21:17:18</t>
  </si>
  <si>
    <t>17.06.2023 04:30:00</t>
  </si>
  <si>
    <t>17.06.2023 04:46:13</t>
  </si>
  <si>
    <t>17.06.2023 16:13:39</t>
  </si>
  <si>
    <t>17.06.2023 16:37:18</t>
  </si>
  <si>
    <t>AKHİSAR İM 45-72-A00001_TR2/1 L13_2057353</t>
  </si>
  <si>
    <t>17.06.2023 14:33:22</t>
  </si>
  <si>
    <t>17.06.2023 15:33:30</t>
  </si>
  <si>
    <t>KULAKSIZLAR KÖK 45-72-L00839_AKÇEŞME L03_66574837</t>
  </si>
  <si>
    <t>17.06.2023 19:21:48</t>
  </si>
  <si>
    <t>17.06.2023 20:22:48</t>
  </si>
  <si>
    <t>M-3122 35-10-M03122_B B03b_95082514</t>
  </si>
  <si>
    <t>17.06.2023 11:45:25</t>
  </si>
  <si>
    <t>17.06.2023 15:22:45</t>
  </si>
  <si>
    <t>M-2118 35-03-M02118_35-03-M02118_2360708</t>
  </si>
  <si>
    <t>17.06.2023 12:31:03</t>
  </si>
  <si>
    <t>17.06.2023 20:16:53</t>
  </si>
  <si>
    <t>ÖRENCİK TR-1 45-71-M01564_45-71-M01564_82386920</t>
  </si>
  <si>
    <t>17.06.2023 13:38:15</t>
  </si>
  <si>
    <t>17.06.2023 23:18:16</t>
  </si>
  <si>
    <t>17.06.2023 16:52:56</t>
  </si>
  <si>
    <t>17.06.2023 17:54:18</t>
  </si>
  <si>
    <t>EROL ERBİL SULAMA TR-5 35-15-L00863_C_56372084_56372084</t>
  </si>
  <si>
    <t>17.06.2023 13:05:55</t>
  </si>
  <si>
    <t>17.06.2023 14:52:21</t>
  </si>
  <si>
    <t>17.06.2023 08:42:12</t>
  </si>
  <si>
    <t>17.06.2023 08:49:41</t>
  </si>
  <si>
    <t>K-732 35-01-K00732_912043012_912043012</t>
  </si>
  <si>
    <t>17.06.2023 15:24:07</t>
  </si>
  <si>
    <t>17.06.2023 17:54:25</t>
  </si>
  <si>
    <t>17.06.2023 06:13:03</t>
  </si>
  <si>
    <t>17.06.2023 07:00:04</t>
  </si>
  <si>
    <t>SOFTALAR TR-1 45-75-M00207_945610838_945610838</t>
  </si>
  <si>
    <t>17.06.2023 15:20:25</t>
  </si>
  <si>
    <t>17.06.2023 17:39:12</t>
  </si>
  <si>
    <t>L-331 DENİZKENT 35-18-L00331_950437158_950437158</t>
  </si>
  <si>
    <t>17.06.2023 15:44:49</t>
  </si>
  <si>
    <t>17.06.2023 21:21:56</t>
  </si>
  <si>
    <t>POYRAZDAMLARI TR-11 45-78-M00576_HatBaşıAyırıcı_53138956 M05_53138956</t>
  </si>
  <si>
    <t>17.06.2023 18:06:21</t>
  </si>
  <si>
    <t>18.06.2023 00:09:20</t>
  </si>
  <si>
    <t>M-3122 35-10-M03122_E E02b_95082521</t>
  </si>
  <si>
    <t>17.06.2023 09:33:42</t>
  </si>
  <si>
    <t>17.06.2023 11:37:43</t>
  </si>
  <si>
    <t>LÜTFİYE KÖK 45-80-M02970_NURİYE DM M02_84270456</t>
  </si>
  <si>
    <t>17.06.2023 18:37:40</t>
  </si>
  <si>
    <t>17.06.2023 20:52:15</t>
  </si>
  <si>
    <t>M-626 35-09-M00626_M-845 M04_42940642</t>
  </si>
  <si>
    <t>17.06.2023 07:13:46</t>
  </si>
  <si>
    <t>17.06.2023 08:19:23</t>
  </si>
  <si>
    <t>17.06.2023 12:21:30</t>
  </si>
  <si>
    <t>17.06.2023 12:34:36</t>
  </si>
  <si>
    <t>17.06.2023 03:06:34</t>
  </si>
  <si>
    <t>17.06.2023 03:24:36</t>
  </si>
  <si>
    <t>ESKİOBA TR-1 35-29-L00144_DIREK TIPI TRAFO HUCRESI H01_2073344</t>
  </si>
  <si>
    <t>17.06.2023 13:50:29</t>
  </si>
  <si>
    <t>17.06.2023 18:43:27</t>
  </si>
  <si>
    <t>ÇAĞLAYAN TR-1 45-73-M00173_45-73-M00173_2354639</t>
  </si>
  <si>
    <t>17.06.2023 17:46:10</t>
  </si>
  <si>
    <t>17.06.2023 20:22:23</t>
  </si>
  <si>
    <t>KARAALİ DM 45-71-M02127_TOKİ-1 M07_54851156</t>
  </si>
  <si>
    <t>17.06.2023 15:03:07</t>
  </si>
  <si>
    <t>17.06.2023 17:40:00</t>
  </si>
  <si>
    <t>ILICA GIS TM 35-07-A00002_ILICA-13 K19_2313380</t>
  </si>
  <si>
    <t>17.06.2023 05:33:55</t>
  </si>
  <si>
    <t>17.06.2023 05:39:00</t>
  </si>
  <si>
    <t>FOÇA JANDARMA ALAYI KÖK 35-23-M00240_HatBaşıAyırıcı_53172761 M02_53172761</t>
  </si>
  <si>
    <t>17.06.2023 08:17:19</t>
  </si>
  <si>
    <t>17.06.2023 14:08:53</t>
  </si>
  <si>
    <t>DM-1/TR-9 URLA 35-19-M00467_E E04_50033058</t>
  </si>
  <si>
    <t>17.06.2023 23:19:41</t>
  </si>
  <si>
    <t>17.06.2023 23:41:15</t>
  </si>
  <si>
    <t>YAHŞELLİ KÖK 35-28-M00293_HatBaşıAyırıcı_53133860 M01_53133860</t>
  </si>
  <si>
    <t>17.06.2023 13:46:53</t>
  </si>
  <si>
    <t>17.06.2023 15:50:59</t>
  </si>
  <si>
    <t>17.06.2023 11:37:58</t>
  </si>
  <si>
    <t>17.06.2023 16:25:21</t>
  </si>
  <si>
    <t>SOMA B SANTRALİ TM 45-82-A00004_DM-1 FİDER-1 (2H05) M022_66326714</t>
  </si>
  <si>
    <t>17.06.2023 10:24:06</t>
  </si>
  <si>
    <t>17.06.2023 10:46:59</t>
  </si>
  <si>
    <t>K-1296 35-01-K01296_F F1_5838488</t>
  </si>
  <si>
    <t>17.06.2023 16:47:55</t>
  </si>
  <si>
    <t>17.06.2023 20:55:17</t>
  </si>
  <si>
    <t>MORDOĞAN İM 35-21-A00002_KARABURUN 15,8 (MORDOĞAN KÖYLER) L12_2039282</t>
  </si>
  <si>
    <t>17.06.2023 07:48:35</t>
  </si>
  <si>
    <t>17.06.2023 07:52:01</t>
  </si>
  <si>
    <t>MENEMEN TR-85 35-28-L00085_HatBaşıAyırıcı_53133701 L01_53133701</t>
  </si>
  <si>
    <t>17.06.2023 10:21:20</t>
  </si>
  <si>
    <t>17.06.2023 11:44:01</t>
  </si>
  <si>
    <t>17.06.2023 03:15:56</t>
  </si>
  <si>
    <t>17.06.2023 03:29:14</t>
  </si>
  <si>
    <t>17.06.2023 16:10:24</t>
  </si>
  <si>
    <t>17.06.2023 16:15:57</t>
  </si>
  <si>
    <t>17.06.2023 18:46:23</t>
  </si>
  <si>
    <t>17.06.2023 18:47:02</t>
  </si>
  <si>
    <t>17.06.2023 08:46:28</t>
  </si>
  <si>
    <t>17.06.2023 08:56:56</t>
  </si>
  <si>
    <t>TR-31 35-26-M00031_956614519_956614519</t>
  </si>
  <si>
    <t>17.06.2023 21:51:38</t>
  </si>
  <si>
    <t>17.06.2023 22:27:28</t>
  </si>
  <si>
    <t>17.06.2023 04:22:00</t>
  </si>
  <si>
    <t>17.06.2023 04:28:04</t>
  </si>
  <si>
    <t>K-4426 35-10-K04426_97943924_97943924</t>
  </si>
  <si>
    <t>17.06.2023 20:54:43</t>
  </si>
  <si>
    <t>18.06.2023 00:29:07</t>
  </si>
  <si>
    <t>MENEMEN İM 35-28-A00001_DM-4 M20_2103930</t>
  </si>
  <si>
    <t>17.06.2023 04:19:16</t>
  </si>
  <si>
    <t>17.06.2023 04:23:04</t>
  </si>
  <si>
    <t>ÇAMURHAMAMI KÖK 45-78-L00230_YENİKÖY L03_2105171</t>
  </si>
  <si>
    <t>17.06.2023 11:16:06</t>
  </si>
  <si>
    <t>17.06.2023 14:25:35</t>
  </si>
  <si>
    <t>KÖSEALİ TR-1 45-78-M00781_953287053_953287053</t>
  </si>
  <si>
    <t>17.06.2023 15:39:39</t>
  </si>
  <si>
    <t>17.06.2023 21:48:30</t>
  </si>
  <si>
    <t>KADIDEĞİRMENİ KÖK 45-82-M00127_BERGAMA KINIK (AVDAN) M02_2329331</t>
  </si>
  <si>
    <t>17.06.2023 18:31:00</t>
  </si>
  <si>
    <t>17.06.2023 19:32:23</t>
  </si>
  <si>
    <t>L-109 BEYLER KÖYÜ 35-14-L00109_35-14-L00109_2368280</t>
  </si>
  <si>
    <t>17.06.2023 16:17:09</t>
  </si>
  <si>
    <t>17.06.2023 16:42:52</t>
  </si>
  <si>
    <t>17.06.2023 09:10:00</t>
  </si>
  <si>
    <t>17.06.2023 09:19:18</t>
  </si>
  <si>
    <t>BALIKLIOVA TR-2 35-19-L00272_35-19-L00272_81734356</t>
  </si>
  <si>
    <t>17.06.2023 15:51:45</t>
  </si>
  <si>
    <t>17.06.2023 23:21:07</t>
  </si>
  <si>
    <t>ÇİLE TR-4 35-22-M00189_DIREK TIPI TRAFO HUCRESI H01_2126879</t>
  </si>
  <si>
    <t>17.06.2023 15:50:32</t>
  </si>
  <si>
    <t>17.06.2023 22:09:10</t>
  </si>
  <si>
    <t>SOMA MERKEZ DM-2 45-82-M00070_TR-17 M01_2097057</t>
  </si>
  <si>
    <t>17.06.2023 18:04:35</t>
  </si>
  <si>
    <t>17.06.2023 18:05:37</t>
  </si>
  <si>
    <t>K-1496 35-02-K01496_912742189_912742189</t>
  </si>
  <si>
    <t>17.06.2023 06:04:08</t>
  </si>
  <si>
    <t>17.06.2023 09:38:30</t>
  </si>
  <si>
    <t>17.06.2023 20:28:43</t>
  </si>
  <si>
    <t>17.06.2023 21:43:06</t>
  </si>
  <si>
    <t>17.06.2023 22:41:50</t>
  </si>
  <si>
    <t>17.06.2023 22:45:20</t>
  </si>
  <si>
    <t>17.06.2023 18:34:13</t>
  </si>
  <si>
    <t>17.06.2023 18:42:20</t>
  </si>
  <si>
    <t>SELÇUK İM/DM 35-13-A00004_DM-1/TR-23 M16_65986027</t>
  </si>
  <si>
    <t>17.06.2023 09:20:01</t>
  </si>
  <si>
    <t>17.06.2023 10:22:49</t>
  </si>
  <si>
    <t>17.06.2023 11:26:58</t>
  </si>
  <si>
    <t>17.06.2023 12:52:43</t>
  </si>
  <si>
    <t>17.06.2023 13:05:09</t>
  </si>
  <si>
    <t>M-2545 35-02-M02545_DAĞITIM TRF M-2545 M03_66119798</t>
  </si>
  <si>
    <t>17.06.2023 13:20:14</t>
  </si>
  <si>
    <t>17.06.2023 16:51:59</t>
  </si>
  <si>
    <t>DM-2/TR-8 45-83-M00767_DAHİLİ TRAFO M03_81543981</t>
  </si>
  <si>
    <t>17.06.2023 09:48:17</t>
  </si>
  <si>
    <t>17.06.2023 12:02:05</t>
  </si>
  <si>
    <t>17.06.2023 19:03:33</t>
  </si>
  <si>
    <t>17.06.2023 19:11:29</t>
  </si>
  <si>
    <t>HELVACI DM-2 35-17-M00359_HELVACI M04_66476613</t>
  </si>
  <si>
    <t>17.06.2023 04:44:06</t>
  </si>
  <si>
    <t>17.06.2023 05:57:50</t>
  </si>
  <si>
    <t>BAHATTİN DOĞANER KÖK 35-27-M00482_ÇİFTEL KAZAN M05_72166798</t>
  </si>
  <si>
    <t>17.06.2023 20:35:00</t>
  </si>
  <si>
    <t>17.06.2023 20:39:24</t>
  </si>
  <si>
    <t>17.06.2023 03:39:02</t>
  </si>
  <si>
    <t>17.06.2023 03:40:44</t>
  </si>
  <si>
    <t>17.06.2023 05:48:14</t>
  </si>
  <si>
    <t>17.06.2023 06:13:44</t>
  </si>
  <si>
    <t>ESKİ FOÇA İM 35-23-A00001_ALÇUK-1 (ESKİ FOÇA-1) M08_2050304</t>
  </si>
  <si>
    <t>17.06.2023 11:03:00</t>
  </si>
  <si>
    <t>17.06.2023 11:32:16</t>
  </si>
  <si>
    <t>K-1204 35-01-K01204_912209687_912209687</t>
  </si>
  <si>
    <t>17.06.2023 15:26:04</t>
  </si>
  <si>
    <t>17.06.2023 19:40:05</t>
  </si>
  <si>
    <t>SUBAŞI TR-6 35-26-L00473_ H_90369224</t>
  </si>
  <si>
    <t>17.06.2023 12:52:17</t>
  </si>
  <si>
    <t>17.06.2023 14:47:17</t>
  </si>
  <si>
    <t>L-309 35-18-L00309_950456156_950456156</t>
  </si>
  <si>
    <t>17.06.2023 19:51:10</t>
  </si>
  <si>
    <t>18.06.2023 00:05:51</t>
  </si>
  <si>
    <t>GÜLBAHÇE TR-1 45-71-M00184_BAĞYOLU TR-1 M03_72255575</t>
  </si>
  <si>
    <t>17.06.2023 07:44:37</t>
  </si>
  <si>
    <t>17.06.2023 12:15:09</t>
  </si>
  <si>
    <t>17.06.2023 10:25:05</t>
  </si>
  <si>
    <t>17.06.2023 17:05:00</t>
  </si>
  <si>
    <t>17.06.2023 19:16:19</t>
  </si>
  <si>
    <t>ÇAMURHAMAMI KÖK 45-78-L00230_HatBaşıAyırıcı_79961582 L03_79961582</t>
  </si>
  <si>
    <t>17.06.2023 16:51:21</t>
  </si>
  <si>
    <t>17.06.2023 20:26:36</t>
  </si>
  <si>
    <t>M-227 ORHANLI TEMESALTI-3 35-14-M00227_A_56355109_56355109</t>
  </si>
  <si>
    <t>17.06.2023 12:07:42</t>
  </si>
  <si>
    <t>17.06.2023 20:23:36</t>
  </si>
  <si>
    <t>L-428 35-18-L00428_7598394 A25/1_5953525</t>
  </si>
  <si>
    <t>17.06.2023 09:37:28</t>
  </si>
  <si>
    <t>17.06.2023 11:23:49</t>
  </si>
  <si>
    <t>M-2846 35-03-M02846_HatBaşıAyırıcı_95517470 M01_95517470</t>
  </si>
  <si>
    <t>17.06.2023 18:43:09</t>
  </si>
  <si>
    <t>17.06.2023 19:29:43</t>
  </si>
  <si>
    <t>17.06.2023 07:26:22</t>
  </si>
  <si>
    <t>17.06.2023 07:38:00</t>
  </si>
  <si>
    <t>YENİ FOÇA TR-26 35-23-M00026_950425878_950425878</t>
  </si>
  <si>
    <t>17.06.2023 09:24:49</t>
  </si>
  <si>
    <t>17.06.2023 17:23:25</t>
  </si>
  <si>
    <t>17.06.2023 07:21:00</t>
  </si>
  <si>
    <t>17.06.2023 07:35:36</t>
  </si>
  <si>
    <t>HACI HALİLLER DM 45-71-M00065_TURGUTLU-2 M09_72237336</t>
  </si>
  <si>
    <t>17.06.2023 10:10:09</t>
  </si>
  <si>
    <t>17.06.2023 11:04:36</t>
  </si>
  <si>
    <t>GÜLBAHÇE İM 35-19-A00006_BALIKLIOVA L03_72213969</t>
  </si>
  <si>
    <t>17.06.2023 08:00:10</t>
  </si>
  <si>
    <t>17.06.2023 15:36:14</t>
  </si>
  <si>
    <t>YENİ BAĞARASI TR-1 35-23-M00207_C_91187631_91187631</t>
  </si>
  <si>
    <t>17.06.2023 00:46:56</t>
  </si>
  <si>
    <t>17.06.2023 01:33:02</t>
  </si>
  <si>
    <t>ÇIRPI TR-1-2/3 35-20-M00008__93906180_93906180</t>
  </si>
  <si>
    <t>17.06.2023 14:07:03</t>
  </si>
  <si>
    <t>17.06.2023 19:38:21</t>
  </si>
  <si>
    <t>PİYADELER KÖK 45-73-M00136_HatBaşıAyırıcı_53136167 M021_53136167</t>
  </si>
  <si>
    <t>17.06.2023 19:16:48</t>
  </si>
  <si>
    <t>17.06.2023 21:36:45</t>
  </si>
  <si>
    <t>MURADİYE DM-7/1 45-71-M01854_DM-8 M02_2125937</t>
  </si>
  <si>
    <t>17.06.2023 18:40:54</t>
  </si>
  <si>
    <t>17.06.2023 18:52:52</t>
  </si>
  <si>
    <t>17.06.2023 08:33:47</t>
  </si>
  <si>
    <t>17.06.2023 08:39:54</t>
  </si>
  <si>
    <t>M-1061 35-02-M01061_95000641558_95000641558</t>
  </si>
  <si>
    <t>17.06.2023 16:02:52</t>
  </si>
  <si>
    <t>17.06.2023 17:02:58</t>
  </si>
  <si>
    <t>M-3056 35-03-M03056_ H_79940546</t>
  </si>
  <si>
    <t>17.06.2023 14:49:57</t>
  </si>
  <si>
    <t>17.06.2023 19:28:44</t>
  </si>
  <si>
    <t>ÇINARLIKUYU KÖK 45-71-M00188_ÇINARLIKUYU TR-1 M02_72248777</t>
  </si>
  <si>
    <t>17.06.2023 22:07:54</t>
  </si>
  <si>
    <t>18.06.2023 00:14:34</t>
  </si>
  <si>
    <t>SOMA KÖYLER DM-2 45-82-M00125_BERGAMA M02_2035736</t>
  </si>
  <si>
    <t>17.06.2023 17:08:12</t>
  </si>
  <si>
    <t>17.06.2023 18:34:04</t>
  </si>
  <si>
    <t>17.06.2023 09:56:06</t>
  </si>
  <si>
    <t>17.06.2023 11:47:29</t>
  </si>
  <si>
    <t>SARUHANLI DM 45-80-M00001_SARUHANLI ŞEHİR-2 M04_2086369</t>
  </si>
  <si>
    <t>17.06.2023 09:12:20</t>
  </si>
  <si>
    <t>17.06.2023 11:28:27</t>
  </si>
  <si>
    <t>17.06.2023 09:13:40</t>
  </si>
  <si>
    <t>17.06.2023 17:18:02</t>
  </si>
  <si>
    <t>17.06.2023 07:05:06</t>
  </si>
  <si>
    <t>IRLAMAZ KÖK 45-83-L00153_HatBaşıAyırıcı_53136673 L03_53136673</t>
  </si>
  <si>
    <t>17.06.2023 15:42:01</t>
  </si>
  <si>
    <t>17.06.2023 18:04:11</t>
  </si>
  <si>
    <t>17.06.2023 12:40:27</t>
  </si>
  <si>
    <t>17.06.2023 17:29:29</t>
  </si>
  <si>
    <t>17.06.2023 18:34:23</t>
  </si>
  <si>
    <t>17.06.2023 08:50:19</t>
  </si>
  <si>
    <t>17.06.2023 10:52:12</t>
  </si>
  <si>
    <t>SIĞIRTMAÇLI TR-3 45-79-M00096_950093013_950093013</t>
  </si>
  <si>
    <t>17.06.2023 12:23:00</t>
  </si>
  <si>
    <t>17.06.2023 17:09:04</t>
  </si>
  <si>
    <t>SAKARLI KÖK 45-76-M00046_HatBaşıAyırıcı_83505138 M03_83505138</t>
  </si>
  <si>
    <t>17.06.2023 15:16:15</t>
  </si>
  <si>
    <t>17.06.2023 17:25:01</t>
  </si>
  <si>
    <t>M-1929 GEÇİT 35-03-M01929_M-2033 M02_66740299</t>
  </si>
  <si>
    <t>17.06.2023 11:09:35</t>
  </si>
  <si>
    <t>17.06.2023 14:27:00</t>
  </si>
  <si>
    <t>TİRE İM-DM-1 35-29-A00001_HatBaşıAyırıcı_53138525 L13_53138525</t>
  </si>
  <si>
    <t>17.06.2023 13:09:10</t>
  </si>
  <si>
    <t>17.06.2023 19:36:28</t>
  </si>
  <si>
    <t>URLA TM-1 35-19-A00004_SEFERİHİSAR M05_2313936</t>
  </si>
  <si>
    <t>17.06.2023 14:26:35</t>
  </si>
  <si>
    <t>17.06.2023 14:34:00</t>
  </si>
  <si>
    <t>17.06.2023 03:50:34</t>
  </si>
  <si>
    <t>17.06.2023 04:35:46</t>
  </si>
  <si>
    <t>KÜÇÜKKALE KÖK 35-29-L00036_HASAN ÇAVUŞLAR L06_2327051</t>
  </si>
  <si>
    <t>17.06.2023 12:09:36</t>
  </si>
  <si>
    <t>17.06.2023 15:05:13</t>
  </si>
  <si>
    <t>17.06.2023 10:56:47</t>
  </si>
  <si>
    <t>17.06.2023 12:39:54</t>
  </si>
  <si>
    <t>M-3412(YATIRIM REZERVE) 35-03-M03412_95000107638_95000107638</t>
  </si>
  <si>
    <t>17.06.2023 15:24:37</t>
  </si>
  <si>
    <t>17.06.2023 21:02:31</t>
  </si>
  <si>
    <t>KARAPINAR İM 45-78-A00002_HatBaşıAyırıcı_53139310 M05_53139310</t>
  </si>
  <si>
    <t>17.06.2023 20:31:34</t>
  </si>
  <si>
    <t>18.06.2023 01:27:26</t>
  </si>
  <si>
    <t>ÇAMLICA KÖK 45-81-M00048_ÇERİPAŞA M02_71996192</t>
  </si>
  <si>
    <t>17.06.2023 06:16:31</t>
  </si>
  <si>
    <t>17.06.2023 08:44:58</t>
  </si>
  <si>
    <t>17.06.2023 18:07:37</t>
  </si>
  <si>
    <t>17.06.2023 21:51:54</t>
  </si>
  <si>
    <t>YÜCELER TR-1 45-81-M00197_A_56399543_56399543</t>
  </si>
  <si>
    <t>17.06.2023 15:59:22</t>
  </si>
  <si>
    <t>17.06.2023 20:27:11</t>
  </si>
  <si>
    <t>17.06.2023 11:55:35</t>
  </si>
  <si>
    <t>17.06.2023 14:47:42</t>
  </si>
  <si>
    <t>K-890 35-01-K00890_911952677_911952677</t>
  </si>
  <si>
    <t>17.06.2023 10:24:03</t>
  </si>
  <si>
    <t>17.06.2023 11:33:46</t>
  </si>
  <si>
    <t>KUŞÇULAR DM 35-19-M00461_ALAÇATI-1 ÇIKIŞ M02_46998891</t>
  </si>
  <si>
    <t>17.06.2023 18:49:26</t>
  </si>
  <si>
    <t>17.06.2023 14:31:03</t>
  </si>
  <si>
    <t>17.06.2023 16:58:03</t>
  </si>
  <si>
    <t>17.06.2023 21:08:19</t>
  </si>
  <si>
    <t>17.06.2023 23:36:20</t>
  </si>
  <si>
    <t>17.06.2023 07:15:28</t>
  </si>
  <si>
    <t>17.06.2023 09:06:33</t>
  </si>
  <si>
    <t>17.06.2023 09:54:55</t>
  </si>
  <si>
    <t>17.06.2023 10:24:00</t>
  </si>
  <si>
    <t>AVŞAR İM 45-83-A00002_G KOLU L09_81661001</t>
  </si>
  <si>
    <t>17.06.2023 11:17:20</t>
  </si>
  <si>
    <t>17.06.2023 12:07:23</t>
  </si>
  <si>
    <t>17.06.2023 07:53:30</t>
  </si>
  <si>
    <t>17.06.2023 07:57:52</t>
  </si>
  <si>
    <t>L-30 TAŞDİBİ 35-14-L00030_DIREK TIPI TRAFO HUCRESI H01_2095776</t>
  </si>
  <si>
    <t>17.06.2023 16:57:04</t>
  </si>
  <si>
    <t>17.06.2023 21:56:49</t>
  </si>
  <si>
    <t>GÜMÜLDÜR DM-6 (M-17) 35-25-M00017_GÜMÜLDÜR DM M03_72088152</t>
  </si>
  <si>
    <t>17.06.2023 09:37:19</t>
  </si>
  <si>
    <t>17.06.2023 09:40:55</t>
  </si>
  <si>
    <t>LÜTFİYE KÖK 45-80-M02970_KUMKUYUCAK    TST-1 M03_84270514</t>
  </si>
  <si>
    <t>17.06.2023 23:52:03</t>
  </si>
  <si>
    <t>18.06.2023 05:19:41</t>
  </si>
  <si>
    <t>BAHÇECİK KÖYÜ TR-1 45-84-L00017_8951141_56405740_56405740</t>
  </si>
  <si>
    <t>17.06.2023 22:12:05</t>
  </si>
  <si>
    <t>17.06.2023 23:28:05</t>
  </si>
  <si>
    <t>TATAR DM 35-19-M00256_ALAÇATI-1 ÇIKIŞ M12_2053774</t>
  </si>
  <si>
    <t>17.06.2023 16:22:33</t>
  </si>
  <si>
    <t>17.06.2023 16:30:35</t>
  </si>
  <si>
    <t>FATİH KÖK 35-15-L01160_HatBaşıAyırıcı_72553985 L01_72553985</t>
  </si>
  <si>
    <t>17.06.2023 17:51:30</t>
  </si>
  <si>
    <t>17.06.2023 19:27:22</t>
  </si>
  <si>
    <t>TR-121 ZEYTİNALANI 35-19-L00121_B_56373275_56373275</t>
  </si>
  <si>
    <t>17.06.2023 14:52:50</t>
  </si>
  <si>
    <t>17.06.2023 20:11:01</t>
  </si>
  <si>
    <t>17.06.2023 22:21:00</t>
  </si>
  <si>
    <t>17.06.2023 22:24:00</t>
  </si>
  <si>
    <t>17.06.2023 05:41:04</t>
  </si>
  <si>
    <t>17.06.2023 06:51:00</t>
  </si>
  <si>
    <t>SİMKUR SİTESİ M-307 35-30-M00307_A_56403822_56403822</t>
  </si>
  <si>
    <t>17.06.2023 18:30:08</t>
  </si>
  <si>
    <t>17.06.2023 20:24:33</t>
  </si>
  <si>
    <t>ÇIRPI TOPRAK SULAMA TR-3 35-20-L00189_A_91272850_91272850</t>
  </si>
  <si>
    <t>17.06.2023 13:45:03</t>
  </si>
  <si>
    <t>17.06.2023 21:08:40</t>
  </si>
  <si>
    <t>17.06.2023 06:30:46</t>
  </si>
  <si>
    <t>17.06.2023 06:35:38</t>
  </si>
  <si>
    <t>BADEMLİ TR-1 DM 35-15-L01010_KETENDERESİ (HACI MUSA) L11_67544161</t>
  </si>
  <si>
    <t>17.06.2023 11:43:14</t>
  </si>
  <si>
    <t>17.06.2023 11:53:25</t>
  </si>
  <si>
    <t>17.06.2023 11:34:00</t>
  </si>
  <si>
    <t>17.06.2023 19:42:11</t>
  </si>
  <si>
    <t>17.06.2023 12:48:42</t>
  </si>
  <si>
    <t>17.06.2023 19:27:02</t>
  </si>
  <si>
    <t>BAĞCILAR KÖK 35-28-M00603_ALANİÇİ TR-1 (ÇALTI) M02_66566210</t>
  </si>
  <si>
    <t>17.06.2023 06:37:25</t>
  </si>
  <si>
    <t>17.06.2023 08:40:14</t>
  </si>
  <si>
    <t>17.06.2023 13:09:00</t>
  </si>
  <si>
    <t>17.06.2023 14:24:00</t>
  </si>
  <si>
    <t>BAŞPINAR KÖK 45-76-L00001_ALİ FAKI-BOSTANCI L02_72214097</t>
  </si>
  <si>
    <t>17.06.2023 06:02:27</t>
  </si>
  <si>
    <t>17.06.2023 06:42:43</t>
  </si>
  <si>
    <t>MENEMEN KÖK-24 35-28-M00024_DAHİLİ TRAFO M08_77857355</t>
  </si>
  <si>
    <t>17.06.2023 13:47:33</t>
  </si>
  <si>
    <t>17.06.2023 19:35:44</t>
  </si>
  <si>
    <t>17.06.2023 10:49:19</t>
  </si>
  <si>
    <t>17.06.2023 11:43:42</t>
  </si>
  <si>
    <t>BAHRİ DUMAN SULAMA 35-26-M00495_956633540_956633540</t>
  </si>
  <si>
    <t>17.06.2023 14:48:36</t>
  </si>
  <si>
    <t>17.06.2023 17:37:26</t>
  </si>
  <si>
    <t>17.06.2023 03:42:19</t>
  </si>
  <si>
    <t>17.06.2023 04:10:34</t>
  </si>
  <si>
    <t>K-3480 35-02-K03480_913249877_913249877</t>
  </si>
  <si>
    <t>17.06.2023 10:24:59</t>
  </si>
  <si>
    <t>17.06.2023 13:36:23</t>
  </si>
  <si>
    <t>17.06.2023 18:13:06</t>
  </si>
  <si>
    <t>18.06.2023 05:09:24</t>
  </si>
  <si>
    <t>17.06.2023 22:29:50</t>
  </si>
  <si>
    <t>18.06.2023 02:33:40</t>
  </si>
  <si>
    <t>ŞERİTLİ TR-1 45-77-L00239_A_56395168_56395168</t>
  </si>
  <si>
    <t>17.06.2023 07:28:40</t>
  </si>
  <si>
    <t>17.06.2023 09:17:12</t>
  </si>
  <si>
    <t>17.06.2023 09:30:14</t>
  </si>
  <si>
    <t>17.06.2023 16:56:18</t>
  </si>
  <si>
    <t>NURİYE DM 45-80-M00090_HatBaşıAyırıcı_53136871 M01_53136871</t>
  </si>
  <si>
    <t>17.06.2023 13:05:34</t>
  </si>
  <si>
    <t>17.06.2023 15:20:20</t>
  </si>
  <si>
    <t>17.06.2023 16:54:53</t>
  </si>
  <si>
    <t>L-258/1 35-18-L00608_950446829_950446829</t>
  </si>
  <si>
    <t>17.06.2023 17:45:36</t>
  </si>
  <si>
    <t>17.06.2023 23:54:01</t>
  </si>
  <si>
    <t>L-175 35-18-L00175_950457212_950457212</t>
  </si>
  <si>
    <t>17.06.2023 20:34:14</t>
  </si>
  <si>
    <t>17.06.2023 23:09:45</t>
  </si>
  <si>
    <t>M-1690 35-01-M01690_R_56375511_56375511</t>
  </si>
  <si>
    <t>17.06.2023 09:57:18</t>
  </si>
  <si>
    <t>17.06.2023 11:40:19</t>
  </si>
  <si>
    <t>MENEMEN İM 35-28-A00001_ULUCAK-2 M14_2053670</t>
  </si>
  <si>
    <t>17.06.2023 04:21:59</t>
  </si>
  <si>
    <t>17.06.2023 04:26:39</t>
  </si>
  <si>
    <t>SARIGÖL DM 45-79-M00069_SELİMİYE FİDERİ M18_2318413</t>
  </si>
  <si>
    <t>17.06.2023 09:05:35</t>
  </si>
  <si>
    <t>17.06.2023 19:07:16</t>
  </si>
  <si>
    <t>KARAAĞAÇLI TR-2 45-71-M00130_TR-1 M04_72242797</t>
  </si>
  <si>
    <t>17.06.2023 16:55:00</t>
  </si>
  <si>
    <t>17.06.2023 19:51:06</t>
  </si>
  <si>
    <t>ARSLANLAR TM 35-26-A00004_DAĞKIZILCA-1 M32_2307566</t>
  </si>
  <si>
    <t>17.06.2023 08:38:37</t>
  </si>
  <si>
    <t>17.06.2023 08:58:41</t>
  </si>
  <si>
    <t>K-3558 35-02-K03558_910041677_910041677</t>
  </si>
  <si>
    <t>17.06.2023 22:47:58</t>
  </si>
  <si>
    <t>KARABURUN İM 35-21-A00001_HatBaşıAyırıcı_53138090 L05_53138090</t>
  </si>
  <si>
    <t>17.06.2023 10:40:00</t>
  </si>
  <si>
    <t>17.06.2023 14:06:43</t>
  </si>
  <si>
    <t>ÇAMURHAMAMI KÖK 45-78-L00230_YENİKÖY L03_2327767</t>
  </si>
  <si>
    <t>17.06.2023 15:48:00</t>
  </si>
  <si>
    <t>17.06.2023 15:55:00</t>
  </si>
  <si>
    <t>GÜMÜLDÜR DM 35-25-M00100_CİVAR M07_2054414</t>
  </si>
  <si>
    <t>17.06.2023 09:16:06</t>
  </si>
  <si>
    <t>17.06.2023 09:25:52</t>
  </si>
  <si>
    <t>17.06.2023 09:29:26</t>
  </si>
  <si>
    <t>17.06.2023 11:00:58</t>
  </si>
  <si>
    <t>17.06.2023 10:35:19</t>
  </si>
  <si>
    <t>17.06.2023 11:11:12</t>
  </si>
  <si>
    <t>HACI HALİLLER DM 45-71-M00065_HACIHALİLLER M04_72237421</t>
  </si>
  <si>
    <t>17.06.2023 19:24:48</t>
  </si>
  <si>
    <t>18.06.2023 02:32:25</t>
  </si>
  <si>
    <t>K-782 35-01-K00782_A_56355881_56355881</t>
  </si>
  <si>
    <t>17.06.2023 10:25:33</t>
  </si>
  <si>
    <t>17.06.2023 11:37:11</t>
  </si>
  <si>
    <t>KAPAKLI DM 45-72-M00309_ZER SALÇA M05_2099421</t>
  </si>
  <si>
    <t>17.06.2023 20:00:34</t>
  </si>
  <si>
    <t>17.06.2023 20:23:20</t>
  </si>
  <si>
    <t>K-633 35-02-K00633_K-259 K01_2034347</t>
  </si>
  <si>
    <t>17.06.2023 05:11:50</t>
  </si>
  <si>
    <t>17.06.2023 05:39:44</t>
  </si>
  <si>
    <t>L-430 35-18-L00430_950466918_950466918</t>
  </si>
  <si>
    <t>17.06.2023 12:32:46</t>
  </si>
  <si>
    <t>17.06.2023 18:08:29</t>
  </si>
  <si>
    <t>TR-29 45-74-M00029_945588485_945588485</t>
  </si>
  <si>
    <t>17.06.2023 10:02:36</t>
  </si>
  <si>
    <t>17.06.2023 12:03:38</t>
  </si>
  <si>
    <t>YAZIBAŞI DM-6 35-26-M00634_DM-6/8 M01_2335688</t>
  </si>
  <si>
    <t>17.06.2023 09:33:31</t>
  </si>
  <si>
    <t>17.06.2023 10:47:08</t>
  </si>
  <si>
    <t>GÖKEYÜP TR-1 KÖK 45-78-M00798_İKİOLUK M02_2106980</t>
  </si>
  <si>
    <t>17.06.2023 18:50:08</t>
  </si>
  <si>
    <t>18.06.2023 00:57:53</t>
  </si>
  <si>
    <t>BEYOBA TR-12 45-72-M00414_TR-6 SAZOBA TOPSU RİNG M04_2102850</t>
  </si>
  <si>
    <t>17.06.2023 07:04:15</t>
  </si>
  <si>
    <t>17.06.2023 07:04:26</t>
  </si>
  <si>
    <t>M-1292 35-02-M01292_H H1B_5845422</t>
  </si>
  <si>
    <t>17.06.2023 23:16:44</t>
  </si>
  <si>
    <t>18.06.2023 00:37:19</t>
  </si>
  <si>
    <t>17.06.2023 09:41:26</t>
  </si>
  <si>
    <t>17.06.2023 12:22:28</t>
  </si>
  <si>
    <t>17.06.2023 11:11:59</t>
  </si>
  <si>
    <t>17.06.2023 11:59:29</t>
  </si>
  <si>
    <t>KARGIN KÖK 45-71-M00095_KARGIN GİRİŞ M08_2076278</t>
  </si>
  <si>
    <t>17.06.2023 18:15:59</t>
  </si>
  <si>
    <t>17.06.2023 19:36:16</t>
  </si>
  <si>
    <t>İSHAKÇELEBİ TR-2 45-80-M00154_A_56386549_56386549</t>
  </si>
  <si>
    <t>17.06.2023 21:21:30</t>
  </si>
  <si>
    <t>17.06.2023 21:51:13</t>
  </si>
  <si>
    <t>K-1878 35-09-K01878_F f1b_5887037</t>
  </si>
  <si>
    <t>17.06.2023 11:22:57</t>
  </si>
  <si>
    <t>17.06.2023 12:03:21</t>
  </si>
  <si>
    <t>17.06.2023 06:35:29</t>
  </si>
  <si>
    <t>17.06.2023 06:54:45</t>
  </si>
  <si>
    <t>17.06.2023 07:06:49</t>
  </si>
  <si>
    <t>17.06.2023 08:41:00</t>
  </si>
  <si>
    <t>PEHLİVANOĞLU ÖZEL TR 35-13-L00377Ö_DIREK TIPI TRAFO HUCRESI H01_2037050</t>
  </si>
  <si>
    <t>17.06.2023 16:02:04</t>
  </si>
  <si>
    <t>17.06.2023 17:35:43</t>
  </si>
  <si>
    <t>17.06.2023 11:34:16</t>
  </si>
  <si>
    <t>17.06.2023 12:35:54</t>
  </si>
  <si>
    <t>SEFERİHİSAR İM 35-14-A00002_BEYLER L10_72378345</t>
  </si>
  <si>
    <t>17.06.2023 13:18:00</t>
  </si>
  <si>
    <t>17.06.2023 16:18:39</t>
  </si>
  <si>
    <t>17.06.2023 07:27:25</t>
  </si>
  <si>
    <t>17.06.2023 07:39:25</t>
  </si>
  <si>
    <t>17.06.2023 17:40:58</t>
  </si>
  <si>
    <t>18.06.2023 02:42:50</t>
  </si>
  <si>
    <t>17.06.2023 08:35:31</t>
  </si>
  <si>
    <t>17.06.2023 09:18:48</t>
  </si>
  <si>
    <t>ÇUKURALTI M-21 35-25-M00069_955265098_955265098</t>
  </si>
  <si>
    <t>17.06.2023 18:16:52</t>
  </si>
  <si>
    <t>17.06.2023 21:22:06</t>
  </si>
  <si>
    <t>17.06.2023 13:03:31</t>
  </si>
  <si>
    <t>17.06.2023 13:21:32</t>
  </si>
  <si>
    <t>17.06.2023 12:30:14</t>
  </si>
  <si>
    <t>17.06.2023 13:53:33</t>
  </si>
  <si>
    <t>GÖRECE M-351 35-22-M00351_M-790 ADNAN MENDERES HAVALİMANI-GERİLİM M03_72143322</t>
  </si>
  <si>
    <t>17.06.2023 10:27:44</t>
  </si>
  <si>
    <t>17.06.2023 11:18:16</t>
  </si>
  <si>
    <t>DEVELİ TR-1 35-22-M00279_95000045524_95000045524</t>
  </si>
  <si>
    <t>17.06.2023 18:44:10</t>
  </si>
  <si>
    <t>18.06.2023 02:32:19</t>
  </si>
  <si>
    <t>17.06.2023 09:59:24</t>
  </si>
  <si>
    <t>17.06.2023 10:32:41</t>
  </si>
  <si>
    <t>K-1873 35-09-K01873_D_56380874_56380874</t>
  </si>
  <si>
    <t>17.06.2023 14:31:32</t>
  </si>
  <si>
    <t>17.06.2023 16:16:01</t>
  </si>
  <si>
    <t>17.06.2023 17:00:00</t>
  </si>
  <si>
    <t>17.06.2023 17:52:00</t>
  </si>
  <si>
    <t>SARUHANLI DM 45-80-M00001_BELEN HALİTPAŞA M10_2086508</t>
  </si>
  <si>
    <t>17.06.2023 11:03:12</t>
  </si>
  <si>
    <t>17.06.2023 12:47:16</t>
  </si>
  <si>
    <t>YOLÜSTÜ İM 35-15-A00002_GERÇEKLİ L12_2316545</t>
  </si>
  <si>
    <t>17.06.2023 15:19:22</t>
  </si>
  <si>
    <t>17.06.2023 15:55:28</t>
  </si>
  <si>
    <t>17.06.2023 12:33:51</t>
  </si>
  <si>
    <t>17.06.2023 12:37:38</t>
  </si>
  <si>
    <t>M-279 35-02-M00279_DAĞITIM TRAFO M-279 M01_89088813</t>
  </si>
  <si>
    <t>17.06.2023 19:54:54</t>
  </si>
  <si>
    <t>17.06.2023 22:17:05</t>
  </si>
  <si>
    <t>BAĞARASI TR-10 KÖK 35-23-M00179_CEZAEVİ M03_72143142</t>
  </si>
  <si>
    <t>17.06.2023 12:16:25</t>
  </si>
  <si>
    <t>17.06.2023 12:21:05</t>
  </si>
  <si>
    <t>17.06.2023 08:12:55</t>
  </si>
  <si>
    <t>17.06.2023 04:15:00</t>
  </si>
  <si>
    <t>17.06.2023 04:20:13</t>
  </si>
  <si>
    <t>EŞREFPAŞA İM 35-01-A00002_DOĞANAY K16_2045367</t>
  </si>
  <si>
    <t>17.06.2023 05:20:52</t>
  </si>
  <si>
    <t>17.06.2023 07:05:18</t>
  </si>
  <si>
    <t>SOMA DM-5/17 45-82-M00421_TR-15/3 M01_2034348</t>
  </si>
  <si>
    <t>17.06.2023 18:04:20</t>
  </si>
  <si>
    <t>17.06.2023 18:06:30</t>
  </si>
  <si>
    <t>SARUHANLI DM 45-80-M00001_HACIRAHMANLI M13_2324164</t>
  </si>
  <si>
    <t>17.06.2023 11:27:05</t>
  </si>
  <si>
    <t>17.06.2023 15:16:40</t>
  </si>
  <si>
    <t>17.06.2023 18:58:35</t>
  </si>
  <si>
    <t>17.06.2023 19:14:01</t>
  </si>
  <si>
    <t>17.06.2023 06:12:00</t>
  </si>
  <si>
    <t>18.06.2023 12:35:27</t>
  </si>
  <si>
    <t>ÇAMYAYLA TR-1 45-81-M00181_B_56384158_56384158</t>
  </si>
  <si>
    <t>17.06.2023 16:24:02</t>
  </si>
  <si>
    <t>17.06.2023 19:41:10</t>
  </si>
  <si>
    <t>17.06.2023 10:17:10</t>
  </si>
  <si>
    <t>17.06.2023 18:23:13</t>
  </si>
  <si>
    <t>DERBENT İM-DM 45-83-A00004_GÜNEY L03_2097295</t>
  </si>
  <si>
    <t>17.06.2023 11:03:13</t>
  </si>
  <si>
    <t>17.06.2023 11:59:09</t>
  </si>
  <si>
    <t>TOKİ TR-5 35-29-M00458_35-29-M00458_66298593</t>
  </si>
  <si>
    <t>17.06.2023 06:46:56</t>
  </si>
  <si>
    <t>17.06.2023 10:04:50</t>
  </si>
  <si>
    <t>URLA TM-1 35-19-A00004_HatBaşıAyırıcı_53137258 M07_53137258</t>
  </si>
  <si>
    <t>17.06.2023 08:15:35</t>
  </si>
  <si>
    <t>17.06.2023 10:51:20</t>
  </si>
  <si>
    <t>ÇIRPI İM 35-20-A00002_TRAFO A M05_2055133</t>
  </si>
  <si>
    <t>17.06.2023 10:30:34</t>
  </si>
  <si>
    <t>17.06.2023 10:34:44</t>
  </si>
  <si>
    <t>MORALILAR İM 45-72-A00002_MORALILAR TARIMSAL SULAMA L04_2097902</t>
  </si>
  <si>
    <t>17.06.2023 08:53:36</t>
  </si>
  <si>
    <t>17.06.2023 10:50:23</t>
  </si>
  <si>
    <t>TR-37 45-78-L00037_953250377_953250377</t>
  </si>
  <si>
    <t>17.06.2023 19:19:43</t>
  </si>
  <si>
    <t>17.06.2023 23:23:06</t>
  </si>
  <si>
    <t>İZZETTİN KÖK 45-83-M00132_ŞİRVAN M03_2327934</t>
  </si>
  <si>
    <t>17.06.2023 08:20:47</t>
  </si>
  <si>
    <t>17.06.2023 10:35:13</t>
  </si>
  <si>
    <t>HÜDÜK TR-1 45-74-M00246_A_56351981_56351981</t>
  </si>
  <si>
    <t>17.06.2023 19:58:18</t>
  </si>
  <si>
    <t>17.06.2023 21:58:34</t>
  </si>
  <si>
    <t>KARABURUN TR-3 35-21-L00007_C_56378241_56378241</t>
  </si>
  <si>
    <t>17.06.2023 20:01:12</t>
  </si>
  <si>
    <t>17.06.2023 23:12:19</t>
  </si>
  <si>
    <t>17.06.2023 20:29:25</t>
  </si>
  <si>
    <t>17.06.2023 21:12:51</t>
  </si>
  <si>
    <t>TR-72A 45-77-L00462_ H_82045674</t>
  </si>
  <si>
    <t>17.06.2023 16:31:26</t>
  </si>
  <si>
    <t>DİNDARLI KÖK TR-3 KAKLIK 45-79-M00395_KIZILÇUKUR GÜNYAKA KARACAALİ BEYHARMAN M06_72035371</t>
  </si>
  <si>
    <t>17.06.2023 18:48:04</t>
  </si>
  <si>
    <t>17.06.2023 18:49:04</t>
  </si>
  <si>
    <t>L-297 35-18-L00297_35-18-L00297_72058237</t>
  </si>
  <si>
    <t>17.06.2023 09:17:49</t>
  </si>
  <si>
    <t>17.06.2023 14:05:16</t>
  </si>
  <si>
    <t>17.06.2023 00:23:46</t>
  </si>
  <si>
    <t>17.06.2023 00:50:55</t>
  </si>
  <si>
    <t>KAHRAMANDERE İM 35-10-A00002_GÖNEN M09_2096981</t>
  </si>
  <si>
    <t>17.06.2023 14:31:28</t>
  </si>
  <si>
    <t>BELEVİ İM 35-13-A00002_BELEVİ OTOBAN SULAMA L01_2064123</t>
  </si>
  <si>
    <t>17.06.2023 13:38:23</t>
  </si>
  <si>
    <t>17.06.2023 14:57:29</t>
  </si>
  <si>
    <t>17.06.2023 18:07:25</t>
  </si>
  <si>
    <t>17.06.2023 19:19:24</t>
  </si>
  <si>
    <t>TR-1/67 (CEZAEVİ YANI) 45-83-M00067__84021684_84021684</t>
  </si>
  <si>
    <t>17.06.2023 10:00:47</t>
  </si>
  <si>
    <t>17.06.2023 10:53:53</t>
  </si>
  <si>
    <t>TR-1/67 (CEZAEVİ YANI) 45-83-M00067__84021683_84021683</t>
  </si>
  <si>
    <t>17.06.2023 15:47:11</t>
  </si>
  <si>
    <t>17.06.2023 19:03:45</t>
  </si>
  <si>
    <t>ESKİ FOÇA İM 35-23-A00001_TR-2 FİDERİ L07_2309134</t>
  </si>
  <si>
    <t>17.06.2023 09:19:45</t>
  </si>
  <si>
    <t>17.06.2023 15:33:21</t>
  </si>
  <si>
    <t>GÜMÜLDÜR DM 35-25-M00100_TAHTALI-3 M06_2054412</t>
  </si>
  <si>
    <t>17.06.2023 09:36:14</t>
  </si>
  <si>
    <t>17.06.2023 09:40:42</t>
  </si>
  <si>
    <t>DURASILLI TR-7 45-78-M01118_TR-8 M05_2327267</t>
  </si>
  <si>
    <t>17.06.2023 07:18:55</t>
  </si>
  <si>
    <t>17.06.2023 07:58:15</t>
  </si>
  <si>
    <t>17.06.2023 09:51:01</t>
  </si>
  <si>
    <t>17.06.2023 09:52:29</t>
  </si>
  <si>
    <t>17.06.2023 10:22:51</t>
  </si>
  <si>
    <t>17.06.2023 13:43:16</t>
  </si>
  <si>
    <t>17.06.2023 10:22:57</t>
  </si>
  <si>
    <t>17.06.2023 10:33:51</t>
  </si>
  <si>
    <t>TİRE TM 35-29-A00003_SELATİN TÜNELİ M19_2061047</t>
  </si>
  <si>
    <t>17.06.2023 05:45:07</t>
  </si>
  <si>
    <t>17.06.2023 07:42:28</t>
  </si>
  <si>
    <t>MENEMEN İM 35-28-A00001_DM-4/12 M23_2100439</t>
  </si>
  <si>
    <t>17.06.2023 09:09:51</t>
  </si>
  <si>
    <t>17.06.2023 09:41:16</t>
  </si>
  <si>
    <t>17.06.2023 05:24:00</t>
  </si>
  <si>
    <t>17.06.2023 14:47:00</t>
  </si>
  <si>
    <t>SEYREK TR-7 KÖK 35-28-M00379_KÖK-24 GİRİŞ M10_2312930</t>
  </si>
  <si>
    <t>17.06.2023 21:21:35</t>
  </si>
  <si>
    <t>17.06.2023 22:13:34</t>
  </si>
  <si>
    <t>TR-1/80-A 45-72-M00119_956506010_956506010</t>
  </si>
  <si>
    <t>17.06.2023 17:52:20</t>
  </si>
  <si>
    <t>17.06.2023 20:11:38</t>
  </si>
  <si>
    <t>HATİCE YÜKSEL TR 35-23-M00241_DIREK TIPI TRAFO HUCRESI H01_2045867</t>
  </si>
  <si>
    <t>17.06.2023 15:25:40</t>
  </si>
  <si>
    <t>17.06.2023 19:08:32</t>
  </si>
  <si>
    <t>KARAKUYU KÖK 35-22-M00091_PANCAR M06_72111685</t>
  </si>
  <si>
    <t>17.06.2023 11:34:59</t>
  </si>
  <si>
    <t>17.06.2023 12:18:57</t>
  </si>
  <si>
    <t>K-60 35-01-K00060_A A2_5873883</t>
  </si>
  <si>
    <t>17.06.2023 19:47:29</t>
  </si>
  <si>
    <t>17.06.2023 21:32:42</t>
  </si>
  <si>
    <t>17.06.2023 12:24:01</t>
  </si>
  <si>
    <t>17.06.2023 12:25:59</t>
  </si>
  <si>
    <t>K-3889 35-02-K03889_99186519_99186519</t>
  </si>
  <si>
    <t>17.06.2023 14:44:26</t>
  </si>
  <si>
    <t>17.06.2023 19:12:42</t>
  </si>
  <si>
    <t>ÖZBEK DM (TR-315) 35-19-M00044_EĞRİLİMAN M04_72140384</t>
  </si>
  <si>
    <t>17.06.2023 01:56:45</t>
  </si>
  <si>
    <t>17.06.2023 03:46:27</t>
  </si>
  <si>
    <t>17.06.2023 11:47:25</t>
  </si>
  <si>
    <t>17.06.2023 12:10:07</t>
  </si>
  <si>
    <t>ARSLANLAR TM 35-26-A00004_KÖYLER-2 L43_2305570</t>
  </si>
  <si>
    <t>17.06.2023 20:27:19</t>
  </si>
  <si>
    <t>17.06.2023 20:40:13</t>
  </si>
  <si>
    <t>17.06.2023 04:22:09</t>
  </si>
  <si>
    <t>17.06.2023 05:34:14</t>
  </si>
  <si>
    <t>POYRAZ KÖK 45-78-M00651_HACIHIDIR M02_2307303</t>
  </si>
  <si>
    <t>17.06.2023 10:26:08</t>
  </si>
  <si>
    <t>17.06.2023 12:12:03</t>
  </si>
  <si>
    <t>17.06.2023 22:54:14</t>
  </si>
  <si>
    <t>17.06.2023 23:17:16</t>
  </si>
  <si>
    <t>17.06.2023 08:51:40</t>
  </si>
  <si>
    <t>17.06.2023 08:54:07</t>
  </si>
  <si>
    <t>TR-68 35-17-M00068__56389412_56389412</t>
  </si>
  <si>
    <t>17.06.2023 17:29:03</t>
  </si>
  <si>
    <t>17.06.2023 19:35:28</t>
  </si>
  <si>
    <t>TATAR DM 35-19-M00256_ALAÇATI-2 GİRİŞ M02_2318877</t>
  </si>
  <si>
    <t>17.06.2023 16:30:09</t>
  </si>
  <si>
    <t>17.06.2023 17:16:30</t>
  </si>
  <si>
    <t>ALÇUK TM 35-17-A00001_HatBaşıAyırıcı_75209752 M30_75209752</t>
  </si>
  <si>
    <t>17.06.2023 20:22:27</t>
  </si>
  <si>
    <t>17.06.2023 23:13:16</t>
  </si>
  <si>
    <t>KORDON KÖK 45-78-M00730_HatBaşıAyırıcı_66078044 M03_66078044</t>
  </si>
  <si>
    <t>17.06.2023 18:24:17</t>
  </si>
  <si>
    <t>18.06.2023 00:06:36</t>
  </si>
  <si>
    <t>MORSAN TM 45-71-A00002_BAĞYOLU M12_2312165</t>
  </si>
  <si>
    <t>17.06.2023 09:30:00</t>
  </si>
  <si>
    <t>17.06.2023 12:30:00</t>
  </si>
  <si>
    <t>SARISU TR-1 35-31-L00078_35-31-L00078_2363466</t>
  </si>
  <si>
    <t>17.06.2023 11:07:57</t>
  </si>
  <si>
    <t>17.06.2023 17:02:38</t>
  </si>
  <si>
    <t>ÜÇYOL KÖK 45-82-M00128_UZUNAHIRLI-MENTEŞE M04_2090479</t>
  </si>
  <si>
    <t>17.06.2023 18:51:30</t>
  </si>
  <si>
    <t>17.06.2023 19:42:40</t>
  </si>
  <si>
    <t>TR-182 45-78-L00182_Ö1 _49362013</t>
  </si>
  <si>
    <t>17.06.2023 23:44:40</t>
  </si>
  <si>
    <t>18.06.2023 00:49:27</t>
  </si>
  <si>
    <t>17.06.2023 05:26:36</t>
  </si>
  <si>
    <t>17.06.2023 06:21:45</t>
  </si>
  <si>
    <t>K-1296 35-01-K01296_F F3_5856338</t>
  </si>
  <si>
    <t>17.06.2023 10:21:25</t>
  </si>
  <si>
    <t>17.06.2023 12:00:30</t>
  </si>
  <si>
    <t>BİRGİ DM 35-15-L01013_KEMER L06_67562277</t>
  </si>
  <si>
    <t>17.06.2023 11:36:41</t>
  </si>
  <si>
    <t>17.06.2023 13:23:13</t>
  </si>
  <si>
    <t>17.06.2023 09:11:50</t>
  </si>
  <si>
    <t>17.06.2023 16:39:35</t>
  </si>
  <si>
    <t>IŞIKLAR TM 35-02-A00006_CUMAOVASI-2 M05_2307646</t>
  </si>
  <si>
    <t>18.06.2023 12:11:29</t>
  </si>
  <si>
    <t>18.06.2023 12:31:31</t>
  </si>
  <si>
    <t>TATAR DM 35-19-M00256_ALAÇATI-2 ÇIKIŞ ALİZE M03_2321143</t>
  </si>
  <si>
    <t>18.06.2023 14:54:58</t>
  </si>
  <si>
    <t>18.06.2023 15:52:01</t>
  </si>
  <si>
    <t>TR-1/11A 45-83-M00592_ M02_2097204</t>
  </si>
  <si>
    <t>18.06.2023 09:11:24</t>
  </si>
  <si>
    <t>18.06.2023 10:43:41</t>
  </si>
  <si>
    <t>DEMİRKÖPRÜ TM 45-78-A00005_SALİHLİ KÖYLER ( DEMİRKÖPRÜ-2 ) M08_2329515</t>
  </si>
  <si>
    <t>18.06.2023 15:38:05</t>
  </si>
  <si>
    <t>18.06.2023 15:58:42</t>
  </si>
  <si>
    <t>YENİFOÇA TR-48 35-23-M00048_950418010_950418010</t>
  </si>
  <si>
    <t>18.06.2023 13:51:42</t>
  </si>
  <si>
    <t>18.06.2023 15:08:56</t>
  </si>
  <si>
    <t>18.06.2023 05:50:53</t>
  </si>
  <si>
    <t>18.06.2023 05:56:52</t>
  </si>
  <si>
    <t>DM-3/18 35-19-M00416_11996846 f2b_5932399</t>
  </si>
  <si>
    <t>18.06.2023 10:40:03</t>
  </si>
  <si>
    <t>18.06.2023 13:30:00</t>
  </si>
  <si>
    <t>18.06.2023 06:18:04</t>
  </si>
  <si>
    <t>18.06.2023 11:56:47</t>
  </si>
  <si>
    <t>ALİAĞA TR-43 DM 35-17-M00043_M-87 M04_2315214</t>
  </si>
  <si>
    <t>18.06.2023 15:54:14</t>
  </si>
  <si>
    <t>18.06.2023 17:06:47</t>
  </si>
  <si>
    <t>TR-142 YAĞCILAR KÖK 35-19-M00142_YAĞCILAR M01_72114523</t>
  </si>
  <si>
    <t>18.06.2023 05:35:55</t>
  </si>
  <si>
    <t>18.06.2023 07:09:20</t>
  </si>
  <si>
    <t>18.06.2023 19:27:11</t>
  </si>
  <si>
    <t>18.06.2023 20:52:26</t>
  </si>
  <si>
    <t>ALAŞEHİR DM-13/1 45-73-M01121_A D02b_82473388</t>
  </si>
  <si>
    <t>18.06.2023 14:04:13</t>
  </si>
  <si>
    <t>18.06.2023 16:06:21</t>
  </si>
  <si>
    <t>DEĞİRMENDERE DM 35-22-M00085_ÇİLE KÖK M07_50066538</t>
  </si>
  <si>
    <t>18.06.2023 21:46:34</t>
  </si>
  <si>
    <t>18.06.2023 23:56:24</t>
  </si>
  <si>
    <t>M-913 35-02-M00913_M-632 M03_2118289</t>
  </si>
  <si>
    <t>18.06.2023 10:02:57</t>
  </si>
  <si>
    <t>18.06.2023 14:38:44</t>
  </si>
  <si>
    <t>K-4203 35-03-K04203_E_56363972_56363972</t>
  </si>
  <si>
    <t>18.06.2023 13:10:47</t>
  </si>
  <si>
    <t>18.06.2023 16:25:27</t>
  </si>
  <si>
    <t>18.06.2023 10:07:34</t>
  </si>
  <si>
    <t>18.06.2023 10:38:39</t>
  </si>
  <si>
    <t>18.06.2023 07:20:45</t>
  </si>
  <si>
    <t>18.06.2023 08:33:55</t>
  </si>
  <si>
    <t>18.06.2023 18:58:10</t>
  </si>
  <si>
    <t>18.06.2023 22:31:21</t>
  </si>
  <si>
    <t>CENKYERİ TR-1 45-82-M00131_DAĞITIM TRAFOSU M03_72194953</t>
  </si>
  <si>
    <t>18.06.2023 10:34:57</t>
  </si>
  <si>
    <t>18.06.2023 11:48:11</t>
  </si>
  <si>
    <t>18.06.2023 08:25:16</t>
  </si>
  <si>
    <t>18.06.2023 10:19:52</t>
  </si>
  <si>
    <t>RECEPLİ KÖYÜ TR-2 45-71-M01693_45-71-M01693_2371350</t>
  </si>
  <si>
    <t>18.06.2023 23:37:27</t>
  </si>
  <si>
    <t>19.06.2023 00:09:48</t>
  </si>
  <si>
    <t>M-367 35-02-M00367_99773170_99773170</t>
  </si>
  <si>
    <t>18.06.2023 21:42:39</t>
  </si>
  <si>
    <t>19.06.2023 00:26:48</t>
  </si>
  <si>
    <t>TR-35 35-30-L00035_D_90973283_90973283</t>
  </si>
  <si>
    <t>18.06.2023 10:36:42</t>
  </si>
  <si>
    <t>18.06.2023 11:11:58</t>
  </si>
  <si>
    <t>18.06.2023 19:04:54</t>
  </si>
  <si>
    <t>18.06.2023 20:00:40</t>
  </si>
  <si>
    <t>YOLÜSTÜ İM 35-15-A00002_EURO GIDA L02_2314561</t>
  </si>
  <si>
    <t>18.06.2023 19:59:06</t>
  </si>
  <si>
    <t>18.06.2023 21:34:22</t>
  </si>
  <si>
    <t>K-3873 35-01-K03873_K-1061 K03_2070370</t>
  </si>
  <si>
    <t>18.06.2023 14:00:23</t>
  </si>
  <si>
    <t>18.06.2023 16:10:24</t>
  </si>
  <si>
    <t>18.06.2023 15:17:14</t>
  </si>
  <si>
    <t>18.06.2023 16:11:03</t>
  </si>
  <si>
    <t>18.06.2023 17:18:18</t>
  </si>
  <si>
    <t>18.06.2023 19:10:14</t>
  </si>
  <si>
    <t>L-158 ONTUR 35-18-L00158_L-169 L10_84884923</t>
  </si>
  <si>
    <t>18.06.2023 12:47:29</t>
  </si>
  <si>
    <t>18.06.2023 14:32:06</t>
  </si>
  <si>
    <t>18.06.2023 09:21:00</t>
  </si>
  <si>
    <t>18.06.2023 10:32:05</t>
  </si>
  <si>
    <t>TR-2/43 45-72-L00043_TR-2/45 L02_61324956</t>
  </si>
  <si>
    <t>18.06.2023 17:26:14</t>
  </si>
  <si>
    <t>18.06.2023 19:11:15</t>
  </si>
  <si>
    <t>18.06.2023 16:26:04</t>
  </si>
  <si>
    <t>18.06.2023 20:03:28</t>
  </si>
  <si>
    <t>L-158 ONTUR 35-18-L00158_YENİ ONTUR L08_82758523</t>
  </si>
  <si>
    <t>18.06.2023 14:33:00</t>
  </si>
  <si>
    <t>18.06.2023 14:49:31</t>
  </si>
  <si>
    <t>K-1141 GEÇİT 35-04-K04882_K-1664 K04_2117713</t>
  </si>
  <si>
    <t>18.06.2023 16:22:21</t>
  </si>
  <si>
    <t>18.06.2023 19:26:37</t>
  </si>
  <si>
    <t>CAFERBEY KÖK 45-78-L00231_HatBaşıAyırıcı_53139509 L04_53139509</t>
  </si>
  <si>
    <t>18.06.2023 21:06:59</t>
  </si>
  <si>
    <t>18.06.2023 22:33:54</t>
  </si>
  <si>
    <t>AŞAĞIKIRIKLAR DM 35-16-M00448_YENİKENT SULAMA M11_2115986</t>
  </si>
  <si>
    <t>18.06.2023 12:55:54</t>
  </si>
  <si>
    <t>18.06.2023 13:56:58</t>
  </si>
  <si>
    <t>M-516 METAŞ KÖK 35-02-M00516_M-1151 M04_72046138</t>
  </si>
  <si>
    <t>18.06.2023 10:02:49</t>
  </si>
  <si>
    <t>18.06.2023 16:35:51</t>
  </si>
  <si>
    <t>KUYUCAK DM 35-27-M00273_HatBaşıAyırıcı_53132492 M04_53132492</t>
  </si>
  <si>
    <t>18.06.2023 12:19:26</t>
  </si>
  <si>
    <t>18.06.2023 14:35:46</t>
  </si>
  <si>
    <t>K-692 35-04-K00692_D D1B_5824322</t>
  </si>
  <si>
    <t>18.06.2023 08:27:42</t>
  </si>
  <si>
    <t>18.06.2023 09:09:11</t>
  </si>
  <si>
    <t>18.06.2023 07:34:00</t>
  </si>
  <si>
    <t>18.06.2023 09:04:59</t>
  </si>
  <si>
    <t>KÜRE TR-1 35-29-L00483_35-29-L00483_2363106</t>
  </si>
  <si>
    <t>18.06.2023 19:23:10</t>
  </si>
  <si>
    <t>18.06.2023 21:51:50</t>
  </si>
  <si>
    <t>18.06.2023 17:12:53</t>
  </si>
  <si>
    <t>18.06.2023 17:39:07</t>
  </si>
  <si>
    <t>KARAKOCA TR-1 45-71-M00978_45-71-M00978_2355322</t>
  </si>
  <si>
    <t>18.06.2023 06:32:28</t>
  </si>
  <si>
    <t>18.06.2023 13:19:55</t>
  </si>
  <si>
    <t>ÇEŞME HAVZA TM 35-18-A00006_URLA-2 M11_2037398</t>
  </si>
  <si>
    <t>18.06.2023 15:57:00</t>
  </si>
  <si>
    <t>18.06.2023 16:53:25</t>
  </si>
  <si>
    <t>TR-55 35-22-M00055_955280027_955280027</t>
  </si>
  <si>
    <t>18.06.2023 11:03:28</t>
  </si>
  <si>
    <t>18.06.2023 12:03:37</t>
  </si>
  <si>
    <t>ALİZE KÖK 35-18-M00059_HatBaşıAyırıcı_53138285 M09_53138285</t>
  </si>
  <si>
    <t>18.06.2023 14:14:19</t>
  </si>
  <si>
    <t>18.06.2023 17:35:19</t>
  </si>
  <si>
    <t>TR-33 35-17-M00033_M-433 M03_66314650</t>
  </si>
  <si>
    <t>18.06.2023 18:12:46</t>
  </si>
  <si>
    <t>18.06.2023 22:13:23</t>
  </si>
  <si>
    <t>KALEMOĞLU KÖK 45-75-M00069_İÇME SUYU ENH M03_2328713</t>
  </si>
  <si>
    <t>18.06.2023 16:17:00</t>
  </si>
  <si>
    <t>18.06.2023 17:12:36</t>
  </si>
  <si>
    <t>FUNDACIK KÖK 45-75-M00068_ÇİÇEKLİ M02_67108854</t>
  </si>
  <si>
    <t>18.06.2023 15:51:45</t>
  </si>
  <si>
    <t>18.06.2023 16:12:26</t>
  </si>
  <si>
    <t>YASEMİN DM 35-19-M00002_ÖZBEK M03_2055960</t>
  </si>
  <si>
    <t>18.06.2023 09:30:45</t>
  </si>
  <si>
    <t>18.06.2023 10:07:42</t>
  </si>
  <si>
    <t>ÇALTILIK TR-1 35-27-M01167_ H_82963166</t>
  </si>
  <si>
    <t>18.06.2023 20:56:36</t>
  </si>
  <si>
    <t>18.06.2023 21:28:30</t>
  </si>
  <si>
    <t>ŞEMİKLER TM 35-04-A00003_ŞEMİKLER-7 K32_2055844</t>
  </si>
  <si>
    <t>18.06.2023 15:26:04</t>
  </si>
  <si>
    <t>18.06.2023 17:40:00</t>
  </si>
  <si>
    <t>KAYAPINAR KÖK 45-71-M02146_KAYAPINAR M06_60777325</t>
  </si>
  <si>
    <t>18.06.2023 18:22:38</t>
  </si>
  <si>
    <t>18.06.2023 19:56:51</t>
  </si>
  <si>
    <t>GÖKEYÜP KÖK 45-86-M00334_GÖKEYÜP M04_81494878</t>
  </si>
  <si>
    <t>18.06.2023 13:36:00</t>
  </si>
  <si>
    <t>18.06.2023 15:45:57</t>
  </si>
  <si>
    <t>K-4027 35-01-K04027_98983271_98983271</t>
  </si>
  <si>
    <t>18.06.2023 18:00:04</t>
  </si>
  <si>
    <t>18.06.2023 18:52:22</t>
  </si>
  <si>
    <t>MANİSA TM-1 45-71-A00001_DM-8 M21_2309130</t>
  </si>
  <si>
    <t>18.06.2023 00:45:46</t>
  </si>
  <si>
    <t>18.06.2023 01:24:53</t>
  </si>
  <si>
    <t>ARMAK KÖK 35-26-M00558_DM-5 M01_65935497</t>
  </si>
  <si>
    <t>18.06.2023 10:04:30</t>
  </si>
  <si>
    <t>18.06.2023 12:30:24</t>
  </si>
  <si>
    <t>TR-1/5 45-72-M00005_DAĞITIM TRAFO TR-1/5 M05_83483699</t>
  </si>
  <si>
    <t>18.06.2023 22:45:30</t>
  </si>
  <si>
    <t>19.06.2023 01:21:46</t>
  </si>
  <si>
    <t>YEŞİLKÖY-1 35-26-M00790_DIREK TIPI TRAFO HUCRESI H01_2116148</t>
  </si>
  <si>
    <t>18.06.2023 14:36:09</t>
  </si>
  <si>
    <t>18.06.2023 15:50:01</t>
  </si>
  <si>
    <t>18.06.2023 07:42:56</t>
  </si>
  <si>
    <t>18.06.2023 08:29:45</t>
  </si>
  <si>
    <t>18.06.2023 07:50:24</t>
  </si>
  <si>
    <t>18.06.2023 08:50:03</t>
  </si>
  <si>
    <t>18.06.2023 23:00:55</t>
  </si>
  <si>
    <t>19.06.2023 03:08:04</t>
  </si>
  <si>
    <t>K-1001 35-03-K01001_D_56363966_56363966</t>
  </si>
  <si>
    <t>18.06.2023 12:55:14</t>
  </si>
  <si>
    <t>18.06.2023 14:31:37</t>
  </si>
  <si>
    <t>18.06.2023 20:14:31</t>
  </si>
  <si>
    <t>18.06.2023 23:25:37</t>
  </si>
  <si>
    <t>ALOSBİ TM 35-17-A00006_ŞAKRAN M05_2310717</t>
  </si>
  <si>
    <t>18.06.2023 14:47:54</t>
  </si>
  <si>
    <t>18.06.2023 15:01:00</t>
  </si>
  <si>
    <t>TİYENLİ KÖK 45-85-M00004_TİYENLİ KÖY ÇIKIŞI M01_72102279</t>
  </si>
  <si>
    <t>18.06.2023 20:35:41</t>
  </si>
  <si>
    <t>19.06.2023 01:23:57</t>
  </si>
  <si>
    <t>FUNDACIK KÖK 45-75-M00068_ÇİÇEKLİ M02_67108813</t>
  </si>
  <si>
    <t>18.06.2023 14:26:48</t>
  </si>
  <si>
    <t>18.06.2023 15:10:16</t>
  </si>
  <si>
    <t>DEMİRCİLİ DM 35-15-L00895_BENZİNLİK L011_85268587</t>
  </si>
  <si>
    <t>18.06.2023 09:15:14</t>
  </si>
  <si>
    <t>18.06.2023 09:38:59</t>
  </si>
  <si>
    <t>ÇİLE TR-4 35-22-M00189_35-22-M00189_2354033</t>
  </si>
  <si>
    <t>18.06.2023 08:58:47</t>
  </si>
  <si>
    <t>18.06.2023 17:40:38</t>
  </si>
  <si>
    <t>K-2365 GEÇİT 35-02-K02365_K-3034 K01_72046644</t>
  </si>
  <si>
    <t>18.06.2023 10:27:12</t>
  </si>
  <si>
    <t>18.06.2023 11:37:51</t>
  </si>
  <si>
    <t>ALOSBİ TM 35-17-A00006_ŞAKRAN M05_2054686</t>
  </si>
  <si>
    <t>18.06.2023 13:50:17</t>
  </si>
  <si>
    <t>18.06.2023 14:31:39</t>
  </si>
  <si>
    <t>SOMA A SANTRALİ İM/DM 45-82-A00001_KIRKAĞAÇ L15_2324961</t>
  </si>
  <si>
    <t>18.06.2023 06:29:14</t>
  </si>
  <si>
    <t>18.06.2023 07:21:49</t>
  </si>
  <si>
    <t>ULUCAK DM-2/18 35-27-M00943_DM-2/12 M01_61239191</t>
  </si>
  <si>
    <t>18.06.2023 09:25:19</t>
  </si>
  <si>
    <t>18.06.2023 15:10:11</t>
  </si>
  <si>
    <t>18.06.2023 16:43:55</t>
  </si>
  <si>
    <t>18.06.2023 16:50:04</t>
  </si>
  <si>
    <t>18.06.2023 02:21:12</t>
  </si>
  <si>
    <t>18.06.2023 09:33:41</t>
  </si>
  <si>
    <t>18.06.2023 19:59:58</t>
  </si>
  <si>
    <t>18.06.2023 20:53:30</t>
  </si>
  <si>
    <t>DM-05/02 45-71-M00048_DAĞITIM TRAFOSU M05_66503096</t>
  </si>
  <si>
    <t>18.06.2023 16:38:07</t>
  </si>
  <si>
    <t>18.06.2023 17:22:53</t>
  </si>
  <si>
    <t>18.06.2023 18:47:04</t>
  </si>
  <si>
    <t>18.06.2023 19:08:08</t>
  </si>
  <si>
    <t>ÇAMÖNÜ TR-7 35-22-M00175_DIREK TIPI TRAFO HUCRESI H01_2126254</t>
  </si>
  <si>
    <t>18.06.2023 07:06:19</t>
  </si>
  <si>
    <t>18.06.2023 10:16:54</t>
  </si>
  <si>
    <t>TR-1/54 45-72-M00054_TR-1/5 M02_83485654</t>
  </si>
  <si>
    <t>18.06.2023 12:51:54</t>
  </si>
  <si>
    <t>18.06.2023 16:08:19</t>
  </si>
  <si>
    <t>18.06.2023 18:25:41</t>
  </si>
  <si>
    <t>18.06.2023 18:34:18</t>
  </si>
  <si>
    <t>TR-182 45-78-L00182__65513062_65513062</t>
  </si>
  <si>
    <t>18.06.2023 16:24:21</t>
  </si>
  <si>
    <t>18.06.2023 19:01:01</t>
  </si>
  <si>
    <t>DM-9 45-71-M00386_GERİDÖNÜŞÜM BİOKÜTLE SANTRAL M03_66185019</t>
  </si>
  <si>
    <t>18.06.2023 04:06:13</t>
  </si>
  <si>
    <t>18.06.2023 04:15:44</t>
  </si>
  <si>
    <t>L-376 PAZARYERİ 35-18-L00376_A a1_5955301</t>
  </si>
  <si>
    <t>18.06.2023 15:36:27</t>
  </si>
  <si>
    <t>18.06.2023 20:06:43</t>
  </si>
  <si>
    <t>FOÇA CEZA İNFAZ KURUMU KÖK 35-23-M00302_CEZAEVİ ÇIKIŞ M07_72019950</t>
  </si>
  <si>
    <t>18.06.2023 20:28:43</t>
  </si>
  <si>
    <t>18.06.2023 22:44:18</t>
  </si>
  <si>
    <t>ALİZE KÖK 35-18-M00059_ALAÇATI TM (URLA-1) M10_72185031</t>
  </si>
  <si>
    <t>18.06.2023 09:43:15</t>
  </si>
  <si>
    <t>18.06.2023 10:37:25</t>
  </si>
  <si>
    <t>TOPÇAM SULAMA TR-12 35-16-M00205_DIREK TIPI TRAFO HUCRESI H01_2043080</t>
  </si>
  <si>
    <t>18.06.2023 11:42:06</t>
  </si>
  <si>
    <t>18.06.2023 15:23:58</t>
  </si>
  <si>
    <t>BAKLACI TR-3 45-73-M01231_ H_81682507</t>
  </si>
  <si>
    <t>18.06.2023 22:46:45</t>
  </si>
  <si>
    <t>19.06.2023 00:35:20</t>
  </si>
  <si>
    <t>K-4629 35-04-K04629_95002461751_95002461751</t>
  </si>
  <si>
    <t>18.06.2023 16:32:46</t>
  </si>
  <si>
    <t>18.06.2023 19:20:50</t>
  </si>
  <si>
    <t>18.06.2023 07:47:46</t>
  </si>
  <si>
    <t>18.06.2023 07:57:06</t>
  </si>
  <si>
    <t>18.06.2023 09:16:43</t>
  </si>
  <si>
    <t>18.06.2023 14:36:05</t>
  </si>
  <si>
    <t>SUDELİĞİ KÖK 45-72-L00111_DİNGİLLER ÇIKIŞI L03_66544615</t>
  </si>
  <si>
    <t>18.06.2023 14:06:59</t>
  </si>
  <si>
    <t>18.06.2023 14:07:44</t>
  </si>
  <si>
    <t>M-1537 35-01-M01537_E_56357885_56357885</t>
  </si>
  <si>
    <t>18.06.2023 11:13:56</t>
  </si>
  <si>
    <t>18.06.2023 12:47:39</t>
  </si>
  <si>
    <t>L-427 35-18-L00427_950452573_950452573</t>
  </si>
  <si>
    <t>18.06.2023 10:45:07</t>
  </si>
  <si>
    <t>18.06.2023 11:46:33</t>
  </si>
  <si>
    <t>18.06.2023 15:02:58</t>
  </si>
  <si>
    <t>18.06.2023 15:03:29</t>
  </si>
  <si>
    <t>18.06.2023 16:40:35</t>
  </si>
  <si>
    <t>18.06.2023 16:59:36</t>
  </si>
  <si>
    <t>18.06.2023 06:55:42</t>
  </si>
  <si>
    <t>18.06.2023 06:59:24</t>
  </si>
  <si>
    <t>18.06.2023 14:10:00</t>
  </si>
  <si>
    <t>18.06.2023 15:32:38</t>
  </si>
  <si>
    <t>18.06.2023 12:15:33</t>
  </si>
  <si>
    <t>18.06.2023 17:56:55</t>
  </si>
  <si>
    <t>18.06.2023 09:55:44</t>
  </si>
  <si>
    <t>18.06.2023 12:38:37</t>
  </si>
  <si>
    <t>YUKARI KIZILCA TR-2 35-27-L00052_913289986_913289986</t>
  </si>
  <si>
    <t>18.06.2023 08:53:37</t>
  </si>
  <si>
    <t>18.06.2023 13:38:15</t>
  </si>
  <si>
    <t>18.06.2023 07:13:35</t>
  </si>
  <si>
    <t>18.06.2023 07:37:56</t>
  </si>
  <si>
    <t>18.06.2023 08:04:48</t>
  </si>
  <si>
    <t>18.06.2023 08:16:10</t>
  </si>
  <si>
    <t>18.06.2023 00:13:31</t>
  </si>
  <si>
    <t>18.06.2023 01:51:18</t>
  </si>
  <si>
    <t>AHMET KAYA ÖZEL TR 45-83-M00404Ö_DIREK TIPI TRAFO HUCRESI H01_2104885</t>
  </si>
  <si>
    <t>18.06.2023 14:07:05</t>
  </si>
  <si>
    <t>18.06.2023 15:34:24</t>
  </si>
  <si>
    <t>K-4248 35-02-K04248_910205008_910205008</t>
  </si>
  <si>
    <t>18.06.2023 14:30:30</t>
  </si>
  <si>
    <t>18.06.2023 16:35:25</t>
  </si>
  <si>
    <t>18.06.2023 14:47:37</t>
  </si>
  <si>
    <t>18.06.2023 15:55:43</t>
  </si>
  <si>
    <t>TR-97 MENTEŞ YOLU 35-19-L00097_956684118_956684118</t>
  </si>
  <si>
    <t>18.06.2023 10:05:30</t>
  </si>
  <si>
    <t>18.06.2023 12:13:51</t>
  </si>
  <si>
    <t>K-692 35-04-K00692_G G1B_5927389</t>
  </si>
  <si>
    <t>18.06.2023 09:32:07</t>
  </si>
  <si>
    <t>18.06.2023 10:11:59</t>
  </si>
  <si>
    <t>KARAHIDIRLI KÖK 35-16-M00718_BOZKÖY M4_2333493</t>
  </si>
  <si>
    <t>18.06.2023 23:15:16</t>
  </si>
  <si>
    <t>19.06.2023 00:45:25</t>
  </si>
  <si>
    <t>18.06.2023 01:06:34</t>
  </si>
  <si>
    <t>18.06.2023 01:17:40</t>
  </si>
  <si>
    <t>TR-120 35-16-L00120_35-16-L00120_2347006</t>
  </si>
  <si>
    <t>18.06.2023 13:50:19</t>
  </si>
  <si>
    <t>18.06.2023 14:53:17</t>
  </si>
  <si>
    <t>18.06.2023 05:43:35</t>
  </si>
  <si>
    <t>18.06.2023 06:20:55</t>
  </si>
  <si>
    <t>ALİZE KÖK 35-18-M00059_CANTÜRK MADEN M11_72185033</t>
  </si>
  <si>
    <t>18.06.2023 21:45:13</t>
  </si>
  <si>
    <t>18.06.2023 21:58:27</t>
  </si>
  <si>
    <t>AKHİSAR İM 45-72-A00001_DM-8 ŞEHİR-1 L12_2308257</t>
  </si>
  <si>
    <t>18.06.2023 16:49:38</t>
  </si>
  <si>
    <t>18.06.2023 21:19:27</t>
  </si>
  <si>
    <t>DM-3/1 35-19-M00003_DM-5/1 M05_2311334</t>
  </si>
  <si>
    <t>18.06.2023 09:29:08</t>
  </si>
  <si>
    <t>18.06.2023 09:47:51</t>
  </si>
  <si>
    <t>SULTAN DM 35-25-M00121_M-36 ZİNDANCIK KÖK M12_72117240</t>
  </si>
  <si>
    <t>18.06.2023 05:12:57</t>
  </si>
  <si>
    <t>18.06.2023 05:43:31</t>
  </si>
  <si>
    <t>ÇAPAK KÖK 35-26-M00435_DAĞKIZILCA-1 GİRİŞ M03_76015958</t>
  </si>
  <si>
    <t>18.06.2023 06:16:04</t>
  </si>
  <si>
    <t>18.06.2023 07:30:13</t>
  </si>
  <si>
    <t>K-3286 35-08-K03286_B_56358973_56358973</t>
  </si>
  <si>
    <t>18.06.2023 12:31:40</t>
  </si>
  <si>
    <t>18.06.2023 13:34:29</t>
  </si>
  <si>
    <t>DM-3/TR-32 35-22-M00074_95001413428_95001413428</t>
  </si>
  <si>
    <t>18.06.2023 18:50:28</t>
  </si>
  <si>
    <t>18.06.2023 22:45:41</t>
  </si>
  <si>
    <t>KURTTUTAN TR-1 45-78-M01152_953286687_953286687</t>
  </si>
  <si>
    <t>18.06.2023 09:59:56</t>
  </si>
  <si>
    <t>18.06.2023 20:14:23</t>
  </si>
  <si>
    <t>18.06.2023 13:26:29</t>
  </si>
  <si>
    <t>18.06.2023 14:17:09</t>
  </si>
  <si>
    <t>K-337 35-07-K00337_35-07-K00337_48414908</t>
  </si>
  <si>
    <t>18.06.2023 10:30:56</t>
  </si>
  <si>
    <t>18.06.2023 11:27:07</t>
  </si>
  <si>
    <t>TAYTAN OFİS KÖK 45-78-M00314_HatBaşıAyırıcı_53140260 M014_53140260</t>
  </si>
  <si>
    <t>18.06.2023 08:41:26</t>
  </si>
  <si>
    <t>18.06.2023 09:30:35</t>
  </si>
  <si>
    <t>18.06.2023 19:40:46</t>
  </si>
  <si>
    <t>18.06.2023 21:07:18</t>
  </si>
  <si>
    <t>18.06.2023 19:16:55</t>
  </si>
  <si>
    <t>18.06.2023 19:39:16</t>
  </si>
  <si>
    <t>K-1580 35-01-K01580_A 1A_5857145</t>
  </si>
  <si>
    <t>18.06.2023 07:49:11</t>
  </si>
  <si>
    <t>18.06.2023 09:20:46</t>
  </si>
  <si>
    <t>M-1017 35-03-M01017_35-03-M01017_41947628</t>
  </si>
  <si>
    <t>18.06.2023 16:13:29</t>
  </si>
  <si>
    <t>18.06.2023 16:44:19</t>
  </si>
  <si>
    <t>18.06.2023 16:41:47</t>
  </si>
  <si>
    <t>19.06.2023 00:55:36</t>
  </si>
  <si>
    <t>K-2815 35-04-K02815_D_56371237_56371237</t>
  </si>
  <si>
    <t>18.06.2023 11:20:34</t>
  </si>
  <si>
    <t>18.06.2023 12:11:46</t>
  </si>
  <si>
    <t>18.06.2023 17:41:24</t>
  </si>
  <si>
    <t>18.06.2023 18:50:10</t>
  </si>
  <si>
    <t>BALLICA İM 45-72-A00005_YENİ ZEYTİNLİOVA L03_2327276</t>
  </si>
  <si>
    <t>18.06.2023 16:17:04</t>
  </si>
  <si>
    <t>18.06.2023 17:17:39</t>
  </si>
  <si>
    <t>SELENDİ DM 45-81-M00001_KINIK M06_2077096</t>
  </si>
  <si>
    <t>18.06.2023 10:05:14</t>
  </si>
  <si>
    <t>18.06.2023 11:16:57</t>
  </si>
  <si>
    <t>SALUR KÖK 45-75-M00062_GÜNEŞLİ M02_72037121</t>
  </si>
  <si>
    <t>18.06.2023 19:45:00</t>
  </si>
  <si>
    <t>18.06.2023 23:01:42</t>
  </si>
  <si>
    <t>18.06.2023 09:02:41</t>
  </si>
  <si>
    <t>18.06.2023 16:37:14</t>
  </si>
  <si>
    <t>BAŞIBÜYÜK KÖK 45-77-L00158_BALIBEY ÇIKIŞ L06_61353348</t>
  </si>
  <si>
    <t>18.06.2023 13:56:25</t>
  </si>
  <si>
    <t>18.06.2023 13:57:27</t>
  </si>
  <si>
    <t>18.06.2023 15:07:37</t>
  </si>
  <si>
    <t>18.06.2023 15:16:44</t>
  </si>
  <si>
    <t>BERGAMA TM 35-16-A00004_HatBaşıAyırıcı_53139940 M07_53139940</t>
  </si>
  <si>
    <t>18.06.2023 02:34:15</t>
  </si>
  <si>
    <t>18.06.2023 07:27:59</t>
  </si>
  <si>
    <t>18.06.2023 09:45:32</t>
  </si>
  <si>
    <t>18.06.2023 10:26:45</t>
  </si>
  <si>
    <t>ALAŞEHİR TM 45-73-A00001_KEMALİYE-2 M20_2312685</t>
  </si>
  <si>
    <t>18.06.2023 18:27:09</t>
  </si>
  <si>
    <t>18.06.2023 18:44:16</t>
  </si>
  <si>
    <t>DM-2 35-28-M00700_DM-6 M04_83506970</t>
  </si>
  <si>
    <t>18.06.2023 09:30:41</t>
  </si>
  <si>
    <t>18.06.2023 10:10:00</t>
  </si>
  <si>
    <t>KARABURUN TR-8 35-21-L00015_953367522_953367522</t>
  </si>
  <si>
    <t>18.06.2023 09:58:51</t>
  </si>
  <si>
    <t>18.06.2023 11:33:29</t>
  </si>
  <si>
    <t>TR-20 35-22-M00020_955282145_955282145</t>
  </si>
  <si>
    <t>18.06.2023 11:57:44</t>
  </si>
  <si>
    <t>18.06.2023 21:29:42</t>
  </si>
  <si>
    <t>18.06.2023 09:20:38</t>
  </si>
  <si>
    <t>18.06.2023 09:45:28</t>
  </si>
  <si>
    <t>AHMETBEYLER DM 35-16-M00154_FERİZLER SULAMA M06_82965208</t>
  </si>
  <si>
    <t>18.06.2023 09:59:39</t>
  </si>
  <si>
    <t>18.06.2023 14:26:54</t>
  </si>
  <si>
    <t>18.06.2023 11:00:43</t>
  </si>
  <si>
    <t>18.06.2023 12:59:24</t>
  </si>
  <si>
    <t>SÜLEYMANLI KÖK 35-28-M00606_PLATİN GES M03_66870927</t>
  </si>
  <si>
    <t>18.06.2023 10:34:54</t>
  </si>
  <si>
    <t>18.06.2023 11:27:36</t>
  </si>
  <si>
    <t>18.06.2023 15:20:23</t>
  </si>
  <si>
    <t>18.06.2023 18:52:30</t>
  </si>
  <si>
    <t>18.06.2023 09:37:06</t>
  </si>
  <si>
    <t>18.06.2023 15:40:34</t>
  </si>
  <si>
    <t>18.06.2023 14:39:55</t>
  </si>
  <si>
    <t>18.06.2023 14:46:51</t>
  </si>
  <si>
    <t>TAŞLIYOL KÖK 35-27-M00495_HatBaşıAyırıcı_85017834 M03_85017834</t>
  </si>
  <si>
    <t>18.06.2023 09:10:40</t>
  </si>
  <si>
    <t>18.06.2023 12:13:41</t>
  </si>
  <si>
    <t>18.06.2023 17:26:30</t>
  </si>
  <si>
    <t>19.06.2023 00:28:23</t>
  </si>
  <si>
    <t>18.06.2023 16:59:46</t>
  </si>
  <si>
    <t>18.06.2023 17:58:07</t>
  </si>
  <si>
    <t>BEŞPINARLAR KÖYÜ TR-1 35-27-M00413_SPİL DAĞI MİLLİ PARKI M02_72162669</t>
  </si>
  <si>
    <t>18.06.2023 17:39:57</t>
  </si>
  <si>
    <t>18.06.2023 21:09:04</t>
  </si>
  <si>
    <t>18.06.2023 10:54:42</t>
  </si>
  <si>
    <t>18.06.2023 11:49:30</t>
  </si>
  <si>
    <t>YAKAKÖY KÖK 45-75-M00067_YAKAKÖY M04_2092143</t>
  </si>
  <si>
    <t>18.06.2023 12:49:07</t>
  </si>
  <si>
    <t>18.06.2023 12:56:35</t>
  </si>
  <si>
    <t>K-1870 35-09-K01870_912224696_912224696</t>
  </si>
  <si>
    <t>18.06.2023 15:35:03</t>
  </si>
  <si>
    <t>18.06.2023 16:16:22</t>
  </si>
  <si>
    <t>18.06.2023 16:53:05</t>
  </si>
  <si>
    <t>18.06.2023 17:00:10</t>
  </si>
  <si>
    <t>ÇAMLICA KÖK 45-81-M00048_ÇANSA M01_71996142</t>
  </si>
  <si>
    <t>18.06.2023 10:03:27</t>
  </si>
  <si>
    <t>18.06.2023 16:27:32</t>
  </si>
  <si>
    <t>18.06.2023 16:26:39</t>
  </si>
  <si>
    <t>18.06.2023 18:05:12</t>
  </si>
  <si>
    <t>18.06.2023 11:18:42</t>
  </si>
  <si>
    <t>18.06.2023 13:50:00</t>
  </si>
  <si>
    <t>18.06.2023 13:49:52</t>
  </si>
  <si>
    <t>18.06.2023 17:33:01</t>
  </si>
  <si>
    <t>18.06.2023 16:55:16</t>
  </si>
  <si>
    <t>18.06.2023 17:02:29</t>
  </si>
  <si>
    <t>M-993 35-03-M00993_910438371_910438371</t>
  </si>
  <si>
    <t>18.06.2023 21:12:56</t>
  </si>
  <si>
    <t>19.06.2023 01:56:35</t>
  </si>
  <si>
    <t>18.06.2023 07:38:38</t>
  </si>
  <si>
    <t>18.06.2023 07:45:24</t>
  </si>
  <si>
    <t>YOLÜSTÜ İM 35-15-A00002_TR-1 L03_2074348</t>
  </si>
  <si>
    <t>18.06.2023 18:59:54</t>
  </si>
  <si>
    <t>18.06.2023 19:26:05</t>
  </si>
  <si>
    <t>TR-52 35-27-M00052_DAĞITIM TRAFO TR-52 M03_72176401</t>
  </si>
  <si>
    <t>18.06.2023 12:29:27</t>
  </si>
  <si>
    <t>18.06.2023 20:43:29</t>
  </si>
  <si>
    <t>BEYDAĞ İM 35-32-A00001_MUTAFLAR L14_2308120</t>
  </si>
  <si>
    <t>18.06.2023 08:31:21</t>
  </si>
  <si>
    <t>18.06.2023 08:44:22</t>
  </si>
  <si>
    <t>KAYAPINAR KÖK 45-71-M02146_HatBaşıAyırıcı_53135826 M05_53135826</t>
  </si>
  <si>
    <t>18.06.2023 13:35:02</t>
  </si>
  <si>
    <t>18.06.2023 18:20:38</t>
  </si>
  <si>
    <t>L-512 REİSDERE 35-18-L00512_950439182_950439182</t>
  </si>
  <si>
    <t>18.06.2023 22:34:29</t>
  </si>
  <si>
    <t>19.06.2023 00:06:04</t>
  </si>
  <si>
    <t>TR-1 35-27-M00001_TR-5 M05_83504963</t>
  </si>
  <si>
    <t>18.06.2023 10:32:14</t>
  </si>
  <si>
    <t>18.06.2023 12:07:26</t>
  </si>
  <si>
    <t>18.06.2023 19:52:28</t>
  </si>
  <si>
    <t>18.06.2023 20:13:18</t>
  </si>
  <si>
    <t>HALKAPINAR TR-1 35-29-L00639_DIREK TIPI TRAFO HUCRESI H01_2098950</t>
  </si>
  <si>
    <t>18.06.2023 08:57:11</t>
  </si>
  <si>
    <t>18.06.2023 13:24:38</t>
  </si>
  <si>
    <t>AKHİSAR İM 45-72-A00001_TR-2/8 L01_2308695</t>
  </si>
  <si>
    <t>18.06.2023 21:51:54</t>
  </si>
  <si>
    <t>19.06.2023 00:49:07</t>
  </si>
  <si>
    <t>K-4035 35-01-K04035_912376488_912376488</t>
  </si>
  <si>
    <t>18.06.2023 13:18:08</t>
  </si>
  <si>
    <t>18.06.2023 14:17:11</t>
  </si>
  <si>
    <t>GÖÇBEYLİ TR-2 35-16-M00017_47430268_56395346_56395346</t>
  </si>
  <si>
    <t>18.06.2023 17:09:13</t>
  </si>
  <si>
    <t>18.06.2023 18:26:32</t>
  </si>
  <si>
    <t>18.06.2023 13:32:06</t>
  </si>
  <si>
    <t>18.06.2023 15:39:55</t>
  </si>
  <si>
    <t>MENEMEN TR-15 35-28-L00015_35-28-L00015_2349504</t>
  </si>
  <si>
    <t>18.06.2023 13:54:52</t>
  </si>
  <si>
    <t>18.06.2023 14:37:41</t>
  </si>
  <si>
    <t>BELEVİ TR-2 35-13-L00061_DIREK TIPI TRAFO HUCRESI H01_2045165</t>
  </si>
  <si>
    <t>18.06.2023 17:48:56</t>
  </si>
  <si>
    <t>18.06.2023 19:47:15</t>
  </si>
  <si>
    <t>18.06.2023 18:18:25</t>
  </si>
  <si>
    <t>18.06.2023 23:49:34</t>
  </si>
  <si>
    <t>KAVAKLIDERE TR-12 45-73-M00145_TR-17 M01_2093007</t>
  </si>
  <si>
    <t>18.06.2023 08:59:22</t>
  </si>
  <si>
    <t>18.06.2023 14:11:59</t>
  </si>
  <si>
    <t>KASAPLI TR-2 45-73-M00263_DIREK TIPI TRAFO HUCRESI H01_2096075</t>
  </si>
  <si>
    <t>18.06.2023 08:55:53</t>
  </si>
  <si>
    <t>18.06.2023 10:06:00</t>
  </si>
  <si>
    <t>DM-2/45 35-26-M00842_956626799_956626799</t>
  </si>
  <si>
    <t>18.06.2023 19:44:31</t>
  </si>
  <si>
    <t>18.06.2023 21:19:59</t>
  </si>
  <si>
    <t>18.06.2023 17:01:34</t>
  </si>
  <si>
    <t>18.06.2023 17:45:52</t>
  </si>
  <si>
    <t>SALUR KÖK 45-75-M00062_OĞULDURUK M03_72037155</t>
  </si>
  <si>
    <t>18.06.2023 15:13:29</t>
  </si>
  <si>
    <t>18.06.2023 16:22:41</t>
  </si>
  <si>
    <t>18.06.2023 16:55:06</t>
  </si>
  <si>
    <t>18.06.2023 17:20:53</t>
  </si>
  <si>
    <t>ALİZE KÖK 35-18-M00059_HatBaşıAyırıcı_53138273 M09_53138273</t>
  </si>
  <si>
    <t>18.06.2023 07:45:18</t>
  </si>
  <si>
    <t>18.06.2023 10:34:36</t>
  </si>
  <si>
    <t>YENİ BAĞARASI TR-1 35-23-M00207_95000634822_95000634822</t>
  </si>
  <si>
    <t>18.06.2023 13:19:09</t>
  </si>
  <si>
    <t>18.06.2023 16:08:46</t>
  </si>
  <si>
    <t>ALOSBİ TM 35-17-A00006_ADALET-2 M08_2310720</t>
  </si>
  <si>
    <t>18.06.2023 15:50:06</t>
  </si>
  <si>
    <t>18.06.2023 16:17:38</t>
  </si>
  <si>
    <t>HARMANDALI KÖK 45-71-M00061_HatBaşıAyırıcı_53134707 M011_53134707</t>
  </si>
  <si>
    <t>18.06.2023 06:28:02</t>
  </si>
  <si>
    <t>18.06.2023 14:17:48</t>
  </si>
  <si>
    <t>18.06.2023 19:56:31</t>
  </si>
  <si>
    <t>18.06.2023 20:02:18</t>
  </si>
  <si>
    <t>BALLICA İM 45-72-A00005_HAMİDİYE L07_2095866</t>
  </si>
  <si>
    <t>18.06.2023 19:27:28</t>
  </si>
  <si>
    <t>18.06.2023 20:35:11</t>
  </si>
  <si>
    <t>DİKİLİ İM 35-30-A00001_DEMİRTAŞ M02_72356797</t>
  </si>
  <si>
    <t>18.06.2023 14:03:28</t>
  </si>
  <si>
    <t>18.06.2023 14:13:00</t>
  </si>
  <si>
    <t>ULUCAK DM 35-27-M00792_ULUCAK ŞEHİR M04_2053519</t>
  </si>
  <si>
    <t>18.06.2023 08:26:20</t>
  </si>
  <si>
    <t>18.06.2023 09:03:30</t>
  </si>
  <si>
    <t>18.06.2023 06:50:58</t>
  </si>
  <si>
    <t>18.06.2023 07:14:15</t>
  </si>
  <si>
    <t>18.06.2023 03:19:19</t>
  </si>
  <si>
    <t>18.06.2023 06:27:24</t>
  </si>
  <si>
    <t>18.06.2023 16:02:02</t>
  </si>
  <si>
    <t>18.06.2023 16:52:34</t>
  </si>
  <si>
    <t>YENİ ŞAKRAN TR-19 35-17-M00216_950315214_950315214</t>
  </si>
  <si>
    <t>18.06.2023 21:48:15</t>
  </si>
  <si>
    <t>19.06.2023 03:53:01</t>
  </si>
  <si>
    <t>MADEN KÖK 45-83-M00128_MADEN M05_47316674</t>
  </si>
  <si>
    <t>18.06.2023 15:00:41</t>
  </si>
  <si>
    <t>18.06.2023 15:24:09</t>
  </si>
  <si>
    <t>18.06.2023 09:38:18</t>
  </si>
  <si>
    <t>18.06.2023 11:41:14</t>
  </si>
  <si>
    <t>18.06.2023 19:15:08</t>
  </si>
  <si>
    <t>18.06.2023 19:48:43</t>
  </si>
  <si>
    <t>TR-22 35-17-M00022_B B01_5770583</t>
  </si>
  <si>
    <t>AG Box Arızası</t>
  </si>
  <si>
    <t>18.06.2023 13:25:30</t>
  </si>
  <si>
    <t>18.06.2023 14:39:56</t>
  </si>
  <si>
    <t>M-367 35-02-M00367_914575080_914575080</t>
  </si>
  <si>
    <t>18.06.2023 18:47:01</t>
  </si>
  <si>
    <t>18.06.2023 22:57:55</t>
  </si>
  <si>
    <t>K-4326 35-04-K04326_99385512_99385512</t>
  </si>
  <si>
    <t>18.06.2023 16:36:34</t>
  </si>
  <si>
    <t>18.06.2023 19:45:35</t>
  </si>
  <si>
    <t>18.06.2023 18:27:13</t>
  </si>
  <si>
    <t>18.06.2023 19:47:58</t>
  </si>
  <si>
    <t>TR-1-6/1 YAĞCI KAVAĞI 35-20-L00033_GENCER FİDERİ L02_66512523</t>
  </si>
  <si>
    <t>18.06.2023 06:14:44</t>
  </si>
  <si>
    <t>18.06.2023 06:31:56</t>
  </si>
  <si>
    <t>ALİ BACO TR 45-71-M00994_DIREK TIPI TRAFO HUCRESI H01_2087789</t>
  </si>
  <si>
    <t>18.06.2023 16:13:14</t>
  </si>
  <si>
    <t>18.06.2023 22:39:55</t>
  </si>
  <si>
    <t>18.06.2023 07:48:21</t>
  </si>
  <si>
    <t>18.06.2023 12:56:16</t>
  </si>
  <si>
    <t>SÖĞÜTÇÜK TR-1 45-82-M00195_45-82-M00195_2352968</t>
  </si>
  <si>
    <t>18.06.2023 13:38:49</t>
  </si>
  <si>
    <t>18.06.2023 14:12:33</t>
  </si>
  <si>
    <t>18.06.2023 15:29:00</t>
  </si>
  <si>
    <t>18.06.2023 16:15:11</t>
  </si>
  <si>
    <t>KERESTECİLER TR-3 45-83-M00140_45-83-M00140_2356709</t>
  </si>
  <si>
    <t>18.06.2023 09:46:47</t>
  </si>
  <si>
    <t>18.06.2023 15:09:04</t>
  </si>
  <si>
    <t>18.06.2023 21:18:59</t>
  </si>
  <si>
    <t>19.06.2023 00:13:19</t>
  </si>
  <si>
    <t>AKHİSAR İM 45-72-A00001_TRAFO-A AKHİSAR TM M28_92312147</t>
  </si>
  <si>
    <t>18.06.2023 17:32:30</t>
  </si>
  <si>
    <t>18.06.2023 18:14:00</t>
  </si>
  <si>
    <t>K-4555 35-02-K04555_99660561_99660561</t>
  </si>
  <si>
    <t>18.06.2023 23:01:39</t>
  </si>
  <si>
    <t>19.06.2023 01:23:11</t>
  </si>
  <si>
    <t>18.06.2023 12:47:11</t>
  </si>
  <si>
    <t>18.06.2023 20:21:07</t>
  </si>
  <si>
    <t>18.06.2023 09:02:51</t>
  </si>
  <si>
    <t>18.06.2023 09:08:15</t>
  </si>
  <si>
    <t>KADIOVACIK TR-1 35-19-M00202_DIREK TIPI TRAFO HUCRESI H01_2057020</t>
  </si>
  <si>
    <t>18.06.2023 16:58:46</t>
  </si>
  <si>
    <t>18.06.2023 21:10:01</t>
  </si>
  <si>
    <t>18.06.2023 10:02:40</t>
  </si>
  <si>
    <t>18.06.2023 11:18:26</t>
  </si>
  <si>
    <t>18.06.2023 09:15:06</t>
  </si>
  <si>
    <t>18.06.2023 13:21:35</t>
  </si>
  <si>
    <t>GÖRECE M-1130 35-22-M00187_B_60982582_60982582</t>
  </si>
  <si>
    <t>18.06.2023 14:07:18</t>
  </si>
  <si>
    <t>18.06.2023 18:41:03</t>
  </si>
  <si>
    <t>TR-34 35-27-M00034_TR-37 M05_82886846</t>
  </si>
  <si>
    <t>18.06.2023 10:19:27</t>
  </si>
  <si>
    <t>18.06.2023 12:50:16</t>
  </si>
  <si>
    <t>18.06.2023 10:00:10</t>
  </si>
  <si>
    <t>18.06.2023 17:28:42</t>
  </si>
  <si>
    <t>KAYIŞLAR KÖK 45-80-M00183_YENİOSMANİYE M04_72195721</t>
  </si>
  <si>
    <t>18.06.2023 09:48:03</t>
  </si>
  <si>
    <t>18.06.2023 12:14:25</t>
  </si>
  <si>
    <t>ÇİLEME TR-4 35-22-M00163_955271006_955271006</t>
  </si>
  <si>
    <t>18.06.2023 19:51:09</t>
  </si>
  <si>
    <t>18.06.2023 23:02:18</t>
  </si>
  <si>
    <t>K-3791 35-07-K03791_913358463_913358463</t>
  </si>
  <si>
    <t>18.06.2023 23:09:20</t>
  </si>
  <si>
    <t>19.06.2023 00:49:27</t>
  </si>
  <si>
    <t>YENİ ŞAKRAN KÖK 35-17-M00174_HatBaşıAyırıcı_72921815 M02_72921815</t>
  </si>
  <si>
    <t>18.06.2023 21:59:27</t>
  </si>
  <si>
    <t>18.06.2023 22:43:15</t>
  </si>
  <si>
    <t>18.06.2023 10:06:18</t>
  </si>
  <si>
    <t>18.06.2023 10:11:02</t>
  </si>
  <si>
    <t>YAHŞELLİ DM-5 35-28-M00882_EMİRALEM SULAMA M10_66811804</t>
  </si>
  <si>
    <t>18.06.2023 05:52:16</t>
  </si>
  <si>
    <t>18.06.2023 06:04:00</t>
  </si>
  <si>
    <t>TR-37 35-27-M00037_B_56356324_56356324</t>
  </si>
  <si>
    <t>18.06.2023 21:24:16</t>
  </si>
  <si>
    <t>18.06.2023 22:20:56</t>
  </si>
  <si>
    <t>ÇİLE TR-4 35-22-M00189_A_56354816_56354816</t>
  </si>
  <si>
    <t>18.06.2023 18:30:19</t>
  </si>
  <si>
    <t>18.06.2023 21:38:04</t>
  </si>
  <si>
    <t>18.06.2023 06:59:49</t>
  </si>
  <si>
    <t>18.06.2023 07:39:59</t>
  </si>
  <si>
    <t>18.06.2023 13:45:34</t>
  </si>
  <si>
    <t>18.06.2023 13:52:48</t>
  </si>
  <si>
    <t>18.06.2023 18:18:56</t>
  </si>
  <si>
    <t>18.06.2023 18:41:02</t>
  </si>
  <si>
    <t>K-299 35-02-K00299_A_56366219_56366219</t>
  </si>
  <si>
    <t>18.06.2023 18:54:24</t>
  </si>
  <si>
    <t>18.06.2023 19:48:12</t>
  </si>
  <si>
    <t>SOMA TR-3 45-82-M00003_45-82-M00003_2370232</t>
  </si>
  <si>
    <t>18.06.2023 17:37:50</t>
  </si>
  <si>
    <t>18.06.2023 20:31:19</t>
  </si>
  <si>
    <t>18.06.2023 04:52:46</t>
  </si>
  <si>
    <t>18.06.2023 06:09:31</t>
  </si>
  <si>
    <t>18.06.2023 16:55:42</t>
  </si>
  <si>
    <t>18.06.2023 20:49:45</t>
  </si>
  <si>
    <t>18.06.2023 10:47:00</t>
  </si>
  <si>
    <t>18.06.2023 10:54:31</t>
  </si>
  <si>
    <t>18.06.2023 14:26:05</t>
  </si>
  <si>
    <t>18.06.2023 17:24:21</t>
  </si>
  <si>
    <t>18.06.2023 19:39:09</t>
  </si>
  <si>
    <t>18.06.2023 19:52:51</t>
  </si>
  <si>
    <t>KÜÇÜKKALE KÖK 35-29-L00036_HASAN ÇAVUŞLAR L06_2088237</t>
  </si>
  <si>
    <t>18.06.2023 15:33:51</t>
  </si>
  <si>
    <t>18.06.2023 18:56:28</t>
  </si>
  <si>
    <t>CENKYERİ TR-5 45-82-M00253_A_91260572_91260572</t>
  </si>
  <si>
    <t>18.06.2023 20:30:42</t>
  </si>
  <si>
    <t>18.06.2023 22:51:04</t>
  </si>
  <si>
    <t>SAĞANCI İM 35-16-A00003_YAVAŞÇA L06_2316405</t>
  </si>
  <si>
    <t>18.06.2023 14:25:59</t>
  </si>
  <si>
    <t>18.06.2023 15:28:54</t>
  </si>
  <si>
    <t>GÖRDES DM 45-75-M00050_KAYACIK M06_2083711</t>
  </si>
  <si>
    <t>18.06.2023 14:38:01</t>
  </si>
  <si>
    <t>18.06.2023 15:19:43</t>
  </si>
  <si>
    <t>18.06.2023 09:11:20</t>
  </si>
  <si>
    <t>18.06.2023 09:25:33</t>
  </si>
  <si>
    <t>18.06.2023 20:57:06</t>
  </si>
  <si>
    <t>DM-2/9 SEPETÇİK 35-18-L00589_950453715_950453715</t>
  </si>
  <si>
    <t>18.06.2023 17:57:16</t>
  </si>
  <si>
    <t>18.06.2023 18:50:44</t>
  </si>
  <si>
    <t>TATAR DM 35-19-M00256_ALAÇATI-1 ÇIKIŞ M12_2319183</t>
  </si>
  <si>
    <t>18.06.2023 15:53:32</t>
  </si>
  <si>
    <t>18.06.2023 16:48:03</t>
  </si>
  <si>
    <t>DM-12/TR-1 45-73-M00067_ÜNİVERSİTE BAKLACI M01_65918041</t>
  </si>
  <si>
    <t>18.06.2023 23:55:45</t>
  </si>
  <si>
    <t>19.06.2023 00:33:18</t>
  </si>
  <si>
    <t>18.06.2023 02:43:53</t>
  </si>
  <si>
    <t>18.06.2023 04:12:45</t>
  </si>
  <si>
    <t>DEMİRCİ KÖK 35-26-M00779_YEŞİLKÖY ENH M01_42707191</t>
  </si>
  <si>
    <t>18.06.2023 14:57:17</t>
  </si>
  <si>
    <t>MURADİYE DM-5/6 KÖK 45-71-M00245_TELAS M05_72097662</t>
  </si>
  <si>
    <t>18.06.2023 10:26:11</t>
  </si>
  <si>
    <t>18.06.2023 15:03:50</t>
  </si>
  <si>
    <t>18.06.2023 19:59:09</t>
  </si>
  <si>
    <t>18.06.2023 20:16:54</t>
  </si>
  <si>
    <t>18.06.2023 12:17:25</t>
  </si>
  <si>
    <t>18.06.2023 14:58:58</t>
  </si>
  <si>
    <t>TR-1/50 45-83-M00050_C_91094889_91094889</t>
  </si>
  <si>
    <t>18.06.2023 20:01:10</t>
  </si>
  <si>
    <t>18.06.2023 22:57:24</t>
  </si>
  <si>
    <t>18.06.2023 14:49:39</t>
  </si>
  <si>
    <t>18.06.2023 19:07:33</t>
  </si>
  <si>
    <t>DM-3/18 35-19-M00416_956670871_956670871</t>
  </si>
  <si>
    <t>18.06.2023 16:54:18</t>
  </si>
  <si>
    <t>18.06.2023 19:38:16</t>
  </si>
  <si>
    <t>18.06.2023 13:56:42</t>
  </si>
  <si>
    <t>18.06.2023 14:23:40</t>
  </si>
  <si>
    <t>18.06.2023 16:59:44</t>
  </si>
  <si>
    <t>18.06.2023 17:54:59</t>
  </si>
  <si>
    <t>TR-1/14 45-72-M00014_TR-1/6 M01_66509369</t>
  </si>
  <si>
    <t>18.06.2023 18:30:55</t>
  </si>
  <si>
    <t>18.06.2023 21:23:55</t>
  </si>
  <si>
    <t>AKHİSAR TM 45-72-A00006_TR-B M02_2313120</t>
  </si>
  <si>
    <t>18.06.2023 01:07:43</t>
  </si>
  <si>
    <t>18.06.2023 02:10:34</t>
  </si>
  <si>
    <t>18.06.2023 09:58:24</t>
  </si>
  <si>
    <t>18.06.2023 13:36:59</t>
  </si>
  <si>
    <t>GÖLCÜK TR-42 35-15-L01065_950395224_950395224</t>
  </si>
  <si>
    <t>18.06.2023 11:23:56</t>
  </si>
  <si>
    <t>18.06.2023 14:37:52</t>
  </si>
  <si>
    <t>M-30 35-02-M00030_M-33 M05_2309667</t>
  </si>
  <si>
    <t>18.06.2023 10:54:50</t>
  </si>
  <si>
    <t>18.06.2023 13:57:26</t>
  </si>
  <si>
    <t>L-401 ALTINYUNUS DM 35-18-L00401__78641246_78641246</t>
  </si>
  <si>
    <t>18.06.2023 16:21:47</t>
  </si>
  <si>
    <t>18.06.2023 18:11:05</t>
  </si>
  <si>
    <t>M-3333 35-04-M03333_D D02b_95474548</t>
  </si>
  <si>
    <t>18.06.2023 21:02:23</t>
  </si>
  <si>
    <t>18.06.2023 22:48:27</t>
  </si>
  <si>
    <t>18.06.2023 13:01:22</t>
  </si>
  <si>
    <t>18.06.2023 13:23:58</t>
  </si>
  <si>
    <t>TR-1/48 45-72-M00048_TR-1/51 M04_83486284</t>
  </si>
  <si>
    <t>18.06.2023 18:27:53</t>
  </si>
  <si>
    <t>18.06.2023 22:44:42</t>
  </si>
  <si>
    <t>SARUHANLI TR-15 45-80-M00015_956559274_956559274</t>
  </si>
  <si>
    <t>18.06.2023 09:43:56</t>
  </si>
  <si>
    <t>18.06.2023 13:19:00</t>
  </si>
  <si>
    <t>AKHİSAR İM 45-72-A00001_TR-1/2 ŞEHİR-1 M22_92312065</t>
  </si>
  <si>
    <t>18.06.2023 18:52:37</t>
  </si>
  <si>
    <t>18.06.2023 21:20:48</t>
  </si>
  <si>
    <t>18.06.2023 07:27:15</t>
  </si>
  <si>
    <t>18.06.2023 08:18:13</t>
  </si>
  <si>
    <t>18.06.2023 12:02:17</t>
  </si>
  <si>
    <t>18.06.2023 12:26:38</t>
  </si>
  <si>
    <t>GÜZELKÖY KÖK 45-71-M00123_KÖY GİRİŞİ M02_50218013</t>
  </si>
  <si>
    <t>18.06.2023 21:41:49</t>
  </si>
  <si>
    <t>18.06.2023 22:03:36</t>
  </si>
  <si>
    <t>HALİLBEYLİ DM 35-27-M00620_HALİLBEYLİ TR-1 KÖK M12_2051350</t>
  </si>
  <si>
    <t>18.06.2023 10:12:44</t>
  </si>
  <si>
    <t>18.06.2023 10:23:47</t>
  </si>
  <si>
    <t>18.06.2023 10:32:53</t>
  </si>
  <si>
    <t>18.06.2023 11:34:27</t>
  </si>
  <si>
    <t>YENİFOÇA TR-48 35-23-M00048_D_56399979_56399979</t>
  </si>
  <si>
    <t>18.06.2023 15:14:17</t>
  </si>
  <si>
    <t>18.06.2023 15:52:39</t>
  </si>
  <si>
    <t>BELEVİ İM 35-13-A00002_TR A M03_2314106</t>
  </si>
  <si>
    <t>18.06.2023 17:20:28</t>
  </si>
  <si>
    <t>18.06.2023 17:46:31</t>
  </si>
  <si>
    <t>KEMALPAŞA TM 35-27-A00002_YENMİŞ M08_2306688</t>
  </si>
  <si>
    <t>18.06.2023 09:20:21</t>
  </si>
  <si>
    <t>18.06.2023 10:38:24</t>
  </si>
  <si>
    <t>ESKİOBA KÖK 35-29-L00037_HatBaşıAyırıcı_66180299 L02_66180299</t>
  </si>
  <si>
    <t>18.06.2023 17:58:45</t>
  </si>
  <si>
    <t>18.06.2023 20:57:14</t>
  </si>
  <si>
    <t>18.06.2023 09:10:55</t>
  </si>
  <si>
    <t>18.06.2023 09:12:56</t>
  </si>
  <si>
    <t>18.06.2023 13:09:05</t>
  </si>
  <si>
    <t>18.06.2023 16:28:20</t>
  </si>
  <si>
    <t>DM-1/11A 35-19-M00011_ŞEHİR M08_2122396</t>
  </si>
  <si>
    <t>18.06.2023 08:18:32</t>
  </si>
  <si>
    <t>18.06.2023 09:28:25</t>
  </si>
  <si>
    <t>SANCAKLI TR-6 35-22-M00155_95000486294_95000486294</t>
  </si>
  <si>
    <t>18.06.2023 17:39:58</t>
  </si>
  <si>
    <t>18.06.2023 20:13:43</t>
  </si>
  <si>
    <t>DM-14/13-A 45-71-M01922_DIREK TIPI TRAFO HUCRESI H01_2114582</t>
  </si>
  <si>
    <t>18.06.2023 17:18:29</t>
  </si>
  <si>
    <t>18.06.2023 23:30:28</t>
  </si>
  <si>
    <t>AKGEDİK KÖK-3 45-71-M00164_AKGEDİK M02_55994694</t>
  </si>
  <si>
    <t>18.06.2023 08:41:29</t>
  </si>
  <si>
    <t>18.06.2023 13:37:22</t>
  </si>
  <si>
    <t>18.06.2023 00:20:39</t>
  </si>
  <si>
    <t>18.06.2023 00:27:35</t>
  </si>
  <si>
    <t>18.06.2023 07:15:00</t>
  </si>
  <si>
    <t>18.06.2023 07:55:48</t>
  </si>
  <si>
    <t>K-2967 35-02-K02967_912718655_912718655</t>
  </si>
  <si>
    <t>18.06.2023 23:13:43</t>
  </si>
  <si>
    <t>19.06.2023 02:02:18</t>
  </si>
  <si>
    <t>18.06.2023 15:35:43</t>
  </si>
  <si>
    <t>18.06.2023 15:59:50</t>
  </si>
  <si>
    <t>AKHİSAR İM 45-72-A00001_BAŞLAMIŞ L02_2308694</t>
  </si>
  <si>
    <t>18.06.2023 16:10:21</t>
  </si>
  <si>
    <t>18.06.2023 18:53:31</t>
  </si>
  <si>
    <t>TİRE TM 35-29-A00003_KUTSAN M24_2059017</t>
  </si>
  <si>
    <t>18.06.2023 10:11:41</t>
  </si>
  <si>
    <t>18.06.2023 13:39:54</t>
  </si>
  <si>
    <t>K-343 35-02-K00343_913112733_913112733</t>
  </si>
  <si>
    <t>18.06.2023 18:37:31</t>
  </si>
  <si>
    <t>18.06.2023 19:24:40</t>
  </si>
  <si>
    <t>18.06.2023 05:45:34</t>
  </si>
  <si>
    <t>18.06.2023 06:01:14</t>
  </si>
  <si>
    <t>18.06.2023 05:19:45</t>
  </si>
  <si>
    <t>18.06.2023 06:44:16</t>
  </si>
  <si>
    <t>KOZBEYLİ TR-2 35-23-M00071_A_91358376_91358376</t>
  </si>
  <si>
    <t>18.06.2023 09:49:55</t>
  </si>
  <si>
    <t>18.06.2023 11:55:44</t>
  </si>
  <si>
    <t>18.06.2023 10:01:08</t>
  </si>
  <si>
    <t>18.06.2023 10:10:10</t>
  </si>
  <si>
    <t>18.06.2023 06:16:58</t>
  </si>
  <si>
    <t>18.06.2023 13:15:22</t>
  </si>
  <si>
    <t>İSMAİLBEY NARINCALI TR-2 45-73-M00892_DIREK TIPI TRAFO HUCRESI H01_2082160</t>
  </si>
  <si>
    <t>18.06.2023 20:51:10</t>
  </si>
  <si>
    <t>18.06.2023 22:55:11</t>
  </si>
  <si>
    <t>18.06.2023 13:08:21</t>
  </si>
  <si>
    <t>18.06.2023 13:14:50</t>
  </si>
  <si>
    <t>M-2506 35-01-M02506_910668221_910668221</t>
  </si>
  <si>
    <t>18.06.2023 09:59:15</t>
  </si>
  <si>
    <t>18.06.2023 14:50:05</t>
  </si>
  <si>
    <t>POYRAZDAMLARI TR-11 45-78-M00576_HatBaşıAyırıcı_53139046 M05_53139046</t>
  </si>
  <si>
    <t>18.06.2023 16:32:47</t>
  </si>
  <si>
    <t>18.06.2023 23:31:57</t>
  </si>
  <si>
    <t>L-126 35-18-L00126_50067657 E02_50068718</t>
  </si>
  <si>
    <t>18.06.2023 12:05:37</t>
  </si>
  <si>
    <t>18.06.2023 15:56:29</t>
  </si>
  <si>
    <t>TR-2/1 45-72-L00001_ALİ ÖRÜCÜ ÖZEL TR L04_61375151</t>
  </si>
  <si>
    <t>18.06.2023 08:20:42</t>
  </si>
  <si>
    <t>18.06.2023 09:03:47</t>
  </si>
  <si>
    <t>EĞRİGÖL TR-1 35-16-M00050_DIREK TIPI TRAFO HUCRESI H01_2043332</t>
  </si>
  <si>
    <t>18.06.2023 18:15:08</t>
  </si>
  <si>
    <t>19.06.2023 00:40:48</t>
  </si>
  <si>
    <t>KARAKURT KÖK 45-76-M00049_KARAKURT M02_72213484</t>
  </si>
  <si>
    <t>18.06.2023 09:19:38</t>
  </si>
  <si>
    <t>18.06.2023 10:15:57</t>
  </si>
  <si>
    <t>18.06.2023 09:19:37</t>
  </si>
  <si>
    <t>18.06.2023 18:29:24</t>
  </si>
  <si>
    <t>TAHTALIÇAY KÖK (M-751) 35-22-M00145_M-52 BASIN YAYIN M05_2330031</t>
  </si>
  <si>
    <t>18.06.2023 14:16:52</t>
  </si>
  <si>
    <t>18.06.2023 14:53:15</t>
  </si>
  <si>
    <t>18.06.2023 13:25:55</t>
  </si>
  <si>
    <t>18.06.2023 16:55:26</t>
  </si>
  <si>
    <t>IŞIKLAR TM 35-02-A00006_CUMAOVASI-1 M06_2307647</t>
  </si>
  <si>
    <t>18.06.2023 12:32:48</t>
  </si>
  <si>
    <t>18.06.2023 04:12:16</t>
  </si>
  <si>
    <t>18.06.2023 20:07:00</t>
  </si>
  <si>
    <t>18.06.2023 20:46:00</t>
  </si>
  <si>
    <t>M-78 FULYA EVLERİ 35-14-M00078_956635575_956635575</t>
  </si>
  <si>
    <t>18.06.2023 21:26:26</t>
  </si>
  <si>
    <t>19.06.2023 01:08:05</t>
  </si>
  <si>
    <t>PAŞAKÖY KÖK 45-80-M00052_TAŞDİBİ ÇIKIŞI M010_72063859</t>
  </si>
  <si>
    <t>18.06.2023 15:16:59</t>
  </si>
  <si>
    <t>18.06.2023 16:14:44</t>
  </si>
  <si>
    <t>TR-90 45-78-L00090__72373946_72373946</t>
  </si>
  <si>
    <t>18.06.2023 16:03:30</t>
  </si>
  <si>
    <t>18.06.2023 18:34:58</t>
  </si>
  <si>
    <t>18.06.2023 01:30:02</t>
  </si>
  <si>
    <t>18.06.2023 02:40:13</t>
  </si>
  <si>
    <t>M-1281 35-02-M01281_913004742_913004742</t>
  </si>
  <si>
    <t>18.06.2023 15:41:44</t>
  </si>
  <si>
    <t>18.06.2023 17:37:46</t>
  </si>
  <si>
    <t>DURSUNLAR İNŞ.SAN.TİC.LTD.ŞTİ.ÖZEL TR 45-71-M01478Ö_DIREK TIPI TRAFO HUCRESI H01_2087185</t>
  </si>
  <si>
    <t>18.06.2023 17:29:36</t>
  </si>
  <si>
    <t>18.06.2023 21:55:47</t>
  </si>
  <si>
    <t>PAYAMLI M-17 35-25-M00168_956653107_956653107</t>
  </si>
  <si>
    <t>18.06.2023 17:26:18</t>
  </si>
  <si>
    <t>18.06.2023 19:06:21</t>
  </si>
  <si>
    <t>DEĞİRMENDERE DM 35-22-M00085_ÇAMÖNÜ - ATAKÖY M09_50066612</t>
  </si>
  <si>
    <t>18.06.2023 09:35:39</t>
  </si>
  <si>
    <t>18.06.2023 10:00:53</t>
  </si>
  <si>
    <t>GÖRDES DM 45-75-M00050_GÜNEŞLİ M13_2083728</t>
  </si>
  <si>
    <t>18.06.2023 18:42:35</t>
  </si>
  <si>
    <t>18.06.2023 18:53:55</t>
  </si>
  <si>
    <t>18.06.2023 07:48:36</t>
  </si>
  <si>
    <t>18.06.2023 08:04:25</t>
  </si>
  <si>
    <t>M-2140 35-07-M02140_915033367_915033367</t>
  </si>
  <si>
    <t>18.06.2023 21:09:25</t>
  </si>
  <si>
    <t>18.06.2023 22:19:26</t>
  </si>
  <si>
    <t>AŞAĞI YENMİŞ KÖYÜ TR1 35-27-M00383_A_56383594_56383594</t>
  </si>
  <si>
    <t>18.06.2023 23:42:52</t>
  </si>
  <si>
    <t>19.06.2023 00:30:16</t>
  </si>
  <si>
    <t>AŞAĞI YENMİŞ KÖYÜ TR1 35-27-M00383_35-27-M00383_2366488</t>
  </si>
  <si>
    <t>18.06.2023 14:04:02</t>
  </si>
  <si>
    <t>18.06.2023 18:46:26</t>
  </si>
  <si>
    <t>SÖĞÜTÇÜK TR-1 45-82-M00195_A_91040065_91040065</t>
  </si>
  <si>
    <t>18.06.2023 10:31:42</t>
  </si>
  <si>
    <t>18.06.2023 14:07:43</t>
  </si>
  <si>
    <t>18.06.2023 09:00:36</t>
  </si>
  <si>
    <t>18.06.2023 10:23:43</t>
  </si>
  <si>
    <t>TR-1/14 45-72-M00014_TR/14A  TR/14B  TR-1/14C  TR-1/14C  TR-1/14D M03_66509366</t>
  </si>
  <si>
    <t>18.06.2023 19:52:17</t>
  </si>
  <si>
    <t>18.06.2023 22:53:12</t>
  </si>
  <si>
    <t>EZEL CİVATA TR-1 ÖZEL 35-26-M01411Ö_GİRİŞ M01_65945751</t>
  </si>
  <si>
    <t>18.06.2023 08:28:29</t>
  </si>
  <si>
    <t>18.06.2023 12:45:49</t>
  </si>
  <si>
    <t>18.06.2023 06:07:01</t>
  </si>
  <si>
    <t>18.06.2023 12:23:56</t>
  </si>
  <si>
    <t>BELEVİ İM 35-13-A00002_MEHMETLER L12_2064136</t>
  </si>
  <si>
    <t>18.06.2023 10:59:42</t>
  </si>
  <si>
    <t>18.06.2023 12:51:26</t>
  </si>
  <si>
    <t>18.06.2023 06:33:45</t>
  </si>
  <si>
    <t>18.06.2023 07:02:19</t>
  </si>
  <si>
    <t>18.06.2023 17:18:32</t>
  </si>
  <si>
    <t>18.06.2023 18:05:11</t>
  </si>
  <si>
    <t>DM-16/24 45-71-M02400_953200290_953200290</t>
  </si>
  <si>
    <t>18.06.2023 19:00:04</t>
  </si>
  <si>
    <t>18.06.2023 20:58:47</t>
  </si>
  <si>
    <t>KEMİKLİDERE KÖK 45-80-M00108_KEMİKLİDERE KÖY M02_2322669</t>
  </si>
  <si>
    <t>18.06.2023 20:50:20</t>
  </si>
  <si>
    <t>18.06.2023 21:09:37</t>
  </si>
  <si>
    <t>18.06.2023 09:35:19</t>
  </si>
  <si>
    <t>18.06.2023 15:09:16</t>
  </si>
  <si>
    <t>18.06.2023 15:45:33</t>
  </si>
  <si>
    <t>18.06.2023 16:59:45</t>
  </si>
  <si>
    <t>POYRACIK TR-1 35-24-L00024_DAĞITIM TRAFOSU L4_2073895</t>
  </si>
  <si>
    <t>18.06.2023 09:57:32</t>
  </si>
  <si>
    <t>18.06.2023 10:58:12</t>
  </si>
  <si>
    <t>18.06.2023 21:17:38</t>
  </si>
  <si>
    <t>18.06.2023 21:25:55</t>
  </si>
  <si>
    <t>K-3488 35-04-K03488_99397595_99397595</t>
  </si>
  <si>
    <t>18.06.2023 09:13:05</t>
  </si>
  <si>
    <t>18.06.2023 10:39:41</t>
  </si>
  <si>
    <t>TR-77 ÇEŞMEALTI KÖK 35-19-M00077_T.C.D.D L04_76784631</t>
  </si>
  <si>
    <t>18.06.2023 20:19:04</t>
  </si>
  <si>
    <t>18.06.2023 21:01:22</t>
  </si>
  <si>
    <t>18.06.2023 17:22:22</t>
  </si>
  <si>
    <t>18.06.2023 20:01:00</t>
  </si>
  <si>
    <t>ÇAKMAKLI TR-1 35-17-M00345_C_91140775_91140775</t>
  </si>
  <si>
    <t>18.06.2023 15:58:44</t>
  </si>
  <si>
    <t>18.06.2023 20:15:55</t>
  </si>
  <si>
    <t>18.06.2023 13:33:24</t>
  </si>
  <si>
    <t>18.06.2023 20:03:31</t>
  </si>
  <si>
    <t>TR-1/67 (CEZAEVİ YANI) 45-83-M00067__84021682_84021682</t>
  </si>
  <si>
    <t>18.06.2023 00:45:47</t>
  </si>
  <si>
    <t>18.06.2023 01:24:21</t>
  </si>
  <si>
    <t>18.06.2023 18:43:05</t>
  </si>
  <si>
    <t>18.06.2023 20:24:55</t>
  </si>
  <si>
    <t>18.06.2023 12:47:58</t>
  </si>
  <si>
    <t>18.06.2023 13:22:39</t>
  </si>
  <si>
    <t>ÜÇPINAR DM 45-71-M00183_HatBaşıAyırıcı_72093426 M11_72093426</t>
  </si>
  <si>
    <t>18.06.2023 22:47:30</t>
  </si>
  <si>
    <t>18.06.2023 23:37:54</t>
  </si>
  <si>
    <t>TR-33 35-19-M00033_956683934_956683934</t>
  </si>
  <si>
    <t>18.06.2023 10:42:51</t>
  </si>
  <si>
    <t>18.06.2023 14:29:15</t>
  </si>
  <si>
    <t>SELENDİ DM 45-81-M00001_HatBaşıAyırıcı_53135444 M06_53135444</t>
  </si>
  <si>
    <t>18.06.2023 11:32:53</t>
  </si>
  <si>
    <t>18.06.2023 14:04:07</t>
  </si>
  <si>
    <t>TR-1/10 45-72-M00010_TR-1/11 M05_85209825</t>
  </si>
  <si>
    <t>18.06.2023 16:46:45</t>
  </si>
  <si>
    <t>18.06.2023 19:51:26</t>
  </si>
  <si>
    <t>AKHİSAR İM 45-72-A00001_KAYALIOĞLU L14_2057351</t>
  </si>
  <si>
    <t>18.06.2023 16:33:04</t>
  </si>
  <si>
    <t>19.06.2023 02:28:00</t>
  </si>
  <si>
    <t>18.06.2023 08:30:01</t>
  </si>
  <si>
    <t>18.06.2023 10:44:22</t>
  </si>
  <si>
    <t>SARUHANLI TR-2 45-80-M00002_ÖZGÜR TARIM M05_88061797</t>
  </si>
  <si>
    <t>18.06.2023 20:08:12</t>
  </si>
  <si>
    <t>18.06.2023 20:27:38</t>
  </si>
  <si>
    <t>GÖRDES TR-6 45-75-M00006_945605381_945605381</t>
  </si>
  <si>
    <t>18.06.2023 23:44:37</t>
  </si>
  <si>
    <t>19.06.2023 01:27:57</t>
  </si>
  <si>
    <t>YENMİŞ KÖK 35-27-M00366_ÇAMBEL-1 M03_72163706</t>
  </si>
  <si>
    <t>18.06.2023 10:53:42</t>
  </si>
  <si>
    <t>18.06.2023 12:51:36</t>
  </si>
  <si>
    <t>18.06.2023 09:00:18</t>
  </si>
  <si>
    <t>18.06.2023 11:31:57</t>
  </si>
  <si>
    <t>HÜSEYİN DEMİR SULAMA GRUBU 35-29-M00388_A_91278038_91278038</t>
  </si>
  <si>
    <t>18.06.2023 09:13:00</t>
  </si>
  <si>
    <t>18.06.2023 11:14:09</t>
  </si>
  <si>
    <t>18.06.2023 19:13:19</t>
  </si>
  <si>
    <t>18.06.2023 19:34:42</t>
  </si>
  <si>
    <t>TR-1/2 45-72-M00002_TR-1/3 M02_92369129</t>
  </si>
  <si>
    <t>18.06.2023 16:04:23</t>
  </si>
  <si>
    <t>18.06.2023 18:26:55</t>
  </si>
  <si>
    <t>18.06.2023 06:42:45</t>
  </si>
  <si>
    <t>18.06.2023 07:14:13</t>
  </si>
  <si>
    <t>İSMAİLLİ KÖK 35-16-M00045_SEKLİK M07_72049734</t>
  </si>
  <si>
    <t>18.06.2023 16:42:23</t>
  </si>
  <si>
    <t>18.06.2023 18:16:11</t>
  </si>
  <si>
    <t>TOKATBAŞI TR-1 35-20-L00101_955206428_955206428</t>
  </si>
  <si>
    <t>18.06.2023 10:31:32</t>
  </si>
  <si>
    <t>18.06.2023 12:07:54</t>
  </si>
  <si>
    <t>18.06.2023 16:16:08</t>
  </si>
  <si>
    <t>18.06.2023 18:18:00</t>
  </si>
  <si>
    <t>18.06.2023 07:03:04</t>
  </si>
  <si>
    <t>18.06.2023 07:05:00</t>
  </si>
  <si>
    <t>18.06.2023 10:08:26</t>
  </si>
  <si>
    <t>18.06.2023 17:32:12</t>
  </si>
  <si>
    <t>18.06.2023 15:52:37</t>
  </si>
  <si>
    <t>18.06.2023 16:20:47</t>
  </si>
  <si>
    <t>18.06.2023 09:23:19</t>
  </si>
  <si>
    <t>18.06.2023 16:39:21</t>
  </si>
  <si>
    <t>DM-1/11A 35-19-M00011_URLA TM-2 DEN GELEN TR-5 M06_2123177</t>
  </si>
  <si>
    <t>18.06.2023 07:21:54</t>
  </si>
  <si>
    <t>18.06.2023 08:19:13</t>
  </si>
  <si>
    <t>YENİOBA KÖK 35-29-M00125_İBRAHİM SEZEN M015_72191053</t>
  </si>
  <si>
    <t>18.06.2023 18:49:17</t>
  </si>
  <si>
    <t>18.06.2023 19:32:42</t>
  </si>
  <si>
    <t>TR-1/77 45-72-M00077__83647919_83647919</t>
  </si>
  <si>
    <t>18.06.2023 19:20:11</t>
  </si>
  <si>
    <t>18.06.2023 20:15:38</t>
  </si>
  <si>
    <t>MÜDÜROĞLU KÖK 35-26-M00940_NARSAN M05_65893148</t>
  </si>
  <si>
    <t>18.06.2023 10:42:00</t>
  </si>
  <si>
    <t>18.06.2023 12:48:00</t>
  </si>
  <si>
    <t>YENİFOÇA TR-48 35-23-M00048_D_91427318_91427318</t>
  </si>
  <si>
    <t>18.06.2023 12:54:04</t>
  </si>
  <si>
    <t>18.06.2023 13:19:23</t>
  </si>
  <si>
    <t>SARIKAYA KÖK 35-31-L00284_HatBaşıAyırıcı_85288625 L01_85288625</t>
  </si>
  <si>
    <t>18.06.2023 16:57:55</t>
  </si>
  <si>
    <t>18.06.2023 18:48:39</t>
  </si>
  <si>
    <t>TR-1/48 45-72-M00048_TR-1/49 M03_83486283</t>
  </si>
  <si>
    <t>18.06.2023 19:35:47</t>
  </si>
  <si>
    <t>18.06.2023 22:36:10</t>
  </si>
  <si>
    <t>DM-12/TR-12 45-72-L00940_TR-2/28-B L01_61367614</t>
  </si>
  <si>
    <t>18.06.2023 18:05:01</t>
  </si>
  <si>
    <t>18.06.2023 20:28:30</t>
  </si>
  <si>
    <t>KIRDAMLARI TR-1 45-78-M00504_A_91040793_91040793</t>
  </si>
  <si>
    <t>18.06.2023 10:02:11</t>
  </si>
  <si>
    <t>18.06.2023 15:24:15</t>
  </si>
  <si>
    <t>ÇAMÖNÜ TR-2 35-22-M00166_955281483_955281483</t>
  </si>
  <si>
    <t>18.06.2023 11:54:24</t>
  </si>
  <si>
    <t>18.06.2023 14:34:23</t>
  </si>
  <si>
    <t>ÇALTIDERE KÖK 35-17-M00231_HatBaşıAyırıcı_73034396 M03_73034396</t>
  </si>
  <si>
    <t>18.06.2023 18:03:30</t>
  </si>
  <si>
    <t>18.06.2023 19:41:02</t>
  </si>
  <si>
    <t>K-1209 35-01-K01209_35-01-K01209_2364706</t>
  </si>
  <si>
    <t>18.06.2023 06:19:03</t>
  </si>
  <si>
    <t>18.06.2023 08:59:49</t>
  </si>
  <si>
    <t>EMİNBEY OSMANBEY MAHALLESİ TR-1 45-78-M00869_DIREK TIPI TRAFO HUCRESI H01_2105628</t>
  </si>
  <si>
    <t>18.06.2023 15:45:16</t>
  </si>
  <si>
    <t>18.06.2023 22:22:40</t>
  </si>
  <si>
    <t>K-3872 35-04-K03872_TRAFO-1 K03_2303019</t>
  </si>
  <si>
    <t>18.06.2023 17:15:53</t>
  </si>
  <si>
    <t>18.06.2023 22:55:38</t>
  </si>
  <si>
    <t>YUNTDAĞ KÖK 35-16-M00010_HatBaşıAyırıcı_53140585 M01_53140585</t>
  </si>
  <si>
    <t>18.06.2023 02:41:19</t>
  </si>
  <si>
    <t>18.06.2023 09:32:09</t>
  </si>
  <si>
    <t>ULUCAK TM 35-28-A00002_HatBaşıAyırıcı_53133846 M13_53133846</t>
  </si>
  <si>
    <t>18.06.2023 13:22:08</t>
  </si>
  <si>
    <t>18.06.2023 16:10:31</t>
  </si>
  <si>
    <t>DM06-TR10 45-73-M01269_945674271_945674271</t>
  </si>
  <si>
    <t>18.06.2023 09:11:50</t>
  </si>
  <si>
    <t>18.06.2023 13:22:38</t>
  </si>
  <si>
    <t>18.06.2023 07:50:00</t>
  </si>
  <si>
    <t>18.06.2023 08:41:58</t>
  </si>
  <si>
    <t>SARIKAYA KÖK 35-31-L00284_İĞDELİ L01_2113777</t>
  </si>
  <si>
    <t>18.06.2023 07:15:14</t>
  </si>
  <si>
    <t>18.06.2023 07:51:07</t>
  </si>
  <si>
    <t>18.06.2023 16:18:57</t>
  </si>
  <si>
    <t>18.06.2023 20:28:20</t>
  </si>
  <si>
    <t>DM-4/14E 45-71-M02099_95000625119_95000625119</t>
  </si>
  <si>
    <t>18.06.2023 18:28:42</t>
  </si>
  <si>
    <t>18.06.2023 20:43:07</t>
  </si>
  <si>
    <t>18.06.2023 21:30:10</t>
  </si>
  <si>
    <t>18.06.2023 23:00:32</t>
  </si>
  <si>
    <t>18.06.2023 07:54:44</t>
  </si>
  <si>
    <t>18.06.2023 12:15:57</t>
  </si>
  <si>
    <t>18.06.2023 23:25:00</t>
  </si>
  <si>
    <t>19.06.2023 00:03:54</t>
  </si>
  <si>
    <t>18.06.2023 18:24:22</t>
  </si>
  <si>
    <t>19.06.2023 01:34:10</t>
  </si>
  <si>
    <t>18.06.2023 10:51:03</t>
  </si>
  <si>
    <t>18.06.2023 11:19:21</t>
  </si>
  <si>
    <t>ANADOLU İM 35-02-A00001_IŞIKKENT K15_2308456</t>
  </si>
  <si>
    <t>18.06.2023 04:13:00</t>
  </si>
  <si>
    <t>18.06.2023 09:45:54</t>
  </si>
  <si>
    <t>18.06.2023 16:57:59</t>
  </si>
  <si>
    <t>18.06.2023 18:24:49</t>
  </si>
  <si>
    <t>18.06.2023 00:56:29</t>
  </si>
  <si>
    <t>18.06.2023 02:10:49</t>
  </si>
  <si>
    <t>18.06.2023 21:05:24</t>
  </si>
  <si>
    <t>18.06.2023 22:01:16</t>
  </si>
  <si>
    <t>CENKYERİ TR-1 45-82-M00131_CENKYERİ TR-4 M04_72194959</t>
  </si>
  <si>
    <t>18.06.2023 11:17:35</t>
  </si>
  <si>
    <t>18.06.2023 11:57:42</t>
  </si>
  <si>
    <t>L-512 REİSDERE 35-18-L00512_950439185_950439185</t>
  </si>
  <si>
    <t>18.06.2023 14:45:05</t>
  </si>
  <si>
    <t>18.06.2023 18:36:02</t>
  </si>
  <si>
    <t>AŞAĞICUMA DM 35-16-M00103_TERZİHALİLLER M03_72040415</t>
  </si>
  <si>
    <t>18.06.2023 14:27:49</t>
  </si>
  <si>
    <t>18.06.2023 15:49:14</t>
  </si>
  <si>
    <t>BİOKÜTLE SANTRAL KÖK 45-72-M00616_TR-1/90 M02_72239387</t>
  </si>
  <si>
    <t>18.06.2023 16:43:08</t>
  </si>
  <si>
    <t>19.06.2023 03:22:00</t>
  </si>
  <si>
    <t>TAŞDELEN TR-336 35-19-M00181_956674837_956674837</t>
  </si>
  <si>
    <t>18.06.2023 10:23:34</t>
  </si>
  <si>
    <t>18.06.2023 11:54:07</t>
  </si>
  <si>
    <t>AĞAÇ İŞLERİ KÖK-2 (M-703) 35-22-M00125_AĞAÇ SANAYİ TR-7/TR-8/TR-9/TR-10 M05_72110739</t>
  </si>
  <si>
    <t>18.06.2023 10:00:43</t>
  </si>
  <si>
    <t>18.06.2023 10:35:57</t>
  </si>
  <si>
    <t>18.06.2023 18:09:51</t>
  </si>
  <si>
    <t>18.06.2023 20:03:15</t>
  </si>
  <si>
    <t>18.06.2023 19:39:24</t>
  </si>
  <si>
    <t>18.06.2023 20:15:02</t>
  </si>
  <si>
    <t>KINIK TR-1 45-81-M00139_945637980_945637980</t>
  </si>
  <si>
    <t>18.06.2023 15:46:15</t>
  </si>
  <si>
    <t>18.06.2023 21:07:29</t>
  </si>
  <si>
    <t>TAHTALI TM 35-22-A00001_PANCAR-1 M20_2056006</t>
  </si>
  <si>
    <t>19.06.2023 05:26:46</t>
  </si>
  <si>
    <t>19.06.2023 09:18:37</t>
  </si>
  <si>
    <t>K-2889 35-03-K02889_910456367_910456367</t>
  </si>
  <si>
    <t>19.06.2023 19:07:40</t>
  </si>
  <si>
    <t>19.06.2023 21:46:07</t>
  </si>
  <si>
    <t>TR-61 35-17-M00061_8796259 tr/61/c-1b_5954453</t>
  </si>
  <si>
    <t>19.06.2023 16:54:15</t>
  </si>
  <si>
    <t>19.06.2023 19:21:01</t>
  </si>
  <si>
    <t>YUKARI KILAVUZLAR TR 45-74-M00211_945596035_945596035</t>
  </si>
  <si>
    <t>19.06.2023 12:58:59</t>
  </si>
  <si>
    <t>19.06.2023 15:43:06</t>
  </si>
  <si>
    <t>19.06.2023 12:36:28</t>
  </si>
  <si>
    <t>19.06.2023 15:24:27</t>
  </si>
  <si>
    <t>YALLIOĞLU KÖK 35-15-L00361_YENİKÖY L02_66935956</t>
  </si>
  <si>
    <t>19.06.2023 10:38:14</t>
  </si>
  <si>
    <t>19.06.2023 10:56:15</t>
  </si>
  <si>
    <t>19.06.2023 16:06:23</t>
  </si>
  <si>
    <t>19.06.2023 18:40:45</t>
  </si>
  <si>
    <t>19.06.2023 20:40:45</t>
  </si>
  <si>
    <t>19.06.2023 21:50:38</t>
  </si>
  <si>
    <t>K-4919 35-01-K04919_95001343988_95001343988</t>
  </si>
  <si>
    <t>19.06.2023 15:20:34</t>
  </si>
  <si>
    <t>19.06.2023 22:09:27</t>
  </si>
  <si>
    <t>TR-90 35-17-M00090__56373508_56373508</t>
  </si>
  <si>
    <t>19.06.2023 19:09:40</t>
  </si>
  <si>
    <t>19.06.2023 21:04:18</t>
  </si>
  <si>
    <t>K-3313 35-09-K03313_912604726_912604726</t>
  </si>
  <si>
    <t>19.06.2023 18:52:13</t>
  </si>
  <si>
    <t>19.06.2023 20:19:59</t>
  </si>
  <si>
    <t>YUNUSEMRE TR-1 45-77-L00130_945500977_945500977</t>
  </si>
  <si>
    <t>19.06.2023 13:42:21</t>
  </si>
  <si>
    <t>19.06.2023 15:12:36</t>
  </si>
  <si>
    <t>MANİSA TM-1 45-71-A00001_TURGUTLU-2 M18_2309133</t>
  </si>
  <si>
    <t>19.06.2023 11:42:31</t>
  </si>
  <si>
    <t>19.06.2023 12:41:28</t>
  </si>
  <si>
    <t>DM-14/13 45-71-M00562_DIREK TIPI TRAFO HUCRESI H01_2077112</t>
  </si>
  <si>
    <t>19.06.2023 15:39:33</t>
  </si>
  <si>
    <t>19.06.2023 20:54:54</t>
  </si>
  <si>
    <t>19.06.2023 17:50:23</t>
  </si>
  <si>
    <t>19.06.2023 18:21:45</t>
  </si>
  <si>
    <t>19.06.2023 07:28:18</t>
  </si>
  <si>
    <t>19.06.2023 07:31:42</t>
  </si>
  <si>
    <t>M-3123 35-10-M03123_35-10-M03123_93496241</t>
  </si>
  <si>
    <t>19.06.2023 12:44:39</t>
  </si>
  <si>
    <t>19.06.2023 13:45:04</t>
  </si>
  <si>
    <t>19.06.2023 14:38:47</t>
  </si>
  <si>
    <t>19.06.2023 15:01:41</t>
  </si>
  <si>
    <t>K-986 35-07-K00986_DIREK TIPI TRAFO HUCRESI H01_2079930</t>
  </si>
  <si>
    <t>19.06.2023 00:34:10</t>
  </si>
  <si>
    <t>19.06.2023 02:04:34</t>
  </si>
  <si>
    <t>19.06.2023 11:51:44</t>
  </si>
  <si>
    <t>19.06.2023 19:13:32</t>
  </si>
  <si>
    <t>19.06.2023 09:05:59</t>
  </si>
  <si>
    <t>19.06.2023 17:32:56</t>
  </si>
  <si>
    <t>ÜRKMEZ DM-4 (ÜRKMEZ M-21) 35-25-M00155_HatBaşıAyırıcı_72066185 M03_72066185</t>
  </si>
  <si>
    <t>19.06.2023 09:51:11</t>
  </si>
  <si>
    <t>19.06.2023 13:38:43</t>
  </si>
  <si>
    <t>DM-8 45-71-M00295_E.HARMANDALI YOLU TR-13 M09_66408424</t>
  </si>
  <si>
    <t>19.06.2023 05:31:21</t>
  </si>
  <si>
    <t>19.06.2023 05:54:05</t>
  </si>
  <si>
    <t>YENİCEKÖY TR-1 45-72-L00184_A_56404613_56404613</t>
  </si>
  <si>
    <t>19.06.2023 09:04:59</t>
  </si>
  <si>
    <t>19.06.2023 17:17:54</t>
  </si>
  <si>
    <t>K-3834 35-01-K03834_912442979_912442979</t>
  </si>
  <si>
    <t>19.06.2023 21:30:47</t>
  </si>
  <si>
    <t>19.06.2023 22:57:24</t>
  </si>
  <si>
    <t>TR-21 35-19-M00021_956671142_956671142</t>
  </si>
  <si>
    <t>19.06.2023 10:22:36</t>
  </si>
  <si>
    <t>19.06.2023 13:18:18</t>
  </si>
  <si>
    <t>BERGAMA TM 35-16-A00004_KOZAK M10_2057505</t>
  </si>
  <si>
    <t>19.06.2023 11:00:54</t>
  </si>
  <si>
    <t>19.06.2023 11:15:12</t>
  </si>
  <si>
    <t>K-3193 35-03-K03193_G g3b_5812818</t>
  </si>
  <si>
    <t>19.06.2023 20:44:21</t>
  </si>
  <si>
    <t>20.06.2023 00:48:30</t>
  </si>
  <si>
    <t>19.06.2023 08:04:59</t>
  </si>
  <si>
    <t>19.06.2023 10:24:53</t>
  </si>
  <si>
    <t>YENİPAZAR TR-4 45-78-M00688_B_91062771_91062771</t>
  </si>
  <si>
    <t>19.06.2023 18:57:55</t>
  </si>
  <si>
    <t>19.06.2023 19:11:58</t>
  </si>
  <si>
    <t>19.06.2023 13:08:57</t>
  </si>
  <si>
    <t>19.06.2023 15:11:31</t>
  </si>
  <si>
    <t>TR-170 35-26-M01191_956616028_956616028</t>
  </si>
  <si>
    <t>19.06.2023 16:49:51</t>
  </si>
  <si>
    <t>19.06.2023 23:37:37</t>
  </si>
  <si>
    <t>BOĞAZİÇİ İM 35-01-A00001_TR-1 GİRİŞ M08_2307960</t>
  </si>
  <si>
    <t>19.06.2023 02:52:02</t>
  </si>
  <si>
    <t>19.06.2023 03:04:56</t>
  </si>
  <si>
    <t>ÇALTIDERE TR-4 35-17-M00234_B_91189518_91189518</t>
  </si>
  <si>
    <t>19.06.2023 21:51:01</t>
  </si>
  <si>
    <t>19.06.2023 23:46:44</t>
  </si>
  <si>
    <t>19.06.2023 10:18:46</t>
  </si>
  <si>
    <t>19.06.2023 18:05:49</t>
  </si>
  <si>
    <t>M-2780 35-01-M02780_912078083_912078083</t>
  </si>
  <si>
    <t>19.06.2023 10:05:45</t>
  </si>
  <si>
    <t>19.06.2023 13:32:10</t>
  </si>
  <si>
    <t>SAKARLI KÖK 45-76-M00046_HACET M04_72214505</t>
  </si>
  <si>
    <t>19.06.2023 16:03:13</t>
  </si>
  <si>
    <t>19.06.2023 16:06:57</t>
  </si>
  <si>
    <t>M-1951 35-09-M01951_D d3b_5886477</t>
  </si>
  <si>
    <t>19.06.2023 18:07:24</t>
  </si>
  <si>
    <t>19.06.2023 21:15:33</t>
  </si>
  <si>
    <t>19.06.2023 08:44:51</t>
  </si>
  <si>
    <t>19.06.2023 11:22:21</t>
  </si>
  <si>
    <t>K-1514 35-01-K01514_35-01-K01514_2365119</t>
  </si>
  <si>
    <t>19.06.2023 17:42:59</t>
  </si>
  <si>
    <t>19.06.2023 18:17:27</t>
  </si>
  <si>
    <t>19.06.2023 08:23:06</t>
  </si>
  <si>
    <t>19.06.2023 12:17:48</t>
  </si>
  <si>
    <t>19.06.2023 21:15:02</t>
  </si>
  <si>
    <t>20.06.2023 01:27:01</t>
  </si>
  <si>
    <t>19.06.2023 09:07:51</t>
  </si>
  <si>
    <t>19.06.2023 17:22:05</t>
  </si>
  <si>
    <t>M-1103 35-03-M01103_35-03-M01103_41926842</t>
  </si>
  <si>
    <t>19.06.2023 15:39:47</t>
  </si>
  <si>
    <t>19.06.2023 17:44:59</t>
  </si>
  <si>
    <t>19.06.2023 07:23:14</t>
  </si>
  <si>
    <t>19.06.2023 07:58:36</t>
  </si>
  <si>
    <t>19.06.2023 18:32:34</t>
  </si>
  <si>
    <t>19.06.2023 19:07:43</t>
  </si>
  <si>
    <t>ULUKENT DM-3 35-28-M00003_DM-3/21 M02_2312185</t>
  </si>
  <si>
    <t>19.06.2023 10:00:22</t>
  </si>
  <si>
    <t>19.06.2023 15:58:07</t>
  </si>
  <si>
    <t>L-426 ESKİ GARAJ 35-18-L00426_L-404 L02_66340303</t>
  </si>
  <si>
    <t>19.06.2023 08:35:02</t>
  </si>
  <si>
    <t>19.06.2023 09:25:40</t>
  </si>
  <si>
    <t>19.06.2023 18:10:43</t>
  </si>
  <si>
    <t>19.06.2023 18:21:55</t>
  </si>
  <si>
    <t>ALAŞEHİR TM 45-73-A00001_KEMALİYE-2 M20_2058706</t>
  </si>
  <si>
    <t>19.06.2023 10:06:19</t>
  </si>
  <si>
    <t>19.06.2023 10:12:00</t>
  </si>
  <si>
    <t>TR-1/47 45-72-M00047_956508825_956508825</t>
  </si>
  <si>
    <t>19.06.2023 15:06:33</t>
  </si>
  <si>
    <t>19.06.2023 15:57:51</t>
  </si>
  <si>
    <t>DAĞDERE DM 45-72-M00097_DAĞDERE MERKEZ M04_2106084</t>
  </si>
  <si>
    <t>19.06.2023 06:48:03</t>
  </si>
  <si>
    <t>19.06.2023 07:58:02</t>
  </si>
  <si>
    <t>CABBAR FAKILI TR-4 45-73-M00641_45-73-M00641_2352394</t>
  </si>
  <si>
    <t>19.06.2023 20:23:42</t>
  </si>
  <si>
    <t>19.06.2023 20:52:20</t>
  </si>
  <si>
    <t>19.06.2023 17:00:59</t>
  </si>
  <si>
    <t>19.06.2023 17:44:47</t>
  </si>
  <si>
    <t>19.06.2023 03:39:28</t>
  </si>
  <si>
    <t>19.06.2023 04:59:53</t>
  </si>
  <si>
    <t>19.06.2023 19:46:59</t>
  </si>
  <si>
    <t>19.06.2023 20:32:43</t>
  </si>
  <si>
    <t>DM-1/50 35-29-M00050_950331046_950331046</t>
  </si>
  <si>
    <t>19.06.2023 08:43:40</t>
  </si>
  <si>
    <t>19.06.2023 10:32:33</t>
  </si>
  <si>
    <t>19.06.2023 16:41:26</t>
  </si>
  <si>
    <t>19.06.2023 17:42:13</t>
  </si>
  <si>
    <t>TR-153 (DM-2/43) 35-16-L00153__92606074_92606074</t>
  </si>
  <si>
    <t>19.06.2023 15:52:10</t>
  </si>
  <si>
    <t>19.06.2023 19:48:52</t>
  </si>
  <si>
    <t>CABBAR FAKILI TR-4 45-73-M00641_A_56384722_56384722</t>
  </si>
  <si>
    <t>19.06.2023 19:15:52</t>
  </si>
  <si>
    <t>19.06.2023 20:48:40</t>
  </si>
  <si>
    <t>L-20 DÖRT YOL KAVŞAĞI 35-14-L00020_10564483 C01_83357638</t>
  </si>
  <si>
    <t>19.06.2023 01:15:17</t>
  </si>
  <si>
    <t>19.06.2023 01:43:12</t>
  </si>
  <si>
    <t>ARDIÇ TR-8 35-21-L00131_35-21-L00131_82669166</t>
  </si>
  <si>
    <t>19.06.2023 08:32:59</t>
  </si>
  <si>
    <t>19.06.2023 16:21:08</t>
  </si>
  <si>
    <t>GÖÇBEYLİ DM 35-16-M00139_BERGAMA T.M.-GERİLİM M04_72044623</t>
  </si>
  <si>
    <t>19.06.2023 11:00:50</t>
  </si>
  <si>
    <t>19.06.2023 12:59:41</t>
  </si>
  <si>
    <t>ÇANDARLI TR-6 35-30-M00006_C C01_92113248</t>
  </si>
  <si>
    <t>19.06.2023 21:11:27</t>
  </si>
  <si>
    <t>19.06.2023 21:33:37</t>
  </si>
  <si>
    <t>19.06.2023 11:43:45</t>
  </si>
  <si>
    <t>19.06.2023 13:14:21</t>
  </si>
  <si>
    <t>19.06.2023 09:38:00</t>
  </si>
  <si>
    <t>19.06.2023 18:36:00</t>
  </si>
  <si>
    <t>BÜYÜKBELEN KÖK 45-80-M00066_ÇULLU GÖRECE ENH M03_72191842</t>
  </si>
  <si>
    <t>19.06.2023 05:43:20</t>
  </si>
  <si>
    <t>19.06.2023 06:33:37</t>
  </si>
  <si>
    <t>LOKMANKUYU KÖK 35-15-L00903_35-15-L00903_67112631</t>
  </si>
  <si>
    <t>19.06.2023 11:54:48</t>
  </si>
  <si>
    <t>19.06.2023 13:00:01</t>
  </si>
  <si>
    <t>19.06.2023 09:11:04</t>
  </si>
  <si>
    <t>19.06.2023 09:46:55</t>
  </si>
  <si>
    <t>ÇUKURALTI M-18 35-25-M00066_955268536_955268536</t>
  </si>
  <si>
    <t>19.06.2023 16:21:30</t>
  </si>
  <si>
    <t>19.06.2023 19:53:21</t>
  </si>
  <si>
    <t>TR-1/70 45-72-M00070_956504467_956504467</t>
  </si>
  <si>
    <t>19.06.2023 07:43:52</t>
  </si>
  <si>
    <t>19.06.2023 09:52:54</t>
  </si>
  <si>
    <t>GÖLMARMARA İM 45-85-A00001_YENİKÖY L26_2113836</t>
  </si>
  <si>
    <t>19.06.2023 08:09:11</t>
  </si>
  <si>
    <t>19.06.2023 08:37:20</t>
  </si>
  <si>
    <t>19.06.2023 07:48:07</t>
  </si>
  <si>
    <t>19.06.2023 14:20:42</t>
  </si>
  <si>
    <t>DEMİRKÖPRÜ TM 45-78-A00005_KÖPRÜBAŞI M07_2096283</t>
  </si>
  <si>
    <t>19.06.2023 18:26:25</t>
  </si>
  <si>
    <t>19.06.2023 18:31:00</t>
  </si>
  <si>
    <t>19.06.2023 09:53:19</t>
  </si>
  <si>
    <t>19.06.2023 10:23:01</t>
  </si>
  <si>
    <t>BEKİRLER TR-1 45-72-L00357_B_56394736_56394736</t>
  </si>
  <si>
    <t>19.06.2023 09:56:06</t>
  </si>
  <si>
    <t>19.06.2023 10:24:19</t>
  </si>
  <si>
    <t>19.06.2023 07:00:45</t>
  </si>
  <si>
    <t>19.06.2023 07:09:54</t>
  </si>
  <si>
    <t>DEVELİ TR-1 35-22-M00279_955280761_955280761</t>
  </si>
  <si>
    <t>19.06.2023 13:47:56</t>
  </si>
  <si>
    <t>19.06.2023 17:24:17</t>
  </si>
  <si>
    <t>TR-1/67 45-72-M00682_E E02b_92759520</t>
  </si>
  <si>
    <t>19.06.2023 10:07:35</t>
  </si>
  <si>
    <t>19.06.2023 11:47:49</t>
  </si>
  <si>
    <t>KARGIN KÖK 45-71-M00095_ŞİRVAN M04_2076271</t>
  </si>
  <si>
    <t>19.06.2023 20:04:53</t>
  </si>
  <si>
    <t>19.06.2023 22:29:29</t>
  </si>
  <si>
    <t>DM-8/3-A 45-71-M02174_953239234_953239234</t>
  </si>
  <si>
    <t>19.06.2023 15:00:08</t>
  </si>
  <si>
    <t>19.06.2023 17:19:41</t>
  </si>
  <si>
    <t>TR-61 35-17-M00061_9803814 tr/61c-5b_5954437</t>
  </si>
  <si>
    <t>19.06.2023 11:18:34</t>
  </si>
  <si>
    <t>19.06.2023 13:53:36</t>
  </si>
  <si>
    <t>ÇİLEME TR-3 35-22-M00162_955267767_955267767</t>
  </si>
  <si>
    <t>19.06.2023 14:21:57</t>
  </si>
  <si>
    <t>19.06.2023 18:01:15</t>
  </si>
  <si>
    <t>19.06.2023 05:55:34</t>
  </si>
  <si>
    <t>19.06.2023 08:21:55</t>
  </si>
  <si>
    <t>MALTEPE TR-1 35-28-M00444_DIREK TIPI TRAFO HUCRESI H01_2109465</t>
  </si>
  <si>
    <t>19.06.2023 19:12:07</t>
  </si>
  <si>
    <t>19.06.2023 22:09:11</t>
  </si>
  <si>
    <t>19.06.2023 05:49:39</t>
  </si>
  <si>
    <t>19.06.2023 06:55:06</t>
  </si>
  <si>
    <t>ÇAMTEPE SULAMA TR-1(Mustafa Kaya ve Arkd) 35-16-M00314_35-16-M00314_2361506</t>
  </si>
  <si>
    <t>19.06.2023 09:22:38</t>
  </si>
  <si>
    <t>19.06.2023 14:30:41</t>
  </si>
  <si>
    <t>AKGEDİK TR-1 45-71-M01047_A_90947934_90947934</t>
  </si>
  <si>
    <t>19.06.2023 13:03:11</t>
  </si>
  <si>
    <t>19.06.2023 20:17:31</t>
  </si>
  <si>
    <t>19.06.2023 08:59:00</t>
  </si>
  <si>
    <t>19.06.2023 09:45:12</t>
  </si>
  <si>
    <t>TİRE TR-6 35-29-L00006_48358328_56367666_56367666</t>
  </si>
  <si>
    <t>19.06.2023 15:28:01</t>
  </si>
  <si>
    <t>19.06.2023 17:09:03</t>
  </si>
  <si>
    <t>19.06.2023 18:09:44</t>
  </si>
  <si>
    <t>19.06.2023 20:51:56</t>
  </si>
  <si>
    <t>19.06.2023 05:32:31</t>
  </si>
  <si>
    <t>19.06.2023 05:50:49</t>
  </si>
  <si>
    <t>19.06.2023 22:41:05</t>
  </si>
  <si>
    <t>19.06.2023 22:57:28</t>
  </si>
  <si>
    <t>YILMAZ İM 45-78-A00003_YILMAZ DM-2 (SALİHLİ) GİRİŞ M01_2108826</t>
  </si>
  <si>
    <t>19.06.2023 11:04:54</t>
  </si>
  <si>
    <t>19.06.2023 11:25:35</t>
  </si>
  <si>
    <t>TR-52 35-30-L00052_955334129_955334129</t>
  </si>
  <si>
    <t>19.06.2023 10:34:17</t>
  </si>
  <si>
    <t>19.06.2023 14:23:48</t>
  </si>
  <si>
    <t>K-3322 35-09-K03322_35-09-K03322_47442154</t>
  </si>
  <si>
    <t>19.06.2023 19:25:39</t>
  </si>
  <si>
    <t>19.06.2023 20:03:01</t>
  </si>
  <si>
    <t>M-2627 35-08-M02627_95000516392_95000516392</t>
  </si>
  <si>
    <t>19.06.2023 13:28:14</t>
  </si>
  <si>
    <t>19.06.2023 14:05:29</t>
  </si>
  <si>
    <t>DM-3/TR-15 45-72-M00613_95000643715_95000643715</t>
  </si>
  <si>
    <t>19.06.2023 18:29:34</t>
  </si>
  <si>
    <t>19.06.2023 19:53:11</t>
  </si>
  <si>
    <t>19.06.2023 09:03:54</t>
  </si>
  <si>
    <t>19.06.2023 14:20:12</t>
  </si>
  <si>
    <t>KALEKÖY TR-2 35-31-L00235_A_91241696_91241696</t>
  </si>
  <si>
    <t>19.06.2023 10:58:33</t>
  </si>
  <si>
    <t>19.06.2023 15:28:00</t>
  </si>
  <si>
    <t>AHMETLİ TR-25 45-84-L00025_955185716_955185716</t>
  </si>
  <si>
    <t>19.06.2023 10:40:11</t>
  </si>
  <si>
    <t>19.06.2023 16:45:27</t>
  </si>
  <si>
    <t>K-4831 35-03-K04966_911059170_911059170</t>
  </si>
  <si>
    <t>19.06.2023 10:09:01</t>
  </si>
  <si>
    <t>19.06.2023 19:04:17</t>
  </si>
  <si>
    <t>DM-17 45-71-M00400_A A1_73735747</t>
  </si>
  <si>
    <t>19.06.2023 09:44:14</t>
  </si>
  <si>
    <t>19.06.2023 11:50:02</t>
  </si>
  <si>
    <t>K-1691 35-01-K01691_B B2_5899604</t>
  </si>
  <si>
    <t>19.06.2023 20:39:29</t>
  </si>
  <si>
    <t>19.06.2023 21:58:49</t>
  </si>
  <si>
    <t>TR-1/18 45-72-M00018_49742458 TR1.18A2_49745733</t>
  </si>
  <si>
    <t>19.06.2023 08:16:33</t>
  </si>
  <si>
    <t>19.06.2023 12:42:28</t>
  </si>
  <si>
    <t>PAYAMLI M-5 35-25-M00161_A_56377704_56377704</t>
  </si>
  <si>
    <t>19.06.2023 18:09:25</t>
  </si>
  <si>
    <t>19.06.2023 22:30:48</t>
  </si>
  <si>
    <t>TR-2/119-1 45-83-M00717_955152761_955152761</t>
  </si>
  <si>
    <t>19.06.2023 01:55:27</t>
  </si>
  <si>
    <t>19.06.2023 04:10:34</t>
  </si>
  <si>
    <t>MANİSA TM-1 45-71-A00001_TURGUTLU-1 M09_2309462</t>
  </si>
  <si>
    <t>19.06.2023 17:22:04</t>
  </si>
  <si>
    <t>19.06.2023 17:52:51</t>
  </si>
  <si>
    <t>TR-182 45-78-L00182__72373748_72373748</t>
  </si>
  <si>
    <t>19.06.2023 21:21:21</t>
  </si>
  <si>
    <t>20.06.2023 00:36:18</t>
  </si>
  <si>
    <t>M-3288 35-03-M03288_DAĞITIM TRAFOSU M02_85894946</t>
  </si>
  <si>
    <t>19.06.2023 07:56:55</t>
  </si>
  <si>
    <t>19.06.2023 11:44:18</t>
  </si>
  <si>
    <t>K-1516 35-01-K01516_D_56359811_56359811</t>
  </si>
  <si>
    <t>19.06.2023 16:58:39</t>
  </si>
  <si>
    <t>19.06.2023 19:09:12</t>
  </si>
  <si>
    <t>M-3122 35-10-M03122_35-10-M03122_93519400</t>
  </si>
  <si>
    <t>19.06.2023 12:18:00</t>
  </si>
  <si>
    <t>19.06.2023 13:17:00</t>
  </si>
  <si>
    <t>19.06.2023 07:27:19</t>
  </si>
  <si>
    <t>19.06.2023 07:54:22</t>
  </si>
  <si>
    <t>İĞDECİK KÖK 45-71-M00077_HatBaşıAyırıcı_53135175 M05_53135175</t>
  </si>
  <si>
    <t>19.06.2023 16:46:40</t>
  </si>
  <si>
    <t>19.06.2023 21:43:07</t>
  </si>
  <si>
    <t>M-1501 35-03-M01501_TRAFO M03_41941755</t>
  </si>
  <si>
    <t>19.06.2023 05:43:39</t>
  </si>
  <si>
    <t>19.06.2023 06:54:30</t>
  </si>
  <si>
    <t>K-2743 35-03-K02743_E_56365685_56365685</t>
  </si>
  <si>
    <t>19.06.2023 13:23:33</t>
  </si>
  <si>
    <t>19.06.2023 19:53:55</t>
  </si>
  <si>
    <t>K-3322 35-09-K03322_E e1b_5870070</t>
  </si>
  <si>
    <t>19.06.2023 04:43:56</t>
  </si>
  <si>
    <t>19.06.2023 06:10:52</t>
  </si>
  <si>
    <t>KÖREZ TR-4 45-77-L00369_C_91019203_91019203</t>
  </si>
  <si>
    <t>19.06.2023 19:58:59</t>
  </si>
  <si>
    <t>19.06.2023 21:34:39</t>
  </si>
  <si>
    <t>YAYALAR TR-4 45-73-M00164_45-73-M00164_2354629</t>
  </si>
  <si>
    <t>19.06.2023 09:36:49</t>
  </si>
  <si>
    <t>19.06.2023 15:09:25</t>
  </si>
  <si>
    <t>19.06.2023 14:55:32</t>
  </si>
  <si>
    <t>19.06.2023 15:04:44</t>
  </si>
  <si>
    <t>M-1 35-02-M00001_M-1269 M12_78582490</t>
  </si>
  <si>
    <t>19.06.2023 22:25:51</t>
  </si>
  <si>
    <t>19.06.2023 22:37:06</t>
  </si>
  <si>
    <t>19.06.2023 09:34:51</t>
  </si>
  <si>
    <t>19.06.2023 17:26:36</t>
  </si>
  <si>
    <t>19.06.2023 00:10:31</t>
  </si>
  <si>
    <t>19.06.2023 00:47:52</t>
  </si>
  <si>
    <t>19.06.2023 09:17:18</t>
  </si>
  <si>
    <t>19.06.2023 09:23:09</t>
  </si>
  <si>
    <t>M-1212 35-02-M01212_D_56364854_56364854</t>
  </si>
  <si>
    <t>19.06.2023 09:03:49</t>
  </si>
  <si>
    <t>19.06.2023 16:48:04</t>
  </si>
  <si>
    <t>SELENDİ TR-20/A 45-81-M00255_945633300_945633300</t>
  </si>
  <si>
    <t>19.06.2023 10:05:14</t>
  </si>
  <si>
    <t>19.06.2023 16:56:47</t>
  </si>
  <si>
    <t>19.06.2023 12:17:45</t>
  </si>
  <si>
    <t>19.06.2023 12:45:16</t>
  </si>
  <si>
    <t>K-1654 35-07-K01654_D_56383671_56383671</t>
  </si>
  <si>
    <t>19.06.2023 11:57:37</t>
  </si>
  <si>
    <t>19.06.2023 12:18:35</t>
  </si>
  <si>
    <t>YAKACIK TR-3 35-20-L00240_35-20-L00240_2372273</t>
  </si>
  <si>
    <t>19.06.2023 10:55:14</t>
  </si>
  <si>
    <t>19.06.2023 12:02:41</t>
  </si>
  <si>
    <t>SELENDİ DM 45-81-M00001_SELENDİ ŞEHİR-3 M11_2321597</t>
  </si>
  <si>
    <t>19.06.2023 15:54:39</t>
  </si>
  <si>
    <t>19.06.2023 16:19:00</t>
  </si>
  <si>
    <t>K-2743 35-03-K02743_35-03-K02743_2356497</t>
  </si>
  <si>
    <t>19.06.2023 01:35:10</t>
  </si>
  <si>
    <t>19.06.2023 02:57:26</t>
  </si>
  <si>
    <t>DM-19/02A 45-71-M02184_AMCAOĞLU GIDA HATTI M09_65995488</t>
  </si>
  <si>
    <t>19.06.2023 10:16:04</t>
  </si>
  <si>
    <t>19.06.2023 11:14:11</t>
  </si>
  <si>
    <t>K-2734 35-02-K02734_TRAFO K01_2320349</t>
  </si>
  <si>
    <t>19.06.2023 08:50:54</t>
  </si>
  <si>
    <t>19.06.2023 21:18:45</t>
  </si>
  <si>
    <t>KIZILOBA TR-4 35-20-L00439_35-20-L00439_72379156</t>
  </si>
  <si>
    <t>19.06.2023 18:02:34</t>
  </si>
  <si>
    <t>19.06.2023 18:42:39</t>
  </si>
  <si>
    <t>METAL İŞLERİ TR-1 35-22-M00101_7223103 TR1/B1_5931519</t>
  </si>
  <si>
    <t>19.06.2023 09:43:58</t>
  </si>
  <si>
    <t>19.06.2023 17:38:00</t>
  </si>
  <si>
    <t>YENİ ŞAKRAN TR-19 35-17-M00216_C_65451228_65451228</t>
  </si>
  <si>
    <t>19.06.2023 02:19:14</t>
  </si>
  <si>
    <t>19.06.2023 04:02:16</t>
  </si>
  <si>
    <t>TURGUTALP TR-4/6 45-82-M00062_B_56387597_56387597</t>
  </si>
  <si>
    <t>19.06.2023 13:42:50</t>
  </si>
  <si>
    <t>19.06.2023 15:08:50</t>
  </si>
  <si>
    <t>L-404 35-18-L00404_DAĞITIM TRAFO L-404 L01_72058924</t>
  </si>
  <si>
    <t>19.06.2023 09:40:14</t>
  </si>
  <si>
    <t>19.06.2023 13:54:59</t>
  </si>
  <si>
    <t>ÖRNEKKÖY TR3 35-27-L00124_A_91363479_91363479</t>
  </si>
  <si>
    <t>19.06.2023 07:57:58</t>
  </si>
  <si>
    <t>19.06.2023 10:27:33</t>
  </si>
  <si>
    <t>19.06.2023 06:59:58</t>
  </si>
  <si>
    <t>19.06.2023 08:18:16</t>
  </si>
  <si>
    <t>19.06.2023 09:30:52</t>
  </si>
  <si>
    <t>19.06.2023 16:01:40</t>
  </si>
  <si>
    <t>KARAAĞAÇLI TR-1 45-71-M01904_95001424401_95001424401</t>
  </si>
  <si>
    <t>19.06.2023 20:30:57</t>
  </si>
  <si>
    <t>20.06.2023 00:00:13</t>
  </si>
  <si>
    <t>K-2550 35-01-K02550_912115055_912115055</t>
  </si>
  <si>
    <t>19.06.2023 11:40:14</t>
  </si>
  <si>
    <t>19.06.2023 16:36:30</t>
  </si>
  <si>
    <t>19.06.2023 03:45:08</t>
  </si>
  <si>
    <t>19.06.2023 06:17:59</t>
  </si>
  <si>
    <t>19.06.2023 14:55:48</t>
  </si>
  <si>
    <t>19.06.2023 15:40:47</t>
  </si>
  <si>
    <t>KÖREKE TR-1 45-75-M00135_A_56385987_56385987</t>
  </si>
  <si>
    <t>19.06.2023 07:49:50</t>
  </si>
  <si>
    <t>19.06.2023 11:32:49</t>
  </si>
  <si>
    <t>M-873 35-02-M00873_35-02-M00873_2356342</t>
  </si>
  <si>
    <t>19.06.2023 14:02:44</t>
  </si>
  <si>
    <t>19.06.2023 14:54:19</t>
  </si>
  <si>
    <t>DEMİRKÖPRÜ TM 45-78-A00005_HatBaşıAyırıcı_53135943 M07_53135943</t>
  </si>
  <si>
    <t>19.06.2023 10:28:21</t>
  </si>
  <si>
    <t>19.06.2023 13:52:39</t>
  </si>
  <si>
    <t>K-1402 35-01-K01402_911508144_911508144</t>
  </si>
  <si>
    <t>19.06.2023 11:02:07</t>
  </si>
  <si>
    <t>19.06.2023 16:39:48</t>
  </si>
  <si>
    <t>KÜÇÜK SANAYİ SİTESİ TR-5 45-83-L00146_DAĞITIM TRAFOSU L04_2327698</t>
  </si>
  <si>
    <t>19.06.2023 09:58:36</t>
  </si>
  <si>
    <t>19.06.2023 18:22:28</t>
  </si>
  <si>
    <t>EMİRALEM TR-9 35-28-M00232_953392318_953392318</t>
  </si>
  <si>
    <t>19.06.2023 13:25:59</t>
  </si>
  <si>
    <t>19.06.2023 15:02:51</t>
  </si>
  <si>
    <t>19.06.2023 17:40:26</t>
  </si>
  <si>
    <t>19.06.2023 18:03:06</t>
  </si>
  <si>
    <t>TR-30 45-74-M00030_945588284_945588284</t>
  </si>
  <si>
    <t>19.06.2023 05:19:34</t>
  </si>
  <si>
    <t>19.06.2023 06:18:53</t>
  </si>
  <si>
    <t>BOYNUYOĞUN KÖK 35-29-L00051_HatBaşıAyırıcı_72130390 L03_72130390</t>
  </si>
  <si>
    <t>19.06.2023 15:34:09</t>
  </si>
  <si>
    <t>19.06.2023 17:16:33</t>
  </si>
  <si>
    <t>YENİOBA KÖK 35-29-M00125_ÇIRPI M07_72191064</t>
  </si>
  <si>
    <t>19.06.2023 18:25:32</t>
  </si>
  <si>
    <t>19.06.2023 19:27:03</t>
  </si>
  <si>
    <t>19.06.2023 11:09:36</t>
  </si>
  <si>
    <t>19.06.2023 19:59:11</t>
  </si>
  <si>
    <t>TR-19 35-32-L00019_946411631_946411631</t>
  </si>
  <si>
    <t>19.06.2023 21:15:39</t>
  </si>
  <si>
    <t>19.06.2023 23:25:42</t>
  </si>
  <si>
    <t>K-3000 35-03-K03000_TRAFO K04_2317724</t>
  </si>
  <si>
    <t>19.06.2023 09:17:54</t>
  </si>
  <si>
    <t>19.06.2023 17:36:55</t>
  </si>
  <si>
    <t>SULTAN YAYLASI TR-3 45-71-M01768_45-71-M01768_49025791</t>
  </si>
  <si>
    <t>19.06.2023 09:27:38</t>
  </si>
  <si>
    <t>DM-3/08(MESCİD SOKAK) 45-71-M00063_953210814_953210814</t>
  </si>
  <si>
    <t>19.06.2023 22:14:06</t>
  </si>
  <si>
    <t>20.06.2023 01:08:11</t>
  </si>
  <si>
    <t>HAMZABEYLİ TR-2 45-71-M01772_C_56389203_56389203</t>
  </si>
  <si>
    <t>19.06.2023 10:42:56</t>
  </si>
  <si>
    <t>19.06.2023 17:31:32</t>
  </si>
  <si>
    <t>19.06.2023 11:34:00</t>
  </si>
  <si>
    <t>19.06.2023 13:52:29</t>
  </si>
  <si>
    <t>ÇİFTÇİGEDİĞİ TR-1 35-20-L00169_35-20-L00169_2368085</t>
  </si>
  <si>
    <t>19.06.2023 21:32:02</t>
  </si>
  <si>
    <t>19.06.2023 22:19:23</t>
  </si>
  <si>
    <t>TATAR DM 35-19-M00256_HatBaşıAyırıcı_53137441 M12_53137441</t>
  </si>
  <si>
    <t>19.06.2023 09:49:50</t>
  </si>
  <si>
    <t>19.06.2023 13:19:17</t>
  </si>
  <si>
    <t>L-256 (18 KABİN) 35-18-L00256_950451102_950451102</t>
  </si>
  <si>
    <t>19.06.2023 11:19:30</t>
  </si>
  <si>
    <t>19.06.2023 17:30:09</t>
  </si>
  <si>
    <t>19.06.2023 17:53:47</t>
  </si>
  <si>
    <t>19.06.2023 18:19:58</t>
  </si>
  <si>
    <t>K-1153 35-03-K01153_35-03-K01153_41927512</t>
  </si>
  <si>
    <t>19.06.2023 11:33:24</t>
  </si>
  <si>
    <t>19.06.2023 11:51:08</t>
  </si>
  <si>
    <t>M-1850 ÇİÇEKLİ TR-1 35-02-M01850_35-02-M01850_79886743</t>
  </si>
  <si>
    <t>19.06.2023 08:57:38</t>
  </si>
  <si>
    <t>19.06.2023 13:33:28</t>
  </si>
  <si>
    <t>KAPAKLI TR-5 45-72-M00318_956490189_956490189</t>
  </si>
  <si>
    <t>19.06.2023 06:41:14</t>
  </si>
  <si>
    <t>19.06.2023 10:00:56</t>
  </si>
  <si>
    <t>TR-22 35-26-M00022_DIREK TIPI TRAFO HUCRESI H01_2047116</t>
  </si>
  <si>
    <t>19.06.2023 08:39:02</t>
  </si>
  <si>
    <t>19.06.2023 12:19:05</t>
  </si>
  <si>
    <t>19.06.2023 12:32:25</t>
  </si>
  <si>
    <t>19.06.2023 13:45:59</t>
  </si>
  <si>
    <t>ÜLKÜ KÖK 45-78-M01394_SERVET BLOK M03_83839759</t>
  </si>
  <si>
    <t>19.06.2023 08:44:14</t>
  </si>
  <si>
    <t>19.06.2023 09:36:41</t>
  </si>
  <si>
    <t>AKSELENDİ İM 45-72-A00004_MORALILAR ÇIKIŞ L22_2326923</t>
  </si>
  <si>
    <t>19.06.2023 14:41:14</t>
  </si>
  <si>
    <t>19.06.2023 16:01:07</t>
  </si>
  <si>
    <t>GÜZELKÖY TR 45-71-M00984_45-71-M00984_2370300</t>
  </si>
  <si>
    <t>19.06.2023 08:00:42</t>
  </si>
  <si>
    <t>19.06.2023 10:48:04</t>
  </si>
  <si>
    <t>19.06.2023 14:59:05</t>
  </si>
  <si>
    <t>19.06.2023 15:29:01</t>
  </si>
  <si>
    <t>K-1994 35-01-K01994_912907560_912907560</t>
  </si>
  <si>
    <t>19.06.2023 05:37:08</t>
  </si>
  <si>
    <t>19.06.2023 06:51:49</t>
  </si>
  <si>
    <t>19.06.2023 07:38:14</t>
  </si>
  <si>
    <t>19.06.2023 07:47:31</t>
  </si>
  <si>
    <t>TR-265 35-23-M00265_35-23-M00265_92211695</t>
  </si>
  <si>
    <t>19.06.2023 22:36:51</t>
  </si>
  <si>
    <t>19.06.2023 23:23:39</t>
  </si>
  <si>
    <t>TR-182 45-78-L00182_Ö2 _49362024</t>
  </si>
  <si>
    <t>19.06.2023 11:48:39</t>
  </si>
  <si>
    <t>19.06.2023 16:04:14</t>
  </si>
  <si>
    <t>19.06.2023 09:08:55</t>
  </si>
  <si>
    <t>19.06.2023 17:40:23</t>
  </si>
  <si>
    <t>K-1147 35-03-K01147_35-03-K01147_41926143</t>
  </si>
  <si>
    <t>19.06.2023 08:46:15</t>
  </si>
  <si>
    <t>19.06.2023 15:03:11</t>
  </si>
  <si>
    <t>K-4591 35-10-K04591_35-10-K04591_47741602</t>
  </si>
  <si>
    <t>19.06.2023 13:47:42</t>
  </si>
  <si>
    <t>19.06.2023 17:19:00</t>
  </si>
  <si>
    <t>L-67 ELMASTAŞ 35-14-L00067_956655100_956655100</t>
  </si>
  <si>
    <t>19.06.2023 17:20:45</t>
  </si>
  <si>
    <t>19.06.2023 18:54:31</t>
  </si>
  <si>
    <t>ÇULLUGÖRECE TR-1 45-80-M00096_45-80-M00096_73431596</t>
  </si>
  <si>
    <t>19.06.2023 13:03:52</t>
  </si>
  <si>
    <t>19.06.2023 14:40:46</t>
  </si>
  <si>
    <t>19.06.2023 19:11:00</t>
  </si>
  <si>
    <t>19.06.2023 23:06:00</t>
  </si>
  <si>
    <t>POYRAZ TR-5 45-78-M01392_A_83810541_83810541</t>
  </si>
  <si>
    <t>19.06.2023 21:52:34</t>
  </si>
  <si>
    <t>19.06.2023 22:13:55</t>
  </si>
  <si>
    <t>L-230 (45 KABİN) 35-18-L00230_950440586_950440586</t>
  </si>
  <si>
    <t>19.06.2023 18:38:13</t>
  </si>
  <si>
    <t>20.06.2023 00:33:15</t>
  </si>
  <si>
    <t>19.06.2023 18:15:42</t>
  </si>
  <si>
    <t>19.06.2023 18:20:19</t>
  </si>
  <si>
    <t>19.06.2023 12:38:54</t>
  </si>
  <si>
    <t>19.06.2023 13:32:06</t>
  </si>
  <si>
    <t>19.06.2023 19:35:07</t>
  </si>
  <si>
    <t>19.06.2023 19:50:56</t>
  </si>
  <si>
    <t>K-3027 35-10-K03027_95000001790_95000001790</t>
  </si>
  <si>
    <t>19.06.2023 22:28:43</t>
  </si>
  <si>
    <t>20.06.2023 00:35:40</t>
  </si>
  <si>
    <t>19.06.2023 05:33:14</t>
  </si>
  <si>
    <t>19.06.2023 10:27:11</t>
  </si>
  <si>
    <t>M-1288 35-02-M01288_C_56364982_56364982</t>
  </si>
  <si>
    <t>19.06.2023 15:29:36</t>
  </si>
  <si>
    <t>19.06.2023 16:44:06</t>
  </si>
  <si>
    <t>YAKACIK TR-3 35-20-L00240_A_91258746_91258746</t>
  </si>
  <si>
    <t>19.06.2023 09:08:18</t>
  </si>
  <si>
    <t>19.06.2023 11:56:08</t>
  </si>
  <si>
    <t>MALDAN KÖYÜ TR-1 45-71-M01666_D_56388136_56388136</t>
  </si>
  <si>
    <t>19.06.2023 14:02:59</t>
  </si>
  <si>
    <t>19.06.2023 18:18:13</t>
  </si>
  <si>
    <t>TR-1/79 45-72-M00079_956504843_956504843</t>
  </si>
  <si>
    <t>19.06.2023 08:32:36</t>
  </si>
  <si>
    <t>19.06.2023 13:17:27</t>
  </si>
  <si>
    <t>19.06.2023 11:05:00</t>
  </si>
  <si>
    <t>19.06.2023 11:58:32</t>
  </si>
  <si>
    <t>K-1434 35-01-K01434_910561181_910561181</t>
  </si>
  <si>
    <t>19.06.2023 17:06:25</t>
  </si>
  <si>
    <t>19.06.2023 22:43:39</t>
  </si>
  <si>
    <t>TR-182 45-78-L00182_953248054_953248054</t>
  </si>
  <si>
    <t>19.06.2023 08:07:25</t>
  </si>
  <si>
    <t>19.06.2023 09:13:04</t>
  </si>
  <si>
    <t>POYRAZDAMLARI TR-11 45-78-M00576_HatBaşıAyırıcı_53139047 M05_53139047</t>
  </si>
  <si>
    <t>19.06.2023 18:24:20</t>
  </si>
  <si>
    <t>19.06.2023 21:08:33</t>
  </si>
  <si>
    <t>19.06.2023 21:43:24</t>
  </si>
  <si>
    <t>19.06.2023 22:17:00</t>
  </si>
  <si>
    <t>OLGUNLAR TR-7 35-31-L00222_B_91175284_91175284</t>
  </si>
  <si>
    <t>19.06.2023 06:59:04</t>
  </si>
  <si>
    <t>19.06.2023 12:32:09</t>
  </si>
  <si>
    <t>TR-18 35-26-M00018_35-26-M00018_65921154</t>
  </si>
  <si>
    <t>19.06.2023 11:30:19</t>
  </si>
  <si>
    <t>19.06.2023 12:58:40</t>
  </si>
  <si>
    <t>K-3466 35-08-K03466_912852947_912852947</t>
  </si>
  <si>
    <t>19.06.2023 15:56:21</t>
  </si>
  <si>
    <t>19.06.2023 17:03:20</t>
  </si>
  <si>
    <t>L-393 YENİ OKUL 35-18-L00393_L-293 YENİ MECİDİYE L02_72110552</t>
  </si>
  <si>
    <t>19.06.2023 13:40:00</t>
  </si>
  <si>
    <t>19.06.2023 14:33:20</t>
  </si>
  <si>
    <t>TR-39 35-16-L00039_953318796_953318796</t>
  </si>
  <si>
    <t>19.06.2023 15:02:53</t>
  </si>
  <si>
    <t>19.06.2023 16:52:41</t>
  </si>
  <si>
    <t>19.06.2023 05:42:30</t>
  </si>
  <si>
    <t>19.06.2023 09:48:58</t>
  </si>
  <si>
    <t>DM-2/44 35-26-M00841_KÖYTÜR-EGE TAV M01_66235405</t>
  </si>
  <si>
    <t>19.06.2023 07:51:29</t>
  </si>
  <si>
    <t>19.06.2023 10:38:18</t>
  </si>
  <si>
    <t>19.06.2023 18:43:27</t>
  </si>
  <si>
    <t>ŞEHİTLİOĞLU ALTINTAŞ TR-1 45-77-M00083_B_91182698_91182698</t>
  </si>
  <si>
    <t>19.06.2023 21:06:58</t>
  </si>
  <si>
    <t>19.06.2023 22:52:31</t>
  </si>
  <si>
    <t>YENİKÖY TR-1 45-71-M01046_45-71-M01046_2351679</t>
  </si>
  <si>
    <t>19.06.2023 19:43:54</t>
  </si>
  <si>
    <t>19.06.2023 21:23:29</t>
  </si>
  <si>
    <t>KAPIKAYA TR-1 35-17-M00185_C_56355721_56355721</t>
  </si>
  <si>
    <t>19.06.2023 14:56:16</t>
  </si>
  <si>
    <t>19.06.2023 16:04:21</t>
  </si>
  <si>
    <t>19.06.2023 07:47:33</t>
  </si>
  <si>
    <t>19.06.2023 08:27:17</t>
  </si>
  <si>
    <t>19.06.2023 21:08:56</t>
  </si>
  <si>
    <t>19.06.2023 21:29:21</t>
  </si>
  <si>
    <t>İĞDELİ TR-3 35-31-L00299_B_91227369_91227369</t>
  </si>
  <si>
    <t>19.06.2023 17:32:17</t>
  </si>
  <si>
    <t>19.06.2023 18:39:14</t>
  </si>
  <si>
    <t>19.06.2023 14:18:29</t>
  </si>
  <si>
    <t>19.06.2023 22:00:18</t>
  </si>
  <si>
    <t>L-10 MEZARLIK YANI 35-14-L00010_TR-12 L03_47484160</t>
  </si>
  <si>
    <t>19.06.2023 09:55:37</t>
  </si>
  <si>
    <t>19.06.2023 15:57:37</t>
  </si>
  <si>
    <t>SARUHANLI TR-37 45-80-M02889_950023063_950023063</t>
  </si>
  <si>
    <t>19.06.2023 21:33:18</t>
  </si>
  <si>
    <t>19.06.2023 23:51:00</t>
  </si>
  <si>
    <t>19.06.2023 09:43:27</t>
  </si>
  <si>
    <t>19.06.2023 16:58:46</t>
  </si>
  <si>
    <t>M-442 35-02-M00442_913691461_913691461</t>
  </si>
  <si>
    <t>19.06.2023 08:05:26</t>
  </si>
  <si>
    <t>19.06.2023 10:18:05</t>
  </si>
  <si>
    <t>TATAR DM 35-19-M00256_HatBaşıAyırıcı_53137461 M12_53137461</t>
  </si>
  <si>
    <t>19.06.2023 11:42:06</t>
  </si>
  <si>
    <t>19.06.2023 14:30:54</t>
  </si>
  <si>
    <t>K-3834 35-01-K03834_L L4_5878595</t>
  </si>
  <si>
    <t>19.06.2023 11:49:46</t>
  </si>
  <si>
    <t>19.06.2023 19:43:01</t>
  </si>
  <si>
    <t>19.06.2023 06:50:39</t>
  </si>
  <si>
    <t>19.06.2023 07:38:11</t>
  </si>
  <si>
    <t>M-2075 35-02-M02075__72410396_72410396</t>
  </si>
  <si>
    <t>19.06.2023 01:20:56</t>
  </si>
  <si>
    <t>19.06.2023 02:50:32</t>
  </si>
  <si>
    <t>19.06.2023 18:05:24</t>
  </si>
  <si>
    <t>19.06.2023 20:00:35</t>
  </si>
  <si>
    <t>DM-18/12 45-71-M02274_45-71-M02274_75209466</t>
  </si>
  <si>
    <t>19.06.2023 10:58:19</t>
  </si>
  <si>
    <t>19.06.2023 11:29:18</t>
  </si>
  <si>
    <t>M-580 (DM-6/18) 35-17-M00580__72410856_72410856</t>
  </si>
  <si>
    <t>19.06.2023 19:42:45</t>
  </si>
  <si>
    <t>19.06.2023 21:59:44</t>
  </si>
  <si>
    <t>19.06.2023 09:34:52</t>
  </si>
  <si>
    <t>19.06.2023 10:29:00</t>
  </si>
  <si>
    <t>ÇAMLIK KÖYÜ TR-5 35-13-L00415_946419943_946419943</t>
  </si>
  <si>
    <t>19.06.2023 16:36:46</t>
  </si>
  <si>
    <t>19.06.2023 19:01:00</t>
  </si>
  <si>
    <t>19.06.2023 16:18:16</t>
  </si>
  <si>
    <t>19.06.2023 16:51:09</t>
  </si>
  <si>
    <t>ULUKENT DM-6/7 KÖK 35-28-M00618_953382902_953382902</t>
  </si>
  <si>
    <t>19.06.2023 09:12:23</t>
  </si>
  <si>
    <t>19.06.2023 10:22:07</t>
  </si>
  <si>
    <t>SARIGÖL TR-31 45-79-M00031_45-79-M00031_2358200</t>
  </si>
  <si>
    <t>19.06.2023 15:54:19</t>
  </si>
  <si>
    <t>19.06.2023 16:34:56</t>
  </si>
  <si>
    <t>ILICA GIS TM 35-07-A00002_ILICA-13 K19_2056850</t>
  </si>
  <si>
    <t>19.06.2023 01:21:49</t>
  </si>
  <si>
    <t>19.06.2023 01:49:26</t>
  </si>
  <si>
    <t>OSMANGAZİ İM 35-02-A00004_MUHİTTİN ERENER K13_2101353</t>
  </si>
  <si>
    <t>19.06.2023 03:46:03</t>
  </si>
  <si>
    <t>19.06.2023 03:57:57</t>
  </si>
  <si>
    <t>TR-33 35-17-M00033_HatBaşıAyırıcı_65631999 M03_65631999</t>
  </si>
  <si>
    <t>19.06.2023 17:39:29</t>
  </si>
  <si>
    <t>19.06.2023 18:05:03</t>
  </si>
  <si>
    <t>HALİLLER KÖK 35-31-L00228_UMURCALI L09_72238544</t>
  </si>
  <si>
    <t>19.06.2023 09:31:24</t>
  </si>
  <si>
    <t>19.06.2023 09:54:25</t>
  </si>
  <si>
    <t>BAĞARASI TR-4 35-23-M00173_C_91357798_91357798</t>
  </si>
  <si>
    <t>19.06.2023 15:32:48</t>
  </si>
  <si>
    <t>19.06.2023 19:08:49</t>
  </si>
  <si>
    <t>TR-256(DM-2/8) 35-19-L00256_SD SD01_5797736</t>
  </si>
  <si>
    <t>19.06.2023 11:44:27</t>
  </si>
  <si>
    <t>19.06.2023 13:54:12</t>
  </si>
  <si>
    <t>İĞDECİK KÖK 45-71-M00077_ŞEHİR-1 M03_72234119</t>
  </si>
  <si>
    <t>19.06.2023 07:48:00</t>
  </si>
  <si>
    <t>19.06.2023 10:57:44</t>
  </si>
  <si>
    <t>K-3322 35-09-K03322_944503988_944503988</t>
  </si>
  <si>
    <t>19.06.2023 21:07:32</t>
  </si>
  <si>
    <t>19.06.2023 23:00:17</t>
  </si>
  <si>
    <t>L-308 35-18-L00308_950462479_950462479</t>
  </si>
  <si>
    <t>19.06.2023 13:03:51</t>
  </si>
  <si>
    <t>19.06.2023 22:34:24</t>
  </si>
  <si>
    <t>PİYALE TM 35-02-A00007_PİYALE-29 K40_2063616</t>
  </si>
  <si>
    <t>19.06.2023 10:38:19</t>
  </si>
  <si>
    <t>19.06.2023 10:48:34</t>
  </si>
  <si>
    <t>TR-10 45-78-L00010_49380601_56387114_56387114</t>
  </si>
  <si>
    <t>19.06.2023 18:13:36</t>
  </si>
  <si>
    <t>19.06.2023 18:32:27</t>
  </si>
  <si>
    <t>İNNİCE TR-1 45-81-M00035_DIREK TIPI TRAFO HUCRESI H01_2083571</t>
  </si>
  <si>
    <t>19.06.2023 16:39:05</t>
  </si>
  <si>
    <t>19.06.2023 18:27:41</t>
  </si>
  <si>
    <t>DM-14/12 45-71-M00560_B_91143610_91143610</t>
  </si>
  <si>
    <t>19.06.2023 11:30:42</t>
  </si>
  <si>
    <t>19.06.2023 13:12:19</t>
  </si>
  <si>
    <t>K-2733 35-09-K02733_A_56360331_56360331</t>
  </si>
  <si>
    <t>19.06.2023 08:18:17</t>
  </si>
  <si>
    <t>19.06.2023 08:49:37</t>
  </si>
  <si>
    <t>K-1040 35-04-K01040_912727692_912727692</t>
  </si>
  <si>
    <t>19.06.2023 10:10:21</t>
  </si>
  <si>
    <t>19.06.2023 12:02:02</t>
  </si>
  <si>
    <t>19.06.2023 13:38:13</t>
  </si>
  <si>
    <t>19.06.2023 22:24:09</t>
  </si>
  <si>
    <t>TİRE TR-2 35-29-M00465__72373343_72373343</t>
  </si>
  <si>
    <t>19.06.2023 09:43:40</t>
  </si>
  <si>
    <t>19.06.2023 10:47:25</t>
  </si>
  <si>
    <t>DERBENT ALTI TST KÖK 45-83-M00127_DERBENT TARIMSAL SULAMA M04_72202003</t>
  </si>
  <si>
    <t>19.06.2023 08:56:00</t>
  </si>
  <si>
    <t>19.06.2023 10:36:56</t>
  </si>
  <si>
    <t>TR-104 45-78-L00104_E E01_65775480</t>
  </si>
  <si>
    <t>19.06.2023 14:38:13</t>
  </si>
  <si>
    <t>19.06.2023 16:49:11</t>
  </si>
  <si>
    <t>SÖĞÜTÖREN TR-2 35-20-L00348_DIREK TIPI TRAFO HUCRESI H01_2045629</t>
  </si>
  <si>
    <t>19.06.2023 09:48:42</t>
  </si>
  <si>
    <t>19.06.2023 19:10:00</t>
  </si>
  <si>
    <t>TR-19 35-26-M00019_35-26-M00019_2356473</t>
  </si>
  <si>
    <t>19.06.2023 11:49:37</t>
  </si>
  <si>
    <t>19.06.2023 12:14:48</t>
  </si>
  <si>
    <t>19.06.2023 12:44:45</t>
  </si>
  <si>
    <t>19.06.2023 14:59:33</t>
  </si>
  <si>
    <t>19.06.2023 08:02:24</t>
  </si>
  <si>
    <t>19.06.2023 08:32:15</t>
  </si>
  <si>
    <t>TR-48 TEKEL 35-19-L00048_956683645_956683645</t>
  </si>
  <si>
    <t>19.06.2023 16:38:24</t>
  </si>
  <si>
    <t>19.06.2023 17:10:44</t>
  </si>
  <si>
    <t>KARAVELİLER TR-1 KÖK 35-20-L00137_KARAVELİLER L01_66562416</t>
  </si>
  <si>
    <t>19.06.2023 12:20:08</t>
  </si>
  <si>
    <t>19.06.2023 13:30:38</t>
  </si>
  <si>
    <t>KARAAĞAÇLI TR-2 45-71-M00130_TR-5-6 M03_72242796</t>
  </si>
  <si>
    <t>19.06.2023 07:32:26</t>
  </si>
  <si>
    <t>19.06.2023 13:09:17</t>
  </si>
  <si>
    <t>19.06.2023 08:42:50</t>
  </si>
  <si>
    <t>19.06.2023 09:43:00</t>
  </si>
  <si>
    <t>19.06.2023 00:16:44</t>
  </si>
  <si>
    <t>19.06.2023 00:39:35</t>
  </si>
  <si>
    <t>MENDERES DM-2/TR-1 35-22-M00300_ARITMA-1 M03_2095183</t>
  </si>
  <si>
    <t>19.06.2023 11:52:09</t>
  </si>
  <si>
    <t>19.06.2023 12:00:00</t>
  </si>
  <si>
    <t>19.06.2023 09:57:45</t>
  </si>
  <si>
    <t>19.06.2023 16:19:51</t>
  </si>
  <si>
    <t>TR-1/52 45-72-M00180_956481515_956481515</t>
  </si>
  <si>
    <t>19.06.2023 18:32:51</t>
  </si>
  <si>
    <t>19.06.2023 20:24:46</t>
  </si>
  <si>
    <t>19.06.2023 20:09:06</t>
  </si>
  <si>
    <t>19.06.2023 20:59:20</t>
  </si>
  <si>
    <t>TROPİKAL DM 35-27-L00056_ÖRNEKKÖY L04_72201760</t>
  </si>
  <si>
    <t>19.06.2023 09:05:47</t>
  </si>
  <si>
    <t>19.06.2023 16:28:46</t>
  </si>
  <si>
    <t>TR-13 35-31-L00013_DAHİLİ TRAFO L06_95483716</t>
  </si>
  <si>
    <t>19.06.2023 13:03:42</t>
  </si>
  <si>
    <t>19.06.2023 13:35:00</t>
  </si>
  <si>
    <t>M-1027 35-04-M01027_99595548_99595548</t>
  </si>
  <si>
    <t>19.06.2023 10:57:19</t>
  </si>
  <si>
    <t>19.06.2023 13:01:16</t>
  </si>
  <si>
    <t>YENİKÖY TOPRAK SU TR-12 35-15-L00380_DIREK TIPI TRAFO HUCRESI H01_2048576</t>
  </si>
  <si>
    <t>19.06.2023 09:23:24</t>
  </si>
  <si>
    <t>19.06.2023 10:22:15</t>
  </si>
  <si>
    <t>K-1153 35-03-K01153_F_56357463_56357463</t>
  </si>
  <si>
    <t>19.06.2023 10:06:44</t>
  </si>
  <si>
    <t>19.06.2023 12:07:44</t>
  </si>
  <si>
    <t>TR-92 45-78-L00092_953247764_953247764</t>
  </si>
  <si>
    <t>19.06.2023 20:39:50</t>
  </si>
  <si>
    <t>19.06.2023 21:13:02</t>
  </si>
  <si>
    <t>TR-12 35-22-M00012_966925620_966925620</t>
  </si>
  <si>
    <t>19.06.2023 10:37:58</t>
  </si>
  <si>
    <t>19.06.2023 18:24:21</t>
  </si>
  <si>
    <t>FOÇA TR-41 35-23-L00041_B_60984675_60984675</t>
  </si>
  <si>
    <t>19.06.2023 16:55:14</t>
  </si>
  <si>
    <t>19.06.2023 17:26:58</t>
  </si>
  <si>
    <t>YAKAKÖY KÖK 45-75-M00067_HatBaşıAyırıcı_78937785 M03_78937785</t>
  </si>
  <si>
    <t>19.06.2023 18:14:09</t>
  </si>
  <si>
    <t>19.06.2023 19:28:08</t>
  </si>
  <si>
    <t>19.06.2023 06:23:21</t>
  </si>
  <si>
    <t>19.06.2023 07:33:39</t>
  </si>
  <si>
    <t>K-2919 35-03-K02919_K-2632 K02_41966457</t>
  </si>
  <si>
    <t>19.06.2023 01:56:29</t>
  </si>
  <si>
    <t>19.06.2023 02:02:01</t>
  </si>
  <si>
    <t>ARAPLIOVASI GES DM 35-16-M00811_BÖLCEK ENH ÇIKIŞ M022_48716799</t>
  </si>
  <si>
    <t>19.06.2023 11:26:31</t>
  </si>
  <si>
    <t>19.06.2023 12:45:38</t>
  </si>
  <si>
    <t>19.06.2023 10:01:11</t>
  </si>
  <si>
    <t>19.06.2023 10:35:57</t>
  </si>
  <si>
    <t>BERGAMA İM-2 35-16-A00002_HatBaşıAyırıcı_53139401 L12_53139401</t>
  </si>
  <si>
    <t>19.06.2023 07:57:00</t>
  </si>
  <si>
    <t>19.06.2023 10:08:24</t>
  </si>
  <si>
    <t>TR-72 45-78-M00072_953257869_953257869</t>
  </si>
  <si>
    <t>19.06.2023 21:11:14</t>
  </si>
  <si>
    <t>20.06.2023 01:11:55</t>
  </si>
  <si>
    <t>19.06.2023 08:18:00</t>
  </si>
  <si>
    <t>19.06.2023 08:59:36</t>
  </si>
  <si>
    <t>19.06.2023 14:01:10</t>
  </si>
  <si>
    <t>19.06.2023 14:50:00</t>
  </si>
  <si>
    <t>BAHRİBABA İM-DM 35-01-A00014_TRAFO-B K04_60323435</t>
  </si>
  <si>
    <t>19.06.2023 12:02:54</t>
  </si>
  <si>
    <t>19.06.2023 12:57:14</t>
  </si>
  <si>
    <t>19.06.2023 06:14:26</t>
  </si>
  <si>
    <t>19.06.2023 06:37:32</t>
  </si>
  <si>
    <t>M-1116 35-02-M01116_B_56367868_56367868</t>
  </si>
  <si>
    <t>19.06.2023 09:23:28</t>
  </si>
  <si>
    <t>19.06.2023 16:32:54</t>
  </si>
  <si>
    <t>L-300 DM 35-18-L00300_L-425 AKTAŞ L08_2332511</t>
  </si>
  <si>
    <t>19.06.2023 14:33:50</t>
  </si>
  <si>
    <t>19.06.2023 18:34:00</t>
  </si>
  <si>
    <t>19.06.2023 08:37:54</t>
  </si>
  <si>
    <t>19.06.2023 10:01:41</t>
  </si>
  <si>
    <t>M-2441 35-04-M02441_99024853_99024853</t>
  </si>
  <si>
    <t>19.06.2023 00:31:26</t>
  </si>
  <si>
    <t>19.06.2023 01:37:36</t>
  </si>
  <si>
    <t>19.06.2023 05:01:04</t>
  </si>
  <si>
    <t>19.06.2023 06:01:48</t>
  </si>
  <si>
    <t>19.06.2023 06:03:07</t>
  </si>
  <si>
    <t>K-1878 35-09-K01878_35-09-K01878_45403206</t>
  </si>
  <si>
    <t>19.06.2023 08:53:18</t>
  </si>
  <si>
    <t>19.06.2023 12:08:34</t>
  </si>
  <si>
    <t>19.06.2023 06:38:55</t>
  </si>
  <si>
    <t>19.06.2023 07:20:58</t>
  </si>
  <si>
    <t>M-639 OLDURUK KÖK 35-03-M00639_M-1929 M04_42868424</t>
  </si>
  <si>
    <t>19.06.2023 16:58:22</t>
  </si>
  <si>
    <t>19.06.2023 17:12:38</t>
  </si>
  <si>
    <t>M-531 KAVAKLIDERE KÖK 35-02-M00531_M-530 / M529 M11_72200151</t>
  </si>
  <si>
    <t>19.06.2023 11:34:28</t>
  </si>
  <si>
    <t>19.06.2023 12:40:48</t>
  </si>
  <si>
    <t>GÖKÇEYURT TR-2 35-27-M01022_ H_50224547</t>
  </si>
  <si>
    <t>19.06.2023 07:47:43</t>
  </si>
  <si>
    <t>19.06.2023 16:02:14</t>
  </si>
  <si>
    <t>DM-2/7 (UYGUR SOKAK) 45-71-M00144_E E1_73542457</t>
  </si>
  <si>
    <t>19.06.2023 17:20:12</t>
  </si>
  <si>
    <t>19.06.2023 19:53:12</t>
  </si>
  <si>
    <t>TR-1/14-C 45-72-M00100_956527206_956527206</t>
  </si>
  <si>
    <t>19.06.2023 13:00:00</t>
  </si>
  <si>
    <t>19.06.2023 18:56:28</t>
  </si>
  <si>
    <t>M-516 METAŞ KÖK 35-02-M00516_HatBaşıAyırıcı_78937925 M04_78937925</t>
  </si>
  <si>
    <t>19.06.2023 09:40:42</t>
  </si>
  <si>
    <t>19.06.2023 11:12:46</t>
  </si>
  <si>
    <t>19.06.2023 14:59:41</t>
  </si>
  <si>
    <t>19.06.2023 21:05:24</t>
  </si>
  <si>
    <t>DM-12/TR-2 45-72-L00063_956497801_956497801</t>
  </si>
  <si>
    <t>19.06.2023 22:04:32</t>
  </si>
  <si>
    <t>20.06.2023 01:00:36</t>
  </si>
  <si>
    <t>M-2075 35-02-M02075_99630856_99630856</t>
  </si>
  <si>
    <t>19.06.2023 10:43:36</t>
  </si>
  <si>
    <t>19.06.2023 11:44:43</t>
  </si>
  <si>
    <t>K-3168 35-02-K03168_910185283_910185283</t>
  </si>
  <si>
    <t>19.06.2023 12:51:21</t>
  </si>
  <si>
    <t>19.06.2023 13:54:03</t>
  </si>
  <si>
    <t>ULUKENT DM-3/12 35-28-M00061_ULUKENT DM-3/18 M03_66556661</t>
  </si>
  <si>
    <t>19.06.2023 12:09:05</t>
  </si>
  <si>
    <t>19.06.2023 18:12:00</t>
  </si>
  <si>
    <t>BÜYÜKBELEN TR-3 45-80-M00068__72410901_72410901</t>
  </si>
  <si>
    <t>19.06.2023 18:22:21</t>
  </si>
  <si>
    <t>19.06.2023 23:14:57</t>
  </si>
  <si>
    <t>19.06.2023 18:04:28</t>
  </si>
  <si>
    <t>19.06.2023 18:35:45</t>
  </si>
  <si>
    <t>19.06.2023 01:13:54</t>
  </si>
  <si>
    <t>19.06.2023 01:24:20</t>
  </si>
  <si>
    <t>19.06.2023 09:00:50</t>
  </si>
  <si>
    <t>19.06.2023 17:49:21</t>
  </si>
  <si>
    <t>19.06.2023 15:27:05</t>
  </si>
  <si>
    <t>19.06.2023 15:35:27</t>
  </si>
  <si>
    <t>ÜÇPINAR DM 45-71-M00183_ESKİ ÜÇPINAR M11_72249517</t>
  </si>
  <si>
    <t>19.06.2023 17:52:04</t>
  </si>
  <si>
    <t>19.06.2023 20:35:52</t>
  </si>
  <si>
    <t>19.06.2023 08:30:23</t>
  </si>
  <si>
    <t>19.06.2023 12:30:41</t>
  </si>
  <si>
    <t>19.06.2023 14:45:49</t>
  </si>
  <si>
    <t>19.06.2023 15:15:30</t>
  </si>
  <si>
    <t>PAYAMLI M-27 (SAKIZAĞACI KÖK) 35-25-M00188_HatBaşıAyırıcı_53133046 M02_53133046</t>
  </si>
  <si>
    <t>19.06.2023 17:13:00</t>
  </si>
  <si>
    <t>19.06.2023 17:59:17</t>
  </si>
  <si>
    <t>19.06.2023 10:02:22</t>
  </si>
  <si>
    <t>19.06.2023 15:43:29</t>
  </si>
  <si>
    <t>19.06.2023 05:54:25</t>
  </si>
  <si>
    <t>19.06.2023 10:30:09</t>
  </si>
  <si>
    <t>19.06.2023 10:39:04</t>
  </si>
  <si>
    <t>SARAYCIK MAH. TR-1 45-86-M00257_A_56402499_56402499</t>
  </si>
  <si>
    <t>19.06.2023 20:53:49</t>
  </si>
  <si>
    <t>19.06.2023 23:24:16</t>
  </si>
  <si>
    <t>19.06.2023 09:42:38</t>
  </si>
  <si>
    <t>19.06.2023 15:03:15</t>
  </si>
  <si>
    <t>19.06.2023 09:54:05</t>
  </si>
  <si>
    <t>19.06.2023 16:50:21</t>
  </si>
  <si>
    <t>L-92 ULAMIŞ MEZARLIK 35-14-L00092_956633692_956633692</t>
  </si>
  <si>
    <t>19.06.2023 21:32:01</t>
  </si>
  <si>
    <t>19.06.2023 23:06:14</t>
  </si>
  <si>
    <t>M-1036 35-04-M01036_35-04-M01036_65761881</t>
  </si>
  <si>
    <t>19.06.2023 22:15:22</t>
  </si>
  <si>
    <t>19.06.2023 22:52:21</t>
  </si>
  <si>
    <t>19.06.2023 10:19:32</t>
  </si>
  <si>
    <t>19.06.2023 17:38:06</t>
  </si>
  <si>
    <t>19.06.2023 06:41:08</t>
  </si>
  <si>
    <t>19.06.2023 08:39:01</t>
  </si>
  <si>
    <t>K-1692 35-04-K01692_D D1b_5775000</t>
  </si>
  <si>
    <t>19.06.2023 08:48:06</t>
  </si>
  <si>
    <t>19.06.2023 09:20:16</t>
  </si>
  <si>
    <t>RAHMANLAR KÖK 45-81-M00327_RAHMANLAR KÖY M04_90848800</t>
  </si>
  <si>
    <t>19.06.2023 14:21:25</t>
  </si>
  <si>
    <t>19.06.2023 15:53:57</t>
  </si>
  <si>
    <t>TİRE TR-16 35-29-L00016_C c2b_48391001</t>
  </si>
  <si>
    <t>19.06.2023 23:41:15</t>
  </si>
  <si>
    <t>20.06.2023 01:49:07</t>
  </si>
  <si>
    <t>ULUKENT DM-4/15 35-28-M00036_ULUKENT DM-4/20 M02_66493624</t>
  </si>
  <si>
    <t>19.06.2023 16:59:29</t>
  </si>
  <si>
    <t>19.06.2023 19:30:53</t>
  </si>
  <si>
    <t>ÖZBEY İM 35-26-A00005_TR-1 M06_2066110</t>
  </si>
  <si>
    <t>19.06.2023 12:43:34</t>
  </si>
  <si>
    <t>19.06.2023 13:12:56</t>
  </si>
  <si>
    <t>19.06.2023 18:41:32</t>
  </si>
  <si>
    <t>19.06.2023 18:44:29</t>
  </si>
  <si>
    <t>19.06.2023 03:30:49</t>
  </si>
  <si>
    <t>19.06.2023 06:04:55</t>
  </si>
  <si>
    <t>M-2112 35-03-M02112_912911661_912911661</t>
  </si>
  <si>
    <t>19.06.2023 15:50:08</t>
  </si>
  <si>
    <t>19.06.2023 19:33:39</t>
  </si>
  <si>
    <t>19.06.2023 08:03:57</t>
  </si>
  <si>
    <t>19.06.2023 12:26:27</t>
  </si>
  <si>
    <t>19.06.2023 15:22:53</t>
  </si>
  <si>
    <t>19.06.2023 15:29:10</t>
  </si>
  <si>
    <t>19.06.2023 18:22:24</t>
  </si>
  <si>
    <t>19.06.2023 18:26:45</t>
  </si>
  <si>
    <t>BAŞPINAR KÖK 45-76-L00001_HatBaşıAyırıcı_53135074 L04_53135074</t>
  </si>
  <si>
    <t>19.06.2023 21:08:19</t>
  </si>
  <si>
    <t>19.06.2023 21:24:29</t>
  </si>
  <si>
    <t>19.06.2023 10:04:14</t>
  </si>
  <si>
    <t>19.06.2023 19:00:19</t>
  </si>
  <si>
    <t>PAŞAKÖY KÖK 45-80-M00052_AYDINLAR ÇIKIŞI M06_72063857</t>
  </si>
  <si>
    <t>19.06.2023 07:36:16</t>
  </si>
  <si>
    <t>ÇİFTÇİGEDİĞİ TR-1 35-20-L00169_955197625_955197625</t>
  </si>
  <si>
    <t>19.06.2023 14:41:54</t>
  </si>
  <si>
    <t>19.06.2023 22:10:31</t>
  </si>
  <si>
    <t>DM-1/TR-18 (TR-47) 35-26-M00047_İZBAN M01_76951225</t>
  </si>
  <si>
    <t>19.06.2023 05:33:17</t>
  </si>
  <si>
    <t>19.06.2023 06:05:08</t>
  </si>
  <si>
    <t>VİLLAKENT TR-4 35-28-M00388_953371847_953371847</t>
  </si>
  <si>
    <t>19.06.2023 12:23:58</t>
  </si>
  <si>
    <t>19.06.2023 15:11:55</t>
  </si>
  <si>
    <t>19.06.2023 19:45:49</t>
  </si>
  <si>
    <t>19.06.2023 20:01:28</t>
  </si>
  <si>
    <t>ÇINARKÖY TR-33 35-27-M00033_913663020_913663020</t>
  </si>
  <si>
    <t>19.06.2023 11:06:26</t>
  </si>
  <si>
    <t>19.06.2023 13:00:44</t>
  </si>
  <si>
    <t>ALLAHDİYEN TR-1 45-78-L00279_953274534_953274534</t>
  </si>
  <si>
    <t>19.06.2023 09:09:38</t>
  </si>
  <si>
    <t>19.06.2023 15:00:21</t>
  </si>
  <si>
    <t>19.06.2023 07:44:27</t>
  </si>
  <si>
    <t>19.06.2023 11:00:09</t>
  </si>
  <si>
    <t>K-3027 35-10-K03027_35-10-K03027_47730219</t>
  </si>
  <si>
    <t>19.06.2023 10:26:38</t>
  </si>
  <si>
    <t>19.06.2023 17:10:32</t>
  </si>
  <si>
    <t>L-220 35-18-L00220_950458244_950458244</t>
  </si>
  <si>
    <t>19.06.2023 22:18:02</t>
  </si>
  <si>
    <t>20.06.2023 03:31:56</t>
  </si>
  <si>
    <t>19.06.2023 09:50:28</t>
  </si>
  <si>
    <t>19.06.2023 17:48:23</t>
  </si>
  <si>
    <t>TR-18 35-26-M00018__81596539_81596539</t>
  </si>
  <si>
    <t>19.06.2023 18:16:49</t>
  </si>
  <si>
    <t>19.06.2023 20:21:54</t>
  </si>
  <si>
    <t>K-3501 35-01-K03501_A_56379061_56379061</t>
  </si>
  <si>
    <t>19.06.2023 18:48:22</t>
  </si>
  <si>
    <t>19.06.2023 21:54:48</t>
  </si>
  <si>
    <t>L-294 35-18-L00294_11849427 A1_5960171</t>
  </si>
  <si>
    <t>19.06.2023 19:14:31</t>
  </si>
  <si>
    <t>20.06.2023 01:46:06</t>
  </si>
  <si>
    <t>L-424 AKTAŞ MARKET 35-18-L00424_950456916_950456916</t>
  </si>
  <si>
    <t>19.06.2023 11:56:49</t>
  </si>
  <si>
    <t>19.06.2023 20:15:53</t>
  </si>
  <si>
    <t>K-4831 35-03-K04966_911014010_911014010</t>
  </si>
  <si>
    <t>19.06.2023 20:04:36</t>
  </si>
  <si>
    <t>20.06.2023 02:15:41</t>
  </si>
  <si>
    <t>L-493 (BALANBAKA-2) 35-18-L00493_L-493 (BALANBAKA-2) L03_72063529</t>
  </si>
  <si>
    <t>19.06.2023 10:55:33</t>
  </si>
  <si>
    <t>19.06.2023 11:12:33</t>
  </si>
  <si>
    <t>M-2561 35-02-M02561_A_56381903_56381903</t>
  </si>
  <si>
    <t>19.06.2023 01:25:51</t>
  </si>
  <si>
    <t>19.06.2023 02:37:37</t>
  </si>
  <si>
    <t>ŞAKİR BULDAN SULAMA GRUBU TR 35-27-M00198_35-27-M00198_2369453</t>
  </si>
  <si>
    <t>19.06.2023 12:59:34</t>
  </si>
  <si>
    <t>19.06.2023 14:25:15</t>
  </si>
  <si>
    <t>KARATEKE TR-4 35-29-L00134_950344629_950344629</t>
  </si>
  <si>
    <t>19.06.2023 09:20:41</t>
  </si>
  <si>
    <t>19.06.2023 16:57:20</t>
  </si>
  <si>
    <t>19.06.2023 19:10:55</t>
  </si>
  <si>
    <t>19.06.2023 17:08:30</t>
  </si>
  <si>
    <t>DM-9/TR-1 45-72-M00628_AKHİSAR DM M015_92388950</t>
  </si>
  <si>
    <t>19.06.2023 12:13:04</t>
  </si>
  <si>
    <t>19.06.2023 14:55:00</t>
  </si>
  <si>
    <t>CAFERBEYLI TR-2 45-78-L00704_49333150_56391118_56391118</t>
  </si>
  <si>
    <t>19.06.2023 19:47:27</t>
  </si>
  <si>
    <t>19.06.2023 20:06:46</t>
  </si>
  <si>
    <t>19.06.2023 06:12:34</t>
  </si>
  <si>
    <t>19.06.2023 08:21:04</t>
  </si>
  <si>
    <t>19.06.2023 19:21:28</t>
  </si>
  <si>
    <t>19.06.2023 19:27:22</t>
  </si>
  <si>
    <t>K-2734 35-02-K02734_K-3156 K02_2060178</t>
  </si>
  <si>
    <t>19.06.2023 03:47:09</t>
  </si>
  <si>
    <t>19.06.2023 03:51:02</t>
  </si>
  <si>
    <t>M-1103 35-03-M01103_B_56363621_56363621</t>
  </si>
  <si>
    <t>19.06.2023 18:43:54</t>
  </si>
  <si>
    <t>19.06.2023 20:49:17</t>
  </si>
  <si>
    <t>19.06.2023 05:05:29</t>
  </si>
  <si>
    <t>19.06.2023 05:34:11</t>
  </si>
  <si>
    <t>ULUKENT DM-4 35-28-M00004_ULUKENT DM-4/15 M07_66492818</t>
  </si>
  <si>
    <t>19.06.2023 10:37:54</t>
  </si>
  <si>
    <t>19.06.2023 15:38:47</t>
  </si>
  <si>
    <t>KIRKAĞAÇ TR-15 45-76-M00015_955247808_955247808</t>
  </si>
  <si>
    <t>19.06.2023 11:44:33</t>
  </si>
  <si>
    <t>19.06.2023 11:58:26</t>
  </si>
  <si>
    <t>K-1711 35-02-K01711_TRAFO K01_2332706</t>
  </si>
  <si>
    <t>19.06.2023 09:57:53</t>
  </si>
  <si>
    <t>19.06.2023 13:51:03</t>
  </si>
  <si>
    <t>19.06.2023 08:52:52</t>
  </si>
  <si>
    <t>19.06.2023 15:41:36</t>
  </si>
  <si>
    <t>TR-1/11A 45-83-M00592_ M07_2303354</t>
  </si>
  <si>
    <t>19.06.2023 18:28:34</t>
  </si>
  <si>
    <t>19.06.2023 20:00:01</t>
  </si>
  <si>
    <t>19.06.2023 18:53:39</t>
  </si>
  <si>
    <t>19.06.2023 19:08:07</t>
  </si>
  <si>
    <t>19.06.2023 23:29:38</t>
  </si>
  <si>
    <t>20.06.2023 01:07:38</t>
  </si>
  <si>
    <t>TİYENLİ KÖK 45-85-M00004_TİYENLİ -  KAPASİTÖR M05_72102276</t>
  </si>
  <si>
    <t>19.06.2023 10:17:47</t>
  </si>
  <si>
    <t>19.06.2023 11:19:45</t>
  </si>
  <si>
    <t>TR-1/14 45-72-M00014_956527195_956527195</t>
  </si>
  <si>
    <t>19.06.2023 22:50:29</t>
  </si>
  <si>
    <t>20.06.2023 02:02:48</t>
  </si>
  <si>
    <t>AKÇAPINAR TR-3 45-83-L00441_45-83-L00441_2371747</t>
  </si>
  <si>
    <t>19.06.2023 15:57:23</t>
  </si>
  <si>
    <t>19.06.2023 17:28:21</t>
  </si>
  <si>
    <t>TR-1-3/6 TAVUK  PAZARI KABİN 35-20-L00022_955192794_955192794</t>
  </si>
  <si>
    <t>19.06.2023 14:26:06</t>
  </si>
  <si>
    <t>19.06.2023 22:10:13</t>
  </si>
  <si>
    <t>K-3501 35-01-K03501_35-01-K03501_2369130</t>
  </si>
  <si>
    <t>19.06.2023 21:40:49</t>
  </si>
  <si>
    <t>19.06.2023 21:57:26</t>
  </si>
  <si>
    <t>K-135 35-01-K00135_911272680_911272680</t>
  </si>
  <si>
    <t>19.06.2023 08:15:14</t>
  </si>
  <si>
    <t>19.06.2023 12:24:59</t>
  </si>
  <si>
    <t>K-2709 35-03-K02709_911088868_911088868</t>
  </si>
  <si>
    <t>19.06.2023 15:14:22</t>
  </si>
  <si>
    <t>19.06.2023 18:09:17</t>
  </si>
  <si>
    <t>KUŞÇULAR TR-5 35-19-M00217_B_80494959_80494959</t>
  </si>
  <si>
    <t>19.06.2023 01:41:59</t>
  </si>
  <si>
    <t>19.06.2023 03:15:29</t>
  </si>
  <si>
    <t>19.06.2023 08:10:49</t>
  </si>
  <si>
    <t>19.06.2023 08:42:53</t>
  </si>
  <si>
    <t>19.06.2023 12:48:17</t>
  </si>
  <si>
    <t>YUSUFLU KÖK 35-20-L00077_HatBaşıAyırıcı_72414075 L01_72414075</t>
  </si>
  <si>
    <t>19.06.2023 11:30:31</t>
  </si>
  <si>
    <t>19.06.2023 18:23:06</t>
  </si>
  <si>
    <t>K-2012 35-01-K02012_912228168_912228168</t>
  </si>
  <si>
    <t>19.06.2023 06:57:07</t>
  </si>
  <si>
    <t>19.06.2023 09:27:21</t>
  </si>
  <si>
    <t>19.06.2023 13:52:07</t>
  </si>
  <si>
    <t>19.06.2023 18:59:35</t>
  </si>
  <si>
    <t>TR-21 35-31-L00021_DAHİLİ TRAFO L04_95464051</t>
  </si>
  <si>
    <t>19.06.2023 13:37:51</t>
  </si>
  <si>
    <t>19.06.2023 14:00:35</t>
  </si>
  <si>
    <t>KEMALİYE DM (TR-1) 45-73-M00150_ALAŞEHİR GİRİŞ PİYADELER KÖKDEN M08_66715924</t>
  </si>
  <si>
    <t>19.06.2023 16:39:19</t>
  </si>
  <si>
    <t>19.06.2023 16:40:24</t>
  </si>
  <si>
    <t>K-1387 35-01-K01387_911503312_911503312</t>
  </si>
  <si>
    <t>19.06.2023 20:38:38</t>
  </si>
  <si>
    <t>19.06.2023 21:44:44</t>
  </si>
  <si>
    <t>19.06.2023 16:48:35</t>
  </si>
  <si>
    <t>19.06.2023 19:21:30</t>
  </si>
  <si>
    <t>KARABURUN İM 35-21-A00001_KÜÇÜKBAHÇE L05_2314244</t>
  </si>
  <si>
    <t>19.06.2023 09:01:51</t>
  </si>
  <si>
    <t>19.06.2023 18:11:52</t>
  </si>
  <si>
    <t>19.06.2023 06:10:29</t>
  </si>
  <si>
    <t>19.06.2023 07:17:48</t>
  </si>
  <si>
    <t>19.06.2023 22:29:23</t>
  </si>
  <si>
    <t>19.06.2023 23:07:22</t>
  </si>
  <si>
    <t>19.06.2023 09:57:08</t>
  </si>
  <si>
    <t>19.06.2023 14:37:13</t>
  </si>
  <si>
    <t>L-218 SANAYİ SİTESİ 35-18-L00218_D_91126102_91126102</t>
  </si>
  <si>
    <t>19.06.2023 14:54:12</t>
  </si>
  <si>
    <t>19.06.2023 16:45:05</t>
  </si>
  <si>
    <t>ULUCAK BLD FUTBOL SAHASI TR 35-27-M00308_DIREK TIPI TRAFO HUCRESI H01_2055887</t>
  </si>
  <si>
    <t>19.06.2023 07:56:37</t>
  </si>
  <si>
    <t>19.06.2023 10:08:50</t>
  </si>
  <si>
    <t>19.06.2023 00:04:46</t>
  </si>
  <si>
    <t>19.06.2023 04:33:22</t>
  </si>
  <si>
    <t>BADINCA TR-2 45-73-M00374_A_56392918_56392918</t>
  </si>
  <si>
    <t>19.06.2023 17:28:15</t>
  </si>
  <si>
    <t>19.06.2023 18:14:36</t>
  </si>
  <si>
    <t>HALITLI TR-1 45-71-M01503_A_56395544_56395544</t>
  </si>
  <si>
    <t>19.06.2023 08:37:02</t>
  </si>
  <si>
    <t>19.06.2023 14:49:01</t>
  </si>
  <si>
    <t>FUAR İM 35-01-A00003_İTFAİYE K03_2329689</t>
  </si>
  <si>
    <t>19.06.2023 15:17:30</t>
  </si>
  <si>
    <t>19.06.2023 17:33:30</t>
  </si>
  <si>
    <t>ÇAYAĞZI KÖK 35-31-L00259_ÇAYAGZI L05_2113765</t>
  </si>
  <si>
    <t>20.06.2023 05:55:34</t>
  </si>
  <si>
    <t>20.06.2023 05:55:54</t>
  </si>
  <si>
    <t>AKÖREN TR-19 KÖK 45-78-M00974_ALAŞEHİR M04_66244783</t>
  </si>
  <si>
    <t>20.06.2023 07:03:19</t>
  </si>
  <si>
    <t>20.06.2023 07:21:49</t>
  </si>
  <si>
    <t>GÜMÜLDÜR M-57 35-25-M00357_955260192_955260192</t>
  </si>
  <si>
    <t>20.06.2023 18:59:11</t>
  </si>
  <si>
    <t>20.06.2023 22:21:25</t>
  </si>
  <si>
    <t>K-76 35-08-K00076_35-08-K00076_42035083</t>
  </si>
  <si>
    <t>20.06.2023 17:14:06</t>
  </si>
  <si>
    <t>20.06.2023 17:49:22</t>
  </si>
  <si>
    <t>K-2567 35-07-K02567_K-1737 K02_49716629</t>
  </si>
  <si>
    <t>20.06.2023 15:05:15</t>
  </si>
  <si>
    <t>20.06.2023 16:06:47</t>
  </si>
  <si>
    <t>K-1749 35-08-K01749_TRAFO K04_42113730</t>
  </si>
  <si>
    <t>20.06.2023 10:07:53</t>
  </si>
  <si>
    <t>20.06.2023 19:18:01</t>
  </si>
  <si>
    <t>TR-73 35-19-L00073_DIREK TIPI TRAFO HUCRESI H01_2056783</t>
  </si>
  <si>
    <t>20.06.2023 16:33:05</t>
  </si>
  <si>
    <t>20.06.2023 18:26:02</t>
  </si>
  <si>
    <t>SELÇUK İM/DM 35-13-A00004_TRAFO-2 (34500) M11_65986022</t>
  </si>
  <si>
    <t>20.06.2023 08:16:19</t>
  </si>
  <si>
    <t>20.06.2023 08:24:04</t>
  </si>
  <si>
    <t>DİBEKÇİ TR-2 35-29-L00329_A_56393276_56393276</t>
  </si>
  <si>
    <t>20.06.2023 19:58:25</t>
  </si>
  <si>
    <t>20.06.2023 22:06:49</t>
  </si>
  <si>
    <t>ÇANDARLI TR-21 35-30-M00021_D_56375124_56375124</t>
  </si>
  <si>
    <t>20.06.2023 22:39:56</t>
  </si>
  <si>
    <t>20.06.2023 23:16:42</t>
  </si>
  <si>
    <t>SANCAKLI BOZKÖY TR-2 45-71-M00530_953204215_953204215</t>
  </si>
  <si>
    <t>20.06.2023 09:08:50</t>
  </si>
  <si>
    <t>20.06.2023 14:07:22</t>
  </si>
  <si>
    <t>20.06.2023 10:59:53</t>
  </si>
  <si>
    <t>20.06.2023 12:21:27</t>
  </si>
  <si>
    <t>MURADİYE TR-5 (ESKİ MEZARLIK YANI) 45-71-M00204_966365036_966365036</t>
  </si>
  <si>
    <t>20.06.2023 21:23:34</t>
  </si>
  <si>
    <t>21.06.2023 01:01:51</t>
  </si>
  <si>
    <t>TR-106 35-26-M00106_DAĞITIM TRAFO TR-106 M06_65926816</t>
  </si>
  <si>
    <t>20.06.2023 10:45:59</t>
  </si>
  <si>
    <t>20.06.2023 13:17:01</t>
  </si>
  <si>
    <t>K-2552 35-02-K02552_ TR TA_2113941</t>
  </si>
  <si>
    <t>20.06.2023 09:16:39</t>
  </si>
  <si>
    <t>20.06.2023 21:27:46</t>
  </si>
  <si>
    <t>ULUKENT DM-4 35-28-M00004_ULUKENT DM-4/11 M04_66492815</t>
  </si>
  <si>
    <t>20.06.2023 10:01:47</t>
  </si>
  <si>
    <t>20.06.2023 14:05:57</t>
  </si>
  <si>
    <t>TR-86 35-17-M00086__56378394_56378394</t>
  </si>
  <si>
    <t>20.06.2023 17:55:06</t>
  </si>
  <si>
    <t>20.06.2023 19:24:01</t>
  </si>
  <si>
    <t>20.06.2023 10:00:00</t>
  </si>
  <si>
    <t>20.06.2023 17:04:00</t>
  </si>
  <si>
    <t>MAHMUTLAR KÖK 45-74-M00354_HatBaşıAyırıcı_77952827 M09_77952827</t>
  </si>
  <si>
    <t>20.06.2023 12:28:24</t>
  </si>
  <si>
    <t>20.06.2023 12:44:55</t>
  </si>
  <si>
    <t>K-4427 35-03-K04427_A_56365034_56365034</t>
  </si>
  <si>
    <t>20.06.2023 06:37:35</t>
  </si>
  <si>
    <t>20.06.2023 08:58:00</t>
  </si>
  <si>
    <t>ÜÇÜNCÜ KISIM SANAYİ TR-4 45-83-M00630_45-83-M00630_72139479</t>
  </si>
  <si>
    <t>20.06.2023 19:03:11</t>
  </si>
  <si>
    <t>20.06.2023 19:49:37</t>
  </si>
  <si>
    <t>M-2542 35-02-M02542_M-1046 M06_81703171</t>
  </si>
  <si>
    <t>20.06.2023 02:52:35</t>
  </si>
  <si>
    <t>20.06.2023 04:10:46</t>
  </si>
  <si>
    <t>KAPAKLI TR-5 45-72-M00318_A_90954295_90954295</t>
  </si>
  <si>
    <t>20.06.2023 17:38:53</t>
  </si>
  <si>
    <t>20.06.2023 19:44:04</t>
  </si>
  <si>
    <t>DM-1/80 35-29-M00080_A_56406514_56406514</t>
  </si>
  <si>
    <t>20.06.2023 09:47:04</t>
  </si>
  <si>
    <t>20.06.2023 12:06:17</t>
  </si>
  <si>
    <t>ÜÇYOL KÖK 45-82-M00128_HatBaşıAyırıcı_83506529 M06_83506529</t>
  </si>
  <si>
    <t>20.06.2023 17:22:36</t>
  </si>
  <si>
    <t>20.06.2023 19:28:34</t>
  </si>
  <si>
    <t>AVŞAR İM 45-83-A00002_ERGENEKON M02_81660984</t>
  </si>
  <si>
    <t>20.06.2023 16:18:46</t>
  </si>
  <si>
    <t>20.06.2023 18:25:44</t>
  </si>
  <si>
    <t>BALABANLI KÖYÜ HÜSEYİN DEMİREL SULAMA GRB TR-8 35-15-M00317_B_79938166_79938166</t>
  </si>
  <si>
    <t>20.06.2023 11:55:33</t>
  </si>
  <si>
    <t>20.06.2023 18:18:09</t>
  </si>
  <si>
    <t>TR-62 45-78-M00062_953257981_953257981</t>
  </si>
  <si>
    <t>20.06.2023 16:23:15</t>
  </si>
  <si>
    <t>20.06.2023 17:28:47</t>
  </si>
  <si>
    <t>BALABAN TR-1 35-16-M00034_DIREK TIPI TRAFO HUCRESI H01_2043372</t>
  </si>
  <si>
    <t>20.06.2023 14:00:00</t>
  </si>
  <si>
    <t>20.06.2023 16:06:37</t>
  </si>
  <si>
    <t>KARABURUN TEPEBOZ KÖYÜ TR 35-21-L00056_10450175_56359759_56359759</t>
  </si>
  <si>
    <t>20.06.2023 20:07:58</t>
  </si>
  <si>
    <t>21.06.2023 01:47:56</t>
  </si>
  <si>
    <t>M-2542 35-02-M02542_35-02-M02542_81703147</t>
  </si>
  <si>
    <t>20.06.2023 10:10:53</t>
  </si>
  <si>
    <t>20.06.2023 11:47:20</t>
  </si>
  <si>
    <t>MORDOĞAN İM 35-21-A00002_GÜLBAHÇE L04_2314079</t>
  </si>
  <si>
    <t>20.06.2023 10:15:36</t>
  </si>
  <si>
    <t>20.06.2023 13:00:40</t>
  </si>
  <si>
    <t>DM-21/19 (BATI SK) 45-71-M00468_DAĞITIM TRAFOSU M01_72108128</t>
  </si>
  <si>
    <t>20.06.2023 08:47:09</t>
  </si>
  <si>
    <t>20.06.2023 14:39:54</t>
  </si>
  <si>
    <t>TR-35 35-16-L00035_TR-34 L01_67580177</t>
  </si>
  <si>
    <t>20.06.2023 13:27:24</t>
  </si>
  <si>
    <t>20.06.2023 17:20:00</t>
  </si>
  <si>
    <t>YAZIBAŞI DM-3 35-26-M00764_ANADOLU YEM M02_2116405</t>
  </si>
  <si>
    <t>20.06.2023 06:57:02</t>
  </si>
  <si>
    <t>20.06.2023 07:00:15</t>
  </si>
  <si>
    <t>ARSLANLAR TM 35-26-A00004_KÖYLER-3 L45_2305569</t>
  </si>
  <si>
    <t>20.06.2023 19:34:14</t>
  </si>
  <si>
    <t>20.06.2023 19:45:08</t>
  </si>
  <si>
    <t>ÇAPAKLI TR-1 45-78-M00445_B_91181425_91181425</t>
  </si>
  <si>
    <t>20.06.2023 10:21:47</t>
  </si>
  <si>
    <t>20.06.2023 10:53:15</t>
  </si>
  <si>
    <t>MURADİYE TR-5 (ESKİ MEZARLIK YANI) 45-71-M00204_FABRİKALAR M05_2312805</t>
  </si>
  <si>
    <t>20.06.2023 08:02:48</t>
  </si>
  <si>
    <t>20.06.2023 09:37:09</t>
  </si>
  <si>
    <t>20.06.2023 08:57:44</t>
  </si>
  <si>
    <t>20.06.2023 16:44:06</t>
  </si>
  <si>
    <t>20.06.2023 06:16:57</t>
  </si>
  <si>
    <t>20.06.2023 09:32:54</t>
  </si>
  <si>
    <t>20.06.2023 09:43:33</t>
  </si>
  <si>
    <t>20.06.2023 17:56:39</t>
  </si>
  <si>
    <t>KARGIN KÖK 45-84-M00004_HatBaşıAyırıcı_53134272 M03_53134272</t>
  </si>
  <si>
    <t>20.06.2023 15:07:14</t>
  </si>
  <si>
    <t>20.06.2023 16:03:52</t>
  </si>
  <si>
    <t>DUMANLAR KÖK 45-81-M00044_RAHMANLAR DM M04_72038298</t>
  </si>
  <si>
    <t>20.06.2023 17:29:57</t>
  </si>
  <si>
    <t>20.06.2023 17:54:34</t>
  </si>
  <si>
    <t>20.06.2023 00:01:58</t>
  </si>
  <si>
    <t>20.06.2023 00:34:23</t>
  </si>
  <si>
    <t>20.06.2023 11:41:24</t>
  </si>
  <si>
    <t>20.06.2023 13:03:35</t>
  </si>
  <si>
    <t>BALABAN TAŞLI TR-2 35-24-M00256_35-24-M00256_49935138</t>
  </si>
  <si>
    <t>20.06.2023 18:30:51</t>
  </si>
  <si>
    <t>20.06.2023 19:07:37</t>
  </si>
  <si>
    <t>TR-86 35-17-M00086_TR-39(M-39) M01_66230178</t>
  </si>
  <si>
    <t>20.06.2023 09:54:41</t>
  </si>
  <si>
    <t>20.06.2023 15:46:08</t>
  </si>
  <si>
    <t>M-1097 GEÇİT 35-03-M01097_M-733 M02_66735538</t>
  </si>
  <si>
    <t>20.06.2023 11:22:06</t>
  </si>
  <si>
    <t>20.06.2023 19:17:43</t>
  </si>
  <si>
    <t>TR-91 35-17-M00091_TR-84 M01_65876378</t>
  </si>
  <si>
    <t>20.06.2023 10:03:47</t>
  </si>
  <si>
    <t>20.06.2023 15:29:59</t>
  </si>
  <si>
    <t>K-3625 35-01-K03625_911427920_911427920</t>
  </si>
  <si>
    <t>20.06.2023 09:47:17</t>
  </si>
  <si>
    <t>20.06.2023 13:08:01</t>
  </si>
  <si>
    <t>20.06.2023 10:28:19</t>
  </si>
  <si>
    <t>20.06.2023 10:38:15</t>
  </si>
  <si>
    <t>İTOB DM 35-22-M00089_TEKELİ M10_2328009</t>
  </si>
  <si>
    <t>20.06.2023 06:37:08</t>
  </si>
  <si>
    <t>20.06.2023 07:15:20</t>
  </si>
  <si>
    <t>20.06.2023 13:31:15</t>
  </si>
  <si>
    <t>20.06.2023 14:35:23</t>
  </si>
  <si>
    <t>TR-57 45-78-L00057_953254329_953254329</t>
  </si>
  <si>
    <t>20.06.2023 15:06:22</t>
  </si>
  <si>
    <t>20.06.2023 15:52:36</t>
  </si>
  <si>
    <t>20.06.2023 08:30:23</t>
  </si>
  <si>
    <t>20.06.2023 08:49:02</t>
  </si>
  <si>
    <t>BODAMAS TR-6 45-75-M00298_DIREK TIPI TRAFO HUCRESI H01_2089059</t>
  </si>
  <si>
    <t>20.06.2023 09:11:46</t>
  </si>
  <si>
    <t>20.06.2023 13:53:04</t>
  </si>
  <si>
    <t>HARMANDALI DM-2 (M-200) 35-09-M00200_M-2166Ö M01_45385755</t>
  </si>
  <si>
    <t>20.06.2023 13:53:28</t>
  </si>
  <si>
    <t>20.06.2023 14:01:46</t>
  </si>
  <si>
    <t>K-544 35-01-K00544_M_56355083_56355083</t>
  </si>
  <si>
    <t>20.06.2023 08:55:46</t>
  </si>
  <si>
    <t>20.06.2023 14:25:43</t>
  </si>
  <si>
    <t>K-4832 35-01-K04832_911473550_911473550</t>
  </si>
  <si>
    <t>20.06.2023 20:18:46</t>
  </si>
  <si>
    <t>20.06.2023 22:39:24</t>
  </si>
  <si>
    <t>20.06.2023 15:30:03</t>
  </si>
  <si>
    <t>20.06.2023 16:27:00</t>
  </si>
  <si>
    <t>20.06.2023 16:02:56</t>
  </si>
  <si>
    <t>20.06.2023 17:11:09</t>
  </si>
  <si>
    <t>20.06.2023 12:44:00</t>
  </si>
  <si>
    <t>20.06.2023 13:24:12</t>
  </si>
  <si>
    <t>HASAN TÜRKAY SULAMA GRUBU 35-29-L00643_DIREK TIPI TRAFO HUCRESI H01_2098954</t>
  </si>
  <si>
    <t>20.06.2023 07:43:21</t>
  </si>
  <si>
    <t>20.06.2023 09:34:00</t>
  </si>
  <si>
    <t>20.06.2023 16:33:32</t>
  </si>
  <si>
    <t>20.06.2023 20:11:35</t>
  </si>
  <si>
    <t>L-329 35-18-L00329_950436852_950436852</t>
  </si>
  <si>
    <t>20.06.2023 18:24:30</t>
  </si>
  <si>
    <t>20.06.2023 22:16:32</t>
  </si>
  <si>
    <t>ORTA MAHALLE M-9 35-25-M00117_ÇUKURALTI M-13 ÇAMLIK KÖK M01_72126294</t>
  </si>
  <si>
    <t>20.06.2023 10:01:02</t>
  </si>
  <si>
    <t>20.06.2023 10:20:00</t>
  </si>
  <si>
    <t>SCR  KÖK 35-17-M00643_TR-97 M08_55993695</t>
  </si>
  <si>
    <t>20.06.2023 09:40:46</t>
  </si>
  <si>
    <t>20.06.2023 15:09:48</t>
  </si>
  <si>
    <t>K-1724 35-08-K01724_35-08-K01724_42018218</t>
  </si>
  <si>
    <t>20.06.2023 09:53:38</t>
  </si>
  <si>
    <t>20.06.2023 15:59:40</t>
  </si>
  <si>
    <t>KARŞIYAKA GIS TM 35-04-A00002_TR-1 K06_2054242</t>
  </si>
  <si>
    <t>20.06.2023 03:57:25</t>
  </si>
  <si>
    <t>20.06.2023 04:39:11</t>
  </si>
  <si>
    <t>K-3798 35-01-K03798_A_56368836_56368836</t>
  </si>
  <si>
    <t>20.06.2023 11:40:21</t>
  </si>
  <si>
    <t>20.06.2023 13:21:06</t>
  </si>
  <si>
    <t>20.06.2023 19:13:37</t>
  </si>
  <si>
    <t>20.06.2023 19:52:32</t>
  </si>
  <si>
    <t>ÇİLE TR-2 35-22-M00238_955280299_955280299</t>
  </si>
  <si>
    <t>20.06.2023 16:53:58</t>
  </si>
  <si>
    <t>20.06.2023 19:19:33</t>
  </si>
  <si>
    <t>K-3313 35-09-K03313_97716980_97716980</t>
  </si>
  <si>
    <t>20.06.2023 10:53:26</t>
  </si>
  <si>
    <t>20.06.2023 12:05:27</t>
  </si>
  <si>
    <t>M-2432 35-03-M02432_35-03-M02432_66057373</t>
  </si>
  <si>
    <t>20.06.2023 09:12:36</t>
  </si>
  <si>
    <t>20.06.2023 14:40:58</t>
  </si>
  <si>
    <t>İNECİK TR-1 35-21-L00121_953360573_953360573</t>
  </si>
  <si>
    <t>20.06.2023 22:05:19</t>
  </si>
  <si>
    <t>21.06.2023 03:36:36</t>
  </si>
  <si>
    <t>KARŞIYAKA GIS TM 35-04-A00002_TR-1 K06_2054243</t>
  </si>
  <si>
    <t>20.06.2023 02:50:25</t>
  </si>
  <si>
    <t>20.06.2023 03:17:49</t>
  </si>
  <si>
    <t>20.06.2023 17:47:16</t>
  </si>
  <si>
    <t>20.06.2023 20:06:42</t>
  </si>
  <si>
    <t>KIZILÇUKUR TR-2 45-79-M00472_45-79-M00472_2358808</t>
  </si>
  <si>
    <t>20.06.2023 17:14:09</t>
  </si>
  <si>
    <t>20.06.2023 18:04:19</t>
  </si>
  <si>
    <t>K-4437 35-04-K04437_913409413_913409413</t>
  </si>
  <si>
    <t>20.06.2023 00:13:06</t>
  </si>
  <si>
    <t>20.06.2023 01:34:21</t>
  </si>
  <si>
    <t>ARAPLI TR-1 35-16-M00747_35-16-M00747_2348454</t>
  </si>
  <si>
    <t>20.06.2023 18:46:59</t>
  </si>
  <si>
    <t>20.06.2023 19:33:39</t>
  </si>
  <si>
    <t>20.06.2023 11:52:31</t>
  </si>
  <si>
    <t>20.06.2023 19:07:50</t>
  </si>
  <si>
    <t>DUMANLAR KÖK 45-81-M00044_HatBaşıAyırıcı_53136023 M03_53136023</t>
  </si>
  <si>
    <t>20.06.2023 15:25:27</t>
  </si>
  <si>
    <t>20.06.2023 16:09:00</t>
  </si>
  <si>
    <t>TR-4 35-31-M00004_35-31-M00004_95440602</t>
  </si>
  <si>
    <t>20.06.2023 22:19:10</t>
  </si>
  <si>
    <t>20.06.2023 23:53:31</t>
  </si>
  <si>
    <t>DİBEKÇİ TR-2 35-29-L00329_D_56399860_56399860</t>
  </si>
  <si>
    <t>20.06.2023 10:39:22</t>
  </si>
  <si>
    <t>20.06.2023 14:28:30</t>
  </si>
  <si>
    <t>ÇUKURALTI M-14 35-25-M00060_7302137 d3b_5949894</t>
  </si>
  <si>
    <t>20.06.2023 15:42:18</t>
  </si>
  <si>
    <t>20.06.2023 17:17:01</t>
  </si>
  <si>
    <t>ÖMER TÖMEK ÇİFTLİĞİ ÖZEL 35-28-M00530Ö_DIREK TIPI TRAFO HUCRESI H01_2108766</t>
  </si>
  <si>
    <t>20.06.2023 15:38:57</t>
  </si>
  <si>
    <t>20.06.2023 17:06:16</t>
  </si>
  <si>
    <t>GERELİ KÖYÜ İBRAHİM KAYALI SULAMA GRB TR-12 35-15-M00311_35-15-M00311_2365565</t>
  </si>
  <si>
    <t>20.06.2023 19:23:12</t>
  </si>
  <si>
    <t>20.06.2023 20:20:58</t>
  </si>
  <si>
    <t>DELİBAŞLI TR-1 45-78-M00845_953277722_953277722</t>
  </si>
  <si>
    <t>20.06.2023 09:55:54</t>
  </si>
  <si>
    <t>20.06.2023 15:15:42</t>
  </si>
  <si>
    <t>20.06.2023 22:10:58</t>
  </si>
  <si>
    <t>20.06.2023 22:31:28</t>
  </si>
  <si>
    <t>OSMANCIK TR-1 45-83-L00243_45-83-L00243_2359482</t>
  </si>
  <si>
    <t>20.06.2023 09:31:15</t>
  </si>
  <si>
    <t>20.06.2023 14:21:23</t>
  </si>
  <si>
    <t>ZEYTİNDAĞ TR-1 35-16-M00003_35-16-M00003_2346979</t>
  </si>
  <si>
    <t>20.06.2023 20:30:03</t>
  </si>
  <si>
    <t>20.06.2023 20:42:28</t>
  </si>
  <si>
    <t>GÜMÜLDÜR DM 35-25-M00100_BARAJ M01_2309330</t>
  </si>
  <si>
    <t>20.06.2023 11:25:20</t>
  </si>
  <si>
    <t>20.06.2023 15:28:45</t>
  </si>
  <si>
    <t>ÖREN TR-1 KÖK 35-27-L00213_ŞEHİR ÖREN L07_72160515</t>
  </si>
  <si>
    <t>20.06.2023 04:48:06</t>
  </si>
  <si>
    <t>20.06.2023 06:35:51</t>
  </si>
  <si>
    <t>20.06.2023 09:44:00</t>
  </si>
  <si>
    <t>20.06.2023 10:18:00</t>
  </si>
  <si>
    <t>20.06.2023 08:16:52</t>
  </si>
  <si>
    <t>20.06.2023 08:24:47</t>
  </si>
  <si>
    <t>YANLIZEV TR-1 35-16-L00250_DIREK TIPI TRAFO HUCRESI H01_2065252</t>
  </si>
  <si>
    <t>20.06.2023 19:22:37</t>
  </si>
  <si>
    <t>20.06.2023 20:41:05</t>
  </si>
  <si>
    <t>SELENDİ TR-13 45-81-M00013_F D01_91982711</t>
  </si>
  <si>
    <t>20.06.2023 10:18:18</t>
  </si>
  <si>
    <t>20.06.2023 13:32:54</t>
  </si>
  <si>
    <t>20.06.2023 10:04:34</t>
  </si>
  <si>
    <t>20.06.2023 15:52:49</t>
  </si>
  <si>
    <t>TORBALI DM-5/TR-1 (TR-101) 35-26-M00101_TR-106 M06_66227399</t>
  </si>
  <si>
    <t>20.06.2023 10:29:14</t>
  </si>
  <si>
    <t>20.06.2023 10:46:45</t>
  </si>
  <si>
    <t>20.06.2023 19:56:46</t>
  </si>
  <si>
    <t>20.06.2023 20:39:31</t>
  </si>
  <si>
    <t>GÖCÜK YENİ MAH. TR 1 45-74-M00179_DIREK TIPI TRAFO HUCRESI H01_2047378</t>
  </si>
  <si>
    <t>20.06.2023 08:58:14</t>
  </si>
  <si>
    <t>20.06.2023 12:46:58</t>
  </si>
  <si>
    <t>KOYUNDERE TR-11 35-28-M00157_953388293_953388293</t>
  </si>
  <si>
    <t>20.06.2023 10:40:33</t>
  </si>
  <si>
    <t>20.06.2023 13:17:50</t>
  </si>
  <si>
    <t>BAKLACI TR-406 TARIMSAL SULAMA 45-73-M00745_DIREK TIPI TRAFO HUCRESI H01_2094313</t>
  </si>
  <si>
    <t>20.06.2023 09:56:15</t>
  </si>
  <si>
    <t>20.06.2023 16:50:01</t>
  </si>
  <si>
    <t>TR-1/6 45-72-M00006_956503475_956503475</t>
  </si>
  <si>
    <t>20.06.2023 15:00:19</t>
  </si>
  <si>
    <t>20.06.2023 16:36:49</t>
  </si>
  <si>
    <t>20.06.2023 09:21:11</t>
  </si>
  <si>
    <t>20.06.2023 10:41:57</t>
  </si>
  <si>
    <t>20.06.2023 06:52:33</t>
  </si>
  <si>
    <t>20.06.2023 07:14:20</t>
  </si>
  <si>
    <t>K-1681 35-04-K01681_99366313_99366313</t>
  </si>
  <si>
    <t>20.06.2023 13:41:07</t>
  </si>
  <si>
    <t>20.06.2023 14:37:48</t>
  </si>
  <si>
    <t>TR-1 45-74-M00001_TÜVTÜRK ÇIKIŞI M03_65952022</t>
  </si>
  <si>
    <t>20.06.2023 10:00:27</t>
  </si>
  <si>
    <t>20.06.2023 15:53:22</t>
  </si>
  <si>
    <t>20.06.2023 19:42:49</t>
  </si>
  <si>
    <t>20.06.2023 19:51:53</t>
  </si>
  <si>
    <t>20.06.2023 03:14:12</t>
  </si>
  <si>
    <t>20.06.2023 03:43:57</t>
  </si>
  <si>
    <t>20.06.2023 07:17:22</t>
  </si>
  <si>
    <t>20.06.2023 07:28:06</t>
  </si>
  <si>
    <t>ÇAPAK KÖK 35-26-M00435_KARAKUYU M02_66033275</t>
  </si>
  <si>
    <t>20.06.2023 20:09:59</t>
  </si>
  <si>
    <t>20.06.2023 21:38:07</t>
  </si>
  <si>
    <t>K-1865 35-09-K01865_E e3b_5883489</t>
  </si>
  <si>
    <t>20.06.2023 14:41:20</t>
  </si>
  <si>
    <t>20.06.2023 18:38:05</t>
  </si>
  <si>
    <t>ÇAYBAŞI YOLU TR-2 35-26-M01195_A_91298122_91298122</t>
  </si>
  <si>
    <t>20.06.2023 08:23:19</t>
  </si>
  <si>
    <t>20.06.2023 09:31:48</t>
  </si>
  <si>
    <t>20.06.2023 03:55:14</t>
  </si>
  <si>
    <t>20.06.2023 04:56:54</t>
  </si>
  <si>
    <t>M-3412(YATIRIM REZERVE) 35-03-M03412_910596016_910596016</t>
  </si>
  <si>
    <t>20.06.2023 21:49:15</t>
  </si>
  <si>
    <t>21.06.2023 02:43:00</t>
  </si>
  <si>
    <t>MORDOĞAN İM 35-21-A00002_KARABURUN 15,8 (MORDOĞAN KÖYLER) L12_2303193</t>
  </si>
  <si>
    <t>20.06.2023 09:09:55</t>
  </si>
  <si>
    <t>20.06.2023 21:43:49</t>
  </si>
  <si>
    <t>L-236 35-18-L00236_E_91327082_91327082</t>
  </si>
  <si>
    <t>20.06.2023 11:59:48</t>
  </si>
  <si>
    <t>20.06.2023 12:54:59</t>
  </si>
  <si>
    <t>TIRAZLI KÖK 45-79-M00079_HatBaşıAyırıcı_53134192 M06_53134192</t>
  </si>
  <si>
    <t>20.06.2023 09:31:50</t>
  </si>
  <si>
    <t>20.06.2023 12:04:44</t>
  </si>
  <si>
    <t>__95716003_95716003</t>
  </si>
  <si>
    <t>20.06.2023 11:31:07</t>
  </si>
  <si>
    <t>20.06.2023 13:16:48</t>
  </si>
  <si>
    <t>20.06.2023 13:49:15</t>
  </si>
  <si>
    <t>20.06.2023 13:56:00</t>
  </si>
  <si>
    <t>TR-73 35-19-L00073_C_91323268_91323268</t>
  </si>
  <si>
    <t>20.06.2023 10:54:11</t>
  </si>
  <si>
    <t>20.06.2023 15:34:08</t>
  </si>
  <si>
    <t>M-3121 35-10-M03121_35-10-M03121_81756692</t>
  </si>
  <si>
    <t>20.06.2023 13:28:12</t>
  </si>
  <si>
    <t>20.06.2023 13:59:20</t>
  </si>
  <si>
    <t>20.06.2023 06:33:38</t>
  </si>
  <si>
    <t>20.06.2023 10:33:53</t>
  </si>
  <si>
    <t>GÖRECE M-1130 35-22-M00187_GÖRECE TR-1 M04_72142243</t>
  </si>
  <si>
    <t>20.06.2023 08:50:54</t>
  </si>
  <si>
    <t>20.06.2023 09:44:14</t>
  </si>
  <si>
    <t>ÇEŞME İM 35-18-A00001_VAKIFLAR L06_2308114</t>
  </si>
  <si>
    <t>20.06.2023 02:30:24</t>
  </si>
  <si>
    <t>20.06.2023 02:40:48</t>
  </si>
  <si>
    <t>DEREKÖY TR-2 35-20-L00254_955209419_955209419</t>
  </si>
  <si>
    <t>20.06.2023 12:28:11</t>
  </si>
  <si>
    <t>20.06.2023 16:02:50</t>
  </si>
  <si>
    <t>K-1915 35-10-K01915_35-10-K01915_94974066</t>
  </si>
  <si>
    <t>20.06.2023 09:40:00</t>
  </si>
  <si>
    <t>20.06.2023 10:25:50</t>
  </si>
  <si>
    <t>BALABANLI DM 35-15-M00280_OVAKENT İM M02_72306391</t>
  </si>
  <si>
    <t>20.06.2023 10:24:34</t>
  </si>
  <si>
    <t>20.06.2023 10:43:12</t>
  </si>
  <si>
    <t>TR-57 45-78-L00057_C_91193466_91193466</t>
  </si>
  <si>
    <t>20.06.2023 15:15:59</t>
  </si>
  <si>
    <t>20.06.2023 16:00:27</t>
  </si>
  <si>
    <t>DM-11/TR-11 45-72-L01002_962917719_962917719</t>
  </si>
  <si>
    <t>20.06.2023 12:01:22</t>
  </si>
  <si>
    <t>20.06.2023 14:06:25</t>
  </si>
  <si>
    <t>TR-333 35-19-L00309_95000516123_95000516123</t>
  </si>
  <si>
    <t>20.06.2023 12:53:34</t>
  </si>
  <si>
    <t>20.06.2023 17:24:57</t>
  </si>
  <si>
    <t>L-20 DÖRT YOL KAVŞAĞI 35-14-L00020_L-12 L04_82817162</t>
  </si>
  <si>
    <t>20.06.2023 09:49:40</t>
  </si>
  <si>
    <t>20.06.2023 17:14:30</t>
  </si>
  <si>
    <t>L-386 TARABYA EVLERİ 35-18-L00386_950438073_950438073</t>
  </si>
  <si>
    <t>20.06.2023 13:32:57</t>
  </si>
  <si>
    <t>20.06.2023 21:33:01</t>
  </si>
  <si>
    <t>PAMUKYAZI-5 35-26-L00392_DIREK TIPI TRAFO HUCRESI H01_2040386</t>
  </si>
  <si>
    <t>20.06.2023 19:15:43</t>
  </si>
  <si>
    <t>20.06.2023 20:40:43</t>
  </si>
  <si>
    <t>OSMANGAZİ İM 35-02-A00004_ATATÜRK M10_2310316</t>
  </si>
  <si>
    <t>20.06.2023 03:26:36</t>
  </si>
  <si>
    <t>20.06.2023 03:57:14</t>
  </si>
  <si>
    <t>20.06.2023 18:23:12</t>
  </si>
  <si>
    <t>20.06.2023 21:02:01</t>
  </si>
  <si>
    <t>SARMA KÖYÜ TR-2 45-71-M01525_DIREK TIPI TRAFO HUCRESI H01_2086730</t>
  </si>
  <si>
    <t>20.06.2023 12:00:55</t>
  </si>
  <si>
    <t>20.06.2023 12:22:07</t>
  </si>
  <si>
    <t>HACIBEKTAŞLI TR-1 45-78-M00692_49291927_56390350_56390350</t>
  </si>
  <si>
    <t>20.06.2023 20:16:58</t>
  </si>
  <si>
    <t>20.06.2023 20:41:42</t>
  </si>
  <si>
    <t>20.06.2023 09:09:29</t>
  </si>
  <si>
    <t>20.06.2023 17:15:45</t>
  </si>
  <si>
    <t>K-1984 35-02-K01984_TRAFO K01_2050709</t>
  </si>
  <si>
    <t>20.06.2023 14:25:16</t>
  </si>
  <si>
    <t>20.06.2023 14:53:06</t>
  </si>
  <si>
    <t>SULTAN YAYLASI TR-2 45-71-M01767_A_56384244_56384244</t>
  </si>
  <si>
    <t>20.06.2023 09:34:59</t>
  </si>
  <si>
    <t>20.06.2023 10:28:18</t>
  </si>
  <si>
    <t>20.06.2023 19:31:21</t>
  </si>
  <si>
    <t>20.06.2023 20:37:34</t>
  </si>
  <si>
    <t>20.06.2023 12:28:31</t>
  </si>
  <si>
    <t>20.06.2023 18:50:10</t>
  </si>
  <si>
    <t>K-3749 35-08-K03749_35-08-K03749_42114210</t>
  </si>
  <si>
    <t>20.06.2023 08:56:09</t>
  </si>
  <si>
    <t>20.06.2023 15:33:49</t>
  </si>
  <si>
    <t>M-1212 35-02-M01212_B_56364877_56364877</t>
  </si>
  <si>
    <t>20.06.2023 09:26:24</t>
  </si>
  <si>
    <t>20.06.2023 16:59:36</t>
  </si>
  <si>
    <t>ARTICAK TR-3 35-15-L00346_950393236_950393236</t>
  </si>
  <si>
    <t>20.06.2023 22:02:15</t>
  </si>
  <si>
    <t>20.06.2023 23:02:59</t>
  </si>
  <si>
    <t>L-424 AKTAŞ MARKET 35-18-L00424_950457047_950457047</t>
  </si>
  <si>
    <t>20.06.2023 13:52:23</t>
  </si>
  <si>
    <t>20.06.2023 18:52:37</t>
  </si>
  <si>
    <t>TR-54 35-17-M00054_D_90998138_90998138</t>
  </si>
  <si>
    <t>20.06.2023 16:39:12</t>
  </si>
  <si>
    <t>20.06.2023 17:33:41</t>
  </si>
  <si>
    <t>DM-1/TR-1 (TARİŞ) 35-13-M00028_965788479_965788479</t>
  </si>
  <si>
    <t>20.06.2023 16:36:12</t>
  </si>
  <si>
    <t>20.06.2023 17:11:55</t>
  </si>
  <si>
    <t>GÜMÜŞÇAY KÖK 45-73-M00477_HatBaşıAyırıcı_53136497 M05_53136497</t>
  </si>
  <si>
    <t>20.06.2023 11:49:35</t>
  </si>
  <si>
    <t>20.06.2023 12:26:09</t>
  </si>
  <si>
    <t>TR-113 35-16-L00113_DIREK TIPI TRAFO HUCRESI H01_2040572</t>
  </si>
  <si>
    <t>20.06.2023 13:09:19</t>
  </si>
  <si>
    <t>20.06.2023 16:08:44</t>
  </si>
  <si>
    <t>20.06.2023 00:20:19</t>
  </si>
  <si>
    <t>20.06.2023 00:55:57</t>
  </si>
  <si>
    <t>GÖKÇEN DM 1-1/2 35-29-L00059_35-29-L00059_72210163</t>
  </si>
  <si>
    <t>20.06.2023 08:49:35</t>
  </si>
  <si>
    <t>20.06.2023 16:02:22</t>
  </si>
  <si>
    <t>DM-4/2 45-72-M00614_956508291_956508291</t>
  </si>
  <si>
    <t>20.06.2023 09:52:59</t>
  </si>
  <si>
    <t>20.06.2023 12:34:44</t>
  </si>
  <si>
    <t>K-2940 35-04-K02940_95002468681_95002468681</t>
  </si>
  <si>
    <t>20.06.2023 17:42:37</t>
  </si>
  <si>
    <t>20.06.2023 18:22:26</t>
  </si>
  <si>
    <t>MANİSA BÜYÜKŞEHİR BELEDİYESİ YUNUSEMRE TÜRBESİ 45-77-L00444_DİREK NO 1 ÇIKAN L03_79437004</t>
  </si>
  <si>
    <t>20.06.2023 10:06:10</t>
  </si>
  <si>
    <t>20.06.2023 11:23:35</t>
  </si>
  <si>
    <t>K-1749 35-08-K01749_A A1_5763227</t>
  </si>
  <si>
    <t>20.06.2023 19:43:49</t>
  </si>
  <si>
    <t>20.06.2023 20:55:41</t>
  </si>
  <si>
    <t>ÇAMLICA GES KÖK 35-15-M00390_OTOPRODÜKTÖR M01_56444682</t>
  </si>
  <si>
    <t>20.06.2023 11:42:29</t>
  </si>
  <si>
    <t>20.06.2023 14:13:31</t>
  </si>
  <si>
    <t>EBSO TM 35-09-A00001_EBSO-10 K36_2312290</t>
  </si>
  <si>
    <t>20.06.2023 12:14:14</t>
  </si>
  <si>
    <t>20.06.2023 13:25:35</t>
  </si>
  <si>
    <t>K-3412 35-08-K03412_TRAFO K03_41982426</t>
  </si>
  <si>
    <t>20.06.2023 13:39:17</t>
  </si>
  <si>
    <t>20.06.2023 14:18:33</t>
  </si>
  <si>
    <t>DM-1/23-A 35-29-M00490_35-29-M00490_81836190</t>
  </si>
  <si>
    <t>20.06.2023 18:06:54</t>
  </si>
  <si>
    <t>20.06.2023 18:55:47</t>
  </si>
  <si>
    <t>20.06.2023 08:40:52</t>
  </si>
  <si>
    <t>20.06.2023 09:48:08</t>
  </si>
  <si>
    <t>20.06.2023 15:37:02</t>
  </si>
  <si>
    <t>20.06.2023 17:01:35</t>
  </si>
  <si>
    <t>GÖLMARMARA İM 45-85-A00001_TİYENLİ M10_2113751</t>
  </si>
  <si>
    <t>20.06.2023 10:27:35</t>
  </si>
  <si>
    <t>20.06.2023 15:02:00</t>
  </si>
  <si>
    <t>K-1984 35-02-K01984_TRAFO K01_2314155</t>
  </si>
  <si>
    <t>20.06.2023 09:22:44</t>
  </si>
  <si>
    <t>20.06.2023 14:07:59</t>
  </si>
  <si>
    <t>CABERBURHAN TR-1 45-73-M00869_45-73-M00869_2355804</t>
  </si>
  <si>
    <t>20.06.2023 10:50:07</t>
  </si>
  <si>
    <t>20.06.2023 12:23:26</t>
  </si>
  <si>
    <t>K-3027 35-10-K03027_95002466688_95002466688</t>
  </si>
  <si>
    <t>20.06.2023 23:40:44</t>
  </si>
  <si>
    <t>21.06.2023 00:51:52</t>
  </si>
  <si>
    <t>TR-29 45-78-L00029__72373539_72373539</t>
  </si>
  <si>
    <t>20.06.2023 22:05:49</t>
  </si>
  <si>
    <t>20.06.2023 22:30:49</t>
  </si>
  <si>
    <t>ULUKENT DM-3 35-28-M00003_DM-3/2 M04_2312187</t>
  </si>
  <si>
    <t>20.06.2023 09:00:42</t>
  </si>
  <si>
    <t>20.06.2023 13:47:01</t>
  </si>
  <si>
    <t>TR-2/14 45-72-L00014_956513179_956513179</t>
  </si>
  <si>
    <t>20.06.2023 20:27:20</t>
  </si>
  <si>
    <t>20.06.2023 21:11:57</t>
  </si>
  <si>
    <t>20.06.2023 01:01:03</t>
  </si>
  <si>
    <t>20.06.2023 01:17:41</t>
  </si>
  <si>
    <t>TR-28 35-27-M00028_KOZLUDERE TR-29 M02_66129627</t>
  </si>
  <si>
    <t>20.06.2023 07:27:19</t>
  </si>
  <si>
    <t>20.06.2023 08:54:00</t>
  </si>
  <si>
    <t>ZEYTİNDAĞ TR-1 35-16-M00003_953329151_953329151</t>
  </si>
  <si>
    <t>20.06.2023 17:08:14</t>
  </si>
  <si>
    <t>20.06.2023 20:26:03</t>
  </si>
  <si>
    <t>GÜMÜLDÜR M-20 35-25-M00020_955263025_955263025</t>
  </si>
  <si>
    <t>20.06.2023 16:39:33</t>
  </si>
  <si>
    <t>20.06.2023 20:34:44</t>
  </si>
  <si>
    <t>KONAKLI DM 35-15-L00898_BOZCAYAKA L11_67094895</t>
  </si>
  <si>
    <t>20.06.2023 14:50:07</t>
  </si>
  <si>
    <t>20.06.2023 16:40:18</t>
  </si>
  <si>
    <t>BAHADIRLAR TR-4 45-79-M00144_DIREK TIPI TRAFO HUCRESI H01_2076320</t>
  </si>
  <si>
    <t>20.06.2023 16:08:45</t>
  </si>
  <si>
    <t>20.06.2023 18:40:57</t>
  </si>
  <si>
    <t>20.06.2023 04:59:16</t>
  </si>
  <si>
    <t>20.06.2023 05:17:39</t>
  </si>
  <si>
    <t>ARMUTLU DM 35-27-M00879_HatBaşıAyırıcı_53132172 M03_53132172</t>
  </si>
  <si>
    <t>20.06.2023 09:07:22</t>
  </si>
  <si>
    <t>20.06.2023 12:53:18</t>
  </si>
  <si>
    <t>L-145 DALYAN DM 35-18-L00145_HAVACILAR L03_72052182</t>
  </si>
  <si>
    <t>20.06.2023 13:03:48</t>
  </si>
  <si>
    <t>20.06.2023 17:01:37</t>
  </si>
  <si>
    <t>K-1732 35-01-K01732_35-01-K01732_61189689</t>
  </si>
  <si>
    <t>20.06.2023 09:20:24</t>
  </si>
  <si>
    <t>20.06.2023 13:43:19</t>
  </si>
  <si>
    <t>TIRAZLI KÖK 45-79-M00079_HatBaşıAyırıcı_64108385 M06_64108385</t>
  </si>
  <si>
    <t>20.06.2023 18:41:44</t>
  </si>
  <si>
    <t>20.06.2023 19:30:35</t>
  </si>
  <si>
    <t>YENİ ŞAKRAN TR-15 35-17-M00215_B_91372959_91372959</t>
  </si>
  <si>
    <t>20.06.2023 11:44:29</t>
  </si>
  <si>
    <t>20.06.2023 12:47:29</t>
  </si>
  <si>
    <t>TR-1 35-27-M00001_TR-60 M06_83485137</t>
  </si>
  <si>
    <t>20.06.2023 10:03:53</t>
  </si>
  <si>
    <t>20.06.2023 18:19:50</t>
  </si>
  <si>
    <t>20.06.2023 18:31:39</t>
  </si>
  <si>
    <t>20.06.2023 19:54:26</t>
  </si>
  <si>
    <t>K-1749 35-08-K01749_35-08-K01749_42113731</t>
  </si>
  <si>
    <t>20.06.2023 20:30:17</t>
  </si>
  <si>
    <t>20.06.2023 21:00:51</t>
  </si>
  <si>
    <t>L-144 (ANKARALILAR SİTESİ) 35-18-L00144_35-18-L00144_2358730</t>
  </si>
  <si>
    <t>20.06.2023 10:28:39</t>
  </si>
  <si>
    <t>20.06.2023 17:53:04</t>
  </si>
  <si>
    <t>M-209(DM-2/22) 35-09-M00209_99306648_99306648</t>
  </si>
  <si>
    <t>20.06.2023 12:34:39</t>
  </si>
  <si>
    <t>20.06.2023 13:38:18</t>
  </si>
  <si>
    <t>GÜMÜLDÜR M-39 35-25-M00039_955259950_955259950</t>
  </si>
  <si>
    <t>20.06.2023 17:04:07</t>
  </si>
  <si>
    <t>20.06.2023 18:30:08</t>
  </si>
  <si>
    <t>POYRAZDAMLARI TR-11 45-78-M00576_HatBaşıAyırıcı_53139326 M05_53139326</t>
  </si>
  <si>
    <t>20.06.2023 15:32:49</t>
  </si>
  <si>
    <t>20.06.2023 18:17:16</t>
  </si>
  <si>
    <t>20.06.2023 09:56:00</t>
  </si>
  <si>
    <t>20.06.2023 17:03:30</t>
  </si>
  <si>
    <t>SARIGÖL TR-48/A 45-79-M00495_945558810_945558810</t>
  </si>
  <si>
    <t>20.06.2023 17:57:50</t>
  </si>
  <si>
    <t>20.06.2023 22:07:07</t>
  </si>
  <si>
    <t>20.06.2023 06:51:46</t>
  </si>
  <si>
    <t>20.06.2023 07:05:26</t>
  </si>
  <si>
    <t>TR-174/A 45-78-L00736__72371983_72371983</t>
  </si>
  <si>
    <t>20.06.2023 02:41:05</t>
  </si>
  <si>
    <t>20.06.2023 03:00:33</t>
  </si>
  <si>
    <t>ORTA MAHALLE M-8 35-25-M00116_955258990_955258990</t>
  </si>
  <si>
    <t>20.06.2023 15:37:47</t>
  </si>
  <si>
    <t>20.06.2023 16:44:59</t>
  </si>
  <si>
    <t>20.06.2023 06:10:45</t>
  </si>
  <si>
    <t>20.06.2023 08:42:22</t>
  </si>
  <si>
    <t>MURADİYE TARIMSAL SULAMA-1 45-71-M01388_DIREK TIPI TRAFO HUCRESI H01_2083313</t>
  </si>
  <si>
    <t>20.06.2023 14:24:45</t>
  </si>
  <si>
    <t>20.06.2023 17:11:54</t>
  </si>
  <si>
    <t>20.06.2023 21:17:46</t>
  </si>
  <si>
    <t>20.06.2023 22:32:36</t>
  </si>
  <si>
    <t>20.06.2023 05:21:53</t>
  </si>
  <si>
    <t>20.06.2023 05:38:21</t>
  </si>
  <si>
    <t>20.06.2023 11:14:35</t>
  </si>
  <si>
    <t>20.06.2023 11:54:36</t>
  </si>
  <si>
    <t>DM-8/3 45-73-M00095_945679678_945679678</t>
  </si>
  <si>
    <t>20.06.2023 17:23:31</t>
  </si>
  <si>
    <t>20.06.2023 20:05:11</t>
  </si>
  <si>
    <t>DM-16 45-71-M00309_DM-16/14 M06_93671576</t>
  </si>
  <si>
    <t>20.06.2023 14:36:19</t>
  </si>
  <si>
    <t>20.06.2023 15:24:42</t>
  </si>
  <si>
    <t>AKKOCALI TR-1 45-72-L00206_956520110_956520110</t>
  </si>
  <si>
    <t>20.06.2023 09:45:39</t>
  </si>
  <si>
    <t>20.06.2023 14:23:27</t>
  </si>
  <si>
    <t>GÜZELYALI TM 35-01-A00008_GÜZELYALI-12 K19_2313823</t>
  </si>
  <si>
    <t>20.06.2023 14:06:14</t>
  </si>
  <si>
    <t>20.06.2023 15:05:49</t>
  </si>
  <si>
    <t>EĞRECİ TR-2 35-26-L00168_DIREK TIPI TRAFO HUCRESI H01_2040556</t>
  </si>
  <si>
    <t>20.06.2023 08:46:56</t>
  </si>
  <si>
    <t>20.06.2023 17:11:28</t>
  </si>
  <si>
    <t>HARMANDALI DM-2 (M-200) 35-09-M00200_DM-2/20 (M-207) M06_45385760</t>
  </si>
  <si>
    <t>20.06.2023 13:59:57</t>
  </si>
  <si>
    <t>20.06.2023 15:37:46</t>
  </si>
  <si>
    <t>KÖFÜNDERE TR-2 35-15-L00212_35-15-L00212_2365428</t>
  </si>
  <si>
    <t>20.06.2023 10:46:18</t>
  </si>
  <si>
    <t>20.06.2023 20:39:03</t>
  </si>
  <si>
    <t>HECİZ KÖK 45-82-M00485_SAVAŞTEPE 34.5 ÇIKIŞ M03_66191121</t>
  </si>
  <si>
    <t>20.06.2023 09:17:14</t>
  </si>
  <si>
    <t>20.06.2023 12:44:17</t>
  </si>
  <si>
    <t>MENEMEN DM-5/15 35-28-M00845_DM-4/7 M01_64548274</t>
  </si>
  <si>
    <t>20.06.2023 10:26:29</t>
  </si>
  <si>
    <t>20.06.2023 11:47:33</t>
  </si>
  <si>
    <t>K-1954 35-09-K01954_K-4123 K03_45345898</t>
  </si>
  <si>
    <t>20.06.2023 13:25:40</t>
  </si>
  <si>
    <t>20.06.2023 14:15:58</t>
  </si>
  <si>
    <t>20.06.2023 06:54:12</t>
  </si>
  <si>
    <t>20.06.2023 07:29:09</t>
  </si>
  <si>
    <t>KAPAKLI TR-5 45-72-M00318_45-72-M00318_2347815</t>
  </si>
  <si>
    <t>20.06.2023 19:36:04</t>
  </si>
  <si>
    <t>20.06.2023 19:56:56</t>
  </si>
  <si>
    <t>20.06.2023 10:44:00</t>
  </si>
  <si>
    <t>20.06.2023 11:41:20</t>
  </si>
  <si>
    <t>M-1576 35-01-M01576_913109153_913109153</t>
  </si>
  <si>
    <t>20.06.2023 16:45:03</t>
  </si>
  <si>
    <t>20.06.2023 17:46:35</t>
  </si>
  <si>
    <t>M-46 35-02-M00046_C_56364732_56364732</t>
  </si>
  <si>
    <t>20.06.2023 10:22:44</t>
  </si>
  <si>
    <t>20.06.2023 16:30:50</t>
  </si>
  <si>
    <t>M-1212 35-02-M01212_C_56365138_56365138</t>
  </si>
  <si>
    <t>20.06.2023 09:29:09</t>
  </si>
  <si>
    <t>20.06.2023 16:57:15</t>
  </si>
  <si>
    <t>HORZUM TR-7 35-15-L01071_C_65513646_65513646</t>
  </si>
  <si>
    <t>20.06.2023 09:32:05</t>
  </si>
  <si>
    <t>20.06.2023 16:27:46</t>
  </si>
  <si>
    <t>ADALA DM 45-78-M00827_KIRDAMLARI GES M07_66113859</t>
  </si>
  <si>
    <t>20.06.2023 05:51:21</t>
  </si>
  <si>
    <t>20.06.2023 06:34:17</t>
  </si>
  <si>
    <t>YENİKÖY TR-1 35-23-M00085_DIREK TIPI TRAFO HUCRESI H01_2056539</t>
  </si>
  <si>
    <t>20.06.2023 03:26:52</t>
  </si>
  <si>
    <t>20.06.2023 05:01:32</t>
  </si>
  <si>
    <t>BADEMLİ TR-5 35-30-L00102_35-30-L00102_2359290</t>
  </si>
  <si>
    <t>20.06.2023 17:19:41</t>
  </si>
  <si>
    <t>20.06.2023 18:46:43</t>
  </si>
  <si>
    <t>TR-133 35-16-L00133_35-16-L00133_2347340</t>
  </si>
  <si>
    <t>20.06.2023 11:52:59</t>
  </si>
  <si>
    <t>20.06.2023 12:30:59</t>
  </si>
  <si>
    <t>SELÇUK İM/DM 35-13-A00004_ZEYTİNKÖY L12_65986055</t>
  </si>
  <si>
    <t>20.06.2023 08:26:12</t>
  </si>
  <si>
    <t>K-1675 35-02-K01675_35-02-K01675_2362369</t>
  </si>
  <si>
    <t>20.06.2023 09:08:32</t>
  </si>
  <si>
    <t>20.06.2023 16:38:32</t>
  </si>
  <si>
    <t>M-3126 35-10-M03126_35-10-M03126_94975095</t>
  </si>
  <si>
    <t>20.06.2023 10:09:00</t>
  </si>
  <si>
    <t>20.06.2023 10:45:09</t>
  </si>
  <si>
    <t>20.06.2023 20:04:46</t>
  </si>
  <si>
    <t>20.06.2023 20:42:38</t>
  </si>
  <si>
    <t>İZZETTİN KÖK 45-83-M00132_ŞİRVAN M03_2107097</t>
  </si>
  <si>
    <t>20.06.2023 07:56:34</t>
  </si>
  <si>
    <t>20.06.2023 11:31:20</t>
  </si>
  <si>
    <t>KARAKILIÇLI TR-1 45-71-M01555_C_91405614_91405614</t>
  </si>
  <si>
    <t>20.06.2023 10:18:56</t>
  </si>
  <si>
    <t>20.06.2023 11:33:08</t>
  </si>
  <si>
    <t>BAĞARASI TR-11 35-23-M00180_B_56358205_56358205</t>
  </si>
  <si>
    <t>20.06.2023 01:33:49</t>
  </si>
  <si>
    <t>20.06.2023 02:58:10</t>
  </si>
  <si>
    <t>GÜMÜLDÜR M-57 35-25-M00357_B_80738777_80738777</t>
  </si>
  <si>
    <t>20.06.2023 07:01:09</t>
  </si>
  <si>
    <t>TR-75 (M-775) 35-30-M00775_955297071_955297071</t>
  </si>
  <si>
    <t>20.06.2023 16:47:07</t>
  </si>
  <si>
    <t>20.06.2023 19:40:50</t>
  </si>
  <si>
    <t>DM-6/32 35-28-M00756_953385779_953385779</t>
  </si>
  <si>
    <t>20.06.2023 09:51:39</t>
  </si>
  <si>
    <t>20.06.2023 10:22:19</t>
  </si>
  <si>
    <t>20.06.2023 09:20:43</t>
  </si>
  <si>
    <t>20.06.2023 19:03:23</t>
  </si>
  <si>
    <t>TR-12 35-22-M00012_955260937_955260937</t>
  </si>
  <si>
    <t>20.06.2023 07:07:49</t>
  </si>
  <si>
    <t>20.06.2023 16:39:53</t>
  </si>
  <si>
    <t>YENİ ŞAKRAN TR-11 35-17-M00211_B_91206908_91206908</t>
  </si>
  <si>
    <t>20.06.2023 12:56:23</t>
  </si>
  <si>
    <t>20.06.2023 14:17:05</t>
  </si>
  <si>
    <t>K-913 35-01-K00913__56375900_56375900</t>
  </si>
  <si>
    <t>20.06.2023 15:23:17</t>
  </si>
  <si>
    <t>20.06.2023 18:17:31</t>
  </si>
  <si>
    <t>MORDOĞAN İM 35-21-A00002_GÜLBAHÇE-İYTE-1 M07_2314070</t>
  </si>
  <si>
    <t>20.06.2023 10:26:27</t>
  </si>
  <si>
    <t>20.06.2023 18:51:56</t>
  </si>
  <si>
    <t>ÇELENLİOĞLU KÖK 45-85-M00043_ÇELENLİOĞLU GIDA / ÇELENLİOĞLU ARITMA M04_96074930</t>
  </si>
  <si>
    <t>20.06.2023 16:37:02</t>
  </si>
  <si>
    <t>20.06.2023 16:51:00</t>
  </si>
  <si>
    <t>FUNDACIK KÖK 45-75-M00068_HatBaşıAyırıcı_84864077 M03_84864077</t>
  </si>
  <si>
    <t>20.06.2023 17:32:25</t>
  </si>
  <si>
    <t>20.06.2023 19:05:04</t>
  </si>
  <si>
    <t>L-49 SAYKOP 35-14-L00049_DAĞITIM TRAFO L-49 SAYKOP L01_72203103</t>
  </si>
  <si>
    <t>20.06.2023 00:12:13</t>
  </si>
  <si>
    <t>20.06.2023 01:56:56</t>
  </si>
  <si>
    <t>K-4427 35-03-K04427_35-03-K04427_2368810</t>
  </si>
  <si>
    <t>20.06.2023 08:49:14</t>
  </si>
  <si>
    <t>20.06.2023 09:31:22</t>
  </si>
  <si>
    <t>L-37 YAT LİMANI 35-14-L00037_956636390_956636390</t>
  </si>
  <si>
    <t>20.06.2023 02:20:08</t>
  </si>
  <si>
    <t>20.06.2023 04:13:37</t>
  </si>
  <si>
    <t>KARGIN KÖK 45-71-M00095_HatBaşıAyırıcı_53134519 M07_53134519</t>
  </si>
  <si>
    <t>20.06.2023 20:58:22</t>
  </si>
  <si>
    <t>20.06.2023 21:54:39</t>
  </si>
  <si>
    <t>K-1482 35-04-K01482_C_56362380_56362380</t>
  </si>
  <si>
    <t>20.06.2023 23:43:40</t>
  </si>
  <si>
    <t>21.06.2023 00:38:14</t>
  </si>
  <si>
    <t>20.06.2023 10:12:29</t>
  </si>
  <si>
    <t>20.06.2023 12:20:31</t>
  </si>
  <si>
    <t>KESİKKÖY DM 35-28-M00309_SAKIPAĞA KÖK M09_2052537</t>
  </si>
  <si>
    <t>20.06.2023 06:26:55</t>
  </si>
  <si>
    <t>20.06.2023 09:27:56</t>
  </si>
  <si>
    <t>ULUCAK DM-1/8 35-27-M00339_A_56378106_56378106</t>
  </si>
  <si>
    <t>20.06.2023 18:11:40</t>
  </si>
  <si>
    <t>20.06.2023 20:04:50</t>
  </si>
  <si>
    <t>KARATEKE TR-2 35-29-L00143_35-29-L00143_66115915</t>
  </si>
  <si>
    <t>20.06.2023 16:36:55</t>
  </si>
  <si>
    <t>20.06.2023 17:20:37</t>
  </si>
  <si>
    <t>20.06.2023 07:18:49</t>
  </si>
  <si>
    <t>20.06.2023 07:23:29</t>
  </si>
  <si>
    <t>YENİFOÇA TR-53 35-23-M00053_HatBaşıAyırıcı_88019249 M05_88019249</t>
  </si>
  <si>
    <t>20.06.2023 09:06:49</t>
  </si>
  <si>
    <t>20.06.2023 10:38:28</t>
  </si>
  <si>
    <t>20.06.2023 10:14:44</t>
  </si>
  <si>
    <t>20.06.2023 17:23:48</t>
  </si>
  <si>
    <t>M-540 35-09-M00540_913254945_913254945</t>
  </si>
  <si>
    <t>20.06.2023 11:59:46</t>
  </si>
  <si>
    <t>20.06.2023 12:42:54</t>
  </si>
  <si>
    <t>M-3096(YATIRIM REZERVE) 35-02-M03096_ M01_80994053</t>
  </si>
  <si>
    <t>20.06.2023 03:34:57</t>
  </si>
  <si>
    <t>20.06.2023 04:09:30</t>
  </si>
  <si>
    <t>M-1483 35-01-M01483_913804804_913804804</t>
  </si>
  <si>
    <t>20.06.2023 12:53:43</t>
  </si>
  <si>
    <t>20.06.2023 20:18:38</t>
  </si>
  <si>
    <t>FORSA DENİZCLİK ÖZEL TR 35-17-M00489Ö_DIREK TIPI TRAFO HUCRESI H01_2047477</t>
  </si>
  <si>
    <t>20.06.2023 17:23:45</t>
  </si>
  <si>
    <t>21.06.2023 02:01:05</t>
  </si>
  <si>
    <t>BAĞARASI TR-12 35-23-M00181_D_91357737_91357737</t>
  </si>
  <si>
    <t>20.06.2023 21:53:23</t>
  </si>
  <si>
    <t>20.06.2023 22:16:02</t>
  </si>
  <si>
    <t>20.06.2023 23:08:07</t>
  </si>
  <si>
    <t>21.06.2023 00:00:52</t>
  </si>
  <si>
    <t>YELKİ DM-1/3 (M-2336) 35-10-M02336_95002672476_95002672476</t>
  </si>
  <si>
    <t>20.06.2023 12:01:11</t>
  </si>
  <si>
    <t>20.06.2023 17:29:25</t>
  </si>
  <si>
    <t>YAĞCILAR TR-4 45-71-M01477_45-71-M01477_2371339</t>
  </si>
  <si>
    <t>20.06.2023 09:29:25</t>
  </si>
  <si>
    <t>20.06.2023 12:40:27</t>
  </si>
  <si>
    <t>20.06.2023 09:52:02</t>
  </si>
  <si>
    <t>20.06.2023 19:34:27</t>
  </si>
  <si>
    <t>M-2555 35-04-M02555_TRAFO M03_54914160</t>
  </si>
  <si>
    <t>20.06.2023 14:58:10</t>
  </si>
  <si>
    <t>20.06.2023 19:14:16</t>
  </si>
  <si>
    <t>20.06.2023 20:55:02</t>
  </si>
  <si>
    <t>20.06.2023 22:59:19</t>
  </si>
  <si>
    <t>ÇATALOLUK DM 45-74-M00227_HatBaşıAyırıcı_77952925 M05_77952925</t>
  </si>
  <si>
    <t>20.06.2023 13:29:12</t>
  </si>
  <si>
    <t>20.06.2023 16:00:29</t>
  </si>
  <si>
    <t>K-498 35-02-K00498_99584010_99584010</t>
  </si>
  <si>
    <t>20.06.2023 10:20:07</t>
  </si>
  <si>
    <t>20.06.2023 13:10:09</t>
  </si>
  <si>
    <t>K-4123 35-09-K04123_DIREK TIPI TRAFO HUCRESI H01_2067251</t>
  </si>
  <si>
    <t>20.06.2023 14:16:15</t>
  </si>
  <si>
    <t>20.06.2023 18:12:32</t>
  </si>
  <si>
    <t>YILMAZ TR-15 45-78-M01380_TR-28 TR-29 TR-30 M03_82103784</t>
  </si>
  <si>
    <t>20.06.2023 03:05:14</t>
  </si>
  <si>
    <t>20.06.2023 04:30:21</t>
  </si>
  <si>
    <t>ULUKENT DM-4/5 35-28-M00047_A a1b_5760057</t>
  </si>
  <si>
    <t>20.06.2023 17:44:36</t>
  </si>
  <si>
    <t>20.06.2023 18:39:44</t>
  </si>
  <si>
    <t>20.06.2023 20:23:52</t>
  </si>
  <si>
    <t>20.06.2023 22:48:30</t>
  </si>
  <si>
    <t>SÖĞÜTÖREN TR-1 35-20-L00347_35-20-L00347_2360688</t>
  </si>
  <si>
    <t>20.06.2023 17:12:05</t>
  </si>
  <si>
    <t>20.06.2023 18:55:09</t>
  </si>
  <si>
    <t>TR-40 45-77-L00040_945487966_945487966</t>
  </si>
  <si>
    <t>20.06.2023 18:44:39</t>
  </si>
  <si>
    <t>20.06.2023 20:23:46</t>
  </si>
  <si>
    <t>SARNIÇ İM 35-08-A00005_SARNIÇ-13 K12_2049269</t>
  </si>
  <si>
    <t>20.06.2023 13:04:22</t>
  </si>
  <si>
    <t>20.06.2023 13:39:31</t>
  </si>
  <si>
    <t>TR-55 KÖK 35-19-M00055_TR-48 L06_76784142</t>
  </si>
  <si>
    <t>20.06.2023 08:12:31</t>
  </si>
  <si>
    <t>20.06.2023 09:00:14</t>
  </si>
  <si>
    <t>TR-37 45-74-M00037_DIREK TIPI TRAFO HUCRESI H01_2053555</t>
  </si>
  <si>
    <t>20.06.2023 10:02:55</t>
  </si>
  <si>
    <t>20.06.2023 15:42:11</t>
  </si>
  <si>
    <t>K-3027 35-10-K03027_913342783_913342783</t>
  </si>
  <si>
    <t>20.06.2023 15:25:54</t>
  </si>
  <si>
    <t>20.06.2023 18:10:46</t>
  </si>
  <si>
    <t>M-1335 KAYADİBİ KÖK 35-02-M01335_M-2625 M07_72281500</t>
  </si>
  <si>
    <t>20.06.2023 06:53:54</t>
  </si>
  <si>
    <t>20.06.2023 06:56:40</t>
  </si>
  <si>
    <t>20.06.2023 09:56:08</t>
  </si>
  <si>
    <t>20.06.2023 17:16:04</t>
  </si>
  <si>
    <t>TR-2/33 45-72-L00033_956494783_956494783</t>
  </si>
  <si>
    <t>20.06.2023 17:56:51</t>
  </si>
  <si>
    <t>20.06.2023 18:25:51</t>
  </si>
  <si>
    <t>KÜÇÜK SANAYİ SİTESİ TR-3 45-83-L00144_TR-4 L03_2100195</t>
  </si>
  <si>
    <t>20.06.2023 09:12:32</t>
  </si>
  <si>
    <t>20.06.2023 18:51:19</t>
  </si>
  <si>
    <t>KIZILÇUKUR TR-2 45-79-M00472_C_56387433_56387433</t>
  </si>
  <si>
    <t>20.06.2023 13:36:10</t>
  </si>
  <si>
    <t>20.06.2023 17:55:11</t>
  </si>
  <si>
    <t>DM-5/14 35-26-M00808_İZSU TERFİ İSTASYONU M01_2040596</t>
  </si>
  <si>
    <t>20.06.2023 13:53:07</t>
  </si>
  <si>
    <t>20.06.2023 15:49:27</t>
  </si>
  <si>
    <t>20.06.2023 09:11:32</t>
  </si>
  <si>
    <t>20.06.2023 17:50:38</t>
  </si>
  <si>
    <t>GÜMÜLDÜR M-57 35-25-M00357_955260186_955260186</t>
  </si>
  <si>
    <t>20.06.2023 21:01:26</t>
  </si>
  <si>
    <t>20.06.2023 23:31:06</t>
  </si>
  <si>
    <t>20.06.2023 08:57:30</t>
  </si>
  <si>
    <t>20.06.2023 16:07:59</t>
  </si>
  <si>
    <t>DM-2 35-17-M00002_M-16 M04_2321747</t>
  </si>
  <si>
    <t>20.06.2023 09:26:56</t>
  </si>
  <si>
    <t>20.06.2023 15:00:46</t>
  </si>
  <si>
    <t>DURASILLI TR-26 45-78-M01143_49275037_56388132_56388132</t>
  </si>
  <si>
    <t>20.06.2023 14:18:30</t>
  </si>
  <si>
    <t>20.06.2023 15:13:48</t>
  </si>
  <si>
    <t>YOLÜSTÜ İM 35-15-A00002_YOLÜSTÜ MERKEZ L08_2314556</t>
  </si>
  <si>
    <t>20.06.2023 16:40:49</t>
  </si>
  <si>
    <t>20.06.2023 18:09:50</t>
  </si>
  <si>
    <t>K-4774 35-04-K04774_962687705_962687705</t>
  </si>
  <si>
    <t>20.06.2023 18:43:13</t>
  </si>
  <si>
    <t>20.06.2023 20:12:56</t>
  </si>
  <si>
    <t>OVACIK TR-2 35-15-L00286_B_91236753_91236753</t>
  </si>
  <si>
    <t>20.06.2023 09:03:54</t>
  </si>
  <si>
    <t>20.06.2023 14:58:22</t>
  </si>
  <si>
    <t>AYASKENT DM-2 (TR-1) 35-16-M00011_KADIKÖY M04_72045937</t>
  </si>
  <si>
    <t>20.06.2023 13:07:13</t>
  </si>
  <si>
    <t>20.06.2023 15:41:44</t>
  </si>
  <si>
    <t>K-913 35-01-K00913_35-01-K00913_65674265</t>
  </si>
  <si>
    <t>20.06.2023 17:28:34</t>
  </si>
  <si>
    <t>20.06.2023 18:20:38</t>
  </si>
  <si>
    <t>ÇANAKÇI KÖK 45-79-M00194_HatBaşıAyırıcı_53134469 M01_53134469</t>
  </si>
  <si>
    <t>20.06.2023 11:48:36</t>
  </si>
  <si>
    <t>20.06.2023 14:47:44</t>
  </si>
  <si>
    <t>PINARLI KÖK 35-20-M00085_TR-4 - TR-5 M04_72358872</t>
  </si>
  <si>
    <t>20.06.2023 05:37:01</t>
  </si>
  <si>
    <t>20.06.2023 06:04:00</t>
  </si>
  <si>
    <t>KÜÇÜKBAHÇE KÖYÜ TR-1 35-21-L00085_953363659_953363659</t>
  </si>
  <si>
    <t>20.06.2023 10:03:33</t>
  </si>
  <si>
    <t>20.06.2023 13:52:36</t>
  </si>
  <si>
    <t>ULUCAK DM 35-27-M00792_ULUCAK ŞEHİR M04_2310310</t>
  </si>
  <si>
    <t>20.06.2023 09:17:11</t>
  </si>
  <si>
    <t>20.06.2023 17:44:43</t>
  </si>
  <si>
    <t>20.06.2023 04:18:15</t>
  </si>
  <si>
    <t>20.06.2023 04:31:30</t>
  </si>
  <si>
    <t>M-46 35-02-M00046_D_56364733_56364733</t>
  </si>
  <si>
    <t>20.06.2023 10:31:25</t>
  </si>
  <si>
    <t>20.06.2023 16:37:34</t>
  </si>
  <si>
    <t>20.06.2023 10:15:41</t>
  </si>
  <si>
    <t>20.06.2023 10:57:38</t>
  </si>
  <si>
    <t>KAHRAMANDERE İM 35-10-A00002_PİRİREİS K06_2101991</t>
  </si>
  <si>
    <t>20.06.2023 13:46:16</t>
  </si>
  <si>
    <t>20.06.2023 14:13:08</t>
  </si>
  <si>
    <t>ÖREN TR-4 35-27-L00219_915040512_915040512</t>
  </si>
  <si>
    <t>20.06.2023 10:21:04</t>
  </si>
  <si>
    <t>20.06.2023 14:10:42</t>
  </si>
  <si>
    <t>20.06.2023 19:17:32</t>
  </si>
  <si>
    <t>20.06.2023 21:22:14</t>
  </si>
  <si>
    <t>20.06.2023 09:58:49</t>
  </si>
  <si>
    <t>20.06.2023 10:04:07</t>
  </si>
  <si>
    <t>21.06.2023 06:00:40</t>
  </si>
  <si>
    <t>21.06.2023 13:37:30</t>
  </si>
  <si>
    <t>DM-3/29 45-71-M00083_953211635_953211635</t>
  </si>
  <si>
    <t>21.06.2023 19:02:21</t>
  </si>
  <si>
    <t>21.06.2023 21:31:52</t>
  </si>
  <si>
    <t>K-4494 35-03-K04494_35-03-K04494_41923932</t>
  </si>
  <si>
    <t>21.06.2023 12:45:05</t>
  </si>
  <si>
    <t>21.06.2023 12:59:37</t>
  </si>
  <si>
    <t>DM-2/TR-4 35-22-M00003_95001368146_95001368146</t>
  </si>
  <si>
    <t>21.06.2023 18:39:42</t>
  </si>
  <si>
    <t>21.06.2023 22:49:34</t>
  </si>
  <si>
    <t>YAĞCILAR KÖK 45-71-M00179_HatBaşıAyırıcı_53135755 M02_53135755</t>
  </si>
  <si>
    <t>21.06.2023 19:19:24</t>
  </si>
  <si>
    <t>21.06.2023 20:53:28</t>
  </si>
  <si>
    <t>21.06.2023 16:28:41</t>
  </si>
  <si>
    <t>21.06.2023 16:34:21</t>
  </si>
  <si>
    <t>M-528 35-02-M00528_35-02-M00528_79572392</t>
  </si>
  <si>
    <t>21.06.2023 20:07:55</t>
  </si>
  <si>
    <t>21.06.2023 21:02:29</t>
  </si>
  <si>
    <t>KÜNER TR-9 35-22-M00295_C_56394751_56394751</t>
  </si>
  <si>
    <t>21.06.2023 10:07:34</t>
  </si>
  <si>
    <t>21.06.2023 10:32:09</t>
  </si>
  <si>
    <t>K-4574 35-10-K04574_913430144_913430144</t>
  </si>
  <si>
    <t>21.06.2023 13:58:35</t>
  </si>
  <si>
    <t>21.06.2023 17:53:34</t>
  </si>
  <si>
    <t>21.06.2023 09:13:16</t>
  </si>
  <si>
    <t>21.06.2023 16:19:32</t>
  </si>
  <si>
    <t>K-4040 35-02-K04040_35-02-K04040_2369012</t>
  </si>
  <si>
    <t>21.06.2023 09:44:20</t>
  </si>
  <si>
    <t>21.06.2023 10:48:13</t>
  </si>
  <si>
    <t>ÇAMLIK DM 35-17-M00173_ZEYTİNDAĞ-1 M08_66328235</t>
  </si>
  <si>
    <t>21.06.2023 09:23:00</t>
  </si>
  <si>
    <t>21.06.2023 15:46:13</t>
  </si>
  <si>
    <t>K-1789 35-07-K01789_K-986 K02_2072204</t>
  </si>
  <si>
    <t>21.06.2023 01:07:03</t>
  </si>
  <si>
    <t>21.06.2023 02:18:06</t>
  </si>
  <si>
    <t>21.06.2023 10:51:32</t>
  </si>
  <si>
    <t>21.06.2023 10:57:27</t>
  </si>
  <si>
    <t>YOLÜSTÜ TR-9 35-15-M00266_A_56361956_56361956</t>
  </si>
  <si>
    <t>21.06.2023 19:08:52</t>
  </si>
  <si>
    <t>21.06.2023 19:54:15</t>
  </si>
  <si>
    <t>K-2559 35-07-K02559_35-07-K02559_48437696</t>
  </si>
  <si>
    <t>21.06.2023 16:01:14</t>
  </si>
  <si>
    <t>21.06.2023 16:58:59</t>
  </si>
  <si>
    <t>M-1215 35-03-M01215_TRAFO-1 M03_41970354</t>
  </si>
  <si>
    <t>21.06.2023 16:31:27</t>
  </si>
  <si>
    <t>21.06.2023 19:37:03</t>
  </si>
  <si>
    <t>L-335 35-18-L00335_950464263_950464263</t>
  </si>
  <si>
    <t>21.06.2023 18:24:36</t>
  </si>
  <si>
    <t>22.06.2023 01:29:20</t>
  </si>
  <si>
    <t>21.06.2023 14:24:00</t>
  </si>
  <si>
    <t>21.06.2023 14:31:08</t>
  </si>
  <si>
    <t>21.06.2023 06:25:24</t>
  </si>
  <si>
    <t>21.06.2023 06:55:53</t>
  </si>
  <si>
    <t>TR-33 35-16-L00033_TR-3 L03_67585180</t>
  </si>
  <si>
    <t>21.06.2023 10:10:04</t>
  </si>
  <si>
    <t>21.06.2023 17:30:37</t>
  </si>
  <si>
    <t>21.06.2023 09:04:38</t>
  </si>
  <si>
    <t>21.06.2023 10:24:25</t>
  </si>
  <si>
    <t>GÜMÜLDÜR M-57 35-25-M00357_955283131_955283131</t>
  </si>
  <si>
    <t>21.06.2023 21:49:42</t>
  </si>
  <si>
    <t>21.06.2023 23:26:11</t>
  </si>
  <si>
    <t>21.06.2023 10:04:42</t>
  </si>
  <si>
    <t>21.06.2023 16:31:30</t>
  </si>
  <si>
    <t>PAYAMLI M-7 35-25-M00179_956656290_956656290</t>
  </si>
  <si>
    <t>21.06.2023 14:08:00</t>
  </si>
  <si>
    <t>21.06.2023 15:56:44</t>
  </si>
  <si>
    <t>ÇİFTLİK İM 35-18-A00003_GOLF-1 L12_2307808</t>
  </si>
  <si>
    <t>21.06.2023 09:29:01</t>
  </si>
  <si>
    <t>21.06.2023 15:56:56</t>
  </si>
  <si>
    <t>BELEVİ İM 35-13-A00002_BELEVİ ŞEHİR-2 L04_2313341</t>
  </si>
  <si>
    <t>21.06.2023 11:57:49</t>
  </si>
  <si>
    <t>21.06.2023 18:55:37</t>
  </si>
  <si>
    <t>SOMA KÖYLER DM-2 45-82-M00125_DM-2 FİDER-2 (SOMA-B) M06_2035833</t>
  </si>
  <si>
    <t>21.06.2023 18:48:14</t>
  </si>
  <si>
    <t>21.06.2023 20:25:53</t>
  </si>
  <si>
    <t>M-978 35-03-M00978_95002521836_95002521836</t>
  </si>
  <si>
    <t>21.06.2023 10:43:44</t>
  </si>
  <si>
    <t>21.06.2023 17:50:24</t>
  </si>
  <si>
    <t>AYVACIK TR-1 35-28-M00256_35-28-M00256_2374104</t>
  </si>
  <si>
    <t>21.06.2023 21:29:24</t>
  </si>
  <si>
    <t>21.06.2023 22:18:47</t>
  </si>
  <si>
    <t>KOYUNDERE TOKİ DM-5/9 35-28-M00145_953379278_953379278</t>
  </si>
  <si>
    <t>21.06.2023 16:55:31</t>
  </si>
  <si>
    <t>21.06.2023 17:56:29</t>
  </si>
  <si>
    <t>ALİZE KÖK 35-18-M00059_ALAÇATI TM (URLA-1) M10_72185135</t>
  </si>
  <si>
    <t>21.06.2023 14:29:22</t>
  </si>
  <si>
    <t>21.06.2023 18:29:13</t>
  </si>
  <si>
    <t>MAVİKENT TR-1 35-30-M00132__72410625_72410625</t>
  </si>
  <si>
    <t>21.06.2023 02:43:52</t>
  </si>
  <si>
    <t>21.06.2023 03:34:16</t>
  </si>
  <si>
    <t>21.06.2023 09:34:24</t>
  </si>
  <si>
    <t>21.06.2023 15:56:32</t>
  </si>
  <si>
    <t>L-329 35-18-L00329_950437082_950437082</t>
  </si>
  <si>
    <t>21.06.2023 16:22:55</t>
  </si>
  <si>
    <t>21.06.2023 23:55:43</t>
  </si>
  <si>
    <t>K-819 35-01-K00819_A_56358067_56358067</t>
  </si>
  <si>
    <t>21.06.2023 12:39:41</t>
  </si>
  <si>
    <t>21.06.2023 14:23:50</t>
  </si>
  <si>
    <t>DEĞİRMENDERE TR-5 35-22-M00201_955270569_955270569</t>
  </si>
  <si>
    <t>21.06.2023 23:15:49</t>
  </si>
  <si>
    <t>22.06.2023 02:50:22</t>
  </si>
  <si>
    <t>21.06.2023 15:22:16</t>
  </si>
  <si>
    <t>21.06.2023 16:23:29</t>
  </si>
  <si>
    <t>ÇALTIDERE KÖK 35-17-M00231_ÖLÇÜ M02_66291233</t>
  </si>
  <si>
    <t>21.06.2023 06:30:49</t>
  </si>
  <si>
    <t>21.06.2023 07:05:51</t>
  </si>
  <si>
    <t>M-247 35-02-M00247_95000136966_95000136966</t>
  </si>
  <si>
    <t>21.06.2023 09:32:19</t>
  </si>
  <si>
    <t>21.06.2023 11:35:55</t>
  </si>
  <si>
    <t>L-37 YAT LİMANI 35-14-L00037_956636495_956636495</t>
  </si>
  <si>
    <t>21.06.2023 10:31:04</t>
  </si>
  <si>
    <t>21.06.2023 12:25:47</t>
  </si>
  <si>
    <t>21.06.2023 09:48:23</t>
  </si>
  <si>
    <t>21.06.2023 13:42:11</t>
  </si>
  <si>
    <t>TR-55 35-27-M00055_TR-13 M02_72181712</t>
  </si>
  <si>
    <t>21.06.2023 14:08:34</t>
  </si>
  <si>
    <t>21.06.2023 14:53:46</t>
  </si>
  <si>
    <t>KOZANLI YEŞİLKENT MAH. TR-1 45-82-M00216_DIREK TIPI TRAFO HUCRESI H01_2091920</t>
  </si>
  <si>
    <t>21.06.2023 14:53:20</t>
  </si>
  <si>
    <t>21.06.2023 18:40:57</t>
  </si>
  <si>
    <t>MURADİYE TR 2/A 45-71-M00201_953243171_953243171</t>
  </si>
  <si>
    <t>21.06.2023 20:44:11</t>
  </si>
  <si>
    <t>22.06.2023 02:07:47</t>
  </si>
  <si>
    <t>L-335 35-18-L00335_95002635162_95002635162</t>
  </si>
  <si>
    <t>21.06.2023 08:38:25</t>
  </si>
  <si>
    <t>21.06.2023 11:53:57</t>
  </si>
  <si>
    <t>KARABURUN TR-18 35-21-L00026__91304519_91304519</t>
  </si>
  <si>
    <t>21.06.2023 18:49:18</t>
  </si>
  <si>
    <t>21.06.2023 21:05:25</t>
  </si>
  <si>
    <t>DM-2/TR-12 35-16-M00833__79530026_79530026</t>
  </si>
  <si>
    <t>21.06.2023 17:49:24</t>
  </si>
  <si>
    <t>21.06.2023 18:08:09</t>
  </si>
  <si>
    <t>21.06.2023 09:22:22</t>
  </si>
  <si>
    <t>21.06.2023 17:22:44</t>
  </si>
  <si>
    <t>ARIKBAŞI TR-1 35-20-L00218_DIREK TIPI TRAFO HUCRESI H01_2049523</t>
  </si>
  <si>
    <t>21.06.2023 09:03:26</t>
  </si>
  <si>
    <t>21.06.2023 12:57:03</t>
  </si>
  <si>
    <t>M-1027 35-04-M01027_99362824_99362824</t>
  </si>
  <si>
    <t>21.06.2023 16:09:06</t>
  </si>
  <si>
    <t>21.06.2023 19:56:03</t>
  </si>
  <si>
    <t>KUŞÇULAR DM-2 35-19-M00515_TR-319 M05_80470369</t>
  </si>
  <si>
    <t>21.06.2023 06:17:08</t>
  </si>
  <si>
    <t>21.06.2023 06:37:02</t>
  </si>
  <si>
    <t>SEYREKLİ TR-1 35-15-L00441_A_56361985_56361985</t>
  </si>
  <si>
    <t>21.06.2023 20:07:03</t>
  </si>
  <si>
    <t>21.06.2023 22:11:34</t>
  </si>
  <si>
    <t>VENTOLA KÖK 35-26-M00678_PİZZA PİZZA M02_65914102</t>
  </si>
  <si>
    <t>21.06.2023 12:47:34</t>
  </si>
  <si>
    <t>21.06.2023 13:39:40</t>
  </si>
  <si>
    <t>GÜLKENT KÖK-4 35-30-M00223_SAHİLLERARASI TANSAŞ KÖK M03_72112423</t>
  </si>
  <si>
    <t>21.06.2023 13:34:00</t>
  </si>
  <si>
    <t>21.06.2023 15:13:00</t>
  </si>
  <si>
    <t>21.06.2023 09:30:41</t>
  </si>
  <si>
    <t>21.06.2023 17:42:38</t>
  </si>
  <si>
    <t>21.06.2023 14:27:05</t>
  </si>
  <si>
    <t>21.06.2023 16:13:39</t>
  </si>
  <si>
    <t>ÖZBEK TR-2 (TR-232) 35-19-M00232_95001369119_95001369119</t>
  </si>
  <si>
    <t>21.06.2023 15:24:31</t>
  </si>
  <si>
    <t>21.06.2023 22:35:48</t>
  </si>
  <si>
    <t>21.06.2023 18:15:51</t>
  </si>
  <si>
    <t>21.06.2023 18:29:01</t>
  </si>
  <si>
    <t>AYVACIK TR-1 45-71-M00787_DIREK TIPI TRAFO HUCRESI H01_2077091</t>
  </si>
  <si>
    <t>21.06.2023 23:32:41</t>
  </si>
  <si>
    <t>22.06.2023 01:12:28</t>
  </si>
  <si>
    <t>K-522 35-04-K00522_C C2B_79064039</t>
  </si>
  <si>
    <t>21.06.2023 14:02:42</t>
  </si>
  <si>
    <t>21.06.2023 14:59:38</t>
  </si>
  <si>
    <t>21.06.2023 22:44:44</t>
  </si>
  <si>
    <t>21.06.2023 23:26:09</t>
  </si>
  <si>
    <t>URGANLI TR-2 45-83-M00570_URGANLI TR-1 KÖK M01_2328750</t>
  </si>
  <si>
    <t>21.06.2023 14:27:00</t>
  </si>
  <si>
    <t>21.06.2023 14:41:00</t>
  </si>
  <si>
    <t>M-1128 35-01-M01128_35-01-M01128_2372097</t>
  </si>
  <si>
    <t>21.06.2023 09:40:08</t>
  </si>
  <si>
    <t>21.06.2023 13:57:08</t>
  </si>
  <si>
    <t>ILICA GIS TM 35-07-A00002_ILICA-13 K19_2056849</t>
  </si>
  <si>
    <t>21.06.2023 01:20:46</t>
  </si>
  <si>
    <t>21.06.2023 01:22:35</t>
  </si>
  <si>
    <t>GÜZELKÖY KÖK 45-71-M00123_HatBaşıAyırıcı_53135146 M03_53135146</t>
  </si>
  <si>
    <t>21.06.2023 21:51:59</t>
  </si>
  <si>
    <t>DM-2/22 35-27-M01093_35-27-M01093_72388066</t>
  </si>
  <si>
    <t>21.06.2023 09:44:16</t>
  </si>
  <si>
    <t>21.06.2023 13:50:25</t>
  </si>
  <si>
    <t>M-2846 35-03-M02846_ M04_82471956</t>
  </si>
  <si>
    <t>21.06.2023 11:02:54</t>
  </si>
  <si>
    <t>21.06.2023 13:25:19</t>
  </si>
  <si>
    <t>AHMETLİ TR-10 EMNİYET 45-84-L00010_TR-74 KURTULUŞ L03_72401365</t>
  </si>
  <si>
    <t>21.06.2023 17:53:44</t>
  </si>
  <si>
    <t>21.06.2023 19:37:33</t>
  </si>
  <si>
    <t>METAL İŞLERİ TR-12 KÖK 35-22-M00112_TAHTALIÇAY-OĞLANANASI DİZDARLAR SULAMA GRUBU M04_72106668</t>
  </si>
  <si>
    <t>21.06.2023 17:46:16</t>
  </si>
  <si>
    <t>21.06.2023 18:03:57</t>
  </si>
  <si>
    <t>21.06.2023 14:16:49</t>
  </si>
  <si>
    <t>21.06.2023 14:38:45</t>
  </si>
  <si>
    <t>21.06.2023 13:36:00</t>
  </si>
  <si>
    <t>21.06.2023 15:09:46</t>
  </si>
  <si>
    <t>21.06.2023 21:15:48</t>
  </si>
  <si>
    <t>21.06.2023 22:47:33</t>
  </si>
  <si>
    <t>FIRINLI TR-4 35-20-L00093_955198488_955198488</t>
  </si>
  <si>
    <t>21.06.2023 16:44:19</t>
  </si>
  <si>
    <t>21.06.2023 18:35:02</t>
  </si>
  <si>
    <t>HACIRAHMANLI TR-8 45-80-M00085_HACIRAHMANLI TR-24 M02_72198166</t>
  </si>
  <si>
    <t>21.06.2023 17:03:04</t>
  </si>
  <si>
    <t>21.06.2023 17:32:49</t>
  </si>
  <si>
    <t>21.06.2023 17:31:59</t>
  </si>
  <si>
    <t>21.06.2023 21:48:20</t>
  </si>
  <si>
    <t>TR-83 35-16-L00083_D_91206265_91206265</t>
  </si>
  <si>
    <t>21.06.2023 13:05:53</t>
  </si>
  <si>
    <t>21.06.2023 13:38:28</t>
  </si>
  <si>
    <t>UZUNDERE TR-2 35-15-L00218_35-15-L00218_2370562</t>
  </si>
  <si>
    <t>21.06.2023 17:20:38</t>
  </si>
  <si>
    <t>21.06.2023 18:12:59</t>
  </si>
  <si>
    <t>KARABURUN GIS TM 35-19-A00008_ M14_2074785</t>
  </si>
  <si>
    <t>21.06.2023 09:35:25</t>
  </si>
  <si>
    <t>21.06.2023 13:01:12</t>
  </si>
  <si>
    <t>L-56 HUZURKENT 35-14-L00056_956652464_956652464</t>
  </si>
  <si>
    <t>21.06.2023 11:02:34</t>
  </si>
  <si>
    <t>21.06.2023 15:55:37</t>
  </si>
  <si>
    <t>BAHÇECİK CAMİLİ TR-6 45-78-L00769_ H_81386707</t>
  </si>
  <si>
    <t>21.06.2023 19:33:48</t>
  </si>
  <si>
    <t>21.06.2023 21:31:01</t>
  </si>
  <si>
    <t>KAZANLI TR-1 35-15-L00964_35-15-L00964_2362485</t>
  </si>
  <si>
    <t>21.06.2023 11:40:36</t>
  </si>
  <si>
    <t>21.06.2023 14:46:42</t>
  </si>
  <si>
    <t>DM 1-2/5 35-29-L00062_TOPRAK SULAMA KOOP. L02_72211139</t>
  </si>
  <si>
    <t>21.06.2023 15:57:23</t>
  </si>
  <si>
    <t>21.06.2023 17:56:22</t>
  </si>
  <si>
    <t>K-210 35-07-K00210_B_56376229_56376229</t>
  </si>
  <si>
    <t>21.06.2023 07:40:10</t>
  </si>
  <si>
    <t>21.06.2023 10:46:34</t>
  </si>
  <si>
    <t>TIRAZLI KÖK 45-79-M00079_HatBaşıAyırıcı_53134376 M06_53134376</t>
  </si>
  <si>
    <t>21.06.2023 10:41:19</t>
  </si>
  <si>
    <t>21.06.2023 13:58:33</t>
  </si>
  <si>
    <t>TR-161 35-26-M00161_TR-34 M02_65982584</t>
  </si>
  <si>
    <t>21.06.2023 10:09:27</t>
  </si>
  <si>
    <t>21.06.2023 11:17:44</t>
  </si>
  <si>
    <t>M-1285 35-02-M01285_99951066_99951066</t>
  </si>
  <si>
    <t>21.06.2023 14:35:27</t>
  </si>
  <si>
    <t>21.06.2023 16:43:37</t>
  </si>
  <si>
    <t>21.06.2023 08:53:29</t>
  </si>
  <si>
    <t>21.06.2023 17:06:39</t>
  </si>
  <si>
    <t>L-336 REİSDERE 35-18-L00336_95000607386_95000607386</t>
  </si>
  <si>
    <t>21.06.2023 09:19:31</t>
  </si>
  <si>
    <t>21.06.2023 13:56:16</t>
  </si>
  <si>
    <t>21.06.2023 12:21:11</t>
  </si>
  <si>
    <t>21.06.2023 14:57:42</t>
  </si>
  <si>
    <t>21.06.2023 09:54:45</t>
  </si>
  <si>
    <t>21.06.2023 16:47:49</t>
  </si>
  <si>
    <t>MUSACALI TR-1 45-83-M00402_955158215_955158215</t>
  </si>
  <si>
    <t>21.06.2023 23:48:10</t>
  </si>
  <si>
    <t>22.06.2023 03:02:34</t>
  </si>
  <si>
    <t>OVACIK TR-2 35-15-L00286_35-15-L00286_2365510</t>
  </si>
  <si>
    <t>21.06.2023 15:51:24</t>
  </si>
  <si>
    <t>21.06.2023 16:17:44</t>
  </si>
  <si>
    <t>K-503 35-02-K00503_TRAFO K01_2332873</t>
  </si>
  <si>
    <t>21.06.2023 09:59:25</t>
  </si>
  <si>
    <t>21.06.2023 14:28:58</t>
  </si>
  <si>
    <t>M-3411(YATIRIM REZERVE) 35-03-M03411_910248787_910248787</t>
  </si>
  <si>
    <t>21.06.2023 18:55:28</t>
  </si>
  <si>
    <t>21.06.2023 20:52:46</t>
  </si>
  <si>
    <t>M-2761 35-02-M02761_D_79914437_79914437</t>
  </si>
  <si>
    <t>21.06.2023 14:21:44</t>
  </si>
  <si>
    <t>21.06.2023 15:00:21</t>
  </si>
  <si>
    <t>M-486 35-17-M00486_950306288_950306288</t>
  </si>
  <si>
    <t>21.06.2023 22:18:21</t>
  </si>
  <si>
    <t>22.06.2023 01:58:16</t>
  </si>
  <si>
    <t>DM12/TR03 45-73-M00096_A b3_45119806</t>
  </si>
  <si>
    <t>21.06.2023 18:03:53</t>
  </si>
  <si>
    <t>21.06.2023 18:36:40</t>
  </si>
  <si>
    <t>SARISU TR-2 35-31-L00080_35-31-L00080_2363468</t>
  </si>
  <si>
    <t>21.06.2023 10:16:33</t>
  </si>
  <si>
    <t>21.06.2023 15:57:06</t>
  </si>
  <si>
    <t>21.06.2023 19:28:38</t>
  </si>
  <si>
    <t>21.06.2023 20:42:41</t>
  </si>
  <si>
    <t>SUDELİĞİ KÖK 45-72-L00111_SELCİKLİ ÇIKIŞI L04_66544620</t>
  </si>
  <si>
    <t>21.06.2023 09:34:42</t>
  </si>
  <si>
    <t>21.06.2023 11:46:22</t>
  </si>
  <si>
    <t>21.06.2023 02:02:52</t>
  </si>
  <si>
    <t>21.06.2023 03:18:55</t>
  </si>
  <si>
    <t>YELKİ TR-5 (M-2339) 35-10-M02339_95002435547_95002435547</t>
  </si>
  <si>
    <t>21.06.2023 18:44:39</t>
  </si>
  <si>
    <t>21.06.2023 20:52:49</t>
  </si>
  <si>
    <t>21.06.2023 08:49:51</t>
  </si>
  <si>
    <t>21.06.2023 10:07:44</t>
  </si>
  <si>
    <t>21.06.2023 10:38:33</t>
  </si>
  <si>
    <t>21.06.2023 11:26:09</t>
  </si>
  <si>
    <t>ÇAMLICA TR-13 45-86-M00197_915771423_915771423</t>
  </si>
  <si>
    <t>21.06.2023 16:45:01</t>
  </si>
  <si>
    <t>21.06.2023 18:14:05</t>
  </si>
  <si>
    <t>DEĞİRMENDERE TR-3 35-22-M00194_955272510_955272510</t>
  </si>
  <si>
    <t>21.06.2023 18:17:00</t>
  </si>
  <si>
    <t>21.06.2023 23:23:28</t>
  </si>
  <si>
    <t>YAKUP ÇAKAR GRUBU 35-26-M01200_DIREK TIPI TRAFO HUCRESI H01_2041793</t>
  </si>
  <si>
    <t>21.06.2023 18:08:28</t>
  </si>
  <si>
    <t>21.06.2023 22:21:34</t>
  </si>
  <si>
    <t>21.06.2023 10:33:40</t>
  </si>
  <si>
    <t>21.06.2023 15:59:18</t>
  </si>
  <si>
    <t>K-3830 35-03-K03830_910197057_910197057</t>
  </si>
  <si>
    <t>21.06.2023 19:37:21</t>
  </si>
  <si>
    <t>21.06.2023 21:44:23</t>
  </si>
  <si>
    <t>K-1403 35-01-K01403_A_56381097_56381097</t>
  </si>
  <si>
    <t>21.06.2023 15:14:59</t>
  </si>
  <si>
    <t>21.06.2023 17:12:08</t>
  </si>
  <si>
    <t>DM-12/TR-1 45-73-M00067_H H1_45119887</t>
  </si>
  <si>
    <t>21.06.2023 15:00:24</t>
  </si>
  <si>
    <t>21.06.2023 19:15:35</t>
  </si>
  <si>
    <t>21.06.2023 20:16:13</t>
  </si>
  <si>
    <t>21.06.2023 22:24:54</t>
  </si>
  <si>
    <t>21.06.2023 10:43:48</t>
  </si>
  <si>
    <t>21.06.2023 14:39:33</t>
  </si>
  <si>
    <t>BİMEYKO TR-4 35-30-M00051_B_90997894_90997894</t>
  </si>
  <si>
    <t>21.06.2023 12:07:19</t>
  </si>
  <si>
    <t>21.06.2023 13:36:32</t>
  </si>
  <si>
    <t>AKKEÇİLİ TR-4 45-73-M00424_DIREK TIPI TRAFO HUCRESI H01_2094087</t>
  </si>
  <si>
    <t>21.06.2023 09:22:50</t>
  </si>
  <si>
    <t>21.06.2023 15:22:35</t>
  </si>
  <si>
    <t>21.06.2023 09:54:21</t>
  </si>
  <si>
    <t>21.06.2023 14:40:58</t>
  </si>
  <si>
    <t>K-2867 35-09-K02867_913205994_913205994</t>
  </si>
  <si>
    <t>21.06.2023 13:45:14</t>
  </si>
  <si>
    <t>21.06.2023 17:55:19</t>
  </si>
  <si>
    <t>K-2877 35-02-K02877_35-02-K02877_2354278</t>
  </si>
  <si>
    <t>21.06.2023 21:20:12</t>
  </si>
  <si>
    <t>21.06.2023 21:55:08</t>
  </si>
  <si>
    <t>21.06.2023 12:43:44</t>
  </si>
  <si>
    <t>21.06.2023 14:22:01</t>
  </si>
  <si>
    <t>MESCİTLİ TR-4 35-15-L01016_B_56398522_56398522</t>
  </si>
  <si>
    <t>21.06.2023 14:15:29</t>
  </si>
  <si>
    <t>21.06.2023 16:19:06</t>
  </si>
  <si>
    <t>KORDON TR-1 45-78-M00761_B_56403320_56403320</t>
  </si>
  <si>
    <t>21.06.2023 19:23:53</t>
  </si>
  <si>
    <t>21.06.2023 20:21:05</t>
  </si>
  <si>
    <t>K-796 35-01-K00796_K K3_5903035</t>
  </si>
  <si>
    <t>21.06.2023 17:01:36</t>
  </si>
  <si>
    <t>21.06.2023 22:23:52</t>
  </si>
  <si>
    <t>21.06.2023 11:49:13</t>
  </si>
  <si>
    <t>21.06.2023 17:42:18</t>
  </si>
  <si>
    <t>ÇİFTLİK İM 35-18-A00003_GOLF-2 L13_2054624</t>
  </si>
  <si>
    <t>21.06.2023 09:35:07</t>
  </si>
  <si>
    <t>21.06.2023 15:25:02</t>
  </si>
  <si>
    <t>21.06.2023 13:02:29</t>
  </si>
  <si>
    <t>21.06.2023 16:04:52</t>
  </si>
  <si>
    <t>21.06.2023 07:31:18</t>
  </si>
  <si>
    <t>21.06.2023 08:50:06</t>
  </si>
  <si>
    <t>ÜRKMEZ M-20 35-25-M00160_95001189324_95001189324</t>
  </si>
  <si>
    <t>21.06.2023 02:30:06</t>
  </si>
  <si>
    <t>21.06.2023 05:01:11</t>
  </si>
  <si>
    <t>21.06.2023 11:46:47</t>
  </si>
  <si>
    <t>21.06.2023 15:06:38</t>
  </si>
  <si>
    <t>YENİFOÇA TR-44 35-23-M00044_DAĞITIM TRAFO YENİFOÇA TR-44 M02_72188260</t>
  </si>
  <si>
    <t>21.06.2023 14:27:45</t>
  </si>
  <si>
    <t>21.06.2023 18:04:20</t>
  </si>
  <si>
    <t>21.06.2023 10:05:10</t>
  </si>
  <si>
    <t>21.06.2023 12:25:09</t>
  </si>
  <si>
    <t>TİRE DM-2 35-29-M00002_DM-1/23 M16_2312847</t>
  </si>
  <si>
    <t>21.06.2023 06:43:24</t>
  </si>
  <si>
    <t>21.06.2023 06:57:45</t>
  </si>
  <si>
    <t>K-3793 35-03-K03793_35-03-K03793_41927937</t>
  </si>
  <si>
    <t>21.06.2023 08:52:41</t>
  </si>
  <si>
    <t>21.06.2023 16:03:32</t>
  </si>
  <si>
    <t>DM-3/18 35-19-M00416_956668804_956668804</t>
  </si>
  <si>
    <t>21.06.2023 12:10:01</t>
  </si>
  <si>
    <t>21.06.2023 15:43:20</t>
  </si>
  <si>
    <t>YAĞBASTI TR-1 45-77-L00141_967011121_967011121</t>
  </si>
  <si>
    <t>21.06.2023 17:49:01</t>
  </si>
  <si>
    <t>21.06.2023 23:38:15</t>
  </si>
  <si>
    <t>ARDIÇ MAHALLESİ TR-17 35-21-L00128_B_56373619_56373619</t>
  </si>
  <si>
    <t>21.06.2023 15:00:02</t>
  </si>
  <si>
    <t>21.06.2023 15:54:36</t>
  </si>
  <si>
    <t>21.06.2023 09:23:46</t>
  </si>
  <si>
    <t>21.06.2023 18:42:11</t>
  </si>
  <si>
    <t>ATALAN KÖK 35-26-L00247_ATALAN TOPRAK SULAMA L05_72823415</t>
  </si>
  <si>
    <t>21.06.2023 18:53:42</t>
  </si>
  <si>
    <t>21.06.2023 19:52:15</t>
  </si>
  <si>
    <t>21.06.2023 21:58:02</t>
  </si>
  <si>
    <t>21.06.2023 23:03:29</t>
  </si>
  <si>
    <t>M-3044(YATIRIM REZERVE) 35-01-M03044_35-01-M03044_79465614</t>
  </si>
  <si>
    <t>21.06.2023 09:17:49</t>
  </si>
  <si>
    <t>21.06.2023 09:43:59</t>
  </si>
  <si>
    <t>K-1482 35-04-K01482_35-04-K01482_2371655</t>
  </si>
  <si>
    <t>21.06.2023 00:33:24</t>
  </si>
  <si>
    <t>21.06.2023 00:43:15</t>
  </si>
  <si>
    <t>K-802 35-01-K00802_C_56393790_56393790</t>
  </si>
  <si>
    <t>21.06.2023 05:37:32</t>
  </si>
  <si>
    <t>21.06.2023 11:11:46</t>
  </si>
  <si>
    <t>MESCİTLİ TR-4 35-15-L01016_35-15-L01016_2364777</t>
  </si>
  <si>
    <t>21.06.2023 15:06:14</t>
  </si>
  <si>
    <t>21.06.2023 16:23:52</t>
  </si>
  <si>
    <t>ELİFLİ TR-2 35-20-L00427_35-20-L00427_2366751</t>
  </si>
  <si>
    <t>21.06.2023 17:35:56</t>
  </si>
  <si>
    <t>21.06.2023 18:08:08</t>
  </si>
  <si>
    <t>M-362 35-09-M00362_M-447 M03_47555515</t>
  </si>
  <si>
    <t>21.06.2023 15:36:36</t>
  </si>
  <si>
    <t>21.06.2023 19:16:00</t>
  </si>
  <si>
    <t>YOLÜSTÜ TR-9 35-15-M00266_A_91244601_91244601</t>
  </si>
  <si>
    <t>21.06.2023 09:33:28</t>
  </si>
  <si>
    <t>21.06.2023 12:38:31</t>
  </si>
  <si>
    <t>SOMA A SANTRALİ İM/DM 45-82-A00001_HatBaşıAyırıcı_53135947 L14_53135947</t>
  </si>
  <si>
    <t>21.06.2023 09:01:01</t>
  </si>
  <si>
    <t>21.06.2023 11:10:02</t>
  </si>
  <si>
    <t>21.06.2023 10:15:37</t>
  </si>
  <si>
    <t>21.06.2023 16:32:00</t>
  </si>
  <si>
    <t>YENİ ŞAKRAN TR-6 35-17-M00206__65503823_65503823</t>
  </si>
  <si>
    <t>21.06.2023 13:19:38</t>
  </si>
  <si>
    <t>21.06.2023 14:07:56</t>
  </si>
  <si>
    <t>L-262 ÇİÇEKÇİ PARKI 35-18-L00262_950450565_950450565</t>
  </si>
  <si>
    <t>21.06.2023 17:05:36</t>
  </si>
  <si>
    <t>21.06.2023 22:15:47</t>
  </si>
  <si>
    <t>HALİTPAŞA DM 45-80-M00060_BELEN M02_72188659</t>
  </si>
  <si>
    <t>21.06.2023 13:53:00</t>
  </si>
  <si>
    <t>21.06.2023 14:53:00</t>
  </si>
  <si>
    <t>21.06.2023 20:12:51</t>
  </si>
  <si>
    <t>21.06.2023 23:14:36</t>
  </si>
  <si>
    <t>K-4218 35-02-K04218_TRAFO K01_2119470</t>
  </si>
  <si>
    <t>21.06.2023 09:09:22</t>
  </si>
  <si>
    <t>21.06.2023 18:11:00</t>
  </si>
  <si>
    <t>HACIHALİLLER TR-1 KÖK 45-71-M00066_TARIMSAL SULAMA M03_72238431</t>
  </si>
  <si>
    <t>21.06.2023 08:48:59</t>
  </si>
  <si>
    <t>21.06.2023 13:41:18</t>
  </si>
  <si>
    <t>DEREKÖY TR-47 35-22-M00653_955291193_955291193</t>
  </si>
  <si>
    <t>21.06.2023 12:25:10</t>
  </si>
  <si>
    <t>21.06.2023 13:17:15</t>
  </si>
  <si>
    <t>PAZARKÖY YENİ MAH TR-4 45-78-L00655_49253348_56391442_56391442</t>
  </si>
  <si>
    <t>21.06.2023 21:35:24</t>
  </si>
  <si>
    <t>21.06.2023 22:54:59</t>
  </si>
  <si>
    <t>ULUKENT DM-3/12 35-28-M00061_A_56364385_56364385</t>
  </si>
  <si>
    <t>21.06.2023 11:57:38</t>
  </si>
  <si>
    <t>21.06.2023 12:47:41</t>
  </si>
  <si>
    <t>ALİBEYLİ DM 45-80-M00064_HatBaşıAyırıcı_53136306 M03_53136306</t>
  </si>
  <si>
    <t>21.06.2023 12:09:55</t>
  </si>
  <si>
    <t>21.06.2023 14:43:11</t>
  </si>
  <si>
    <t>K-3133 35-07-K03133_TRAFO K04_48406709</t>
  </si>
  <si>
    <t>21.06.2023 10:00:16</t>
  </si>
  <si>
    <t>21.06.2023 20:00:19</t>
  </si>
  <si>
    <t>21.06.2023 13:53:37</t>
  </si>
  <si>
    <t>21.06.2023 14:07:52</t>
  </si>
  <si>
    <t>21.06.2023 10:16:59</t>
  </si>
  <si>
    <t>21.06.2023 10:33:42</t>
  </si>
  <si>
    <t>TR-1/3 45-83-M00003_TR-1/6 M03_2331764</t>
  </si>
  <si>
    <t>21.06.2023 10:28:47</t>
  </si>
  <si>
    <t>21.06.2023 18:27:11</t>
  </si>
  <si>
    <t>SOMA-10/2 45-82-M00072_ÇEVREYOLU TR-3 M02_72186147</t>
  </si>
  <si>
    <t>21.06.2023 18:58:39</t>
  </si>
  <si>
    <t>21.06.2023 20:22:57</t>
  </si>
  <si>
    <t>21.06.2023 11:41:26</t>
  </si>
  <si>
    <t>21.06.2023 12:52:58</t>
  </si>
  <si>
    <t>TEKKEDERE DM 35-16-M00137_HatBaşıAyırıcı_91955179 M03_91955179</t>
  </si>
  <si>
    <t>21.06.2023 23:11:24</t>
  </si>
  <si>
    <t>22.06.2023 03:01:42</t>
  </si>
  <si>
    <t>21.06.2023 15:37:56</t>
  </si>
  <si>
    <t>21.06.2023 20:25:21</t>
  </si>
  <si>
    <t>BADEMBÜKÜ TR-2 35-21-L00218_953357885_953357885</t>
  </si>
  <si>
    <t>21.06.2023 21:07:10</t>
  </si>
  <si>
    <t>22.06.2023 00:56:53</t>
  </si>
  <si>
    <t>TR-157 35-19-M00157_35-19-M00157_2371664</t>
  </si>
  <si>
    <t>21.06.2023 03:15:43</t>
  </si>
  <si>
    <t>21.06.2023 03:39:15</t>
  </si>
  <si>
    <t>TR-10 (M-710) 35-30-M00710_955296922_955296922</t>
  </si>
  <si>
    <t>21.06.2023 15:52:54</t>
  </si>
  <si>
    <t>21.06.2023 17:24:47</t>
  </si>
  <si>
    <t>21.06.2023 13:28:35</t>
  </si>
  <si>
    <t>21.06.2023 17:28:56</t>
  </si>
  <si>
    <t>SEVİŞLER TR-1 45-82-L00003_DIREK TIPI TRAFO HUCRESI H01_2088569</t>
  </si>
  <si>
    <t>21.06.2023 11:15:36</t>
  </si>
  <si>
    <t>21.06.2023 13:46:48</t>
  </si>
  <si>
    <t>KÜÇÜKAVULCUK DM 35-15-L00727_BÜYÜKAVLUCUK L03_72098512</t>
  </si>
  <si>
    <t>21.06.2023 18:50:27</t>
  </si>
  <si>
    <t>21.06.2023 19:15:27</t>
  </si>
  <si>
    <t>K-963 35-02-K00963_K-4500 K01_2059854</t>
  </si>
  <si>
    <t>21.06.2023 10:02:54</t>
  </si>
  <si>
    <t>21.06.2023 10:20:14</t>
  </si>
  <si>
    <t>21.06.2023 13:57:29</t>
  </si>
  <si>
    <t>21.06.2023 15:27:25</t>
  </si>
  <si>
    <t>K-2399 35-02-K02399_913556198_913556198</t>
  </si>
  <si>
    <t>21.06.2023 08:11:02</t>
  </si>
  <si>
    <t>21.06.2023 15:36:28</t>
  </si>
  <si>
    <t>ÇELENLİOĞLU KÖK 45-85-M00043_AKSELENDİ M03_96074892</t>
  </si>
  <si>
    <t>21.06.2023 09:31:04</t>
  </si>
  <si>
    <t>21.06.2023 14:34:00</t>
  </si>
  <si>
    <t>ALİAĞA TR-43 DM 35-17-M00043_HatBaşıAyırıcı_72522410 M13_72522410</t>
  </si>
  <si>
    <t>21.06.2023 11:57:46</t>
  </si>
  <si>
    <t>21.06.2023 18:13:48</t>
  </si>
  <si>
    <t>YENİÇİFTLİK KÖK 35-20-L00373_YENİÇİFTLİK ÖZEL SULAMA L05_92839176</t>
  </si>
  <si>
    <t>21.06.2023 18:56:02</t>
  </si>
  <si>
    <t>21.06.2023 20:19:18</t>
  </si>
  <si>
    <t>M-209(DM-2/22) 35-09-M00209_99092917_99092917</t>
  </si>
  <si>
    <t>21.06.2023 20:13:52</t>
  </si>
  <si>
    <t>22.06.2023 00:35:06</t>
  </si>
  <si>
    <t>21.06.2023 09:23:09</t>
  </si>
  <si>
    <t>21.06.2023 15:01:49</t>
  </si>
  <si>
    <t>21.06.2023 20:07:31</t>
  </si>
  <si>
    <t>21.06.2023 20:51:37</t>
  </si>
  <si>
    <t>DM-12/TR-1 45-73-M00067_ASKERİYE M02_65917909</t>
  </si>
  <si>
    <t>21.06.2023 06:19:53</t>
  </si>
  <si>
    <t>21.06.2023 07:30:15</t>
  </si>
  <si>
    <t>21.06.2023 10:30:15</t>
  </si>
  <si>
    <t>21.06.2023 18:59:59</t>
  </si>
  <si>
    <t>MURADİYE TR 2/A 45-71-M00201_953239222_953239222</t>
  </si>
  <si>
    <t>21.06.2023 17:11:07</t>
  </si>
  <si>
    <t>21.06.2023 19:42:17</t>
  </si>
  <si>
    <t>TR-57 35-22-M00057_D _66297025</t>
  </si>
  <si>
    <t>21.06.2023 22:33:40</t>
  </si>
  <si>
    <t>22.06.2023 01:01:12</t>
  </si>
  <si>
    <t>21.06.2023 10:03:01</t>
  </si>
  <si>
    <t>21.06.2023 16:08:52</t>
  </si>
  <si>
    <t>ASLANLAR TR-5 35-26-L00406_57784423_60984499_60984499</t>
  </si>
  <si>
    <t>21.06.2023 09:08:51</t>
  </si>
  <si>
    <t>21.06.2023 10:25:15</t>
  </si>
  <si>
    <t>KARAHALİLLİ TR-2 35-20-L00089_35-20-L00089_2371673</t>
  </si>
  <si>
    <t>21.06.2023 19:00:44</t>
  </si>
  <si>
    <t>21.06.2023 19:31:48</t>
  </si>
  <si>
    <t>K-2900 35-04-K02900_B_56369424_56369424</t>
  </si>
  <si>
    <t>21.06.2023 10:45:22</t>
  </si>
  <si>
    <t>21.06.2023 11:33:42</t>
  </si>
  <si>
    <t>K-574 35-01-K00574_913824076_913824076</t>
  </si>
  <si>
    <t>21.06.2023 14:44:24</t>
  </si>
  <si>
    <t>21.06.2023 17:56:08</t>
  </si>
  <si>
    <t>EĞLENHOCA DM 35-21-M00013_KARABURUN-1 M05_72178729</t>
  </si>
  <si>
    <t>21.06.2023 17:44:47</t>
  </si>
  <si>
    <t>21.06.2023 17:52:15</t>
  </si>
  <si>
    <t>21.06.2023 20:36:54</t>
  </si>
  <si>
    <t>21.06.2023 20:54:10</t>
  </si>
  <si>
    <t>KAVAKLIDERE TR-12 45-73-M00145_TR-14 M05_2093010</t>
  </si>
  <si>
    <t>21.06.2023 08:22:01</t>
  </si>
  <si>
    <t>21.06.2023 10:29:58</t>
  </si>
  <si>
    <t>K-1681 35-04-K01681_99753422_99753422</t>
  </si>
  <si>
    <t>21.06.2023 00:30:40</t>
  </si>
  <si>
    <t>21.06.2023 01:14:28</t>
  </si>
  <si>
    <t>K-3322 35-09-K03322_97764917_97764917</t>
  </si>
  <si>
    <t>21.06.2023 18:07:58</t>
  </si>
  <si>
    <t>21.06.2023 22:55:44</t>
  </si>
  <si>
    <t>HASAN BÜYÜKYOLDAŞ SULAMA GRUBU 35-29-M00277_DIREK TIPI TRAFO HUCRESI H01_2095319</t>
  </si>
  <si>
    <t>21.06.2023 16:07:01</t>
  </si>
  <si>
    <t>21.06.2023 19:31:09</t>
  </si>
  <si>
    <t>K-848 35-04-K00848_HatBaşıAyırıcı_53132529 K02_53132529</t>
  </si>
  <si>
    <t>21.06.2023 12:45:29</t>
  </si>
  <si>
    <t>21.06.2023 14:07:02</t>
  </si>
  <si>
    <t>21.06.2023 16:30:21</t>
  </si>
  <si>
    <t>21.06.2023 17:08:58</t>
  </si>
  <si>
    <t>L-287 SCOTCH PARK 35-18-L00287_35-18-L00287_72108914</t>
  </si>
  <si>
    <t>21.06.2023 09:37:19</t>
  </si>
  <si>
    <t>21.06.2023 16:53:34</t>
  </si>
  <si>
    <t>DEMİRCİLİ DM 35-15-L00895_ÜZÜMLÜ L06_85268577</t>
  </si>
  <si>
    <t>21.06.2023 11:25:44</t>
  </si>
  <si>
    <t>21.06.2023 11:27:00</t>
  </si>
  <si>
    <t>TAYTAN OFİS KÖK 45-78-M00314_ESKİ KABAZLI M015_60669845</t>
  </si>
  <si>
    <t>21.06.2023 10:28:01</t>
  </si>
  <si>
    <t>21.06.2023 18:33:38</t>
  </si>
  <si>
    <t>DM-2/TR-12 35-16-M00833_95000620969_95000620969</t>
  </si>
  <si>
    <t>21.06.2023 17:11:20</t>
  </si>
  <si>
    <t>21.06.2023 17:55:22</t>
  </si>
  <si>
    <t>METAL İŞLERİ TR-2 35-22-M00102_9419003 TR5/B4_5929331</t>
  </si>
  <si>
    <t>21.06.2023 16:55:52</t>
  </si>
  <si>
    <t>21.06.2023 18:00:18</t>
  </si>
  <si>
    <t>KÜÇÜK SANAYİ SİTESİ TR-2 45-83-L00143_TR-3 L01_72154379</t>
  </si>
  <si>
    <t>21.06.2023 09:12:45</t>
  </si>
  <si>
    <t>21.06.2023 17:25:45</t>
  </si>
  <si>
    <t>SANAYİ SİTESİ TR-4 35-17-M00299_35-17-M00299_66276641</t>
  </si>
  <si>
    <t>21.06.2023 20:32:16</t>
  </si>
  <si>
    <t>21.06.2023 21:48:44</t>
  </si>
  <si>
    <t>BOZYAKA TM 35-01-A00007_BOZYAKA-2 K14_2062923</t>
  </si>
  <si>
    <t>21.06.2023 22:39:37</t>
  </si>
  <si>
    <t>22.06.2023 00:14:11</t>
  </si>
  <si>
    <t>TR-63 35-19-L00063_948437616_948437616</t>
  </si>
  <si>
    <t>21.06.2023 13:38:22</t>
  </si>
  <si>
    <t>21.06.2023 15:29:55</t>
  </si>
  <si>
    <t>M-1212 35-02-M01212_35-02-M01212_2371378</t>
  </si>
  <si>
    <t>21.06.2023 09:18:59</t>
  </si>
  <si>
    <t>21.06.2023 10:48:35</t>
  </si>
  <si>
    <t>21.06.2023 21:36:35</t>
  </si>
  <si>
    <t>21.06.2023 21:41:34</t>
  </si>
  <si>
    <t>GÜLBAHÇE TR-4 35-19-L00144_C_91019934_91019934</t>
  </si>
  <si>
    <t>21.06.2023 09:42:16</t>
  </si>
  <si>
    <t>21.06.2023 17:12:39</t>
  </si>
  <si>
    <t>TR-82 35-16-L00082_D_56398106_56398106</t>
  </si>
  <si>
    <t>21.06.2023 20:47:59</t>
  </si>
  <si>
    <t>21.06.2023 21:21:34</t>
  </si>
  <si>
    <t>21.06.2023 07:56:30</t>
  </si>
  <si>
    <t>21.06.2023 08:00:48</t>
  </si>
  <si>
    <t>AVUNDURUK TR-1 35-16-M00067_35-16-M00067_2349475</t>
  </si>
  <si>
    <t>21.06.2023 17:43:31</t>
  </si>
  <si>
    <t>21.06.2023 18:24:01</t>
  </si>
  <si>
    <t>21.06.2023 09:22:29</t>
  </si>
  <si>
    <t>21.06.2023 16:28:51</t>
  </si>
  <si>
    <t>K-1403 35-01-K01403_TRAFO K01_2310593</t>
  </si>
  <si>
    <t>21.06.2023 16:06:14</t>
  </si>
  <si>
    <t>21.06.2023 19:51:54</t>
  </si>
  <si>
    <t>ÇAYBAŞI DM-1/TR-7 35-26-L00210_B_90944351_90944351</t>
  </si>
  <si>
    <t>21.06.2023 13:44:35</t>
  </si>
  <si>
    <t>21.06.2023 15:35:06</t>
  </si>
  <si>
    <t>21.06.2023 20:02:46</t>
  </si>
  <si>
    <t>21.06.2023 21:10:52</t>
  </si>
  <si>
    <t>SALİHLİ TR-108/A 45-78-L00734_B_91443715_91443715</t>
  </si>
  <si>
    <t>21.06.2023 09:21:20</t>
  </si>
  <si>
    <t>21.06.2023 15:42:53</t>
  </si>
  <si>
    <t>21.06.2023 21:19:51</t>
  </si>
  <si>
    <t>21.06.2023 22:32:41</t>
  </si>
  <si>
    <t>TR-63 35-19-L00063_956678767_956678767</t>
  </si>
  <si>
    <t>21.06.2023 23:37:21</t>
  </si>
  <si>
    <t>22.06.2023 01:18:50</t>
  </si>
  <si>
    <t>M-230 35-14-M00230_ M03_74587173</t>
  </si>
  <si>
    <t>21.06.2023 10:08:57</t>
  </si>
  <si>
    <t>21.06.2023 11:16:34</t>
  </si>
  <si>
    <t>K-4336 35-09-K04336_TRF-1 K04_45386545</t>
  </si>
  <si>
    <t>21.06.2023 08:50:42</t>
  </si>
  <si>
    <t>21.06.2023 09:21:58</t>
  </si>
  <si>
    <t>21.06.2023 13:42:58</t>
  </si>
  <si>
    <t>21.06.2023 15:07:00</t>
  </si>
  <si>
    <t>21.06.2023 18:45:22</t>
  </si>
  <si>
    <t>21.06.2023 19:25:41</t>
  </si>
  <si>
    <t>MENEMEN TR-1 35-28-L00001_953394483_953394483</t>
  </si>
  <si>
    <t>21.06.2023 15:47:39</t>
  </si>
  <si>
    <t>21.06.2023 17:03:13</t>
  </si>
  <si>
    <t>21.06.2023 09:49:54</t>
  </si>
  <si>
    <t>21.06.2023 10:12:08</t>
  </si>
  <si>
    <t>KAVAKLIDERE TR-17 45-73-M00146_945658696_945658696</t>
  </si>
  <si>
    <t>21.06.2023 14:48:37</t>
  </si>
  <si>
    <t>21.06.2023 16:28:15</t>
  </si>
  <si>
    <t>TR-1/77 45-72-M00077_TR-1/80 M02_83461222</t>
  </si>
  <si>
    <t>21.06.2023 09:13:26</t>
  </si>
  <si>
    <t>21.06.2023 10:14:57</t>
  </si>
  <si>
    <t>21.06.2023 20:48:48</t>
  </si>
  <si>
    <t>21.06.2023 21:05:47</t>
  </si>
  <si>
    <t>ÇAPAKLI GEBEŞ MAH. 45-78-M00419_C_91274276_91274276</t>
  </si>
  <si>
    <t>21.06.2023 17:16:40</t>
  </si>
  <si>
    <t>21.06.2023 18:36:50</t>
  </si>
  <si>
    <t>K-1465 35-03-K01465_D_56367000_56367000</t>
  </si>
  <si>
    <t>21.06.2023 19:57:07</t>
  </si>
  <si>
    <t>21.06.2023 21:33:11</t>
  </si>
  <si>
    <t>YOĞURTÇULAR TR-1 35-26-M00777_956622077_956622077</t>
  </si>
  <si>
    <t>21.06.2023 16:23:40</t>
  </si>
  <si>
    <t>21.06.2023 17:53:33</t>
  </si>
  <si>
    <t>SALİHLİ TM 45-78-A00004_SALİHLİ-2 M06_2054716</t>
  </si>
  <si>
    <t>21.06.2023 06:35:50</t>
  </si>
  <si>
    <t>21.06.2023 06:48:46</t>
  </si>
  <si>
    <t>CENKYERİ TR-1 45-82-M00131_CENKYERİ TR-4 M04_72194952</t>
  </si>
  <si>
    <t>21.06.2023 19:24:53</t>
  </si>
  <si>
    <t>21.06.2023 22:09:00</t>
  </si>
  <si>
    <t>K-4494 35-03-K04494_B_56364667_56364667</t>
  </si>
  <si>
    <t>21.06.2023 09:25:42</t>
  </si>
  <si>
    <t>21.06.2023 12:51:16</t>
  </si>
  <si>
    <t>21.06.2023 18:12:49</t>
  </si>
  <si>
    <t>21.06.2023 18:26:31</t>
  </si>
  <si>
    <t>ALAÇATI İM 35-18-A00002_L-299 ARITMA L13_2307544</t>
  </si>
  <si>
    <t>21.06.2023 15:26:54</t>
  </si>
  <si>
    <t>21.06.2023 16:17:40</t>
  </si>
  <si>
    <t>ORUÇLAR TR-1 35-16-M00093_35-16-M00093_2361498</t>
  </si>
  <si>
    <t>21.06.2023 09:45:08</t>
  </si>
  <si>
    <t>21.06.2023 10:29:31</t>
  </si>
  <si>
    <t>21.06.2023 01:45:13</t>
  </si>
  <si>
    <t>21.06.2023 02:17:16</t>
  </si>
  <si>
    <t>TAYTAN OFİS KÖK 45-78-M00314_YENİ KABAZLI M016_60669735</t>
  </si>
  <si>
    <t>21.06.2023 10:26:22</t>
  </si>
  <si>
    <t>21.06.2023 18:20:33</t>
  </si>
  <si>
    <t>DEĞİRMENDERE TR-1 45-73-M00298_945669113_945669113</t>
  </si>
  <si>
    <t>21.06.2023 16:57:07</t>
  </si>
  <si>
    <t>21.06.2023 19:50:25</t>
  </si>
  <si>
    <t>21.06.2023 09:16:35</t>
  </si>
  <si>
    <t>21.06.2023 13:07:18</t>
  </si>
  <si>
    <t>21.06.2023 21:51:10</t>
  </si>
  <si>
    <t>21.06.2023 22:15:39</t>
  </si>
  <si>
    <t>GÖKÇEN DM 1-1/2 35-29-L00059_48309611_56397005_56397005</t>
  </si>
  <si>
    <t>21.06.2023 09:27:41</t>
  </si>
  <si>
    <t>21.06.2023 15:42:01</t>
  </si>
  <si>
    <t>21.06.2023 22:02:30</t>
  </si>
  <si>
    <t>21.06.2023 22:09:54</t>
  </si>
  <si>
    <t>L-288 MENDERES MAH. 35-18-L00288_950447122_950447122</t>
  </si>
  <si>
    <t>21.06.2023 23:09:11</t>
  </si>
  <si>
    <t>22.06.2023 02:28:11</t>
  </si>
  <si>
    <t>K-4427 35-03-K04427_B_56365035_56365035</t>
  </si>
  <si>
    <t>21.06.2023 14:37:51</t>
  </si>
  <si>
    <t>21.06.2023 20:39:21</t>
  </si>
  <si>
    <t>21.06.2023 18:02:09</t>
  </si>
  <si>
    <t>22.06.2023 00:00:18</t>
  </si>
  <si>
    <t>21.06.2023 23:01:39</t>
  </si>
  <si>
    <t>21.06.2023 23:59:43</t>
  </si>
  <si>
    <t>21.06.2023 03:04:47</t>
  </si>
  <si>
    <t>21.06.2023 03:14:43</t>
  </si>
  <si>
    <t>21.06.2023 13:22:14</t>
  </si>
  <si>
    <t>21.06.2023 13:30:05</t>
  </si>
  <si>
    <t>21.06.2023 11:09:00</t>
  </si>
  <si>
    <t>21.06.2023 12:43:39</t>
  </si>
  <si>
    <t>K-2869 35-02-K02869_TRAFO K01_2113938</t>
  </si>
  <si>
    <t>21.06.2023 09:08:30</t>
  </si>
  <si>
    <t>21.06.2023 19:59:19</t>
  </si>
  <si>
    <t>21.06.2023 09:27:28</t>
  </si>
  <si>
    <t>21.06.2023 16:19:02</t>
  </si>
  <si>
    <t>21.06.2023 13:56:21</t>
  </si>
  <si>
    <t>21.06.2023 14:17:17</t>
  </si>
  <si>
    <t>21.06.2023 16:40:15</t>
  </si>
  <si>
    <t>21.06.2023 18:08:46</t>
  </si>
  <si>
    <t>21.06.2023 09:22:16</t>
  </si>
  <si>
    <t>21.06.2023 17:57:03</t>
  </si>
  <si>
    <t>L-493 (BALANBAKA-2) 35-18-L00493_950466612_950466612</t>
  </si>
  <si>
    <t>21.06.2023 09:52:21</t>
  </si>
  <si>
    <t>21.06.2023 12:49:11</t>
  </si>
  <si>
    <t>DM08/TR39 45-73-M00030_C_56392050_56392050</t>
  </si>
  <si>
    <t>21.06.2023 22:10:38</t>
  </si>
  <si>
    <t>21.06.2023 22:47:26</t>
  </si>
  <si>
    <t>YOLÜSTÜ İM 35-15-A00002_KÜÇÜKAVULCUK L05_2074343</t>
  </si>
  <si>
    <t>21.06.2023 17:34:49</t>
  </si>
  <si>
    <t>21.06.2023 18:54:09</t>
  </si>
  <si>
    <t>21.06.2023 18:09:03</t>
  </si>
  <si>
    <t>21.06.2023 18:48:05</t>
  </si>
  <si>
    <t>TR-1/72 45-72-M00072_956505907_956505907</t>
  </si>
  <si>
    <t>21.06.2023 12:55:20</t>
  </si>
  <si>
    <t>21.06.2023 15:39:09</t>
  </si>
  <si>
    <t>DM-2 35-28-M00700_953394539_953394539</t>
  </si>
  <si>
    <t>21.06.2023 21:02:48</t>
  </si>
  <si>
    <t>21.06.2023 23:10:58</t>
  </si>
  <si>
    <t>K-4012 35-04-K04012_913173358_913173358</t>
  </si>
  <si>
    <t>21.06.2023 10:06:20</t>
  </si>
  <si>
    <t>21.06.2023 12:52:28</t>
  </si>
  <si>
    <t>21.06.2023 18:26:11</t>
  </si>
  <si>
    <t>21.06.2023 20:46:50</t>
  </si>
  <si>
    <t>DM-8/3 45-73-M00095_945683632_945683632</t>
  </si>
  <si>
    <t>21.06.2023 09:35:36</t>
  </si>
  <si>
    <t>21.06.2023 12:58:55</t>
  </si>
  <si>
    <t>21.06.2023 05:17:44</t>
  </si>
  <si>
    <t>21.06.2023 07:51:02</t>
  </si>
  <si>
    <t>K-4243 35-07-K04243_DIREK TIPI TRAFO HUCRESI H01_2077455</t>
  </si>
  <si>
    <t>21.06.2023 02:36:18</t>
  </si>
  <si>
    <t>21.06.2023 02:39:07</t>
  </si>
  <si>
    <t>21.06.2023 16:43:28</t>
  </si>
  <si>
    <t>YENİ FOÇA TR-26 35-23-M00026_950418585_950418585</t>
  </si>
  <si>
    <t>21.06.2023 19:33:27</t>
  </si>
  <si>
    <t>21.06.2023 22:06:12</t>
  </si>
  <si>
    <t>K-4429 35-03-K04429_TRAFO K03_2040694</t>
  </si>
  <si>
    <t>21.06.2023 08:54:28</t>
  </si>
  <si>
    <t>21.06.2023 17:45:48</t>
  </si>
  <si>
    <t>ULUKENT DM-4/1 35-28-M00043_953369320_953369320</t>
  </si>
  <si>
    <t>21.06.2023 10:36:29</t>
  </si>
  <si>
    <t>21.06.2023 14:24:40</t>
  </si>
  <si>
    <t>21.06.2023 09:02:59</t>
  </si>
  <si>
    <t>21.06.2023 09:46:29</t>
  </si>
  <si>
    <t>M-1215 35-03-M01215_915156820_915156820</t>
  </si>
  <si>
    <t>21.06.2023 12:09:22</t>
  </si>
  <si>
    <t>21.06.2023 21:08:15</t>
  </si>
  <si>
    <t>21.06.2023 09:23:56</t>
  </si>
  <si>
    <t>21.06.2023 17:51:51</t>
  </si>
  <si>
    <t>BAĞARASI TR-12 35-23-M00181_966953310_966953310</t>
  </si>
  <si>
    <t>21.06.2023 16:43:41</t>
  </si>
  <si>
    <t>21.06.2023 21:32:04</t>
  </si>
  <si>
    <t>21.06.2023 07:53:15</t>
  </si>
  <si>
    <t>21.06.2023 12:04:11</t>
  </si>
  <si>
    <t>KÜÇÜKOBA TR-1 45-74-M00108_B_56356781_56356781</t>
  </si>
  <si>
    <t>21.06.2023 18:48:02</t>
  </si>
  <si>
    <t>21.06.2023 19:16:37</t>
  </si>
  <si>
    <t>21.06.2023 10:48:46</t>
  </si>
  <si>
    <t>21.06.2023 15:39:49</t>
  </si>
  <si>
    <t>ULUKENT DM-3/5 35-28-M00895_DAĞITIM TRAFO ULUKENT DM-3/5 M02_72019143</t>
  </si>
  <si>
    <t>21.06.2023 10:00:08</t>
  </si>
  <si>
    <t>21.06.2023 13:57:47</t>
  </si>
  <si>
    <t>22.06.2023 20:23:42</t>
  </si>
  <si>
    <t>23.06.2023 00:08:10</t>
  </si>
  <si>
    <t>SARIGÖL TR-35 45-79-M00035_B_91434368_91434368</t>
  </si>
  <si>
    <t>22.06.2023 13:16:41</t>
  </si>
  <si>
    <t>22.06.2023 14:22:55</t>
  </si>
  <si>
    <t>22.06.2023 06:15:27</t>
  </si>
  <si>
    <t>22.06.2023 06:19:42</t>
  </si>
  <si>
    <t>22.06.2023 02:20:33</t>
  </si>
  <si>
    <t>22.06.2023 02:27:36</t>
  </si>
  <si>
    <t>PAYAMLI M-9 35-25-M00165_956641322_956641322</t>
  </si>
  <si>
    <t>22.06.2023 19:11:54</t>
  </si>
  <si>
    <t>22.06.2023 22:37:37</t>
  </si>
  <si>
    <t>TR-1-5/7 35-20-L00065__72731382_72731382</t>
  </si>
  <si>
    <t>22.06.2023 15:31:43</t>
  </si>
  <si>
    <t>22.06.2023 18:34:58</t>
  </si>
  <si>
    <t>TR-136 35-15-M00136_TR-14 M02_66750812</t>
  </si>
  <si>
    <t>22.06.2023 10:26:30</t>
  </si>
  <si>
    <t>22.06.2023 17:02:15</t>
  </si>
  <si>
    <t>M-271 KARAKAYALAR DM 35-14-M00271_SAZLIGÖL M02_2097321</t>
  </si>
  <si>
    <t>22.06.2023 13:41:13</t>
  </si>
  <si>
    <t>22.06.2023 13:47:04</t>
  </si>
  <si>
    <t>M-206(DM-2/17) 35-09-M00206_B_56365854_56365854</t>
  </si>
  <si>
    <t>22.06.2023 16:08:27</t>
  </si>
  <si>
    <t>22.06.2023 16:44:16</t>
  </si>
  <si>
    <t>KINIK ORGANİZE DM 35-24-M00208_KOCAÖMERLİ KÖYLER M13_83158580</t>
  </si>
  <si>
    <t>22.06.2023 07:19:14</t>
  </si>
  <si>
    <t>22.06.2023 07:48:15</t>
  </si>
  <si>
    <t>L-360 İMBAT SİTESİ 35-18-L00360_950455536_950455536</t>
  </si>
  <si>
    <t>22.06.2023 14:55:16</t>
  </si>
  <si>
    <t>22.06.2023 18:14:26</t>
  </si>
  <si>
    <t>22.06.2023 09:09:57</t>
  </si>
  <si>
    <t>22.06.2023 10:59:46</t>
  </si>
  <si>
    <t>YENİ FOÇA TR-26 35-23-M00026_C_56365413_56365413</t>
  </si>
  <si>
    <t>22.06.2023 18:38:08</t>
  </si>
  <si>
    <t>22.06.2023 18:54:09</t>
  </si>
  <si>
    <t>22.06.2023 15:16:18</t>
  </si>
  <si>
    <t>22.06.2023 15:27:47</t>
  </si>
  <si>
    <t>KAPANCI KÖK 45-78-L00229_HatBaşıAyırıcı_53139794 L02_53139794</t>
  </si>
  <si>
    <t>22.06.2023 10:41:35</t>
  </si>
  <si>
    <t>22.06.2023 17:11:58</t>
  </si>
  <si>
    <t>TR-36 45-78-L00036_45-78-L00036_2352214</t>
  </si>
  <si>
    <t>22.06.2023 11:12:45</t>
  </si>
  <si>
    <t>22.06.2023 18:19:06</t>
  </si>
  <si>
    <t>KARTAL İM 35-08-A00003_OTOKENT-2 M12_80521395</t>
  </si>
  <si>
    <t>22.06.2023 00:32:15</t>
  </si>
  <si>
    <t>22.06.2023 00:40:58</t>
  </si>
  <si>
    <t>22.06.2023 08:54:20</t>
  </si>
  <si>
    <t>22.06.2023 13:46:10</t>
  </si>
  <si>
    <t>22.06.2023 22:00:31</t>
  </si>
  <si>
    <t>23.06.2023 02:12:08</t>
  </si>
  <si>
    <t>MENDERES DM-2/TR-1 35-22-M00300_DM-2/TR-44 M21_2328464</t>
  </si>
  <si>
    <t>22.06.2023 18:51:28</t>
  </si>
  <si>
    <t>22.06.2023 19:42:37</t>
  </si>
  <si>
    <t>22.06.2023 16:13:18</t>
  </si>
  <si>
    <t>22.06.2023 17:54:33</t>
  </si>
  <si>
    <t>DM-2/25 35-27-M01190_35-27-M01190_82963972</t>
  </si>
  <si>
    <t>22.06.2023 12:30:19</t>
  </si>
  <si>
    <t>22.06.2023 14:35:23</t>
  </si>
  <si>
    <t>22.06.2023 05:58:12</t>
  </si>
  <si>
    <t>TR-1/83 KAPTANOĞLU DM 45-83-M00083_48103956_56384425_56384425</t>
  </si>
  <si>
    <t>22.06.2023 14:26:57</t>
  </si>
  <si>
    <t>22.06.2023 15:53:22</t>
  </si>
  <si>
    <t>EMİRLİ TR-8 35-15-L00644_35-15-L00644_2364874</t>
  </si>
  <si>
    <t>22.06.2023 15:27:51</t>
  </si>
  <si>
    <t>22.06.2023 19:19:38</t>
  </si>
  <si>
    <t>BARAJ KÖK 35-17-M00461_ÇITAK M04_2336610</t>
  </si>
  <si>
    <t>22.06.2023 10:07:23</t>
  </si>
  <si>
    <t>22.06.2023 17:32:20</t>
  </si>
  <si>
    <t>22.06.2023 16:04:36</t>
  </si>
  <si>
    <t>22.06.2023 19:14:21</t>
  </si>
  <si>
    <t>MURADİYE DM-5/7 KÖK 45-71-M00594_MURADİYE DM-5/8 M05_2077399</t>
  </si>
  <si>
    <t>22.06.2023 09:51:54</t>
  </si>
  <si>
    <t>22.06.2023 11:30:00</t>
  </si>
  <si>
    <t>TR-75 35-19-L00075_956663323_956663323</t>
  </si>
  <si>
    <t>22.06.2023 17:00:03</t>
  </si>
  <si>
    <t>22.06.2023 19:44:30</t>
  </si>
  <si>
    <t>KAYAPINAR KÖK 45-71-M02146_HatBaşıAyırıcı_53134567 M05_53134567</t>
  </si>
  <si>
    <t>22.06.2023 13:35:03</t>
  </si>
  <si>
    <t>22.06.2023 21:14:08</t>
  </si>
  <si>
    <t>YAYAKENT DM 35-24-M00209_HatBaşıAyırıcı_80599677 M05_80599677</t>
  </si>
  <si>
    <t>22.06.2023 11:50:48</t>
  </si>
  <si>
    <t>22.06.2023 13:34:40</t>
  </si>
  <si>
    <t>L-244 35-18-L00244_950466572_950466572</t>
  </si>
  <si>
    <t>22.06.2023 15:35:59</t>
  </si>
  <si>
    <t>22.06.2023 23:20:47</t>
  </si>
  <si>
    <t>22.06.2023 19:27:21</t>
  </si>
  <si>
    <t>22.06.2023 20:34:43</t>
  </si>
  <si>
    <t>BİRGİ TR-3 (TR-283) 35-19-M00283_35-19-M00283_49159393</t>
  </si>
  <si>
    <t>22.06.2023 03:00:47</t>
  </si>
  <si>
    <t>22.06.2023 03:38:12</t>
  </si>
  <si>
    <t>ÇİTKÖY TR-1 35-16-M00062_DIREK TIPI TRAFO HUCRESI H01_2044450</t>
  </si>
  <si>
    <t>22.06.2023 20:22:14</t>
  </si>
  <si>
    <t>22.06.2023 21:34:52</t>
  </si>
  <si>
    <t>BOSTANLIK TARIMSAL SULAMA TR 45-83-M00327_A_56400709_56400709</t>
  </si>
  <si>
    <t>22.06.2023 18:05:17</t>
  </si>
  <si>
    <t>22.06.2023 20:56:41</t>
  </si>
  <si>
    <t>22.06.2023 07:17:58</t>
  </si>
  <si>
    <t>22.06.2023 08:46:49</t>
  </si>
  <si>
    <t>SARUHANLI DM 45-80-M00001_AKHİSAR-2 M06_2086496</t>
  </si>
  <si>
    <t>22.06.2023 02:05:04</t>
  </si>
  <si>
    <t>22.06.2023 02:12:50</t>
  </si>
  <si>
    <t>ALİAĞA TR-43 DM 35-17-M00043_M-44 M02_62642495</t>
  </si>
  <si>
    <t>22.06.2023 11:37:31</t>
  </si>
  <si>
    <t>22.06.2023 13:45:00</t>
  </si>
  <si>
    <t>22.06.2023 09:25:14</t>
  </si>
  <si>
    <t>22.06.2023 09:38:39</t>
  </si>
  <si>
    <t>KAVACIK TR-1 35-01-L00001_910603693_910603693</t>
  </si>
  <si>
    <t>22.06.2023 18:11:15</t>
  </si>
  <si>
    <t>22.06.2023 20:42:40</t>
  </si>
  <si>
    <t>TR-170 35-26-M01191_956616391_956616391</t>
  </si>
  <si>
    <t>22.06.2023 22:22:32</t>
  </si>
  <si>
    <t>22.06.2023 22:59:08</t>
  </si>
  <si>
    <t>KINIK ORGANİZE DM 35-24-M00208_POLYAK-1 M06_83158742</t>
  </si>
  <si>
    <t>22.06.2023 08:50:10</t>
  </si>
  <si>
    <t>22.06.2023 09:28:06</t>
  </si>
  <si>
    <t>KÖFÜNDERE TR-1 35-15-L00213_35-15-L00213_2365429</t>
  </si>
  <si>
    <t>22.06.2023 10:44:52</t>
  </si>
  <si>
    <t>22.06.2023 17:45:11</t>
  </si>
  <si>
    <t>K-1560 35-01-K01560_98660338_98660338</t>
  </si>
  <si>
    <t>22.06.2023 08:26:48</t>
  </si>
  <si>
    <t>22.06.2023 10:03:06</t>
  </si>
  <si>
    <t>GERELİ TR-1 35-15-L00669_B_56369658_56369658</t>
  </si>
  <si>
    <t>22.06.2023 00:25:27</t>
  </si>
  <si>
    <t>22.06.2023 01:28:25</t>
  </si>
  <si>
    <t>22.06.2023 13:34:48</t>
  </si>
  <si>
    <t>22.06.2023 16:03:50</t>
  </si>
  <si>
    <t>MEDAR TR-7 45-72-L00277_956516185_956516185</t>
  </si>
  <si>
    <t>22.06.2023 14:40:54</t>
  </si>
  <si>
    <t>22.06.2023 17:08:07</t>
  </si>
  <si>
    <t>22.06.2023 14:31:28</t>
  </si>
  <si>
    <t>22.06.2023 16:12:15</t>
  </si>
  <si>
    <t>M-486 35-17-M00486__92435813_92435813</t>
  </si>
  <si>
    <t>22.06.2023 19:02:44</t>
  </si>
  <si>
    <t>22.06.2023 20:11:25</t>
  </si>
  <si>
    <t>22.06.2023 18:22:54</t>
  </si>
  <si>
    <t>22.06.2023 18:51:26</t>
  </si>
  <si>
    <t>L-261 SİTESPOR 35-18-L00261_950464037_950464037</t>
  </si>
  <si>
    <t>22.06.2023 11:23:51</t>
  </si>
  <si>
    <t>22.06.2023 19:03:38</t>
  </si>
  <si>
    <t>PANCAR TR-11 35-26-M01548_956603977_956603977</t>
  </si>
  <si>
    <t>22.06.2023 14:59:31</t>
  </si>
  <si>
    <t>22.06.2023 18:31:27</t>
  </si>
  <si>
    <t>TR-121 45-78-L00121_C_91104641_91104641</t>
  </si>
  <si>
    <t>22.06.2023 17:07:44</t>
  </si>
  <si>
    <t>22.06.2023 17:41:48</t>
  </si>
  <si>
    <t>MENEMEN TR-79 35-28-M00679_A A01_92479093</t>
  </si>
  <si>
    <t>22.06.2023 14:46:05</t>
  </si>
  <si>
    <t>22.06.2023 17:23:06</t>
  </si>
  <si>
    <t>M-3089 35-03-M03089_A_56363320_56363320</t>
  </si>
  <si>
    <t>22.06.2023 14:06:10</t>
  </si>
  <si>
    <t>22.06.2023 14:46:43</t>
  </si>
  <si>
    <t>L-45 JANDARMA SİTESİ 35-14-L00045_956652667_956652667</t>
  </si>
  <si>
    <t>22.06.2023 12:19:29</t>
  </si>
  <si>
    <t>22.06.2023 15:09:02</t>
  </si>
  <si>
    <t>22.06.2023 20:37:00</t>
  </si>
  <si>
    <t>22.06.2023 23:27:10</t>
  </si>
  <si>
    <t>22.06.2023 08:01:03</t>
  </si>
  <si>
    <t>22.06.2023 08:07:49</t>
  </si>
  <si>
    <t>İLYASÇILAR TR-1 45-71-M01671_953224189_953224189</t>
  </si>
  <si>
    <t>22.06.2023 10:07:17</t>
  </si>
  <si>
    <t>22.06.2023 17:50:05</t>
  </si>
  <si>
    <t>TR-2 35-19-L00002_B_56393845_56393845</t>
  </si>
  <si>
    <t>22.06.2023 09:02:23</t>
  </si>
  <si>
    <t>22.06.2023 12:05:10</t>
  </si>
  <si>
    <t>SARIKAYA KÖK 35-31-L00284_İĞDELİ L01_2337273</t>
  </si>
  <si>
    <t>22.06.2023 04:48:24</t>
  </si>
  <si>
    <t>22.06.2023 06:01:49</t>
  </si>
  <si>
    <t>22.06.2023 01:02:30</t>
  </si>
  <si>
    <t>22.06.2023 03:55:11</t>
  </si>
  <si>
    <t>K-3203 35-04-K03203_35-04-K03203_2373014</t>
  </si>
  <si>
    <t>22.06.2023 19:37:28</t>
  </si>
  <si>
    <t>22.06.2023 21:49:18</t>
  </si>
  <si>
    <t>BAĞARASI TR-3 35-23-M00172_950416244_950416244</t>
  </si>
  <si>
    <t>22.06.2023 19:13:02</t>
  </si>
  <si>
    <t>22.06.2023 20:09:09</t>
  </si>
  <si>
    <t>DEMİRCİ TR-1 35-26-M00780_35-26-M00780_83006438</t>
  </si>
  <si>
    <t>22.06.2023 20:32:51</t>
  </si>
  <si>
    <t>22.06.2023 21:04:53</t>
  </si>
  <si>
    <t>22.06.2023 06:58:38</t>
  </si>
  <si>
    <t>22.06.2023 07:30:22</t>
  </si>
  <si>
    <t>TR-1-3/3 HÜKÜMET ÖNÜ KABİN 35-20-L00018_C C05_83867448</t>
  </si>
  <si>
    <t>22.06.2023 19:50:49</t>
  </si>
  <si>
    <t>22.06.2023 21:16:02</t>
  </si>
  <si>
    <t>22.06.2023 09:15:00</t>
  </si>
  <si>
    <t>22.06.2023 13:48:42</t>
  </si>
  <si>
    <t>TR-1/45 (25/17b) ÇIRÇIR 45-71-M00148_DIREK TIPI TRAFO HUCRESI H01_2074988</t>
  </si>
  <si>
    <t>22.06.2023 08:34:28</t>
  </si>
  <si>
    <t>22.06.2023 09:43:11</t>
  </si>
  <si>
    <t>22.06.2023 06:22:32</t>
  </si>
  <si>
    <t>22.06.2023 07:28:09</t>
  </si>
  <si>
    <t>DEMİRTAŞ KÖK 35-30-M00149_ESENTEPE KÖYLER M02_72078653</t>
  </si>
  <si>
    <t>22.06.2023 08:27:16</t>
  </si>
  <si>
    <t>22.06.2023 09:08:22</t>
  </si>
  <si>
    <t>ÇAYAĞZI TR-17 35-31-L00405_DIREK TIPI TRAFO HUCRESI H01_2116589</t>
  </si>
  <si>
    <t>22.06.2023 14:10:04</t>
  </si>
  <si>
    <t>22.06.2023 14:24:18</t>
  </si>
  <si>
    <t>22.06.2023 17:44:30</t>
  </si>
  <si>
    <t>22.06.2023 18:43:22</t>
  </si>
  <si>
    <t>DM-2/18 (YENİHAN) 45-71-M00155_F F1b_45179962</t>
  </si>
  <si>
    <t>22.06.2023 17:06:08</t>
  </si>
  <si>
    <t>22.06.2023 18:40:02</t>
  </si>
  <si>
    <t>SELÇUK İM/DM 35-13-A00004_PAMUCAK L06_65986068</t>
  </si>
  <si>
    <t>22.06.2023 10:11:11</t>
  </si>
  <si>
    <t>22.06.2023 10:22:12</t>
  </si>
  <si>
    <t>GÖLMARMARA İM 45-85-A00001_TRF-B (34.5) M04_2305887</t>
  </si>
  <si>
    <t>22.06.2023 09:00:37</t>
  </si>
  <si>
    <t>22.06.2023 18:01:30</t>
  </si>
  <si>
    <t>22.06.2023 21:33:21</t>
  </si>
  <si>
    <t>22.06.2023 21:59:27</t>
  </si>
  <si>
    <t>22.06.2023 15:53:54</t>
  </si>
  <si>
    <t>22.06.2023 20:58:06</t>
  </si>
  <si>
    <t>22.06.2023 11:05:56</t>
  </si>
  <si>
    <t>22.06.2023 17:43:13</t>
  </si>
  <si>
    <t>22.06.2023 09:02:35</t>
  </si>
  <si>
    <t>22.06.2023 14:38:29</t>
  </si>
  <si>
    <t>ÇUKURALTI M-25 35-25-M00073_955267386_955267386</t>
  </si>
  <si>
    <t>22.06.2023 12:56:44</t>
  </si>
  <si>
    <t>22.06.2023 13:55:59</t>
  </si>
  <si>
    <t>22.06.2023 12:44:27</t>
  </si>
  <si>
    <t>22.06.2023 13:11:51</t>
  </si>
  <si>
    <t>22.06.2023 09:41:18</t>
  </si>
  <si>
    <t>22.06.2023 13:17:46</t>
  </si>
  <si>
    <t>BADINCA KÖK 45-73-M00341_HatBaşıAyırıcı_53136578 M03_53136578</t>
  </si>
  <si>
    <t>22.06.2023 09:11:58</t>
  </si>
  <si>
    <t>22.06.2023 16:05:13</t>
  </si>
  <si>
    <t>DM-1/1 35-18-L00580_950446382_950446382</t>
  </si>
  <si>
    <t>22.06.2023 21:08:01</t>
  </si>
  <si>
    <t>23.06.2023 01:26:42</t>
  </si>
  <si>
    <t>L-67 ELMASTAŞ 35-14-L00067_35-14-L00067_72203425</t>
  </si>
  <si>
    <t>22.06.2023 09:43:05</t>
  </si>
  <si>
    <t>22.06.2023 11:30:59</t>
  </si>
  <si>
    <t>22.06.2023 06:31:38</t>
  </si>
  <si>
    <t>22.06.2023 07:39:40</t>
  </si>
  <si>
    <t>DAĞDERE DM 45-72-M00097_KÖMÜRCÜ M06_2106081</t>
  </si>
  <si>
    <t>22.06.2023 10:00:40</t>
  </si>
  <si>
    <t>22.06.2023 12:05:40</t>
  </si>
  <si>
    <t>22.06.2023 19:42:23</t>
  </si>
  <si>
    <t>22.06.2023 21:06:50</t>
  </si>
  <si>
    <t>22.06.2023 14:19:06</t>
  </si>
  <si>
    <t>22.06.2023 15:23:15</t>
  </si>
  <si>
    <t>GELENBE İM 45-76-A00001_GELENBE L09_2081447</t>
  </si>
  <si>
    <t>22.06.2023 18:50:25</t>
  </si>
  <si>
    <t>22.06.2023 18:58:39</t>
  </si>
  <si>
    <t>K-1673 35-04-K01673_912704387_912704387</t>
  </si>
  <si>
    <t>22.06.2023 20:39:00</t>
  </si>
  <si>
    <t>22.06.2023 23:38:17</t>
  </si>
  <si>
    <t>22.06.2023 08:27:04</t>
  </si>
  <si>
    <t>22.06.2023 08:46:56</t>
  </si>
  <si>
    <t>PROMAR DM 35-27-M01206_6 NOLU DİREK M04_75531272</t>
  </si>
  <si>
    <t>22.06.2023 11:52:29</t>
  </si>
  <si>
    <t>22.06.2023 16:47:25</t>
  </si>
  <si>
    <t>SARNIÇ İM 35-08-A00005_KARTAL-1 M10_2052715</t>
  </si>
  <si>
    <t>22.06.2023 00:31:08</t>
  </si>
  <si>
    <t>22.06.2023 00:47:38</t>
  </si>
  <si>
    <t>K-2919 35-03-K02919_35-03-K02919_41966475</t>
  </si>
  <si>
    <t>22.06.2023 12:55:26</t>
  </si>
  <si>
    <t>22.06.2023 14:06:55</t>
  </si>
  <si>
    <t>22.06.2023 12:58:32</t>
  </si>
  <si>
    <t>22.06.2023 14:43:45</t>
  </si>
  <si>
    <t>DEREKÖY TR-2 45-72-L00463_DIREK TIPI TRAFO HUCRESI H01_2111925</t>
  </si>
  <si>
    <t>22.06.2023 13:51:31</t>
  </si>
  <si>
    <t>22.06.2023 17:43:07</t>
  </si>
  <si>
    <t>22.06.2023 09:04:16</t>
  </si>
  <si>
    <t>22.06.2023 16:16:45</t>
  </si>
  <si>
    <t>TR-129 35-19-L00129_35-19-L00129_2361781</t>
  </si>
  <si>
    <t>22.06.2023 02:04:50</t>
  </si>
  <si>
    <t>22.06.2023 02:26:48</t>
  </si>
  <si>
    <t>22.06.2023 10:35:22</t>
  </si>
  <si>
    <t>22.06.2023 11:04:51</t>
  </si>
  <si>
    <t>22.06.2023 07:16:31</t>
  </si>
  <si>
    <t>22.06.2023 08:01:02</t>
  </si>
  <si>
    <t>22.06.2023 07:58:17</t>
  </si>
  <si>
    <t>22.06.2023 08:04:44</t>
  </si>
  <si>
    <t>22.06.2023 08:16:45</t>
  </si>
  <si>
    <t>22.06.2023 10:45:08</t>
  </si>
  <si>
    <t>K-859 35-01-K00859_E_56354476_56354476</t>
  </si>
  <si>
    <t>22.06.2023 21:50:38</t>
  </si>
  <si>
    <t>23.06.2023 01:10:34</t>
  </si>
  <si>
    <t>22.06.2023 08:33:27</t>
  </si>
  <si>
    <t>22.06.2023 16:15:04</t>
  </si>
  <si>
    <t>K-3959 35-02-K03959_35-02-K03959_2367689</t>
  </si>
  <si>
    <t>22.06.2023 13:15:04</t>
  </si>
  <si>
    <t>22.06.2023 13:49:22</t>
  </si>
  <si>
    <t>TR-2/6 45-72-L00006_956496489_956496489</t>
  </si>
  <si>
    <t>22.06.2023 19:07:28</t>
  </si>
  <si>
    <t>22.06.2023 20:05:10</t>
  </si>
  <si>
    <t>ÇOBANLAR AYVACIK TR-4 35-15-L00360_B_56367918_56367918</t>
  </si>
  <si>
    <t>22.06.2023 09:47:04</t>
  </si>
  <si>
    <t>22.06.2023 14:09:07</t>
  </si>
  <si>
    <t>YILDIZ YIĞINÇAĞIL TR-1 45-81-M00270_A_75310634_75310634</t>
  </si>
  <si>
    <t>22.06.2023 14:25:18</t>
  </si>
  <si>
    <t>22.06.2023 15:58:31</t>
  </si>
  <si>
    <t>M-1393 35-03-M01393_A_56364636_56364636</t>
  </si>
  <si>
    <t>22.06.2023 17:20:59</t>
  </si>
  <si>
    <t>22.06.2023 19:22:44</t>
  </si>
  <si>
    <t>AKSAZ KÖK (OSMANGAZİ EDAŞ) 45-74-M00305Ö_HatBaşıAyırıcı_53135328 M04_53135328</t>
  </si>
  <si>
    <t>22.06.2023 19:43:24</t>
  </si>
  <si>
    <t>22.06.2023 19:59:48</t>
  </si>
  <si>
    <t>K-2997 35-03-K02997_TRAFO K04_2320766</t>
  </si>
  <si>
    <t>22.06.2023 09:18:49</t>
  </si>
  <si>
    <t>22.06.2023 18:41:30</t>
  </si>
  <si>
    <t>22.06.2023 09:38:48</t>
  </si>
  <si>
    <t>22.06.2023 15:36:43</t>
  </si>
  <si>
    <t>TURGUTALP KÖK 45-71-M00260_SULTANYAYLASI M04_72233805</t>
  </si>
  <si>
    <t>22.06.2023 19:31:54</t>
  </si>
  <si>
    <t>22.06.2023 21:41:22</t>
  </si>
  <si>
    <t>K-4696 GEÇİT 35-01-K04696_ K01_2066585</t>
  </si>
  <si>
    <t>22.06.2023 00:32:16</t>
  </si>
  <si>
    <t>22.06.2023 00:39:44</t>
  </si>
  <si>
    <t>22.06.2023 18:17:25</t>
  </si>
  <si>
    <t>22.06.2023 20:34:20</t>
  </si>
  <si>
    <t>OCAKLI TR-1 35-15-L00770__72372084_72372084</t>
  </si>
  <si>
    <t>22.06.2023 21:21:43</t>
  </si>
  <si>
    <t>22.06.2023 23:56:46</t>
  </si>
  <si>
    <t>TR-1 GÖLCÜKLER 35-22-M00001_D_91118552_91118552</t>
  </si>
  <si>
    <t>22.06.2023 08:58:49</t>
  </si>
  <si>
    <t>22.06.2023 12:38:15</t>
  </si>
  <si>
    <t>L-17 35-14-L00017_95001295582_95001295582</t>
  </si>
  <si>
    <t>22.06.2023 11:54:09</t>
  </si>
  <si>
    <t>22.06.2023 13:36:17</t>
  </si>
  <si>
    <t>AYASKENT-2 TR 35-16-M00013_DIREK TIPI TRAFO HUCRESI H01_2042592</t>
  </si>
  <si>
    <t>22.06.2023 01:51:53</t>
  </si>
  <si>
    <t>22.06.2023 03:57:13</t>
  </si>
  <si>
    <t>M-3401(YATIRIM REZERVE) 35-03-M03401_35-03-M03401_88063540</t>
  </si>
  <si>
    <t>22.06.2023 10:19:11</t>
  </si>
  <si>
    <t>22.06.2023 14:58:40</t>
  </si>
  <si>
    <t>K-1854 35-07-K01854_K-572 K01_65925204</t>
  </si>
  <si>
    <t>22.06.2023 07:10:01</t>
  </si>
  <si>
    <t>22.06.2023 08:02:35</t>
  </si>
  <si>
    <t>HALKEĞİTİMCİLER-2 35-30-M00348_42903398_60985262_60985262</t>
  </si>
  <si>
    <t>22.06.2023 18:06:08</t>
  </si>
  <si>
    <t>22.06.2023 18:45:17</t>
  </si>
  <si>
    <t>ULUKENT DM-3/16 35-28-M00576_DAĞITIM TRAFO ULUKENT DM-3/16 M03_66549084</t>
  </si>
  <si>
    <t>22.06.2023 09:53:41</t>
  </si>
  <si>
    <t>22.06.2023 17:24:11</t>
  </si>
  <si>
    <t>MORDOĞAN TR-35 35-21-L00147_953365308_953365308</t>
  </si>
  <si>
    <t>22.06.2023 20:44:33</t>
  </si>
  <si>
    <t>22.06.2023 23:44:37</t>
  </si>
  <si>
    <t>M-1770 35-01-M01770_912329037_912329037</t>
  </si>
  <si>
    <t>22.06.2023 08:44:29</t>
  </si>
  <si>
    <t>22.06.2023 09:38:57</t>
  </si>
  <si>
    <t>22.06.2023 05:14:14</t>
  </si>
  <si>
    <t>22.06.2023 07:02:39</t>
  </si>
  <si>
    <t>22.06.2023 09:19:57</t>
  </si>
  <si>
    <t>22.06.2023 10:46:05</t>
  </si>
  <si>
    <t>22.06.2023 23:07:11</t>
  </si>
  <si>
    <t>23.06.2023 00:38:14</t>
  </si>
  <si>
    <t>BAĞARASI TR-3 35-23-M00172_B_91412623_91412623</t>
  </si>
  <si>
    <t>22.06.2023 19:47:11</t>
  </si>
  <si>
    <t>TİRE İM-DM-1 35-29-A00001_HatBaşıAyırıcı_53138667 L04_53138667</t>
  </si>
  <si>
    <t>22.06.2023 11:01:36</t>
  </si>
  <si>
    <t>22.06.2023 16:39:42</t>
  </si>
  <si>
    <t>K-2540 35-02-K02540_TRAFO K04_65678866</t>
  </si>
  <si>
    <t>22.06.2023 09:01:25</t>
  </si>
  <si>
    <t>22.06.2023 20:44:25</t>
  </si>
  <si>
    <t>TR-118 35-15-M00118_TR-144 (ADLİYE) M03_66876726</t>
  </si>
  <si>
    <t>22.06.2023 09:44:21</t>
  </si>
  <si>
    <t>22.06.2023 15:48:50</t>
  </si>
  <si>
    <t>DEĞİRMENDERE TR-1 45-73-M00298_A_91388789_91388789</t>
  </si>
  <si>
    <t>22.06.2023 15:43:01</t>
  </si>
  <si>
    <t>22.06.2023 19:10:29</t>
  </si>
  <si>
    <t>M-1023 35-03-M01023_7990477 b1b_5777513</t>
  </si>
  <si>
    <t>22.06.2023 07:18:52</t>
  </si>
  <si>
    <t>22.06.2023 09:57:46</t>
  </si>
  <si>
    <t>22.06.2023 21:31:09</t>
  </si>
  <si>
    <t>22.06.2023 21:38:16</t>
  </si>
  <si>
    <t>DM-1/1 35-18-L00580_35-18-L00580_72047097</t>
  </si>
  <si>
    <t>22.06.2023 18:04:24</t>
  </si>
  <si>
    <t>22.06.2023 20:46:49</t>
  </si>
  <si>
    <t>BAYIRLI TR-2 35-15-L00332_35-15-L00332_2365865</t>
  </si>
  <si>
    <t>22.06.2023 14:56:08</t>
  </si>
  <si>
    <t>22.06.2023 15:41:11</t>
  </si>
  <si>
    <t>22.06.2023 19:32:39</t>
  </si>
  <si>
    <t>22.06.2023 22:27:24</t>
  </si>
  <si>
    <t>M-1114 35-01-M01114_911290008_911290008</t>
  </si>
  <si>
    <t>22.06.2023 15:41:42</t>
  </si>
  <si>
    <t>22.06.2023 18:28:15</t>
  </si>
  <si>
    <t>22.06.2023 09:06:54</t>
  </si>
  <si>
    <t>22.06.2023 09:48:55</t>
  </si>
  <si>
    <t>OĞLANANASI TR-5 KÖK 35-22-M00092_HatBaşıAyırıcı_89779461 M07_89779461</t>
  </si>
  <si>
    <t>22.06.2023 10:27:00</t>
  </si>
  <si>
    <t>22.06.2023 10:53:00</t>
  </si>
  <si>
    <t>MURADİYE DM-5/8 KÖK 45-71-M00828_DM-5/7 M09_72087093</t>
  </si>
  <si>
    <t>22.06.2023 11:19:12</t>
  </si>
  <si>
    <t>22.06.2023 12:16:16</t>
  </si>
  <si>
    <t>HATAY TM 35-01-A00009_HATAY-12 K19_2313684</t>
  </si>
  <si>
    <t>22.06.2023 14:44:18</t>
  </si>
  <si>
    <t>22.06.2023 15:09:58</t>
  </si>
  <si>
    <t>KEMER TR-1 35-22-M00872_C_81519107_81519107</t>
  </si>
  <si>
    <t>22.06.2023 22:09:06</t>
  </si>
  <si>
    <t>23.06.2023 01:40:20</t>
  </si>
  <si>
    <t>22.06.2023 20:48:14</t>
  </si>
  <si>
    <t>22.06.2023 20:53:01</t>
  </si>
  <si>
    <t>TR-2/6 45-72-L00006_956531878_956531878</t>
  </si>
  <si>
    <t>22.06.2023 15:13:07</t>
  </si>
  <si>
    <t>22.06.2023 16:03:11</t>
  </si>
  <si>
    <t>K-3688 35-02-K03688_99440587_99440587</t>
  </si>
  <si>
    <t>22.06.2023 08:27:58</t>
  </si>
  <si>
    <t>22.06.2023 09:50:11</t>
  </si>
  <si>
    <t>22.06.2023 09:54:54</t>
  </si>
  <si>
    <t>22.06.2023 11:59:49</t>
  </si>
  <si>
    <t>L-376 PAZARYERİ 35-18-L00376_35-18-L00376_72060231</t>
  </si>
  <si>
    <t>22.06.2023 06:18:09</t>
  </si>
  <si>
    <t>22.06.2023 07:39:39</t>
  </si>
  <si>
    <t>SELENDİ DM 45-81-M00001_SATILMIŞ M14_2079214</t>
  </si>
  <si>
    <t>22.06.2023 12:56:48</t>
  </si>
  <si>
    <t>22.06.2023 13:22:55</t>
  </si>
  <si>
    <t>M-1451 35-01-M01451_GÖZTEPE İM M02_65822955</t>
  </si>
  <si>
    <t>22.06.2023 10:06:44</t>
  </si>
  <si>
    <t>22.06.2023 10:13:14</t>
  </si>
  <si>
    <t>L-512 REİSDERE 35-18-L00512_A_91231579_91231579</t>
  </si>
  <si>
    <t>22.06.2023 10:21:26</t>
  </si>
  <si>
    <t>22.06.2023 14:24:49</t>
  </si>
  <si>
    <t>HAMZABÜKÜ TR-1 35-21-L00069_C_56358386_56358386</t>
  </si>
  <si>
    <t>22.06.2023 16:08:37</t>
  </si>
  <si>
    <t>22.06.2023 20:34:55</t>
  </si>
  <si>
    <t>EFENDİLİ ESENYURT TR-1 45-75-M00184_B_56386638_56386638</t>
  </si>
  <si>
    <t>22.06.2023 11:46:56</t>
  </si>
  <si>
    <t>22.06.2023 15:52:44</t>
  </si>
  <si>
    <t>BADEMLİ TR-5 35-30-L00102_DIREK TIPI TRAFO HUCRESI H01_2039546</t>
  </si>
  <si>
    <t>22.06.2023 09:24:09</t>
  </si>
  <si>
    <t>22.06.2023 15:42:04</t>
  </si>
  <si>
    <t>MAHMUTLAR TR-2 35-29-L00119_A_56361310_56361310</t>
  </si>
  <si>
    <t>22.06.2023 23:52:52</t>
  </si>
  <si>
    <t>23.06.2023 00:59:23</t>
  </si>
  <si>
    <t>22.06.2023 08:56:35</t>
  </si>
  <si>
    <t>22.06.2023 10:06:24</t>
  </si>
  <si>
    <t>K-2398 35-02-K02398_35-02-K02398_2363901</t>
  </si>
  <si>
    <t>22.06.2023 03:40:37</t>
  </si>
  <si>
    <t>22.06.2023 04:47:10</t>
  </si>
  <si>
    <t>GÖZTEPE İM 35-01-A00004_KARABAĞLAR-2 GİRİŞ (GÖZTEPE-2K) M03_2321291</t>
  </si>
  <si>
    <t>22.06.2023 00:32:14</t>
  </si>
  <si>
    <t>22.06.2023 01:50:29</t>
  </si>
  <si>
    <t>22.06.2023 12:37:57</t>
  </si>
  <si>
    <t>22.06.2023 13:24:47</t>
  </si>
  <si>
    <t>22.06.2023 22:24:12</t>
  </si>
  <si>
    <t>22.06.2023 23:36:54</t>
  </si>
  <si>
    <t>KARATEKE TR-2 35-29-L00143_B_66115922_66115922</t>
  </si>
  <si>
    <t>22.06.2023 15:53:33</t>
  </si>
  <si>
    <t>22.06.2023 18:54:39</t>
  </si>
  <si>
    <t>22.06.2023 06:24:23</t>
  </si>
  <si>
    <t>22.06.2023 09:09:36</t>
  </si>
  <si>
    <t>YAĞCI TR-1 45-81-M00073_45-81-M00073_2377016</t>
  </si>
  <si>
    <t>22.06.2023 09:52:51</t>
  </si>
  <si>
    <t>22.06.2023 11:13:40</t>
  </si>
  <si>
    <t>GÜMÜLDÜR DM 35-25-M00100_ÖZDERE DM-1 M21_2309323</t>
  </si>
  <si>
    <t>22.06.2023 17:14:47</t>
  </si>
  <si>
    <t>22.06.2023 17:52:16</t>
  </si>
  <si>
    <t>MUSACALI TR-1 45-83-M00402_A_91092050_91092050</t>
  </si>
  <si>
    <t>22.06.2023 11:04:37</t>
  </si>
  <si>
    <t>22.06.2023 12:55:19</t>
  </si>
  <si>
    <t>KARABAĞLAR TM 35-01-A00012_TR-D M15_2054535</t>
  </si>
  <si>
    <t>22.06.2023 12:18:54</t>
  </si>
  <si>
    <t>22.06.2023 12:34:06</t>
  </si>
  <si>
    <t>HASAN UYSAL SULAMA GRUBU 35-29-L00670_35-29-L00670_2364403</t>
  </si>
  <si>
    <t>22.06.2023 13:55:09</t>
  </si>
  <si>
    <t>22.06.2023 16:03:45</t>
  </si>
  <si>
    <t>M-978 35-03-M00978_E E3_61118845</t>
  </si>
  <si>
    <t>22.06.2023 09:24:10</t>
  </si>
  <si>
    <t>22.06.2023 11:52:02</t>
  </si>
  <si>
    <t>TR-52 35-16-L00052_35-16-L00052_2347001</t>
  </si>
  <si>
    <t>22.06.2023 15:49:55</t>
  </si>
  <si>
    <t>22.06.2023 17:34:04</t>
  </si>
  <si>
    <t>22.06.2023 10:13:08</t>
  </si>
  <si>
    <t>22.06.2023 11:27:46</t>
  </si>
  <si>
    <t>22.06.2023 07:35:27</t>
  </si>
  <si>
    <t>22.06.2023 09:02:00</t>
  </si>
  <si>
    <t>TR-86 45-78-L00086__91158454_91158454</t>
  </si>
  <si>
    <t>22.06.2023 19:22:40</t>
  </si>
  <si>
    <t>22.06.2023 20:17:03</t>
  </si>
  <si>
    <t>ALİ BACO TR 45-71-M00994_45-71-M00994_2366508</t>
  </si>
  <si>
    <t>22.06.2023 13:45:59</t>
  </si>
  <si>
    <t>22.06.2023 20:06:31</t>
  </si>
  <si>
    <t>MENEMEN DM-4/TR-16 35-28-M00811_953372893_953372893</t>
  </si>
  <si>
    <t>22.06.2023 21:38:37</t>
  </si>
  <si>
    <t>22.06.2023 22:55:00</t>
  </si>
  <si>
    <t>22.06.2023 11:07:35</t>
  </si>
  <si>
    <t>22.06.2023 14:37:04</t>
  </si>
  <si>
    <t>TR-51 45-77-L00051_945508507_945508507</t>
  </si>
  <si>
    <t>22.06.2023 20:38:36</t>
  </si>
  <si>
    <t>22.06.2023 21:42:20</t>
  </si>
  <si>
    <t>TR-128 35-15-M00128_950404063_950404063</t>
  </si>
  <si>
    <t>22.06.2023 07:09:07</t>
  </si>
  <si>
    <t>22.06.2023 09:12:47</t>
  </si>
  <si>
    <t>TR-122 ZEYTİNALANI 35-19-L00122_956668870_956668870</t>
  </si>
  <si>
    <t>22.06.2023 16:13:30</t>
  </si>
  <si>
    <t>22.06.2023 20:27:04</t>
  </si>
  <si>
    <t>YILMAZ TR-6 45-78-L00206_45-78-L00206_66025092</t>
  </si>
  <si>
    <t>22.06.2023 21:55:32</t>
  </si>
  <si>
    <t>22.06.2023 22:42:07</t>
  </si>
  <si>
    <t>ORTA MAHALLE M-55 (ARTIMA) KÖK 35-25-M00055_SULTAN DM M02_72124307</t>
  </si>
  <si>
    <t>22.06.2023 04:49:17</t>
  </si>
  <si>
    <t>22.06.2023 04:56:06</t>
  </si>
  <si>
    <t>ARSLANLAR TM 35-26-A00004_DAĞKIZILCA-1 M32_2057946</t>
  </si>
  <si>
    <t>22.06.2023 06:54:53</t>
  </si>
  <si>
    <t>22.06.2023 07:35:13</t>
  </si>
  <si>
    <t>TR-2/9 45-83-L00009_TR-2/6 L02_83863964</t>
  </si>
  <si>
    <t>22.06.2023 18:08:17</t>
  </si>
  <si>
    <t>AŞAĞI YENMİŞ KÖYÜ TR1 35-27-M00383_A_91283389_91283389</t>
  </si>
  <si>
    <t>22.06.2023 23:02:02</t>
  </si>
  <si>
    <t>23.06.2023 00:19:51</t>
  </si>
  <si>
    <t>TR-2/7 45-72-L00007_956496291_956496291</t>
  </si>
  <si>
    <t>22.06.2023 14:21:00</t>
  </si>
  <si>
    <t>22.06.2023 15:57:31</t>
  </si>
  <si>
    <t>22.06.2023 08:29:40</t>
  </si>
  <si>
    <t>22.06.2023 08:44:06</t>
  </si>
  <si>
    <t>TR-29 35-13-L00029_TR-30 (HÜKÜMET KONAĞI) L01_66459550</t>
  </si>
  <si>
    <t>22.06.2023 18:55:45</t>
  </si>
  <si>
    <t>22.06.2023 19:11:26</t>
  </si>
  <si>
    <t>M-2881 (YATIRIM REZERVE) 35-02-M02881_35-02-M02881_72348407</t>
  </si>
  <si>
    <t>22.06.2023 09:14:04</t>
  </si>
  <si>
    <t>22.06.2023 11:46:49</t>
  </si>
  <si>
    <t>L-401 ALTINYUNUS DM 35-18-L00401_95002587798_95002587798</t>
  </si>
  <si>
    <t>22.06.2023 16:25:36</t>
  </si>
  <si>
    <t>22.06.2023 18:20:50</t>
  </si>
  <si>
    <t>İĞDECİK KÖK 45-71-M00077_ŞEHİR-2 (TR-5) M04_72234161</t>
  </si>
  <si>
    <t>22.06.2023 11:26:29</t>
  </si>
  <si>
    <t>22.06.2023 11:46:31</t>
  </si>
  <si>
    <t>K-2984 35-03-K02984_H F01b_79364572</t>
  </si>
  <si>
    <t>22.06.2023 11:52:06</t>
  </si>
  <si>
    <t>22.06.2023 14:58:43</t>
  </si>
  <si>
    <t>22.06.2023 12:15:18</t>
  </si>
  <si>
    <t>22.06.2023 13:26:51</t>
  </si>
  <si>
    <t>DM-25/17 45-71-M00049_TR-1/45 M04_61319617</t>
  </si>
  <si>
    <t>22.06.2023 07:59:27</t>
  </si>
  <si>
    <t>22.06.2023 09:15:19</t>
  </si>
  <si>
    <t>TR-132 35-16-L00132_953317194_953317194</t>
  </si>
  <si>
    <t>22.06.2023 13:03:17</t>
  </si>
  <si>
    <t>22.06.2023 14:56:10</t>
  </si>
  <si>
    <t>GÜMÜLDÜR M-27 35-25-M00027_11658794 c1b_5773112</t>
  </si>
  <si>
    <t>22.06.2023 13:37:21</t>
  </si>
  <si>
    <t>22.06.2023 16:37:35</t>
  </si>
  <si>
    <t>PAZARKÖY KÖK 45-78-L00700_HatBaşıAyırıcı_53140475 L02_53140475</t>
  </si>
  <si>
    <t>22.06.2023 05:09:51</t>
  </si>
  <si>
    <t>22.06.2023 06:24:43</t>
  </si>
  <si>
    <t>SAĞLIKLI YAŞAM SİTESİ TR 35-27-L00094_98952254_98952254</t>
  </si>
  <si>
    <t>22.06.2023 18:18:47</t>
  </si>
  <si>
    <t>22.06.2023 21:46:56</t>
  </si>
  <si>
    <t>SUBAŞI İM 35-26-A00002_SUBAŞI/TAMSA M01_2035577</t>
  </si>
  <si>
    <t>22.06.2023 07:04:44</t>
  </si>
  <si>
    <t>22.06.2023 07:05:49</t>
  </si>
  <si>
    <t>TR-33 35-16-L00033_35-16-L00033_67585210</t>
  </si>
  <si>
    <t>22.06.2023 09:50:28</t>
  </si>
  <si>
    <t>22.06.2023 15:28:05</t>
  </si>
  <si>
    <t>22.06.2023 08:34:11</t>
  </si>
  <si>
    <t>22.06.2023 09:34:48</t>
  </si>
  <si>
    <t>YOLÜSTÜ TR-9 35-15-M00266_B_56361962_56361962</t>
  </si>
  <si>
    <t>22.06.2023 09:12:59</t>
  </si>
  <si>
    <t>22.06.2023 12:01:40</t>
  </si>
  <si>
    <t>22.06.2023 08:31:10</t>
  </si>
  <si>
    <t>22.06.2023 08:58:08</t>
  </si>
  <si>
    <t>L-418 35-18-L00418_ H_79089673</t>
  </si>
  <si>
    <t>22.06.2023 19:44:57</t>
  </si>
  <si>
    <t>22.06.2023 23:44:50</t>
  </si>
  <si>
    <t>KARAOĞLANLI TR-1 45-78-M00350_45-78-M00350_2360358</t>
  </si>
  <si>
    <t>22.06.2023 09:19:03</t>
  </si>
  <si>
    <t>22.06.2023 19:12:53</t>
  </si>
  <si>
    <t>KALEKÖY TR-2 35-31-L00235_C_91241690_91241690</t>
  </si>
  <si>
    <t>22.06.2023 09:39:39</t>
  </si>
  <si>
    <t>22.06.2023 13:27:13</t>
  </si>
  <si>
    <t>ARMUTLU TR-40 35-27-M01175_ H_82840041</t>
  </si>
  <si>
    <t>22.06.2023 19:23:59</t>
  </si>
  <si>
    <t>22.06.2023 21:28:09</t>
  </si>
  <si>
    <t>22.06.2023 00:34:46</t>
  </si>
  <si>
    <t>22.06.2023 06:06:17</t>
  </si>
  <si>
    <t>M-2205 DOĞANCILAR TR-2 35-03-M02205_966683662_966683662</t>
  </si>
  <si>
    <t>22.06.2023 13:02:56</t>
  </si>
  <si>
    <t>22.06.2023 17:41:29</t>
  </si>
  <si>
    <t>DİKİLİ İM 35-30-A00001_ALTINOVA-1 M08_72356787</t>
  </si>
  <si>
    <t>22.06.2023 07:24:38</t>
  </si>
  <si>
    <t>22.06.2023 07:29:35</t>
  </si>
  <si>
    <t>K-4919 35-01-K04919_DAĞITIM TRAFOSU K03_83687951</t>
  </si>
  <si>
    <t>22.06.2023 18:00:44</t>
  </si>
  <si>
    <t>22.06.2023 21:05:46</t>
  </si>
  <si>
    <t>22.06.2023 16:57:05</t>
  </si>
  <si>
    <t>22.06.2023 17:16:54</t>
  </si>
  <si>
    <t>ULUCAK DM-2/16 35-27-M00858_B_56367622_56367622</t>
  </si>
  <si>
    <t>22.06.2023 16:56:29</t>
  </si>
  <si>
    <t>22.06.2023 20:19:02</t>
  </si>
  <si>
    <t>KULA İM 45-77-A00001_KULA-3(ŞEHİR-3) L04_2052209</t>
  </si>
  <si>
    <t>22.06.2023 10:44:25</t>
  </si>
  <si>
    <t>22.06.2023 11:02:14</t>
  </si>
  <si>
    <t>22.06.2023 08:57:06</t>
  </si>
  <si>
    <t>22.06.2023 15:06:53</t>
  </si>
  <si>
    <t>GÖKÇEN DM 35-29-M00123_ASMALIK M12_2104355</t>
  </si>
  <si>
    <t>22.06.2023 08:46:01</t>
  </si>
  <si>
    <t>22.06.2023 09:04:17</t>
  </si>
  <si>
    <t>22.06.2023 05:32:39</t>
  </si>
  <si>
    <t>22.06.2023 05:48:38</t>
  </si>
  <si>
    <t>22.06.2023 13:23:55</t>
  </si>
  <si>
    <t>22.06.2023 14:37:31</t>
  </si>
  <si>
    <t>ILICA GIS TM 35-07-A00002_ILICA-16 K22_2313383</t>
  </si>
  <si>
    <t>22.06.2023 05:58:28</t>
  </si>
  <si>
    <t>22.06.2023 07:10:27</t>
  </si>
  <si>
    <t>BELEVİ TR-1 35-13-L00060_DAĞITIM TRAFO BELEVİ TR-1 L04_66476834</t>
  </si>
  <si>
    <t>22.06.2023 12:27:27</t>
  </si>
  <si>
    <t>22.06.2023 14:51:02</t>
  </si>
  <si>
    <t>K-444 35-02-K00444_A_56362466_56362466</t>
  </si>
  <si>
    <t>22.06.2023 19:21:36</t>
  </si>
  <si>
    <t>22.06.2023 20:32:22</t>
  </si>
  <si>
    <t>K-2361 35-02-K02361_K-2540 K02_2065400</t>
  </si>
  <si>
    <t>22.06.2023 02:20:34</t>
  </si>
  <si>
    <t>22.06.2023 02:38:19</t>
  </si>
  <si>
    <t>TÜRKELLİ DM (TR-4) 35-28-M00368_ALÇUK-2 M03_56298985</t>
  </si>
  <si>
    <t>22.06.2023 19:33:43</t>
  </si>
  <si>
    <t>22.06.2023 22:21:57</t>
  </si>
  <si>
    <t>KULA İM 45-77-A00001_ESKİ SELENDİ M07_2334406</t>
  </si>
  <si>
    <t>22.06.2023 15:13:45</t>
  </si>
  <si>
    <t>22.06.2023 17:59:00</t>
  </si>
  <si>
    <t>TR-88 35-19-L00088_956682680_956682680</t>
  </si>
  <si>
    <t>22.06.2023 16:59:29</t>
  </si>
  <si>
    <t>22.06.2023 18:25:03</t>
  </si>
  <si>
    <t>22.06.2023 10:06:52</t>
  </si>
  <si>
    <t>22.06.2023 16:54:44</t>
  </si>
  <si>
    <t>K-3791 35-07-K03791_DAĞITIM TRAFOSU K03_84843158</t>
  </si>
  <si>
    <t>22.06.2023 09:40:44</t>
  </si>
  <si>
    <t>22.06.2023 19:13:40</t>
  </si>
  <si>
    <t>M-984 35-03-M00984_910484058_910484058</t>
  </si>
  <si>
    <t>22.06.2023 20:22:22</t>
  </si>
  <si>
    <t>22.06.2023 22:07:48</t>
  </si>
  <si>
    <t>TR-99 45-78-L00099_A_56405443_56405443</t>
  </si>
  <si>
    <t>22.06.2023 13:49:05</t>
  </si>
  <si>
    <t>22.06.2023 14:14:59</t>
  </si>
  <si>
    <t>K-2398 35-02-K02398_915039279_915039279</t>
  </si>
  <si>
    <t>22.06.2023 10:36:05</t>
  </si>
  <si>
    <t>22.06.2023 12:25:10</t>
  </si>
  <si>
    <t>22.06.2023 18:19:53</t>
  </si>
  <si>
    <t>23.06.2023 01:21:33</t>
  </si>
  <si>
    <t>OĞLANANASI TR-8 35-22-M00261_DIREK TIPI TRAFO HUCRESI H01_2112508</t>
  </si>
  <si>
    <t>22.06.2023 09:49:18</t>
  </si>
  <si>
    <t>22.06.2023 11:45:21</t>
  </si>
  <si>
    <t>TR-47 45-78-L00047__56388377_56388377</t>
  </si>
  <si>
    <t>22.06.2023 19:10:03</t>
  </si>
  <si>
    <t>22.06.2023 19:58:23</t>
  </si>
  <si>
    <t>L-139 35-18-L00139_966374521_966374521</t>
  </si>
  <si>
    <t>22.06.2023 08:51:34</t>
  </si>
  <si>
    <t>22.06.2023 12:04:24</t>
  </si>
  <si>
    <t>K-1901 35-10-K01901_35-10-K01901_49813354</t>
  </si>
  <si>
    <t>22.06.2023 10:22:47</t>
  </si>
  <si>
    <t>22.06.2023 16:14:15</t>
  </si>
  <si>
    <t>22.06.2023 16:15:13</t>
  </si>
  <si>
    <t>22.06.2023 23:09:10</t>
  </si>
  <si>
    <t>GÜNEYYAKA TR-8 35-27-L00385_ H_81430297</t>
  </si>
  <si>
    <t>22.06.2023 09:23:53</t>
  </si>
  <si>
    <t>22.06.2023 17:22:53</t>
  </si>
  <si>
    <t>22.06.2023 12:33:12</t>
  </si>
  <si>
    <t>22.06.2023 12:52:10</t>
  </si>
  <si>
    <t>DURASILLI TR-7 45-78-M01118_45-78-M01118_2352019</t>
  </si>
  <si>
    <t>22.06.2023 17:16:58</t>
  </si>
  <si>
    <t>22.06.2023 18:31:05</t>
  </si>
  <si>
    <t>SOMA DM-5/17 45-82-M00421_TR-17/3 M10_2035881</t>
  </si>
  <si>
    <t>22.06.2023 14:33:18</t>
  </si>
  <si>
    <t>22.06.2023 15:22:09</t>
  </si>
  <si>
    <t>ALİAĞA TR-43 DM 35-17-M00043_ALOSBİ ŞAKRAN GİRİŞ M11_2315258</t>
  </si>
  <si>
    <t>22.06.2023 05:48:19</t>
  </si>
  <si>
    <t>22.06.2023 06:48:25</t>
  </si>
  <si>
    <t>VİCDAN ÜNAL ÖZEL TR 35-26-L00234Ö_DIREK TIPI TRAFO HUCRESI H01_2042074</t>
  </si>
  <si>
    <t>22.06.2023 11:31:49</t>
  </si>
  <si>
    <t>22.06.2023 12:05:41</t>
  </si>
  <si>
    <t>K-1502 35-03-K01502_911005191_911005191</t>
  </si>
  <si>
    <t>22.06.2023 09:53:22</t>
  </si>
  <si>
    <t>22.06.2023 13:44:22</t>
  </si>
  <si>
    <t>22.06.2023 14:14:16</t>
  </si>
  <si>
    <t>22.06.2023 16:21:08</t>
  </si>
  <si>
    <t>22.06.2023 13:19:28</t>
  </si>
  <si>
    <t>22.06.2023 14:05:06</t>
  </si>
  <si>
    <t>HAMZABÜKÜ TR-1 35-21-L00069_35-21-L00069_2373870</t>
  </si>
  <si>
    <t>22.06.2023 20:25:28</t>
  </si>
  <si>
    <t>22.06.2023 20:52:21</t>
  </si>
  <si>
    <t>KARAHALİLLİ KÖK 35-20-L00087_955210955_955210955</t>
  </si>
  <si>
    <t>22.06.2023 10:21:17</t>
  </si>
  <si>
    <t>22.06.2023 16:19:18</t>
  </si>
  <si>
    <t>22.06.2023 11:19:38</t>
  </si>
  <si>
    <t>22.06.2023 15:26:47</t>
  </si>
  <si>
    <t>ÖREN TR-2 35-27-L00217_ÖREN TR-3 L01_72160261</t>
  </si>
  <si>
    <t>22.06.2023 10:50:00</t>
  </si>
  <si>
    <t>22.06.2023 14:24:53</t>
  </si>
  <si>
    <t>K-210 35-07-K00210_B B5_66164727</t>
  </si>
  <si>
    <t>22.06.2023 17:07:12</t>
  </si>
  <si>
    <t>23.06.2023 03:05:23</t>
  </si>
  <si>
    <t>HACIALİLER ORTAHAN TR-2 45-73-M00725_945644723_945644723</t>
  </si>
  <si>
    <t>22.06.2023 14:49:57</t>
  </si>
  <si>
    <t>22.06.2023 18:27:37</t>
  </si>
  <si>
    <t>22.06.2023 09:00:09</t>
  </si>
  <si>
    <t>22.06.2023 13:37:34</t>
  </si>
  <si>
    <t>K-4982 35-04-K04982_K-4561 K06_95325411</t>
  </si>
  <si>
    <t>22.06.2023 12:10:47</t>
  </si>
  <si>
    <t>22.06.2023 14:51:59</t>
  </si>
  <si>
    <t>AHMETLİ DM 45-77-M00187_HatBaşıAyırıcı_84908786 M08_84908786</t>
  </si>
  <si>
    <t>22.06.2023 12:36:55</t>
  </si>
  <si>
    <t>22.06.2023 14:37:13</t>
  </si>
  <si>
    <t>DOĞANCI TR-1 35-16-M00071_953336143_953336143</t>
  </si>
  <si>
    <t>22.06.2023 18:35:44</t>
  </si>
  <si>
    <t>22.06.2023 18:54:31</t>
  </si>
  <si>
    <t>DM-16/TR-71 45-71-M02470_45-71-M02470_84429556</t>
  </si>
  <si>
    <t>22.06.2023 09:44:37</t>
  </si>
  <si>
    <t>22.06.2023 11:44:35</t>
  </si>
  <si>
    <t>22.06.2023 11:40:00</t>
  </si>
  <si>
    <t>22.06.2023 12:05:14</t>
  </si>
  <si>
    <t>22.06.2023 04:36:29</t>
  </si>
  <si>
    <t>22.06.2023 05:03:04</t>
  </si>
  <si>
    <t>KARABURUN TR-1/9 35-21-L00024_B_56357252_56357252</t>
  </si>
  <si>
    <t>22.06.2023 08:27:26</t>
  </si>
  <si>
    <t>22.06.2023 09:25:45</t>
  </si>
  <si>
    <t>SEYREKLİ TR-2 35-15-L00440_B_56370344_56370344</t>
  </si>
  <si>
    <t>22.06.2023 19:17:52</t>
  </si>
  <si>
    <t>22.06.2023 22:05:48</t>
  </si>
  <si>
    <t>SELENDİ DM 45-81-M00001_HatBaşıAyırıcı_53134869 M14_53134869</t>
  </si>
  <si>
    <t>22.06.2023 11:01:48</t>
  </si>
  <si>
    <t>22.06.2023 11:24:57</t>
  </si>
  <si>
    <t>TR-1/14 45-72-M00014_956519051_956519051</t>
  </si>
  <si>
    <t>22.06.2023 17:33:41</t>
  </si>
  <si>
    <t>22.06.2023 19:50:07</t>
  </si>
  <si>
    <t>22.06.2023 14:41:44</t>
  </si>
  <si>
    <t>22.06.2023 15:36:24</t>
  </si>
  <si>
    <t>K-1109 35-04-K01109_99091179_99091179</t>
  </si>
  <si>
    <t>22.06.2023 16:36:58</t>
  </si>
  <si>
    <t>22.06.2023 21:32:34</t>
  </si>
  <si>
    <t>22.06.2023 13:39:13</t>
  </si>
  <si>
    <t>22.06.2023 15:15:09</t>
  </si>
  <si>
    <t>22.06.2023 12:54:57</t>
  </si>
  <si>
    <t>22.06.2023 13:09:00</t>
  </si>
  <si>
    <t>KISIK TR-1 (M-135) 35-22-M00135__90013253_90013253</t>
  </si>
  <si>
    <t>22.06.2023 15:26:05</t>
  </si>
  <si>
    <t>22.06.2023 20:46:44</t>
  </si>
  <si>
    <t>22.06.2023 21:30:41</t>
  </si>
  <si>
    <t>23.06.2023 00:47:17</t>
  </si>
  <si>
    <t>MURADİYE DM-5/11 45-71-M00232_DM-11/10A M014_72091453</t>
  </si>
  <si>
    <t>22.06.2023 18:22:12</t>
  </si>
  <si>
    <t>23.06.2023 06:17:52</t>
  </si>
  <si>
    <t>AYASKENT DM-2 (TR-1) 35-16-M00011_AYASKÖY TR-4 M03_72045942</t>
  </si>
  <si>
    <t>22.06.2023 10:07:53</t>
  </si>
  <si>
    <t>22.06.2023 15:25:05</t>
  </si>
  <si>
    <t>GÖKÇEN DM 1-2/3 35-29-L00061_35-29-L00061_72210958</t>
  </si>
  <si>
    <t>22.06.2023 08:57:33</t>
  </si>
  <si>
    <t>22.06.2023 15:41:14</t>
  </si>
  <si>
    <t>22.06.2023 19:35:16</t>
  </si>
  <si>
    <t>22.06.2023 21:47:19</t>
  </si>
  <si>
    <t>22.06.2023 00:58:52</t>
  </si>
  <si>
    <t>22.06.2023 03:01:45</t>
  </si>
  <si>
    <t>ESKİOBA TR-2 35-29-L00146_35-29-L00146_2372903</t>
  </si>
  <si>
    <t>22.06.2023 16:15:27</t>
  </si>
  <si>
    <t>22.06.2023 19:11:38</t>
  </si>
  <si>
    <t>22.06.2023 20:21:06</t>
  </si>
  <si>
    <t>22.06.2023 22:23:33</t>
  </si>
  <si>
    <t>KAYMAKÇI DM-2 35-15-M00309_BEYDAĞ M02_66415345</t>
  </si>
  <si>
    <t>22.06.2023 11:19:18</t>
  </si>
  <si>
    <t>22.06.2023 11:34:05</t>
  </si>
  <si>
    <t>L-288 MENDERES MAH. 35-18-L00288_35-18-L00288_72109362</t>
  </si>
  <si>
    <t>22.06.2023 09:24:14</t>
  </si>
  <si>
    <t>22.06.2023 15:23:21</t>
  </si>
  <si>
    <t>22.06.2023 19:47:43</t>
  </si>
  <si>
    <t>22.06.2023 21:09:01</t>
  </si>
  <si>
    <t>GÖZTEPE İM 35-01-A00004_KARABAĞLAR-1 GİRİŞ M10_2047672</t>
  </si>
  <si>
    <t>22.06.2023 00:31:00</t>
  </si>
  <si>
    <t>22.06.2023 00:39:14</t>
  </si>
  <si>
    <t>GÜMÜLDÜR DM-3 (M-29) 35-25-M00029_GÜMÜLDÜR M-28 M03_72083925</t>
  </si>
  <si>
    <t>22.06.2023 09:13:25</t>
  </si>
  <si>
    <t>22.06.2023 16:38:33</t>
  </si>
  <si>
    <t>DM 1-2/5 35-29-L00062_48309387_56396708_56396708</t>
  </si>
  <si>
    <t>22.06.2023 10:01:28</t>
  </si>
  <si>
    <t>22.06.2023 15:53:49</t>
  </si>
  <si>
    <t>K-3959 35-02-K03959_A_56366766_56366766</t>
  </si>
  <si>
    <t>22.06.2023 12:39:25</t>
  </si>
  <si>
    <t>22.06.2023 13:15:00</t>
  </si>
  <si>
    <t>22.06.2023 17:34:36</t>
  </si>
  <si>
    <t>22.06.2023 18:17:03</t>
  </si>
  <si>
    <t>OCAKLI TR-1 35-15-L00770_A_56406996_56406996</t>
  </si>
  <si>
    <t>22.06.2023 15:07:05</t>
  </si>
  <si>
    <t>22.06.2023 21:22:24</t>
  </si>
  <si>
    <t>22.06.2023 18:43:21</t>
  </si>
  <si>
    <t>22.06.2023 18:46:15</t>
  </si>
  <si>
    <t>DM-2/2 35-28-M00128_953384117_953384117</t>
  </si>
  <si>
    <t>22.06.2023 10:21:22</t>
  </si>
  <si>
    <t>22.06.2023 12:20:05</t>
  </si>
  <si>
    <t>NECATİ ALA VE ARKADAŞLARI TR 35-24-M00221_35-24-M00221_2360788</t>
  </si>
  <si>
    <t>22.06.2023 19:03:50</t>
  </si>
  <si>
    <t>22.06.2023 19:21:22</t>
  </si>
  <si>
    <t>22.06.2023 19:27:37</t>
  </si>
  <si>
    <t>22.06.2023 20:20:42</t>
  </si>
  <si>
    <t>MALAZ BAĞBAŞI TR-1 45-75-M00289_A_56398913_56398913</t>
  </si>
  <si>
    <t>22.06.2023 17:33:46</t>
  </si>
  <si>
    <t>22.06.2023 21:52:20</t>
  </si>
  <si>
    <t>TR-1-1/5 CEZAEVİ KABİN 35-20-L00005_955193120_955193120</t>
  </si>
  <si>
    <t>22.06.2023 18:01:34</t>
  </si>
  <si>
    <t>22.06.2023 20:28:37</t>
  </si>
  <si>
    <t>22.06.2023 11:09:04</t>
  </si>
  <si>
    <t>22.06.2023 13:28:18</t>
  </si>
  <si>
    <t>MENEMEN KÖK-20 35-28-M00020_YAHŞELLİ TR-3 M04_83590319</t>
  </si>
  <si>
    <t>22.06.2023 07:57:53</t>
  </si>
  <si>
    <t>22.06.2023 08:36:49</t>
  </si>
  <si>
    <t>TR-129 35-19-L00129_C_91184126_91184126</t>
  </si>
  <si>
    <t>22.06.2023 20:18:06</t>
  </si>
  <si>
    <t>22.06.2023 21:35:05</t>
  </si>
  <si>
    <t>KÜÇÜK SANAYİ SİTESİ TR-2 45-83-L00143_45-83-L00143_72154431</t>
  </si>
  <si>
    <t>22.06.2023 09:06:26</t>
  </si>
  <si>
    <t>22.06.2023 18:50:58</t>
  </si>
  <si>
    <t>K-1109 35-04-K01109_A A1B_5835573</t>
  </si>
  <si>
    <t>22.06.2023 10:56:45</t>
  </si>
  <si>
    <t>22.06.2023 12:53:12</t>
  </si>
  <si>
    <t>DM-4/TR-15 (ESKİ TR-14) 35-26-M00014_956619466_956619466</t>
  </si>
  <si>
    <t>22.06.2023 09:33:52</t>
  </si>
  <si>
    <t>22.06.2023 15:11:08</t>
  </si>
  <si>
    <t>ZEYTİNLİPARK DM (M-400) 35-17-M00400_M-500 M014_66434811</t>
  </si>
  <si>
    <t>22.06.2023 09:02:31</t>
  </si>
  <si>
    <t>22.06.2023 13:31:55</t>
  </si>
  <si>
    <t>22.06.2023 13:48:37</t>
  </si>
  <si>
    <t>22.06.2023 14:11:37</t>
  </si>
  <si>
    <t>DM-2/9 KENAN CENGİZ 35-28-M00826_DAĞITIM TRAFOSU M03_57831786</t>
  </si>
  <si>
    <t>22.06.2023 10:02:18</t>
  </si>
  <si>
    <t>22.06.2023 17:43:19</t>
  </si>
  <si>
    <t>YENİ FOÇA TR-26 35-23-M00026_950419906_950419906</t>
  </si>
  <si>
    <t>22.06.2023 13:00:43</t>
  </si>
  <si>
    <t>22.06.2023 15:25:39</t>
  </si>
  <si>
    <t>SARISU TR-3 35-31-L00081_35-31-L00081_2363469</t>
  </si>
  <si>
    <t>22.06.2023 10:19:31</t>
  </si>
  <si>
    <t>22.06.2023 16:21:27</t>
  </si>
  <si>
    <t>DEĞİRMENDERE TR-3 35-22-M00194_955294928_955294928</t>
  </si>
  <si>
    <t>22.06.2023 16:15:29</t>
  </si>
  <si>
    <t>22.06.2023 19:24:03</t>
  </si>
  <si>
    <t>MURADİYE DM-5/10 45-71-M00775_DM-5/9A M07_2124693</t>
  </si>
  <si>
    <t>22.06.2023 17:16:30</t>
  </si>
  <si>
    <t>22.06.2023 17:55:39</t>
  </si>
  <si>
    <t>22.06.2023 09:50:44</t>
  </si>
  <si>
    <t>22.06.2023 10:36:07</t>
  </si>
  <si>
    <t>22.06.2023 07:05:11</t>
  </si>
  <si>
    <t>22.06.2023 07:50:15</t>
  </si>
  <si>
    <t>22.06.2023 08:38:34</t>
  </si>
  <si>
    <t>22.06.2023 09:21:27</t>
  </si>
  <si>
    <t>TİRE DM2/11 35-29-M00117_35-29-M00117_2372189</t>
  </si>
  <si>
    <t>22.06.2023 12:44:38</t>
  </si>
  <si>
    <t>22.06.2023 13:14:32</t>
  </si>
  <si>
    <t>K-3791 35-07-K03791_913272084_913272084</t>
  </si>
  <si>
    <t>22.06.2023 21:00:49</t>
  </si>
  <si>
    <t>23.06.2023 00:09:18</t>
  </si>
  <si>
    <t>EĞERCİ TR-1 35-26-L00167_DIREK TIPI TRAFO HUCRESI H01_2040538</t>
  </si>
  <si>
    <t>22.06.2023 09:53:46</t>
  </si>
  <si>
    <t>22.06.2023 17:36:45</t>
  </si>
  <si>
    <t>TİRE İM-DM-1 35-29-A00001_HatBaşıAyırıcı_53138585 L04_53138585</t>
  </si>
  <si>
    <t>22.06.2023 19:05:59</t>
  </si>
  <si>
    <t>22.06.2023 22:31:47</t>
  </si>
  <si>
    <t>22.06.2023 14:27:27</t>
  </si>
  <si>
    <t>22.06.2023 16:55:36</t>
  </si>
  <si>
    <t>22.06.2023 23:00:54</t>
  </si>
  <si>
    <t>22.06.2023 23:43:54</t>
  </si>
  <si>
    <t>MANDALLI TR-1 45-84-M00020_B_91399975_91399975</t>
  </si>
  <si>
    <t>22.06.2023 10:59:05</t>
  </si>
  <si>
    <t>22.06.2023 12:53:28</t>
  </si>
  <si>
    <t>SARAÇLAR KÖK 45-77-L00104_HAMİDİYE L05_72240088</t>
  </si>
  <si>
    <t>22.06.2023 09:18:34</t>
  </si>
  <si>
    <t>22.06.2023 09:39:35</t>
  </si>
  <si>
    <t>M-2077 35-09-M02077_35-09-M02077_2373511</t>
  </si>
  <si>
    <t>22.06.2023 16:17:12</t>
  </si>
  <si>
    <t>22.06.2023 18:32:50</t>
  </si>
  <si>
    <t>22.06.2023 11:46:55</t>
  </si>
  <si>
    <t>22.06.2023 12:02:43</t>
  </si>
  <si>
    <t>EMİRALEM TR-16 35-28-M00234_D_56357657_56357657</t>
  </si>
  <si>
    <t>22.06.2023 18:48:14</t>
  </si>
  <si>
    <t>22.06.2023 22:25:25</t>
  </si>
  <si>
    <t>M-1052 35-02-M01052_35-02-M01052_2368311</t>
  </si>
  <si>
    <t>22.06.2023 13:17:57</t>
  </si>
  <si>
    <t>22.06.2023 14:32:02</t>
  </si>
  <si>
    <t>TR-2/14-B 45-72-L00069_956531657_956531657</t>
  </si>
  <si>
    <t>22.06.2023 12:53:02</t>
  </si>
  <si>
    <t>22.06.2023 13:34:55</t>
  </si>
  <si>
    <t>M-36 DOĞALKENT 35-23-M00036_A A05_66136607</t>
  </si>
  <si>
    <t>22.06.2023 14:53:41</t>
  </si>
  <si>
    <t>22.06.2023 18:14:45</t>
  </si>
  <si>
    <t>22.06.2023 19:08:17</t>
  </si>
  <si>
    <t>22.06.2023 19:16:53</t>
  </si>
  <si>
    <t>M-1281 35-02-M01281__72373061_72373061</t>
  </si>
  <si>
    <t>22.06.2023 18:24:09</t>
  </si>
  <si>
    <t>22.06.2023 19:53:07</t>
  </si>
  <si>
    <t>PİYADELER KÖK 45-73-M00136_HatBaşıAyırıcı_53136473 M09_53136473</t>
  </si>
  <si>
    <t>22.06.2023 09:34:35</t>
  </si>
  <si>
    <t>22.06.2023 13:15:53</t>
  </si>
  <si>
    <t>YENİFOÇA TR-24 35-23-M00024_D d4b_42106603</t>
  </si>
  <si>
    <t>22.06.2023 01:41:28</t>
  </si>
  <si>
    <t>22.06.2023 02:18:45</t>
  </si>
  <si>
    <t>22.06.2023 09:03:23</t>
  </si>
  <si>
    <t>22.06.2023 18:58:04</t>
  </si>
  <si>
    <t>TR-36 35-16-L00036_35-16-L00036_2346958</t>
  </si>
  <si>
    <t>22.06.2023 17:17:53</t>
  </si>
  <si>
    <t>22.06.2023 18:12:19</t>
  </si>
  <si>
    <t>22.06.2023 07:14:05</t>
  </si>
  <si>
    <t>22.06.2023 07:18:59</t>
  </si>
  <si>
    <t>M-2154 35-02-M02154_M-580 NEBOSAN M03_66025631</t>
  </si>
  <si>
    <t>22.06.2023 20:40:09</t>
  </si>
  <si>
    <t>22.06.2023 23:11:54</t>
  </si>
  <si>
    <t>SARISU TR-4 35-31-L00082_35-31-L00082_2363470</t>
  </si>
  <si>
    <t>22.06.2023 10:36:19</t>
  </si>
  <si>
    <t>22.06.2023 16:04:00</t>
  </si>
  <si>
    <t>İDRİS KEPEZ TR 35-30-M00231_A_91107543_91107543</t>
  </si>
  <si>
    <t>22.06.2023 20:09:31</t>
  </si>
  <si>
    <t>22.06.2023 23:13:50</t>
  </si>
  <si>
    <t>22.06.2023 22:00:49</t>
  </si>
  <si>
    <t>22.06.2023 22:13:25</t>
  </si>
  <si>
    <t>TIRAZLI KÖK 45-79-M00079_HatBaşıAyırıcı_53134409 M06_53134409</t>
  </si>
  <si>
    <t>22.06.2023 17:57:41</t>
  </si>
  <si>
    <t>22.06.2023 18:43:59</t>
  </si>
  <si>
    <t>KARAAĞAÇ TR-2 45-78-L00504_B_56392135_56392135</t>
  </si>
  <si>
    <t>22.06.2023 21:09:33</t>
  </si>
  <si>
    <t>22.06.2023 21:53:16</t>
  </si>
  <si>
    <t>K-1512 35-02-K01512_TRAFO K01_2333762</t>
  </si>
  <si>
    <t>22.06.2023 10:03:54</t>
  </si>
  <si>
    <t>22.06.2023 14:21:11</t>
  </si>
  <si>
    <t>TR-118 35-16-L00118_35-16-L00118_72037088</t>
  </si>
  <si>
    <t>22.06.2023 19:45:31</t>
  </si>
  <si>
    <t>22.06.2023 20:10:20</t>
  </si>
  <si>
    <t>22.06.2023 14:14:41</t>
  </si>
  <si>
    <t>22.06.2023 20:01:31</t>
  </si>
  <si>
    <t>ALİBEYLİ TR-1 35-16-M00148_953354099_953354099</t>
  </si>
  <si>
    <t>22.06.2023 16:26:52</t>
  </si>
  <si>
    <t>22.06.2023 18:00:05</t>
  </si>
  <si>
    <t>M-2165 35-09-M02165_97840655_97840655</t>
  </si>
  <si>
    <t>22.06.2023 23:08:19</t>
  </si>
  <si>
    <t>23.06.2023 01:16:46</t>
  </si>
  <si>
    <t>22.06.2023 08:34:40</t>
  </si>
  <si>
    <t>22.06.2023 09:36:01</t>
  </si>
  <si>
    <t>EMİRALEM TR-18 KÖK 35-28-M00239_SÜLEYMANLI KÖK M02_66567575</t>
  </si>
  <si>
    <t>22.06.2023 09:18:28</t>
  </si>
  <si>
    <t>22.06.2023 16:10:34</t>
  </si>
  <si>
    <t>K-1465 35-03-K01465_G_65512105_65512105</t>
  </si>
  <si>
    <t>22.06.2023 13:25:33</t>
  </si>
  <si>
    <t>22.06.2023 14:11:58</t>
  </si>
  <si>
    <t>KARAAĞAÇLI TR-1 45-71-M01904_HatBaşıAyırıcı_53135012 M03_53135012</t>
  </si>
  <si>
    <t>23.06.2023 15:50:16</t>
  </si>
  <si>
    <t>24.06.2023 00:57:37</t>
  </si>
  <si>
    <t>M-1033 35-04-M01033_915125849_915125849</t>
  </si>
  <si>
    <t>23.06.2023 22:04:50</t>
  </si>
  <si>
    <t>23.06.2023 23:58:34</t>
  </si>
  <si>
    <t>MENEMEN DM-6/20 35-28-L00091_953385056_953385056</t>
  </si>
  <si>
    <t>23.06.2023 18:28:23</t>
  </si>
  <si>
    <t>23.06.2023 20:07:58</t>
  </si>
  <si>
    <t>23.06.2023 06:34:47</t>
  </si>
  <si>
    <t>23.06.2023 07:09:11</t>
  </si>
  <si>
    <t>23.06.2023 15:02:05</t>
  </si>
  <si>
    <t>23.06.2023 15:42:19</t>
  </si>
  <si>
    <t>ALMAK TM 35-17-A00003_HatBaşıAyırıcı_65314110 M28_65314110</t>
  </si>
  <si>
    <t>23.06.2023 17:45:43</t>
  </si>
  <si>
    <t>23.06.2023 20:25:11</t>
  </si>
  <si>
    <t>K-859 35-01-K00859_35-01-K00859_2376914</t>
  </si>
  <si>
    <t>23.06.2023 09:35:34</t>
  </si>
  <si>
    <t>23.06.2023 10:37:39</t>
  </si>
  <si>
    <t>FOÇA M-258 35-23-M00258_35-23-M00258_2376578</t>
  </si>
  <si>
    <t>23.06.2023 09:22:17</t>
  </si>
  <si>
    <t>23.06.2023 10:19:05</t>
  </si>
  <si>
    <t>EMİRHACILI TR-2 45-78-L00606_49259668_56387988_56387988</t>
  </si>
  <si>
    <t>23.06.2023 17:33:17</t>
  </si>
  <si>
    <t>23.06.2023 18:45:18</t>
  </si>
  <si>
    <t>TR-16 35-19-M00016_A A01_5845614</t>
  </si>
  <si>
    <t>23.06.2023 15:24:09</t>
  </si>
  <si>
    <t>23.06.2023 17:03:36</t>
  </si>
  <si>
    <t>23.06.2023 14:53:11</t>
  </si>
  <si>
    <t>23.06.2023 21:20:34</t>
  </si>
  <si>
    <t>KINIK TR-24 35-24-M00024_DIREK TIPI TRAFO HUCRESI H01_2042236</t>
  </si>
  <si>
    <t>23.06.2023 22:27:50</t>
  </si>
  <si>
    <t>23.06.2023 23:33:54</t>
  </si>
  <si>
    <t>TR-129 35-19-L00129_956678532_956678532</t>
  </si>
  <si>
    <t>23.06.2023 16:02:18</t>
  </si>
  <si>
    <t>23.06.2023 17:31:06</t>
  </si>
  <si>
    <t>TR-1/7 45-72-M00007_956503088_956503088</t>
  </si>
  <si>
    <t>23.06.2023 19:28:02</t>
  </si>
  <si>
    <t>23.06.2023 20:58:17</t>
  </si>
  <si>
    <t>M-2930 35-01-M02930_911507568_911507568</t>
  </si>
  <si>
    <t>23.06.2023 12:51:30</t>
  </si>
  <si>
    <t>23.06.2023 20:20:52</t>
  </si>
  <si>
    <t>ÇAYPINAR MUSLUK GEDİĞİ TR 45-78-L00298_49339739_56392634_56392634</t>
  </si>
  <si>
    <t>23.06.2023 20:28:28</t>
  </si>
  <si>
    <t>23.06.2023 22:22:24</t>
  </si>
  <si>
    <t>L-140 35-18-L00140_L-133 L01_2092535</t>
  </si>
  <si>
    <t>23.06.2023 05:42:46</t>
  </si>
  <si>
    <t>23.06.2023 09:28:43</t>
  </si>
  <si>
    <t>23.06.2023 14:26:40</t>
  </si>
  <si>
    <t>23.06.2023 14:48:17</t>
  </si>
  <si>
    <t>ÜZÜMLER TR-1 35-29-L00650_35-29-L00650_72346675</t>
  </si>
  <si>
    <t>23.06.2023 13:31:21</t>
  </si>
  <si>
    <t>23.06.2023 14:15:20</t>
  </si>
  <si>
    <t>23.06.2023 19:57:32</t>
  </si>
  <si>
    <t>23.06.2023 20:40:11</t>
  </si>
  <si>
    <t>23.06.2023 08:19:38</t>
  </si>
  <si>
    <t>23.06.2023 08:27:22</t>
  </si>
  <si>
    <t>23.06.2023 21:02:09</t>
  </si>
  <si>
    <t>23.06.2023 22:30:16</t>
  </si>
  <si>
    <t>K-9 35-01-K00009_910975078_910975078</t>
  </si>
  <si>
    <t>23.06.2023 14:12:46</t>
  </si>
  <si>
    <t>23.06.2023 17:47:35</t>
  </si>
  <si>
    <t>23.06.2023 08:47:41</t>
  </si>
  <si>
    <t>23.06.2023 08:55:26</t>
  </si>
  <si>
    <t>M-1804 35-02-M01804_M-3290 M01_2067609</t>
  </si>
  <si>
    <t>23.06.2023 10:59:20</t>
  </si>
  <si>
    <t>23.06.2023 14:42:53</t>
  </si>
  <si>
    <t>ASARLIK TR-14 KÖK 35-28-M00168_ASARLIK TR-1 M01_66531981</t>
  </si>
  <si>
    <t>23.06.2023 10:02:28</t>
  </si>
  <si>
    <t>23.06.2023 17:11:20</t>
  </si>
  <si>
    <t>YEŞİLOVA ÇAYIR TR-5 35-20-L00130_955215221_955215221</t>
  </si>
  <si>
    <t>23.06.2023 15:41:40</t>
  </si>
  <si>
    <t>23.06.2023 21:40:04</t>
  </si>
  <si>
    <t>DURASILLI TR-14 45-78-M01150_49274884_56391737_56391737</t>
  </si>
  <si>
    <t>23.06.2023 17:34:21</t>
  </si>
  <si>
    <t>23.06.2023 18:07:32</t>
  </si>
  <si>
    <t>YENİFOÇA TR-54 35-23-M00054_A_56399268_56399268</t>
  </si>
  <si>
    <t>23.06.2023 01:38:16</t>
  </si>
  <si>
    <t>23.06.2023 02:18:33</t>
  </si>
  <si>
    <t>URLA TM-1 35-19-A00004_HatBaşıAyırıcı_53137247 M07_53137247</t>
  </si>
  <si>
    <t>23.06.2023 14:06:38</t>
  </si>
  <si>
    <t>23.06.2023 14:52:31</t>
  </si>
  <si>
    <t>DUMANLAR KÖK 45-81-M00044_DUMANLAR M03_72038297</t>
  </si>
  <si>
    <t>23.06.2023 17:57:45</t>
  </si>
  <si>
    <t>23.06.2023 18:13:44</t>
  </si>
  <si>
    <t>TEKKEDERE DM 35-16-M00137_KAZIKBAĞLAR M12_2118602</t>
  </si>
  <si>
    <t>23.06.2023 09:18:14</t>
  </si>
  <si>
    <t>23.06.2023 09:21:17</t>
  </si>
  <si>
    <t>ÇANDARLI TR-15 (SANAYİ) 35-30-M00015_E_56366885_56366885</t>
  </si>
  <si>
    <t>23.06.2023 19:33:38</t>
  </si>
  <si>
    <t>23.06.2023 20:16:52</t>
  </si>
  <si>
    <t>TR-1/80 45-72-M00080_956505593_956505593</t>
  </si>
  <si>
    <t>23.06.2023 09:47:33</t>
  </si>
  <si>
    <t>23.06.2023 11:25:22</t>
  </si>
  <si>
    <t>23.06.2023 22:12:48</t>
  </si>
  <si>
    <t>24.06.2023 00:02:07</t>
  </si>
  <si>
    <t>GÜLBAHÇE TR-13 (KARAPINAR) 35-19-L00143_35-19-L00143_2361785</t>
  </si>
  <si>
    <t>23.06.2023 18:06:07</t>
  </si>
  <si>
    <t>23.06.2023 18:31:44</t>
  </si>
  <si>
    <t>DM-2/25 35-27-M01190_ H_82963969</t>
  </si>
  <si>
    <t>23.06.2023 10:17:44</t>
  </si>
  <si>
    <t>23.06.2023 15:53:44</t>
  </si>
  <si>
    <t>SOMA TR-37 45-82-M00527_A_56388603_56388603</t>
  </si>
  <si>
    <t>23.06.2023 08:17:06</t>
  </si>
  <si>
    <t>23.06.2023 10:04:37</t>
  </si>
  <si>
    <t>KINIK TR-8 35-24-L00008_35-24-L00008_59853029</t>
  </si>
  <si>
    <t>23.06.2023 19:22:21</t>
  </si>
  <si>
    <t>23.06.2023 19:53:35</t>
  </si>
  <si>
    <t>URLA TM-1 35-19-A00004_SEFERİHİSAR M05_2054366</t>
  </si>
  <si>
    <t>23.06.2023 14:54:03</t>
  </si>
  <si>
    <t>23.06.2023 19:04:52</t>
  </si>
  <si>
    <t>İZZETTİN KÖK 45-83-M00132_HatBaşıAyırıcı_53137046 M02_53137046</t>
  </si>
  <si>
    <t>23.06.2023 09:42:00</t>
  </si>
  <si>
    <t>23.06.2023 11:29:34</t>
  </si>
  <si>
    <t>K-3734 35-04-K03734_99371522_99371522</t>
  </si>
  <si>
    <t>23.06.2023 21:03:46</t>
  </si>
  <si>
    <t>23.06.2023 22:52:41</t>
  </si>
  <si>
    <t>SUBAŞI-4 35-26-L00331_956611645_956611645</t>
  </si>
  <si>
    <t>23.06.2023 21:51:46</t>
  </si>
  <si>
    <t>23.06.2023 23:35:47</t>
  </si>
  <si>
    <t>BALCILAR TR-2 35-20-M00041_955209528_955209528</t>
  </si>
  <si>
    <t>23.06.2023 14:23:37</t>
  </si>
  <si>
    <t>23.06.2023 21:17:14</t>
  </si>
  <si>
    <t>DM-1/TR-15 SEFERİHİSAR 35-14-M00327_A B1_5858505</t>
  </si>
  <si>
    <t>23.06.2023 12:06:05</t>
  </si>
  <si>
    <t>23.06.2023 13:10:42</t>
  </si>
  <si>
    <t>TR-28 35-32-L00132_35-32-L00132_2377044</t>
  </si>
  <si>
    <t>23.06.2023 13:27:00</t>
  </si>
  <si>
    <t>23.06.2023 16:23:39</t>
  </si>
  <si>
    <t>K-2333 35-07-K02333_99200115_99200115</t>
  </si>
  <si>
    <t>23.06.2023 20:04:15</t>
  </si>
  <si>
    <t>23.06.2023 22:57:08</t>
  </si>
  <si>
    <t>GÖÇBEYLİ DM 35-16-M00139_KOZLUCA M07_72044684</t>
  </si>
  <si>
    <t>23.06.2023 08:53:33</t>
  </si>
  <si>
    <t>23.06.2023 10:11:21</t>
  </si>
  <si>
    <t>23.06.2023 17:41:51</t>
  </si>
  <si>
    <t>23.06.2023 18:46:00</t>
  </si>
  <si>
    <t>23.06.2023 17:35:13</t>
  </si>
  <si>
    <t>23.06.2023 20:04:39</t>
  </si>
  <si>
    <t>23.06.2023 21:12:54</t>
  </si>
  <si>
    <t>23.06.2023 21:19:15</t>
  </si>
  <si>
    <t>CABERFAKILI TR-1 45-73-M01276_A_81340637_81340637</t>
  </si>
  <si>
    <t>23.06.2023 20:11:20</t>
  </si>
  <si>
    <t>23.06.2023 23:19:57</t>
  </si>
  <si>
    <t>VİLLAKENT TR-5 35-28-M00382_7230628_56360134_56360134</t>
  </si>
  <si>
    <t>23.06.2023 14:27:44</t>
  </si>
  <si>
    <t>23.06.2023 21:38:17</t>
  </si>
  <si>
    <t>23.06.2023 07:51:45</t>
  </si>
  <si>
    <t>23.06.2023 07:58:53</t>
  </si>
  <si>
    <t>23.06.2023 08:07:15</t>
  </si>
  <si>
    <t>23.06.2023 08:12:19</t>
  </si>
  <si>
    <t>23.06.2023 08:21:58</t>
  </si>
  <si>
    <t>23.06.2023 09:35:00</t>
  </si>
  <si>
    <t>23.06.2023 09:52:17</t>
  </si>
  <si>
    <t>23.06.2023 16:39:03</t>
  </si>
  <si>
    <t>GERMİYAN İM 35-18-A00004_TR-A M03_2313568</t>
  </si>
  <si>
    <t>23.06.2023 13:07:00</t>
  </si>
  <si>
    <t>23.06.2023 17:56:00</t>
  </si>
  <si>
    <t>23.06.2023 20:33:00</t>
  </si>
  <si>
    <t>23.06.2023 22:13:11</t>
  </si>
  <si>
    <t>ERDELLİ TR-1 45-72-L00477_956507043_956507043</t>
  </si>
  <si>
    <t>23.06.2023 13:01:36</t>
  </si>
  <si>
    <t>23.06.2023 15:04:45</t>
  </si>
  <si>
    <t>SEYREKLİ TR-14 35-15-L00437_A_56369968_56369968</t>
  </si>
  <si>
    <t>23.06.2023 18:13:08</t>
  </si>
  <si>
    <t>23.06.2023 20:02:28</t>
  </si>
  <si>
    <t>23.06.2023 23:31:28</t>
  </si>
  <si>
    <t>TR-51 45-78-L00051_A a3_49409559</t>
  </si>
  <si>
    <t>23.06.2023 00:02:34</t>
  </si>
  <si>
    <t>23.06.2023 00:55:09</t>
  </si>
  <si>
    <t>SALİHLİ TM 45-78-A00004_HatBaşıAyırıcı_53140294 M08_53140294</t>
  </si>
  <si>
    <t>23.06.2023 12:28:18</t>
  </si>
  <si>
    <t>23.06.2023 12:47:28</t>
  </si>
  <si>
    <t>KUZEYİR TR-2 45-74-M00384_A_91815815_91815815</t>
  </si>
  <si>
    <t>23.06.2023 18:37:57</t>
  </si>
  <si>
    <t>23.06.2023 21:55:13</t>
  </si>
  <si>
    <t>L-49 SAYKOP 35-14-L00049_956635623_956635623</t>
  </si>
  <si>
    <t>23.06.2023 14:41:35</t>
  </si>
  <si>
    <t>23.06.2023 17:34:35</t>
  </si>
  <si>
    <t>M-2748 35-01-M02748_A_56370524_56370524</t>
  </si>
  <si>
    <t>23.06.2023 21:04:24</t>
  </si>
  <si>
    <t>23.06.2023 22:57:13</t>
  </si>
  <si>
    <t>MENEMEN TR-1 35-28-L00001_953396258_953396258</t>
  </si>
  <si>
    <t>23.06.2023 08:00:44</t>
  </si>
  <si>
    <t>23.06.2023 08:43:26</t>
  </si>
  <si>
    <t>23.06.2023 15:30:53</t>
  </si>
  <si>
    <t>23.06.2023 15:44:19</t>
  </si>
  <si>
    <t>PAŞAKÖY TR-4 45-80-M00166_45-80-M00166_2371975</t>
  </si>
  <si>
    <t>23.06.2023 10:10:24</t>
  </si>
  <si>
    <t>23.06.2023 11:37:44</t>
  </si>
  <si>
    <t>23.06.2023 06:42:34</t>
  </si>
  <si>
    <t>23.06.2023 07:36:56</t>
  </si>
  <si>
    <t>KABAZLI TR-1 45-78-M00677_49289925_56390743_56390743</t>
  </si>
  <si>
    <t>23.06.2023 19:05:23</t>
  </si>
  <si>
    <t>23.06.2023 19:32:38</t>
  </si>
  <si>
    <t>23.06.2023 17:17:24</t>
  </si>
  <si>
    <t>23.06.2023 17:19:24</t>
  </si>
  <si>
    <t>DM-2/9 35-29-M00104_DM-2/11 M03_92560249</t>
  </si>
  <si>
    <t>23.06.2023 13:02:46</t>
  </si>
  <si>
    <t>23.06.2023 18:38:28</t>
  </si>
  <si>
    <t>23.06.2023 09:59:58</t>
  </si>
  <si>
    <t>23.06.2023 10:02:18</t>
  </si>
  <si>
    <t>ÖZBEY İM 35-26-A00005_ABALIOĞLU M07_65959595</t>
  </si>
  <si>
    <t>23.06.2023 15:06:26</t>
  </si>
  <si>
    <t>23.06.2023 15:49:09</t>
  </si>
  <si>
    <t>MALDAN KÖYÜ TR-1 45-71-M01666_953209947_953209947</t>
  </si>
  <si>
    <t>23.06.2023 12:10:19</t>
  </si>
  <si>
    <t>23.06.2023 19:43:54</t>
  </si>
  <si>
    <t>SEFERİHİSAR İM 35-14-A00002_SIĞACIK L03_72378353</t>
  </si>
  <si>
    <t>23.06.2023 10:36:42</t>
  </si>
  <si>
    <t>23.06.2023 13:12:33</t>
  </si>
  <si>
    <t>23.06.2023 10:02:37</t>
  </si>
  <si>
    <t>23.06.2023 18:20:58</t>
  </si>
  <si>
    <t>MURADİYE TR 2/A 45-71-M00201_C C3_5966090</t>
  </si>
  <si>
    <t>23.06.2023 01:06:32</t>
  </si>
  <si>
    <t>23.06.2023 02:54:31</t>
  </si>
  <si>
    <t>23.06.2023 10:49:10</t>
  </si>
  <si>
    <t>23.06.2023 11:28:08</t>
  </si>
  <si>
    <t>K-3375 35-03-K03375_TRAFO K03_2071508</t>
  </si>
  <si>
    <t>23.06.2023 09:18:46</t>
  </si>
  <si>
    <t>23.06.2023 19:16:46</t>
  </si>
  <si>
    <t>23.06.2023 07:19:33</t>
  </si>
  <si>
    <t>23.06.2023 07:32:17</t>
  </si>
  <si>
    <t>SEYREKLİ TR-1 35-15-L00441_B_56361875_56361875</t>
  </si>
  <si>
    <t>23.06.2023 18:49:22</t>
  </si>
  <si>
    <t>23.06.2023 20:16:57</t>
  </si>
  <si>
    <t>İSKELE KÖK 35-17-M00705_YENİ ŞAKRAN M05_85143062</t>
  </si>
  <si>
    <t>23.06.2023 09:20:14</t>
  </si>
  <si>
    <t>23.06.2023 14:01:57</t>
  </si>
  <si>
    <t>L-244 35-18-L00244_950457473_950457473</t>
  </si>
  <si>
    <t>23.06.2023 14:23:51</t>
  </si>
  <si>
    <t>23.06.2023 18:11:50</t>
  </si>
  <si>
    <t>K-4576 35-07-K04576_TRAFO K03_48407107</t>
  </si>
  <si>
    <t>23.06.2023 08:59:58</t>
  </si>
  <si>
    <t>23.06.2023 19:32:46</t>
  </si>
  <si>
    <t>GÖÇBEYLİ DM 35-16-M00139_HatBaşıAyırıcı_53140543 M07_53140543</t>
  </si>
  <si>
    <t>23.06.2023 17:29:45</t>
  </si>
  <si>
    <t>23.06.2023 20:13:27</t>
  </si>
  <si>
    <t>YENİ LİMAN TR-5 35-21-L00213_49804549_56406745_56406745</t>
  </si>
  <si>
    <t>23.06.2023 17:47:12</t>
  </si>
  <si>
    <t>23.06.2023 22:28:42</t>
  </si>
  <si>
    <t>KÜÇÜK SANAYİ SİTESİ TR-1 45-83-L00142_DAĞITIM TRAFOSU L06_72154759</t>
  </si>
  <si>
    <t>23.06.2023 09:03:58</t>
  </si>
  <si>
    <t>23.06.2023 18:14:33</t>
  </si>
  <si>
    <t>AHMETBEYLER DM 35-16-M00154_ÇİTKÖY SULAMA M09_82965211</t>
  </si>
  <si>
    <t>23.06.2023 10:30:24</t>
  </si>
  <si>
    <t>23.06.2023 18:51:43</t>
  </si>
  <si>
    <t>ÇAMLICA TR-12 45-86-M00206_A_56405526_56405526</t>
  </si>
  <si>
    <t>23.06.2023 11:18:59</t>
  </si>
  <si>
    <t>23.06.2023 14:32:26</t>
  </si>
  <si>
    <t>L-239 BAYKAL 35-18-L00239_950433717_950433717</t>
  </si>
  <si>
    <t>23.06.2023 22:09:41</t>
  </si>
  <si>
    <t>24.06.2023 02:24:31</t>
  </si>
  <si>
    <t>MENEMEN DM-4/12 (KÖK-16) 35-28-M00016_EMİRALEM M01_66837105</t>
  </si>
  <si>
    <t>23.06.2023 08:37:55</t>
  </si>
  <si>
    <t>23.06.2023 18:27:30</t>
  </si>
  <si>
    <t>23.06.2023 05:35:44</t>
  </si>
  <si>
    <t>23.06.2023 05:46:16</t>
  </si>
  <si>
    <t>ÇEŞME İM 35-18-A00001_DALYAN L05_2053082</t>
  </si>
  <si>
    <t>23.06.2023 05:14:53</t>
  </si>
  <si>
    <t>23.06.2023 05:40:56</t>
  </si>
  <si>
    <t>SELÇUK İM/DM 35-13-A00004_ŞİRİNCE L04_65986299</t>
  </si>
  <si>
    <t>23.06.2023 10:21:54</t>
  </si>
  <si>
    <t>23.06.2023 16:38:06</t>
  </si>
  <si>
    <t>M-2326 35-04-M02326_966910865_966910865</t>
  </si>
  <si>
    <t>23.06.2023 07:14:04</t>
  </si>
  <si>
    <t>23.06.2023 10:53:33</t>
  </si>
  <si>
    <t>SEYREKLİ TR-14 35-15-L00437_B_56369969_56369969</t>
  </si>
  <si>
    <t>23.06.2023 08:04:11</t>
  </si>
  <si>
    <t>23.06.2023 09:10:04</t>
  </si>
  <si>
    <t>TR-2/96 45-83-M00783__72372914_72372914</t>
  </si>
  <si>
    <t>23.06.2023 13:31:31</t>
  </si>
  <si>
    <t>23.06.2023 15:39:09</t>
  </si>
  <si>
    <t>23.06.2023 10:13:31</t>
  </si>
  <si>
    <t>23.06.2023 13:08:34</t>
  </si>
  <si>
    <t>23.06.2023 01:16:24</t>
  </si>
  <si>
    <t>23.06.2023 05:23:13</t>
  </si>
  <si>
    <t>SART TR-2 45-78-M00171_SART TR-3 M05_65980283</t>
  </si>
  <si>
    <t>23.06.2023 18:52:55</t>
  </si>
  <si>
    <t>23.06.2023 19:55:40</t>
  </si>
  <si>
    <t>TR-1-5/8 (SABRİNİN KAHVE) 35-20-L00052_YANIKKAVAK MERKEZ L01_66524791</t>
  </si>
  <si>
    <t>23.06.2023 09:47:00</t>
  </si>
  <si>
    <t>23.06.2023 18:12:47</t>
  </si>
  <si>
    <t>KINIK TM 35-24-A00004_KINIK-1 M017_76822105</t>
  </si>
  <si>
    <t>23.06.2023 09:30:04</t>
  </si>
  <si>
    <t>23.06.2023 09:45:07</t>
  </si>
  <si>
    <t>DM-25/18 45-71-M00366_953182976_953182976</t>
  </si>
  <si>
    <t>23.06.2023 09:15:47</t>
  </si>
  <si>
    <t>23.06.2023 16:47:36</t>
  </si>
  <si>
    <t>MURADİYE TR-10 45-71-M02143_953239304_953239304</t>
  </si>
  <si>
    <t>23.06.2023 21:18:51</t>
  </si>
  <si>
    <t>24.06.2023 03:46:02</t>
  </si>
  <si>
    <t>KIRCALAR DM 35-16-M00261_SARICAOĞLU ENH GRUBU M05_72041793</t>
  </si>
  <si>
    <t>23.06.2023 22:15:32</t>
  </si>
  <si>
    <t>23.06.2023 22:25:03</t>
  </si>
  <si>
    <t>TR-84 35-17-M00084_950313767_950313767</t>
  </si>
  <si>
    <t>23.06.2023 08:37:33</t>
  </si>
  <si>
    <t>23.06.2023 18:04:56</t>
  </si>
  <si>
    <t>MAVİKÖŞE TR-4 35-17-M00228_DIREK TIPI TRAFO HUCRESI H01_2041946</t>
  </si>
  <si>
    <t>23.06.2023 20:49:14</t>
  </si>
  <si>
    <t>24.06.2023 01:40:17</t>
  </si>
  <si>
    <t>GÖRDES DM 45-75-M00050_HatBaşıAyırıcı_53135601 M09_53135601</t>
  </si>
  <si>
    <t>23.06.2023 18:15:55</t>
  </si>
  <si>
    <t>23.06.2023 23:09:31</t>
  </si>
  <si>
    <t>KAMUKENT TR-3 35-21-M00041_B B01b_78796235</t>
  </si>
  <si>
    <t>23.06.2023 09:34:41</t>
  </si>
  <si>
    <t>23.06.2023 11:05:25</t>
  </si>
  <si>
    <t>23.06.2023 08:06:38</t>
  </si>
  <si>
    <t>23.06.2023 11:53:36</t>
  </si>
  <si>
    <t>23.06.2023 05:54:25</t>
  </si>
  <si>
    <t>23.06.2023 06:11:11</t>
  </si>
  <si>
    <t>K-426 35-07-K00426_913584182_913584182</t>
  </si>
  <si>
    <t>23.06.2023 08:49:14</t>
  </si>
  <si>
    <t>23.06.2023 10:05:41</t>
  </si>
  <si>
    <t>K-4165 35-09-K04165_914532274_914532274</t>
  </si>
  <si>
    <t>23.06.2023 20:10:00</t>
  </si>
  <si>
    <t>23.06.2023 22:25:30</t>
  </si>
  <si>
    <t>23.06.2023 13:36:28</t>
  </si>
  <si>
    <t>23.06.2023 14:13:11</t>
  </si>
  <si>
    <t>SERİNYAYLA DAŞ MAH.TR 45-73-M00881_A_56391157_56391157</t>
  </si>
  <si>
    <t>23.06.2023 20:52:48</t>
  </si>
  <si>
    <t>24.06.2023 01:55:04</t>
  </si>
  <si>
    <t>GERMİYAN İM 35-18-A00004_ŞİFNE L06_2313576</t>
  </si>
  <si>
    <t>23.06.2023 11:04:48</t>
  </si>
  <si>
    <t>23.06.2023 16:21:50</t>
  </si>
  <si>
    <t>ÖDEMİŞ İM 35-15-A00001_TR-110 M04_2058913</t>
  </si>
  <si>
    <t>23.06.2023 20:02:29</t>
  </si>
  <si>
    <t>23.06.2023 20:09:00</t>
  </si>
  <si>
    <t>DM-2/18 (YENİHAN) 45-71-M00155_A a2b_45179973</t>
  </si>
  <si>
    <t>23.06.2023 00:02:31</t>
  </si>
  <si>
    <t>23.06.2023 01:14:12</t>
  </si>
  <si>
    <t>TR-16 45-78-L00016_953301016_953301016</t>
  </si>
  <si>
    <t>23.06.2023 10:40:29</t>
  </si>
  <si>
    <t>23.06.2023 13:59:19</t>
  </si>
  <si>
    <t>M-639 OLDURUK KÖK 35-03-M00639_M-1929 M04_42868457</t>
  </si>
  <si>
    <t>23.06.2023 16:51:54</t>
  </si>
  <si>
    <t>23.06.2023 16:53:15</t>
  </si>
  <si>
    <t>23.06.2023 14:59:38</t>
  </si>
  <si>
    <t>23.06.2023 15:08:04</t>
  </si>
  <si>
    <t>K-2919 35-03-K02919_TRAFO K04_41966474</t>
  </si>
  <si>
    <t>23.06.2023 02:16:27</t>
  </si>
  <si>
    <t>23.06.2023 02:33:53</t>
  </si>
  <si>
    <t>SARUHANLI TR-37 45-80-M02889_956563277_956563277</t>
  </si>
  <si>
    <t>23.06.2023 19:38:50</t>
  </si>
  <si>
    <t>23.06.2023 21:59:33</t>
  </si>
  <si>
    <t>YENİ BAĞARASI TR-3 35-23-M00209_947767676_947767676</t>
  </si>
  <si>
    <t>23.06.2023 15:28:11</t>
  </si>
  <si>
    <t>23.06.2023 18:44:49</t>
  </si>
  <si>
    <t>23.06.2023 15:53:42</t>
  </si>
  <si>
    <t>23.06.2023 16:19:14</t>
  </si>
  <si>
    <t>M-362 35-09-M00362_M-447 M03_47555429</t>
  </si>
  <si>
    <t>23.06.2023 06:10:08</t>
  </si>
  <si>
    <t>23.06.2023 07:17:54</t>
  </si>
  <si>
    <t>TR-61 35-17-M00061_8796259 c/2b_5948750</t>
  </si>
  <si>
    <t>23.06.2023 16:15:45</t>
  </si>
  <si>
    <t>23.06.2023 18:10:29</t>
  </si>
  <si>
    <t>23.06.2023 09:08:11</t>
  </si>
  <si>
    <t>23.06.2023 16:24:26</t>
  </si>
  <si>
    <t>SAÇLI TR-4 35-31-L00157_956591086_956591086</t>
  </si>
  <si>
    <t>23.06.2023 19:17:37</t>
  </si>
  <si>
    <t>23.06.2023 21:25:15</t>
  </si>
  <si>
    <t>K-1041 35-01-K01041_A A1_5859247</t>
  </si>
  <si>
    <t>23.06.2023 17:10:21</t>
  </si>
  <si>
    <t>23.06.2023 19:10:58</t>
  </si>
  <si>
    <t>KUŞÇUBURUN TR-5 35-26-M01261_960545254_960545254</t>
  </si>
  <si>
    <t>23.06.2023 08:24:13</t>
  </si>
  <si>
    <t>23.06.2023 13:37:47</t>
  </si>
  <si>
    <t>SEYREKLİ TR-2 35-15-L00440_C_91233107_91233107</t>
  </si>
  <si>
    <t>23.06.2023 11:03:07</t>
  </si>
  <si>
    <t>23.06.2023 16:31:32</t>
  </si>
  <si>
    <t>L-248 35-18-L00248_A_91346072_91346072</t>
  </si>
  <si>
    <t>23.06.2023 16:13:54</t>
  </si>
  <si>
    <t>23.06.2023 21:37:26</t>
  </si>
  <si>
    <t>BAĞYURDU SLM GRB TR-7 35-27-M00724_35-27-M00724_2368035</t>
  </si>
  <si>
    <t>23.06.2023 10:37:01</t>
  </si>
  <si>
    <t>23.06.2023 14:15:01</t>
  </si>
  <si>
    <t>23.06.2023 08:48:48</t>
  </si>
  <si>
    <t>23.06.2023 17:02:44</t>
  </si>
  <si>
    <t>23.06.2023 09:07:03</t>
  </si>
  <si>
    <t>23.06.2023 14:10:59</t>
  </si>
  <si>
    <t>_964012196_964012196</t>
  </si>
  <si>
    <t>23.06.2023 20:54:44</t>
  </si>
  <si>
    <t>24.06.2023 04:06:00</t>
  </si>
  <si>
    <t>TR-36 45-78-L00036_B_91062220_91062220</t>
  </si>
  <si>
    <t>23.06.2023 09:38:35</t>
  </si>
  <si>
    <t>23.06.2023 16:36:52</t>
  </si>
  <si>
    <t>K-3975 35-04-K03975_98969994_98969994</t>
  </si>
  <si>
    <t>23.06.2023 22:21:25</t>
  </si>
  <si>
    <t>24.06.2023 00:22:03</t>
  </si>
  <si>
    <t>ÖZBEY TR-4 35-26-L00414_956602697_956602697</t>
  </si>
  <si>
    <t>23.06.2023 11:45:16</t>
  </si>
  <si>
    <t>23.06.2023 20:00:03</t>
  </si>
  <si>
    <t>BORNOVA TM 35-02-A00005_YASSITEPE M45_2308403</t>
  </si>
  <si>
    <t>23.06.2023 08:54:48</t>
  </si>
  <si>
    <t>23.06.2023 09:02:54</t>
  </si>
  <si>
    <t>K-1439 35-01-K01439_35-01-K01439_60333895</t>
  </si>
  <si>
    <t>23.06.2023 21:05:20</t>
  </si>
  <si>
    <t>23.06.2023 22:25:34</t>
  </si>
  <si>
    <t>YENİFOÇA TR-20 35-23-M00020_D_56365745_56365745</t>
  </si>
  <si>
    <t>23.06.2023 14:14:53</t>
  </si>
  <si>
    <t>23.06.2023 15:12:06</t>
  </si>
  <si>
    <t>TR-75 (M-775) 35-30-M00775_35-30-M00775_91983216</t>
  </si>
  <si>
    <t>23.06.2023 07:35:15</t>
  </si>
  <si>
    <t>23.06.2023 09:18:15</t>
  </si>
  <si>
    <t>23.06.2023 08:54:49</t>
  </si>
  <si>
    <t>23.06.2023 15:00:44</t>
  </si>
  <si>
    <t>23.06.2023 19:59:43</t>
  </si>
  <si>
    <t>23.06.2023 21:38:14</t>
  </si>
  <si>
    <t>23.06.2023 06:35:54</t>
  </si>
  <si>
    <t>23.06.2023 09:53:05</t>
  </si>
  <si>
    <t>K-1505 35-03-K01505_910360032_910360032</t>
  </si>
  <si>
    <t>23.06.2023 13:16:41</t>
  </si>
  <si>
    <t>23.06.2023 14:54:54</t>
  </si>
  <si>
    <t>ESBAŞ İM 35-08-A00001_TR-1 34.5 M03_2307192</t>
  </si>
  <si>
    <t>23.06.2023 03:01:17</t>
  </si>
  <si>
    <t>23.06.2023 03:06:47</t>
  </si>
  <si>
    <t>PINARCIK TR-1 35-17-R00041_A_91187848_91187848</t>
  </si>
  <si>
    <t>23.06.2023 01:46:03</t>
  </si>
  <si>
    <t>23.06.2023 02:20:47</t>
  </si>
  <si>
    <t>GÖRDES TR-36 45-75-M00036_945607139_945607139</t>
  </si>
  <si>
    <t>23.06.2023 18:03:25</t>
  </si>
  <si>
    <t>23.06.2023 19:06:24</t>
  </si>
  <si>
    <t>ÇİLE TR-5 35-22-M00247_DIREK TIPI TRAFO HUCRESI H01_2035288</t>
  </si>
  <si>
    <t>23.06.2023 09:19:48</t>
  </si>
  <si>
    <t>23.06.2023 12:51:46</t>
  </si>
  <si>
    <t>YENİFOÇA TR-45 35-23-M00045_950427986_950427986</t>
  </si>
  <si>
    <t>23.06.2023 16:19:38</t>
  </si>
  <si>
    <t>23.06.2023 20:28:20</t>
  </si>
  <si>
    <t>BİLKENT SİTESİ 35-30-M00658_35-30-M00658_72082513</t>
  </si>
  <si>
    <t>23.06.2023 12:53:55</t>
  </si>
  <si>
    <t>23.06.2023 15:02:49</t>
  </si>
  <si>
    <t>GÜMÜLDÜR M-19 35-25-M00019_955262871_955262871</t>
  </si>
  <si>
    <t>23.06.2023 14:28:27</t>
  </si>
  <si>
    <t>23.06.2023 16:04:41</t>
  </si>
  <si>
    <t>23.06.2023 12:43:12</t>
  </si>
  <si>
    <t>23.06.2023 17:51:56</t>
  </si>
  <si>
    <t>SEYREKLİ TR-1 35-15-L00441_D_56370345_56370345</t>
  </si>
  <si>
    <t>23.06.2023 05:14:10</t>
  </si>
  <si>
    <t>23.06.2023 06:48:26</t>
  </si>
  <si>
    <t>23.06.2023 09:58:00</t>
  </si>
  <si>
    <t>23.06.2023 19:23:04</t>
  </si>
  <si>
    <t>23.06.2023 09:41:23</t>
  </si>
  <si>
    <t>23.06.2023 17:16:03</t>
  </si>
  <si>
    <t>CAFERBEYLI TR-2 45-78-L00704_45-78-L00704_2357537</t>
  </si>
  <si>
    <t>23.06.2023 22:31:37</t>
  </si>
  <si>
    <t>23.06.2023 23:02:06</t>
  </si>
  <si>
    <t>BÖLCEK DM 35-16-M00153_SARICALAR M07_82962828</t>
  </si>
  <si>
    <t>23.06.2023 11:57:47</t>
  </si>
  <si>
    <t>23.06.2023 16:43:31</t>
  </si>
  <si>
    <t>23.06.2023 12:13:04</t>
  </si>
  <si>
    <t>23.06.2023 14:50:35</t>
  </si>
  <si>
    <t>KISIK TR-2 35-22-M00136_DIREK TIPI TRAFO HUCRESI H01_2045877</t>
  </si>
  <si>
    <t>23.06.2023 14:16:35</t>
  </si>
  <si>
    <t>23.06.2023 15:48:05</t>
  </si>
  <si>
    <t>TR-49 35-16-L00049_DIREK TIPI TRAFO HUCRESI H01_2041505</t>
  </si>
  <si>
    <t>23.06.2023 08:52:08</t>
  </si>
  <si>
    <t>23.06.2023 08:54:00</t>
  </si>
  <si>
    <t>TR-170 35-26-M01191_95002540812_95002540812</t>
  </si>
  <si>
    <t>23.06.2023 12:25:38</t>
  </si>
  <si>
    <t>23.06.2023 21:56:50</t>
  </si>
  <si>
    <t>23.06.2023 05:40:03</t>
  </si>
  <si>
    <t>23.06.2023 07:19:05</t>
  </si>
  <si>
    <t>M-1094 35-02-M01094_M-3465 M03_2039438</t>
  </si>
  <si>
    <t>23.06.2023 11:15:44</t>
  </si>
  <si>
    <t>23.06.2023 13:17:36</t>
  </si>
  <si>
    <t>23.06.2023 09:31:49</t>
  </si>
  <si>
    <t>23.06.2023 16:07:54</t>
  </si>
  <si>
    <t>TR-29 35-27-M00029_B_56363234_56363234</t>
  </si>
  <si>
    <t>23.06.2023 10:35:07</t>
  </si>
  <si>
    <t>23.06.2023 11:15:36</t>
  </si>
  <si>
    <t>GÖRDES DM 45-75-M00050_KÜREKÇİ M09_2083714</t>
  </si>
  <si>
    <t>23.06.2023 13:48:01</t>
  </si>
  <si>
    <t>23.06.2023 15:30:00</t>
  </si>
  <si>
    <t>ARAPBAŞI TR-2 35-20-M00032_955210845_955210845</t>
  </si>
  <si>
    <t>23.06.2023 20:01:35</t>
  </si>
  <si>
    <t>24.06.2023 01:33:52</t>
  </si>
  <si>
    <t>M-1802 35-04-M01802_913576937_913576937</t>
  </si>
  <si>
    <t>23.06.2023 08:30:47</t>
  </si>
  <si>
    <t>23.06.2023 13:35:41</t>
  </si>
  <si>
    <t>BEREKETLİ TR-2 YEĞENLER 45-79-M00322_A_56386814_56386814</t>
  </si>
  <si>
    <t>23.06.2023 16:59:45</t>
  </si>
  <si>
    <t>23.06.2023 19:29:56</t>
  </si>
  <si>
    <t>23.06.2023 08:00:12</t>
  </si>
  <si>
    <t>23.06.2023 08:40:34</t>
  </si>
  <si>
    <t>KUŞÇULAR DM-2 35-19-M00515_KUŞÇULAR DM M02_80470427</t>
  </si>
  <si>
    <t>23.06.2023 20:06:34</t>
  </si>
  <si>
    <t>23.06.2023 21:55:36</t>
  </si>
  <si>
    <t>23.06.2023 06:50:47</t>
  </si>
  <si>
    <t>23.06.2023 06:53:51</t>
  </si>
  <si>
    <t>İĞDELİ TR-1 35-31-L00300_A_91227422_91227422</t>
  </si>
  <si>
    <t>23.06.2023 17:10:51</t>
  </si>
  <si>
    <t>23.06.2023 19:31:47</t>
  </si>
  <si>
    <t>ÇAKIRCA ALİ TR-4 45-73-M00367_B_91118617_91118617</t>
  </si>
  <si>
    <t>23.06.2023 19:07:38</t>
  </si>
  <si>
    <t>23.06.2023 19:58:40</t>
  </si>
  <si>
    <t>M-1047 35-02-M01047_35-02-M01047_2374179</t>
  </si>
  <si>
    <t>23.06.2023 16:09:28</t>
  </si>
  <si>
    <t>23.06.2023 16:36:25</t>
  </si>
  <si>
    <t>DM-1/3 35-19-L00308_TR-80 L01_72131775</t>
  </si>
  <si>
    <t>23.06.2023 09:12:55</t>
  </si>
  <si>
    <t>23.06.2023 16:41:18</t>
  </si>
  <si>
    <t>KAYIŞLAR KÖK 45-80-M00183_DİLEK M03_72195773</t>
  </si>
  <si>
    <t>23.06.2023 09:29:00</t>
  </si>
  <si>
    <t>23.06.2023 12:39:45</t>
  </si>
  <si>
    <t>KÜRKÇÜ GİRİŞ TR-2 45-81-M00311_45-81-M00311_83937995</t>
  </si>
  <si>
    <t>23.06.2023 15:16:48</t>
  </si>
  <si>
    <t>23.06.2023 17:37:22</t>
  </si>
  <si>
    <t>23.06.2023 09:30:54</t>
  </si>
  <si>
    <t>23.06.2023 10:20:43</t>
  </si>
  <si>
    <t>K-2877 35-02-K02877_A A1B_5850467</t>
  </si>
  <si>
    <t>23.06.2023 09:42:12</t>
  </si>
  <si>
    <t>23.06.2023 12:22:34</t>
  </si>
  <si>
    <t>23.06.2023 12:34:11</t>
  </si>
  <si>
    <t>23.06.2023 20:39:18</t>
  </si>
  <si>
    <t>GÜVERCİNLİK TR-1 45-77-L00334_95002697913_95002697913</t>
  </si>
  <si>
    <t>23.06.2023 12:08:27</t>
  </si>
  <si>
    <t>23.06.2023 13:13:07</t>
  </si>
  <si>
    <t>ERGENEKON TR-9 45-83-M00621_ERGENEKON TR-12 M05_61203672</t>
  </si>
  <si>
    <t>23.06.2023 10:12:55</t>
  </si>
  <si>
    <t>23.06.2023 14:36:39</t>
  </si>
  <si>
    <t>TR-38 35-13-L00038_A_91025226_91025226</t>
  </si>
  <si>
    <t>23.06.2023 15:22:03</t>
  </si>
  <si>
    <t>23.06.2023 18:20:02</t>
  </si>
  <si>
    <t>L-386 TARABYA EVLERİ 35-18-L00386_DIREK TIPI TRAFO HUCRESI H01_2102469</t>
  </si>
  <si>
    <t>23.06.2023 18:39:13</t>
  </si>
  <si>
    <t>24.06.2023 03:44:34</t>
  </si>
  <si>
    <t>M-1047 35-02-M01047_B_56366345_56366345</t>
  </si>
  <si>
    <t>23.06.2023 08:59:27</t>
  </si>
  <si>
    <t>23.06.2023 16:09:00</t>
  </si>
  <si>
    <t>23.06.2023 21:13:58</t>
  </si>
  <si>
    <t>24.06.2023 01:47:08</t>
  </si>
  <si>
    <t>TR-167 35-15-M00167_TR-144 ADLİYE M02_66902318</t>
  </si>
  <si>
    <t>23.06.2023 00:21:45</t>
  </si>
  <si>
    <t>23.06.2023 01:13:49</t>
  </si>
  <si>
    <t>YENMİŞ KÖK 35-27-M00366_GÜVENİKSAN-ÇAMBEL 2 M01_72163711</t>
  </si>
  <si>
    <t>23.06.2023 20:10:18</t>
  </si>
  <si>
    <t>23.06.2023 21:26:10</t>
  </si>
  <si>
    <t>TR-2/77 45-83-M00772_955139626_955139626</t>
  </si>
  <si>
    <t>23.06.2023 08:36:19</t>
  </si>
  <si>
    <t>23.06.2023 09:58:49</t>
  </si>
  <si>
    <t>23.06.2023 07:54:00</t>
  </si>
  <si>
    <t>23.06.2023 08:08:32</t>
  </si>
  <si>
    <t>İSMAİLLİ KÖK 35-16-M00045_HACILAR M05_72049232</t>
  </si>
  <si>
    <t>23.06.2023 17:18:50</t>
  </si>
  <si>
    <t>23.06.2023 21:59:03</t>
  </si>
  <si>
    <t>K-3027 35-10-K03027_95002481297_95002481297</t>
  </si>
  <si>
    <t>23.06.2023 19:38:25</t>
  </si>
  <si>
    <t>24.06.2023 03:36:57</t>
  </si>
  <si>
    <t>23.06.2023 19:05:59</t>
  </si>
  <si>
    <t>23.06.2023 19:54:59</t>
  </si>
  <si>
    <t>YUKARI YENMİŞ TR-1 35-27-M00382_B_56380091_56380091</t>
  </si>
  <si>
    <t>23.06.2023 11:46:20</t>
  </si>
  <si>
    <t>23.06.2023 17:46:13</t>
  </si>
  <si>
    <t>23.06.2023 13:13:22</t>
  </si>
  <si>
    <t>23.06.2023 13:16:08</t>
  </si>
  <si>
    <t>KIRKAĞAÇ DM 45-76-M00043_ŞEHİR-2(GARAJ TARAFI) M09_72247471</t>
  </si>
  <si>
    <t>23.06.2023 04:46:51</t>
  </si>
  <si>
    <t>23.06.2023 05:08:24</t>
  </si>
  <si>
    <t>KARAOĞLANLI TR-1 45-78-M00350_C_56402743_56402743</t>
  </si>
  <si>
    <t>23.06.2023 09:11:55</t>
  </si>
  <si>
    <t>23.06.2023 15:57:41</t>
  </si>
  <si>
    <t>YENİ BAĞARASI TR-3 35-23-M00209_A_56357395_56357395</t>
  </si>
  <si>
    <t>23.06.2023 18:14:53</t>
  </si>
  <si>
    <t>23.06.2023 18:57:42</t>
  </si>
  <si>
    <t>ULUKENT DM-2/11 35-28-M00579_953375439_953375439</t>
  </si>
  <si>
    <t>23.06.2023 22:00:58</t>
  </si>
  <si>
    <t>23.06.2023 23:52:17</t>
  </si>
  <si>
    <t>M-3333 35-04-M03333_99754642_99754642</t>
  </si>
  <si>
    <t>23.06.2023 13:53:41</t>
  </si>
  <si>
    <t>23.06.2023 14:48:22</t>
  </si>
  <si>
    <t>23.06.2023 07:17:21</t>
  </si>
  <si>
    <t>23.06.2023 12:53:03</t>
  </si>
  <si>
    <t>BERGAMA İM-1 35-16-A00001_BERGAMA-1 M03_2094398</t>
  </si>
  <si>
    <t>23.06.2023 08:49:24</t>
  </si>
  <si>
    <t>23.06.2023 08:51:24</t>
  </si>
  <si>
    <t>TR-115 35-26-M00115__56359053_56359053</t>
  </si>
  <si>
    <t>23.06.2023 20:26:37</t>
  </si>
  <si>
    <t>24.06.2023 00:29:16</t>
  </si>
  <si>
    <t>23.06.2023 15:16:21</t>
  </si>
  <si>
    <t>23.06.2023 21:40:02</t>
  </si>
  <si>
    <t>SARUHANLI TR-1 35-29-L00250_35-29-L00250_2368448</t>
  </si>
  <si>
    <t>23.06.2023 10:28:14</t>
  </si>
  <si>
    <t>23.06.2023 10:50:54</t>
  </si>
  <si>
    <t>23.06.2023 18:44:53</t>
  </si>
  <si>
    <t>23.06.2023 20:16:05</t>
  </si>
  <si>
    <t>MEHMET AKİF BİLİR TR 35-17-M00496_ M01_2307351</t>
  </si>
  <si>
    <t>23.06.2023 10:57:56</t>
  </si>
  <si>
    <t>23.06.2023 12:44:54</t>
  </si>
  <si>
    <t>ÜÇPINAR TR-7 45-71-M01535_DIREK TIPI TRAFO HUCRESI H01_2086732</t>
  </si>
  <si>
    <t>23.06.2023 14:26:14</t>
  </si>
  <si>
    <t>23.06.2023 22:10:17</t>
  </si>
  <si>
    <t>CEYNAK KÖK 35-17-M00264_CEYNAK M03_66447902</t>
  </si>
  <si>
    <t>23.06.2023 09:33:51</t>
  </si>
  <si>
    <t>23.06.2023 13:21:15</t>
  </si>
  <si>
    <t>GÖZTEPE İM 35-01-A00004_HAVACILAR K28_2046479</t>
  </si>
  <si>
    <t>23.06.2023 23:20:22</t>
  </si>
  <si>
    <t>24.06.2023 00:04:08</t>
  </si>
  <si>
    <t>KESİKKÖY DM 35-28-M00309_SAKIPAĞA KÖK M09_2329426</t>
  </si>
  <si>
    <t>23.06.2023 14:50:17</t>
  </si>
  <si>
    <t>23.06.2023 15:13:21</t>
  </si>
  <si>
    <t>23.06.2023 08:38:03</t>
  </si>
  <si>
    <t>23.06.2023 13:03:25</t>
  </si>
  <si>
    <t>K-3732 35-02-K03732_35-02-K03732_2349228</t>
  </si>
  <si>
    <t>23.06.2023 05:53:56</t>
  </si>
  <si>
    <t>23.06.2023 12:13:31</t>
  </si>
  <si>
    <t>ULUKENT DM-2/10 35-28-M00580_ULUKENT DM-2/11 M01_66581156</t>
  </si>
  <si>
    <t>23.06.2023 15:26:33</t>
  </si>
  <si>
    <t>23.06.2023 16:13:39</t>
  </si>
  <si>
    <t>KADIOVACIK TR-1 35-19-M00202_B_91217923_91217923</t>
  </si>
  <si>
    <t>23.06.2023 08:20:03</t>
  </si>
  <si>
    <t>23.06.2023 10:53:48</t>
  </si>
  <si>
    <t>M-423 35-02-M00423__72372098_72372098</t>
  </si>
  <si>
    <t>23.06.2023 11:01:27</t>
  </si>
  <si>
    <t>23.06.2023 17:50:18</t>
  </si>
  <si>
    <t>23.06.2023 15:49:21</t>
  </si>
  <si>
    <t>23.06.2023 18:13:13</t>
  </si>
  <si>
    <t>KUŞÇULAR DM-2 35-19-M00515_KUŞÇULAR DM M02_80470364</t>
  </si>
  <si>
    <t>23.06.2023 18:46:28</t>
  </si>
  <si>
    <t>23.06.2023 19:50:54</t>
  </si>
  <si>
    <t>YEŞİLTEPE YONUÇ TR-3 35-32-L00050_B_56391041_56391041</t>
  </si>
  <si>
    <t>23.06.2023 19:58:51</t>
  </si>
  <si>
    <t>23.06.2023 23:11:12</t>
  </si>
  <si>
    <t>23.06.2023 09:36:16</t>
  </si>
  <si>
    <t>23.06.2023 13:02:31</t>
  </si>
  <si>
    <t>M-1006 35-03-M01006_98566736_98566736</t>
  </si>
  <si>
    <t>23.06.2023 22:11:49</t>
  </si>
  <si>
    <t>24.06.2023 02:51:01</t>
  </si>
  <si>
    <t>GÜNLÜCE KÖYÜ TR-2 35-15-L00836_A_56361953_56361953</t>
  </si>
  <si>
    <t>23.06.2023 15:22:29</t>
  </si>
  <si>
    <t>23.06.2023 18:23:09</t>
  </si>
  <si>
    <t>TR-63 35-19-L00063_956684694_956684694</t>
  </si>
  <si>
    <t>23.06.2023 18:26:52</t>
  </si>
  <si>
    <t>23.06.2023 22:05:49</t>
  </si>
  <si>
    <t>M-2321 35-02-M02321_M-1708 M02_65776475</t>
  </si>
  <si>
    <t>23.06.2023 09:02:02</t>
  </si>
  <si>
    <t>23.06.2023 09:49:14</t>
  </si>
  <si>
    <t>SOMA A SANTRALİ İM/DM 45-82-A00001_IŞIKLAR-1 M03_2324957</t>
  </si>
  <si>
    <t>23.06.2023 12:52:34</t>
  </si>
  <si>
    <t>23.06.2023 13:23:46</t>
  </si>
  <si>
    <t>23.06.2023 20:25:22</t>
  </si>
  <si>
    <t>23.06.2023 20:50:35</t>
  </si>
  <si>
    <t>23.06.2023 05:37:26</t>
  </si>
  <si>
    <t>23.06.2023 07:07:38</t>
  </si>
  <si>
    <t>İDRİS KEPEZ TR 35-30-M00231_35-30-M00231_2356259</t>
  </si>
  <si>
    <t>23.06.2023 11:23:28</t>
  </si>
  <si>
    <t>23.06.2023 11:48:15</t>
  </si>
  <si>
    <t>TEKKEDERE DM 35-16-M00137_HatBaşıAyırıcı_53140703 M12_53140703</t>
  </si>
  <si>
    <t>23.06.2023 09:45:04</t>
  </si>
  <si>
    <t>23.06.2023 15:07:02</t>
  </si>
  <si>
    <t>L-262 ÇİÇEKÇİ PARKI 35-18-L00262_950450564_950450564</t>
  </si>
  <si>
    <t>23.06.2023 16:39:01</t>
  </si>
  <si>
    <t>23.06.2023 22:38:35</t>
  </si>
  <si>
    <t>BEĞEL DEĞİRMENBOĞAZI TR-1 45-75-M00283_C_56404712_56404712</t>
  </si>
  <si>
    <t>23.06.2023 16:48:09</t>
  </si>
  <si>
    <t>23.06.2023 20:12:33</t>
  </si>
  <si>
    <t>K-2361 35-02-K02361_TRAFO K03_2336965</t>
  </si>
  <si>
    <t>23.06.2023 09:07:28</t>
  </si>
  <si>
    <t>23.06.2023 18:00:43</t>
  </si>
  <si>
    <t>23.06.2023 21:39:26</t>
  </si>
  <si>
    <t>23.06.2023 22:05:54</t>
  </si>
  <si>
    <t>ÇIRPI TR-1-2/3 35-20-M00008_955193692_955193692</t>
  </si>
  <si>
    <t>23.06.2023 23:32:10</t>
  </si>
  <si>
    <t>24.06.2023 01:01:47</t>
  </si>
  <si>
    <t>NARLIGEÇİT KÖK(TR-32) 35-24-M00205_KINIK İM M1_2073896</t>
  </si>
  <si>
    <t>23.06.2023 09:56:19</t>
  </si>
  <si>
    <t>23.06.2023 16:38:23</t>
  </si>
  <si>
    <t>TOPALAHMETLER TR-1 45-81-M00099_DIREK TIPI TRAFO HUCRESI H01_2058147</t>
  </si>
  <si>
    <t>23.06.2023 20:55:05</t>
  </si>
  <si>
    <t>23.06.2023 23:13:04</t>
  </si>
  <si>
    <t>ÇUKURALTI M-53 35-25-M00088_955277019_955277019</t>
  </si>
  <si>
    <t>23.06.2023 12:22:22</t>
  </si>
  <si>
    <t>23.06.2023 14:53:34</t>
  </si>
  <si>
    <t>TIRAZLI KÖK 45-79-M00079_HatBaşıAyırıcı_64086892 M06_64086892</t>
  </si>
  <si>
    <t>23.06.2023 19:07:01</t>
  </si>
  <si>
    <t>23.06.2023 20:24:10</t>
  </si>
  <si>
    <t>23.06.2023 06:41:13</t>
  </si>
  <si>
    <t>23.06.2023 07:22:48</t>
  </si>
  <si>
    <t>YAĞCILAR KÖK 45-71-M00179_YAĞCILAR M04_72258021</t>
  </si>
  <si>
    <t>23.06.2023 07:53:24</t>
  </si>
  <si>
    <t>23.06.2023 10:31:56</t>
  </si>
  <si>
    <t>KILIÇLAR KÖK M-262 35-17-M00262_İMBAT DM M01_66424417</t>
  </si>
  <si>
    <t>23.06.2023 09:49:30</t>
  </si>
  <si>
    <t>KARABAĞLAR TM 35-01-A00012_TR-B K26_2310499</t>
  </si>
  <si>
    <t>23.06.2023 03:03:14</t>
  </si>
  <si>
    <t>23.06.2023 03:19:02</t>
  </si>
  <si>
    <t>SELİMŞAHLAR TR-2 45-71-M00137_HatBaşıAyırıcı_53135221 M03_53135221</t>
  </si>
  <si>
    <t>23.06.2023 16:22:08</t>
  </si>
  <si>
    <t>24.06.2023 01:38:40</t>
  </si>
  <si>
    <t>HORZUM SAZDERE TR-1 45-73-M00266_945669028_945669028</t>
  </si>
  <si>
    <t>23.06.2023 18:03:32</t>
  </si>
  <si>
    <t>23.06.2023 19:23:20</t>
  </si>
  <si>
    <t>ESENDERE TR-1 35-21-L00108_B_82668929_82668929</t>
  </si>
  <si>
    <t>23.06.2023 11:08:04</t>
  </si>
  <si>
    <t>23.06.2023 13:51:25</t>
  </si>
  <si>
    <t>ÖRENCİK TR-1 45-71-M01564_95000649788_95000649788</t>
  </si>
  <si>
    <t>23.06.2023 12:53:12</t>
  </si>
  <si>
    <t>23.06.2023 20:48:37</t>
  </si>
  <si>
    <t>PAMTUR SİTESİ 35-13-L00137_946417597_946417597</t>
  </si>
  <si>
    <t>23.06.2023 18:07:04</t>
  </si>
  <si>
    <t>23.06.2023 19:49:10</t>
  </si>
  <si>
    <t>ORTA MAHALLE M-8 35-25-M00116_955284089_955284089</t>
  </si>
  <si>
    <t>23.06.2023 20:57:29</t>
  </si>
  <si>
    <t>23.06.2023 21:55:09</t>
  </si>
  <si>
    <t>L-36 35-14-L00036_956636819_956636819</t>
  </si>
  <si>
    <t>23.06.2023 13:49:20</t>
  </si>
  <si>
    <t>23.06.2023 19:17:01</t>
  </si>
  <si>
    <t>23.06.2023 22:39:15</t>
  </si>
  <si>
    <t>23.06.2023 23:38:09</t>
  </si>
  <si>
    <t>TATAR DM 35-19-M00256_HatBaşıAyırıcı_53134059 M12_53134059</t>
  </si>
  <si>
    <t>23.06.2023 21:18:30</t>
  </si>
  <si>
    <t>24.06.2023 01:10:00</t>
  </si>
  <si>
    <t>ÖZLEM SİTESİ TR 35-30-L00096_35-30-L00096_72109728</t>
  </si>
  <si>
    <t>23.06.2023 09:29:13</t>
  </si>
  <si>
    <t>23.06.2023 10:35:51</t>
  </si>
  <si>
    <t>SUBAŞI İM 35-26-A00002_956599886_956599886</t>
  </si>
  <si>
    <t>23.06.2023 20:02:14</t>
  </si>
  <si>
    <t>23.06.2023 22:07:31</t>
  </si>
  <si>
    <t>K-1439 35-01-K01439__72410474_72410474</t>
  </si>
  <si>
    <t>23.06.2023 15:19:21</t>
  </si>
  <si>
    <t>23.06.2023 21:05:00</t>
  </si>
  <si>
    <t>K-632 35-02-K00632_TRAFO K01_2313137</t>
  </si>
  <si>
    <t>23.06.2023 09:25:36</t>
  </si>
  <si>
    <t>23.06.2023 14:02:53</t>
  </si>
  <si>
    <t>23.06.2023 06:28:27</t>
  </si>
  <si>
    <t>23.06.2023 09:06:47</t>
  </si>
  <si>
    <t>23.06.2023 18:44:13</t>
  </si>
  <si>
    <t>23.06.2023 22:16:52</t>
  </si>
  <si>
    <t>23.06.2023 16:28:17</t>
  </si>
  <si>
    <t>23.06.2023 21:17:32</t>
  </si>
  <si>
    <t>K-1464 35-09-K01464_H h2b_5879018</t>
  </si>
  <si>
    <t>23.06.2023 22:20:08</t>
  </si>
  <si>
    <t>24.06.2023 00:30:11</t>
  </si>
  <si>
    <t>BEYDAĞ İM 35-32-A00001_TR-2 M07_2308134</t>
  </si>
  <si>
    <t>23.06.2023 11:10:36</t>
  </si>
  <si>
    <t>23.06.2023 13:26:28</t>
  </si>
  <si>
    <t>23.06.2023 20:36:30</t>
  </si>
  <si>
    <t>23.06.2023 21:05:47</t>
  </si>
  <si>
    <t>23.06.2023 12:03:58</t>
  </si>
  <si>
    <t>23.06.2023 16:50:11</t>
  </si>
  <si>
    <t>23.06.2023 09:42:05</t>
  </si>
  <si>
    <t>23.06.2023 17:18:17</t>
  </si>
  <si>
    <t>L-456 35-18-L00456_35-18-L00456_72110692</t>
  </si>
  <si>
    <t>23.06.2023 09:54:24</t>
  </si>
  <si>
    <t>23.06.2023 10:21:42</t>
  </si>
  <si>
    <t>ÜZÜMLÜ KAHVELER TR-1 35-15-L00477_B_56361908_56361908</t>
  </si>
  <si>
    <t>23.06.2023 14:17:33</t>
  </si>
  <si>
    <t>23.06.2023 18:26:34</t>
  </si>
  <si>
    <t>Y. YAZAR SULAMA GRUBU TR 35-27-M00528_914629100_914629100</t>
  </si>
  <si>
    <t>23.06.2023 12:04:05</t>
  </si>
  <si>
    <t>23.06.2023 20:41:30</t>
  </si>
  <si>
    <t>K-3023 35-01-K03023_B_56383969_56383969</t>
  </si>
  <si>
    <t>23.06.2023 15:28:14</t>
  </si>
  <si>
    <t>23.06.2023 18:09:14</t>
  </si>
  <si>
    <t>KARABAĞ TR-1 35-31-L00127_35-31-L00127_2364004</t>
  </si>
  <si>
    <t>23.06.2023 10:13:20</t>
  </si>
  <si>
    <t>23.06.2023 13:09:12</t>
  </si>
  <si>
    <t>23.06.2023 07:12:08</t>
  </si>
  <si>
    <t>23.06.2023 08:06:32</t>
  </si>
  <si>
    <t>K-338 35-01-K00338_35-01-K00338_2363779</t>
  </si>
  <si>
    <t>23.06.2023 10:10:33</t>
  </si>
  <si>
    <t>K-4709 35-04-K04709_35-04-K04709_2356662</t>
  </si>
  <si>
    <t>23.06.2023 18:51:28</t>
  </si>
  <si>
    <t>23.06.2023 19:26:59</t>
  </si>
  <si>
    <t>K-4235 35-03-K04235_VEZİRKÖPRÜ K02_41928795</t>
  </si>
  <si>
    <t>23.06.2023 00:33:21</t>
  </si>
  <si>
    <t>23.06.2023 01:44:36</t>
  </si>
  <si>
    <t>ÇATALKAYA KÖYÜ TR-2 35-21-L00172_A_56379188_56379188</t>
  </si>
  <si>
    <t>23.06.2023 16:49:50</t>
  </si>
  <si>
    <t>23.06.2023 19:35:58</t>
  </si>
  <si>
    <t>ALAŞEHİR TR-34 45-73-M00034_45-73-M00034_61347337</t>
  </si>
  <si>
    <t>23.06.2023 10:53:00</t>
  </si>
  <si>
    <t>23.06.2023 12:31:49</t>
  </si>
  <si>
    <t>K-904 35-02-K00904_910032427_910032427</t>
  </si>
  <si>
    <t>23.06.2023 10:21:03</t>
  </si>
  <si>
    <t>23.06.2023 17:22:34</t>
  </si>
  <si>
    <t>K-2333 35-07-K02333_35-07-K02333_48241172</t>
  </si>
  <si>
    <t>23.06.2023 17:23:33</t>
  </si>
  <si>
    <t>23.06.2023 19:05:11</t>
  </si>
  <si>
    <t>23.06.2023 18:17:46</t>
  </si>
  <si>
    <t>23.06.2023 22:14:41</t>
  </si>
  <si>
    <t>23.06.2023 08:08:00</t>
  </si>
  <si>
    <t>23.06.2023 09:21:47</t>
  </si>
  <si>
    <t>SEFERİHİSAR İM 35-14-A00002_LİMAN M13_72378340</t>
  </si>
  <si>
    <t>23.06.2023 09:15:16</t>
  </si>
  <si>
    <t>23.06.2023 14:06:52</t>
  </si>
  <si>
    <t>CAFERBEYLI TR-2 45-78-L00704_49333464_56407710_56407710</t>
  </si>
  <si>
    <t>23.06.2023 15:14:23</t>
  </si>
  <si>
    <t>23.06.2023 15:38:00</t>
  </si>
  <si>
    <t>23.06.2023 09:45:19</t>
  </si>
  <si>
    <t>23.06.2023 13:32:05</t>
  </si>
  <si>
    <t>ATALAN TOP SUL-2 35-26-L00293_DIREK TIPI TRAFO HUCRESI H01_2041763</t>
  </si>
  <si>
    <t>23.06.2023 12:41:15</t>
  </si>
  <si>
    <t>23.06.2023 22:14:40</t>
  </si>
  <si>
    <t>K-3351 35-03-K03351_35-03-K03351_41918142</t>
  </si>
  <si>
    <t>23.06.2023 09:59:32</t>
  </si>
  <si>
    <t>23.06.2023 14:26:15</t>
  </si>
  <si>
    <t>23.06.2023 14:27:10</t>
  </si>
  <si>
    <t>23.06.2023 16:06:59</t>
  </si>
  <si>
    <t>23.06.2023 13:32:56</t>
  </si>
  <si>
    <t>23.06.2023 15:40:14</t>
  </si>
  <si>
    <t>M-423 35-02-M00423_35-02-M00423_87918702</t>
  </si>
  <si>
    <t>23.06.2023 10:37:40</t>
  </si>
  <si>
    <t>23.06.2023 11:45:21</t>
  </si>
  <si>
    <t>23.06.2023 21:06:17</t>
  </si>
  <si>
    <t>24.06.2023 02:13:33</t>
  </si>
  <si>
    <t>DM-1/38 45-71-M00050__73544165_73544165</t>
  </si>
  <si>
    <t>23.06.2023 19:41:37</t>
  </si>
  <si>
    <t>23.06.2023 20:07:49</t>
  </si>
  <si>
    <t>23.06.2023 10:48:26</t>
  </si>
  <si>
    <t>23.06.2023 18:15:13</t>
  </si>
  <si>
    <t>23.06.2023 17:10:47</t>
  </si>
  <si>
    <t>23.06.2023 18:11:38</t>
  </si>
  <si>
    <t>YENİFOÇA TR-48 35-23-M00048__91427324_91427324</t>
  </si>
  <si>
    <t>23.06.2023 21:22:29</t>
  </si>
  <si>
    <t>23.06.2023 22:30:36</t>
  </si>
  <si>
    <t>MUZAFFER DURAL GRB. 35-20-L00097_A_91410068_91410068</t>
  </si>
  <si>
    <t>23.06.2023 15:48:16</t>
  </si>
  <si>
    <t>23.06.2023 20:24:29</t>
  </si>
  <si>
    <t>KEMALİYE DM (TR-1) 45-73-M00150_HatBaşıAyırıcı_53135803 M01_53135803</t>
  </si>
  <si>
    <t>23.06.2023 08:36:47</t>
  </si>
  <si>
    <t>23.06.2023 10:05:02</t>
  </si>
  <si>
    <t>PAMUCAK KÖK 35-13-L00400_HatBaşıAyırıcı_84993605 L11_84993605</t>
  </si>
  <si>
    <t>23.06.2023 16:41:57</t>
  </si>
  <si>
    <t>23.06.2023 18:54:46</t>
  </si>
  <si>
    <t>TAYTAN OFİS KÖK 45-78-M00314_ÜLKÜ FABRİKALAR M014_60669732</t>
  </si>
  <si>
    <t>23.06.2023 08:03:09</t>
  </si>
  <si>
    <t>23.06.2023 08:52:31</t>
  </si>
  <si>
    <t>L-290 35-18-L00290_35-18-L00290_72106157</t>
  </si>
  <si>
    <t>23.06.2023 09:09:58</t>
  </si>
  <si>
    <t>23.06.2023 11:45:00</t>
  </si>
  <si>
    <t>TR-2/87 45-83-L00087_D_56397387_56397387</t>
  </si>
  <si>
    <t>23.06.2023 17:10:52</t>
  </si>
  <si>
    <t>23.06.2023 18:29:11</t>
  </si>
  <si>
    <t>FOÇA TR-31 35-23-L00031_B_56398240_56398240</t>
  </si>
  <si>
    <t>23.06.2023 04:07:46</t>
  </si>
  <si>
    <t>23.06.2023 04:48:17</t>
  </si>
  <si>
    <t>MURADİYE DM-9/2 KÖK 45-71-M00676_VESTON HAVAİ HAT M02_2078542</t>
  </si>
  <si>
    <t>23.06.2023 08:11:23</t>
  </si>
  <si>
    <t>23.06.2023 09:18:37</t>
  </si>
  <si>
    <t>L-191 35-18-L00191_950443045_950443045</t>
  </si>
  <si>
    <t>23.06.2023 11:57:46</t>
  </si>
  <si>
    <t>23.06.2023 18:54:36</t>
  </si>
  <si>
    <t>24.06.2023 05:20:02</t>
  </si>
  <si>
    <t>24.06.2023 06:48:11</t>
  </si>
  <si>
    <t>24.06.2023 11:16:02</t>
  </si>
  <si>
    <t>24.06.2023 14:39:48</t>
  </si>
  <si>
    <t>24.06.2023 08:54:26</t>
  </si>
  <si>
    <t>24.06.2023 13:15:22</t>
  </si>
  <si>
    <t>24.06.2023 21:47:51</t>
  </si>
  <si>
    <t>24.06.2023 23:12:48</t>
  </si>
  <si>
    <t>24.06.2023 10:28:02</t>
  </si>
  <si>
    <t>24.06.2023 11:14:31</t>
  </si>
  <si>
    <t>CENKYERİ TR-1 45-82-M00131_CENKYERİ TR-3 M08_72195036</t>
  </si>
  <si>
    <t>24.06.2023 20:29:42</t>
  </si>
  <si>
    <t>24.06.2023 21:11:15</t>
  </si>
  <si>
    <t>NECATİ ŞAKI SULAMA GRUBU 35-29-M00360_35-29-M00360_2350371</t>
  </si>
  <si>
    <t>24.06.2023 15:50:46</t>
  </si>
  <si>
    <t>24.06.2023 17:19:05</t>
  </si>
  <si>
    <t>24.06.2023 10:11:52</t>
  </si>
  <si>
    <t>24.06.2023 13:39:28</t>
  </si>
  <si>
    <t>24.06.2023 19:57:58</t>
  </si>
  <si>
    <t>24.06.2023 21:09:49</t>
  </si>
  <si>
    <t>24.06.2023 14:01:16</t>
  </si>
  <si>
    <t>24.06.2023 16:20:44</t>
  </si>
  <si>
    <t>KAYMAKÇI İM 35-15-A00004_EMİRLİOVA L07_2333299</t>
  </si>
  <si>
    <t>24.06.2023 09:11:30</t>
  </si>
  <si>
    <t>24.06.2023 09:18:00</t>
  </si>
  <si>
    <t>24.06.2023 11:37:42</t>
  </si>
  <si>
    <t>24.06.2023 12:16:05</t>
  </si>
  <si>
    <t>24.06.2023 09:11:13</t>
  </si>
  <si>
    <t>24.06.2023 11:07:41</t>
  </si>
  <si>
    <t>24.06.2023 11:20:59</t>
  </si>
  <si>
    <t>24.06.2023 15:18:39</t>
  </si>
  <si>
    <t>24.06.2023 19:40:38</t>
  </si>
  <si>
    <t>24.06.2023 20:53:38</t>
  </si>
  <si>
    <t>GÜMÜŞGÖLÜ TARIMSAL SULAMA TR-2 35-22-M00211_DIREK TIPI TRAFO HUCRESI H01_2126900</t>
  </si>
  <si>
    <t>24.06.2023 19:28:37</t>
  </si>
  <si>
    <t>24.06.2023 21:52:47</t>
  </si>
  <si>
    <t>24.06.2023 08:58:51</t>
  </si>
  <si>
    <t>24.06.2023 15:55:15</t>
  </si>
  <si>
    <t>AHMETBEYLİ M-5 35-22-M00243_35-22-M00243_2361452</t>
  </si>
  <si>
    <t>24.06.2023 09:46:52</t>
  </si>
  <si>
    <t>24.06.2023 15:52:38</t>
  </si>
  <si>
    <t>KAYALIOĞLU KÖK 45-72-L00070_KAYALIOĞLU L01_89345375</t>
  </si>
  <si>
    <t>24.06.2023 11:05:56</t>
  </si>
  <si>
    <t>24.06.2023 11:58:50</t>
  </si>
  <si>
    <t>KİLLİK TR-10 45-73-M00850_45-73-M00850_2353463</t>
  </si>
  <si>
    <t>24.06.2023 16:56:27</t>
  </si>
  <si>
    <t>24.06.2023 18:58:18</t>
  </si>
  <si>
    <t>K-1464 35-09-K01464_97795953_97795953</t>
  </si>
  <si>
    <t>24.06.2023 18:07:41</t>
  </si>
  <si>
    <t>24.06.2023 21:15:52</t>
  </si>
  <si>
    <t>24.06.2023 10:10:07</t>
  </si>
  <si>
    <t>24.06.2023 10:46:46</t>
  </si>
  <si>
    <t>K-2438 35-01-K02438_D_56375884_56375884</t>
  </si>
  <si>
    <t>24.06.2023 03:49:00</t>
  </si>
  <si>
    <t>24.06.2023 16:17:00</t>
  </si>
  <si>
    <t>24.06.2023 11:38:58</t>
  </si>
  <si>
    <t>24.06.2023 13:03:26</t>
  </si>
  <si>
    <t>L-470 KÖK 35-18-L00470_L-310 L03_72090138</t>
  </si>
  <si>
    <t>24.06.2023 03:16:22</t>
  </si>
  <si>
    <t>24.06.2023 03:48:38</t>
  </si>
  <si>
    <t>24.06.2023 09:37:29</t>
  </si>
  <si>
    <t>24.06.2023 15:26:50</t>
  </si>
  <si>
    <t>ULUKENT DM-3/17 35-28-M00057_ULUKENT DM-3/18 M01_66483944</t>
  </si>
  <si>
    <t>24.06.2023 10:03:34</t>
  </si>
  <si>
    <t>24.06.2023 18:59:19</t>
  </si>
  <si>
    <t>24.06.2023 13:36:08</t>
  </si>
  <si>
    <t>24.06.2023 14:11:48</t>
  </si>
  <si>
    <t>TR-26 45-77-L00026_945508106_945508106</t>
  </si>
  <si>
    <t>24.06.2023 17:48:28</t>
  </si>
  <si>
    <t>24.06.2023 19:57:30</t>
  </si>
  <si>
    <t>L-291 35-18-L00291_950459922_950459922</t>
  </si>
  <si>
    <t>24.06.2023 12:57:24</t>
  </si>
  <si>
    <t>24.06.2023 16:04:11</t>
  </si>
  <si>
    <t>ÇUKURALTI M-25 35-25-M00073_955267383_955267383</t>
  </si>
  <si>
    <t>24.06.2023 18:10:46</t>
  </si>
  <si>
    <t>24.06.2023 19:23:09</t>
  </si>
  <si>
    <t>24.06.2023 16:31:50</t>
  </si>
  <si>
    <t>25.06.2023 01:30:00</t>
  </si>
  <si>
    <t>24.06.2023 14:09:22</t>
  </si>
  <si>
    <t>24.06.2023 14:52:53</t>
  </si>
  <si>
    <t>ANDAK KÖK 35-23-M00312_FOÇA-2 M02_41958298</t>
  </si>
  <si>
    <t>24.06.2023 06:02:13</t>
  </si>
  <si>
    <t>24.06.2023 06:36:22</t>
  </si>
  <si>
    <t>24.06.2023 19:55:54</t>
  </si>
  <si>
    <t>24.06.2023 20:50:55</t>
  </si>
  <si>
    <t>BOZDAĞ TR-5 35-15-L00312_C_60982772_60982772</t>
  </si>
  <si>
    <t>24.06.2023 13:58:12</t>
  </si>
  <si>
    <t>24.06.2023 22:15:09</t>
  </si>
  <si>
    <t>ÜÇPINAR TR-6 45-71-M01538_953217301_953217301</t>
  </si>
  <si>
    <t>24.06.2023 16:26:33</t>
  </si>
  <si>
    <t>24.06.2023 19:04:57</t>
  </si>
  <si>
    <t>24.06.2023 15:17:18</t>
  </si>
  <si>
    <t>24.06.2023 15:19:00</t>
  </si>
  <si>
    <t>BAHRİBABA İM-DM 35-01-A00014_BAHRİBABA-15/BAHRİBABA-4 K07_60323441</t>
  </si>
  <si>
    <t>24.06.2023 12:01:08</t>
  </si>
  <si>
    <t>24.06.2023 14:36:49</t>
  </si>
  <si>
    <t>24.06.2023 19:34:01</t>
  </si>
  <si>
    <t>24.06.2023 20:38:02</t>
  </si>
  <si>
    <t>M-1451 35-01-M01451_DAĞITIM TRAFOSU M-1451 M01_65822953</t>
  </si>
  <si>
    <t>24.06.2023 12:02:07</t>
  </si>
  <si>
    <t>24.06.2023 14:43:27</t>
  </si>
  <si>
    <t>24.06.2023 09:24:11</t>
  </si>
  <si>
    <t>24.06.2023 09:36:44</t>
  </si>
  <si>
    <t>MUZAFFER DURAL GRB. 35-20-L00097_6908671_56359931_56359931</t>
  </si>
  <si>
    <t>24.06.2023 17:44:37</t>
  </si>
  <si>
    <t>24.06.2023 22:45:19</t>
  </si>
  <si>
    <t>24.06.2023 07:49:48</t>
  </si>
  <si>
    <t>24.06.2023 08:33:00</t>
  </si>
  <si>
    <t>24.06.2023 17:15:50</t>
  </si>
  <si>
    <t>24.06.2023 17:42:13</t>
  </si>
  <si>
    <t>KIZILCAAVLU TR-4 35-29-L00574_35-29-L00574_2351651</t>
  </si>
  <si>
    <t>24.06.2023 19:00:42</t>
  </si>
  <si>
    <t>24.06.2023 19:21:00</t>
  </si>
  <si>
    <t>24.06.2023 08:17:58</t>
  </si>
  <si>
    <t>24.06.2023 08:47:45</t>
  </si>
  <si>
    <t>24.06.2023 11:13:52</t>
  </si>
  <si>
    <t>24.06.2023 11:48:03</t>
  </si>
  <si>
    <t>AŞAĞI ÇOBANİSA TR-16 45-71-M00586_A_56384269_56384269</t>
  </si>
  <si>
    <t>24.06.2023 18:08:04</t>
  </si>
  <si>
    <t>24.06.2023 23:23:38</t>
  </si>
  <si>
    <t>24.06.2023 03:02:29</t>
  </si>
  <si>
    <t>24.06.2023 03:28:05</t>
  </si>
  <si>
    <t>ÇIRPI İM 35-20-A00002_HatBaşıAyırıcı_53138497 M10_53138497</t>
  </si>
  <si>
    <t>24.06.2023 15:01:51</t>
  </si>
  <si>
    <t>24.06.2023 22:32:59</t>
  </si>
  <si>
    <t>L-401 ALTINYUNUS DM 35-18-L00401_950446079_950446079</t>
  </si>
  <si>
    <t>24.06.2023 09:38:10</t>
  </si>
  <si>
    <t>24.06.2023 18:55:43</t>
  </si>
  <si>
    <t>24.06.2023 06:42:14</t>
  </si>
  <si>
    <t>24.06.2023 06:52:03</t>
  </si>
  <si>
    <t>K-1464 35-09-K01464_D d2b_5878994</t>
  </si>
  <si>
    <t>24.06.2023 07:05:16</t>
  </si>
  <si>
    <t>24.06.2023 10:30:09</t>
  </si>
  <si>
    <t>YUKARI ESKİN TR-1 45-81-M00236_DIREK TIPI TRAFO HUCRESI H01_2087049</t>
  </si>
  <si>
    <t>24.06.2023 18:42:51</t>
  </si>
  <si>
    <t>24.06.2023 20:38:08</t>
  </si>
  <si>
    <t>24.06.2023 19:18:38</t>
  </si>
  <si>
    <t>24.06.2023 19:30:01</t>
  </si>
  <si>
    <t>YEŞİLKÖY-1 35-26-M00790_956621913_956621913</t>
  </si>
  <si>
    <t>24.06.2023 09:47:15</t>
  </si>
  <si>
    <t>24.06.2023 11:43:14</t>
  </si>
  <si>
    <t>TR-1/40-B 45-72-M00107_D_56407074_56407074</t>
  </si>
  <si>
    <t>24.06.2023 09:43:22</t>
  </si>
  <si>
    <t>24.06.2023 10:31:37</t>
  </si>
  <si>
    <t>L-84/1 35-18-L00533_950439521_950439521</t>
  </si>
  <si>
    <t>24.06.2023 10:00:56</t>
  </si>
  <si>
    <t>24.06.2023 19:20:38</t>
  </si>
  <si>
    <t>24.06.2023 12:40:39</t>
  </si>
  <si>
    <t>24.06.2023 14:42:44</t>
  </si>
  <si>
    <t>ULUKENT DM-3/18 35-28-M00058_35-28-M00058_66483441</t>
  </si>
  <si>
    <t>24.06.2023 20:42:13</t>
  </si>
  <si>
    <t>24.06.2023 22:48:06</t>
  </si>
  <si>
    <t>DM-11/05 (TR-39) 45-71-M00283_ŞİRİN SOKAK (TR-40) M04_66372597</t>
  </si>
  <si>
    <t>24.06.2023 11:28:06</t>
  </si>
  <si>
    <t>24.06.2023 12:08:44</t>
  </si>
  <si>
    <t>ÇAĞLAYAN TR-1 45-75-M00274_DIREK TIPI TRAFO HUCRESI H01_2088908</t>
  </si>
  <si>
    <t>24.06.2023 20:15:33</t>
  </si>
  <si>
    <t>24.06.2023 20:49:03</t>
  </si>
  <si>
    <t>TULUM TR-1 35-26-L00353_DIREK TIPI TRAFO HUCRESI H01_2039789</t>
  </si>
  <si>
    <t>24.06.2023 14:17:18</t>
  </si>
  <si>
    <t>24.06.2023 19:12:14</t>
  </si>
  <si>
    <t>24.06.2023 23:13:08</t>
  </si>
  <si>
    <t>24.06.2023 23:28:03</t>
  </si>
  <si>
    <t>24.06.2023 06:51:00</t>
  </si>
  <si>
    <t>24.06.2023 07:21:00</t>
  </si>
  <si>
    <t>MENEMEN TR-79 35-28-M00679_D D01_92479085</t>
  </si>
  <si>
    <t>24.06.2023 10:52:51</t>
  </si>
  <si>
    <t>24.06.2023 12:50:42</t>
  </si>
  <si>
    <t>BADEMLİ KÖK-8 (BADEMLİ TR-9) 35-30-L00097_BADEMLİ L01_72058467</t>
  </si>
  <si>
    <t>24.06.2023 15:02:18</t>
  </si>
  <si>
    <t>24.06.2023 16:23:26</t>
  </si>
  <si>
    <t>KURUDERE TR-3 35-32-L00023_C_56393116_56393116</t>
  </si>
  <si>
    <t>24.06.2023 11:31:23</t>
  </si>
  <si>
    <t>24.06.2023 13:53:57</t>
  </si>
  <si>
    <t>24.06.2023 21:01:58</t>
  </si>
  <si>
    <t>24.06.2023 22:38:36</t>
  </si>
  <si>
    <t>M-3121 35-10-M03121__95116112_95116112</t>
  </si>
  <si>
    <t>24.06.2023 10:06:22</t>
  </si>
  <si>
    <t>24.06.2023 12:30:56</t>
  </si>
  <si>
    <t>TR-74 35-19-L00074_TR-63 L01_2115357</t>
  </si>
  <si>
    <t>24.06.2023 07:51:59</t>
  </si>
  <si>
    <t>24.06.2023 15:39:02</t>
  </si>
  <si>
    <t>ESENDERE TR-1 35-21-L00108_A_82668930_82668930</t>
  </si>
  <si>
    <t>24.06.2023 01:05:21</t>
  </si>
  <si>
    <t>24.06.2023 01:59:54</t>
  </si>
  <si>
    <t>ÖZGÖRKEY KÖK 35-26-M00256_BEŞEVLER KUŞÇUBURUN M05_65969693</t>
  </si>
  <si>
    <t>24.06.2023 18:04:37</t>
  </si>
  <si>
    <t>24.06.2023 19:31:44</t>
  </si>
  <si>
    <t>24.06.2023 18:42:32</t>
  </si>
  <si>
    <t>24.06.2023 20:28:04</t>
  </si>
  <si>
    <t>M-2072 35-03-M02072_915929917_915929917</t>
  </si>
  <si>
    <t>24.06.2023 21:44:26</t>
  </si>
  <si>
    <t>24.06.2023 22:56:57</t>
  </si>
  <si>
    <t>PİRAHMET KÖK 45-82-M00580_ M03_96593249</t>
  </si>
  <si>
    <t>24.06.2023 22:14:11</t>
  </si>
  <si>
    <t>24.06.2023 22:48:35</t>
  </si>
  <si>
    <t>KISIK TR-1 (M-135) 35-22-M00135_964063816_964063816</t>
  </si>
  <si>
    <t>24.06.2023 09:56:48</t>
  </si>
  <si>
    <t>24.06.2023 12:00:47</t>
  </si>
  <si>
    <t>ÖRENCİK KAPAN TR-1 35-31-L00224_A_72233180_72233180</t>
  </si>
  <si>
    <t>24.06.2023 13:21:59</t>
  </si>
  <si>
    <t>24.06.2023 20:16:04</t>
  </si>
  <si>
    <t>24.06.2023 09:33:00</t>
  </si>
  <si>
    <t>24.06.2023 10:02:50</t>
  </si>
  <si>
    <t>KARABULU KÖK 35-31-L00227_HALİLLER YENİ (SIRIMLI) L03_2337016</t>
  </si>
  <si>
    <t>24.06.2023 17:42:53</t>
  </si>
  <si>
    <t>24.06.2023 18:49:17</t>
  </si>
  <si>
    <t>L-224 SİBAM EVLERİ 35-18-L00224_12344026_56376387_56376387</t>
  </si>
  <si>
    <t>24.06.2023 09:38:20</t>
  </si>
  <si>
    <t>24.06.2023 16:09:44</t>
  </si>
  <si>
    <t>L-245 35-18-L00245_L-401 ALTINYUNUS DM L03_2092571</t>
  </si>
  <si>
    <t>24.06.2023 17:31:28</t>
  </si>
  <si>
    <t>24.06.2023 17:36:52</t>
  </si>
  <si>
    <t>TR-31 45-77-L00031_945489487_945489487</t>
  </si>
  <si>
    <t>24.06.2023 12:48:21</t>
  </si>
  <si>
    <t>24.06.2023 15:32:36</t>
  </si>
  <si>
    <t>GÜNYAKA TR-2 45-79-M00479_B_56388696_56388696</t>
  </si>
  <si>
    <t>24.06.2023 15:39:05</t>
  </si>
  <si>
    <t>24.06.2023 17:10:00</t>
  </si>
  <si>
    <t>24.06.2023 16:18:21</t>
  </si>
  <si>
    <t>24.06.2023 17:23:22</t>
  </si>
  <si>
    <t>DM-8 35-17-M00700_TR-61 M014_83291635</t>
  </si>
  <si>
    <t>24.06.2023 09:10:49</t>
  </si>
  <si>
    <t>24.06.2023 16:05:55</t>
  </si>
  <si>
    <t>24.06.2023 22:12:50</t>
  </si>
  <si>
    <t>24.06.2023 22:43:27</t>
  </si>
  <si>
    <t>YENİKENT SULAMA TR-6 35-16-M00214_967156145_967156145</t>
  </si>
  <si>
    <t>24.06.2023 15:16:49</t>
  </si>
  <si>
    <t>24.06.2023 18:33:55</t>
  </si>
  <si>
    <t>ESENDERE TR-1 35-21-L00108_D_82668927_82668927</t>
  </si>
  <si>
    <t>24.06.2023 01:57:06</t>
  </si>
  <si>
    <t>24.06.2023 02:36:40</t>
  </si>
  <si>
    <t>K-915 35-01-K00915_910658979_910658979</t>
  </si>
  <si>
    <t>24.06.2023 10:28:41</t>
  </si>
  <si>
    <t>24.06.2023 11:34:27</t>
  </si>
  <si>
    <t>TR-24 45-78-L00024_953248528_953248528</t>
  </si>
  <si>
    <t>24.06.2023 13:58:05</t>
  </si>
  <si>
    <t>24.06.2023 14:52:48</t>
  </si>
  <si>
    <t>ÖDEMİŞ TM-2 35-15-A00005_OVAKENT M03_2334249</t>
  </si>
  <si>
    <t>24.06.2023 11:35:08</t>
  </si>
  <si>
    <t>24.06.2023 18:04:58</t>
  </si>
  <si>
    <t>ENCEKLER TR-1 45-77-M00117_945510397_945510397</t>
  </si>
  <si>
    <t>24.06.2023 11:01:44</t>
  </si>
  <si>
    <t>24.06.2023 17:51:15</t>
  </si>
  <si>
    <t>TR-71 SEDAT IRMAK GRB. 35-15-M00071_A_91363417_91363417</t>
  </si>
  <si>
    <t>24.06.2023 18:55:36</t>
  </si>
  <si>
    <t>24.06.2023 20:01:01</t>
  </si>
  <si>
    <t>ŞEHİRLİOĞLU TR-1 45-81-M00060_A_56357340_56357340</t>
  </si>
  <si>
    <t>24.06.2023 21:44:10</t>
  </si>
  <si>
    <t>25.06.2023 02:11:08</t>
  </si>
  <si>
    <t>K-2438 35-01-K02438_B_56375883_56375883</t>
  </si>
  <si>
    <t>24.06.2023 09:30:37</t>
  </si>
  <si>
    <t>24.06.2023 10:01:25</t>
  </si>
  <si>
    <t>PANCAR TR-5 35-26-M00897__66211859_66211859</t>
  </si>
  <si>
    <t>24.06.2023 11:14:02</t>
  </si>
  <si>
    <t>24.06.2023 13:47:32</t>
  </si>
  <si>
    <t>TR-74 35-19-L00074_956699756_956699756</t>
  </si>
  <si>
    <t>24.06.2023 18:47:32</t>
  </si>
  <si>
    <t>24.06.2023 21:56:44</t>
  </si>
  <si>
    <t>24.06.2023 20:28:18</t>
  </si>
  <si>
    <t>24.06.2023 20:52:36</t>
  </si>
  <si>
    <t>ÇAMTEPE SULAMA TR-1(Mustafa Kaya ve Arkd) 35-16-M00314_95002575455_95002575455</t>
  </si>
  <si>
    <t>24.06.2023 17:31:12</t>
  </si>
  <si>
    <t>24.06.2023 20:01:35</t>
  </si>
  <si>
    <t>24.06.2023 15:45:11</t>
  </si>
  <si>
    <t>24.06.2023 18:05:12</t>
  </si>
  <si>
    <t>ULUKENT DM-2/11 35-28-M00579_35-28-M00579_66550180</t>
  </si>
  <si>
    <t>24.06.2023 12:50:46</t>
  </si>
  <si>
    <t>24.06.2023 14:35:31</t>
  </si>
  <si>
    <t>M-650 35-02-M00650_M-652 M02_2103541</t>
  </si>
  <si>
    <t>24.06.2023 17:43:13</t>
  </si>
  <si>
    <t>24.06.2023 19:29:55</t>
  </si>
  <si>
    <t>KARABURUN İM 35-21-A00001_MORDOĞAN KÖYLER L02_2314241</t>
  </si>
  <si>
    <t>24.06.2023 10:03:11</t>
  </si>
  <si>
    <t>24.06.2023 19:33:28</t>
  </si>
  <si>
    <t>24.06.2023 21:19:20</t>
  </si>
  <si>
    <t>BAHÇELİ AR ÇİFTLİĞİ TR1 35-30-L00145_955326034_955326034</t>
  </si>
  <si>
    <t>24.06.2023 11:48:27</t>
  </si>
  <si>
    <t>24.06.2023 13:53:14</t>
  </si>
  <si>
    <t>AHMET  OLGUN VE ARK. T-SULAMA GRB. 35-13-L00127_946425908_946425908</t>
  </si>
  <si>
    <t>24.06.2023 11:29:31</t>
  </si>
  <si>
    <t>24.06.2023 12:06:06</t>
  </si>
  <si>
    <t>MENEMEN DM-3/20 35-28-M00735_953375875_953375875</t>
  </si>
  <si>
    <t>24.06.2023 21:48:49</t>
  </si>
  <si>
    <t>24.06.2023 23:18:09</t>
  </si>
  <si>
    <t>ÖREN TR-2 35-27-L00217_911889647_911889647</t>
  </si>
  <si>
    <t>24.06.2023 08:51:39</t>
  </si>
  <si>
    <t>24.06.2023 10:00:00</t>
  </si>
  <si>
    <t>24.06.2023 23:56:30</t>
  </si>
  <si>
    <t>25.06.2023 02:22:25</t>
  </si>
  <si>
    <t>24.06.2023 09:16:57</t>
  </si>
  <si>
    <t>24.06.2023 10:34:15</t>
  </si>
  <si>
    <t>ÖREN TR-2 35-27-L00217_A_56365616_56365616</t>
  </si>
  <si>
    <t>24.06.2023 16:02:09</t>
  </si>
  <si>
    <t>24.06.2023 17:01:59</t>
  </si>
  <si>
    <t>BAĞYURDU TM 35-27-A00003_DERBENT TM M06_2075710</t>
  </si>
  <si>
    <t>24.06.2023 21:13:36</t>
  </si>
  <si>
    <t>24.06.2023 22:49:20</t>
  </si>
  <si>
    <t>24.06.2023 17:51:58</t>
  </si>
  <si>
    <t>24.06.2023 18:22:25</t>
  </si>
  <si>
    <t>TR-39 45-78-L00039_45-78-L00039_2350071</t>
  </si>
  <si>
    <t>24.06.2023 20:26:44</t>
  </si>
  <si>
    <t>24.06.2023 21:57:04</t>
  </si>
  <si>
    <t>24.06.2023 20:57:08</t>
  </si>
  <si>
    <t>24.06.2023 22:01:00</t>
  </si>
  <si>
    <t>M-3300 35-01-M03300_M-2620 M02_95408381</t>
  </si>
  <si>
    <t>24.06.2023 18:17:34</t>
  </si>
  <si>
    <t>24.06.2023 22:08:03</t>
  </si>
  <si>
    <t>KAYAKÖY İM 35-15-A00006_KAYAKÖY ÇIKIŞ L02_66921444</t>
  </si>
  <si>
    <t>24.06.2023 11:12:56</t>
  </si>
  <si>
    <t>24.06.2023 11:50:24</t>
  </si>
  <si>
    <t>24.06.2023 17:35:52</t>
  </si>
  <si>
    <t>24.06.2023 18:26:17</t>
  </si>
  <si>
    <t>24.06.2023 19:36:03</t>
  </si>
  <si>
    <t>24.06.2023 22:38:49</t>
  </si>
  <si>
    <t>YENİFOÇA TR-23 35-23-M00023_950413594_950413594</t>
  </si>
  <si>
    <t>24.06.2023 16:49:53</t>
  </si>
  <si>
    <t>24.06.2023 22:41:56</t>
  </si>
  <si>
    <t>L-513 REİSDERE 35-18-L00513_950462625_950462625</t>
  </si>
  <si>
    <t>24.06.2023 14:49:13</t>
  </si>
  <si>
    <t>24.06.2023 23:44:29</t>
  </si>
  <si>
    <t>24.06.2023 20:11:34</t>
  </si>
  <si>
    <t>24.06.2023 20:26:07</t>
  </si>
  <si>
    <t>DM-1/4 35-18-L00579_950466858_950466858</t>
  </si>
  <si>
    <t>24.06.2023 09:25:35</t>
  </si>
  <si>
    <t>24.06.2023 18:40:09</t>
  </si>
  <si>
    <t>YENİFOÇA TR-44 35-23-M00044_95001220574_95001220574</t>
  </si>
  <si>
    <t>24.06.2023 15:28:57</t>
  </si>
  <si>
    <t>24.06.2023 23:19:52</t>
  </si>
  <si>
    <t>24.06.2023 16:34:08</t>
  </si>
  <si>
    <t>24.06.2023 20:24:27</t>
  </si>
  <si>
    <t>24.06.2023 12:13:45</t>
  </si>
  <si>
    <t>24.06.2023 17:38:33</t>
  </si>
  <si>
    <t>ERGENEKON TR-12 45-83-M00622_A_56388967_56388967</t>
  </si>
  <si>
    <t>24.06.2023 11:31:21</t>
  </si>
  <si>
    <t>24.06.2023 14:59:11</t>
  </si>
  <si>
    <t>24.06.2023 09:49:55</t>
  </si>
  <si>
    <t>24.06.2023 09:57:14</t>
  </si>
  <si>
    <t>24.06.2023 09:09:18</t>
  </si>
  <si>
    <t>24.06.2023 11:06:58</t>
  </si>
  <si>
    <t>PAZARKÖY YENİ MAH TR-4 45-78-L00655_A_91016056_91016056</t>
  </si>
  <si>
    <t>24.06.2023 22:44:41</t>
  </si>
  <si>
    <t>25.06.2023 00:42:47</t>
  </si>
  <si>
    <t>IŞIKLAR KÖK 45-73-M00467_HatBaşıAyırıcı_53135047 M09_53135047</t>
  </si>
  <si>
    <t>24.06.2023 07:52:46</t>
  </si>
  <si>
    <t>24.06.2023 12:06:11</t>
  </si>
  <si>
    <t>K-1984 35-02-K01984_A A1_60968219</t>
  </si>
  <si>
    <t>24.06.2023 13:02:55</t>
  </si>
  <si>
    <t>24.06.2023 13:34:02</t>
  </si>
  <si>
    <t>MENDERES DM-4/TR-1 35-22-M00004_DM-4/TR-12 M14_2104463</t>
  </si>
  <si>
    <t>24.06.2023 09:41:53</t>
  </si>
  <si>
    <t>24.06.2023 17:52:00</t>
  </si>
  <si>
    <t>24.06.2023 11:40:21</t>
  </si>
  <si>
    <t>24.06.2023 14:33:55</t>
  </si>
  <si>
    <t>24.06.2023 02:55:25</t>
  </si>
  <si>
    <t>24.06.2023 03:50:56</t>
  </si>
  <si>
    <t>24.06.2023 13:26:47</t>
  </si>
  <si>
    <t>24.06.2023 15:03:06</t>
  </si>
  <si>
    <t>K-581 35-01-K00581_K-580 K01_2038572</t>
  </si>
  <si>
    <t>24.06.2023 14:14:09</t>
  </si>
  <si>
    <t>24.06.2023 14:54:13</t>
  </si>
  <si>
    <t>EVRENLİ KÖK 45-73-M00139_HatBaşıAyırıcı_81540195 M02_81540195</t>
  </si>
  <si>
    <t>24.06.2023 20:27:10</t>
  </si>
  <si>
    <t>25.06.2023 00:10:48</t>
  </si>
  <si>
    <t>SELENDİ TR-12 45-81-M00012_TR-11 M02_2321242</t>
  </si>
  <si>
    <t>24.06.2023 20:00:43</t>
  </si>
  <si>
    <t>24.06.2023 21:35:05</t>
  </si>
  <si>
    <t>SİYEKLİ KÖK 45-71-M00185_HatBaşıAyırıcı_53134945 M05_53134945</t>
  </si>
  <si>
    <t>24.06.2023 17:31:40</t>
  </si>
  <si>
    <t>24.06.2023 22:53:33</t>
  </si>
  <si>
    <t>TR-111 ZEYTİNALANI 35-19-L00111_TR-113 L02_2121571</t>
  </si>
  <si>
    <t>24.06.2023 11:27:54</t>
  </si>
  <si>
    <t>24.06.2023 12:13:50</t>
  </si>
  <si>
    <t>GÜMÜLDÜR M-57 35-25-M00357_955260188_955260188</t>
  </si>
  <si>
    <t>24.06.2023 05:53:57</t>
  </si>
  <si>
    <t>24.06.2023 10:08:00</t>
  </si>
  <si>
    <t>24.06.2023 12:30:16</t>
  </si>
  <si>
    <t>24.06.2023 15:59:22</t>
  </si>
  <si>
    <t>FOÇAKÖY TR-2 35-23-M00223_B_56367234_56367234</t>
  </si>
  <si>
    <t>24.06.2023 00:24:59</t>
  </si>
  <si>
    <t>24.06.2023 01:29:05</t>
  </si>
  <si>
    <t>24.06.2023 18:08:58</t>
  </si>
  <si>
    <t>24.06.2023 18:16:18</t>
  </si>
  <si>
    <t>M-423 35-02-M00423_A A1_66329125</t>
  </si>
  <si>
    <t>24.06.2023 09:23:21</t>
  </si>
  <si>
    <t>24.06.2023 11:23:28</t>
  </si>
  <si>
    <t>TR-88 35-19-L00088_D_60983802_60983802</t>
  </si>
  <si>
    <t>24.06.2023 13:23:27</t>
  </si>
  <si>
    <t>24.06.2023 14:02:20</t>
  </si>
  <si>
    <t>24.06.2023 05:02:57</t>
  </si>
  <si>
    <t>24.06.2023 06:47:53</t>
  </si>
  <si>
    <t>K-4064 35-02-K04064_DIREK TIPI TRAFO HUCRESI H01_2050330</t>
  </si>
  <si>
    <t>24.06.2023 12:03:49</t>
  </si>
  <si>
    <t>24.06.2023 12:28:12</t>
  </si>
  <si>
    <t>ÇAĞLAYAN TR 35-27-M01189_35-27-M01189_93496441</t>
  </si>
  <si>
    <t>24.06.2023 09:20:03</t>
  </si>
  <si>
    <t>24.06.2023 14:34:00</t>
  </si>
  <si>
    <t>24.06.2023 09:51:43</t>
  </si>
  <si>
    <t>24.06.2023 10:02:19</t>
  </si>
  <si>
    <t>24.06.2023 20:37:39</t>
  </si>
  <si>
    <t>24.06.2023 23:19:30</t>
  </si>
  <si>
    <t>TR-171 35-26-M00171_A_65512079_65512079</t>
  </si>
  <si>
    <t>24.06.2023 01:31:56</t>
  </si>
  <si>
    <t>24.06.2023 03:07:26</t>
  </si>
  <si>
    <t>ALİAĞA TR-43 DM 35-17-M00043_HatBaşıAyırıcı_72823458 M13_72823458</t>
  </si>
  <si>
    <t>24.06.2023 09:17:14</t>
  </si>
  <si>
    <t>24.06.2023 11:02:00</t>
  </si>
  <si>
    <t>L-476 MAMURBABA YENİ KABİN 35-18-L00476_966314091_966314091</t>
  </si>
  <si>
    <t>24.06.2023 20:26:00</t>
  </si>
  <si>
    <t>25.06.2023 00:50:50</t>
  </si>
  <si>
    <t>24.06.2023 14:22:15</t>
  </si>
  <si>
    <t>24.06.2023 15:57:53</t>
  </si>
  <si>
    <t>M-531 KAVAKLIDERE KÖK 35-02-M00531_NATO M04_72200004</t>
  </si>
  <si>
    <t>24.06.2023 06:56:44</t>
  </si>
  <si>
    <t>24.06.2023 07:19:39</t>
  </si>
  <si>
    <t>M-377 35-02-M00377_99593990_99593990</t>
  </si>
  <si>
    <t>24.06.2023 21:30:26</t>
  </si>
  <si>
    <t>24.06.2023 23:16:19</t>
  </si>
  <si>
    <t>TR-66 TARIMSAL SULAMA 45-80-M01066_45-80-M01066_2363005</t>
  </si>
  <si>
    <t>24.06.2023 11:50:39</t>
  </si>
  <si>
    <t>24.06.2023 13:41:10</t>
  </si>
  <si>
    <t>K-997 35-07-K00997_99396865_99396865</t>
  </si>
  <si>
    <t>24.06.2023 18:33:46</t>
  </si>
  <si>
    <t>24.06.2023 21:05:38</t>
  </si>
  <si>
    <t>24.06.2023 15:05:24</t>
  </si>
  <si>
    <t>24.06.2023 15:39:27</t>
  </si>
  <si>
    <t>HİLAL KLASİK TM 35-01-A00011_YELER M14_2053716</t>
  </si>
  <si>
    <t>24.06.2023 17:35:28</t>
  </si>
  <si>
    <t>24.06.2023 18:17:12</t>
  </si>
  <si>
    <t>24.06.2023 09:06:02</t>
  </si>
  <si>
    <t>24.06.2023 18:22:43</t>
  </si>
  <si>
    <t>TEPEYNİHAN TR-2 45-81-M00242_A_56398853_56398853</t>
  </si>
  <si>
    <t>24.06.2023 19:51:13</t>
  </si>
  <si>
    <t>25.06.2023 00:55:23</t>
  </si>
  <si>
    <t>24.06.2023 13:42:00</t>
  </si>
  <si>
    <t>24.06.2023 14:53:05</t>
  </si>
  <si>
    <t>ÇIRPI TR-1-2/4 35-20-M00009_955191887_955191887</t>
  </si>
  <si>
    <t>24.06.2023 20:14:56</t>
  </si>
  <si>
    <t>24.06.2023 21:39:43</t>
  </si>
  <si>
    <t>24.06.2023 09:48:23</t>
  </si>
  <si>
    <t>24.06.2023 14:00:08</t>
  </si>
  <si>
    <t>TIRAZLI KÖK 45-79-M00079_BAHARLAR M06_72036238</t>
  </si>
  <si>
    <t>24.06.2023 17:59:43</t>
  </si>
  <si>
    <t>24.06.2023 18:45:13</t>
  </si>
  <si>
    <t>K-2395 35-04-K02395_99280216_99280216</t>
  </si>
  <si>
    <t>24.06.2023 16:04:06</t>
  </si>
  <si>
    <t>24.06.2023 19:50:43</t>
  </si>
  <si>
    <t>YUKARI AVDAN TR-1 45-82-M00241_A_91340149_91340149</t>
  </si>
  <si>
    <t>24.06.2023 21:38:16</t>
  </si>
  <si>
    <t>24.06.2023 23:56:55</t>
  </si>
  <si>
    <t>PAŞAÇİFTLİĞİ TR-1 45-78-M00954_967122296_967122296</t>
  </si>
  <si>
    <t>24.06.2023 18:54:10</t>
  </si>
  <si>
    <t>24.06.2023 21:33:50</t>
  </si>
  <si>
    <t>24.06.2023 23:38:57</t>
  </si>
  <si>
    <t>25.06.2023 00:46:50</t>
  </si>
  <si>
    <t>EYKO TR-2 35-30-M00028_A_60983289_60983289</t>
  </si>
  <si>
    <t>24.06.2023 19:06:41</t>
  </si>
  <si>
    <t>24.06.2023 19:37:55</t>
  </si>
  <si>
    <t>24.06.2023 09:02:13</t>
  </si>
  <si>
    <t>24.06.2023 11:16:00</t>
  </si>
  <si>
    <t>KAYMAKÇI DM 35-15-M00254_TR-10 M03_66813715</t>
  </si>
  <si>
    <t>24.06.2023 07:06:53</t>
  </si>
  <si>
    <t>24.06.2023 07:35:55</t>
  </si>
  <si>
    <t>24.06.2023 19:55:12</t>
  </si>
  <si>
    <t>24.06.2023 20:10:00</t>
  </si>
  <si>
    <t>24.06.2023 09:06:55</t>
  </si>
  <si>
    <t>24.06.2023 11:18:40</t>
  </si>
  <si>
    <t>ŞİRİNKÖY TR-1 35-15-L00554_B_65511420_65511420</t>
  </si>
  <si>
    <t>24.06.2023 10:50:55</t>
  </si>
  <si>
    <t>24.06.2023 18:11:09</t>
  </si>
  <si>
    <t>BELENYAKA TR-7 45-73-M00665_945648334_945648334</t>
  </si>
  <si>
    <t>24.06.2023 21:15:55</t>
  </si>
  <si>
    <t>24.06.2023 23:19:56</t>
  </si>
  <si>
    <t>24.06.2023 20:49:43</t>
  </si>
  <si>
    <t>24.06.2023 22:05:55</t>
  </si>
  <si>
    <t>M-3439(YATIRIM REZERVE) 35-03-M03439_910384614_910384614</t>
  </si>
  <si>
    <t>24.06.2023 13:55:28</t>
  </si>
  <si>
    <t>24.06.2023 17:09:48</t>
  </si>
  <si>
    <t>24.06.2023 08:41:22</t>
  </si>
  <si>
    <t>TR-76 35-19-L00076_DIREK TIPI TRAFO HUCRESI H01_2053472</t>
  </si>
  <si>
    <t>24.06.2023 16:12:00</t>
  </si>
  <si>
    <t>24.06.2023 18:35:57</t>
  </si>
  <si>
    <t>SÜLEYMANLI TR-1 35-28-M00292_B_56352842_56352842</t>
  </si>
  <si>
    <t>24.06.2023 12:56:37</t>
  </si>
  <si>
    <t>24.06.2023 15:49:07</t>
  </si>
  <si>
    <t>IŞIKLAR KÖK 45-73-M00467_HatBaşıAyırıcı_53135538 M09_53135538</t>
  </si>
  <si>
    <t>24.06.2023 16:54:28</t>
  </si>
  <si>
    <t>24.06.2023 20:33:56</t>
  </si>
  <si>
    <t>K-554 35-01-K00554_35-01-K00554_42396830</t>
  </si>
  <si>
    <t>24.06.2023 10:35:48</t>
  </si>
  <si>
    <t>24.06.2023 12:01:28</t>
  </si>
  <si>
    <t>ŞİRİNKÖY TR-1 35-15-L00554_A_65499258_65499258</t>
  </si>
  <si>
    <t>24.06.2023 20:47:03</t>
  </si>
  <si>
    <t>24.06.2023 22:48:50</t>
  </si>
  <si>
    <t>24.06.2023 07:24:48</t>
  </si>
  <si>
    <t>24.06.2023 11:25:35</t>
  </si>
  <si>
    <t>24.06.2023 11:40:37</t>
  </si>
  <si>
    <t>24.06.2023 13:13:39</t>
  </si>
  <si>
    <t>24.06.2023 10:03:23</t>
  </si>
  <si>
    <t>24.06.2023 15:31:11</t>
  </si>
  <si>
    <t>24.06.2023 19:51:07</t>
  </si>
  <si>
    <t>24.06.2023 20:55:50</t>
  </si>
  <si>
    <t>TR-79 35-16-L00079_C_91434030_91434030</t>
  </si>
  <si>
    <t>24.06.2023 09:05:17</t>
  </si>
  <si>
    <t>24.06.2023 09:32:00</t>
  </si>
  <si>
    <t>24.06.2023 12:27:32</t>
  </si>
  <si>
    <t>24.06.2023 12:59:02</t>
  </si>
  <si>
    <t>GÖRDES TR-34 45-75-M00034_945607084_945607084</t>
  </si>
  <si>
    <t>24.06.2023 11:29:45</t>
  </si>
  <si>
    <t>PANAZTEPE DM 35-28-M00732_DERSAN-2 GİRİŞ M05_2114175</t>
  </si>
  <si>
    <t>24.06.2023 18:42:03</t>
  </si>
  <si>
    <t>24.06.2023 19:26:08</t>
  </si>
  <si>
    <t>24.06.2023 10:31:08</t>
  </si>
  <si>
    <t>24.06.2023 12:24:09</t>
  </si>
  <si>
    <t>24.06.2023 07:28:44</t>
  </si>
  <si>
    <t>24.06.2023 09:17:58</t>
  </si>
  <si>
    <t>TR-87 MENTEŞ KAVŞAĞI 35-19-L00087_9802654_56393472_56393472</t>
  </si>
  <si>
    <t>24.06.2023 11:12:17</t>
  </si>
  <si>
    <t>24.06.2023 13:50:26</t>
  </si>
  <si>
    <t>24.06.2023 14:44:11</t>
  </si>
  <si>
    <t>24.06.2023 21:05:26</t>
  </si>
  <si>
    <t>MENEMEN DM-3/20 35-28-M00735_953375617_953375617</t>
  </si>
  <si>
    <t>24.06.2023 10:10:23</t>
  </si>
  <si>
    <t>24.06.2023 11:14:23</t>
  </si>
  <si>
    <t>24.06.2023 23:44:36</t>
  </si>
  <si>
    <t>25.06.2023 00:01:52</t>
  </si>
  <si>
    <t>KEMALİYE DM (TR-1) 45-73-M00150_ALAŞEHİR GİRİŞ PİYADELER KÖKDEN M08_66716002</t>
  </si>
  <si>
    <t>24.06.2023 09:28:38</t>
  </si>
  <si>
    <t>24.06.2023 17:12:00</t>
  </si>
  <si>
    <t>DEMİRCİ TR-2 35-26-M01435_95000085174_95000085174</t>
  </si>
  <si>
    <t>24.06.2023 14:18:10</t>
  </si>
  <si>
    <t>24.06.2023 21:18:04</t>
  </si>
  <si>
    <t>24.06.2023 09:36:42</t>
  </si>
  <si>
    <t>24.06.2023 16:34:24</t>
  </si>
  <si>
    <t>L-400 35-18-L00400_ILICA-1 L05_2094157</t>
  </si>
  <si>
    <t>24.06.2023 17:33:19</t>
  </si>
  <si>
    <t>24.06.2023 17:37:28</t>
  </si>
  <si>
    <t>M-4 35-02-M00004__95442786_95442786</t>
  </si>
  <si>
    <t>24.06.2023 12:30:43</t>
  </si>
  <si>
    <t>24.06.2023 16:34:55</t>
  </si>
  <si>
    <t>24.06.2023 19:54:59</t>
  </si>
  <si>
    <t>24.06.2023 22:05:03</t>
  </si>
  <si>
    <t>BAYINDIR İM 35-20-A00001_TR-B / GERİLİM-ÖLÇÜ L10_79700944</t>
  </si>
  <si>
    <t>24.06.2023 16:50:33</t>
  </si>
  <si>
    <t>24.06.2023 17:40:22</t>
  </si>
  <si>
    <t>TR-18 35-26-M00018_10566783 c02_5926024</t>
  </si>
  <si>
    <t>24.06.2023 18:22:24</t>
  </si>
  <si>
    <t>24.06.2023 19:35:47</t>
  </si>
  <si>
    <t>K-2932 35-07-K02932_K-1612 K04_49837009</t>
  </si>
  <si>
    <t>24.06.2023 00:04:36</t>
  </si>
  <si>
    <t>24.06.2023 00:44:11</t>
  </si>
  <si>
    <t>ALEMŞAHLI TR-2 45-79-M00449_B_56387150_56387150</t>
  </si>
  <si>
    <t>24.06.2023 14:01:57</t>
  </si>
  <si>
    <t>24.06.2023 15:27:18</t>
  </si>
  <si>
    <t>KIZILOBA TR-1 35-20-L00257_35-20-L00257_2360362</t>
  </si>
  <si>
    <t>24.06.2023 15:01:58</t>
  </si>
  <si>
    <t>24.06.2023 16:00:16</t>
  </si>
  <si>
    <t>TR-13 35-17-M00013_M-460 M03_66221045</t>
  </si>
  <si>
    <t>24.06.2023 09:11:42</t>
  </si>
  <si>
    <t>24.06.2023 09:26:00</t>
  </si>
  <si>
    <t>K-2807 35-01-K02807_B_56357209_56357209</t>
  </si>
  <si>
    <t>24.06.2023 16:24:54</t>
  </si>
  <si>
    <t>24.06.2023 19:45:47</t>
  </si>
  <si>
    <t>L-92 35-18-L00092_7194374_56374521_56374521</t>
  </si>
  <si>
    <t>24.06.2023 10:05:34</t>
  </si>
  <si>
    <t>24.06.2023 11:05:36</t>
  </si>
  <si>
    <t>24.06.2023 09:41:08</t>
  </si>
  <si>
    <t>24.06.2023 10:16:33</t>
  </si>
  <si>
    <t>KALEKÖY TR-4 35-31-L00236_35-31-L00236_2365450</t>
  </si>
  <si>
    <t>24.06.2023 19:43:40</t>
  </si>
  <si>
    <t>24.06.2023 21:17:36</t>
  </si>
  <si>
    <t>PAŞATIMARI TR-1 45-83-M00811_ M01_89801507</t>
  </si>
  <si>
    <t>24.06.2023 07:50:55</t>
  </si>
  <si>
    <t>24.06.2023 08:48:00</t>
  </si>
  <si>
    <t>24.06.2023 10:22:24</t>
  </si>
  <si>
    <t>24.06.2023 16:03:02</t>
  </si>
  <si>
    <t>24.06.2023 19:29:56</t>
  </si>
  <si>
    <t>24.06.2023 20:55:16</t>
  </si>
  <si>
    <t>24.06.2023 21:30:12</t>
  </si>
  <si>
    <t>24.06.2023 22:14:17</t>
  </si>
  <si>
    <t>M-3404(YATIRIM REZERVE) 35-03-M03404_ M03_96694088</t>
  </si>
  <si>
    <t>24.06.2023 17:04:46</t>
  </si>
  <si>
    <t>24.06.2023 19:44:21</t>
  </si>
  <si>
    <t>KAYMAKÇI İM 35-15-A00004_KAYMAKÇI ŞEHİR -  DM-2 M10_2121812</t>
  </si>
  <si>
    <t>24.06.2023 14:14:36</t>
  </si>
  <si>
    <t>24.06.2023 14:26:05</t>
  </si>
  <si>
    <t>TEKELİ ARITMA KÖK 35-22-M00090_KARAKUYU ÇIKIŞI M03_2127059</t>
  </si>
  <si>
    <t>24.06.2023 14:46:23</t>
  </si>
  <si>
    <t>24.06.2023 16:58:52</t>
  </si>
  <si>
    <t>24.06.2023 17:38:31</t>
  </si>
  <si>
    <t>24.06.2023 18:40:42</t>
  </si>
  <si>
    <t>K-2438 35-01-K02438_C_56375886_56375886</t>
  </si>
  <si>
    <t>24.06.2023 06:51:23</t>
  </si>
  <si>
    <t>24.06.2023 14:22:00</t>
  </si>
  <si>
    <t>BOSTANLI GIS TM 35-04-A00001_Bostanlı-6 K13_2311277</t>
  </si>
  <si>
    <t>24.06.2023 15:26:34</t>
  </si>
  <si>
    <t>24.06.2023 16:57:13</t>
  </si>
  <si>
    <t>POLYAK TR-2 35-30-L00133_A_56403775_56403775</t>
  </si>
  <si>
    <t>24.06.2023 19:04:16</t>
  </si>
  <si>
    <t>24.06.2023 20:04:25</t>
  </si>
  <si>
    <t>K-4558 35-02-K04558_A_56378638_56378638</t>
  </si>
  <si>
    <t>24.06.2023 13:10:37</t>
  </si>
  <si>
    <t>24.06.2023 14:56:57</t>
  </si>
  <si>
    <t>24.06.2023 22:59:27</t>
  </si>
  <si>
    <t>24.06.2023 23:26:08</t>
  </si>
  <si>
    <t>PAYAMLI M-15 35-25-M00180_7335900_56378083_56378083</t>
  </si>
  <si>
    <t>24.06.2023 20:14:11</t>
  </si>
  <si>
    <t>24.06.2023 21:48:07</t>
  </si>
  <si>
    <t>TR-1-7/1 BEKLEME KABİN 35-20-L00032_955215614_955215614</t>
  </si>
  <si>
    <t>24.06.2023 11:36:56</t>
  </si>
  <si>
    <t>24.06.2023 12:32:11</t>
  </si>
  <si>
    <t>TR-69 35-19-L00069_TR-70 L03_2115679</t>
  </si>
  <si>
    <t>24.06.2023 18:52:35</t>
  </si>
  <si>
    <t>24.06.2023 19:44:59</t>
  </si>
  <si>
    <t>24.06.2023 09:38:07</t>
  </si>
  <si>
    <t>24.06.2023 16:11:08</t>
  </si>
  <si>
    <t>24.06.2023 07:51:56</t>
  </si>
  <si>
    <t>24.06.2023 10:00:16</t>
  </si>
  <si>
    <t>24.06.2023 16:00:43</t>
  </si>
  <si>
    <t>24.06.2023 18:01:30</t>
  </si>
  <si>
    <t>BAĞARASI TR-7 35-23-M00176__79552658_79552658</t>
  </si>
  <si>
    <t>24.06.2023 13:16:21</t>
  </si>
  <si>
    <t>24.06.2023 18:40:53</t>
  </si>
  <si>
    <t>HACIÖMERLİ KARAKUYULAR TR 35-17-M00444_35-17-M00444_2362951</t>
  </si>
  <si>
    <t>24.06.2023 17:50:51</t>
  </si>
  <si>
    <t>24.06.2023 18:17:42</t>
  </si>
  <si>
    <t>24.06.2023 00:38:29</t>
  </si>
  <si>
    <t>24.06.2023 01:12:04</t>
  </si>
  <si>
    <t>K-126 35-01-K00126_35-01-K00126_2348348</t>
  </si>
  <si>
    <t>24.06.2023 18:23:29</t>
  </si>
  <si>
    <t>24.06.2023 19:55:24</t>
  </si>
  <si>
    <t>SOMA TR-22 45-82-M00022_A_56404718_56404718</t>
  </si>
  <si>
    <t>24.06.2023 14:09:27</t>
  </si>
  <si>
    <t>24.06.2023 15:14:27</t>
  </si>
  <si>
    <t>24.06.2023 01:10:48</t>
  </si>
  <si>
    <t>24.06.2023 01:38:19</t>
  </si>
  <si>
    <t>24.06.2023 15:29:35</t>
  </si>
  <si>
    <t>24.06.2023 15:44:15</t>
  </si>
  <si>
    <t>YELKİ TR-5 (M-2339) 35-10-M02339_35-10-M02339_42777783</t>
  </si>
  <si>
    <t>24.06.2023 16:32:08</t>
  </si>
  <si>
    <t>24.06.2023 17:29:41</t>
  </si>
  <si>
    <t>24.06.2023 06:41:53</t>
  </si>
  <si>
    <t>24.06.2023 06:50:40</t>
  </si>
  <si>
    <t>24.06.2023 13:20:20</t>
  </si>
  <si>
    <t>24.06.2023 14:08:49</t>
  </si>
  <si>
    <t>DM-25/16 45-71-M00392_953191399_953191399</t>
  </si>
  <si>
    <t>24.06.2023 10:17:01</t>
  </si>
  <si>
    <t>24.06.2023 12:50:52</t>
  </si>
  <si>
    <t>24.06.2023 09:19:59</t>
  </si>
  <si>
    <t>24.06.2023 12:25:54</t>
  </si>
  <si>
    <t>ÇAMKÖY TR-1 35-16-L00259_95001244835_95001244835</t>
  </si>
  <si>
    <t>24.06.2023 10:04:31</t>
  </si>
  <si>
    <t>24.06.2023 11:55:57</t>
  </si>
  <si>
    <t>KUŞLUK TR-1 45-75-M00181_45-75-M00181_2372955</t>
  </si>
  <si>
    <t>24.06.2023 14:17:58</t>
  </si>
  <si>
    <t>24.06.2023 15:30:38</t>
  </si>
  <si>
    <t>BAYINDIR İM 35-20-A00001_TR-A (15.8) L03_2058790</t>
  </si>
  <si>
    <t>24.06.2023 17:21:23</t>
  </si>
  <si>
    <t>24.06.2023 17:46:33</t>
  </si>
  <si>
    <t>ALİAĞA TR-43 DM 35-17-M00043_HatBaşıAyırıcı_83290160 M12_83290160</t>
  </si>
  <si>
    <t>24.06.2023 11:13:33</t>
  </si>
  <si>
    <t>24.06.2023 12:49:20</t>
  </si>
  <si>
    <t>24.06.2023 09:32:03</t>
  </si>
  <si>
    <t>24.06.2023 13:18:50</t>
  </si>
  <si>
    <t>24.06.2023 08:22:01</t>
  </si>
  <si>
    <t>24.06.2023 09:05:30</t>
  </si>
  <si>
    <t>TR-25 35-19-L00025_8164569_56394796_56394796</t>
  </si>
  <si>
    <t>24.06.2023 15:28:32</t>
  </si>
  <si>
    <t>24.06.2023 17:37:42</t>
  </si>
  <si>
    <t>24.06.2023 18:13:11</t>
  </si>
  <si>
    <t>24.06.2023 18:13:39</t>
  </si>
  <si>
    <t>24.06.2023 19:36:19</t>
  </si>
  <si>
    <t>24.06.2023 21:10:42</t>
  </si>
  <si>
    <t>SELENDİ DM 45-81-M00001_HatBaşıAyırıcı_53135188 M14_53135188</t>
  </si>
  <si>
    <t>24.06.2023 16:07:38</t>
  </si>
  <si>
    <t>24.06.2023 18:13:00</t>
  </si>
  <si>
    <t>ÇAPAKLI-1 TARIMSAL SULAMA 45-78-M00420_DIREK TIPI TRAFO HUCRESI H01_2108873</t>
  </si>
  <si>
    <t>24.06.2023 12:07:04</t>
  </si>
  <si>
    <t>24.06.2023 13:56:34</t>
  </si>
  <si>
    <t>24.06.2023 20:59:00</t>
  </si>
  <si>
    <t>24.06.2023 21:37:36</t>
  </si>
  <si>
    <t>L-295 35-18-L00295_DIREK TIPI TRAFO HUCRESI H01_2099652</t>
  </si>
  <si>
    <t>24.06.2023 22:20:08</t>
  </si>
  <si>
    <t>24.06.2023 23:22:53</t>
  </si>
  <si>
    <t>TAŞLIYOL KÖK 35-27-M00495_HatBaşıAyırıcı_53132526 M03_53132526</t>
  </si>
  <si>
    <t>24.06.2023 09:52:40</t>
  </si>
  <si>
    <t>24.06.2023 16:39:48</t>
  </si>
  <si>
    <t>24.06.2023 17:18:08</t>
  </si>
  <si>
    <t>GÜNYAKA TR-1 45-79-M00480_945573971_945573971</t>
  </si>
  <si>
    <t>24.06.2023 20:47:20</t>
  </si>
  <si>
    <t>24.06.2023 22:57:29</t>
  </si>
  <si>
    <t>ÖRSELLİ KÖYÜ TR-1 45-71-M01685_DIREK TIPI TRAFO HUCRESI H01_2089358</t>
  </si>
  <si>
    <t>24.06.2023 17:40:38</t>
  </si>
  <si>
    <t>24.06.2023 20:18:54</t>
  </si>
  <si>
    <t>24.06.2023 10:26:51</t>
  </si>
  <si>
    <t>24.06.2023 10:51:40</t>
  </si>
  <si>
    <t>SELİMİYE TR-3 ARNAVUTLAR 45-79-M00507_95000483686_95000483686</t>
  </si>
  <si>
    <t>24.06.2023 18:37:32</t>
  </si>
  <si>
    <t>24.06.2023 20:18:06</t>
  </si>
  <si>
    <t>KULA İM 45-77-A00001_HatBaşıAyırıcı_80021114 M07_80021114</t>
  </si>
  <si>
    <t>24.06.2023 07:25:48</t>
  </si>
  <si>
    <t>24.06.2023 07:51:00</t>
  </si>
  <si>
    <t>PAYAMLI M-22 35-25-M00192_956644866_956644866</t>
  </si>
  <si>
    <t>24.06.2023 09:42:30</t>
  </si>
  <si>
    <t>24.06.2023 11:14:12</t>
  </si>
  <si>
    <t>GRUPKENT KÖK 35-30-M00200_GRUPKENT M02_72066251</t>
  </si>
  <si>
    <t>24.06.2023 12:07:15</t>
  </si>
  <si>
    <t>24.06.2023 13:31:29</t>
  </si>
  <si>
    <t>DM-18/08 45-71-M00257_953222922_953222922</t>
  </si>
  <si>
    <t>24.06.2023 20:58:59</t>
  </si>
  <si>
    <t>24.06.2023 22:03:20</t>
  </si>
  <si>
    <t>24.06.2023 05:03:38</t>
  </si>
  <si>
    <t>24.06.2023 05:38:00</t>
  </si>
  <si>
    <t>KİLLİK TR-10 45-73-M00850_A_91050226_91050226</t>
  </si>
  <si>
    <t>24.06.2023 20:24:01</t>
  </si>
  <si>
    <t>24.06.2023 23:45:59</t>
  </si>
  <si>
    <t>GRUPKENT TR-1 35-30-M00203_DIREK TIPI TRAFO HUCRESI H01_2044013</t>
  </si>
  <si>
    <t>24.06.2023 11:09:45</t>
  </si>
  <si>
    <t>24.06.2023 13:09:42</t>
  </si>
  <si>
    <t>K-126 35-01-K00126_910915203_910915203</t>
  </si>
  <si>
    <t>24.06.2023 17:14:15</t>
  </si>
  <si>
    <t>24.06.2023 19:42:25</t>
  </si>
  <si>
    <t>M-251 35-09-M00251_M-252 M03_47547415</t>
  </si>
  <si>
    <t>24.06.2023 08:19:02</t>
  </si>
  <si>
    <t>24.06.2023 09:33:45</t>
  </si>
  <si>
    <t>K-1581 35-01-K01581_K-1086 K03_2117415</t>
  </si>
  <si>
    <t>24.06.2023 14:28:22</t>
  </si>
  <si>
    <t>24.06.2023 14:29:52</t>
  </si>
  <si>
    <t>24.06.2023 11:38:48</t>
  </si>
  <si>
    <t>24.06.2023 13:00:46</t>
  </si>
  <si>
    <t>L-253 35-18-L00253_35-18-L00253_72086249</t>
  </si>
  <si>
    <t>24.06.2023 15:02:22</t>
  </si>
  <si>
    <t>24.06.2023 19:23:57</t>
  </si>
  <si>
    <t>KARMEZ DM 35-27-M00657_İLHAN ADAŞ M03_72158825</t>
  </si>
  <si>
    <t>24.06.2023 10:48:48</t>
  </si>
  <si>
    <t>24.06.2023 13:21:58</t>
  </si>
  <si>
    <t>ARDIÇ MAHALLESİ TR-12 35-21-L00134_35-21-L00134_72192711</t>
  </si>
  <si>
    <t>24.06.2023 09:06:44</t>
  </si>
  <si>
    <t>24.06.2023 15:39:37</t>
  </si>
  <si>
    <t>24.06.2023 17:40:53</t>
  </si>
  <si>
    <t>24.06.2023 20:10:30</t>
  </si>
  <si>
    <t>ULUCAK DM 35-27-M00792_IŞIKLAR-1 M10_2318783</t>
  </si>
  <si>
    <t>25.06.2023 09:27:21</t>
  </si>
  <si>
    <t>25.06.2023 14:19:35</t>
  </si>
  <si>
    <t>TR-2/87 45-83-L00087_TR-2/97 L05_2104208</t>
  </si>
  <si>
    <t>25.06.2023 09:44:12</t>
  </si>
  <si>
    <t>25.06.2023 10:10:16</t>
  </si>
  <si>
    <t>TR-122 ZEYTİNALANI 35-19-L00122_956677955_956677955</t>
  </si>
  <si>
    <t>25.06.2023 17:04:04</t>
  </si>
  <si>
    <t>25.06.2023 18:34:30</t>
  </si>
  <si>
    <t>KILAVUZLAR KÖK 45-74-M00198_KILAVUZLAR M03_72237254</t>
  </si>
  <si>
    <t>25.06.2023 02:25:22</t>
  </si>
  <si>
    <t>25.06.2023 03:45:36</t>
  </si>
  <si>
    <t>K-3683 35-01-K03683_E 3E_5873979</t>
  </si>
  <si>
    <t>25.06.2023 08:50:16</t>
  </si>
  <si>
    <t>25.06.2023 14:07:45</t>
  </si>
  <si>
    <t>25.06.2023 20:31:32</t>
  </si>
  <si>
    <t>25.06.2023 20:37:36</t>
  </si>
  <si>
    <t>PANCAR OSB DM-1 35-26-M00869_VİLLA DM (OSB DM-2) M29_2303794</t>
  </si>
  <si>
    <t>25.06.2023 19:28:30</t>
  </si>
  <si>
    <t>25.06.2023 20:56:28</t>
  </si>
  <si>
    <t>25.06.2023 11:23:05</t>
  </si>
  <si>
    <t>25.06.2023 12:55:28</t>
  </si>
  <si>
    <t>25.06.2023 12:32:29</t>
  </si>
  <si>
    <t>25.06.2023 17:23:41</t>
  </si>
  <si>
    <t>YENİ FOÇA TR-30 35-23-M00030_A_56363738_56363738</t>
  </si>
  <si>
    <t>25.06.2023 22:31:48</t>
  </si>
  <si>
    <t>25.06.2023 22:53:47</t>
  </si>
  <si>
    <t>BODAMAS TR-1 45-75-M00297_C_56398184_56398184</t>
  </si>
  <si>
    <t>25.06.2023 08:22:10</t>
  </si>
  <si>
    <t>25.06.2023 09:03:59</t>
  </si>
  <si>
    <t>KAPAKLI DM 45-72-M00309_HatBaşıAyırıcı_53140192 M03_53140192</t>
  </si>
  <si>
    <t>25.06.2023 11:25:06</t>
  </si>
  <si>
    <t>25.06.2023 17:46:29</t>
  </si>
  <si>
    <t>25.06.2023 05:43:25</t>
  </si>
  <si>
    <t>25.06.2023 10:11:59</t>
  </si>
  <si>
    <t>YAYAKENT DM 35-24-M00209_YAYLAKENT-1 M03_72093565</t>
  </si>
  <si>
    <t>25.06.2023 07:14:58</t>
  </si>
  <si>
    <t>25.06.2023 08:17:15</t>
  </si>
  <si>
    <t>25.06.2023 11:00:39</t>
  </si>
  <si>
    <t>25.06.2023 12:32:38</t>
  </si>
  <si>
    <t>L-319 BAHÇELİEVLER-2 35-18-L00319_950449503_950449503</t>
  </si>
  <si>
    <t>25.06.2023 17:53:36</t>
  </si>
  <si>
    <t>25.06.2023 20:42:32</t>
  </si>
  <si>
    <t>PAYAMLI M-20 35-25-M00170_A_56390770_56390770</t>
  </si>
  <si>
    <t>25.06.2023 21:22:44</t>
  </si>
  <si>
    <t>25.06.2023 23:15:37</t>
  </si>
  <si>
    <t>URLA İM 35-19-A00001_İSKELE ATATÜRK L10_2048616</t>
  </si>
  <si>
    <t>25.06.2023 11:58:20</t>
  </si>
  <si>
    <t>25.06.2023 12:09:10</t>
  </si>
  <si>
    <t>ALAŞEHİR TM 45-73-A00001_KULA-2 M22_2312687</t>
  </si>
  <si>
    <t>25.06.2023 01:22:33</t>
  </si>
  <si>
    <t>25.06.2023 01:39:21</t>
  </si>
  <si>
    <t>L-296 35-18-L00296_6631736 C01_5943092</t>
  </si>
  <si>
    <t>25.06.2023 17:47:24</t>
  </si>
  <si>
    <t>25.06.2023 19:58:01</t>
  </si>
  <si>
    <t>25.06.2023 15:58:05</t>
  </si>
  <si>
    <t>25.06.2023 16:12:52</t>
  </si>
  <si>
    <t>25.06.2023 08:59:17</t>
  </si>
  <si>
    <t>25.06.2023 11:19:04</t>
  </si>
  <si>
    <t>25.06.2023 17:37:57</t>
  </si>
  <si>
    <t>25.06.2023 22:26:06</t>
  </si>
  <si>
    <t>25.06.2023 19:29:29</t>
  </si>
  <si>
    <t>25.06.2023 20:28:20</t>
  </si>
  <si>
    <t>ALSANCAK TM 35-01-A00005_MİMARSİNAN M10_2057059</t>
  </si>
  <si>
    <t>25.06.2023 08:08:32</t>
  </si>
  <si>
    <t>25.06.2023 08:17:45</t>
  </si>
  <si>
    <t>KINIK İM 35-24-A00001_TR-20 L03_2309872</t>
  </si>
  <si>
    <t>25.06.2023 14:35:00</t>
  </si>
  <si>
    <t>25.06.2023 18:56:51</t>
  </si>
  <si>
    <t>AVDAN TR-5 KÖK 45-82-M00130_CENKYERİ M02_72194251</t>
  </si>
  <si>
    <t>25.06.2023 13:25:55</t>
  </si>
  <si>
    <t>25.06.2023 15:23:41</t>
  </si>
  <si>
    <t>AŞAĞI ÇOBANİSA TR-16 45-71-M00586_45-71-M00586_2355396</t>
  </si>
  <si>
    <t>25.06.2023 10:02:32</t>
  </si>
  <si>
    <t>25.06.2023 14:46:04</t>
  </si>
  <si>
    <t>25.06.2023 10:12:14</t>
  </si>
  <si>
    <t>25.06.2023 11:11:29</t>
  </si>
  <si>
    <t>GÜMÜLDÜR M-36 35-25-M00036_954906701_954906701</t>
  </si>
  <si>
    <t>25.06.2023 19:34:00</t>
  </si>
  <si>
    <t>25.06.2023 20:25:57</t>
  </si>
  <si>
    <t>PANCAR OSB DM-1 35-26-M00869_AYRANCILAR DM-2 M27_2122352</t>
  </si>
  <si>
    <t>25.06.2023 17:48:42</t>
  </si>
  <si>
    <t>25.06.2023 18:15:40</t>
  </si>
  <si>
    <t>MENDERES DM-2/TR-1 35-22-M00300_HatBaşıAyırıcı_53096775 M15_53096775</t>
  </si>
  <si>
    <t>25.06.2023 08:13:36</t>
  </si>
  <si>
    <t>25.06.2023 09:32:51</t>
  </si>
  <si>
    <t>25.06.2023 14:15:52</t>
  </si>
  <si>
    <t>25.06.2023 14:34:23</t>
  </si>
  <si>
    <t>25.06.2023 08:57:42</t>
  </si>
  <si>
    <t>25.06.2023 12:28:05</t>
  </si>
  <si>
    <t>25.06.2023 15:15:22</t>
  </si>
  <si>
    <t>25.06.2023 16:17:19</t>
  </si>
  <si>
    <t>K-660 35-04-K00660_99384792_99384792</t>
  </si>
  <si>
    <t>25.06.2023 10:34:45</t>
  </si>
  <si>
    <t>25.06.2023 13:34:51</t>
  </si>
  <si>
    <t>25.06.2023 11:21:01</t>
  </si>
  <si>
    <t>25.06.2023 12:39:07</t>
  </si>
  <si>
    <t>KIZILAVLU KÖK 45-78-M00837_HatBaşıAyırıcı_89696967 M02_89696967</t>
  </si>
  <si>
    <t>25.06.2023 21:49:42</t>
  </si>
  <si>
    <t>25.06.2023 23:00:44</t>
  </si>
  <si>
    <t>25.06.2023 19:01:22</t>
  </si>
  <si>
    <t>25.06.2023 21:07:51</t>
  </si>
  <si>
    <t>K-953 35-02-K00953_A_56370162_56370162</t>
  </si>
  <si>
    <t>25.06.2023 12:59:46</t>
  </si>
  <si>
    <t>25.06.2023 17:03:26</t>
  </si>
  <si>
    <t>SARIALİLER TR-1 45-75-M00241_945618075_945618075</t>
  </si>
  <si>
    <t>25.06.2023 20:38:58</t>
  </si>
  <si>
    <t>25.06.2023 23:16:17</t>
  </si>
  <si>
    <t>TR-2/110 45-83-L00110_955178185_955178185</t>
  </si>
  <si>
    <t>25.06.2023 18:37:36</t>
  </si>
  <si>
    <t>25.06.2023 19:48:42</t>
  </si>
  <si>
    <t>25.06.2023 06:53:58</t>
  </si>
  <si>
    <t>25.06.2023 07:50:39</t>
  </si>
  <si>
    <t>KİLLİK TR-19 45-73-M00873_45-73-M00873_2352967</t>
  </si>
  <si>
    <t>25.06.2023 17:44:14</t>
  </si>
  <si>
    <t>25.06.2023 18:35:46</t>
  </si>
  <si>
    <t>25.06.2023 15:29:01</t>
  </si>
  <si>
    <t>25.06.2023 15:39:50</t>
  </si>
  <si>
    <t>KINIK ORGANİZE DM 35-24-M00208_KINIK TM-1 M07_83158741</t>
  </si>
  <si>
    <t>25.06.2023 14:57:28</t>
  </si>
  <si>
    <t>25.06.2023 15:24:33</t>
  </si>
  <si>
    <t>ALSANCAK TM 35-01-A00005_MİMARSİNAN M10_2308848</t>
  </si>
  <si>
    <t>25.06.2023 06:18:08</t>
  </si>
  <si>
    <t>25.06.2023 07:25:56</t>
  </si>
  <si>
    <t>25.06.2023 19:43:48</t>
  </si>
  <si>
    <t>25.06.2023 20:46:04</t>
  </si>
  <si>
    <t>TR-100 KANAL KARŞISI 35-26-M00100_956604224_956604224</t>
  </si>
  <si>
    <t>25.06.2023 14:00:50</t>
  </si>
  <si>
    <t>25.06.2023 17:28:48</t>
  </si>
  <si>
    <t>AKGEDİK KÖK-2 45-71-M00163_UZUNBURUN M02_55994964</t>
  </si>
  <si>
    <t>25.06.2023 16:36:01</t>
  </si>
  <si>
    <t>25.06.2023 21:22:53</t>
  </si>
  <si>
    <t>25.06.2023 11:04:02</t>
  </si>
  <si>
    <t>25.06.2023 12:08:41</t>
  </si>
  <si>
    <t>L-96 TURGUT KÖYÜ 35-14-L00096_A_91302341_91302341</t>
  </si>
  <si>
    <t>25.06.2023 19:34:19</t>
  </si>
  <si>
    <t>25.06.2023 21:46:33</t>
  </si>
  <si>
    <t>L-336 REİSDERE 35-18-L00336_950049383_950049383</t>
  </si>
  <si>
    <t>25.06.2023 16:58:23</t>
  </si>
  <si>
    <t>25.06.2023 20:31:51</t>
  </si>
  <si>
    <t>25.06.2023 09:34:15</t>
  </si>
  <si>
    <t>25.06.2023 11:07:56</t>
  </si>
  <si>
    <t>KERPİÇLİK TR-1 45-74-M00103_945577186_945577186</t>
  </si>
  <si>
    <t>25.06.2023 19:15:53</t>
  </si>
  <si>
    <t>25.06.2023 20:56:54</t>
  </si>
  <si>
    <t>25.06.2023 11:44:47</t>
  </si>
  <si>
    <t>25.06.2023 12:41:02</t>
  </si>
  <si>
    <t>25.06.2023 01:00:53</t>
  </si>
  <si>
    <t>25.06.2023 02:03:54</t>
  </si>
  <si>
    <t>ELİFLİ TR-6 35-20-L00445_955199457_955199457</t>
  </si>
  <si>
    <t>25.06.2023 02:52:01</t>
  </si>
  <si>
    <t>25.06.2023 03:33:34</t>
  </si>
  <si>
    <t>25.06.2023 06:24:02</t>
  </si>
  <si>
    <t>25.06.2023 07:29:29</t>
  </si>
  <si>
    <t>DM-1/40 45-71-M00052_953215554_953215554</t>
  </si>
  <si>
    <t>25.06.2023 21:58:32</t>
  </si>
  <si>
    <t>25.06.2023 23:10:48</t>
  </si>
  <si>
    <t>KARAOĞLANLI TR-3 45-71-M00567_45-71-M00567_2353704</t>
  </si>
  <si>
    <t>25.06.2023 18:10:22</t>
  </si>
  <si>
    <t>25.06.2023 20:17:18</t>
  </si>
  <si>
    <t>ULUCAK DM 35-27-M00792_IŞIKLAR-2 M15_2334196</t>
  </si>
  <si>
    <t>25.06.2023 09:31:45</t>
  </si>
  <si>
    <t>25.06.2023 14:21:47</t>
  </si>
  <si>
    <t>DM01/58(TR-1/02) 45-71-M00019_45-71-M00019_66501294</t>
  </si>
  <si>
    <t>25.06.2023 18:05:33</t>
  </si>
  <si>
    <t>25.06.2023 20:51:38</t>
  </si>
  <si>
    <t>TOPÇAM SULAMA TR-9 35-16-M00202_A_91010864_91010864</t>
  </si>
  <si>
    <t>25.06.2023 12:15:00</t>
  </si>
  <si>
    <t>25.06.2023 14:48:24</t>
  </si>
  <si>
    <t>KUTLU BEYLER TR-1 35-15-L00259_A_56362005_56362005</t>
  </si>
  <si>
    <t>25.06.2023 18:32:31</t>
  </si>
  <si>
    <t>25.06.2023 19:57:40</t>
  </si>
  <si>
    <t>25.06.2023 20:45:12</t>
  </si>
  <si>
    <t>25.06.2023 21:07:40</t>
  </si>
  <si>
    <t>TR-52 45-77-L00052_TR-68 L01_72209740</t>
  </si>
  <si>
    <t>25.06.2023 17:46:47</t>
  </si>
  <si>
    <t>25.06.2023 18:40:27</t>
  </si>
  <si>
    <t>25.06.2023 09:19:57</t>
  </si>
  <si>
    <t>25.06.2023 14:38:04</t>
  </si>
  <si>
    <t>25.06.2023 11:06:17</t>
  </si>
  <si>
    <t>25.06.2023 11:21:55</t>
  </si>
  <si>
    <t>OKLUİSA KÖK 45-81-M00046_HatBaşıAyırıcı_53135383 M03_53135383</t>
  </si>
  <si>
    <t>25.06.2023 08:36:43</t>
  </si>
  <si>
    <t>25.06.2023 12:26:49</t>
  </si>
  <si>
    <t>25.06.2023 12:06:08</t>
  </si>
  <si>
    <t>25.06.2023 12:10:56</t>
  </si>
  <si>
    <t>M-2515 35-02-M02515_99506517_99506517</t>
  </si>
  <si>
    <t>25.06.2023 09:11:31</t>
  </si>
  <si>
    <t>25.06.2023 11:36:29</t>
  </si>
  <si>
    <t>TR-2/49 45-72-L00049_A_56392685_56392685</t>
  </si>
  <si>
    <t>25.06.2023 09:57:10</t>
  </si>
  <si>
    <t>25.06.2023 10:51:00</t>
  </si>
  <si>
    <t>25.06.2023 15:42:33</t>
  </si>
  <si>
    <t>25.06.2023 16:09:02</t>
  </si>
  <si>
    <t>IŞIKLAR KÖK 45-73-M00467_HatBaşıAyırıcı_53136488 M06_53136488</t>
  </si>
  <si>
    <t>25.06.2023 13:08:30</t>
  </si>
  <si>
    <t>25.06.2023 13:55:59</t>
  </si>
  <si>
    <t>ARAPBAŞI TR-2 35-20-L00440_35-20-L00440_41967090</t>
  </si>
  <si>
    <t>25.06.2023 07:37:40</t>
  </si>
  <si>
    <t>25.06.2023 09:20:32</t>
  </si>
  <si>
    <t>25.06.2023 09:01:30</t>
  </si>
  <si>
    <t>25.06.2023 09:32:20</t>
  </si>
  <si>
    <t>TR-2/109 45-83-L00109_TR-2/110 L02_72121319</t>
  </si>
  <si>
    <t>25.06.2023 10:18:48</t>
  </si>
  <si>
    <t>25.06.2023 12:49:28</t>
  </si>
  <si>
    <t>25.06.2023 09:06:12</t>
  </si>
  <si>
    <t>25.06.2023 09:23:05</t>
  </si>
  <si>
    <t>KÖSEDERE TR-1 35-21-L00124_A_91011770_91011770</t>
  </si>
  <si>
    <t>25.06.2023 08:42:40</t>
  </si>
  <si>
    <t>25.06.2023 10:29:52</t>
  </si>
  <si>
    <t>KUŞÇUBURUN-3 35-26-M00538_6018551_56359927_56359927</t>
  </si>
  <si>
    <t>25.06.2023 19:20:35</t>
  </si>
  <si>
    <t>25.06.2023 20:02:21</t>
  </si>
  <si>
    <t>TR-61 35-17-M00061_35-17-M00061_66248991</t>
  </si>
  <si>
    <t>25.06.2023 19:49:32</t>
  </si>
  <si>
    <t>25.06.2023 21:20:00</t>
  </si>
  <si>
    <t>MAHMUT SILAY SULAMA GRUBU 35-29-M00267_35-29-M00267_2351201</t>
  </si>
  <si>
    <t>25.06.2023 07:52:55</t>
  </si>
  <si>
    <t>25.06.2023 12:59:20</t>
  </si>
  <si>
    <t>YEŞİLDERE MERKEZ SOK TR-6 35-31-L00159_D_91219296_91219296</t>
  </si>
  <si>
    <t>25.06.2023 23:11:47</t>
  </si>
  <si>
    <t>26.06.2023 00:05:33</t>
  </si>
  <si>
    <t>K-866 35-03-K00866_910742610_910742610</t>
  </si>
  <si>
    <t>25.06.2023 11:17:50</t>
  </si>
  <si>
    <t>25.06.2023 14:55:16</t>
  </si>
  <si>
    <t>25.06.2023 05:27:13</t>
  </si>
  <si>
    <t>25.06.2023 05:58:22</t>
  </si>
  <si>
    <t>TR-23 HASTANE 35-26-M00023_TR-29 M02_65919435</t>
  </si>
  <si>
    <t>25.06.2023 14:48:42</t>
  </si>
  <si>
    <t>25.06.2023 16:49:07</t>
  </si>
  <si>
    <t>25.06.2023 17:56:31</t>
  </si>
  <si>
    <t>25.06.2023 19:01:00</t>
  </si>
  <si>
    <t>25.06.2023 17:26:02</t>
  </si>
  <si>
    <t>25.06.2023 17:30:48</t>
  </si>
  <si>
    <t>25.06.2023 10:21:19</t>
  </si>
  <si>
    <t>25.06.2023 12:01:38</t>
  </si>
  <si>
    <t>ZEYTİNLİOVA TR-7 45-72-L00421_ÜÇ AVLU ÇIKIŞI L02_66556393</t>
  </si>
  <si>
    <t>25.06.2023 14:11:43</t>
  </si>
  <si>
    <t>25.06.2023 14:56:03</t>
  </si>
  <si>
    <t>25.06.2023 16:22:02</t>
  </si>
  <si>
    <t>25.06.2023 17:12:51</t>
  </si>
  <si>
    <t>25.06.2023 09:00:59</t>
  </si>
  <si>
    <t>25.06.2023 10:20:15</t>
  </si>
  <si>
    <t>M-1734 GEÇİT 35-01-M01734_ M03_2307909</t>
  </si>
  <si>
    <t>25.06.2023 07:09:57</t>
  </si>
  <si>
    <t>25.06.2023 08:03:07</t>
  </si>
  <si>
    <t>KARAMAN GİRİŞ  TR-5 35-31-L00053_47864409_56390609_56390609</t>
  </si>
  <si>
    <t>25.06.2023 21:03:45</t>
  </si>
  <si>
    <t>26.06.2023 01:57:38</t>
  </si>
  <si>
    <t>25.06.2023 20:21:31</t>
  </si>
  <si>
    <t>25.06.2023 20:42:18</t>
  </si>
  <si>
    <t>ÖZDERE M-60 ÖZSAN SANAYİ SİTESİ 35-25-M00215_955254062_955254062</t>
  </si>
  <si>
    <t>25.06.2023 09:35:33</t>
  </si>
  <si>
    <t>25.06.2023 12:09:36</t>
  </si>
  <si>
    <t>25.06.2023 01:01:58</t>
  </si>
  <si>
    <t>25.06.2023 01:41:39</t>
  </si>
  <si>
    <t>25.06.2023 18:14:02</t>
  </si>
  <si>
    <t>25.06.2023 18:25:48</t>
  </si>
  <si>
    <t>25.06.2023 12:26:27</t>
  </si>
  <si>
    <t>25.06.2023 14:10:10</t>
  </si>
  <si>
    <t>İĞDELİ TR-6 35-31-L00400_956573699_956573699</t>
  </si>
  <si>
    <t>25.06.2023 11:49:47</t>
  </si>
  <si>
    <t>25.06.2023 13:34:20</t>
  </si>
  <si>
    <t>TR-154 ZEYTİNALANI 35-19-L00154_9483785 1_5931032</t>
  </si>
  <si>
    <t>25.06.2023 18:27:58</t>
  </si>
  <si>
    <t>25.06.2023 20:01:17</t>
  </si>
  <si>
    <t>ÇİLE TR-3 35-22-M00188_955271614_955271614</t>
  </si>
  <si>
    <t>25.06.2023 11:15:48</t>
  </si>
  <si>
    <t>25.06.2023 12:52:34</t>
  </si>
  <si>
    <t>M-1097 GEÇİT 35-03-M01097_M-733 M02_66735537</t>
  </si>
  <si>
    <t>25.06.2023 17:02:22</t>
  </si>
  <si>
    <t>25.06.2023 17:55:06</t>
  </si>
  <si>
    <t>KAHRAMAN YAVUZLAR SULAMA GRUBU 35-29-M00268_B_91025956_91025956</t>
  </si>
  <si>
    <t>25.06.2023 14:43:01</t>
  </si>
  <si>
    <t>25.06.2023 17:18:58</t>
  </si>
  <si>
    <t>25.06.2023 13:15:53</t>
  </si>
  <si>
    <t>25.06.2023 14:23:44</t>
  </si>
  <si>
    <t>25.06.2023 14:15:25</t>
  </si>
  <si>
    <t>25.06.2023 14:59:26</t>
  </si>
  <si>
    <t>TR-1-4/4 ESKİ SİNEMAN KABİN 35-20-L00027_955191939_955191939</t>
  </si>
  <si>
    <t>25.06.2023 17:57:11</t>
  </si>
  <si>
    <t>25.06.2023 19:10:42</t>
  </si>
  <si>
    <t>25.06.2023 20:22:58</t>
  </si>
  <si>
    <t>25.06.2023 20:41:18</t>
  </si>
  <si>
    <t>25.06.2023 09:04:41</t>
  </si>
  <si>
    <t>25.06.2023 09:28:01</t>
  </si>
  <si>
    <t>ALAŞEHİR TM 45-73-A00001_KAVAKLIDERE M21_2312686</t>
  </si>
  <si>
    <t>25.06.2023 01:02:02</t>
  </si>
  <si>
    <t>25.06.2023 01:34:51</t>
  </si>
  <si>
    <t>ALAŞEHİR TM 45-73-A00001_IŞIKLAR M18_2058701</t>
  </si>
  <si>
    <t>25.06.2023 01:23:49</t>
  </si>
  <si>
    <t>25.06.2023 01:37:56</t>
  </si>
  <si>
    <t>KÖPRÜBAŞI TR-10 45-86-M00010_KÖPRÜBAŞI TR-36 M06_72221107</t>
  </si>
  <si>
    <t>25.06.2023 19:32:21</t>
  </si>
  <si>
    <t>25.06.2023 20:20:02</t>
  </si>
  <si>
    <t>DM-4/9 35-26-M00802_DM-4/18 M01_65908384</t>
  </si>
  <si>
    <t>25.06.2023 17:36:13</t>
  </si>
  <si>
    <t>25.06.2023 19:23:28</t>
  </si>
  <si>
    <t>ÖRENCİK TR-1 45-71-M01564_B_82386927_82386927</t>
  </si>
  <si>
    <t>25.06.2023 09:31:09</t>
  </si>
  <si>
    <t>25.06.2023 11:25:38</t>
  </si>
  <si>
    <t>FOÇAKÖY TR-1 35-23-M00222_B_91434845_91434845</t>
  </si>
  <si>
    <t>25.06.2023 21:20:06</t>
  </si>
  <si>
    <t>25.06.2023 22:06:11</t>
  </si>
  <si>
    <t>25.06.2023 14:53:15</t>
  </si>
  <si>
    <t>25.06.2023 18:53:17</t>
  </si>
  <si>
    <t>25.06.2023 06:02:23</t>
  </si>
  <si>
    <t>25.06.2023 07:12:01</t>
  </si>
  <si>
    <t>TR-171 35-26-M00171_956626612_956626612</t>
  </si>
  <si>
    <t>25.06.2023 22:45:08</t>
  </si>
  <si>
    <t>25.06.2023 23:59:21</t>
  </si>
  <si>
    <t>TR-1/40 45-83-M00040_KERESTECİLER TR-1 M04_2330140</t>
  </si>
  <si>
    <t>25.06.2023 10:17:53</t>
  </si>
  <si>
    <t>25.06.2023 16:12:25</t>
  </si>
  <si>
    <t>ÖREN TOPRAK SULAMA TR-10 35-27-M01184_B_82816908_82816908</t>
  </si>
  <si>
    <t>25.06.2023 13:44:41</t>
  </si>
  <si>
    <t>25.06.2023 15:19:38</t>
  </si>
  <si>
    <t>DM-8 35-17-M00700_DM-8 DAĞITIM TRAFO M05_83291531</t>
  </si>
  <si>
    <t>25.06.2023 10:55:39</t>
  </si>
  <si>
    <t>25.06.2023 11:25:34</t>
  </si>
  <si>
    <t>25.06.2023 08:14:20</t>
  </si>
  <si>
    <t>25.06.2023 10:00:00</t>
  </si>
  <si>
    <t>M-333 35-02-M00333_99994291_99994291</t>
  </si>
  <si>
    <t>25.06.2023 18:42:08</t>
  </si>
  <si>
    <t>25.06.2023 21:25:03</t>
  </si>
  <si>
    <t>ŞEMSİOĞLU KÖK 35-26-M00306_ÖZKAN-HAVAI HAT M03_65913808</t>
  </si>
  <si>
    <t>25.06.2023 08:51:49</t>
  </si>
  <si>
    <t>25.06.2023 09:58:50</t>
  </si>
  <si>
    <t>25.06.2023 19:56:35</t>
  </si>
  <si>
    <t>25.06.2023 22:15:12</t>
  </si>
  <si>
    <t>KULA İM 45-77-A00001_AKTAŞ L02_2052214</t>
  </si>
  <si>
    <t>25.06.2023 10:33:17</t>
  </si>
  <si>
    <t>25.06.2023 15:46:42</t>
  </si>
  <si>
    <t>DOYRANLI TR-1 35-29-L00374_A_56370766_56370766</t>
  </si>
  <si>
    <t>25.06.2023 15:54:08</t>
  </si>
  <si>
    <t>25.06.2023 17:22:24</t>
  </si>
  <si>
    <t>K-1662 35-01-K01662_C_56370062_56370062</t>
  </si>
  <si>
    <t>25.06.2023 13:02:17</t>
  </si>
  <si>
    <t>25.06.2023 18:00:53</t>
  </si>
  <si>
    <t>25.06.2023 07:22:21</t>
  </si>
  <si>
    <t>25.06.2023 07:30:05</t>
  </si>
  <si>
    <t>25.06.2023 09:50:24</t>
  </si>
  <si>
    <t>25.06.2023 11:18:19</t>
  </si>
  <si>
    <t>DEMİRTAŞ KÖK 35-30-M00149_DELİKTAŞ M05_72078656</t>
  </si>
  <si>
    <t>25.06.2023 21:49:15</t>
  </si>
  <si>
    <t>25.06.2023 22:19:09</t>
  </si>
  <si>
    <t>KULA İM 45-77-A00001_KULA-2(ŞEHİR-2) L03_2052211</t>
  </si>
  <si>
    <t>25.06.2023 18:06:26</t>
  </si>
  <si>
    <t>25.06.2023 18:16:47</t>
  </si>
  <si>
    <t>NURİYE DM 45-80-M00090_HatBaşıAyırıcı_53136296 M01_53136296</t>
  </si>
  <si>
    <t>25.06.2023 19:34:31</t>
  </si>
  <si>
    <t>25.06.2023 20:42:29</t>
  </si>
  <si>
    <t>SALİHLİ İM 45-78-A00001_ŞEHİR-1 L05_48928860</t>
  </si>
  <si>
    <t>25.06.2023 14:59:22</t>
  </si>
  <si>
    <t>25.06.2023 15:30:29</t>
  </si>
  <si>
    <t>25.06.2023 16:26:21</t>
  </si>
  <si>
    <t>25.06.2023 16:36:12</t>
  </si>
  <si>
    <t>25.06.2023 13:37:29</t>
  </si>
  <si>
    <t>25.06.2023 14:59:28</t>
  </si>
  <si>
    <t>M-860 35-02-M00860_99506027_99506027</t>
  </si>
  <si>
    <t>25.06.2023 08:28:38</t>
  </si>
  <si>
    <t>25.06.2023 14:24:50</t>
  </si>
  <si>
    <t>ALİAĞA TR-43 DM 35-17-M00043_GÜZELHİSAR ÇIKIŞI M13_2122093</t>
  </si>
  <si>
    <t>25.06.2023 19:10:37</t>
  </si>
  <si>
    <t>25.06.2023 19:33:57</t>
  </si>
  <si>
    <t>25.06.2023 07:15:00</t>
  </si>
  <si>
    <t>25.06.2023 07:20:46</t>
  </si>
  <si>
    <t>KARAPINAR İM 45-78-A00002_HatBaşıAyırıcı_53139296 M02_53139296</t>
  </si>
  <si>
    <t>25.06.2023 11:35:19</t>
  </si>
  <si>
    <t>25.06.2023 13:24:11</t>
  </si>
  <si>
    <t>TR-95 35-15-M00095_48885702_56380899_56380899</t>
  </si>
  <si>
    <t>25.06.2023 15:14:04</t>
  </si>
  <si>
    <t>25.06.2023 17:23:45</t>
  </si>
  <si>
    <t>ARDIÇ MAHALLESİ TR-9 35-21-L00130_A_56375533_56375533</t>
  </si>
  <si>
    <t>25.06.2023 10:54:05</t>
  </si>
  <si>
    <t>25.06.2023 12:09:00</t>
  </si>
  <si>
    <t>25.06.2023 14:48:12</t>
  </si>
  <si>
    <t>25.06.2023 15:03:00</t>
  </si>
  <si>
    <t>YEŞİLYURT DM 45-73-M00476_HatBaşıAyırıcı_53134978 M04_53134978</t>
  </si>
  <si>
    <t>25.06.2023 09:13:34</t>
  </si>
  <si>
    <t>25.06.2023 11:09:53</t>
  </si>
  <si>
    <t>DURMUŞ ÖREN SULAMA GRUBU 35-29-M00326_A_56360473_56360473</t>
  </si>
  <si>
    <t>25.06.2023 17:20:28</t>
  </si>
  <si>
    <t>25.06.2023 18:56:40</t>
  </si>
  <si>
    <t>25.06.2023 12:04:26</t>
  </si>
  <si>
    <t>25.06.2023 14:47:20</t>
  </si>
  <si>
    <t>25.06.2023 10:36:46</t>
  </si>
  <si>
    <t>25.06.2023 11:45:09</t>
  </si>
  <si>
    <t>25.06.2023 18:34:55</t>
  </si>
  <si>
    <t>25.06.2023 19:47:44</t>
  </si>
  <si>
    <t>25.06.2023 07:33:10</t>
  </si>
  <si>
    <t>25.06.2023 08:14:13</t>
  </si>
  <si>
    <t>TAHTALI TM 35-22-A00001_HatBaşıAyırıcı_53133770 M05_53133770</t>
  </si>
  <si>
    <t>25.06.2023 14:29:05</t>
  </si>
  <si>
    <t>25.06.2023 18:01:29</t>
  </si>
  <si>
    <t>25.06.2023 06:38:42</t>
  </si>
  <si>
    <t>25.06.2023 07:00:00</t>
  </si>
  <si>
    <t>TR-64 GERENLİKUYU 35-15-L00064_A_56370705_56370705</t>
  </si>
  <si>
    <t>25.06.2023 08:42:06</t>
  </si>
  <si>
    <t>25.06.2023 10:09:48</t>
  </si>
  <si>
    <t>YENİFOÇA TR-38 35-23-M00038_35-23-M00038_72307750</t>
  </si>
  <si>
    <t>25.06.2023 10:23:25</t>
  </si>
  <si>
    <t>25.06.2023 13:42:46</t>
  </si>
  <si>
    <t>25.06.2023 09:53:41</t>
  </si>
  <si>
    <t>25.06.2023 11:01:09</t>
  </si>
  <si>
    <t>M-448 35-03-M00448_910267621_910267621</t>
  </si>
  <si>
    <t>25.06.2023 18:31:32</t>
  </si>
  <si>
    <t>25.06.2023 22:45:40</t>
  </si>
  <si>
    <t>AKÇAKERTİL TR-1 45-81-M00061_A_56399204_56399204</t>
  </si>
  <si>
    <t>25.06.2023 20:45:30</t>
  </si>
  <si>
    <t>25.06.2023 21:30:23</t>
  </si>
  <si>
    <t>25.06.2023 17:46:28</t>
  </si>
  <si>
    <t>25.06.2023 18:05:03</t>
  </si>
  <si>
    <t>25.06.2023 09:07:38</t>
  </si>
  <si>
    <t>25.06.2023 10:39:45</t>
  </si>
  <si>
    <t>TAHİR UNCU SULAMA GRUBU 35-29-M00395_35-29-M00395_2363105</t>
  </si>
  <si>
    <t>25.06.2023 12:45:08</t>
  </si>
  <si>
    <t>25.06.2023 15:53:30</t>
  </si>
  <si>
    <t>25.06.2023 16:53:36</t>
  </si>
  <si>
    <t>25.06.2023 19:29:52</t>
  </si>
  <si>
    <t>K-3558 35-02-K03558_910165925_910165925</t>
  </si>
  <si>
    <t>25.06.2023 09:54:12</t>
  </si>
  <si>
    <t>25.06.2023 11:07:07</t>
  </si>
  <si>
    <t>DM-3/TR-24 (ESKİ TR-56) 35-22-M00056_955256736_955256736</t>
  </si>
  <si>
    <t>25.06.2023 17:48:06</t>
  </si>
  <si>
    <t>25.06.2023 19:25:06</t>
  </si>
  <si>
    <t>K-3081 35-03-K03081_915001842_915001842</t>
  </si>
  <si>
    <t>25.06.2023 15:36:54</t>
  </si>
  <si>
    <t>25.06.2023 22:17:46</t>
  </si>
  <si>
    <t>DAVUT DEMİRALAY SULAMA GRUBU 35-29-L00358_A_56395978_56395978</t>
  </si>
  <si>
    <t>25.06.2023 11:38:00</t>
  </si>
  <si>
    <t>25.06.2023 15:25:06</t>
  </si>
  <si>
    <t>TR-149 35-19-L00149_61156452_65497344_65497344</t>
  </si>
  <si>
    <t>25.06.2023 07:39:23</t>
  </si>
  <si>
    <t>25.06.2023 09:54:31</t>
  </si>
  <si>
    <t>BAĞLICA TR-11 TARIMSAL SULAMA 45-79-M00246_45-79-M00246_2368650</t>
  </si>
  <si>
    <t>25.06.2023 14:29:23</t>
  </si>
  <si>
    <t>25.06.2023 15:29:22</t>
  </si>
  <si>
    <t>25.06.2023 01:13:11</t>
  </si>
  <si>
    <t>25.06.2023 01:40:33</t>
  </si>
  <si>
    <t>MEHMET BOZKURT SULAMA GRUBU 35-29-M00357_35-29-M00357_2349383</t>
  </si>
  <si>
    <t>25.06.2023 17:07:25</t>
  </si>
  <si>
    <t>25.06.2023 20:39:57</t>
  </si>
  <si>
    <t>L-376 PAZARYERİ 35-18-L00376_B b1_5946094</t>
  </si>
  <si>
    <t>25.06.2023 10:36:40</t>
  </si>
  <si>
    <t>25.06.2023 12:52:51</t>
  </si>
  <si>
    <t>K-228 35-07-K00228_35-07-K00228_2361892</t>
  </si>
  <si>
    <t>25.06.2023 20:21:12</t>
  </si>
  <si>
    <t>25.06.2023 22:50:26</t>
  </si>
  <si>
    <t>TR-50 35-19-L00050_7261794_56394534_56394534</t>
  </si>
  <si>
    <t>25.06.2023 06:56:23</t>
  </si>
  <si>
    <t>25.06.2023 08:00:48</t>
  </si>
  <si>
    <t>25.06.2023 03:19:54</t>
  </si>
  <si>
    <t>25.06.2023 04:44:27</t>
  </si>
  <si>
    <t>BOYABAĞ TR-1 35-21-L00113_A_91336681_91336681</t>
  </si>
  <si>
    <t>25.06.2023 14:03:04</t>
  </si>
  <si>
    <t>25.06.2023 17:27:12</t>
  </si>
  <si>
    <t>BUCA TM 35-03-A00003_Buca-15 K23_2311286</t>
  </si>
  <si>
    <t>25.06.2023 12:15:28</t>
  </si>
  <si>
    <t>25.06.2023 12:51:17</t>
  </si>
  <si>
    <t>GÖCEK TR-1 45-72-M00239__79892037_79892037</t>
  </si>
  <si>
    <t>25.06.2023 22:49:56</t>
  </si>
  <si>
    <t>25.06.2023 23:00:50</t>
  </si>
  <si>
    <t>AZİZTEPE MEZARÖNÜ TR-3 45-73-M00222_DIREK TIPI TRAFO HUCRESI H01_2089875</t>
  </si>
  <si>
    <t>25.06.2023 20:46:32</t>
  </si>
  <si>
    <t>25.06.2023 23:22:25</t>
  </si>
  <si>
    <t>AKHİSAR İM 45-72-A00001_ESKİ ZEYTİN OVA L06_2058306</t>
  </si>
  <si>
    <t>25.06.2023 19:43:02</t>
  </si>
  <si>
    <t>25.06.2023 20:29:02</t>
  </si>
  <si>
    <t>İSMAİL UYSAL SULAMA GRUBU 35-29-L00677_A_56387267_56387267</t>
  </si>
  <si>
    <t>25.06.2023 15:50:11</t>
  </si>
  <si>
    <t>25.06.2023 18:45:59</t>
  </si>
  <si>
    <t>M-1339 GEÇİT 35-07-M01339_M-1339 ÖZEL M05_66722881</t>
  </si>
  <si>
    <t>25.06.2023 09:00:07</t>
  </si>
  <si>
    <t>25.06.2023 14:23:02</t>
  </si>
  <si>
    <t>25.06.2023 09:53:49</t>
  </si>
  <si>
    <t>25.06.2023 13:00:36</t>
  </si>
  <si>
    <t>25.06.2023 16:52:32</t>
  </si>
  <si>
    <t>25.06.2023 16:54:32</t>
  </si>
  <si>
    <t>BUCA TM 35-03-A00003_Buca-12 K22_2053454</t>
  </si>
  <si>
    <t>25.06.2023 12:52:52</t>
  </si>
  <si>
    <t>25.06.2023 12:55:42</t>
  </si>
  <si>
    <t>BERGAMA İM-1 35-16-A00001_ŞEHİR-6 L18_2091612</t>
  </si>
  <si>
    <t>25.06.2023 09:37:21</t>
  </si>
  <si>
    <t>25.06.2023 09:46:17</t>
  </si>
  <si>
    <t>L-193 ESENEVLER 35-18-L00193_950443001_950443001</t>
  </si>
  <si>
    <t>25.06.2023 08:53:25</t>
  </si>
  <si>
    <t>25.06.2023 14:50:50</t>
  </si>
  <si>
    <t>K-4551 35-02-K04551_99299057_99299057</t>
  </si>
  <si>
    <t>25.06.2023 19:13:13</t>
  </si>
  <si>
    <t>25.06.2023 20:19:24</t>
  </si>
  <si>
    <t>ALAŞEHİR TM 45-73-A00001_SARIGÖL-2 M19_2312684</t>
  </si>
  <si>
    <t>25.06.2023 01:03:14</t>
  </si>
  <si>
    <t>25.06.2023 01:33:51</t>
  </si>
  <si>
    <t>KUŞÇUBURUN-3 35-26-M00538_956603480_956603480</t>
  </si>
  <si>
    <t>25.06.2023 14:38:00</t>
  </si>
  <si>
    <t>25.06.2023 18:38:23</t>
  </si>
  <si>
    <t>TR-5 35-19-L00005_HatBaşıAyırıcı_66054549 L03_66054549</t>
  </si>
  <si>
    <t>25.06.2023 12:28:12</t>
  </si>
  <si>
    <t>25.06.2023 14:40:09</t>
  </si>
  <si>
    <t>25.06.2023 19:22:43</t>
  </si>
  <si>
    <t>25.06.2023 21:09:04</t>
  </si>
  <si>
    <t>HARMANDALI KÖK 45-71-M00061_AHMET KURUT M011_72230853</t>
  </si>
  <si>
    <t>25.06.2023 11:56:39</t>
  </si>
  <si>
    <t>25.06.2023 12:43:59</t>
  </si>
  <si>
    <t>TR-1-4/2 DEMİRCİLİK KABİN 35-20-L00026_955197231_955197231</t>
  </si>
  <si>
    <t>25.06.2023 16:08:27</t>
  </si>
  <si>
    <t>25.06.2023 19:20:30</t>
  </si>
  <si>
    <t>TR-292 (İM-1/TR-2) 35-19-L00292_50031814 D01_50032190</t>
  </si>
  <si>
    <t>25.06.2023 16:55:29</t>
  </si>
  <si>
    <t>25.06.2023 17:27:24</t>
  </si>
  <si>
    <t>ALİ KURUT SULAMA TR-1 45-71-M00834_DIREK TIPI TRAFO HUCRESI H01_2078069</t>
  </si>
  <si>
    <t>25.06.2023 08:49:35</t>
  </si>
  <si>
    <t>25.06.2023 12:42:20</t>
  </si>
  <si>
    <t>25.06.2023 08:07:33</t>
  </si>
  <si>
    <t>25.06.2023 08:50:23</t>
  </si>
  <si>
    <t>TÜRKELLİ DM (TR-4) 35-28-M00368_KESİKKÖY M12_56299111</t>
  </si>
  <si>
    <t>25.06.2023 17:49:51</t>
  </si>
  <si>
    <t>25.06.2023 17:58:34</t>
  </si>
  <si>
    <t>ALÇUK TM 35-17-A00001_DERSAN-2 M27_2307837</t>
  </si>
  <si>
    <t>25.06.2023 18:42:26</t>
  </si>
  <si>
    <t>25.06.2023 19:07:08</t>
  </si>
  <si>
    <t>25.06.2023 18:30:32</t>
  </si>
  <si>
    <t>25.06.2023 18:53:34</t>
  </si>
  <si>
    <t>TOSUNLAR HACIİSA TR-3 35-32-L00042_DIREK TIPI TRAFO HUCRESI H01_2039748</t>
  </si>
  <si>
    <t>25.06.2023 10:11:56</t>
  </si>
  <si>
    <t>25.06.2023 12:39:46</t>
  </si>
  <si>
    <t>GÜMÜLDÜR DM 35-25-M00100_HatBaşıAyırıcı_53133776 M01_53133776</t>
  </si>
  <si>
    <t>25.06.2023 15:03:01</t>
  </si>
  <si>
    <t>25.06.2023 15:47:45</t>
  </si>
  <si>
    <t>25.06.2023 11:19:10</t>
  </si>
  <si>
    <t>25.06.2023 16:36:29</t>
  </si>
  <si>
    <t>AYVACIK TR-1 35-28-M00256_A_65513385_65513385</t>
  </si>
  <si>
    <t>25.06.2023 14:25:36</t>
  </si>
  <si>
    <t>25.06.2023 16:18:33</t>
  </si>
  <si>
    <t>ALAŞEHİR TM 45-73-A00001_ALAŞEHİR ŞEHİR-1 M16_2058696</t>
  </si>
  <si>
    <t>25.06.2023 01:32:47</t>
  </si>
  <si>
    <t>25.06.2023 11:56:19</t>
  </si>
  <si>
    <t>25.06.2023 14:58:00</t>
  </si>
  <si>
    <t>KESİKKÖY TR-1 35-28-M00335_35-28-M00335_2372790</t>
  </si>
  <si>
    <t>25.06.2023 23:54:38</t>
  </si>
  <si>
    <t>26.06.2023 03:10:53</t>
  </si>
  <si>
    <t>25.06.2023 19:03:44</t>
  </si>
  <si>
    <t>25.06.2023 20:15:48</t>
  </si>
  <si>
    <t>25.06.2023 08:41:00</t>
  </si>
  <si>
    <t>25.06.2023 09:40:10</t>
  </si>
  <si>
    <t>25.06.2023 20:36:44</t>
  </si>
  <si>
    <t>25.06.2023 07:56:29</t>
  </si>
  <si>
    <t>25.06.2023 08:28:16</t>
  </si>
  <si>
    <t>YEŞİLDERE KAZALLI TR-3 35-31-L00164_35-31-L00164_2364369</t>
  </si>
  <si>
    <t>25.06.2023 09:22:21</t>
  </si>
  <si>
    <t>25.06.2023 13:03:09</t>
  </si>
  <si>
    <t>PAZARKÖY KÖK 45-78-L00700_HatBaşıAyırıcı_53139696 L02_53139696</t>
  </si>
  <si>
    <t>25.06.2023 19:32:03</t>
  </si>
  <si>
    <t>25.06.2023 20:56:30</t>
  </si>
  <si>
    <t>TR-55 35-30-L00055_HatBaşıAyırıcı_96593171 L01_96593171</t>
  </si>
  <si>
    <t>25.06.2023 22:17:58</t>
  </si>
  <si>
    <t>25.06.2023 23:24:15</t>
  </si>
  <si>
    <t>L-287 SCOTCH PARK 35-18-L00287_950459164_950459164</t>
  </si>
  <si>
    <t>25.06.2023 13:35:37</t>
  </si>
  <si>
    <t>25.06.2023 15:43:21</t>
  </si>
  <si>
    <t>25.06.2023 05:44:47</t>
  </si>
  <si>
    <t>25.06.2023 06:45:48</t>
  </si>
  <si>
    <t>25.06.2023 05:54:53</t>
  </si>
  <si>
    <t>25.06.2023 06:54:45</t>
  </si>
  <si>
    <t>AKÇAPINAR TR-1 45-83-L00438_A_56400138_56400138</t>
  </si>
  <si>
    <t>25.06.2023 12:21:51</t>
  </si>
  <si>
    <t>25.06.2023 13:07:26</t>
  </si>
  <si>
    <t>KARAKUYU-5 35-26-M00444_7228282_56357725_56357725</t>
  </si>
  <si>
    <t>25.06.2023 19:45:46</t>
  </si>
  <si>
    <t>26.06.2023 00:29:32</t>
  </si>
  <si>
    <t>25.06.2023 17:28:27</t>
  </si>
  <si>
    <t>25.06.2023 17:41:30</t>
  </si>
  <si>
    <t>K-174 35-02-K00174_99568341_99568341</t>
  </si>
  <si>
    <t>25.06.2023 23:44:39</t>
  </si>
  <si>
    <t>26.06.2023 02:23:58</t>
  </si>
  <si>
    <t>25.06.2023 07:11:20</t>
  </si>
  <si>
    <t>25.06.2023 07:38:00</t>
  </si>
  <si>
    <t>ÇİLEME TR-4 35-22-M00163_DIREK TIPI TRAFO HUCRESI H01_2126247</t>
  </si>
  <si>
    <t>25.06.2023 21:19:03</t>
  </si>
  <si>
    <t>25.06.2023 23:33:57</t>
  </si>
  <si>
    <t>25.06.2023 01:04:45</t>
  </si>
  <si>
    <t>25.06.2023 10:22:34</t>
  </si>
  <si>
    <t>25.06.2023 11:13:13</t>
  </si>
  <si>
    <t>TR-77 HULUSİ İZLEYEN GRB. 35-15-M00077_35-15-M00077_2365992</t>
  </si>
  <si>
    <t>25.06.2023 17:36:10</t>
  </si>
  <si>
    <t>25.06.2023 19:22:22</t>
  </si>
  <si>
    <t>25.06.2023 06:30:28</t>
  </si>
  <si>
    <t>25.06.2023 07:02:02</t>
  </si>
  <si>
    <t>ZEYTİNLİOVA TR-1 KÖK 45-72-L00389_ÜÇ AVLU ÇIKIŞI L02_2102917</t>
  </si>
  <si>
    <t>25.06.2023 09:51:42</t>
  </si>
  <si>
    <t>25.06.2023 10:45:08</t>
  </si>
  <si>
    <t>HALİLBEYLİ DM 35-27-M00620_ESA BİOGAZ KÖK M14_67123794</t>
  </si>
  <si>
    <t>25.06.2023 02:32:23</t>
  </si>
  <si>
    <t>25.06.2023 08:56:16</t>
  </si>
  <si>
    <t>GÜLBAHÇE TR-21 (TR-280) 35-19-L00280_956690723_956690723</t>
  </si>
  <si>
    <t>25.06.2023 17:59:20</t>
  </si>
  <si>
    <t>25.06.2023 20:21:00</t>
  </si>
  <si>
    <t>DM02/TR01 45-73-M00037_DM-2/30 M12_2082143</t>
  </si>
  <si>
    <t>25.06.2023 05:57:28</t>
  </si>
  <si>
    <t>25.06.2023 06:40:13</t>
  </si>
  <si>
    <t>K-1103 35-02-K01103_35-02-K01103_2353249</t>
  </si>
  <si>
    <t>25.06.2023 18:49:10</t>
  </si>
  <si>
    <t>25.06.2023 19:32:18</t>
  </si>
  <si>
    <t>TOKATBAŞI TR-2 35-20-L00102_A_91014254_91014254</t>
  </si>
  <si>
    <t>25.06.2023 09:00:40</t>
  </si>
  <si>
    <t>25.06.2023 14:10:02</t>
  </si>
  <si>
    <t>25.06.2023 11:03:08</t>
  </si>
  <si>
    <t>25.06.2023 14:48:46</t>
  </si>
  <si>
    <t>25.06.2023 07:37:26</t>
  </si>
  <si>
    <t>25.06.2023 09:36:19</t>
  </si>
  <si>
    <t>TR-68 45-77-L00068_DIREK TIPI TRAFO HUCRESI H01_2052761</t>
  </si>
  <si>
    <t>25.06.2023 18:35:54</t>
  </si>
  <si>
    <t>25.06.2023 21:46:57</t>
  </si>
  <si>
    <t>EĞRİDERE ÖRENLER TR-2 35-32-L00044_B_65513923_65513923</t>
  </si>
  <si>
    <t>25.06.2023 20:13:43</t>
  </si>
  <si>
    <t>25.06.2023 23:55:41</t>
  </si>
  <si>
    <t>ÜLKÜ KÖK 45-78-M01394_SERVET BLOK M03_83839667</t>
  </si>
  <si>
    <t>25.06.2023 09:01:07</t>
  </si>
  <si>
    <t>25.06.2023 14:47:25</t>
  </si>
  <si>
    <t>ULUCAK DM-2/16 35-27-M00858_913415840_913415840</t>
  </si>
  <si>
    <t>25.06.2023 14:32:55</t>
  </si>
  <si>
    <t>25.06.2023 18:51:40</t>
  </si>
  <si>
    <t>25.06.2023 10:33:51</t>
  </si>
  <si>
    <t>25.06.2023 13:15:34</t>
  </si>
  <si>
    <t>ÇAMOBA TR-1 35-16-M00155_953321039_953321039</t>
  </si>
  <si>
    <t>25.06.2023 10:16:48</t>
  </si>
  <si>
    <t>25.06.2023 12:29:32</t>
  </si>
  <si>
    <t>25.06.2023 16:54:00</t>
  </si>
  <si>
    <t>25.06.2023 18:12:02</t>
  </si>
  <si>
    <t>25.06.2023 09:45:56</t>
  </si>
  <si>
    <t>25.06.2023 10:23:46</t>
  </si>
  <si>
    <t>M-333 35-02-M00333_35-02-M00333_2372655</t>
  </si>
  <si>
    <t>25.06.2023 20:09:32</t>
  </si>
  <si>
    <t>25.06.2023 20:24:05</t>
  </si>
  <si>
    <t>HACIALİLER OKUL YANI 45-73-M00734_45-73-M00734_2355622</t>
  </si>
  <si>
    <t>25.06.2023 18:07:40</t>
  </si>
  <si>
    <t>25.06.2023 20:30:53</t>
  </si>
  <si>
    <t>TR-55 35-27-M00055_913938749_913938749</t>
  </si>
  <si>
    <t>25.06.2023 00:44:33</t>
  </si>
  <si>
    <t>25.06.2023 09:04:13</t>
  </si>
  <si>
    <t>TR-1-3/5 PAMUK PAZARI KABİN 35-20-L00021_955193609_955193609</t>
  </si>
  <si>
    <t>25.06.2023 21:03:12</t>
  </si>
  <si>
    <t>25.06.2023 23:01:05</t>
  </si>
  <si>
    <t>AKKOYUNLU TR-1 35-29-L00269_A_56360370_56360370</t>
  </si>
  <si>
    <t>25.06.2023 22:03:31</t>
  </si>
  <si>
    <t>25.06.2023 23:09:46</t>
  </si>
  <si>
    <t>AZİZ ÇELİKDOĞAN TARIMSAL SULAMA TR-1 45-83-M00345_45-83-M00345_2347591</t>
  </si>
  <si>
    <t>25.06.2023 16:31:02</t>
  </si>
  <si>
    <t>25.06.2023 17:10:36</t>
  </si>
  <si>
    <t>MORDOĞAN İM 35-21-A00002_GÜLBAHÇE L04_2065973</t>
  </si>
  <si>
    <t>25.06.2023 08:38:22</t>
  </si>
  <si>
    <t>25.06.2023 08:42:21</t>
  </si>
  <si>
    <t>25.06.2023 06:13:04</t>
  </si>
  <si>
    <t>25.06.2023 06:46:34</t>
  </si>
  <si>
    <t>TR-2/49 45-72-L00049_45-72-L00049_2346861</t>
  </si>
  <si>
    <t>25.06.2023 10:51:49</t>
  </si>
  <si>
    <t>25.06.2023 11:16:09</t>
  </si>
  <si>
    <t>25.06.2023 08:59:49</t>
  </si>
  <si>
    <t>25.06.2023 09:33:39</t>
  </si>
  <si>
    <t>25.06.2023 18:32:45</t>
  </si>
  <si>
    <t>25.06.2023 18:34:22</t>
  </si>
  <si>
    <t>25.06.2023 15:17:57</t>
  </si>
  <si>
    <t>25.06.2023 15:52:34</t>
  </si>
  <si>
    <t>25.06.2023 20:07:56</t>
  </si>
  <si>
    <t>25.06.2023 21:25:54</t>
  </si>
  <si>
    <t>MECİDİYE TR-5 45-72-L00578_956500550_956500550</t>
  </si>
  <si>
    <t>25.06.2023 00:33:46</t>
  </si>
  <si>
    <t>25.06.2023 01:42:16</t>
  </si>
  <si>
    <t>25.06.2023 07:21:00</t>
  </si>
  <si>
    <t>25.06.2023 08:54:51</t>
  </si>
  <si>
    <t>25.06.2023 14:31:57</t>
  </si>
  <si>
    <t>25.06.2023 15:41:24</t>
  </si>
  <si>
    <t>M-12 GERMİYAN 35-18-M00183_950441996_950441996</t>
  </si>
  <si>
    <t>25.06.2023 18:29:50</t>
  </si>
  <si>
    <t>25.06.2023 21:12:04</t>
  </si>
  <si>
    <t>ÇAPAKLI KÖK 45-78-M01161_YAĞBASAN M07_78225762</t>
  </si>
  <si>
    <t>25.06.2023 10:46:32</t>
  </si>
  <si>
    <t>25.06.2023 10:50:08</t>
  </si>
  <si>
    <t>25.06.2023 23:19:02</t>
  </si>
  <si>
    <t>26.06.2023 00:04:28</t>
  </si>
  <si>
    <t>25.06.2023 06:57:53</t>
  </si>
  <si>
    <t>25.06.2023 08:34:06</t>
  </si>
  <si>
    <t>L-296 35-18-L00296_7712631 c1_5946214</t>
  </si>
  <si>
    <t>25.06.2023 21:52:05</t>
  </si>
  <si>
    <t>26.06.2023 02:56:23</t>
  </si>
  <si>
    <t>25.06.2023 19:24:38</t>
  </si>
  <si>
    <t>25.06.2023 21:40:43</t>
  </si>
  <si>
    <t>BELEVİ TR-5 35-13-L00064_DIREK TIPI TRAFO HUCRESI H01_2045168</t>
  </si>
  <si>
    <t>25.06.2023 09:23:42</t>
  </si>
  <si>
    <t>25.06.2023 18:24:55</t>
  </si>
  <si>
    <t>25.06.2023 15:05:29</t>
  </si>
  <si>
    <t>25.06.2023 17:46:37</t>
  </si>
  <si>
    <t>L-96 35-18-L00096_950457706_950457706</t>
  </si>
  <si>
    <t>25.06.2023 20:50:46</t>
  </si>
  <si>
    <t>26.06.2023 00:20:56</t>
  </si>
  <si>
    <t>TR-5 35-19-L00005_İÇMELER L03_72124010</t>
  </si>
  <si>
    <t>25.06.2023 12:12:19</t>
  </si>
  <si>
    <t>25.06.2023 13:58:42</t>
  </si>
  <si>
    <t>AZİZ ÇELİKDOĞAN TARIMSAL SULAMA TR-1 45-83-M00345_A_90959732_90959732</t>
  </si>
  <si>
    <t>25.06.2023 17:30:04</t>
  </si>
  <si>
    <t>25.06.2023 19:14:37</t>
  </si>
  <si>
    <t>25.06.2023 09:32:28</t>
  </si>
  <si>
    <t>25.06.2023 10:50:50</t>
  </si>
  <si>
    <t>L-330 DENİZKIZI-1 35-18-L00330_950437900_950437900</t>
  </si>
  <si>
    <t>25.06.2023 01:07:29</t>
  </si>
  <si>
    <t>25.06.2023 03:13:26</t>
  </si>
  <si>
    <t>25.06.2023 17:16:38</t>
  </si>
  <si>
    <t>25.06.2023 18:37:27</t>
  </si>
  <si>
    <t>TİLKİKÖY TR-2 45-71-M01272_C_56399609_56399609</t>
  </si>
  <si>
    <t>25.06.2023 15:08:12</t>
  </si>
  <si>
    <t>25.06.2023 18:01:18</t>
  </si>
  <si>
    <t>GÖLCÜK DM 35-15-L01153_SUBATAN L04_67177011</t>
  </si>
  <si>
    <t>25.06.2023 08:45:40</t>
  </si>
  <si>
    <t>25.06.2023 11:26:11</t>
  </si>
  <si>
    <t>TR-1/83C 45-83-M00738_ M02_83942269</t>
  </si>
  <si>
    <t>25.06.2023 10:53:46</t>
  </si>
  <si>
    <t>25.06.2023 13:38:38</t>
  </si>
  <si>
    <t>25.06.2023 18:49:00</t>
  </si>
  <si>
    <t>25.06.2023 19:11:10</t>
  </si>
  <si>
    <t>ULUCAK DM-2/1 35-27-M00335_ULUCAK DM-2/17 M01_72175387</t>
  </si>
  <si>
    <t>25.06.2023 06:53:22</t>
  </si>
  <si>
    <t>25.06.2023 09:50:52</t>
  </si>
  <si>
    <t>25.06.2023 23:10:09</t>
  </si>
  <si>
    <t>L-288 MENDERES MAH. 35-18-L00288_950447123_950447123</t>
  </si>
  <si>
    <t>25.06.2023 04:46:19</t>
  </si>
  <si>
    <t>25.06.2023 10:08:48</t>
  </si>
  <si>
    <t>K-123 35-01-K00123_35-01-K00123_2375634</t>
  </si>
  <si>
    <t>25.06.2023 11:05:49</t>
  </si>
  <si>
    <t>25.06.2023 13:02:35</t>
  </si>
  <si>
    <t>25.06.2023 12:18:45</t>
  </si>
  <si>
    <t>25.06.2023 14:06:04</t>
  </si>
  <si>
    <t>PANCAR OSB DM-1 35-26-M00869_VİLLA DM (OSB DM-2) M29_2122356</t>
  </si>
  <si>
    <t>25.06.2023 17:47:34</t>
  </si>
  <si>
    <t>25.06.2023 18:04:18</t>
  </si>
  <si>
    <t>25.06.2023 20:17:10</t>
  </si>
  <si>
    <t>25.06.2023 22:54:01</t>
  </si>
  <si>
    <t>KOZBEYLİ TR-4 35-23-M00073_A_56363687_56363687</t>
  </si>
  <si>
    <t>25.06.2023 14:05:54</t>
  </si>
  <si>
    <t>25.06.2023 15:42:03</t>
  </si>
  <si>
    <t>25.06.2023 07:04:49</t>
  </si>
  <si>
    <t>25.06.2023 07:15:56</t>
  </si>
  <si>
    <t>ALANKIYI TR-3 35-20-L00265_95001435400_95001435400</t>
  </si>
  <si>
    <t>25.06.2023 18:16:38</t>
  </si>
  <si>
    <t>25.06.2023 20:09:09</t>
  </si>
  <si>
    <t>ALAŞEHİR TM 45-73-A00001_TEKEL M14_2058851</t>
  </si>
  <si>
    <t>25.06.2023 01:19:45</t>
  </si>
  <si>
    <t>25.06.2023 01:40:43</t>
  </si>
  <si>
    <t>26.06.2023 08:57:04</t>
  </si>
  <si>
    <t>26.06.2023 11:34:20</t>
  </si>
  <si>
    <t>ULUDERBENT DM 45-73-M00491_ŞEHİR-1 M04_95475286</t>
  </si>
  <si>
    <t>26.06.2023 07:28:01</t>
  </si>
  <si>
    <t>26.06.2023 09:38:26</t>
  </si>
  <si>
    <t>26.06.2023 08:26:51</t>
  </si>
  <si>
    <t>26.06.2023 10:03:43</t>
  </si>
  <si>
    <t>DM-1/TR-12 35-14-L00294_A A02_5931479</t>
  </si>
  <si>
    <t>26.06.2023 16:10:20</t>
  </si>
  <si>
    <t>26.06.2023 18:10:23</t>
  </si>
  <si>
    <t>TR-126 35-26-M00126_6637522_56358517_56358517</t>
  </si>
  <si>
    <t>26.06.2023 20:40:50</t>
  </si>
  <si>
    <t>26.06.2023 22:33:59</t>
  </si>
  <si>
    <t>K-225 35-07-K00225_35-07-K00225_48245461</t>
  </si>
  <si>
    <t>26.06.2023 20:28:03</t>
  </si>
  <si>
    <t>26.06.2023 22:50:21</t>
  </si>
  <si>
    <t>26.06.2023 18:58:05</t>
  </si>
  <si>
    <t>26.06.2023 21:26:04</t>
  </si>
  <si>
    <t>L-517 OVACIK 35-18-L00517_950465987_950465987</t>
  </si>
  <si>
    <t>26.06.2023 09:14:51</t>
  </si>
  <si>
    <t>26.06.2023 13:58:55</t>
  </si>
  <si>
    <t>26.06.2023 11:22:59</t>
  </si>
  <si>
    <t>26.06.2023 14:00:31</t>
  </si>
  <si>
    <t>26.06.2023 15:33:16</t>
  </si>
  <si>
    <t>26.06.2023 15:38:55</t>
  </si>
  <si>
    <t>26.06.2023 18:39:55</t>
  </si>
  <si>
    <t>26.06.2023 19:23:44</t>
  </si>
  <si>
    <t>SOMA TR-3/1 45-82-M00081_945539550_945539550</t>
  </si>
  <si>
    <t>26.06.2023 00:18:31</t>
  </si>
  <si>
    <t>26.06.2023 02:04:28</t>
  </si>
  <si>
    <t>26.06.2023 09:17:43</t>
  </si>
  <si>
    <t>26.06.2023 09:22:30</t>
  </si>
  <si>
    <t>TR-95 35-15-M00095_48885728_56380918_56380918</t>
  </si>
  <si>
    <t>26.06.2023 14:16:10</t>
  </si>
  <si>
    <t>26.06.2023 15:53:23</t>
  </si>
  <si>
    <t>26.06.2023 21:34:43</t>
  </si>
  <si>
    <t>26.06.2023 22:12:46</t>
  </si>
  <si>
    <t>K-4341 35-01-K04341_911038102_911038102</t>
  </si>
  <si>
    <t>26.06.2023 06:18:42</t>
  </si>
  <si>
    <t>26.06.2023 08:16:30</t>
  </si>
  <si>
    <t>K-3488 35-04-K03488_35-04-K03488_2371393</t>
  </si>
  <si>
    <t>26.06.2023 13:44:53</t>
  </si>
  <si>
    <t>26.06.2023 15:43:48</t>
  </si>
  <si>
    <t>TEKKEDERE DM 35-16-M00137_YENİKENT M03_2118716</t>
  </si>
  <si>
    <t>26.06.2023 09:58:24</t>
  </si>
  <si>
    <t>26.06.2023 10:04:50</t>
  </si>
  <si>
    <t>ZEYTİNDAĞ TR-4 35-16-M00006_35-16-M00006_2367345</t>
  </si>
  <si>
    <t>26.06.2023 15:02:15</t>
  </si>
  <si>
    <t>26.06.2023 15:39:23</t>
  </si>
  <si>
    <t>TR-171 35-26-M00171_956614055_956614055</t>
  </si>
  <si>
    <t>26.06.2023 13:06:39</t>
  </si>
  <si>
    <t>26.06.2023 13:45:42</t>
  </si>
  <si>
    <t>26.06.2023 10:43:56</t>
  </si>
  <si>
    <t>26.06.2023 11:30:02</t>
  </si>
  <si>
    <t>M-2758 35-03-M02758_915025770_915025770</t>
  </si>
  <si>
    <t>26.06.2023 19:25:18</t>
  </si>
  <si>
    <t>26.06.2023 20:08:25</t>
  </si>
  <si>
    <t>KIRTEPE KÖK 35-29-L00055_KIRTEPE FİDERİ L03_72212792</t>
  </si>
  <si>
    <t>26.06.2023 12:31:38</t>
  </si>
  <si>
    <t>26.06.2023 15:18:47</t>
  </si>
  <si>
    <t>BALLICA İM 45-72-A00005_YENİ DEREKÖY L08_2095863</t>
  </si>
  <si>
    <t>26.06.2023 07:22:38</t>
  </si>
  <si>
    <t>26.06.2023 07:26:18</t>
  </si>
  <si>
    <t>26.06.2023 20:01:57</t>
  </si>
  <si>
    <t>26.06.2023 21:22:16</t>
  </si>
  <si>
    <t>26.06.2023 07:39:58</t>
  </si>
  <si>
    <t>26.06.2023 08:02:25</t>
  </si>
  <si>
    <t>26.06.2023 12:25:11</t>
  </si>
  <si>
    <t>26.06.2023 14:58:30</t>
  </si>
  <si>
    <t>ÖZGÖRKEY KÖK 35-26-M00256_ÇAPAK M07_65969617</t>
  </si>
  <si>
    <t>26.06.2023 19:00:51</t>
  </si>
  <si>
    <t>26.06.2023 19:45:56</t>
  </si>
  <si>
    <t>GÖLCÜKLER TR-3 35-22-M00869_ H_79437819</t>
  </si>
  <si>
    <t>26.06.2023 08:18:31</t>
  </si>
  <si>
    <t>26.06.2023 09:58:14</t>
  </si>
  <si>
    <t>YUSUFLU TR-3 35-20-L00237_DIREK TIPI TRAFO HUCRESI H01_2048378</t>
  </si>
  <si>
    <t>26.06.2023 23:00:58</t>
  </si>
  <si>
    <t>27.06.2023 02:52:54</t>
  </si>
  <si>
    <t>K-4294 35-02-K04294_954681407_954681407</t>
  </si>
  <si>
    <t>26.06.2023 09:58:10</t>
  </si>
  <si>
    <t>26.06.2023 11:18:16</t>
  </si>
  <si>
    <t>TR-75 (M-775) 35-30-M00775_955297236_955297236</t>
  </si>
  <si>
    <t>26.06.2023 21:37:34</t>
  </si>
  <si>
    <t>26.06.2023 22:54:27</t>
  </si>
  <si>
    <t>DM-2/22 45-72-M00612_A_65509521_65509521</t>
  </si>
  <si>
    <t>26.06.2023 17:52:27</t>
  </si>
  <si>
    <t>26.06.2023 18:54:47</t>
  </si>
  <si>
    <t>K-325 35-01-K00325_911085368_911085368</t>
  </si>
  <si>
    <t>26.06.2023 00:00:29</t>
  </si>
  <si>
    <t>26.06.2023 01:57:25</t>
  </si>
  <si>
    <t>TR-48 45-77-L00048_B_56395134_56395134</t>
  </si>
  <si>
    <t>26.06.2023 09:38:03</t>
  </si>
  <si>
    <t>26.06.2023 10:09:40</t>
  </si>
  <si>
    <t>K-225 35-07-K00225_95001262376_95001262376</t>
  </si>
  <si>
    <t>26.06.2023 19:23:46</t>
  </si>
  <si>
    <t>26.06.2023 20:28:45</t>
  </si>
  <si>
    <t>26.06.2023 11:45:07</t>
  </si>
  <si>
    <t>26.06.2023 12:01:15</t>
  </si>
  <si>
    <t>KARABURÇ SAMANPAZARI ALTI TR-17 35-31-L00477_95000569612_95000569612</t>
  </si>
  <si>
    <t>26.06.2023 15:50:13</t>
  </si>
  <si>
    <t>26.06.2023 17:49:08</t>
  </si>
  <si>
    <t>BEBEKLİ AHMETAĞA TR-1 45-77-L00487_945495107_945495107</t>
  </si>
  <si>
    <t>26.06.2023 18:28:56</t>
  </si>
  <si>
    <t>26.06.2023 22:46:33</t>
  </si>
  <si>
    <t>26.06.2023 19:17:33</t>
  </si>
  <si>
    <t>26.06.2023 20:20:18</t>
  </si>
  <si>
    <t>YOLÜSTÜ İM 35-15-A00002_YOLÜSTÜ MERKEZ L08_2074337</t>
  </si>
  <si>
    <t>26.06.2023 20:40:58</t>
  </si>
  <si>
    <t>26.06.2023 21:44:11</t>
  </si>
  <si>
    <t>26.06.2023 18:08:11</t>
  </si>
  <si>
    <t>26.06.2023 18:17:53</t>
  </si>
  <si>
    <t>L-400 35-18-L00400_950459380_950459380</t>
  </si>
  <si>
    <t>26.06.2023 18:40:36</t>
  </si>
  <si>
    <t>26.06.2023 19:36:17</t>
  </si>
  <si>
    <t>BEYDERE KÖK 45-71-M00128_HatBaşıAyırıcı_53135138 M07_53135138</t>
  </si>
  <si>
    <t>26.06.2023 15:13:23</t>
  </si>
  <si>
    <t>26.06.2023 19:21:45</t>
  </si>
  <si>
    <t>OCAKLI TR-6 35-15-L00780_C_91245627_91245627</t>
  </si>
  <si>
    <t>26.06.2023 21:58:02</t>
  </si>
  <si>
    <t>26.06.2023 23:10:01</t>
  </si>
  <si>
    <t>M-1728 35-01-M01728_911354330_911354330</t>
  </si>
  <si>
    <t>26.06.2023 09:50:59</t>
  </si>
  <si>
    <t>26.06.2023 13:05:01</t>
  </si>
  <si>
    <t>DM-1/4 35-18-L00579_950454593_950454593</t>
  </si>
  <si>
    <t>26.06.2023 19:07:55</t>
  </si>
  <si>
    <t>26.06.2023 20:53:16</t>
  </si>
  <si>
    <t>EMİNBEY TR-1 45-78-M00853_953276972_953276972</t>
  </si>
  <si>
    <t>26.06.2023 12:36:48</t>
  </si>
  <si>
    <t>26.06.2023 13:37:44</t>
  </si>
  <si>
    <t>GERÇEKLİ TR-2 35-15-L00649_B_91354715_91354715</t>
  </si>
  <si>
    <t>26.06.2023 20:18:41</t>
  </si>
  <si>
    <t>26.06.2023 22:02:24</t>
  </si>
  <si>
    <t>M-359 35-14-M00359_ H_81703400</t>
  </si>
  <si>
    <t>26.06.2023 09:59:56</t>
  </si>
  <si>
    <t>26.06.2023 11:09:05</t>
  </si>
  <si>
    <t>26.06.2023 15:25:30</t>
  </si>
  <si>
    <t>26.06.2023 17:30:41</t>
  </si>
  <si>
    <t>26.06.2023 08:39:51</t>
  </si>
  <si>
    <t>26.06.2023 09:40:04</t>
  </si>
  <si>
    <t>DÜNDARLI TR-2 35-24-M00203_DIREK TIPI TRAFO HUCRESI H01_2042649</t>
  </si>
  <si>
    <t>26.06.2023 09:45:26</t>
  </si>
  <si>
    <t>26.06.2023 10:21:15</t>
  </si>
  <si>
    <t>BEZİRGANLI KANAL MAH. TR-1 45-78-M00358_953294894_953294894</t>
  </si>
  <si>
    <t>26.06.2023 13:27:11</t>
  </si>
  <si>
    <t>26.06.2023 14:27:57</t>
  </si>
  <si>
    <t>M-36 DOĞALKENT 35-23-M00036_C tr1c1_42106682</t>
  </si>
  <si>
    <t>26.06.2023 20:59:35</t>
  </si>
  <si>
    <t>26.06.2023 21:54:05</t>
  </si>
  <si>
    <t>ILGIN TR-1 45-73-M00591_DIREK TIPI TRAFO HUCRESI H01_2089976</t>
  </si>
  <si>
    <t>26.06.2023 18:19:50</t>
  </si>
  <si>
    <t>26.06.2023 19:46:10</t>
  </si>
  <si>
    <t>26.06.2023 14:02:09</t>
  </si>
  <si>
    <t>26.06.2023 14:25:10</t>
  </si>
  <si>
    <t>26.06.2023 17:28:17</t>
  </si>
  <si>
    <t>26.06.2023 20:18:10</t>
  </si>
  <si>
    <t>26.06.2023 01:02:43</t>
  </si>
  <si>
    <t>26.06.2023 01:32:25</t>
  </si>
  <si>
    <t>AYRANCILAR DM-3 35-26-M00795_956628131_956628131</t>
  </si>
  <si>
    <t>26.06.2023 14:37:01</t>
  </si>
  <si>
    <t>26.06.2023 19:06:49</t>
  </si>
  <si>
    <t>YEŞİLYURT DM 45-73-M00476_HatBaşıAyırıcı_53136447 M02_53136447</t>
  </si>
  <si>
    <t>26.06.2023 08:32:25</t>
  </si>
  <si>
    <t>26.06.2023 10:23:52</t>
  </si>
  <si>
    <t>TR-93 45-78-L00093_A A02b_66231041</t>
  </si>
  <si>
    <t>26.06.2023 19:09:35</t>
  </si>
  <si>
    <t>26.06.2023 19:50:01</t>
  </si>
  <si>
    <t>L-215 35-18-L00215_950451554_950451554</t>
  </si>
  <si>
    <t>26.06.2023 12:41:12</t>
  </si>
  <si>
    <t>26.06.2023 16:41:41</t>
  </si>
  <si>
    <t>KARAPINAR İM 45-78-A00002_ERDELEK M02_66243739</t>
  </si>
  <si>
    <t>26.06.2023 20:16:41</t>
  </si>
  <si>
    <t>26.06.2023 20:41:56</t>
  </si>
  <si>
    <t>26.06.2023 08:02:03</t>
  </si>
  <si>
    <t>26.06.2023 10:47:57</t>
  </si>
  <si>
    <t>GÜMÜLDÜR DM 35-25-M00100_CİVAR M07_2309335</t>
  </si>
  <si>
    <t>26.06.2023 12:00:28</t>
  </si>
  <si>
    <t>26.06.2023 12:28:00</t>
  </si>
  <si>
    <t>26.06.2023 10:58:51</t>
  </si>
  <si>
    <t>26.06.2023 11:12:44</t>
  </si>
  <si>
    <t>YEŞİLKÖY TR-2 35-27-M00856_35-27-M00856_2371163</t>
  </si>
  <si>
    <t>26.06.2023 07:50:14</t>
  </si>
  <si>
    <t>26.06.2023 14:38:11</t>
  </si>
  <si>
    <t>26.06.2023 08:35:47</t>
  </si>
  <si>
    <t>26.06.2023 10:25:36</t>
  </si>
  <si>
    <t>TR-30 35-13-L00030_946423105_946423105</t>
  </si>
  <si>
    <t>26.06.2023 23:11:45</t>
  </si>
  <si>
    <t>27.06.2023 06:54:51</t>
  </si>
  <si>
    <t>GÜRCAN ERSAY ÖZEL TR 35-28-M00931Ö_ H_75228450</t>
  </si>
  <si>
    <t>26.06.2023 10:20:53</t>
  </si>
  <si>
    <t>26.06.2023 12:29:37</t>
  </si>
  <si>
    <t>PAYAMLI M-11 35-25-M00186_956653022_956653022</t>
  </si>
  <si>
    <t>26.06.2023 17:06:28</t>
  </si>
  <si>
    <t>26.06.2023 18:48:24</t>
  </si>
  <si>
    <t>TATAR DM 35-19-M00256_İYTE KABİN M07_2058332</t>
  </si>
  <si>
    <t>26.06.2023 14:34:11</t>
  </si>
  <si>
    <t>26.06.2023 14:45:00</t>
  </si>
  <si>
    <t>M-1244 35-01-M01244_C C1_5865982</t>
  </si>
  <si>
    <t>26.06.2023 13:19:15</t>
  </si>
  <si>
    <t>26.06.2023 14:51:00</t>
  </si>
  <si>
    <t>GÜLKENT TR-1 35-30-M00224_95000642146_95000642146</t>
  </si>
  <si>
    <t>26.06.2023 19:42:38</t>
  </si>
  <si>
    <t>26.06.2023 23:44:39</t>
  </si>
  <si>
    <t>YOLÜSTÜ TR-5 (ÜÇ DUTLAR MEVKİİ) 35-15-M00219_D_91237498_91237498</t>
  </si>
  <si>
    <t>26.06.2023 12:00:57</t>
  </si>
  <si>
    <t>26.06.2023 14:55:04</t>
  </si>
  <si>
    <t>TR-58 35-19-L00058_TR-156 L02_76784108</t>
  </si>
  <si>
    <t>26.06.2023 00:40:21</t>
  </si>
  <si>
    <t>26.06.2023 01:51:06</t>
  </si>
  <si>
    <t>YOLÜSTÜ TR-4 35-15-L00916_35-15-L00916_79886397</t>
  </si>
  <si>
    <t>26.06.2023 19:29:16</t>
  </si>
  <si>
    <t>26.06.2023 20:53:05</t>
  </si>
  <si>
    <t>DM-3/1 35-19-M00003_YASEMİN KÖK M03_2333728</t>
  </si>
  <si>
    <t>26.06.2023 05:46:05</t>
  </si>
  <si>
    <t>26.06.2023 06:35:14</t>
  </si>
  <si>
    <t>26.06.2023 15:19:41</t>
  </si>
  <si>
    <t>26.06.2023 16:28:41</t>
  </si>
  <si>
    <t>ALAŞEHİR TM 45-73-A00001_ALAŞEHİR ŞEHİR-1 M16_2312681</t>
  </si>
  <si>
    <t>26.06.2023 01:01:28</t>
  </si>
  <si>
    <t>26.06.2023 01:34:22</t>
  </si>
  <si>
    <t>SARUHANLI TR-25 45-80-M00025_SARUHANLI TR-22 M04_72203482</t>
  </si>
  <si>
    <t>26.06.2023 07:19:50</t>
  </si>
  <si>
    <t>26.06.2023 08:28:31</t>
  </si>
  <si>
    <t>26.06.2023 14:15:44</t>
  </si>
  <si>
    <t>26.06.2023 15:59:24</t>
  </si>
  <si>
    <t>K-426 35-07-K00426_B b3b_5830891</t>
  </si>
  <si>
    <t>26.06.2023 12:27:25</t>
  </si>
  <si>
    <t>26.06.2023 16:13:11</t>
  </si>
  <si>
    <t>26.06.2023 09:01:52</t>
  </si>
  <si>
    <t>26.06.2023 10:40:52</t>
  </si>
  <si>
    <t>TR-2/29 45-83-L00029__72373860_72373860</t>
  </si>
  <si>
    <t>26.06.2023 20:47:14</t>
  </si>
  <si>
    <t>27.06.2023 02:01:58</t>
  </si>
  <si>
    <t>K-115 35-04-K00115_F F03b_5776933</t>
  </si>
  <si>
    <t>26.06.2023 09:28:22</t>
  </si>
  <si>
    <t>26.06.2023 12:20:22</t>
  </si>
  <si>
    <t>DM-2/3 ESKİ ANIT YANI 35-18-L00581_8031503_56393866_56393866</t>
  </si>
  <si>
    <t>26.06.2023 16:23:16</t>
  </si>
  <si>
    <t>26.06.2023 18:48:51</t>
  </si>
  <si>
    <t>AKKOYUNLU TR-1 35-29-L00269_DIREK TIPI TRAFO HUCRESI H01_2105048</t>
  </si>
  <si>
    <t>26.06.2023 12:11:33</t>
  </si>
  <si>
    <t>26.06.2023 15:26:53</t>
  </si>
  <si>
    <t>MENDERES DM-2/TR-1 35-22-M00300_PERLİT M18_2328467</t>
  </si>
  <si>
    <t>26.06.2023 11:42:33</t>
  </si>
  <si>
    <t>26.06.2023 12:35:40</t>
  </si>
  <si>
    <t>GÖLMARMARA İM 45-85-A00001_TİYENLİ M10_2305895</t>
  </si>
  <si>
    <t>26.06.2023 07:04:53</t>
  </si>
  <si>
    <t>26.06.2023 08:24:26</t>
  </si>
  <si>
    <t>YENİKENT TR-1 35-16-M00026_DIREK TIPI TRAFO HUCRESI H01_2043939</t>
  </si>
  <si>
    <t>26.06.2023 18:50:13</t>
  </si>
  <si>
    <t>26.06.2023 20:57:11</t>
  </si>
  <si>
    <t>26.06.2023 23:39:39</t>
  </si>
  <si>
    <t>27.06.2023 01:57:48</t>
  </si>
  <si>
    <t>26.06.2023 06:05:11</t>
  </si>
  <si>
    <t>26.06.2023 06:15:10</t>
  </si>
  <si>
    <t>BAYRAMŞAH TR-1 45-74-M00205_B_56352266_56352266</t>
  </si>
  <si>
    <t>26.06.2023 15:44:31</t>
  </si>
  <si>
    <t>26.06.2023 17:20:18</t>
  </si>
  <si>
    <t>İBRAHİMAĞA TR-1 45-77-M00059_A_56386786_56386786</t>
  </si>
  <si>
    <t>26.06.2023 16:33:54</t>
  </si>
  <si>
    <t>26.06.2023 19:13:08</t>
  </si>
  <si>
    <t>26.06.2023 19:52:51</t>
  </si>
  <si>
    <t>26.06.2023 20:57:09</t>
  </si>
  <si>
    <t>TR-16 35-19-M00016_A A02_5845606</t>
  </si>
  <si>
    <t>26.06.2023 16:45:13</t>
  </si>
  <si>
    <t>26.06.2023 17:39:24</t>
  </si>
  <si>
    <t>GERENKÖY KÖK 35-23-M00156_GERENKÖY İZSU SU POMPALARI M05_72155607</t>
  </si>
  <si>
    <t>26.06.2023 04:59:31</t>
  </si>
  <si>
    <t>26.06.2023 05:19:51</t>
  </si>
  <si>
    <t>26.06.2023 08:17:48</t>
  </si>
  <si>
    <t>26.06.2023 09:38:07</t>
  </si>
  <si>
    <t>AYVAALAN  TR-1 45-74-M00359_A_91443614_91443614</t>
  </si>
  <si>
    <t>26.06.2023 13:33:37</t>
  </si>
  <si>
    <t>26.06.2023 16:12:59</t>
  </si>
  <si>
    <t>26.06.2023 08:40:24</t>
  </si>
  <si>
    <t>26.06.2023 09:26:34</t>
  </si>
  <si>
    <t>26.06.2023 12:50:38</t>
  </si>
  <si>
    <t>26.06.2023 13:29:19</t>
  </si>
  <si>
    <t>YAYAKENT DM 35-24-M00209_HatBaşıAyırıcı_78438606 M05_78438606</t>
  </si>
  <si>
    <t>26.06.2023 12:13:11</t>
  </si>
  <si>
    <t>26.06.2023 14:21:20</t>
  </si>
  <si>
    <t>ŞEREMET KÖYÜ TR-1 45-77-M00067_A_83869512_83869512</t>
  </si>
  <si>
    <t>26.06.2023 18:29:32</t>
  </si>
  <si>
    <t>26.06.2023 19:57:56</t>
  </si>
  <si>
    <t>HACIRAHMANLAR TARIMSAL SULAMA ÖZEL KÖK 45-80-M02000Ö_HACIRAHMANLI TST-1 M02_2323505</t>
  </si>
  <si>
    <t>26.06.2023 06:56:48</t>
  </si>
  <si>
    <t>26.06.2023 07:15:05</t>
  </si>
  <si>
    <t>ÖZBEK TR-6 GÜLCİVAN 35-19-M00236_8556473 a2b_5757965</t>
  </si>
  <si>
    <t>26.06.2023 08:31:05</t>
  </si>
  <si>
    <t>26.06.2023 10:02:10</t>
  </si>
  <si>
    <t>KIRMAHALLE  TR-12 35-28-M00271_A_65513049_65513049</t>
  </si>
  <si>
    <t>26.06.2023 20:45:01</t>
  </si>
  <si>
    <t>26.06.2023 21:09:44</t>
  </si>
  <si>
    <t>MENEMEN TR-82 35-28-M00682_953374966_953374966</t>
  </si>
  <si>
    <t>26.06.2023 18:00:23</t>
  </si>
  <si>
    <t>26.06.2023 19:02:18</t>
  </si>
  <si>
    <t>26.06.2023 01:59:13</t>
  </si>
  <si>
    <t>26.06.2023 02:05:22</t>
  </si>
  <si>
    <t>ARMUTLU DM 35-27-M00879_EGERES ENH GİRİŞ-1 M14_2331476</t>
  </si>
  <si>
    <t>26.06.2023 11:29:06</t>
  </si>
  <si>
    <t>26.06.2023 14:35:43</t>
  </si>
  <si>
    <t>ŞEHİTLER TR-4 35-26-L00391_956601606_956601606</t>
  </si>
  <si>
    <t>26.06.2023 16:13:14</t>
  </si>
  <si>
    <t>26.06.2023 17:24:29</t>
  </si>
  <si>
    <t>TR-121 35-26-M00121_C_91239999_91239999</t>
  </si>
  <si>
    <t>26.06.2023 19:34:52</t>
  </si>
  <si>
    <t>26.06.2023 20:36:51</t>
  </si>
  <si>
    <t>YUSUFLU KÖK 35-20-L00077_YUSUFLU ÇAYIR L02_66527972</t>
  </si>
  <si>
    <t>26.06.2023 23:10:21</t>
  </si>
  <si>
    <t>26.06.2023 23:35:04</t>
  </si>
  <si>
    <t>PANCAR TR-2 35-26-M00893_35-26-M00893_66213179</t>
  </si>
  <si>
    <t>26.06.2023 02:46:44</t>
  </si>
  <si>
    <t>26.06.2023 04:00:40</t>
  </si>
  <si>
    <t>26.06.2023 09:49:26</t>
  </si>
  <si>
    <t>26.06.2023 12:52:41</t>
  </si>
  <si>
    <t>26.06.2023 17:53:52</t>
  </si>
  <si>
    <t>26.06.2023 17:55:00</t>
  </si>
  <si>
    <t>KARAKURT TR-3 45-76-M00093_955249553_955249553</t>
  </si>
  <si>
    <t>26.06.2023 15:06:12</t>
  </si>
  <si>
    <t>26.06.2023 17:42:02</t>
  </si>
  <si>
    <t>26.06.2023 07:54:58</t>
  </si>
  <si>
    <t>26.06.2023 08:31:49</t>
  </si>
  <si>
    <t>26.06.2023 13:39:51</t>
  </si>
  <si>
    <t>26.06.2023 14:11:27</t>
  </si>
  <si>
    <t>TAYTAN OFİS KÖK 45-78-M00314_HatBaşıAyırıcı_53139468 M06_53139468</t>
  </si>
  <si>
    <t>26.06.2023 08:56:16</t>
  </si>
  <si>
    <t>26.06.2023 09:50:14</t>
  </si>
  <si>
    <t>TR-1/79 45-72-M00079_A_56390705_56390705</t>
  </si>
  <si>
    <t>26.06.2023 00:34:54</t>
  </si>
  <si>
    <t>26.06.2023 02:02:55</t>
  </si>
  <si>
    <t>26.06.2023 08:29:26</t>
  </si>
  <si>
    <t>26.06.2023 10:12:29</t>
  </si>
  <si>
    <t>M-2973 35-01-M02973_K_56361208_56361208</t>
  </si>
  <si>
    <t>26.06.2023 20:47:28</t>
  </si>
  <si>
    <t>27.06.2023 00:15:21</t>
  </si>
  <si>
    <t>26.06.2023 07:25:48</t>
  </si>
  <si>
    <t>26.06.2023 09:01:28</t>
  </si>
  <si>
    <t>ULUKENT DM-4/17 35-28-M00053_A a1b_5769598</t>
  </si>
  <si>
    <t>26.06.2023 20:44:57</t>
  </si>
  <si>
    <t>26.06.2023 22:28:47</t>
  </si>
  <si>
    <t>TR-2/98 45-83-M00780_TR-2/100 M01_81593430</t>
  </si>
  <si>
    <t>26.06.2023 17:54:43</t>
  </si>
  <si>
    <t>26.06.2023 21:27:47</t>
  </si>
  <si>
    <t>26.06.2023 15:34:24</t>
  </si>
  <si>
    <t>26.06.2023 15:57:45</t>
  </si>
  <si>
    <t>26.06.2023 19:09:51</t>
  </si>
  <si>
    <t>27.06.2023 01:08:37</t>
  </si>
  <si>
    <t>BÖLCEK DEĞİRMEN ALTI TR-1 35-16-M00270_A_91336893_91336893</t>
  </si>
  <si>
    <t>26.06.2023 18:40:57</t>
  </si>
  <si>
    <t>26.06.2023 21:06:39</t>
  </si>
  <si>
    <t>YENİFOÇA TR-22 35-23-M00022__76654990_76654990</t>
  </si>
  <si>
    <t>26.06.2023 02:04:44</t>
  </si>
  <si>
    <t>26.06.2023 07:24:57</t>
  </si>
  <si>
    <t>BERGAMA TM 35-16-A00004_HatBaşıAyırıcı_53140638 M08_53140638</t>
  </si>
  <si>
    <t>26.06.2023 06:39:53</t>
  </si>
  <si>
    <t>26.06.2023 07:33:11</t>
  </si>
  <si>
    <t>TR-55 35-26-M00055_ÇAYBAŞI YOLU M01_83027122</t>
  </si>
  <si>
    <t>26.06.2023 09:56:00</t>
  </si>
  <si>
    <t>26.06.2023 10:42:00</t>
  </si>
  <si>
    <t>TR-95 35-15-M00095_C_91365882_91365882</t>
  </si>
  <si>
    <t>26.06.2023 00:21:44</t>
  </si>
  <si>
    <t>26.06.2023 00:52:42</t>
  </si>
  <si>
    <t>ÇELEBİ GES ÖZEL TR 35-28-M00762Ö_ M01_41921715</t>
  </si>
  <si>
    <t>26.06.2023 11:57:11</t>
  </si>
  <si>
    <t>26.06.2023 13:33:32</t>
  </si>
  <si>
    <t>YENİ KENT TR-3 35-16-M00028_A_56395766_56395766</t>
  </si>
  <si>
    <t>26.06.2023 21:13:37</t>
  </si>
  <si>
    <t>27.06.2023 02:46:10</t>
  </si>
  <si>
    <t>YAHŞELLİ DM-5 35-28-M00882_EMİRALEM SULAMA M10_66811687</t>
  </si>
  <si>
    <t>26.06.2023 14:47:21</t>
  </si>
  <si>
    <t>26.06.2023 15:23:48</t>
  </si>
  <si>
    <t>26.06.2023 05:27:00</t>
  </si>
  <si>
    <t>26.06.2023 05:40:25</t>
  </si>
  <si>
    <t>ÇAKMAKLI TR-3 35-17-M00354_950305882_950305882</t>
  </si>
  <si>
    <t>26.06.2023 15:17:29</t>
  </si>
  <si>
    <t>26.06.2023 22:51:48</t>
  </si>
  <si>
    <t>26.06.2023 18:45:27</t>
  </si>
  <si>
    <t>26.06.2023 19:33:30</t>
  </si>
  <si>
    <t>26.06.2023 19:16:48</t>
  </si>
  <si>
    <t>26.06.2023 20:07:43</t>
  </si>
  <si>
    <t>26.06.2023 17:32:35</t>
  </si>
  <si>
    <t>26.06.2023 18:03:39</t>
  </si>
  <si>
    <t>YENMİŞ KÖK 35-27-M00366_HatBaşıAyırıcı_86789234 M03_86789234</t>
  </si>
  <si>
    <t>26.06.2023 07:49:55</t>
  </si>
  <si>
    <t>26.06.2023 10:44:13</t>
  </si>
  <si>
    <t>KULA İM 45-77-A00001_HatBaşıAyırıcı_53135319 M03_53135319</t>
  </si>
  <si>
    <t>26.06.2023 10:08:04</t>
  </si>
  <si>
    <t>26.06.2023 18:50:20</t>
  </si>
  <si>
    <t>KİLLİK TR-10 45-73-M00850__91050230_91050230</t>
  </si>
  <si>
    <t>26.06.2023 03:01:59</t>
  </si>
  <si>
    <t>26.06.2023 04:35:02</t>
  </si>
  <si>
    <t>26.06.2023 06:46:14</t>
  </si>
  <si>
    <t>26.06.2023 06:58:59</t>
  </si>
  <si>
    <t>TİRE DM2/6 35-29-L00025_950316824_950316824</t>
  </si>
  <si>
    <t>26.06.2023 16:17:54</t>
  </si>
  <si>
    <t>26.06.2023 17:56:29</t>
  </si>
  <si>
    <t>26.06.2023 07:01:37</t>
  </si>
  <si>
    <t>26.06.2023 08:35:26</t>
  </si>
  <si>
    <t>26.06.2023 10:22:03</t>
  </si>
  <si>
    <t>26.06.2023 11:27:08</t>
  </si>
  <si>
    <t>26.06.2023 14:25:34</t>
  </si>
  <si>
    <t>26.06.2023 15:30:56</t>
  </si>
  <si>
    <t>YELKİ TR-3 (M-2344) 35-10-M02344_911800127_911800127</t>
  </si>
  <si>
    <t>26.06.2023 14:54:08</t>
  </si>
  <si>
    <t>26.06.2023 16:13:15</t>
  </si>
  <si>
    <t>L-287 SCOTCH PARK 35-18-L00287_950458982_950458982</t>
  </si>
  <si>
    <t>26.06.2023 09:46:40</t>
  </si>
  <si>
    <t>26.06.2023 12:35:45</t>
  </si>
  <si>
    <t>ÇALTILI TR-2 45-78-L00367_B_91033127_91033127</t>
  </si>
  <si>
    <t>26.06.2023 20:54:39</t>
  </si>
  <si>
    <t>26.06.2023 22:08:07</t>
  </si>
  <si>
    <t>26.06.2023 21:06:25</t>
  </si>
  <si>
    <t>27.06.2023 03:18:11</t>
  </si>
  <si>
    <t>26.06.2023 09:25:48</t>
  </si>
  <si>
    <t>26.06.2023 14:51:27</t>
  </si>
  <si>
    <t>KESİKKÖY TR-1 35-28-M00335__75604516_75604516</t>
  </si>
  <si>
    <t>26.06.2023 04:26:23</t>
  </si>
  <si>
    <t>26.06.2023 06:50:41</t>
  </si>
  <si>
    <t>ARAPBAŞI TR-4 35-20-M00034_955212038_955212038</t>
  </si>
  <si>
    <t>26.06.2023 15:07:51</t>
  </si>
  <si>
    <t>26.06.2023 22:47:40</t>
  </si>
  <si>
    <t>26.06.2023 22:07:34</t>
  </si>
  <si>
    <t>26.06.2023 23:34:09</t>
  </si>
  <si>
    <t>KOLDERE KÖK 45-80-M00051_DAĞITIM TRAFO KOLDERE KÖK M01_73403240</t>
  </si>
  <si>
    <t>OG Trafo Kademe Ayarı</t>
  </si>
  <si>
    <t>26.06.2023 20:51:56</t>
  </si>
  <si>
    <t>26.06.2023 21:12:27</t>
  </si>
  <si>
    <t>YEŞİLDERE KABAKLI TR-4 35-31-L00162_35-31-L00162_2364367</t>
  </si>
  <si>
    <t>26.06.2023 10:13:29</t>
  </si>
  <si>
    <t>26.06.2023 14:26:24</t>
  </si>
  <si>
    <t>GERÇEKLİ TR-1 35-15-L00650_B_56361918_56361918</t>
  </si>
  <si>
    <t>26.06.2023 16:43:07</t>
  </si>
  <si>
    <t>26.06.2023 17:59:32</t>
  </si>
  <si>
    <t>YENİ ŞAKRAN KÖK 35-17-M00174_HatBaşıAyırıcı_72921852 M02_72921852</t>
  </si>
  <si>
    <t>26.06.2023 15:43:01</t>
  </si>
  <si>
    <t>26.06.2023 17:25:34</t>
  </si>
  <si>
    <t>26.06.2023 01:01:42</t>
  </si>
  <si>
    <t>26.06.2023 01:05:05</t>
  </si>
  <si>
    <t>M-1950 35-09-M01950_98313194_98313194</t>
  </si>
  <si>
    <t>26.06.2023 12:06:23</t>
  </si>
  <si>
    <t>26.06.2023 13:08:35</t>
  </si>
  <si>
    <t>ASARLIK TR-7 35-28-M00181_B_91438387_91438387</t>
  </si>
  <si>
    <t>26.06.2023 10:26:55</t>
  </si>
  <si>
    <t>26.06.2023 14:01:11</t>
  </si>
  <si>
    <t>26.06.2023 13:27:52</t>
  </si>
  <si>
    <t>26.06.2023 13:55:27</t>
  </si>
  <si>
    <t>DEREKÖY KÖK 45-77-L00290_HatBaşıAyırıcı_89227595 L05_89227595</t>
  </si>
  <si>
    <t>26.06.2023 17:02:33</t>
  </si>
  <si>
    <t>26.06.2023 21:00:20</t>
  </si>
  <si>
    <t>26.06.2023 19:50:29</t>
  </si>
  <si>
    <t>26.06.2023 20:40:52</t>
  </si>
  <si>
    <t>26.06.2023 10:42:31</t>
  </si>
  <si>
    <t>26.06.2023 11:41:32</t>
  </si>
  <si>
    <t>26.06.2023 19:20:43</t>
  </si>
  <si>
    <t>26.06.2023 21:38:55</t>
  </si>
  <si>
    <t>26.06.2023 10:14:25</t>
  </si>
  <si>
    <t>26.06.2023 10:49:19</t>
  </si>
  <si>
    <t>26.06.2023 06:05:48</t>
  </si>
  <si>
    <t>26.06.2023 06:19:17</t>
  </si>
  <si>
    <t>ÇAYAĞZI TR-21 35-31-L00280_35-31-L00280_2365888</t>
  </si>
  <si>
    <t>26.06.2023 14:12:53</t>
  </si>
  <si>
    <t>26.06.2023 15:15:19</t>
  </si>
  <si>
    <t>POLYAK TR-2 35-30-L00133_A_91088371_91088371</t>
  </si>
  <si>
    <t>26.06.2023 19:00:08</t>
  </si>
  <si>
    <t>26.06.2023 19:44:53</t>
  </si>
  <si>
    <t>26.06.2023 15:27:12</t>
  </si>
  <si>
    <t>26.06.2023 16:00:20</t>
  </si>
  <si>
    <t>ERHAN UĞURERİ SULAMA GRUBU TR-1 35-27-L00136_A_82842476_82842476</t>
  </si>
  <si>
    <t>26.06.2023 13:35:21</t>
  </si>
  <si>
    <t>26.06.2023 14:56:16</t>
  </si>
  <si>
    <t>K-1865 35-09-K01865_E e1b_5883633</t>
  </si>
  <si>
    <t>26.06.2023 21:40:49</t>
  </si>
  <si>
    <t>27.06.2023 00:16:18</t>
  </si>
  <si>
    <t>GÜLPINAR ALANYURT TR-1 45-75-M00344_DIREK TIPI TRAFO HUCRESI H01_2110574</t>
  </si>
  <si>
    <t>26.06.2023 22:56:35</t>
  </si>
  <si>
    <t>26.06.2023 23:38:52</t>
  </si>
  <si>
    <t>TR-50 35-27-M00050_B_56362854_56362854</t>
  </si>
  <si>
    <t>26.06.2023 16:26:24</t>
  </si>
  <si>
    <t>26.06.2023 18:34:40</t>
  </si>
  <si>
    <t>MENDERES DM-2/TR-1 35-22-M00300_HatBaşıAyırıcı_53132916 M18_53132916</t>
  </si>
  <si>
    <t>26.06.2023 09:54:23</t>
  </si>
  <si>
    <t>26.06.2023 12:36:59</t>
  </si>
  <si>
    <t>26.06.2023 09:42:48</t>
  </si>
  <si>
    <t>26.06.2023 09:53:00</t>
  </si>
  <si>
    <t>APANÇEŞME KÖK( TR-1) 35-16-M00683_HatBaşıAyırıcı_53139280 M04_53139280</t>
  </si>
  <si>
    <t>26.06.2023 21:07:48</t>
  </si>
  <si>
    <t>26.06.2023 22:45:30</t>
  </si>
  <si>
    <t>TR-112 KAVAKDERE 35-14-M00112_956639297_956639297</t>
  </si>
  <si>
    <t>26.06.2023 15:57:13</t>
  </si>
  <si>
    <t>26.06.2023 17:12:03</t>
  </si>
  <si>
    <t>26.06.2023 18:25:07</t>
  </si>
  <si>
    <t>26.06.2023 21:48:59</t>
  </si>
  <si>
    <t>SULTAN DM 35-25-M00121_HatBaşıAyırıcı_81191050 M05_81191050</t>
  </si>
  <si>
    <t>26.06.2023 05:57:43</t>
  </si>
  <si>
    <t>26.06.2023 10:01:48</t>
  </si>
  <si>
    <t>SOMA DM-1 45-82-M00050_TR-1 M12_60207426</t>
  </si>
  <si>
    <t>26.06.2023 08:26:04</t>
  </si>
  <si>
    <t>26.06.2023 10:32:09</t>
  </si>
  <si>
    <t>BEYOBA TR-12 45-72-M00414_TR-14 DEN GİRİŞ M02_2102848</t>
  </si>
  <si>
    <t>26.06.2023 19:53:18</t>
  </si>
  <si>
    <t>26.06.2023 20:51:10</t>
  </si>
  <si>
    <t>ALAŞEHİR TM 45-73-A00001_KULA-2 M22_2058713</t>
  </si>
  <si>
    <t>26.06.2023 01:08:01</t>
  </si>
  <si>
    <t>26.06.2023 01:36:46</t>
  </si>
  <si>
    <t>K-3488 35-04-K03488_B_56355475_56355475</t>
  </si>
  <si>
    <t>26.06.2023 12:25:30</t>
  </si>
  <si>
    <t>26.06.2023 14:42:21</t>
  </si>
  <si>
    <t>26.06.2023 18:56:43</t>
  </si>
  <si>
    <t>26.06.2023 19:26:19</t>
  </si>
  <si>
    <t>26.06.2023 09:18:04</t>
  </si>
  <si>
    <t>26.06.2023 09:58:01</t>
  </si>
  <si>
    <t>26.06.2023 08:07:55</t>
  </si>
  <si>
    <t>26.06.2023 10:45:07</t>
  </si>
  <si>
    <t>ÇATALOLUK DM 45-74-M00227_HatBaşıAyırıcı_77952856 M07_77952856</t>
  </si>
  <si>
    <t>26.06.2023 09:36:44</t>
  </si>
  <si>
    <t>26.06.2023 11:09:40</t>
  </si>
  <si>
    <t>26.06.2023 13:32:31</t>
  </si>
  <si>
    <t>26.06.2023 14:17:36</t>
  </si>
  <si>
    <t>26.06.2023 10:20:19</t>
  </si>
  <si>
    <t>26.06.2023 10:23:02</t>
  </si>
  <si>
    <t>26.06.2023 09:59:42</t>
  </si>
  <si>
    <t>26.06.2023 10:41:06</t>
  </si>
  <si>
    <t>26.06.2023 11:43:37</t>
  </si>
  <si>
    <t>26.06.2023 13:36:10</t>
  </si>
  <si>
    <t>YEŞİLDERE AHMET TEPESİ TR- 5 35-31-L00158_C_91219185_91219185</t>
  </si>
  <si>
    <t>26.06.2023 07:09:39</t>
  </si>
  <si>
    <t>26.06.2023 09:37:35</t>
  </si>
  <si>
    <t>ÖREN TR-9 35-27-L00214_B_56369131_56369131</t>
  </si>
  <si>
    <t>26.06.2023 14:56:41</t>
  </si>
  <si>
    <t>26.06.2023 17:51:27</t>
  </si>
  <si>
    <t>BAĞARASI TR-2 35-23-M00171_C_91004396_91004396</t>
  </si>
  <si>
    <t>26.06.2023 07:32:43</t>
  </si>
  <si>
    <t>26.06.2023 09:31:43</t>
  </si>
  <si>
    <t>K-1642 35-03-K01642_35-03-K01642_41938938</t>
  </si>
  <si>
    <t>26.06.2023 11:35:01</t>
  </si>
  <si>
    <t>26.06.2023 16:16:43</t>
  </si>
  <si>
    <t>26.06.2023 17:57:50</t>
  </si>
  <si>
    <t>26.06.2023 18:17:49</t>
  </si>
  <si>
    <t>ZEYTİNDAĞ TR-2 35-16-M00004_953329032_953329032</t>
  </si>
  <si>
    <t>26.06.2023 10:07:11</t>
  </si>
  <si>
    <t>26.06.2023 15:35:47</t>
  </si>
  <si>
    <t>DURU KONUTLARI TR 35-30-M00299_955304571_955304571</t>
  </si>
  <si>
    <t>26.06.2023 16:38:03</t>
  </si>
  <si>
    <t>26.06.2023 17:36:16</t>
  </si>
  <si>
    <t>DM-8 45-71-M00295_A_56384004_56384004</t>
  </si>
  <si>
    <t>26.06.2023 03:07:31</t>
  </si>
  <si>
    <t>26.06.2023 06:29:32</t>
  </si>
  <si>
    <t>ULUKENT DM-4/13 35-28-M00031_95001168557_95001168557</t>
  </si>
  <si>
    <t>26.06.2023 09:20:02</t>
  </si>
  <si>
    <t>26.06.2023 10:27:02</t>
  </si>
  <si>
    <t>ÇINARLIKUYU KÖK 45-71-M00188_HatBaşıAyırıcı_53134641 M02_53134641</t>
  </si>
  <si>
    <t>26.06.2023 18:26:34</t>
  </si>
  <si>
    <t>26.06.2023 20:46:19</t>
  </si>
  <si>
    <t>TORBALI DM 35-26-M00001_TR-55 YENİ TEZCANLAR M02_2056484</t>
  </si>
  <si>
    <t>26.06.2023 06:43:01</t>
  </si>
  <si>
    <t>26.06.2023 07:00:53</t>
  </si>
  <si>
    <t>26.06.2023 10:17:05</t>
  </si>
  <si>
    <t>26.06.2023 11:30:11</t>
  </si>
  <si>
    <t>OVAKENT İM 35-15-A00003_MESCİTLİ L08_2308379</t>
  </si>
  <si>
    <t>26.06.2023 08:50:00</t>
  </si>
  <si>
    <t>26.06.2023 11:04:09</t>
  </si>
  <si>
    <t>BEREKETLİ TR-2 YEĞENLER 45-79-M00322_B_91009065_91009065</t>
  </si>
  <si>
    <t>26.06.2023 20:31:51</t>
  </si>
  <si>
    <t>26.06.2023 21:32:24</t>
  </si>
  <si>
    <t>K-4026 35-01-K04026_35-01-K04026_2369985</t>
  </si>
  <si>
    <t>26.06.2023 09:44:21</t>
  </si>
  <si>
    <t>26.06.2023 10:36:52</t>
  </si>
  <si>
    <t>KAYACIK ÇATALKAYA TR-3 45-75-M00213_45-75-M00213_2360748</t>
  </si>
  <si>
    <t>26.06.2023 13:17:26</t>
  </si>
  <si>
    <t>26.06.2023 14:34:10</t>
  </si>
  <si>
    <t>26.06.2023 19:31:54</t>
  </si>
  <si>
    <t>26.06.2023 21:22:25</t>
  </si>
  <si>
    <t>26.06.2023 08:58:14</t>
  </si>
  <si>
    <t>26.06.2023 10:30:42</t>
  </si>
  <si>
    <t>26.06.2023 20:23:38</t>
  </si>
  <si>
    <t>26.06.2023 20:49:21</t>
  </si>
  <si>
    <t>KARAPINAR İM 45-78-A00002_HatBaşıAyırıcı_53140424 M02_53140424</t>
  </si>
  <si>
    <t>26.06.2023 18:47:47</t>
  </si>
  <si>
    <t>26.06.2023 20:42:11</t>
  </si>
  <si>
    <t>TAYTAN OFİS KÖK 45-78-M00314_HatBaşıAyırıcı_53139966 M06_53139966</t>
  </si>
  <si>
    <t>26.06.2023 07:43:01</t>
  </si>
  <si>
    <t>26.06.2023 09:08:47</t>
  </si>
  <si>
    <t>26.06.2023 21:54:16</t>
  </si>
  <si>
    <t>26.06.2023 22:32:13</t>
  </si>
  <si>
    <t>26.06.2023 09:23:42</t>
  </si>
  <si>
    <t>26.06.2023 09:48:37</t>
  </si>
  <si>
    <t>SARUHANLI TR-12 45-80-M00012_E E03b_5986835</t>
  </si>
  <si>
    <t>26.06.2023 10:23:54</t>
  </si>
  <si>
    <t>26.06.2023 11:43:39</t>
  </si>
  <si>
    <t>26.06.2023 07:54:08</t>
  </si>
  <si>
    <t>26.06.2023 10:02:33</t>
  </si>
  <si>
    <t>L-428 35-18-L00428_950453062_950453062</t>
  </si>
  <si>
    <t>26.06.2023 10:50:41</t>
  </si>
  <si>
    <t>26.06.2023 13:20:16</t>
  </si>
  <si>
    <t>26.06.2023 06:22:42</t>
  </si>
  <si>
    <t>26.06.2023 08:42:12</t>
  </si>
  <si>
    <t>ALAŞEHİR TM 45-73-A00001_CABBAR DM-3 M13_2057680</t>
  </si>
  <si>
    <t>26.06.2023 01:00:54</t>
  </si>
  <si>
    <t>26.06.2023 01:04:23</t>
  </si>
  <si>
    <t>K-4742 35-07-K04742_35-07-K04742_2355213</t>
  </si>
  <si>
    <t>26.06.2023 18:31:13</t>
  </si>
  <si>
    <t>26.06.2023 20:34:07</t>
  </si>
  <si>
    <t>ŞEHİTLER TR-4 35-26-L00391_35-26-L00391_90369477</t>
  </si>
  <si>
    <t>26.06.2023 12:02:57</t>
  </si>
  <si>
    <t>26.06.2023 13:15:57</t>
  </si>
  <si>
    <t>BÖLCEK HARMANYERİ TR 35-16-M00269_953355049_953355049</t>
  </si>
  <si>
    <t>26.06.2023 20:51:30</t>
  </si>
  <si>
    <t>26.06.2023 23:55:14</t>
  </si>
  <si>
    <t>KÜÇÜKKALE YEŞİLKENT TR-2 35-29-L00268_A_91386624_91386624</t>
  </si>
  <si>
    <t>26.06.2023 19:16:31</t>
  </si>
  <si>
    <t>26.06.2023 21:12:14</t>
  </si>
  <si>
    <t>26.06.2023 19:56:42</t>
  </si>
  <si>
    <t>26.06.2023 21:49:07</t>
  </si>
  <si>
    <t>BADEMLER DOĞA SİTESİ TR-8 35-14-M00149_35-14-M00149_72144013</t>
  </si>
  <si>
    <t>26.06.2023 22:34:17</t>
  </si>
  <si>
    <t>26.06.2023 22:56:05</t>
  </si>
  <si>
    <t>ALAŞEHİR TM 45-73-A00001_TEKEL M14_2312679</t>
  </si>
  <si>
    <t>26.06.2023 01:08:58</t>
  </si>
  <si>
    <t>26.06.2023 01:29:05</t>
  </si>
  <si>
    <t>YENİFOÇA TR-22 35-23-M00022__76654991_76654991</t>
  </si>
  <si>
    <t>26.06.2023 04:49:32</t>
  </si>
  <si>
    <t>26.06.2023 07:44:31</t>
  </si>
  <si>
    <t>26.06.2023 20:48:18</t>
  </si>
  <si>
    <t>26.06.2023 21:46:51</t>
  </si>
  <si>
    <t>SUDELİĞİ KÖK 45-72-L00111_HatBaşıAyırıcı_80365813 L04_80365813</t>
  </si>
  <si>
    <t>26.06.2023 17:44:57</t>
  </si>
  <si>
    <t>26.06.2023 20:08:47</t>
  </si>
  <si>
    <t>TR-2/77 45-83-M00772_955168856_955168856</t>
  </si>
  <si>
    <t>26.06.2023 11:38:46</t>
  </si>
  <si>
    <t>26.06.2023 13:27:55</t>
  </si>
  <si>
    <t>BERGAMA İM-2 35-16-A00002_KÖYLER(ÇAMKÖY) L12_2055212</t>
  </si>
  <si>
    <t>26.06.2023 17:12:54</t>
  </si>
  <si>
    <t>26.06.2023 17:19:47</t>
  </si>
  <si>
    <t>26.06.2023 08:41:15</t>
  </si>
  <si>
    <t>26.06.2023 09:13:48</t>
  </si>
  <si>
    <t>26.06.2023 16:22:57</t>
  </si>
  <si>
    <t>26.06.2023 18:02:11</t>
  </si>
  <si>
    <t>26.06.2023 11:59:37</t>
  </si>
  <si>
    <t>26.06.2023 12:55:02</t>
  </si>
  <si>
    <t>ÇAVUŞALİ MAHALLESİ 35-16-L00254_953329379_953329379</t>
  </si>
  <si>
    <t>26.06.2023 13:34:07</t>
  </si>
  <si>
    <t>26.06.2023 18:24:16</t>
  </si>
  <si>
    <t>26.06.2023 11:44:02</t>
  </si>
  <si>
    <t>26.06.2023 14:18:09</t>
  </si>
  <si>
    <t>26.06.2023 01:02:40</t>
  </si>
  <si>
    <t>26.06.2023 01:31:31</t>
  </si>
  <si>
    <t>26.06.2023 10:36:30</t>
  </si>
  <si>
    <t>26.06.2023 11:16:52</t>
  </si>
  <si>
    <t>ULUKENT KÖK-15 35-28-M00070_HatBaşıAyırıcı_53133656 M04_53133656</t>
  </si>
  <si>
    <t>26.06.2023 14:02:34</t>
  </si>
  <si>
    <t>26.06.2023 19:49:57</t>
  </si>
  <si>
    <t>ALAŞEHİR TM 45-73-A00001_IŞIKLAR M18_2312683</t>
  </si>
  <si>
    <t>26.06.2023 01:03:32</t>
  </si>
  <si>
    <t>26.06.2023 01:33:21</t>
  </si>
  <si>
    <t>TİLKİKÖY TR-2 45-71-M01272_A_56399279_56399279</t>
  </si>
  <si>
    <t>26.06.2023 22:23:28</t>
  </si>
  <si>
    <t>26.06.2023 23:05:48</t>
  </si>
  <si>
    <t>AVDAL TR-3 45-71-M02336_A_80810203_80810203</t>
  </si>
  <si>
    <t>26.06.2023 14:51:24</t>
  </si>
  <si>
    <t>26.06.2023 18:19:08</t>
  </si>
  <si>
    <t>26.06.2023 05:49:18</t>
  </si>
  <si>
    <t>26.06.2023 06:19:42</t>
  </si>
  <si>
    <t>TR-58 (SERAY SÜT) 45-81-M00152_45-81-M00152_2375298</t>
  </si>
  <si>
    <t>26.06.2023 19:22:52</t>
  </si>
  <si>
    <t>26.06.2023 20:44:18</t>
  </si>
  <si>
    <t>ALİ ÖZŞAHİNLER TR-2 35-27-M01030_35-27-M01030_66123363</t>
  </si>
  <si>
    <t>26.06.2023 09:25:26</t>
  </si>
  <si>
    <t>26.06.2023 12:56:03</t>
  </si>
  <si>
    <t>26.06.2023 11:17:43</t>
  </si>
  <si>
    <t>26.06.2023 11:23:34</t>
  </si>
  <si>
    <t>YENİKÖY İSMAİL AFACAN SULAMA GRUBU 35-31-L00185_47967939_56399527_56399527</t>
  </si>
  <si>
    <t>26.06.2023 12:47:08</t>
  </si>
  <si>
    <t>26.06.2023 13:42:53</t>
  </si>
  <si>
    <t>26.06.2023 08:05:40</t>
  </si>
  <si>
    <t>26.06.2023 09:29:58</t>
  </si>
  <si>
    <t>FOÇA TR-47 35-23-L00047_42133503_56405995_56405995</t>
  </si>
  <si>
    <t>26.06.2023 17:49:28</t>
  </si>
  <si>
    <t>26.06.2023 19:46:51</t>
  </si>
  <si>
    <t>26.06.2023 09:53:36</t>
  </si>
  <si>
    <t>26.06.2023 11:54:37</t>
  </si>
  <si>
    <t>ARIKBAŞI TR-1 35-20-L00218_955209609_955209609</t>
  </si>
  <si>
    <t>26.06.2023 16:18:39</t>
  </si>
  <si>
    <t>26.06.2023 17:29:54</t>
  </si>
  <si>
    <t>K-1131 35-08-K01131__72410428_72410428</t>
  </si>
  <si>
    <t>26.06.2023 16:37:44</t>
  </si>
  <si>
    <t>26.06.2023 18:01:25</t>
  </si>
  <si>
    <t>26.06.2023 08:31:20</t>
  </si>
  <si>
    <t>26.06.2023 13:21:27</t>
  </si>
  <si>
    <t>TEKKE TR-3 35-15-L00125_B_56368655_56368655</t>
  </si>
  <si>
    <t>26.06.2023 13:28:07</t>
  </si>
  <si>
    <t>26.06.2023 18:26:41</t>
  </si>
  <si>
    <t>26.06.2023 08:51:41</t>
  </si>
  <si>
    <t>26.06.2023 11:07:54</t>
  </si>
  <si>
    <t>ÇAPAKLI KÖK 45-78-M01161_İKİZTEPE M04_78225752</t>
  </si>
  <si>
    <t>27.06.2023 07:56:42</t>
  </si>
  <si>
    <t>27.06.2023 09:36:44</t>
  </si>
  <si>
    <t>FOÇA TR-46 35-23-L00046_42135212 g1b_42054545</t>
  </si>
  <si>
    <t>27.06.2023 18:41:00</t>
  </si>
  <si>
    <t>27.06.2023 20:07:03</t>
  </si>
  <si>
    <t>K-1625 35-07-K01625_35-07-K01625_66518470</t>
  </si>
  <si>
    <t>27.06.2023 17:14:31</t>
  </si>
  <si>
    <t>27.06.2023 17:53:25</t>
  </si>
  <si>
    <t>İCİKLER TR-3 45-74-M00253_945583273_945583273</t>
  </si>
  <si>
    <t>27.06.2023 18:28:48</t>
  </si>
  <si>
    <t>27.06.2023 20:47:57</t>
  </si>
  <si>
    <t>KARATEKELİ TR-1 35-24-M00104_35-24-M00104_2373239</t>
  </si>
  <si>
    <t>27.06.2023 10:19:58</t>
  </si>
  <si>
    <t>27.06.2023 13:21:10</t>
  </si>
  <si>
    <t>SARIÇALI TR-3 45-72-L00778_956488246_956488246</t>
  </si>
  <si>
    <t>27.06.2023 15:04:19</t>
  </si>
  <si>
    <t>27.06.2023 19:12:56</t>
  </si>
  <si>
    <t>27.06.2023 11:47:31</t>
  </si>
  <si>
    <t>27.06.2023 18:39:57</t>
  </si>
  <si>
    <t>27.06.2023 11:36:18</t>
  </si>
  <si>
    <t>27.06.2023 12:11:38</t>
  </si>
  <si>
    <t>HIRKALI TR-1 45-74-M00229_945581961_945581961</t>
  </si>
  <si>
    <t>27.06.2023 21:18:18</t>
  </si>
  <si>
    <t>27.06.2023 23:07:25</t>
  </si>
  <si>
    <t>TR-126 35-26-M00126_956618631_956618631</t>
  </si>
  <si>
    <t>27.06.2023 13:40:04</t>
  </si>
  <si>
    <t>27.06.2023 17:00:45</t>
  </si>
  <si>
    <t>KOYUNDERE DM 35-28-M00165_KOYUNDERE TR-13 M05_66524558</t>
  </si>
  <si>
    <t>27.06.2023 09:26:11</t>
  </si>
  <si>
    <t>27.06.2023 10:10:18</t>
  </si>
  <si>
    <t>DM-19/02A 45-71-M02184_KARİPÇİNLER MAKİNA O-13 DİREK M07_65995469</t>
  </si>
  <si>
    <t>27.06.2023 21:57:48</t>
  </si>
  <si>
    <t>27.06.2023 22:35:15</t>
  </si>
  <si>
    <t>M-639 OLDURUK KÖK 35-03-M00639_HatBaşıAyırıcı_53132450 M02_53132450</t>
  </si>
  <si>
    <t>27.06.2023 09:21:54</t>
  </si>
  <si>
    <t>27.06.2023 17:01:42</t>
  </si>
  <si>
    <t>27.06.2023 20:11:31</t>
  </si>
  <si>
    <t>27.06.2023 22:50:26</t>
  </si>
  <si>
    <t>L-434 MENDERES BP 35-18-L00434_950456937_950456937</t>
  </si>
  <si>
    <t>27.06.2023 15:58:28</t>
  </si>
  <si>
    <t>27.06.2023 18:54:08</t>
  </si>
  <si>
    <t>27.06.2023 11:02:08</t>
  </si>
  <si>
    <t>27.06.2023 11:02:41</t>
  </si>
  <si>
    <t>27.06.2023 08:42:36</t>
  </si>
  <si>
    <t>27.06.2023 09:36:30</t>
  </si>
  <si>
    <t>DM-1/22 35-29-M00022_DAĞITIM TRAFOSU M03_72202554</t>
  </si>
  <si>
    <t>27.06.2023 19:14:03</t>
  </si>
  <si>
    <t>27.06.2023 19:35:30</t>
  </si>
  <si>
    <t>K-649 35-01-K00649_B_56355588_56355588</t>
  </si>
  <si>
    <t>27.06.2023 04:23:56</t>
  </si>
  <si>
    <t>27.06.2023 10:57:52</t>
  </si>
  <si>
    <t>POYRACIK TR-3 35-24-L00026_TR-4 L01_72093946</t>
  </si>
  <si>
    <t>27.06.2023 09:11:58</t>
  </si>
  <si>
    <t>27.06.2023 09:48:58</t>
  </si>
  <si>
    <t>M-2373 35-02-M02373_913726447_913726447</t>
  </si>
  <si>
    <t>27.06.2023 20:00:49</t>
  </si>
  <si>
    <t>27.06.2023 21:40:53</t>
  </si>
  <si>
    <t>BÖLCEK MEZARLIK-4 TR 35-16-M00266_35-16-M00266_2351787</t>
  </si>
  <si>
    <t>27.06.2023 13:36:43</t>
  </si>
  <si>
    <t>27.06.2023 14:38:30</t>
  </si>
  <si>
    <t>DM-11/6 (ŞİRİN SOKAK) 45-71-M01779_DIREK TIPI TRAFO HUCRESI H01_2058895</t>
  </si>
  <si>
    <t>27.06.2023 05:52:18</t>
  </si>
  <si>
    <t>27.06.2023 06:59:32</t>
  </si>
  <si>
    <t>BADEMLİ TR-13 35-15-L01049_48663299_56372078_56372078</t>
  </si>
  <si>
    <t>27.06.2023 14:31:45</t>
  </si>
  <si>
    <t>27.06.2023 18:25:56</t>
  </si>
  <si>
    <t>SOMA A SANTRALİ İM/DM 45-82-A00001_DENİŞ-2 M12_2324964</t>
  </si>
  <si>
    <t>27.06.2023 06:37:51</t>
  </si>
  <si>
    <t>27.06.2023 06:58:56</t>
  </si>
  <si>
    <t>ÇİLE DM 35-22-M00086_ÇİLE KÖYÜ M05_50064097</t>
  </si>
  <si>
    <t>27.06.2023 14:42:22</t>
  </si>
  <si>
    <t>27.06.2023 16:09:57</t>
  </si>
  <si>
    <t>EYKO TR-3 35-30-M00029_A_56380196_56380196</t>
  </si>
  <si>
    <t>27.06.2023 19:21:39</t>
  </si>
  <si>
    <t>27.06.2023 20:07:16</t>
  </si>
  <si>
    <t>K-1905 35-10-K01905_911955465_911955465</t>
  </si>
  <si>
    <t>27.06.2023 18:08:04</t>
  </si>
  <si>
    <t>27.06.2023 19:42:02</t>
  </si>
  <si>
    <t>YENİFOÇA TR-22 35-23-M00022_35-23-M00022_76459252</t>
  </si>
  <si>
    <t>27.06.2023 08:12:21</t>
  </si>
  <si>
    <t>27.06.2023 10:57:01</t>
  </si>
  <si>
    <t>VELİLER KÖK 35-31-L00116_GERİLİM - KİRAZ İM L04_2119148</t>
  </si>
  <si>
    <t>27.06.2023 14:39:48</t>
  </si>
  <si>
    <t>27.06.2023 14:40:28</t>
  </si>
  <si>
    <t>BADEMLİ TR-1 DM 35-15-L01010_YAKAÇELEBİ (TR-10) L10_67544160</t>
  </si>
  <si>
    <t>27.06.2023 19:37:06</t>
  </si>
  <si>
    <t>27.06.2023 19:42:26</t>
  </si>
  <si>
    <t>27.06.2023 10:08:33</t>
  </si>
  <si>
    <t>27.06.2023 13:00:23</t>
  </si>
  <si>
    <t>L-336 REİSDERE 35-18-L00336_B_91355189_91355189</t>
  </si>
  <si>
    <t>27.06.2023 21:20:34</t>
  </si>
  <si>
    <t>27.06.2023 22:51:46</t>
  </si>
  <si>
    <t>27.06.2023 13:15:41</t>
  </si>
  <si>
    <t>27.06.2023 13:17:38</t>
  </si>
  <si>
    <t>27.06.2023 05:52:58</t>
  </si>
  <si>
    <t>27.06.2023 10:10:03</t>
  </si>
  <si>
    <t>L-492 (BALANBAKA-1) 35-18-L00492_A A1_5897438</t>
  </si>
  <si>
    <t>27.06.2023 17:03:04</t>
  </si>
  <si>
    <t>28.06.2023 00:03:25</t>
  </si>
  <si>
    <t>K-3974 35-01-K03974_D d2_5899820</t>
  </si>
  <si>
    <t>27.06.2023 00:42:01</t>
  </si>
  <si>
    <t>27.06.2023 01:29:56</t>
  </si>
  <si>
    <t>K-4325 35-04-K04325_C_56367847_56367847</t>
  </si>
  <si>
    <t>27.06.2023 12:45:46</t>
  </si>
  <si>
    <t>27.06.2023 14:42:42</t>
  </si>
  <si>
    <t>M-180 DALYAN ARITMA DM 35-18-M00180_L-177 L06_66030459</t>
  </si>
  <si>
    <t>27.06.2023 12:01:14</t>
  </si>
  <si>
    <t>27.06.2023 12:23:21</t>
  </si>
  <si>
    <t>TR-50 35-22-M00050_955283956_955283956</t>
  </si>
  <si>
    <t>27.06.2023 18:56:28</t>
  </si>
  <si>
    <t>27.06.2023 19:57:34</t>
  </si>
  <si>
    <t>TR-41 KÖK 45-78-L00041_TR-44 L01_65890244</t>
  </si>
  <si>
    <t>27.06.2023 09:36:39</t>
  </si>
  <si>
    <t>27.06.2023 10:04:05</t>
  </si>
  <si>
    <t>27.06.2023 20:01:44</t>
  </si>
  <si>
    <t>27.06.2023 20:39:53</t>
  </si>
  <si>
    <t>TEPECİK KÖYÜ TR-1 45-71-M01289_DIREK TIPI TRAFO HUCRESI H01_2082804</t>
  </si>
  <si>
    <t>27.06.2023 19:22:51</t>
  </si>
  <si>
    <t>27.06.2023 21:09:42</t>
  </si>
  <si>
    <t>TR-79 İ.EKİNCİOĞLU GRB. 35-15-M00079_B_56370349_56370349</t>
  </si>
  <si>
    <t>27.06.2023 09:14:34</t>
  </si>
  <si>
    <t>27.06.2023 16:55:56</t>
  </si>
  <si>
    <t>MURADİYE TR-5 (ESKİ MEZARLIK YANI) 45-71-M00204_EVRENOS M04_2312807</t>
  </si>
  <si>
    <t>27.06.2023 08:48:43</t>
  </si>
  <si>
    <t>27.06.2023 09:34:55</t>
  </si>
  <si>
    <t>ADALA TR-7 45-78-M00291_953282836_953282836</t>
  </si>
  <si>
    <t>27.06.2023 14:45:12</t>
  </si>
  <si>
    <t>27.06.2023 18:10:51</t>
  </si>
  <si>
    <t>27.06.2023 18:13:04</t>
  </si>
  <si>
    <t>27.06.2023 18:15:27</t>
  </si>
  <si>
    <t>27.06.2023 06:03:33</t>
  </si>
  <si>
    <t>27.06.2023 07:16:35</t>
  </si>
  <si>
    <t>HİLMİ DİRLİK SULAMA GRUBU 35-29-M00212_955214503_955214503</t>
  </si>
  <si>
    <t>27.06.2023 17:20:08</t>
  </si>
  <si>
    <t>27.06.2023 23:23:25</t>
  </si>
  <si>
    <t>ALAŞEHİR TR-70 45-73-M00070_ÖZELLERE ÇIKIŞ M06_61348559</t>
  </si>
  <si>
    <t>27.06.2023 09:55:58</t>
  </si>
  <si>
    <t>27.06.2023 10:55:21</t>
  </si>
  <si>
    <t>M-1003 35-03-M01003_910290717_910290717</t>
  </si>
  <si>
    <t>27.06.2023 08:13:17</t>
  </si>
  <si>
    <t>27.06.2023 13:48:03</t>
  </si>
  <si>
    <t>ASARLIK TR-13 35-28-M00180_C_91416855_91416855</t>
  </si>
  <si>
    <t>27.06.2023 11:49:25</t>
  </si>
  <si>
    <t>27.06.2023 12:30:08</t>
  </si>
  <si>
    <t>KINIK TR 21 35-24-L00021_DIREK TIPI TRAFO HUCRESI H01_2040062</t>
  </si>
  <si>
    <t>27.06.2023 11:17:35</t>
  </si>
  <si>
    <t>27.06.2023 11:40:20</t>
  </si>
  <si>
    <t>IŞIKLAR TM 35-02-A00006_CUMAOVASI-2 M05_2058483</t>
  </si>
  <si>
    <t>27.06.2023 17:04:28</t>
  </si>
  <si>
    <t>27.06.2023 17:13:30</t>
  </si>
  <si>
    <t>TR-77 ÇEŞMEALTI KÖK 35-19-M00077_956688956_956688956</t>
  </si>
  <si>
    <t>27.06.2023 20:41:02</t>
  </si>
  <si>
    <t>27.06.2023 22:09:58</t>
  </si>
  <si>
    <t>ÇIRPI İM 35-20-A00002_HASKÖY L13_2056287</t>
  </si>
  <si>
    <t>27.06.2023 09:36:10</t>
  </si>
  <si>
    <t>27.06.2023 10:14:36</t>
  </si>
  <si>
    <t>BOZKÖY TARIMSAL SULAMA TR-1 35-16-M00225_DIREK TIPI TRAFO HUCRESI H01_2043238</t>
  </si>
  <si>
    <t>27.06.2023 13:59:18</t>
  </si>
  <si>
    <t>27.06.2023 18:11:20</t>
  </si>
  <si>
    <t>27.06.2023 06:45:20</t>
  </si>
  <si>
    <t>27.06.2023 06:48:18</t>
  </si>
  <si>
    <t>İM-3/TR-2 HIDIRLIK 35-14-L00289_95002361774_95002361774</t>
  </si>
  <si>
    <t>27.06.2023 16:40:27</t>
  </si>
  <si>
    <t>27.06.2023 18:05:10</t>
  </si>
  <si>
    <t>HASAN KARALI SULAMA GRUBU 35-29-M00197_95000501299_95000501299</t>
  </si>
  <si>
    <t>27.06.2023 21:08:56</t>
  </si>
  <si>
    <t>27.06.2023 22:58:40</t>
  </si>
  <si>
    <t>K-2007 35-01-K02007_910433862_910433862</t>
  </si>
  <si>
    <t>27.06.2023 21:39:42</t>
  </si>
  <si>
    <t>27.06.2023 22:56:09</t>
  </si>
  <si>
    <t>27.06.2023 11:32:15</t>
  </si>
  <si>
    <t>27.06.2023 12:25:36</t>
  </si>
  <si>
    <t>YOLÜSTÜ İM 35-15-A00002_KÜÇÜKAVULCUK L05_2314559</t>
  </si>
  <si>
    <t>27.06.2023 07:36:11</t>
  </si>
  <si>
    <t>27.06.2023 08:12:37</t>
  </si>
  <si>
    <t>L-335 35-18-L00335_L-512 L-513 L02_2086126</t>
  </si>
  <si>
    <t>27.06.2023 19:40:08</t>
  </si>
  <si>
    <t>27.06.2023 20:39:40</t>
  </si>
  <si>
    <t>27.06.2023 08:24:13</t>
  </si>
  <si>
    <t>27.06.2023 08:36:10</t>
  </si>
  <si>
    <t>PAŞATIMARI TR-2 45-83-M00812_ M03_89801824</t>
  </si>
  <si>
    <t>27.06.2023 07:26:11</t>
  </si>
  <si>
    <t>27.06.2023 09:08:16</t>
  </si>
  <si>
    <t>TR-46 35-15-L00046_35-15-L00046_2365010</t>
  </si>
  <si>
    <t>27.06.2023 12:51:58</t>
  </si>
  <si>
    <t>27.06.2023 14:52:35</t>
  </si>
  <si>
    <t>L-245 35-18-L00245_35-18-L00245_2371958</t>
  </si>
  <si>
    <t>27.06.2023 09:17:02</t>
  </si>
  <si>
    <t>27.06.2023 11:39:31</t>
  </si>
  <si>
    <t>KARAAĞAÇLI TR-2 45-71-M00130_TR-1 M04_72242835</t>
  </si>
  <si>
    <t>27.06.2023 08:59:51</t>
  </si>
  <si>
    <t>27.06.2023 10:33:03</t>
  </si>
  <si>
    <t>27.06.2023 13:32:35</t>
  </si>
  <si>
    <t>27.06.2023 18:48:51</t>
  </si>
  <si>
    <t>K-3013 35-08-K03013_99887598_99887598</t>
  </si>
  <si>
    <t>27.06.2023 09:38:06</t>
  </si>
  <si>
    <t>27.06.2023 12:26:56</t>
  </si>
  <si>
    <t>27.06.2023 14:09:38</t>
  </si>
  <si>
    <t>27.06.2023 14:10:58</t>
  </si>
  <si>
    <t>27.06.2023 06:20:20</t>
  </si>
  <si>
    <t>27.06.2023 06:24:16</t>
  </si>
  <si>
    <t>27.06.2023 21:00:20</t>
  </si>
  <si>
    <t>27.06.2023 21:01:49</t>
  </si>
  <si>
    <t>27.06.2023 10:09:24</t>
  </si>
  <si>
    <t>27.06.2023 11:10:13</t>
  </si>
  <si>
    <t>TR-54 35-30-L00054_955334033_955334033</t>
  </si>
  <si>
    <t>27.06.2023 17:07:29</t>
  </si>
  <si>
    <t>27.06.2023 18:12:43</t>
  </si>
  <si>
    <t>K-3488 35-04-K03488_99627005_99627005</t>
  </si>
  <si>
    <t>27.06.2023 17:54:45</t>
  </si>
  <si>
    <t>27.06.2023 18:48:26</t>
  </si>
  <si>
    <t>27.06.2023 18:33:53</t>
  </si>
  <si>
    <t>27.06.2023 19:18:24</t>
  </si>
  <si>
    <t>27.06.2023 11:26:42</t>
  </si>
  <si>
    <t>27.06.2023 12:04:00</t>
  </si>
  <si>
    <t>BADINCA TR-5 45-73-M00395_DIREK TIPI TRAFO HUCRESI H01_2095468</t>
  </si>
  <si>
    <t>27.06.2023 19:31:45</t>
  </si>
  <si>
    <t>27.06.2023 20:37:23</t>
  </si>
  <si>
    <t>MURADİYE TR-2/B (23 NİSAN PARKI) 45-71-M01852_953220960_953220960</t>
  </si>
  <si>
    <t>27.06.2023 11:30:45</t>
  </si>
  <si>
    <t>27.06.2023 14:27:07</t>
  </si>
  <si>
    <t>KEMALİYE DM (TR-1) 45-73-M00150_AKKEÇİLİ ÇIKIŞ M01_66716009</t>
  </si>
  <si>
    <t>27.06.2023 07:29:53</t>
  </si>
  <si>
    <t>27.06.2023 08:35:26</t>
  </si>
  <si>
    <t>27.06.2023 19:04:56</t>
  </si>
  <si>
    <t>27.06.2023 23:57:37</t>
  </si>
  <si>
    <t>TR-1/41 45-72-M00041_B_82471612_82471612</t>
  </si>
  <si>
    <t>27.06.2023 12:04:49</t>
  </si>
  <si>
    <t>27.06.2023 12:28:28</t>
  </si>
  <si>
    <t>L-217 35-18-L00217_950451771_950451771</t>
  </si>
  <si>
    <t>27.06.2023 09:24:08</t>
  </si>
  <si>
    <t>27.06.2023 14:43:07</t>
  </si>
  <si>
    <t>HALİLBEYLİ TR-6 35-27-M01055_99068764_99068764</t>
  </si>
  <si>
    <t>27.06.2023 08:31:05</t>
  </si>
  <si>
    <t>27.06.2023 12:05:34</t>
  </si>
  <si>
    <t>TR-1 45-78-L00001_953260405_953260405</t>
  </si>
  <si>
    <t>27.06.2023 11:06:15</t>
  </si>
  <si>
    <t>27.06.2023 12:13:48</t>
  </si>
  <si>
    <t>ÇUKURKÖY KÖK 35-29-L00034_ATEŞ TİCARET L01_2327033</t>
  </si>
  <si>
    <t>27.06.2023 06:32:53</t>
  </si>
  <si>
    <t>27.06.2023 07:13:09</t>
  </si>
  <si>
    <t>L-296 35-18-L00296_35-18-L00296_72059763</t>
  </si>
  <si>
    <t>27.06.2023 19:01:12</t>
  </si>
  <si>
    <t>28.06.2023 01:24:56</t>
  </si>
  <si>
    <t>27.06.2023 08:05:41</t>
  </si>
  <si>
    <t>27.06.2023 08:44:25</t>
  </si>
  <si>
    <t>GÜNLÜCE KÖYÜ TR-2 35-15-L00836_B_56361951_56361951</t>
  </si>
  <si>
    <t>27.06.2023 07:01:37</t>
  </si>
  <si>
    <t>27.06.2023 08:57:39</t>
  </si>
  <si>
    <t>27.06.2023 19:12:05</t>
  </si>
  <si>
    <t>27.06.2023 20:06:00</t>
  </si>
  <si>
    <t>FOÇA TR-4 35-23-L00004_42134324_56398922_56398922</t>
  </si>
  <si>
    <t>27.06.2023 22:49:42</t>
  </si>
  <si>
    <t>28.06.2023 01:04:26</t>
  </si>
  <si>
    <t>PANCAR KÖK 35-26-M00891_BULGURCA OĞLANANASI M03_2123368</t>
  </si>
  <si>
    <t>27.06.2023 18:06:55</t>
  </si>
  <si>
    <t>27.06.2023 19:16:47</t>
  </si>
  <si>
    <t>ÜLKÜ KÖK 45-78-M01394_KAPLAN BLOK M02_83839760</t>
  </si>
  <si>
    <t>27.06.2023 21:09:53</t>
  </si>
  <si>
    <t>27.06.2023 21:43:00</t>
  </si>
  <si>
    <t>27.06.2023 05:46:09</t>
  </si>
  <si>
    <t>27.06.2023 06:40:46</t>
  </si>
  <si>
    <t>NACİ BEZİRGANOĞLU SULAMA GRUBU 35-29-L00286_A_56360697_56360697</t>
  </si>
  <si>
    <t>27.06.2023 09:51:07</t>
  </si>
  <si>
    <t>27.06.2023 13:11:48</t>
  </si>
  <si>
    <t>YENİ FOÇA TR-26 35-23-M00026_E e3b_42106613</t>
  </si>
  <si>
    <t>27.06.2023 11:11:36</t>
  </si>
  <si>
    <t>27.06.2023 11:44:57</t>
  </si>
  <si>
    <t>L-326 35-18-L00326_A_91137562_91137562</t>
  </si>
  <si>
    <t>27.06.2023 21:57:18</t>
  </si>
  <si>
    <t>28.06.2023 01:42:25</t>
  </si>
  <si>
    <t>KOZLUCA TR1 35-16-M00149_DIREK TIPI TRAFO HUCRESI H01_2034401</t>
  </si>
  <si>
    <t>27.06.2023 13:09:03</t>
  </si>
  <si>
    <t>L-140 35-18-L00140_DAĞITIM TRAFO L-140 L10_2092547</t>
  </si>
  <si>
    <t>27.06.2023 12:28:34</t>
  </si>
  <si>
    <t>27.06.2023 13:24:13</t>
  </si>
  <si>
    <t>DM-1/22 35-29-M00022_35-29-M00022_72202579</t>
  </si>
  <si>
    <t>27.06.2023 17:15:39</t>
  </si>
  <si>
    <t>27.06.2023 18:46:51</t>
  </si>
  <si>
    <t>27.06.2023 07:59:39</t>
  </si>
  <si>
    <t>27.06.2023 08:45:52</t>
  </si>
  <si>
    <t>BÖLCEK HARMANYERİ TR 35-16-M00269_A_91364113_91364113</t>
  </si>
  <si>
    <t>27.06.2023 18:00:20</t>
  </si>
  <si>
    <t>27.06.2023 19:58:00</t>
  </si>
  <si>
    <t>ÇAPAKLI TR-1 45-78-M00445_A_91181426_91181426</t>
  </si>
  <si>
    <t>27.06.2023 12:56:51</t>
  </si>
  <si>
    <t>27.06.2023 14:42:07</t>
  </si>
  <si>
    <t>KUŞLUK TR-1 45-75-M00181_B_56392364_56392364</t>
  </si>
  <si>
    <t>27.06.2023 16:47:01</t>
  </si>
  <si>
    <t>27.06.2023 18:05:25</t>
  </si>
  <si>
    <t>27.06.2023 09:55:51</t>
  </si>
  <si>
    <t>27.06.2023 11:13:55</t>
  </si>
  <si>
    <t>OCAKLI TR-2 35-15-L00775_A_82267581_82267581</t>
  </si>
  <si>
    <t>27.06.2023 14:23:12</t>
  </si>
  <si>
    <t>27.06.2023 18:09:52</t>
  </si>
  <si>
    <t>KARABURUN TR-1/9 35-21-L00024_C_56357949_56357949</t>
  </si>
  <si>
    <t>27.06.2023 13:41:27</t>
  </si>
  <si>
    <t>27.06.2023 15:05:52</t>
  </si>
  <si>
    <t>27.06.2023 20:33:54</t>
  </si>
  <si>
    <t>27.06.2023 23:56:44</t>
  </si>
  <si>
    <t>27.06.2023 08:45:12</t>
  </si>
  <si>
    <t>27.06.2023 10:15:20</t>
  </si>
  <si>
    <t>NAKİ YAŞAR KARAKOBAK 35-30-M00084_954919600_954919600</t>
  </si>
  <si>
    <t>27.06.2023 12:30:00</t>
  </si>
  <si>
    <t>27.06.2023 13:54:23</t>
  </si>
  <si>
    <t>ÇIKRIKÇI TR-1 45-81-M00206_45-81-M00206_2376292</t>
  </si>
  <si>
    <t>27.06.2023 22:02:11</t>
  </si>
  <si>
    <t>27.06.2023 22:58:39</t>
  </si>
  <si>
    <t>TR-52 35-17-M00052_C_91025020_91025020</t>
  </si>
  <si>
    <t>27.06.2023 14:46:00</t>
  </si>
  <si>
    <t>27.06.2023 16:11:55</t>
  </si>
  <si>
    <t>M-510 GEÇİT 35-02-M00510_ÖLÇÜ /  M-510 ÖZEL M03_74189959</t>
  </si>
  <si>
    <t>27.06.2023 08:52:01</t>
  </si>
  <si>
    <t>27.06.2023 11:45:44</t>
  </si>
  <si>
    <t>TEKBIÇAKLAR TR-3 35-31-L00241_C_91241974_91241974</t>
  </si>
  <si>
    <t>27.06.2023 20:03:54</t>
  </si>
  <si>
    <t>27.06.2023 22:45:11</t>
  </si>
  <si>
    <t>BOZDAĞ TR-13 35-15-L00303_D_65513899_65513899</t>
  </si>
  <si>
    <t>27.06.2023 19:27:17</t>
  </si>
  <si>
    <t>27.06.2023 19:58:38</t>
  </si>
  <si>
    <t>27.06.2023 08:52:49</t>
  </si>
  <si>
    <t>27.06.2023 09:32:56</t>
  </si>
  <si>
    <t>27.06.2023 10:06:44</t>
  </si>
  <si>
    <t>27.06.2023 10:25:18</t>
  </si>
  <si>
    <t>L-325 (ALBAYRAK) 35-18-L00325_A_91254504_91254504</t>
  </si>
  <si>
    <t>27.06.2023 23:32:47</t>
  </si>
  <si>
    <t>28.06.2023 02:08:59</t>
  </si>
  <si>
    <t>MARANGOZLAR SİTESİ TR-1 35-28-M00649_953392988_953392988</t>
  </si>
  <si>
    <t>27.06.2023 11:21:31</t>
  </si>
  <si>
    <t>27.06.2023 12:14:13</t>
  </si>
  <si>
    <t>SUBAŞI-2 35-26-L00329_956604989_956604989</t>
  </si>
  <si>
    <t>27.06.2023 17:45:36</t>
  </si>
  <si>
    <t>27.06.2023 21:03:50</t>
  </si>
  <si>
    <t>27.06.2023 18:24:05</t>
  </si>
  <si>
    <t>27.06.2023 19:55:31</t>
  </si>
  <si>
    <t>L-142 TEOS EVLERİ 35-14-L00142_7239263_56368523_56368523</t>
  </si>
  <si>
    <t>27.06.2023 11:54:05</t>
  </si>
  <si>
    <t>27.06.2023 13:02:50</t>
  </si>
  <si>
    <t>L-336 REİSDERE 35-18-L00336_35-18-L00336_2367888</t>
  </si>
  <si>
    <t>27.06.2023 17:03:14</t>
  </si>
  <si>
    <t>27.06.2023 20:36:59</t>
  </si>
  <si>
    <t>KIZILÖREN TR-1 45-82-L00011_B_56387246_56387246</t>
  </si>
  <si>
    <t>27.06.2023 11:16:40</t>
  </si>
  <si>
    <t>27.06.2023 13:15:47</t>
  </si>
  <si>
    <t>TÖYKO KÖK 35-30-M00213_NEJLA TUNA M01_85855821</t>
  </si>
  <si>
    <t>27.06.2023 09:06:27</t>
  </si>
  <si>
    <t>27.06.2023 10:32:19</t>
  </si>
  <si>
    <t>FOÇA TR-4 35-23-L00004_42134325_56398923_56398923</t>
  </si>
  <si>
    <t>27.06.2023 22:33:56</t>
  </si>
  <si>
    <t>27.06.2023 01:59:38</t>
  </si>
  <si>
    <t>27.06.2023 02:08:16</t>
  </si>
  <si>
    <t>DEREKÖY KÖK 45-72-L00458_TARIMSAL SULAMA ÇIKIŞI L04_2330809</t>
  </si>
  <si>
    <t>27.06.2023 09:15:10</t>
  </si>
  <si>
    <t>27.06.2023 10:34:07</t>
  </si>
  <si>
    <t>K-4528 35-02-K04528_910386914_910386914</t>
  </si>
  <si>
    <t>27.06.2023 12:51:02</t>
  </si>
  <si>
    <t>27.06.2023 21:40:06</t>
  </si>
  <si>
    <t>27.06.2023 18:09:41</t>
  </si>
  <si>
    <t>27.06.2023 18:53:58</t>
  </si>
  <si>
    <t>GÖKÇEYURT TR-1 35-27-M01049_98808574_98808574</t>
  </si>
  <si>
    <t>27.06.2023 17:19:26</t>
  </si>
  <si>
    <t>27.06.2023 19:04:37</t>
  </si>
  <si>
    <t>27.06.2023 05:58:11</t>
  </si>
  <si>
    <t>27.06.2023 06:09:23</t>
  </si>
  <si>
    <t>OZANCA TR-1 45-85-L00214_A_91142551_91142551</t>
  </si>
  <si>
    <t>27.06.2023 11:17:03</t>
  </si>
  <si>
    <t>27.06.2023 12:37:54</t>
  </si>
  <si>
    <t>K-819 35-01-K00819_910967657_910967657</t>
  </si>
  <si>
    <t>27.06.2023 17:05:21</t>
  </si>
  <si>
    <t>27.06.2023 17:50:27</t>
  </si>
  <si>
    <t>27.06.2023 07:21:04</t>
  </si>
  <si>
    <t>27.06.2023 09:21:44</t>
  </si>
  <si>
    <t>KİRAZ İM 35-31-A00001_VELİLER L12_2328564</t>
  </si>
  <si>
    <t>27.06.2023 12:03:01</t>
  </si>
  <si>
    <t>27.06.2023 12:27:25</t>
  </si>
  <si>
    <t>K-1866 35-09-K01866_97648709_97648709</t>
  </si>
  <si>
    <t>27.06.2023 22:04:25</t>
  </si>
  <si>
    <t>28.06.2023 00:56:50</t>
  </si>
  <si>
    <t>AKÇAKİLİSE TR-2 35-21-L00045_AZMAK TR-1 L02_72177549</t>
  </si>
  <si>
    <t>27.06.2023 21:52:35</t>
  </si>
  <si>
    <t>27.06.2023 22:43:03</t>
  </si>
  <si>
    <t>TR-1-5-/15 35-20-L00058_35-20-L00058_82710440</t>
  </si>
  <si>
    <t>27.06.2023 10:59:11</t>
  </si>
  <si>
    <t>27.06.2023 11:18:50</t>
  </si>
  <si>
    <t>FIRINLI TR-6 35-20-L00371_954919645_954919645</t>
  </si>
  <si>
    <t>27.06.2023 16:58:49</t>
  </si>
  <si>
    <t>27.06.2023 18:09:15</t>
  </si>
  <si>
    <t>27.06.2023 17:36:49</t>
  </si>
  <si>
    <t>27.06.2023 21:42:20</t>
  </si>
  <si>
    <t>27.06.2023 18:32:43</t>
  </si>
  <si>
    <t>27.06.2023 20:48:16</t>
  </si>
  <si>
    <t>ERDOĞAN ÇİRAN ÖZEL 35-22-M00249Ö_DIREK TIPI TRAFO HUCRESI H01_2042303</t>
  </si>
  <si>
    <t>27.06.2023 16:42:57</t>
  </si>
  <si>
    <t>27.06.2023 19:12:21</t>
  </si>
  <si>
    <t>27.06.2023 09:02:58</t>
  </si>
  <si>
    <t>27.06.2023 09:44:41</t>
  </si>
  <si>
    <t>PAŞAKÖY TR-1 35-16-M00073_35-16-M00073_2374439</t>
  </si>
  <si>
    <t>27.06.2023 14:26:01</t>
  </si>
  <si>
    <t>27.06.2023 14:48:36</t>
  </si>
  <si>
    <t>ALANYOLU TR-3 45-86-M00114_A_56394252_56394252</t>
  </si>
  <si>
    <t>27.06.2023 12:45:10</t>
  </si>
  <si>
    <t>27.06.2023 15:54:32</t>
  </si>
  <si>
    <t>K-4772 35-04-K04772_B_60984194_60984194</t>
  </si>
  <si>
    <t>27.06.2023 22:14:16</t>
  </si>
  <si>
    <t>PAŞAKÖY TR-1 35-16-M00073_953311002_953311002</t>
  </si>
  <si>
    <t>27.06.2023 12:04:56</t>
  </si>
  <si>
    <t>27.06.2023 14:43:05</t>
  </si>
  <si>
    <t>KIZILAVLU KÖK 45-78-M00837_HatBaşıAyırıcı_53137221 M02_53137221</t>
  </si>
  <si>
    <t>27.06.2023 11:06:45</t>
  </si>
  <si>
    <t>27.06.2023 12:54:27</t>
  </si>
  <si>
    <t>MUSACALI TR-1 45-83-M00402_B_91092049_91092049</t>
  </si>
  <si>
    <t>27.06.2023 08:37:59</t>
  </si>
  <si>
    <t>27.06.2023 10:30:25</t>
  </si>
  <si>
    <t>TIRAZLI KÖK 45-79-M00079_HatBaşıAyırıcı_53134345 M06_53134345</t>
  </si>
  <si>
    <t>27.06.2023 07:56:07</t>
  </si>
  <si>
    <t>27.06.2023 09:17:24</t>
  </si>
  <si>
    <t>MEHMET İNCE SULAMA GRUBU 35-27-M00174_A_91389622_91389622</t>
  </si>
  <si>
    <t>27.06.2023 06:51:57</t>
  </si>
  <si>
    <t>27.06.2023 12:30:41</t>
  </si>
  <si>
    <t>27.06.2023 21:57:32</t>
  </si>
  <si>
    <t>27.06.2023 22:31:56</t>
  </si>
  <si>
    <t>27.06.2023 22:34:28</t>
  </si>
  <si>
    <t>28.06.2023 00:00:15</t>
  </si>
  <si>
    <t>27.06.2023 00:06:01</t>
  </si>
  <si>
    <t>27.06.2023 01:17:14</t>
  </si>
  <si>
    <t>TR-65 35-16-L00065_953321246_953321246</t>
  </si>
  <si>
    <t>27.06.2023 10:19:34</t>
  </si>
  <si>
    <t>27.06.2023 11:47:20</t>
  </si>
  <si>
    <t>BAĞLICA TR-1 45-79-M00286_45-79-M00286_2354042</t>
  </si>
  <si>
    <t>27.06.2023 21:07:36</t>
  </si>
  <si>
    <t>27.06.2023 22:02:04</t>
  </si>
  <si>
    <t>27.06.2023 09:04:54</t>
  </si>
  <si>
    <t>27.06.2023 09:49:37</t>
  </si>
  <si>
    <t>DM-14 45-71-M00361_D d1b_44920466</t>
  </si>
  <si>
    <t>27.06.2023 07:35:49</t>
  </si>
  <si>
    <t>27.06.2023 09:01:01</t>
  </si>
  <si>
    <t>K-115 35-04-K00115_F F04b_5776940</t>
  </si>
  <si>
    <t>27.06.2023 08:31:08</t>
  </si>
  <si>
    <t>27.06.2023 12:32:20</t>
  </si>
  <si>
    <t>PAŞATIMARI TR-2 45-83-M00812_ M02_89801823</t>
  </si>
  <si>
    <t>27.06.2023 12:46:05</t>
  </si>
  <si>
    <t>27.06.2023 13:36:32</t>
  </si>
  <si>
    <t>PANAZTEPE DM 35-28-M00732_KESİKKÖY-2 GİRİŞ M02_2055979</t>
  </si>
  <si>
    <t>27.06.2023 12:12:26</t>
  </si>
  <si>
    <t>27.06.2023 12:15:00</t>
  </si>
  <si>
    <t>K-914 35-01-K00914_95001199297_95001199297</t>
  </si>
  <si>
    <t>27.06.2023 09:47:49</t>
  </si>
  <si>
    <t>27.06.2023 11:09:13</t>
  </si>
  <si>
    <t>TR-1/3 45-83-M00003_PAŞATIMARI TR-1 M05_2331761</t>
  </si>
  <si>
    <t>27.06.2023 17:16:42</t>
  </si>
  <si>
    <t>27.06.2023 18:42:59</t>
  </si>
  <si>
    <t>İKİZTEPE KÖK 45-78-M00258_HatBaşıAyırıcı_53139941 M03_53139941</t>
  </si>
  <si>
    <t>27.06.2023 08:43:04</t>
  </si>
  <si>
    <t>27.06.2023 10:40:38</t>
  </si>
  <si>
    <t>ÇANAKÇI KÖK 45-79-M00194_HatBaşıAyırıcı_53134384 M01_53134384</t>
  </si>
  <si>
    <t>27.06.2023 09:12:03</t>
  </si>
  <si>
    <t>27.06.2023 11:24:17</t>
  </si>
  <si>
    <t>MURADİYE TR-5 (ESKİ MEZARLIK YANI) 45-71-M00204_DM-5 M03_75532429</t>
  </si>
  <si>
    <t>27.06.2023 17:59:22</t>
  </si>
  <si>
    <t>27.06.2023 18:49:06</t>
  </si>
  <si>
    <t>AKÇAAVLU TR-1 45-82-M00167_45-82-M00167_2365900</t>
  </si>
  <si>
    <t>27.06.2023 08:47:54</t>
  </si>
  <si>
    <t>27.06.2023 10:38:15</t>
  </si>
  <si>
    <t>TR-121 35-26-M00121_B_91240003_91240003</t>
  </si>
  <si>
    <t>27.06.2023 18:50:29</t>
  </si>
  <si>
    <t>27.06.2023 20:01:20</t>
  </si>
  <si>
    <t>TR-45 DEREKÖY 35-22-M00065_955290708_955290708</t>
  </si>
  <si>
    <t>27.06.2023 09:06:25</t>
  </si>
  <si>
    <t>27.06.2023 09:46:51</t>
  </si>
  <si>
    <t>27.06.2023 10:04:26</t>
  </si>
  <si>
    <t>27.06.2023 12:01:49</t>
  </si>
  <si>
    <t>ÇAPAKLI KÖK 45-78-M01161_HatBaşıAyırıcı_53139969 M05_53139969</t>
  </si>
  <si>
    <t>27.06.2023 09:47:54</t>
  </si>
  <si>
    <t>27.06.2023 11:38:05</t>
  </si>
  <si>
    <t>TR-56 35-17-M00056__56394797_56394797</t>
  </si>
  <si>
    <t>27.06.2023 11:08:44</t>
  </si>
  <si>
    <t>27.06.2023 12:09:49</t>
  </si>
  <si>
    <t>SARNIÇ İM 35-08-A00005_SARNIÇ-4 K04_2090483</t>
  </si>
  <si>
    <t>27.06.2023 11:52:30</t>
  </si>
  <si>
    <t>27.06.2023 11:57:19</t>
  </si>
  <si>
    <t>FOÇA TR-65 35-23-L00065_42041530_56395506_56395506</t>
  </si>
  <si>
    <t>27.06.2023 15:13:26</t>
  </si>
  <si>
    <t>27.06.2023 23:07:23</t>
  </si>
  <si>
    <t>RAHMANLAR TR-1 45-81-M00108_B_56399531_56399531</t>
  </si>
  <si>
    <t>27.06.2023 13:44:48</t>
  </si>
  <si>
    <t>27.06.2023 15:02:20</t>
  </si>
  <si>
    <t>TR-46 35-15-L00046_C_91243755_91243755</t>
  </si>
  <si>
    <t>27.06.2023 09:30:14</t>
  </si>
  <si>
    <t>27.06.2023 14:25:05</t>
  </si>
  <si>
    <t>DENİZKÖY TR-1 35-30-M00594_A_56353088_56353088</t>
  </si>
  <si>
    <t>27.06.2023 20:31:36</t>
  </si>
  <si>
    <t>27.06.2023 22:14:14</t>
  </si>
  <si>
    <t>27.06.2023 08:46:55</t>
  </si>
  <si>
    <t>27.06.2023 12:22:45</t>
  </si>
  <si>
    <t>KUŞÇULAR TR-6 35-19-M00218_956699960_956699960</t>
  </si>
  <si>
    <t>27.06.2023 19:21:07</t>
  </si>
  <si>
    <t>27.06.2023 20:23:57</t>
  </si>
  <si>
    <t>TR-5 35-26-M00005_DAĞITIM TRAFO TR-5 M05_72401118</t>
  </si>
  <si>
    <t>27.06.2023 08:54:00</t>
  </si>
  <si>
    <t>27.06.2023 10:08:52</t>
  </si>
  <si>
    <t>L-325 (ALBAYRAK) 35-18-L00325_35-18-L00325_2371963</t>
  </si>
  <si>
    <t>27.06.2023 20:46:08</t>
  </si>
  <si>
    <t>27.06.2023 23:30:20</t>
  </si>
  <si>
    <t>KİPA DM 35-26-M00283_HAVAI HAT DM-4 M03_2122331</t>
  </si>
  <si>
    <t>27.06.2023 09:29:01</t>
  </si>
  <si>
    <t>27.06.2023 10:08:04</t>
  </si>
  <si>
    <t>TİRE TR-17 35-29-M00452_A A01b_49260689</t>
  </si>
  <si>
    <t>27.06.2023 00:19:51</t>
  </si>
  <si>
    <t>27.06.2023 01:22:55</t>
  </si>
  <si>
    <t>27.06.2023 05:55:08</t>
  </si>
  <si>
    <t>27.06.2023 06:00:17</t>
  </si>
  <si>
    <t>27.06.2023 11:13:29</t>
  </si>
  <si>
    <t>27.06.2023 12:04:23</t>
  </si>
  <si>
    <t>27.06.2023 11:05:33</t>
  </si>
  <si>
    <t>27.06.2023 11:43:20</t>
  </si>
  <si>
    <t>KARAOBA TR-1 45-77-L00129_DIREK TIPI TRAFO HUCRESI H01_2056361</t>
  </si>
  <si>
    <t>27.06.2023 19:15:40</t>
  </si>
  <si>
    <t>27.06.2023 22:32:31</t>
  </si>
  <si>
    <t>27.06.2023 13:54:33</t>
  </si>
  <si>
    <t>27.06.2023 14:57:03</t>
  </si>
  <si>
    <t>ULUKENT KÖK-15 35-28-M00070_HatBaşıAyırıcı_53133686 M04_53133686</t>
  </si>
  <si>
    <t>27.06.2023 18:54:59</t>
  </si>
  <si>
    <t>27.06.2023 20:00:44</t>
  </si>
  <si>
    <t>L-287 SCOTCH PARK 35-18-L00287_95002590855_95002590855</t>
  </si>
  <si>
    <t>27.06.2023 17:29:47</t>
  </si>
  <si>
    <t>27.06.2023 23:30:00</t>
  </si>
  <si>
    <t>27.06.2023 09:37:57</t>
  </si>
  <si>
    <t>27.06.2023 10:10:29</t>
  </si>
  <si>
    <t>M-1184 35-04-M01184_97662767_97662767</t>
  </si>
  <si>
    <t>27.06.2023 09:46:04</t>
  </si>
  <si>
    <t>27.06.2023 11:33:47</t>
  </si>
  <si>
    <t>M-2813 35-03-M02813_C_91211833_91211833</t>
  </si>
  <si>
    <t>27.06.2023 22:25:16</t>
  </si>
  <si>
    <t>28.06.2023 01:25:24</t>
  </si>
  <si>
    <t>TURKUAZ VİLLALARI 35-30-M00215_A_56353178_56353178</t>
  </si>
  <si>
    <t>27.06.2023 21:44:11</t>
  </si>
  <si>
    <t>27.06.2023 22:22:54</t>
  </si>
  <si>
    <t>M-2760 35-10-M02760_TCK M02_81656712</t>
  </si>
  <si>
    <t>27.06.2023 14:49:06</t>
  </si>
  <si>
    <t>27.06.2023 16:56:17</t>
  </si>
  <si>
    <t>27.06.2023 07:42:18</t>
  </si>
  <si>
    <t>27.06.2023 07:54:00</t>
  </si>
  <si>
    <t>27.06.2023 08:31:57</t>
  </si>
  <si>
    <t>27.06.2023 09:22:37</t>
  </si>
  <si>
    <t>NOHUTALAN TR-1 (TR-205) 35-19-M00257_ H_77619307</t>
  </si>
  <si>
    <t>27.06.2023 18:16:32</t>
  </si>
  <si>
    <t>27.06.2023 19:49:05</t>
  </si>
  <si>
    <t>BEYCE TR-1 45-82-L00002_A_56387261_56387261</t>
  </si>
  <si>
    <t>27.06.2023 13:32:59</t>
  </si>
  <si>
    <t>27.06.2023 15:07:51</t>
  </si>
  <si>
    <t>İZSU MENEMEN ACİL İÇME SUYU POMPA İSTASYONU ÖZEL KÖK 35-28-M00478Ö_HatBaşıAyırıcı_53133618 M02_53133618</t>
  </si>
  <si>
    <t>27.06.2023 08:52:04</t>
  </si>
  <si>
    <t>27.06.2023 10:00:44</t>
  </si>
  <si>
    <t>TR-1-5-/15 35-20-L00058_B_83208909_83208909</t>
  </si>
  <si>
    <t>27.06.2023 08:09:12</t>
  </si>
  <si>
    <t>27.06.2023 11:06:37</t>
  </si>
  <si>
    <t>KUŞLUK TR-1 45-75-M00181_A_56384629_56384629</t>
  </si>
  <si>
    <t>27.06.2023 12:49:50</t>
  </si>
  <si>
    <t>27.06.2023 13:38:17</t>
  </si>
  <si>
    <t>ÇAPAKLI KÖK 45-78-M01161_HatBaşıAyırıcı_90728832 M05_90728832</t>
  </si>
  <si>
    <t>27.06.2023 06:13:19</t>
  </si>
  <si>
    <t>27.06.2023 07:51:21</t>
  </si>
  <si>
    <t>DM-2/34 (MEVLANA YOLU) 45-71-M00532_953182689_953182689</t>
  </si>
  <si>
    <t>27.06.2023 22:17:08</t>
  </si>
  <si>
    <t>27.06.2023 23:29:23</t>
  </si>
  <si>
    <t>DM-4/TR-2 35-13-L00057_946423538_946423538</t>
  </si>
  <si>
    <t>27.06.2023 14:07:11</t>
  </si>
  <si>
    <t>27.06.2023 20:57:53</t>
  </si>
  <si>
    <t>27.06.2023 09:51:25</t>
  </si>
  <si>
    <t>27.06.2023 10:35:33</t>
  </si>
  <si>
    <t>TR-17 45-77-L00017_945505448_945505448</t>
  </si>
  <si>
    <t>27.06.2023 15:45:27</t>
  </si>
  <si>
    <t>27.06.2023 17:02:44</t>
  </si>
  <si>
    <t>27.06.2023 10:17:29</t>
  </si>
  <si>
    <t>27.06.2023 10:38:40</t>
  </si>
  <si>
    <t>GERMİYAN İM 35-18-A00004_ILDIR-1 L02_2064606</t>
  </si>
  <si>
    <t>27.06.2023 09:48:52</t>
  </si>
  <si>
    <t>27.06.2023 09:54:02</t>
  </si>
  <si>
    <t>GÖZTEPE İM 35-01-A00004_TR-2 10.5 K17_2337297</t>
  </si>
  <si>
    <t>27.06.2023 02:59:21</t>
  </si>
  <si>
    <t>27.06.2023 03:05:11</t>
  </si>
  <si>
    <t>27.06.2023 16:39:44</t>
  </si>
  <si>
    <t>27.06.2023 16:57:59</t>
  </si>
  <si>
    <t>27.06.2023 17:09:46</t>
  </si>
  <si>
    <t>27.06.2023 18:01:06</t>
  </si>
  <si>
    <t>L-291 35-18-L00291_950459926_950459926</t>
  </si>
  <si>
    <t>27.06.2023 21:39:38</t>
  </si>
  <si>
    <t>28.06.2023 02:14:43</t>
  </si>
  <si>
    <t>27.06.2023 07:33:17</t>
  </si>
  <si>
    <t>27.06.2023 08:17:20</t>
  </si>
  <si>
    <t>27.06.2023 01:43:00</t>
  </si>
  <si>
    <t>27.06.2023 02:41:25</t>
  </si>
  <si>
    <t>27.06.2023 18:18:32</t>
  </si>
  <si>
    <t>27.06.2023 22:55:16</t>
  </si>
  <si>
    <t>L-364 BORNOVALILAR SİTESİ 35-18-L00364_6598745_56375029_56375029</t>
  </si>
  <si>
    <t>27.06.2023 07:27:16</t>
  </si>
  <si>
    <t>27.06.2023 10:10:58</t>
  </si>
  <si>
    <t>VELİLER KÖK 35-31-L00116_SAÇLI TR-1 L01_2337020</t>
  </si>
  <si>
    <t>27.06.2023 12:49:58</t>
  </si>
  <si>
    <t>27.06.2023 15:22:20</t>
  </si>
  <si>
    <t>M-347 35-09-M00347_958054478_958054478</t>
  </si>
  <si>
    <t>27.06.2023 11:55:43</t>
  </si>
  <si>
    <t>27.06.2023 13:46:57</t>
  </si>
  <si>
    <t>27.06.2023 19:59:36</t>
  </si>
  <si>
    <t>27.06.2023 20:59:55</t>
  </si>
  <si>
    <t>M-2249 HASAN MALAY 35-02-M02249Ö_99679072_99679072</t>
  </si>
  <si>
    <t>27.06.2023 12:38:59</t>
  </si>
  <si>
    <t>27.06.2023 14:51:12</t>
  </si>
  <si>
    <t>BAŞIBÜYÜK KIRLILAR TR-1 45-77-L00479_95000038192_95000038192</t>
  </si>
  <si>
    <t>27.06.2023 12:05:27</t>
  </si>
  <si>
    <t>27.06.2023 13:02:43</t>
  </si>
  <si>
    <t>POYRAZDAMLARI TR-13 45-78-M00578_953254892_953254892</t>
  </si>
  <si>
    <t>27.06.2023 14:06:14</t>
  </si>
  <si>
    <t>27.06.2023 15:09:02</t>
  </si>
  <si>
    <t>TR-79 İ.EKİNCİOĞLU GRB. 35-15-M00079_A_91233547_91233547</t>
  </si>
  <si>
    <t>27.06.2023 06:19:12</t>
  </si>
  <si>
    <t>27.06.2023 07:50:21</t>
  </si>
  <si>
    <t>M-1184 35-04-M01184_A_56379581_56379581</t>
  </si>
  <si>
    <t>27.06.2023 10:59:27</t>
  </si>
  <si>
    <t>27.06.2023 11:37:53</t>
  </si>
  <si>
    <t>28.06.2023 10:35:40</t>
  </si>
  <si>
    <t>28.06.2023 10:57:58</t>
  </si>
  <si>
    <t>28.06.2023 11:19:11</t>
  </si>
  <si>
    <t>28.06.2023 12:02:50</t>
  </si>
  <si>
    <t>K-554 35-01-K00554_B_56353767_56353767</t>
  </si>
  <si>
    <t>28.06.2023 00:54:41</t>
  </si>
  <si>
    <t>28.06.2023 03:44:33</t>
  </si>
  <si>
    <t>SALİHLİ İM 45-78-A00001_ŞEHİR-5 L10_48928853</t>
  </si>
  <si>
    <t>28.06.2023 06:39:45</t>
  </si>
  <si>
    <t>28.06.2023 06:56:55</t>
  </si>
  <si>
    <t>28.06.2023 17:51:12</t>
  </si>
  <si>
    <t>28.06.2023 19:36:23</t>
  </si>
  <si>
    <t>ALİZE KÖK 35-18-M00059_TATAR DM (İYTE)-1 M09_72185134</t>
  </si>
  <si>
    <t>28.06.2023 21:01:07</t>
  </si>
  <si>
    <t>28.06.2023 23:12:16</t>
  </si>
  <si>
    <t>AHMET YAR KÖK 35-27-M00067_KLEMSAN KÖK M03_72177223</t>
  </si>
  <si>
    <t>28.06.2023 08:21:36</t>
  </si>
  <si>
    <t>28.06.2023 08:47:08</t>
  </si>
  <si>
    <t>28.06.2023 19:39:13</t>
  </si>
  <si>
    <t>28.06.2023 19:47:31</t>
  </si>
  <si>
    <t>YUSUFLU TR-6 35-20-L00359_A_91304563_91304563</t>
  </si>
  <si>
    <t>28.06.2023 23:52:58</t>
  </si>
  <si>
    <t>29.06.2023 01:16:37</t>
  </si>
  <si>
    <t>28.06.2023 09:11:32</t>
  </si>
  <si>
    <t>28.06.2023 09:41:41</t>
  </si>
  <si>
    <t>TİRE İM-DM-1 35-29-A00001_DM-2 M06_2059510</t>
  </si>
  <si>
    <t>28.06.2023 20:29:18</t>
  </si>
  <si>
    <t>28.06.2023 20:51:37</t>
  </si>
  <si>
    <t>28.06.2023 11:58:15</t>
  </si>
  <si>
    <t>28.06.2023 12:22:43</t>
  </si>
  <si>
    <t>28.06.2023 02:32:13</t>
  </si>
  <si>
    <t>28.06.2023 02:38:12</t>
  </si>
  <si>
    <t>ÇIRPI MEKTEP MAH. TR 35-20-M00005_8414471_56381182_56381182</t>
  </si>
  <si>
    <t>28.06.2023 10:20:16</t>
  </si>
  <si>
    <t>28.06.2023 10:54:21</t>
  </si>
  <si>
    <t>ÇUKURALTI M-21 35-25-M00069_955265003_955265003</t>
  </si>
  <si>
    <t>28.06.2023 23:26:54</t>
  </si>
  <si>
    <t>29.06.2023 00:55:02</t>
  </si>
  <si>
    <t>AKÖREN TR-19 KÖK 45-78-M00974_HatBaşıAyırıcı_53139529 M04_53139529</t>
  </si>
  <si>
    <t>28.06.2023 07:39:49</t>
  </si>
  <si>
    <t>28.06.2023 09:43:44</t>
  </si>
  <si>
    <t>TR-102 ZEYTİNALANI 35-19-L00102_35-19-L00102_2376433</t>
  </si>
  <si>
    <t>28.06.2023 18:03:26</t>
  </si>
  <si>
    <t>28.06.2023 18:25:17</t>
  </si>
  <si>
    <t>K-538 35-02-K00538_99663411_99663411</t>
  </si>
  <si>
    <t>28.06.2023 18:37:53</t>
  </si>
  <si>
    <t>28.06.2023 20:05:41</t>
  </si>
  <si>
    <t>İSMETİYE TR-460 TARIMSAL SULAMA 45-73-M00990_45-73-M00990_2353127</t>
  </si>
  <si>
    <t>28.06.2023 09:32:53</t>
  </si>
  <si>
    <t>28.06.2023 11:07:58</t>
  </si>
  <si>
    <t>28.06.2023 08:57:37</t>
  </si>
  <si>
    <t>28.06.2023 12:36:35</t>
  </si>
  <si>
    <t>BERGAMA TM 35-16-A00004_BERGAMA-2 M03_2314054</t>
  </si>
  <si>
    <t>28.06.2023 16:00:02</t>
  </si>
  <si>
    <t>28.06.2023 16:18:49</t>
  </si>
  <si>
    <t>SOMA A SANTRALİ İM/DM 45-82-A00001_KIRKAĞAÇ L15_2091659</t>
  </si>
  <si>
    <t>28.06.2023 06:27:52</t>
  </si>
  <si>
    <t>28.06.2023 06:44:00</t>
  </si>
  <si>
    <t>SART TR-2 45-78-M00171_SART TR-3 M05_65980329</t>
  </si>
  <si>
    <t>28.06.2023 11:18:09</t>
  </si>
  <si>
    <t>28.06.2023 12:20:00</t>
  </si>
  <si>
    <t>28.06.2023 07:36:05</t>
  </si>
  <si>
    <t>28.06.2023 07:47:26</t>
  </si>
  <si>
    <t>28.06.2023 08:12:36</t>
  </si>
  <si>
    <t>28.06.2023 09:04:35</t>
  </si>
  <si>
    <t>28.06.2023 09:05:08</t>
  </si>
  <si>
    <t>28.06.2023 10:25:21</t>
  </si>
  <si>
    <t>ORTAKÖY TR-1 35-29-L00217_35-29-L00217_82471476</t>
  </si>
  <si>
    <t>28.06.2023 19:39:02</t>
  </si>
  <si>
    <t>28.06.2023 22:04:40</t>
  </si>
  <si>
    <t>TR-58 45-78-M00058_B tr58/b13b_49409467</t>
  </si>
  <si>
    <t>28.06.2023 23:32:48</t>
  </si>
  <si>
    <t>29.06.2023 04:44:11</t>
  </si>
  <si>
    <t>GÜMÜLDÜR DM-3 (M-29) 35-25-M00029_DAĞITIM TRAFO M05_72083815</t>
  </si>
  <si>
    <t>28.06.2023 04:03:43</t>
  </si>
  <si>
    <t>28.06.2023 04:54:15</t>
  </si>
  <si>
    <t>28.06.2023 08:40:17</t>
  </si>
  <si>
    <t>28.06.2023 08:43:04</t>
  </si>
  <si>
    <t>28.06.2023 05:39:23</t>
  </si>
  <si>
    <t>28.06.2023 06:07:30</t>
  </si>
  <si>
    <t>28.06.2023 09:48:10</t>
  </si>
  <si>
    <t>28.06.2023 10:30:12</t>
  </si>
  <si>
    <t>28.06.2023 13:36:41</t>
  </si>
  <si>
    <t>28.06.2023 14:20:49</t>
  </si>
  <si>
    <t>L-325 (ALBAYRAK) 35-18-L00325_950449872_950449872</t>
  </si>
  <si>
    <t>28.06.2023 09:47:39</t>
  </si>
  <si>
    <t>28.06.2023 15:18:39</t>
  </si>
  <si>
    <t>28.06.2023 10:14:15</t>
  </si>
  <si>
    <t>28.06.2023 11:00:56</t>
  </si>
  <si>
    <t>M-3122 35-10-M03122_98079892_98079892</t>
  </si>
  <si>
    <t>28.06.2023 21:21:12</t>
  </si>
  <si>
    <t>28.06.2023 21:55:18</t>
  </si>
  <si>
    <t>BAKLACI TR-2 45-73-M00525_45-73-M00525_2355605</t>
  </si>
  <si>
    <t>28.06.2023 18:53:16</t>
  </si>
  <si>
    <t>28.06.2023 19:34:53</t>
  </si>
  <si>
    <t>28.06.2023 13:39:39</t>
  </si>
  <si>
    <t>28.06.2023 14:01:55</t>
  </si>
  <si>
    <t>KAYACIK TR-1 45-75-M00209_C_65509671_65509671</t>
  </si>
  <si>
    <t>28.06.2023 07:05:55</t>
  </si>
  <si>
    <t>28.06.2023 09:25:35</t>
  </si>
  <si>
    <t>KARAGÖL TR-1 35-28-M00250_DIREK TIPI TRAFO HUCRESI H01_2115219</t>
  </si>
  <si>
    <t>28.06.2023 07:50:12</t>
  </si>
  <si>
    <t>28.06.2023 11:17:14</t>
  </si>
  <si>
    <t>CAFERBEY KÖK 45-78-L00231_HatBaşıAyırıcı_53139933 L04_53139933</t>
  </si>
  <si>
    <t>28.06.2023 19:52:35</t>
  </si>
  <si>
    <t>28.06.2023 20:30:45</t>
  </si>
  <si>
    <t>28.06.2023 07:24:48</t>
  </si>
  <si>
    <t>28.06.2023 07:30:53</t>
  </si>
  <si>
    <t>TR-300 35-19-L00356_35-19-L00356_77596393</t>
  </si>
  <si>
    <t>28.06.2023 18:17:32</t>
  </si>
  <si>
    <t>28.06.2023 18:41:26</t>
  </si>
  <si>
    <t>K-2724 35-01-K02724_D_56353200_56353200</t>
  </si>
  <si>
    <t>28.06.2023 04:37:27</t>
  </si>
  <si>
    <t>28.06.2023 10:54:09</t>
  </si>
  <si>
    <t>KINIK TR-5 35-24-L00005_955215809_955215809</t>
  </si>
  <si>
    <t>28.06.2023 08:47:43</t>
  </si>
  <si>
    <t>28.06.2023 11:24:22</t>
  </si>
  <si>
    <t>28.06.2023 10:08:20</t>
  </si>
  <si>
    <t>28.06.2023 10:57:18</t>
  </si>
  <si>
    <t>K-4015 35-02-K04015_35-02-K04015_2347819</t>
  </si>
  <si>
    <t>28.06.2023 16:04:31</t>
  </si>
  <si>
    <t>28.06.2023 17:45:09</t>
  </si>
  <si>
    <t>TR-78 HULUSİ İZLEYEN GRB. 35-15-M00078_B_56371781_56371781</t>
  </si>
  <si>
    <t>28.06.2023 07:45:15</t>
  </si>
  <si>
    <t>28.06.2023 09:57:30</t>
  </si>
  <si>
    <t>GÖÇBEYLİ TR-3 35-16-M00018_953327304_953327304</t>
  </si>
  <si>
    <t>28.06.2023 18:45:02</t>
  </si>
  <si>
    <t>28.06.2023 20:23:46</t>
  </si>
  <si>
    <t>28.06.2023 01:46:26</t>
  </si>
  <si>
    <t>28.06.2023 01:55:51</t>
  </si>
  <si>
    <t>28.06.2023 09:18:58</t>
  </si>
  <si>
    <t>28.06.2023 10:12:09</t>
  </si>
  <si>
    <t>L-376 PAZARYERİ 35-18-L00376_E e1_5958716</t>
  </si>
  <si>
    <t>28.06.2023 20:59:55</t>
  </si>
  <si>
    <t>29.06.2023 00:06:35</t>
  </si>
  <si>
    <t>28.06.2023 08:11:25</t>
  </si>
  <si>
    <t>28.06.2023 08:20:34</t>
  </si>
  <si>
    <t>28.06.2023 17:45:26</t>
  </si>
  <si>
    <t>28.06.2023 17:53:16</t>
  </si>
  <si>
    <t>M-1117 35-01-M01117_911782711_911782711</t>
  </si>
  <si>
    <t>28.06.2023 11:08:22</t>
  </si>
  <si>
    <t>28.06.2023 14:54:16</t>
  </si>
  <si>
    <t>TR-71 35-16-L00071_35-16-L00071_2349559</t>
  </si>
  <si>
    <t>28.06.2023 18:29:09</t>
  </si>
  <si>
    <t>28.06.2023 20:33:10</t>
  </si>
  <si>
    <t>DM-1/1 35-18-L00580_950446383_950446383</t>
  </si>
  <si>
    <t>28.06.2023 20:02:12</t>
  </si>
  <si>
    <t>28.06.2023 23:44:27</t>
  </si>
  <si>
    <t>OCAKLI TR-1 35-15-L00770_C_91241504_91241504</t>
  </si>
  <si>
    <t>28.06.2023 22:54:59</t>
  </si>
  <si>
    <t>28.06.2023 23:38:51</t>
  </si>
  <si>
    <t>BEYDERE KÖK 45-71-M00128_HatBaşıAyırıcı_53135264 M07_53135264</t>
  </si>
  <si>
    <t>28.06.2023 08:00:14</t>
  </si>
  <si>
    <t>28.06.2023 10:43:49</t>
  </si>
  <si>
    <t>28.06.2023 06:11:55</t>
  </si>
  <si>
    <t>28.06.2023 06:31:19</t>
  </si>
  <si>
    <t>KÖREKE TR-1 45-75-M00135_A_91107280_91107280</t>
  </si>
  <si>
    <t>28.06.2023 18:36:29</t>
  </si>
  <si>
    <t>28.06.2023 20:12:41</t>
  </si>
  <si>
    <t>28.06.2023 02:06:45</t>
  </si>
  <si>
    <t>28.06.2023 04:33:16</t>
  </si>
  <si>
    <t>TR-112 ZEYTİNALANI 35-19-L00112_35-19-L00112_2376173</t>
  </si>
  <si>
    <t>28.06.2023 19:16:35</t>
  </si>
  <si>
    <t>28.06.2023 19:42:58</t>
  </si>
  <si>
    <t>YEŞİL ÇİZGİ KONUT YAPI KOOP.ÖZEL TR 35-19-M00514Ö_ H_72038517</t>
  </si>
  <si>
    <t>28.06.2023 07:10:00</t>
  </si>
  <si>
    <t>28.06.2023 11:20:47</t>
  </si>
  <si>
    <t>ÇIRPI MEKTEP MAH. TR 35-20-M00005_35-20-M00005_66530864</t>
  </si>
  <si>
    <t>28.06.2023 10:48:38</t>
  </si>
  <si>
    <t>28.06.2023 10:57:25</t>
  </si>
  <si>
    <t>28.06.2023 18:20:12</t>
  </si>
  <si>
    <t>28.06.2023 19:03:48</t>
  </si>
  <si>
    <t>L-37 YAT LİMANI 35-14-L00037_35-14-L00037_72206397</t>
  </si>
  <si>
    <t>28.06.2023 19:45:55</t>
  </si>
  <si>
    <t>29.06.2023 02:37:03</t>
  </si>
  <si>
    <t>ADALA TR-7 45-78-M00291_A_91055646_91055646</t>
  </si>
  <si>
    <t>28.06.2023 14:16:08</t>
  </si>
  <si>
    <t>28.06.2023 16:49:44</t>
  </si>
  <si>
    <t>ÇAYAĞZI TR-21 35-31-L00280_A_91232075_91232075</t>
  </si>
  <si>
    <t>28.06.2023 18:32:31</t>
  </si>
  <si>
    <t>28.06.2023 20:19:16</t>
  </si>
  <si>
    <t>28.06.2023 01:09:35</t>
  </si>
  <si>
    <t>28.06.2023 01:22:42</t>
  </si>
  <si>
    <t>28.06.2023 13:27:24</t>
  </si>
  <si>
    <t>28.06.2023 13:31:39</t>
  </si>
  <si>
    <t>28.06.2023 19:13:02</t>
  </si>
  <si>
    <t>28.06.2023 19:15:26</t>
  </si>
  <si>
    <t>28.06.2023 06:40:51</t>
  </si>
  <si>
    <t>28.06.2023 06:53:00</t>
  </si>
  <si>
    <t>TIRAZLI KÖK 45-79-M00079_HatBaşıAyırıcı_53134368 M06_53134368</t>
  </si>
  <si>
    <t>28.06.2023 15:48:25</t>
  </si>
  <si>
    <t>28.06.2023 17:16:36</t>
  </si>
  <si>
    <t>TR-2/93 45-83-L00093_955149585_955149585</t>
  </si>
  <si>
    <t>28.06.2023 21:03:03</t>
  </si>
  <si>
    <t>28.06.2023 22:07:02</t>
  </si>
  <si>
    <t>28.06.2023 18:12:28</t>
  </si>
  <si>
    <t>28.06.2023 19:23:06</t>
  </si>
  <si>
    <t>L-296 35-18-L00296_6786461 g2_5957260</t>
  </si>
  <si>
    <t>28.06.2023 15:08:31</t>
  </si>
  <si>
    <t>28.06.2023 17:22:29</t>
  </si>
  <si>
    <t>M-1570 35-02-M01570_M-1054 M04_88751031</t>
  </si>
  <si>
    <t>28.06.2023 09:28:08</t>
  </si>
  <si>
    <t>28.06.2023 09:52:25</t>
  </si>
  <si>
    <t>DM-2/20 35-27-M01092_95000610001_95000610001</t>
  </si>
  <si>
    <t>28.06.2023 10:06:08</t>
  </si>
  <si>
    <t>28.06.2023 13:56:38</t>
  </si>
  <si>
    <t>EYKO TR-3 35-30-M00029_C_56380193_56380193</t>
  </si>
  <si>
    <t>28.06.2023 20:28:57</t>
  </si>
  <si>
    <t>28.06.2023 21:21:49</t>
  </si>
  <si>
    <t>TR-35 45-78-L00035_953251314_953251314</t>
  </si>
  <si>
    <t>28.06.2023 19:52:40</t>
  </si>
  <si>
    <t>28.06.2023 21:31:34</t>
  </si>
  <si>
    <t>ANADOLU YURDUM SİTESİ TR 35-30-M00322_954874353_954874353</t>
  </si>
  <si>
    <t>28.06.2023 13:43:07</t>
  </si>
  <si>
    <t>28.06.2023 19:46:35</t>
  </si>
  <si>
    <t>BAŞIBÜYÜK KÖK 45-77-L00158_HatBaşıAyırıcı_80761082 L02_80761082</t>
  </si>
  <si>
    <t>28.06.2023 12:27:28</t>
  </si>
  <si>
    <t>28.06.2023 12:52:00</t>
  </si>
  <si>
    <t>28.06.2023 22:22:08</t>
  </si>
  <si>
    <t>28.06.2023 23:22:05</t>
  </si>
  <si>
    <t>28.06.2023 11:07:20</t>
  </si>
  <si>
    <t>28.06.2023 14:28:05</t>
  </si>
  <si>
    <t>28.06.2023 18:56:08</t>
  </si>
  <si>
    <t>28.06.2023 19:46:55</t>
  </si>
  <si>
    <t>AHMETBEYLİ M-6 35-22-M00244_C_56354007_56354007</t>
  </si>
  <si>
    <t>28.06.2023 10:14:19</t>
  </si>
  <si>
    <t>28.06.2023 11:45:55</t>
  </si>
  <si>
    <t>ÇİFTLİK İM 35-18-A00003_ÇEŞME MARİNA YERALTI M09_2307814</t>
  </si>
  <si>
    <t>28.06.2023 08:51:40</t>
  </si>
  <si>
    <t>28.06.2023 09:18:11</t>
  </si>
  <si>
    <t>K-3848 35-04-K03848_K-3975 K03_2067154</t>
  </si>
  <si>
    <t>28.06.2023 04:14:56</t>
  </si>
  <si>
    <t>28.06.2023 05:11:09</t>
  </si>
  <si>
    <t>28.06.2023 07:10:28</t>
  </si>
  <si>
    <t>28.06.2023 09:25:11</t>
  </si>
  <si>
    <t>SÜLEYMANLI TR-1 35-16-L00263_B_91199599_91199599</t>
  </si>
  <si>
    <t>28.06.2023 08:38:24</t>
  </si>
  <si>
    <t>28.06.2023 09:45:46</t>
  </si>
  <si>
    <t>ATALAN KÖK 35-26-L00247_KIRBAŞ SULAMA L03_72823349</t>
  </si>
  <si>
    <t>28.06.2023 05:56:18</t>
  </si>
  <si>
    <t>28.06.2023 06:45:00</t>
  </si>
  <si>
    <t>EĞERCİ TR-1 35-26-L00167_A_91078054_91078054</t>
  </si>
  <si>
    <t>28.06.2023 15:34:06</t>
  </si>
  <si>
    <t>28.06.2023 17:25:51</t>
  </si>
  <si>
    <t>28.06.2023 10:16:04</t>
  </si>
  <si>
    <t>28.06.2023 10:54:50</t>
  </si>
  <si>
    <t>ÇANDARLI TR-13 35-30-M00012_A_91013484_91013484</t>
  </si>
  <si>
    <t>28.06.2023 11:40:05</t>
  </si>
  <si>
    <t>28.06.2023 13:10:05</t>
  </si>
  <si>
    <t>K-598 35-01-K00598_35-01-K00598_2348435</t>
  </si>
  <si>
    <t>28.06.2023 17:15:58</t>
  </si>
  <si>
    <t>28.06.2023 18:04:03</t>
  </si>
  <si>
    <t>28.06.2023 18:36:09</t>
  </si>
  <si>
    <t>28.06.2023 20:12:49</t>
  </si>
  <si>
    <t>K-2724 35-01-K02724_35-01-K02724_2367106</t>
  </si>
  <si>
    <t>28.06.2023 08:30:45</t>
  </si>
  <si>
    <t>28.06.2023 11:02:08</t>
  </si>
  <si>
    <t>GEMİ SÖKÜM(M-130) TR 35-17-M00130_ŞİMŞEKLER M04_79389033</t>
  </si>
  <si>
    <t>28.06.2023 12:23:38</t>
  </si>
  <si>
    <t>28.06.2023 13:28:28</t>
  </si>
  <si>
    <t>OSMAN KARAASLAN SLM TR 35-26-L00365_35-26-L00365_2370065</t>
  </si>
  <si>
    <t>28.06.2023 09:59:29</t>
  </si>
  <si>
    <t>28.06.2023 10:57:15</t>
  </si>
  <si>
    <t>28.06.2023 15:53:58</t>
  </si>
  <si>
    <t>28.06.2023 17:58:05</t>
  </si>
  <si>
    <t>28.06.2023 06:26:13</t>
  </si>
  <si>
    <t>28.06.2023 07:40:42</t>
  </si>
  <si>
    <t>DİZDARLAR TR-16 35-22-M00868_ H_80027414</t>
  </si>
  <si>
    <t>28.06.2023 09:36:01</t>
  </si>
  <si>
    <t>28.06.2023 13:59:43</t>
  </si>
  <si>
    <t>28.06.2023 20:48:48</t>
  </si>
  <si>
    <t>28.06.2023 21:56:41</t>
  </si>
  <si>
    <t>OKLUİSA KÖK 45-81-M00046_HatBaşıAyırıcı_53135185 M04_53135185</t>
  </si>
  <si>
    <t>28.06.2023 11:44:32</t>
  </si>
  <si>
    <t>28.06.2023 14:21:27</t>
  </si>
  <si>
    <t>DM-1/22 45-71-M00016_A a3b_45179993</t>
  </si>
  <si>
    <t>28.06.2023 07:36:54</t>
  </si>
  <si>
    <t>28.06.2023 09:42:18</t>
  </si>
  <si>
    <t>28.06.2023 20:22:01</t>
  </si>
  <si>
    <t>28.06.2023 20:48:22</t>
  </si>
  <si>
    <t>L-353 İŞTUR 35-18-L00353_950455288_950455288</t>
  </si>
  <si>
    <t>28.06.2023 13:15:04</t>
  </si>
  <si>
    <t>28.06.2023 18:00:15</t>
  </si>
  <si>
    <t>28.06.2023 13:57:52</t>
  </si>
  <si>
    <t>28.06.2023 14:37:57</t>
  </si>
  <si>
    <t>28.06.2023 19:39:27</t>
  </si>
  <si>
    <t>29.06.2023 00:18:46</t>
  </si>
  <si>
    <t>AKÇAPINAR TR-1 45-83-L00438_C_91396918_91396918</t>
  </si>
  <si>
    <t>28.06.2023 13:04:53</t>
  </si>
  <si>
    <t>28.06.2023 14:05:43</t>
  </si>
  <si>
    <t>POLYAK TR-2 35-30-L00133_B_56403848_56403848</t>
  </si>
  <si>
    <t>28.06.2023 23:30:41</t>
  </si>
  <si>
    <t>29.06.2023 00:59:49</t>
  </si>
  <si>
    <t>TR-1/42 45-72-M00042_956480598_956480598</t>
  </si>
  <si>
    <t>28.06.2023 22:42:09</t>
  </si>
  <si>
    <t>28.06.2023 23:33:14</t>
  </si>
  <si>
    <t>28.06.2023 08:10:54</t>
  </si>
  <si>
    <t>28.06.2023 09:14:09</t>
  </si>
  <si>
    <t>K-3836 35-01-K03836_A_56373567_56373567</t>
  </si>
  <si>
    <t>28.06.2023 00:07:03</t>
  </si>
  <si>
    <t>28.06.2023 02:13:08</t>
  </si>
  <si>
    <t>28.06.2023 15:44:03</t>
  </si>
  <si>
    <t>28.06.2023 21:08:33</t>
  </si>
  <si>
    <t>PAMUKYAZI-3 35-26-L00382_DIREK TIPI TRAFO HUCRESI H01_2040384</t>
  </si>
  <si>
    <t>28.06.2023 19:05:45</t>
  </si>
  <si>
    <t>28.06.2023 19:48:43</t>
  </si>
  <si>
    <t>DM-1/6 45-71-M00354_953205983_953205983</t>
  </si>
  <si>
    <t>28.06.2023 13:09:14</t>
  </si>
  <si>
    <t>28.06.2023 14:08:37</t>
  </si>
  <si>
    <t>OĞLANANASI TR-5 KÖK 35-22-M00092_PANCAR TM (ÇİĞDEM-2) M04_89600563</t>
  </si>
  <si>
    <t>28.06.2023 18:34:12</t>
  </si>
  <si>
    <t>28.06.2023 19:21:58</t>
  </si>
  <si>
    <t>MENEMEN TR-73 35-28-L00073_E_56376191_56376191</t>
  </si>
  <si>
    <t>28.06.2023 20:19:53</t>
  </si>
  <si>
    <t>28.06.2023 20:57:57</t>
  </si>
  <si>
    <t>FOÇA TR-28 35-23-L00028_42133496_56397873_56397873</t>
  </si>
  <si>
    <t>28.06.2023 14:09:36</t>
  </si>
  <si>
    <t>28.06.2023 14:47:54</t>
  </si>
  <si>
    <t>KUŞLUK ÇAMKÖY TR-1 45-75-M00144_A_56385664_56385664</t>
  </si>
  <si>
    <t>28.06.2023 14:54:32</t>
  </si>
  <si>
    <t>28.06.2023 17:32:32</t>
  </si>
  <si>
    <t>KÖSELER TR-2 45-75-M00171_B_56354421_56354421</t>
  </si>
  <si>
    <t>28.06.2023 07:28:26</t>
  </si>
  <si>
    <t>28.06.2023 10:36:27</t>
  </si>
  <si>
    <t>TEPEKÖY TR-1 35-16-L00257_35-16-L00257_2348094</t>
  </si>
  <si>
    <t>28.06.2023 10:40:37</t>
  </si>
  <si>
    <t>28.06.2023 10:52:58</t>
  </si>
  <si>
    <t>28.06.2023 11:23:49</t>
  </si>
  <si>
    <t>28.06.2023 13:27:00</t>
  </si>
  <si>
    <t>ALSANCAK TM 35-01-A00005_UMUR BEY K20_2308241</t>
  </si>
  <si>
    <t>28.06.2023 04:14:01</t>
  </si>
  <si>
    <t>28.06.2023 05:50:48</t>
  </si>
  <si>
    <t>L-325 (ALBAYRAK) 35-18-L00325_C_56357515_56357515</t>
  </si>
  <si>
    <t>28.06.2023 13:26:58</t>
  </si>
  <si>
    <t>28.06.2023 15:49:56</t>
  </si>
  <si>
    <t>SİYEKLİ KÖK 45-71-M00185_HatBaşıAyırıcı_53135871 M07_53135871</t>
  </si>
  <si>
    <t>28.06.2023 08:32:53</t>
  </si>
  <si>
    <t>28.06.2023 11:05:06</t>
  </si>
  <si>
    <t>GÜZELBAHÇE İM 35-10-A00001_İSTİKLAL M07_77678571</t>
  </si>
  <si>
    <t>28.06.2023 14:12:35</t>
  </si>
  <si>
    <t>28.06.2023 14:20:23</t>
  </si>
  <si>
    <t>28.06.2023 10:09:52</t>
  </si>
  <si>
    <t>28.06.2023 11:28:09</t>
  </si>
  <si>
    <t>DM-1/25 35-29-M00025_DM-1/26 M03_72196642</t>
  </si>
  <si>
    <t>28.06.2023 20:32:08</t>
  </si>
  <si>
    <t>28.06.2023 21:28:12</t>
  </si>
  <si>
    <t>K-175 35-02-K00175_910353697_910353697</t>
  </si>
  <si>
    <t>28.06.2023 19:50:37</t>
  </si>
  <si>
    <t>28.06.2023 20:53:50</t>
  </si>
  <si>
    <t>28.06.2023 19:45:54</t>
  </si>
  <si>
    <t>28.06.2023 20:49:00</t>
  </si>
  <si>
    <t>KEMALİYE DM (TR-1) 45-73-M00150_HatBaşıAyırıcı_53134856 M01_53134856</t>
  </si>
  <si>
    <t>28.06.2023 10:06:59</t>
  </si>
  <si>
    <t>28.06.2023 12:08:16</t>
  </si>
  <si>
    <t>ÇAPAKLI KÖK 45-78-M01161_HatBaşıAyırıcı_53139052 M07_53139052</t>
  </si>
  <si>
    <t>28.06.2023 18:02:52</t>
  </si>
  <si>
    <t>28.06.2023 19:37:41</t>
  </si>
  <si>
    <t>DURASILLI TR-5 45-78-M01116_A_91063715_91063715</t>
  </si>
  <si>
    <t>28.06.2023 17:11:52</t>
  </si>
  <si>
    <t>28.06.2023 18:33:36</t>
  </si>
  <si>
    <t>KAYACIK KOŞUBURNU TR-1 45-75-M00216_A_91155312_91155312</t>
  </si>
  <si>
    <t>28.06.2023 14:19:22</t>
  </si>
  <si>
    <t>28.06.2023 19:05:39</t>
  </si>
  <si>
    <t>L-296 35-18-L00296_10583877 e1_5957236</t>
  </si>
  <si>
    <t>28.06.2023 23:39:58</t>
  </si>
  <si>
    <t>29.06.2023 02:21:43</t>
  </si>
  <si>
    <t>L-26 35-14-L00026_OVA L-27 - L-28 - L-29 L02_72205590</t>
  </si>
  <si>
    <t>28.06.2023 18:51:41</t>
  </si>
  <si>
    <t>28.06.2023 19:25:23</t>
  </si>
  <si>
    <t>KINIK TR-5 35-24-L00005_35-24-L00005_2377054</t>
  </si>
  <si>
    <t>28.06.2023 09:16:21</t>
  </si>
  <si>
    <t>28.06.2023 09:53:15</t>
  </si>
  <si>
    <t>M-1117 35-01-M01117_R_56354780_56354780</t>
  </si>
  <si>
    <t>28.06.2023 09:26:35</t>
  </si>
  <si>
    <t>28.06.2023 10:55:41</t>
  </si>
  <si>
    <t>28.06.2023 07:13:50</t>
  </si>
  <si>
    <t>28.06.2023 07:41:39</t>
  </si>
  <si>
    <t>GÖKEYÜP TR-1 KÖK 45-78-M00798_DEMİRKÖPRÜ TM M05_2106979</t>
  </si>
  <si>
    <t>28.06.2023 09:54:28</t>
  </si>
  <si>
    <t>28.06.2023 09:55:01</t>
  </si>
  <si>
    <t>28.06.2023 05:57:58</t>
  </si>
  <si>
    <t>28.06.2023 07:23:00</t>
  </si>
  <si>
    <t>28.06.2023 11:04:21</t>
  </si>
  <si>
    <t>28.06.2023 11:52:49</t>
  </si>
  <si>
    <t>28.06.2023 11:38:26</t>
  </si>
  <si>
    <t>28.06.2023 12:33:44</t>
  </si>
  <si>
    <t>28.06.2023 18:26:25</t>
  </si>
  <si>
    <t>28.06.2023 20:10:19</t>
  </si>
  <si>
    <t>DENİZKÖY TR-1 35-30-M00594_42981858_56353091_56353091</t>
  </si>
  <si>
    <t>28.06.2023 20:26:15</t>
  </si>
  <si>
    <t>BOSTANLI GIS TM 35-04-A00001_Bostanlı-10 K17_2311281</t>
  </si>
  <si>
    <t>28.06.2023 01:58:42</t>
  </si>
  <si>
    <t>28.06.2023 04:14:17</t>
  </si>
  <si>
    <t>28.06.2023 20:01:49</t>
  </si>
  <si>
    <t>28.06.2023 22:37:56</t>
  </si>
  <si>
    <t>OVAKENT İM 35-15-A00003_LOKMAN KUYU L06_2308499</t>
  </si>
  <si>
    <t>28.06.2023 14:42:42</t>
  </si>
  <si>
    <t>28.06.2023 15:31:48</t>
  </si>
  <si>
    <t>TEPEKÖY TR-1 35-16-L00257_953330324_953330324</t>
  </si>
  <si>
    <t>28.06.2023 08:50:58</t>
  </si>
  <si>
    <t>28.06.2023 10:43:00</t>
  </si>
  <si>
    <t>PİYADELER KÖK 45-73-M00136_HatBaşıAyırıcı_53136397 M05_53136397</t>
  </si>
  <si>
    <t>28.06.2023 19:35:35</t>
  </si>
  <si>
    <t>28.06.2023 20:25:06</t>
  </si>
  <si>
    <t>BEYDAĞ İM 35-32-A00001_BARAJ M09_2049986</t>
  </si>
  <si>
    <t>28.06.2023 08:12:31</t>
  </si>
  <si>
    <t>28.06.2023 08:17:25</t>
  </si>
  <si>
    <t>POYRAZDAMLARI TR-11 45-78-M00576_HatBaşıAyırıcı_53139463 M05_53139463</t>
  </si>
  <si>
    <t>28.06.2023 09:51:48</t>
  </si>
  <si>
    <t>28.06.2023 10:47:58</t>
  </si>
  <si>
    <t>28.06.2023 14:49:39</t>
  </si>
  <si>
    <t>28.06.2023 15:24:51</t>
  </si>
  <si>
    <t>28.06.2023 10:23:55</t>
  </si>
  <si>
    <t>28.06.2023 10:54:56</t>
  </si>
  <si>
    <t>29.06.2023 16:33:34</t>
  </si>
  <si>
    <t>29.06.2023 16:37:20</t>
  </si>
  <si>
    <t>OCAKLI TR-1 35-15-L00770_B_91241509_91241509</t>
  </si>
  <si>
    <t>29.06.2023 11:20:57</t>
  </si>
  <si>
    <t>29.06.2023 13:10:05</t>
  </si>
  <si>
    <t>M-1981 35-09-M01981_F_56382254_56382254</t>
  </si>
  <si>
    <t>29.06.2023 12:49:24</t>
  </si>
  <si>
    <t>29.06.2023 14:28:34</t>
  </si>
  <si>
    <t>29.06.2023 05:48:53</t>
  </si>
  <si>
    <t>29.06.2023 06:16:49</t>
  </si>
  <si>
    <t>29.06.2023 16:56:24</t>
  </si>
  <si>
    <t>29.06.2023 18:55:00</t>
  </si>
  <si>
    <t>29.06.2023 21:07:27</t>
  </si>
  <si>
    <t>29.06.2023 23:21:24</t>
  </si>
  <si>
    <t>29.06.2023 18:06:39</t>
  </si>
  <si>
    <t>29.06.2023 22:05:07</t>
  </si>
  <si>
    <t>KARAYAĞCI YANIKDAĞ TR-2 45-75-M00194_945611106_945611106</t>
  </si>
  <si>
    <t>29.06.2023 22:15:28</t>
  </si>
  <si>
    <t>29.06.2023 23:32:48</t>
  </si>
  <si>
    <t>KÜÇÜKKALE TR-1 35-29-L00651_A_56403125_56403125</t>
  </si>
  <si>
    <t>29.06.2023 18:33:40</t>
  </si>
  <si>
    <t>29.06.2023 19:44:21</t>
  </si>
  <si>
    <t>BOZBURUN TR-1 45-86-M00139_915908424_915908424</t>
  </si>
  <si>
    <t>29.06.2023 20:37:03</t>
  </si>
  <si>
    <t>29.06.2023 21:51:03</t>
  </si>
  <si>
    <t>TROPİKAL DM 35-27-L00056_ÇİNİLİKÖY L05_72201761</t>
  </si>
  <si>
    <t>29.06.2023 06:57:56</t>
  </si>
  <si>
    <t>29.06.2023 09:19:52</t>
  </si>
  <si>
    <t>YUNTDAĞ KÖK 35-16-M00010_HatBaşıAyırıcı_53138917 M03_53138917</t>
  </si>
  <si>
    <t>29.06.2023 09:56:56</t>
  </si>
  <si>
    <t>29.06.2023 11:05:06</t>
  </si>
  <si>
    <t>ALİAĞA TR-43 DM 35-17-M00043_TR-90 ÇIKIŞ M05_2113741</t>
  </si>
  <si>
    <t>29.06.2023 08:59:35</t>
  </si>
  <si>
    <t>29.06.2023 09:18:00</t>
  </si>
  <si>
    <t>MENEMEN TR-82 35-28-M00682_D D02_92477222</t>
  </si>
  <si>
    <t>29.06.2023 21:37:09</t>
  </si>
  <si>
    <t>29.06.2023 22:30:42</t>
  </si>
  <si>
    <t>TR-1-5/7A 35-20-L00458__72750560_72750560</t>
  </si>
  <si>
    <t>29.06.2023 17:18:53</t>
  </si>
  <si>
    <t>29.06.2023 19:02:38</t>
  </si>
  <si>
    <t>KAPAKLI DM 45-72-M00309_KAPAKLI ŞEHİR M04_2311311</t>
  </si>
  <si>
    <t>29.06.2023 05:59:11</t>
  </si>
  <si>
    <t>29.06.2023 07:11:00</t>
  </si>
  <si>
    <t>M-358 35-14-M00358_ H_81702662</t>
  </si>
  <si>
    <t>29.06.2023 09:46:49</t>
  </si>
  <si>
    <t>29.06.2023 12:18:00</t>
  </si>
  <si>
    <t>29.06.2023 14:27:58</t>
  </si>
  <si>
    <t>29.06.2023 15:33:35</t>
  </si>
  <si>
    <t>K-112 35-01-K00112_35-01-K00112_2375632</t>
  </si>
  <si>
    <t>29.06.2023 17:55:38</t>
  </si>
  <si>
    <t>29.06.2023 18:59:42</t>
  </si>
  <si>
    <t>AHMET DİRİK SULAMA GRUBU TR 35-27-M00266_C_91384088_91384088</t>
  </si>
  <si>
    <t>29.06.2023 07:57:33</t>
  </si>
  <si>
    <t>29.06.2023 10:02:13</t>
  </si>
  <si>
    <t>TAŞDELEN TR-336 35-19-M00181__91018103_91018103</t>
  </si>
  <si>
    <t>29.06.2023 19:32:26</t>
  </si>
  <si>
    <t>29.06.2023 21:38:38</t>
  </si>
  <si>
    <t>29.06.2023 07:17:01</t>
  </si>
  <si>
    <t>29.06.2023 08:37:13</t>
  </si>
  <si>
    <t>GÖRDES TR-1 45-75-M00001_GÖRDES TR-6 M04_61374395</t>
  </si>
  <si>
    <t>29.06.2023 11:49:01</t>
  </si>
  <si>
    <t>29.06.2023 12:07:01</t>
  </si>
  <si>
    <t>EBSO TM 35-09-A00001_BORNOVA-2 M07_2059407</t>
  </si>
  <si>
    <t>29.06.2023 00:53:46</t>
  </si>
  <si>
    <t>29.06.2023 01:04:35</t>
  </si>
  <si>
    <t>KEMALİYE DM (TR-1) 45-73-M00150_AKKEÇİLİ ÇIKIŞ M01_66715918</t>
  </si>
  <si>
    <t>29.06.2023 08:56:51</t>
  </si>
  <si>
    <t>29.06.2023 10:38:04</t>
  </si>
  <si>
    <t>29.06.2023 13:06:39</t>
  </si>
  <si>
    <t>29.06.2023 14:55:21</t>
  </si>
  <si>
    <t>29.06.2023 08:24:30</t>
  </si>
  <si>
    <t>29.06.2023 09:35:25</t>
  </si>
  <si>
    <t>29.06.2023 07:29:23</t>
  </si>
  <si>
    <t>29.06.2023 07:38:14</t>
  </si>
  <si>
    <t>YENİFOÇA TR-23 35-23-M00023_950413603_950413603</t>
  </si>
  <si>
    <t>29.06.2023 16:42:07</t>
  </si>
  <si>
    <t>29.06.2023 19:06:06</t>
  </si>
  <si>
    <t>DM-2/28 45-71-M00536_B b1_45193873</t>
  </si>
  <si>
    <t>29.06.2023 18:03:34</t>
  </si>
  <si>
    <t>29.06.2023 22:32:01</t>
  </si>
  <si>
    <t>29.06.2023 07:36:03</t>
  </si>
  <si>
    <t>29.06.2023 08:19:39</t>
  </si>
  <si>
    <t>K-3186 35-02-K03186_E_56368518_56368518</t>
  </si>
  <si>
    <t>29.06.2023 10:43:12</t>
  </si>
  <si>
    <t>29.06.2023 11:37:47</t>
  </si>
  <si>
    <t>ÜRKMEZ M-13 35-25-M00153_11750709_60983670_60983670</t>
  </si>
  <si>
    <t>29.06.2023 19:48:30</t>
  </si>
  <si>
    <t>29.06.2023 22:02:48</t>
  </si>
  <si>
    <t>29.06.2023 16:19:09</t>
  </si>
  <si>
    <t>29.06.2023 16:51:41</t>
  </si>
  <si>
    <t>YAĞCILAR KÖK 45-71-M00179_HatBaşıAyırıcı_53134590 M04_53134590</t>
  </si>
  <si>
    <t>29.06.2023 20:08:47</t>
  </si>
  <si>
    <t>30.06.2023 00:35:01</t>
  </si>
  <si>
    <t>DM-08/10-A 45-71-M00288_DIREK TIPI TRAFO HUCRESI H01_2075615</t>
  </si>
  <si>
    <t>29.06.2023 15:30:50</t>
  </si>
  <si>
    <t>29.06.2023 16:38:05</t>
  </si>
  <si>
    <t>YUKARIKOÇAKLAR TR-6 TARIMSAL SULAMA 45-79-M00168_45-79-M00168_2367414</t>
  </si>
  <si>
    <t>29.06.2023 13:48:09</t>
  </si>
  <si>
    <t>29.06.2023 14:43:29</t>
  </si>
  <si>
    <t>GEMİ SÖKÜM(M-130) TR 35-17-M00130_ANADOLU M05_79388998</t>
  </si>
  <si>
    <t>29.06.2023 11:28:12</t>
  </si>
  <si>
    <t>29.06.2023 11:58:49</t>
  </si>
  <si>
    <t>ZEYTİNALANI TR-116 35-19-L00116_956682577_956682577</t>
  </si>
  <si>
    <t>29.06.2023 10:07:50</t>
  </si>
  <si>
    <t>29.06.2023 11:33:49</t>
  </si>
  <si>
    <t>29.06.2023 19:55:56</t>
  </si>
  <si>
    <t>29.06.2023 20:07:38</t>
  </si>
  <si>
    <t>ÇUKURALTI M-37 35-25-M00078_955264343_955264343</t>
  </si>
  <si>
    <t>29.06.2023 08:34:01</t>
  </si>
  <si>
    <t>29.06.2023 11:30:55</t>
  </si>
  <si>
    <t>DM-9 45-71-M02340_DM-5/6 KÖK M02_93492792</t>
  </si>
  <si>
    <t>29.06.2023 07:30:31</t>
  </si>
  <si>
    <t>29.06.2023 09:23:58</t>
  </si>
  <si>
    <t>29.06.2023 12:57:10</t>
  </si>
  <si>
    <t>29.06.2023 13:02:03</t>
  </si>
  <si>
    <t>M-1984 35-09-M01984_M-1985 M02_45197432</t>
  </si>
  <si>
    <t>29.06.2023 03:43:16</t>
  </si>
  <si>
    <t>29.06.2023 04:35:12</t>
  </si>
  <si>
    <t>SADULLAH SEZER GRB 35-30-M00197_35-30-M00197_2371559</t>
  </si>
  <si>
    <t>29.06.2023 16:45:10</t>
  </si>
  <si>
    <t>29.06.2023 20:54:28</t>
  </si>
  <si>
    <t>29.06.2023 16:16:12</t>
  </si>
  <si>
    <t>29.06.2023 16:19:22</t>
  </si>
  <si>
    <t>KARGIN KÖK 45-71-M00095_HatBaşıAyırıcı_53135149 M07_53135149</t>
  </si>
  <si>
    <t>29.06.2023 20:17:01</t>
  </si>
  <si>
    <t>29.06.2023 22:46:55</t>
  </si>
  <si>
    <t>K-1040 35-04-K01040_F_56383761_56383761</t>
  </si>
  <si>
    <t>29.06.2023 17:24:03</t>
  </si>
  <si>
    <t>29.06.2023 18:21:52</t>
  </si>
  <si>
    <t>SASKO SİTESİ TR-1 35-21-L00211_35-21-L00211_2350039</t>
  </si>
  <si>
    <t>29.06.2023 21:46:43</t>
  </si>
  <si>
    <t>29.06.2023 23:31:37</t>
  </si>
  <si>
    <t>KURFALLI TR-1 35-16-M00054_35-16-M00054_2363045</t>
  </si>
  <si>
    <t>29.06.2023 11:22:38</t>
  </si>
  <si>
    <t>29.06.2023 13:13:37</t>
  </si>
  <si>
    <t>KAPAKLI DM 45-72-M00309_KAPAKLI-1 GİRİŞ M01_2099567</t>
  </si>
  <si>
    <t>29.06.2023 06:28:18</t>
  </si>
  <si>
    <t>29.06.2023 07:16:21</t>
  </si>
  <si>
    <t>29.06.2023 19:10:42</t>
  </si>
  <si>
    <t>29.06.2023 20:06:20</t>
  </si>
  <si>
    <t>BAŞIBÜYÜK KIRLILAR TR-1 45-77-L00479_B_83839437_83839437</t>
  </si>
  <si>
    <t>29.06.2023 09:01:47</t>
  </si>
  <si>
    <t>29.06.2023 09:48:25</t>
  </si>
  <si>
    <t>M-36 35-02-M00036_DIREK TIPI TRAFO HUCRESI H01_2059084</t>
  </si>
  <si>
    <t>29.06.2023 10:24:06</t>
  </si>
  <si>
    <t>29.06.2023 11:40:26</t>
  </si>
  <si>
    <t>TR-66 35-30-L00066_955327687_955327687</t>
  </si>
  <si>
    <t>29.06.2023 15:37:42</t>
  </si>
  <si>
    <t>29.06.2023 19:24:34</t>
  </si>
  <si>
    <t>29.06.2023 15:01:48</t>
  </si>
  <si>
    <t>29.06.2023 15:13:00</t>
  </si>
  <si>
    <t>29.06.2023 09:35:02</t>
  </si>
  <si>
    <t>29.06.2023 10:01:41</t>
  </si>
  <si>
    <t>29.06.2023 12:24:00</t>
  </si>
  <si>
    <t>29.06.2023 12:34:10</t>
  </si>
  <si>
    <t>ÇUKURALTI M-21 35-25-M00069_D_56355121_56355121</t>
  </si>
  <si>
    <t>29.06.2023 20:57:59</t>
  </si>
  <si>
    <t>30.06.2023 00:07:15</t>
  </si>
  <si>
    <t>29.06.2023 04:44:53</t>
  </si>
  <si>
    <t>29.06.2023 05:36:42</t>
  </si>
  <si>
    <t>29.06.2023 06:56:46</t>
  </si>
  <si>
    <t>29.06.2023 08:03:19</t>
  </si>
  <si>
    <t>DM-2/8 BAŞKENT TR 35-18-L00588_950454848_950454848</t>
  </si>
  <si>
    <t>29.06.2023 12:34:50</t>
  </si>
  <si>
    <t>29.06.2023 14:13:29</t>
  </si>
  <si>
    <t>M-3439(YATIRIM REZERVE) 35-03-M03439_B b5b_5786281</t>
  </si>
  <si>
    <t>29.06.2023 13:16:47</t>
  </si>
  <si>
    <t>29.06.2023 20:02:11</t>
  </si>
  <si>
    <t>KARKIN TR-1 45-84-M00031_C_91005229_91005229</t>
  </si>
  <si>
    <t>29.06.2023 18:00:28</t>
  </si>
  <si>
    <t>29.06.2023 19:39:10</t>
  </si>
  <si>
    <t>GÖKÇEN MEZARLIK YANI TR 35-29-L00775_35-29-L00775_72353685</t>
  </si>
  <si>
    <t>29.06.2023 19:16:54</t>
  </si>
  <si>
    <t>29.06.2023 20:47:40</t>
  </si>
  <si>
    <t>CAMBAZLI KÖK 45-84-M00005_MADEN KÖK M03_50241539</t>
  </si>
  <si>
    <t>29.06.2023 16:28:53</t>
  </si>
  <si>
    <t>29.06.2023 17:54:34</t>
  </si>
  <si>
    <t>L-29 35-14-L00029_DIREK TIPI TRAFO HUCRESI H01_2095773</t>
  </si>
  <si>
    <t>29.06.2023 06:32:43</t>
  </si>
  <si>
    <t>29.06.2023 07:58:22</t>
  </si>
  <si>
    <t>FOÇA CEZA EVİ TR-4 35-23-M00370_35-23-M00370_72030184</t>
  </si>
  <si>
    <t>29.06.2023 11:41:06</t>
  </si>
  <si>
    <t>29.06.2023 11:59:20</t>
  </si>
  <si>
    <t>29.06.2023 11:13:20</t>
  </si>
  <si>
    <t>29.06.2023 11:22:35</t>
  </si>
  <si>
    <t>L-43 AKARCA 35-14-L00043_956635420_956635420</t>
  </si>
  <si>
    <t>29.06.2023 13:59:35</t>
  </si>
  <si>
    <t>29.06.2023 15:52:19</t>
  </si>
  <si>
    <t>29.06.2023 10:29:50</t>
  </si>
  <si>
    <t>29.06.2023 10:57:28</t>
  </si>
  <si>
    <t>29.06.2023 00:07:11</t>
  </si>
  <si>
    <t>29.06.2023 04:36:00</t>
  </si>
  <si>
    <t>DAVUT DEMİRALAY SULAMA GRUBU 35-29-L00358_35-29-L00358_2375093</t>
  </si>
  <si>
    <t>29.06.2023 09:09:38</t>
  </si>
  <si>
    <t>29.06.2023 09:48:02</t>
  </si>
  <si>
    <t>29.06.2023 05:51:54</t>
  </si>
  <si>
    <t>29.06.2023 06:36:38</t>
  </si>
  <si>
    <t>TR-113 ZEYTİNALANI 35-19-L00113_35-19-L00113_2350370</t>
  </si>
  <si>
    <t>29.06.2023 17:48:02</t>
  </si>
  <si>
    <t>30.06.2023 03:25:28</t>
  </si>
  <si>
    <t>KARAAĞAÇLI TR-2 45-71-M00130_TR-5-6 M03_72242834</t>
  </si>
  <si>
    <t>29.06.2023 16:08:37</t>
  </si>
  <si>
    <t>29.06.2023 17:28:49</t>
  </si>
  <si>
    <t>29.06.2023 14:18:35</t>
  </si>
  <si>
    <t>29.06.2023 14:47:06</t>
  </si>
  <si>
    <t>DM-8/9-A 45-71-M00291_C_91404821_91404821</t>
  </si>
  <si>
    <t>29.06.2023 22:48:01</t>
  </si>
  <si>
    <t>29.06.2023 23:31:49</t>
  </si>
  <si>
    <t>ÜRKMEZ M-3 35-25-M00139_12351964 c1b_5912346</t>
  </si>
  <si>
    <t>29.06.2023 20:01:58</t>
  </si>
  <si>
    <t>29.06.2023 22:23:05</t>
  </si>
  <si>
    <t>L-226 ARITMA 35-18-L00226_950463976_950463976</t>
  </si>
  <si>
    <t>29.06.2023 16:59:48</t>
  </si>
  <si>
    <t>29.06.2023 20:56:10</t>
  </si>
  <si>
    <t>L-296 35-18-L00296_6786461 g1_5957252</t>
  </si>
  <si>
    <t>29.06.2023 13:14:58</t>
  </si>
  <si>
    <t>29.06.2023 16:00:26</t>
  </si>
  <si>
    <t>K-18 35-04-K00018_913042200_913042200</t>
  </si>
  <si>
    <t>29.06.2023 20:32:34</t>
  </si>
  <si>
    <t>29.06.2023 21:02:26</t>
  </si>
  <si>
    <t>URGANLI TR-4 45-83-M00554_MERA M01_2328743</t>
  </si>
  <si>
    <t>29.06.2023 06:38:06</t>
  </si>
  <si>
    <t>29.06.2023 09:30:23</t>
  </si>
  <si>
    <t>29.06.2023 23:39:26</t>
  </si>
  <si>
    <t>30.06.2023 00:23:48</t>
  </si>
  <si>
    <t>HARMANDALI DM-2 (M-200) 35-09-M00200_M-2166Ö M01_45385845</t>
  </si>
  <si>
    <t>29.06.2023 10:49:48</t>
  </si>
  <si>
    <t>29.06.2023 12:01:18</t>
  </si>
  <si>
    <t>29.06.2023 12:57:41</t>
  </si>
  <si>
    <t>29.06.2023 13:06:44</t>
  </si>
  <si>
    <t>29.06.2023 18:11:26</t>
  </si>
  <si>
    <t>29.06.2023 21:13:11</t>
  </si>
  <si>
    <t>29.06.2023 17:21:02</t>
  </si>
  <si>
    <t>29.06.2023 20:04:04</t>
  </si>
  <si>
    <t>MENEMEN TR-82 35-28-M00682_953375252_953375252</t>
  </si>
  <si>
    <t>29.06.2023 01:46:57</t>
  </si>
  <si>
    <t>29.06.2023 02:38:16</t>
  </si>
  <si>
    <t>29.06.2023 16:38:53</t>
  </si>
  <si>
    <t>29.06.2023 17:38:06</t>
  </si>
  <si>
    <t>29.06.2023 07:20:28</t>
  </si>
  <si>
    <t>29.06.2023 11:09:31</t>
  </si>
  <si>
    <t>29.06.2023 15:49:50</t>
  </si>
  <si>
    <t>29.06.2023 17:21:03</t>
  </si>
  <si>
    <t>29.06.2023 06:05:40</t>
  </si>
  <si>
    <t>29.06.2023 06:43:26</t>
  </si>
  <si>
    <t>DM-1/89 35-29-M00089_35-29-M00089_2357805</t>
  </si>
  <si>
    <t>29.06.2023 10:29:58</t>
  </si>
  <si>
    <t>29.06.2023 11:21:14</t>
  </si>
  <si>
    <t>29.06.2023 08:20:58</t>
  </si>
  <si>
    <t>29.06.2023 08:22:21</t>
  </si>
  <si>
    <t>MAHMUTLAR KÖK 45-74-M00354_HatBaşıAyırıcı_77952968 M09_77952968</t>
  </si>
  <si>
    <t>29.06.2023 10:29:30</t>
  </si>
  <si>
    <t>29.06.2023 15:30:39</t>
  </si>
  <si>
    <t>ASARLIK TR-15 35-28-M00187_B b5_5829435</t>
  </si>
  <si>
    <t>29.06.2023 12:45:15</t>
  </si>
  <si>
    <t>29.06.2023 14:05:08</t>
  </si>
  <si>
    <t>29.06.2023 19:32:47</t>
  </si>
  <si>
    <t>29.06.2023 19:46:46</t>
  </si>
  <si>
    <t>YENİKENT SULAMA TR-8 35-16-M00217_47521009_56397062_56397062</t>
  </si>
  <si>
    <t>29.06.2023 15:23:37</t>
  </si>
  <si>
    <t>29.06.2023 19:05:20</t>
  </si>
  <si>
    <t>29.06.2023 20:42:42</t>
  </si>
  <si>
    <t>29.06.2023 22:31:53</t>
  </si>
  <si>
    <t>KÖPRÜBAŞI TR-3 DAMLAR MAH. 45-86-M00003_TR-31 M02_84596481</t>
  </si>
  <si>
    <t>29.06.2023 09:57:36</t>
  </si>
  <si>
    <t>29.06.2023 10:09:28</t>
  </si>
  <si>
    <t>29.06.2023 18:40:01</t>
  </si>
  <si>
    <t>29.06.2023 19:35:38</t>
  </si>
  <si>
    <t>29.06.2023 11:49:47</t>
  </si>
  <si>
    <t>29.06.2023 13:59:31</t>
  </si>
  <si>
    <t>ÖDEMİŞ İM 35-15-A00001_TR-110 M04_2309731</t>
  </si>
  <si>
    <t>29.06.2023 09:06:18</t>
  </si>
  <si>
    <t>29.06.2023 09:39:41</t>
  </si>
  <si>
    <t>ÇAKIRCA ALİ TR-196 TARIMSAL SULAMA 45-73-M00965_DIREK TIPI TRAFO HUCRESI H01_2079664</t>
  </si>
  <si>
    <t>29.06.2023 22:13:29</t>
  </si>
  <si>
    <t>29.06.2023 22:57:19</t>
  </si>
  <si>
    <t>ÇARIKMAHMUTLU ÖZTÜRKLER TR-1 45-77-L00169_DIREK TIPI TRAFO HUCRESI H01_2055551</t>
  </si>
  <si>
    <t>29.06.2023 17:35:18</t>
  </si>
  <si>
    <t>29.06.2023 18:09:28</t>
  </si>
  <si>
    <t>SELENDİ TR-30 (HÜKÜMET KONAĞI) 45-81-M00030_TR-3 M01_71991022</t>
  </si>
  <si>
    <t>29.06.2023 06:18:58</t>
  </si>
  <si>
    <t>29.06.2023 07:32:11</t>
  </si>
  <si>
    <t>TR-16 35-31-L00016_B_91018320_91018320</t>
  </si>
  <si>
    <t>29.06.2023 18:01:34</t>
  </si>
  <si>
    <t>29.06.2023 19:18:14</t>
  </si>
  <si>
    <t>K-681 35-04-K00681_F K681F1B_5824364</t>
  </si>
  <si>
    <t>29.06.2023 16:35:30</t>
  </si>
  <si>
    <t>29.06.2023 17:18:56</t>
  </si>
  <si>
    <t>TR-44 35-16-L00044_DIREK TIPI TRAFO HUCRESI H01_2041163</t>
  </si>
  <si>
    <t>29.06.2023 21:22:53</t>
  </si>
  <si>
    <t>29.06.2023 22:37:15</t>
  </si>
  <si>
    <t>ZEYTİN KONAKLARI TR-270 35-19-L00209_956696971_956696971</t>
  </si>
  <si>
    <t>29.06.2023 08:08:35</t>
  </si>
  <si>
    <t>29.06.2023 11:08:59</t>
  </si>
  <si>
    <t>BAŞIBÜYÜK KÖK 45-77-L00158_HACITUFAN ÇIKIŞI L02_61353394</t>
  </si>
  <si>
    <t>29.06.2023 09:25:21</t>
  </si>
  <si>
    <t>29.06.2023 09:28:00</t>
  </si>
  <si>
    <t>L-319 BAHÇELİEVLER-2 35-18-L00319_950449504_950449504</t>
  </si>
  <si>
    <t>29.06.2023 16:14:55</t>
  </si>
  <si>
    <t>29.06.2023 18:08:28</t>
  </si>
  <si>
    <t>M-399 EGEMER 35-02-M00399Ö_ M02_2061570</t>
  </si>
  <si>
    <t>29.06.2023 20:50:42</t>
  </si>
  <si>
    <t>29.06.2023 21:04:02</t>
  </si>
  <si>
    <t>29.06.2023 13:48:05</t>
  </si>
  <si>
    <t>29.06.2023 14:41:34</t>
  </si>
  <si>
    <t>YEŞİLYURT DM 45-73-M00476_SOBRAN M02_2318327</t>
  </si>
  <si>
    <t>29.06.2023 22:19:19</t>
  </si>
  <si>
    <t>29.06.2023 22:55:34</t>
  </si>
  <si>
    <t>29.06.2023 08:25:00</t>
  </si>
  <si>
    <t>29.06.2023 09:06:00</t>
  </si>
  <si>
    <t>29.06.2023 19:45:22</t>
  </si>
  <si>
    <t>29.06.2023 20:40:20</t>
  </si>
  <si>
    <t>29.06.2023 19:08:18</t>
  </si>
  <si>
    <t>29.06.2023 19:43:01</t>
  </si>
  <si>
    <t>K-4147 35-01-K04147_B_56372887_56372887</t>
  </si>
  <si>
    <t>29.06.2023 06:26:02</t>
  </si>
  <si>
    <t>29.06.2023 09:46:20</t>
  </si>
  <si>
    <t>DAĞKIZILCA-3 35-26-M00501_B_91152122_91152122</t>
  </si>
  <si>
    <t>29.06.2023 14:07:09</t>
  </si>
  <si>
    <t>29.06.2023 15:30:53</t>
  </si>
  <si>
    <t>ALÇUK TM 35-17-A00001_DERSAN-1 M26_2307836</t>
  </si>
  <si>
    <t>29.06.2023 09:46:14</t>
  </si>
  <si>
    <t>29.06.2023 09:51:21</t>
  </si>
  <si>
    <t>29.06.2023 22:22:46</t>
  </si>
  <si>
    <t>29.06.2023 22:48:00</t>
  </si>
  <si>
    <t>TR-42 35-27-M00042_912853816_912853816</t>
  </si>
  <si>
    <t>29.06.2023 21:47:33</t>
  </si>
  <si>
    <t>29.06.2023 23:12:54</t>
  </si>
  <si>
    <t>YENİÇİFTLİK TR-2 35-20-L00400_48253414_56360701_56360701</t>
  </si>
  <si>
    <t>29.06.2023 14:00:32</t>
  </si>
  <si>
    <t>29.06.2023 15:53:46</t>
  </si>
  <si>
    <t>29.06.2023 09:15:48</t>
  </si>
  <si>
    <t>29.06.2023 09:45:36</t>
  </si>
  <si>
    <t>29.06.2023 07:29:35</t>
  </si>
  <si>
    <t>29.06.2023 09:07:18</t>
  </si>
  <si>
    <t>29.06.2023 07:32:20</t>
  </si>
  <si>
    <t>29.06.2023 09:11:13</t>
  </si>
  <si>
    <t>M-1981 35-09-M01981_914600434_914600434</t>
  </si>
  <si>
    <t>29.06.2023 19:52:47</t>
  </si>
  <si>
    <t>29.06.2023 21:34:05</t>
  </si>
  <si>
    <t>SAFFET KARADİŞ SULAMA GRUBU 35-29-M00218_A_56361344_56361344</t>
  </si>
  <si>
    <t>29.06.2023 19:53:29</t>
  </si>
  <si>
    <t>29.06.2023 22:37:33</t>
  </si>
  <si>
    <t>29.06.2023 17:34:03</t>
  </si>
  <si>
    <t>29.06.2023 17:42:25</t>
  </si>
  <si>
    <t>M-924 35-04-M00924_M-947 M04_2065619</t>
  </si>
  <si>
    <t>29.06.2023 04:48:31</t>
  </si>
  <si>
    <t>29.06.2023 04:51:15</t>
  </si>
  <si>
    <t>L-97 TURGUT KÖYÜ SULAMA 35-14-L00097_A_91112494_91112494</t>
  </si>
  <si>
    <t>29.06.2023 22:35:54</t>
  </si>
  <si>
    <t>29.06.2023 23:34:46</t>
  </si>
  <si>
    <t>HALİL TAŞPINAR VE ARK. T-SULAMA GRB. 35-13-L00092_946425890_946425890</t>
  </si>
  <si>
    <t>29.06.2023 20:27:35</t>
  </si>
  <si>
    <t>29.06.2023 21:23:50</t>
  </si>
  <si>
    <t>29.06.2023 16:59:32</t>
  </si>
  <si>
    <t>29.06.2023 17:00:49</t>
  </si>
  <si>
    <t>BOZDAĞ TR-7 35-15-L00290_D_56369340_56369340</t>
  </si>
  <si>
    <t>29.06.2023 10:16:12</t>
  </si>
  <si>
    <t>29.06.2023 14:30:36</t>
  </si>
  <si>
    <t>ÖREN TR-3 35-31-L00557__95268669_95268669</t>
  </si>
  <si>
    <t>29.06.2023 06:42:43</t>
  </si>
  <si>
    <t>29.06.2023 10:32:00</t>
  </si>
  <si>
    <t>29.06.2023 10:22:17</t>
  </si>
  <si>
    <t>29.06.2023 10:39:26</t>
  </si>
  <si>
    <t>L-210 35-18-L00210_950451432_950451432</t>
  </si>
  <si>
    <t>29.06.2023 09:25:23</t>
  </si>
  <si>
    <t>29.06.2023 10:25:26</t>
  </si>
  <si>
    <t>YENİKENT SULAMA TR-11 35-16-M00220_DIREK TIPI TRAFO HUCRESI H01_2040991</t>
  </si>
  <si>
    <t>29.06.2023 23:29:39</t>
  </si>
  <si>
    <t>30.06.2023 03:31:24</t>
  </si>
  <si>
    <t>L-428 35-18-L00428_950453338_950453338</t>
  </si>
  <si>
    <t>29.06.2023 07:42:06</t>
  </si>
  <si>
    <t>29.06.2023 10:18:38</t>
  </si>
  <si>
    <t>DM-2/TR-10 35-13-L00051_35-13-L00051_74769179</t>
  </si>
  <si>
    <t>29.06.2023 21:00:19</t>
  </si>
  <si>
    <t>30.06.2023 00:30:59</t>
  </si>
  <si>
    <t>SARIKAYA KÖK 35-31-L00284_ALTINOLUK TR-2 L05_2113768</t>
  </si>
  <si>
    <t>29.06.2023 06:52:41</t>
  </si>
  <si>
    <t>29.06.2023 07:28:24</t>
  </si>
  <si>
    <t>29.06.2023 14:18:55</t>
  </si>
  <si>
    <t>29.06.2023 15:33:59</t>
  </si>
  <si>
    <t>DAĞDERE DM 45-72-M00097_AKHİSAR TM M09_66536617</t>
  </si>
  <si>
    <t>29.06.2023 05:26:48</t>
  </si>
  <si>
    <t>29.06.2023 05:58:00</t>
  </si>
  <si>
    <t>KUZUKÖY TR-1 45-74-M00204_945595318_945595318</t>
  </si>
  <si>
    <t>29.06.2023 20:03:16</t>
  </si>
  <si>
    <t>29.06.2023 21:02:35</t>
  </si>
  <si>
    <t>TR-71 SEDAT IRMAK GRB. 35-15-M00071_35-15-M00071_2365301</t>
  </si>
  <si>
    <t>29.06.2023 20:38:50</t>
  </si>
  <si>
    <t>29.06.2023 22:52:39</t>
  </si>
  <si>
    <t>KÜÇÜKBELEN KÖYÜ TR-1 45-71-M01677_DIREK TIPI TRAFO HUCRESI H01_2089353</t>
  </si>
  <si>
    <t>29.06.2023 08:55:52</t>
  </si>
  <si>
    <t>29.06.2023 13:11:39</t>
  </si>
  <si>
    <t>29.06.2023 13:15:15</t>
  </si>
  <si>
    <t>29.06.2023 15:00:28</t>
  </si>
  <si>
    <t>PAYAMLI M-28 35-25-M00195_966090424_966090424</t>
  </si>
  <si>
    <t>29.06.2023 21:57:46</t>
  </si>
  <si>
    <t>30.06.2023 01:00:59</t>
  </si>
  <si>
    <t>DM06/TR-01 45-73-M00053_TR-50-54-55 M05_67583548</t>
  </si>
  <si>
    <t>29.06.2023 17:10:21</t>
  </si>
  <si>
    <t>29.06.2023 17:45:33</t>
  </si>
  <si>
    <t>HASAN ÖZER SULAMA TR 45-71-M01012_C_91141584_91141584</t>
  </si>
  <si>
    <t>29.06.2023 16:09:48</t>
  </si>
  <si>
    <t>29.06.2023 18:04:08</t>
  </si>
  <si>
    <t>UĞURLU KÖK 45-86-M00045_HatBaşıAyırıcı_74866247 M04_74866247</t>
  </si>
  <si>
    <t>29.06.2023 15:45:16</t>
  </si>
  <si>
    <t>29.06.2023 17:36:09</t>
  </si>
  <si>
    <t>KARABEL KÖK(VİŞNELİ KÖK) 35-26-M01207_VİŞNELİ M04_66051328</t>
  </si>
  <si>
    <t>29.06.2023 09:12:16</t>
  </si>
  <si>
    <t>29.06.2023 11:16:46</t>
  </si>
  <si>
    <t>29.06.2023 10:19:00</t>
  </si>
  <si>
    <t>29.06.2023 11:05:00</t>
  </si>
  <si>
    <t>29.06.2023 14:11:14</t>
  </si>
  <si>
    <t>29.06.2023 15:15:12</t>
  </si>
  <si>
    <t>ZEYTİNELİ TR-1 35-19-M00208_956693214_956693214</t>
  </si>
  <si>
    <t>29.06.2023 11:00:32</t>
  </si>
  <si>
    <t>29.06.2023 12:54:44</t>
  </si>
  <si>
    <t>TIRAZLAR TR-18 45-79-M00087_45-79-M00087_2367061</t>
  </si>
  <si>
    <t>29.06.2023 21:18:19</t>
  </si>
  <si>
    <t>29.06.2023 22:07:40</t>
  </si>
  <si>
    <t>SARIGÖL TR-31 45-79-M00031_945558822_945558822</t>
  </si>
  <si>
    <t>29.06.2023 19:34:53</t>
  </si>
  <si>
    <t>29.06.2023 20:35:21</t>
  </si>
  <si>
    <t>AKÖREN TR-19 KÖK 45-78-M00974_HatBaşıAyırıcı_53139493 M04_53139493</t>
  </si>
  <si>
    <t>29.06.2023 08:04:54</t>
  </si>
  <si>
    <t>29.06.2023 09:55:53</t>
  </si>
  <si>
    <t>TR-1/80(CP ARKASI) 45-83-M00080_45-83-M00080_2349145</t>
  </si>
  <si>
    <t>29.06.2023 19:17:26</t>
  </si>
  <si>
    <t>29.06.2023 20:25:22</t>
  </si>
  <si>
    <t>KÜÇÜKKALE TR-1 35-29-L00651_C_56407419_56407419</t>
  </si>
  <si>
    <t>29.06.2023 20:34:22</t>
  </si>
  <si>
    <t>29.06.2023 23:36:10</t>
  </si>
  <si>
    <t>TR-115 ZEYTİNALANI 35-19-L00115_956684383_956684383</t>
  </si>
  <si>
    <t>29.06.2023 11:41:47</t>
  </si>
  <si>
    <t>29.06.2023 13:02:46</t>
  </si>
  <si>
    <t>29.06.2023 17:17:24</t>
  </si>
  <si>
    <t>29.06.2023 17:28:59</t>
  </si>
  <si>
    <t>DURASILLI TR-24 45-78-M01138_TR-25 M03_2328805</t>
  </si>
  <si>
    <t>29.06.2023 17:56:48</t>
  </si>
  <si>
    <t>29.06.2023 18:51:25</t>
  </si>
  <si>
    <t>29.06.2023 11:19:11</t>
  </si>
  <si>
    <t>29.06.2023 12:43:22</t>
  </si>
  <si>
    <t>29.06.2023 19:36:03</t>
  </si>
  <si>
    <t>29.06.2023 20:25:29</t>
  </si>
  <si>
    <t>29.06.2023 12:54:59</t>
  </si>
  <si>
    <t>29.06.2023 12:58:03</t>
  </si>
  <si>
    <t>DM-3 35-29-M00003_DM-1/89 M05_72188032</t>
  </si>
  <si>
    <t>29.06.2023 09:42:31</t>
  </si>
  <si>
    <t>29.06.2023 10:08:47</t>
  </si>
  <si>
    <t>29.06.2023 20:49:44</t>
  </si>
  <si>
    <t>29.06.2023 20:53:16</t>
  </si>
  <si>
    <t>ELİT SİTELERİ 45-78-L00713_953274553_953274553</t>
  </si>
  <si>
    <t>29.06.2023 09:36:43</t>
  </si>
  <si>
    <t>29.06.2023 13:09:50</t>
  </si>
  <si>
    <t>PİYADELER KÖK 45-73-M00136_MEHMET DÜNDAR ÖZEL M05_95408235</t>
  </si>
  <si>
    <t>29.06.2023 09:21:28</t>
  </si>
  <si>
    <t>29.06.2023 09:42:00</t>
  </si>
  <si>
    <t>K-112 35-01-K00112_910922302_910922302</t>
  </si>
  <si>
    <t>29.06.2023 16:44:22</t>
  </si>
  <si>
    <t>29.06.2023 18:34:31</t>
  </si>
  <si>
    <t>KÜÇÜKAVULCUK DM 35-15-L00727_KÜÇÜKAVLUCUK SULAMA GRB L05_72098514</t>
  </si>
  <si>
    <t>29.06.2023 20:21:48</t>
  </si>
  <si>
    <t>29.06.2023 20:51:24</t>
  </si>
  <si>
    <t>29.06.2023 12:10:39</t>
  </si>
  <si>
    <t>29.06.2023 12:16:30</t>
  </si>
  <si>
    <t>29.06.2023 06:10:01</t>
  </si>
  <si>
    <t>29.06.2023 07:12:29</t>
  </si>
  <si>
    <t>DM-1/TR-1 (TARİŞ) 35-13-M00028_946425724_946425724</t>
  </si>
  <si>
    <t>29.06.2023 17:21:13</t>
  </si>
  <si>
    <t>29.06.2023 18:18:27</t>
  </si>
  <si>
    <t>BALIKLI KAYADİBİ TR-1 45-75-M00220_C_56388839_56388839</t>
  </si>
  <si>
    <t>29.06.2023 16:35:39</t>
  </si>
  <si>
    <t>29.06.2023 17:24:31</t>
  </si>
  <si>
    <t>29.06.2023 08:19:30</t>
  </si>
  <si>
    <t>29.06.2023 09:51:08</t>
  </si>
  <si>
    <t>29.06.2023 07:26:50</t>
  </si>
  <si>
    <t>29.06.2023 09:23:44</t>
  </si>
  <si>
    <t>29.06.2023 09:30:07</t>
  </si>
  <si>
    <t>29.06.2023 11:14:03</t>
  </si>
  <si>
    <t>M-2549 35-09-M02549_EBSO TM GİRİŞ M03_48623893</t>
  </si>
  <si>
    <t>29.06.2023 02:25:32</t>
  </si>
  <si>
    <t>29.06.2023 03:46:32</t>
  </si>
  <si>
    <t>29.06.2023 09:04:20</t>
  </si>
  <si>
    <t>29.06.2023 11:09:05</t>
  </si>
  <si>
    <t>29.06.2023 15:08:28</t>
  </si>
  <si>
    <t>29.06.2023 15:09:01</t>
  </si>
  <si>
    <t>ALÇUK TM 35-17-A00001_HatBaşıAyırıcı_53133693 M30_53133693</t>
  </si>
  <si>
    <t>29.06.2023 10:28:18</t>
  </si>
  <si>
    <t>29.06.2023 15:26:45</t>
  </si>
  <si>
    <t>SALİHLERALTI MİGROS TR 35-30-M00669_HatBaşıAyırıcı_90148290 M02_90148290</t>
  </si>
  <si>
    <t>29.06.2023 19:40:39</t>
  </si>
  <si>
    <t>29.06.2023 21:30:51</t>
  </si>
  <si>
    <t>L-309 35-18-L00309_950456129_950456129</t>
  </si>
  <si>
    <t>29.06.2023 20:56:43</t>
  </si>
  <si>
    <t>29.06.2023 22:52:28</t>
  </si>
  <si>
    <t>KALEKÖY TR-5 35-31-L00237_35-31-L00237_2365451</t>
  </si>
  <si>
    <t>29.06.2023 17:32:47</t>
  </si>
  <si>
    <t>29.06.2023 18:21:49</t>
  </si>
  <si>
    <t>M-946 35-04-M00946_TRAFO M03_2065944</t>
  </si>
  <si>
    <t>29.06.2023 04:51:08</t>
  </si>
  <si>
    <t>29.06.2023 07:48:54</t>
  </si>
  <si>
    <t>KARAAĞAÇ TR-1 45-75-M00228_B_56386725_56386725</t>
  </si>
  <si>
    <t>29.06.2023 13:11:45</t>
  </si>
  <si>
    <t>29.06.2023 14:44:13</t>
  </si>
  <si>
    <t>29.06.2023 06:45:40</t>
  </si>
  <si>
    <t>29.06.2023 07:29:01</t>
  </si>
  <si>
    <t>YUSUFLU TR-2 35-20-L00238_95000065700_95000065700</t>
  </si>
  <si>
    <t>29.06.2023 17:00:01</t>
  </si>
  <si>
    <t>29.06.2023 20:13:21</t>
  </si>
  <si>
    <t>SALİHLERALTI MİGROS TR 35-30-M00669_YAĞMUR M02_2306787</t>
  </si>
  <si>
    <t>29.06.2023 20:30:26</t>
  </si>
  <si>
    <t>29.06.2023 21:37:36</t>
  </si>
  <si>
    <t>29.06.2023 20:35:57</t>
  </si>
  <si>
    <t>29.06.2023 21:24:44</t>
  </si>
  <si>
    <t>29.06.2023 09:18:13</t>
  </si>
  <si>
    <t>29.06.2023 11:19:33</t>
  </si>
  <si>
    <t>29.06.2023 08:41:18</t>
  </si>
  <si>
    <t>29.06.2023 09:51:03</t>
  </si>
  <si>
    <t>29.06.2023 07:34:01</t>
  </si>
  <si>
    <t>29.06.2023 07:38:47</t>
  </si>
  <si>
    <t>29.06.2023 09:41:51</t>
  </si>
  <si>
    <t>29.06.2023 10:23:59</t>
  </si>
  <si>
    <t>GRUPKENT TR-1 35-30-M00203_A_56362657_56362657</t>
  </si>
  <si>
    <t>29.06.2023 12:18:26</t>
  </si>
  <si>
    <t>29.06.2023 13:45:49</t>
  </si>
  <si>
    <t>M-1904 35-04-M01904_M-924 M02_2065940</t>
  </si>
  <si>
    <t>29.06.2023 04:35:23</t>
  </si>
  <si>
    <t>29.06.2023 04:46:56</t>
  </si>
  <si>
    <t>29.06.2023 16:28:00</t>
  </si>
  <si>
    <t>29.06.2023 21:07:45</t>
  </si>
  <si>
    <t>29.06.2023 01:32:48</t>
  </si>
  <si>
    <t>29.06.2023 01:33:01</t>
  </si>
  <si>
    <t>DERBENT TR-1 45-78-M00947_953277696_953277696</t>
  </si>
  <si>
    <t>29.06.2023 16:49:49</t>
  </si>
  <si>
    <t>29.06.2023 17:42:13</t>
  </si>
  <si>
    <t>KAYAKÖY DM 35-15-L00866_KAYAKÖY İÇME SUYU L07_72307059</t>
  </si>
  <si>
    <t>29.06.2023 17:34:31</t>
  </si>
  <si>
    <t>29.06.2023 18:09:36</t>
  </si>
  <si>
    <t>ÇAKMAKLI TR-1 35-17-M00345_B_56407289_56407289</t>
  </si>
  <si>
    <t>29.06.2023 21:51:18</t>
  </si>
  <si>
    <t>29.06.2023 22:48:15</t>
  </si>
  <si>
    <t>29.06.2023 15:46:18</t>
  </si>
  <si>
    <t>29.06.2023 15:47:21</t>
  </si>
  <si>
    <t>29.06.2023 19:15:40</t>
  </si>
  <si>
    <t>29.06.2023 20:21:24</t>
  </si>
  <si>
    <t>29.06.2023 10:24:42</t>
  </si>
  <si>
    <t>29.06.2023 13:34:39</t>
  </si>
  <si>
    <t>30.06.2023 09:39:45</t>
  </si>
  <si>
    <t>30.06.2023 11:32:30</t>
  </si>
  <si>
    <t>ÇUKURALTI M-15 35-25-M00061_955267587_955267587</t>
  </si>
  <si>
    <t>30.06.2023 23:31:15</t>
  </si>
  <si>
    <t>01.07.2023 01:10:37</t>
  </si>
  <si>
    <t>BALLICA İM 45-72-A00005_BÜNYAN OSMANİYE L02_2095874</t>
  </si>
  <si>
    <t>30.06.2023 16:52:48</t>
  </si>
  <si>
    <t>30.06.2023 16:58:03</t>
  </si>
  <si>
    <t>30.06.2023 11:35:00</t>
  </si>
  <si>
    <t>30.06.2023 13:01:26</t>
  </si>
  <si>
    <t>ÇEPNİDERE TR-1 45-83-L00222_955158559_955158559</t>
  </si>
  <si>
    <t>30.06.2023 17:53:25</t>
  </si>
  <si>
    <t>30.06.2023 19:32:31</t>
  </si>
  <si>
    <t>30.06.2023 06:28:06</t>
  </si>
  <si>
    <t>30.06.2023 06:35:42</t>
  </si>
  <si>
    <t>MADEN KÖK 45-83-M00128_İZZETTİN M03_47316729</t>
  </si>
  <si>
    <t>30.06.2023 12:14:23</t>
  </si>
  <si>
    <t>30.06.2023 14:40:05</t>
  </si>
  <si>
    <t>30.06.2023 15:55:15</t>
  </si>
  <si>
    <t>30.06.2023 17:41:18</t>
  </si>
  <si>
    <t>30.06.2023 14:04:19</t>
  </si>
  <si>
    <t>30.06.2023 16:10:11</t>
  </si>
  <si>
    <t>30.06.2023 12:57:11</t>
  </si>
  <si>
    <t>30.06.2023 13:52:42</t>
  </si>
  <si>
    <t>30.06.2023 08:39:21</t>
  </si>
  <si>
    <t>30.06.2023 09:23:58</t>
  </si>
  <si>
    <t>DM-1/TR-16 SEFERİHİSAR 35-14-M00328_C C02_50051007</t>
  </si>
  <si>
    <t>30.06.2023 20:22:23</t>
  </si>
  <si>
    <t>30.06.2023 20:33:18</t>
  </si>
  <si>
    <t>YENİÇİFTLİK TR-2 35-20-L00400_C_91253127_91253127</t>
  </si>
  <si>
    <t>30.06.2023 07:06:01</t>
  </si>
  <si>
    <t>30.06.2023 09:19:54</t>
  </si>
  <si>
    <t>30.06.2023 18:35:52</t>
  </si>
  <si>
    <t>30.06.2023 20:28:00</t>
  </si>
  <si>
    <t>30.06.2023 03:05:23</t>
  </si>
  <si>
    <t>30.06.2023 04:32:56</t>
  </si>
  <si>
    <t>ÇAYPINAR TR-1 45-78-L00291_45-78-L00291_2360558</t>
  </si>
  <si>
    <t>30.06.2023 23:48:18</t>
  </si>
  <si>
    <t>01.07.2023 00:52:30</t>
  </si>
  <si>
    <t>30.06.2023 20:49:53</t>
  </si>
  <si>
    <t>30.06.2023 22:17:27</t>
  </si>
  <si>
    <t>TR-26 35-17-M00217_B_91197990_91197990</t>
  </si>
  <si>
    <t>30.06.2023 10:26:05</t>
  </si>
  <si>
    <t>30.06.2023 11:03:18</t>
  </si>
  <si>
    <t>HAMZALI SÜLEYMAN TR 35-16-M00066_C_91045715_91045715</t>
  </si>
  <si>
    <t>30.06.2023 12:20:55</t>
  </si>
  <si>
    <t>30.06.2023 16:04:20</t>
  </si>
  <si>
    <t>30.06.2023 15:48:55</t>
  </si>
  <si>
    <t>30.06.2023 16:05:22</t>
  </si>
  <si>
    <t>30.06.2023 09:46:01</t>
  </si>
  <si>
    <t>30.06.2023 10:56:20</t>
  </si>
  <si>
    <t>30.06.2023 06:34:00</t>
  </si>
  <si>
    <t>30.06.2023 07:23:16</t>
  </si>
  <si>
    <t>KEMALİYE DM (TR-1) 45-73-M00150_İSMETİYE M02_66716001</t>
  </si>
  <si>
    <t>30.06.2023 08:08:48</t>
  </si>
  <si>
    <t>30.06.2023 09:28:51</t>
  </si>
  <si>
    <t>AVŞAR İM 45-83-A00002_E KOLU L02_81661213</t>
  </si>
  <si>
    <t>30.06.2023 20:52:18</t>
  </si>
  <si>
    <t>30.06.2023 21:54:00</t>
  </si>
  <si>
    <t>DEREKÖY KÖK-2 45-82-M00205_IŞIKLAR-3 M04_82862518</t>
  </si>
  <si>
    <t>30.06.2023 09:29:03</t>
  </si>
  <si>
    <t>30.06.2023 11:37:52</t>
  </si>
  <si>
    <t>30.06.2023 09:18:21</t>
  </si>
  <si>
    <t>30.06.2023 11:16:10</t>
  </si>
  <si>
    <t>GÜMÜLDÜR DM-4 35-25-M00053_954906569_954906569</t>
  </si>
  <si>
    <t>30.06.2023 14:53:12</t>
  </si>
  <si>
    <t>30.06.2023 15:59:37</t>
  </si>
  <si>
    <t>30.06.2023 18:55:49</t>
  </si>
  <si>
    <t>30.06.2023 21:12:22</t>
  </si>
  <si>
    <t>L-401 ALTINYUNUS DM 35-18-L00401_950446069_950446069</t>
  </si>
  <si>
    <t>30.06.2023 19:48:30</t>
  </si>
  <si>
    <t>30.06.2023 21:22:07</t>
  </si>
  <si>
    <t>ALMAK TM 35-17-A00003_HatBaşıAyırıcı_53133053 M28_53133053</t>
  </si>
  <si>
    <t>30.06.2023 06:34:37</t>
  </si>
  <si>
    <t>30.06.2023 07:21:03</t>
  </si>
  <si>
    <t>TR-52 35-16-L00052_D_56397425_56397425</t>
  </si>
  <si>
    <t>30.06.2023 22:48:52</t>
  </si>
  <si>
    <t>01.07.2023 01:25:18</t>
  </si>
  <si>
    <t>ZEYTİNBURNU TR-1 45-86-M00196_A_56404860_56404860</t>
  </si>
  <si>
    <t>30.06.2023 22:12:42</t>
  </si>
  <si>
    <t>01.07.2023 00:11:57</t>
  </si>
  <si>
    <t>ULUCAK DM-2 35-27-M00331_KEMALPAŞA TM M05_72170767</t>
  </si>
  <si>
    <t>30.06.2023 05:39:08</t>
  </si>
  <si>
    <t>30.06.2023 05:52:58</t>
  </si>
  <si>
    <t>İM-1/DM-1/A 35-14-M00313_956643518_956643518</t>
  </si>
  <si>
    <t>30.06.2023 12:39:54</t>
  </si>
  <si>
    <t>30.06.2023 15:51:36</t>
  </si>
  <si>
    <t>30.06.2023 17:32:05</t>
  </si>
  <si>
    <t>30.06.2023 21:26:33</t>
  </si>
  <si>
    <t>L-264 ŞİFNE CAD. SONU 35-18-L00264_35-18-L00264_72081704</t>
  </si>
  <si>
    <t>30.06.2023 04:31:36</t>
  </si>
  <si>
    <t>30.06.2023 04:59:07</t>
  </si>
  <si>
    <t>LÜTFİYE KÖK 45-80-M02970_LÜTFİYE TR-1 TR-2 M05_84270463</t>
  </si>
  <si>
    <t>30.06.2023 10:57:27</t>
  </si>
  <si>
    <t>30.06.2023 11:06:50</t>
  </si>
  <si>
    <t>30.06.2023 13:31:09</t>
  </si>
  <si>
    <t>30.06.2023 16:54:22</t>
  </si>
  <si>
    <t>30.06.2023 06:31:28</t>
  </si>
  <si>
    <t>30.06.2023 06:41:42</t>
  </si>
  <si>
    <t>L-400 35-18-L00400_950459138_950459138</t>
  </si>
  <si>
    <t>30.06.2023 14:23:02</t>
  </si>
  <si>
    <t>30.06.2023 15:50:04</t>
  </si>
  <si>
    <t>İKİZTEPE KÖK 45-78-M00258_HatBaşıAyırıcı_53139862 M03_53139862</t>
  </si>
  <si>
    <t>30.06.2023 19:45:34</t>
  </si>
  <si>
    <t>30.06.2023 22:00:55</t>
  </si>
  <si>
    <t>30.06.2023 16:02:03</t>
  </si>
  <si>
    <t>30.06.2023 19:11:33</t>
  </si>
  <si>
    <t>30.06.2023 11:45:50</t>
  </si>
  <si>
    <t>30.06.2023 12:10:17</t>
  </si>
  <si>
    <t>30.06.2023 06:40:23</t>
  </si>
  <si>
    <t>30.06.2023 08:28:56</t>
  </si>
  <si>
    <t>30.06.2023 17:24:50</t>
  </si>
  <si>
    <t>30.06.2023 17:27:59</t>
  </si>
  <si>
    <t>K-1368 35-08-K01368_35-08-K01368_42013231</t>
  </si>
  <si>
    <t>30.06.2023 10:58:41</t>
  </si>
  <si>
    <t>30.06.2023 11:39:46</t>
  </si>
  <si>
    <t>30.06.2023 09:34:28</t>
  </si>
  <si>
    <t>30.06.2023 10:38:54</t>
  </si>
  <si>
    <t>30.06.2023 09:37:11</t>
  </si>
  <si>
    <t>30.06.2023 11:04:23</t>
  </si>
  <si>
    <t>L-401 ALTINYUNUS DM 35-18-L00401_5835708_56375110_56375110</t>
  </si>
  <si>
    <t>30.06.2023 20:50:08</t>
  </si>
  <si>
    <t>30.06.2023 22:00:50</t>
  </si>
  <si>
    <t>K-524 35-01-K00524_35-01-K00524_2367115</t>
  </si>
  <si>
    <t>30.06.2023 20:11:31</t>
  </si>
  <si>
    <t>30.06.2023 21:07:31</t>
  </si>
  <si>
    <t>30.06.2023 06:53:07</t>
  </si>
  <si>
    <t>30.06.2023 07:05:17</t>
  </si>
  <si>
    <t>30.06.2023 18:27:29</t>
  </si>
  <si>
    <t>30.06.2023 18:31:24</t>
  </si>
  <si>
    <t>TR-65 45-77-L00065_HatBaşıAyırıcı_89227698 L02_89227698</t>
  </si>
  <si>
    <t>30.06.2023 23:18:04</t>
  </si>
  <si>
    <t>01.07.2023 00:03:09</t>
  </si>
  <si>
    <t>KORDON KÖK 45-78-M00730_HatBaşıAyırıcı_89483870 M03_89483870</t>
  </si>
  <si>
    <t>30.06.2023 08:37:38</t>
  </si>
  <si>
    <t>30.06.2023 12:04:20</t>
  </si>
  <si>
    <t>30.06.2023 12:09:31</t>
  </si>
  <si>
    <t>30.06.2023 12:44:26</t>
  </si>
  <si>
    <t>30.06.2023 10:24:20</t>
  </si>
  <si>
    <t>30.06.2023 13:16:38</t>
  </si>
  <si>
    <t>30.06.2023 06:03:09</t>
  </si>
  <si>
    <t>30.06.2023 06:12:59</t>
  </si>
  <si>
    <t>30.06.2023 14:35:58</t>
  </si>
  <si>
    <t>30.06.2023 15:29:13</t>
  </si>
  <si>
    <t>BAŞPINAR KÖK 45-76-L00001_HatBaşıAyırıcı_53136374 L02_53136374</t>
  </si>
  <si>
    <t>30.06.2023 09:14:45</t>
  </si>
  <si>
    <t>30.06.2023 10:57:34</t>
  </si>
  <si>
    <t>K-4532 35-01-K04532_C_56377617_56377617</t>
  </si>
  <si>
    <t>30.06.2023 20:43:52</t>
  </si>
  <si>
    <t>30.06.2023 22:15:43</t>
  </si>
  <si>
    <t>YUKARIKIRIKLAR TR-1 35-16-M00063_DIREK TIPI TRAFO HUCRESI H01_2044127</t>
  </si>
  <si>
    <t>30.06.2023 09:39:03</t>
  </si>
  <si>
    <t>30.06.2023 11:55:52</t>
  </si>
  <si>
    <t>L-144 (ANKARALILAR SİTESİ) 35-18-L00144_95001324003_95001324003</t>
  </si>
  <si>
    <t>30.06.2023 15:20:12</t>
  </si>
  <si>
    <t>30.06.2023 17:19:44</t>
  </si>
  <si>
    <t>HASAN BÜYÜKYOLDAŞ SULAMA GRUBU 35-29-M00277_35-29-M00277_2350617</t>
  </si>
  <si>
    <t>30.06.2023 13:51:52</t>
  </si>
  <si>
    <t>30.06.2023 15:47:47</t>
  </si>
  <si>
    <t>GÜZELKÖY KÖK 45-71-M00123_GÜZELKÖY M07_50218018</t>
  </si>
  <si>
    <t>30.06.2023 15:36:28</t>
  </si>
  <si>
    <t>30.06.2023 15:57:14</t>
  </si>
  <si>
    <t>YAKACIK TR-1 35-20-L00232_955206334_955206334</t>
  </si>
  <si>
    <t>30.06.2023 12:07:17</t>
  </si>
  <si>
    <t>30.06.2023 15:39:20</t>
  </si>
  <si>
    <t>DM-2/TR-19 45-72-L00019_TR-2/21 L03_61368812</t>
  </si>
  <si>
    <t>30.06.2023 05:55:31</t>
  </si>
  <si>
    <t>30.06.2023 06:49:37</t>
  </si>
  <si>
    <t>YOLÜSTÜ TR-5 (ÜÇ DUTLAR MEVKİİ) 35-15-M00219__81571052_81571052</t>
  </si>
  <si>
    <t>30.06.2023 07:08:36</t>
  </si>
  <si>
    <t>30.06.2023 11:41:54</t>
  </si>
  <si>
    <t>SART TR-3 45-78-M00175_A_56393339_56393339</t>
  </si>
  <si>
    <t>30.06.2023 19:32:15</t>
  </si>
  <si>
    <t>30.06.2023 20:25:39</t>
  </si>
  <si>
    <t>ÇATALOLUK DM 45-74-M00227_HatBaşıAyırıcı_77952913 M05_77952913</t>
  </si>
  <si>
    <t>30.06.2023 01:31:23</t>
  </si>
  <si>
    <t>30.06.2023 02:07:33</t>
  </si>
  <si>
    <t>AKGEDİK KÖK-1 45-71-M00162_EMLAKDERE M03_56219277</t>
  </si>
  <si>
    <t>30.06.2023 07:53:13</t>
  </si>
  <si>
    <t>30.06.2023 10:19:13</t>
  </si>
  <si>
    <t>TR-1/41 45-72-M00041_956502793_956502793</t>
  </si>
  <si>
    <t>30.06.2023 12:47:53</t>
  </si>
  <si>
    <t>30.06.2023 14:33:38</t>
  </si>
  <si>
    <t>TR-87 MENTEŞ KAVŞAĞI 35-19-L00087_956664498_956664498</t>
  </si>
  <si>
    <t>30.06.2023 11:26:54</t>
  </si>
  <si>
    <t>30.06.2023 12:46:10</t>
  </si>
  <si>
    <t>30.06.2023 18:38:08</t>
  </si>
  <si>
    <t>30.06.2023 19:21:07</t>
  </si>
  <si>
    <t>30.06.2023 03:18:01</t>
  </si>
  <si>
    <t>30.06.2023 04:21:18</t>
  </si>
  <si>
    <t>YAHŞELLİ DM-5 35-28-M00882_KÖK-20 M09_66819936</t>
  </si>
  <si>
    <t>30.06.2023 18:01:44</t>
  </si>
  <si>
    <t>30.06.2023 20:14:07</t>
  </si>
  <si>
    <t>KARABULU KÖK 35-31-L00227_HatBaşıAyırıcı_95853199 L03_95853199</t>
  </si>
  <si>
    <t>30.06.2023 14:16:16</t>
  </si>
  <si>
    <t>30.06.2023 18:26:59</t>
  </si>
  <si>
    <t>30.06.2023 09:49:17</t>
  </si>
  <si>
    <t>30.06.2023 10:44:02</t>
  </si>
  <si>
    <t>L-272 35-18-L00272_950445690_950445690</t>
  </si>
  <si>
    <t>30.06.2023 19:41:59</t>
  </si>
  <si>
    <t>30.06.2023 21:04:24</t>
  </si>
  <si>
    <t>ÖDEMİŞ MESLEK LİSESİ KÖK 35-15-M00422_TR-42 M01_77047370</t>
  </si>
  <si>
    <t>30.06.2023 08:00:33</t>
  </si>
  <si>
    <t>30.06.2023 09:39:29</t>
  </si>
  <si>
    <t>30.06.2023 20:14:54</t>
  </si>
  <si>
    <t>30.06.2023 20:23:37</t>
  </si>
  <si>
    <t>KARAOĞLANLI TR-2 45-71-M00092_A_56404107_56404107</t>
  </si>
  <si>
    <t>30.06.2023 22:06:37</t>
  </si>
  <si>
    <t>01.07.2023 01:44:14</t>
  </si>
  <si>
    <t>MEDAR TR-6 45-72-L00276_DAĞITIM TRAFOSU TR-6 L06_2104221</t>
  </si>
  <si>
    <t>30.06.2023 08:57:51</t>
  </si>
  <si>
    <t>30.06.2023 10:41:27</t>
  </si>
  <si>
    <t>30.06.2023 19:59:10</t>
  </si>
  <si>
    <t>30.06.2023 20:51:03</t>
  </si>
  <si>
    <t>TEKELİ TR-11 35-22-M00249_95001289014_95001289014</t>
  </si>
  <si>
    <t>30.06.2023 10:45:35</t>
  </si>
  <si>
    <t>30.06.2023 12:01:33</t>
  </si>
  <si>
    <t>KÜÇÜKAVULCUK DM 35-15-L00727_KÜÇÜKAVLUCUK SULAMA KOOP. L06_72098515</t>
  </si>
  <si>
    <t>30.06.2023 07:28:00</t>
  </si>
  <si>
    <t>30.06.2023 10:05:33</t>
  </si>
  <si>
    <t>30.06.2023 17:11:30</t>
  </si>
  <si>
    <t>30.06.2023 18:10:58</t>
  </si>
  <si>
    <t>30.06.2023 15:02:22</t>
  </si>
  <si>
    <t>30.06.2023 15:12:19</t>
  </si>
  <si>
    <t>30.06.2023 10:34:54</t>
  </si>
  <si>
    <t>30.06.2023 13:20:09</t>
  </si>
  <si>
    <t>30.06.2023 16:57:52</t>
  </si>
  <si>
    <t>30.06.2023 17:12:57</t>
  </si>
  <si>
    <t>30.06.2023 08:15:28</t>
  </si>
  <si>
    <t>30.06.2023 08:44:36</t>
  </si>
  <si>
    <t>L-400 35-18-L00400_BAYKAL L03_2094161</t>
  </si>
  <si>
    <t>30.06.2023 06:30:27</t>
  </si>
  <si>
    <t>30.06.2023 06:38:06</t>
  </si>
  <si>
    <t>30.06.2023 14:12:35</t>
  </si>
  <si>
    <t>30.06.2023 15:07:44</t>
  </si>
  <si>
    <t>BEĞEL DEĞİRMENBOĞAZI TR-1 45-75-M00283_A_56405395_56405395</t>
  </si>
  <si>
    <t>30.06.2023 09:55:14</t>
  </si>
  <si>
    <t>30.06.2023 13:12:49</t>
  </si>
  <si>
    <t>30.06.2023 07:57:09</t>
  </si>
  <si>
    <t>30.06.2023 09:52:58</t>
  </si>
  <si>
    <t>M-3443(YATIRIM REZERVE) 35-03-M03443_ M01_88208623</t>
  </si>
  <si>
    <t>30.06.2023 06:13:21</t>
  </si>
  <si>
    <t>30.06.2023 08:55:58</t>
  </si>
  <si>
    <t>30.06.2023 07:28:35</t>
  </si>
  <si>
    <t>30.06.2023 07:58:04</t>
  </si>
  <si>
    <t>TR-2 GÖLCÜKLER 35-22-M00002_955261733_955261733</t>
  </si>
  <si>
    <t>30.06.2023 13:14:48</t>
  </si>
  <si>
    <t>30.06.2023 15:06:53</t>
  </si>
  <si>
    <t>30.06.2023 04:47:11</t>
  </si>
  <si>
    <t>30.06.2023 06:19:33</t>
  </si>
  <si>
    <t>ÇARIKKARALAR TR-1 45-73-M01075_DIREK TIPI TRAFO HUCRESI H01_2112470</t>
  </si>
  <si>
    <t>30.06.2023 12:41:11</t>
  </si>
  <si>
    <t>30.06.2023 14:06:48</t>
  </si>
  <si>
    <t>30.06.2023 07:30:56</t>
  </si>
  <si>
    <t>30.06.2023 10:20:43</t>
  </si>
  <si>
    <t>L-425 BELLONA KABİN 35-18-L00425_7842867_56368758_56368758</t>
  </si>
  <si>
    <t>30.06.2023 08:20:21</t>
  </si>
  <si>
    <t>30.06.2023 09:20:25</t>
  </si>
  <si>
    <t>L-37 YAT LİMANI 35-14-L00037_B B05_5846723</t>
  </si>
  <si>
    <t>30.06.2023 19:53:08</t>
  </si>
  <si>
    <t>30.06.2023 20:50:17</t>
  </si>
  <si>
    <t>30.06.2023 00:28:04</t>
  </si>
  <si>
    <t>30.06.2023 01:49:59</t>
  </si>
  <si>
    <t>SEYREK TR-7 KÖK 35-28-M00379_HatBaşıAyırıcı_53133668 M07_53133668</t>
  </si>
  <si>
    <t>30.06.2023 16:14:57</t>
  </si>
  <si>
    <t>30.06.2023 17:15:36</t>
  </si>
  <si>
    <t>MENEMEN DM-4/12 (KÖK-16) 35-28-M00016_DAĞITIM TRAFO MENEMEN DM-4/12(KÖK-16) M04_66837074</t>
  </si>
  <si>
    <t>30.06.2023 20:29:33</t>
  </si>
  <si>
    <t>30.06.2023 20:54:58</t>
  </si>
  <si>
    <t>K-1368 35-08-K01368_99187157_99187157</t>
  </si>
  <si>
    <t>30.06.2023 09:51:23</t>
  </si>
  <si>
    <t>30.06.2023 11:33:14</t>
  </si>
  <si>
    <t>KOLDERE TR-11 45-80-M00056_TR-92 TST M03_84186843</t>
  </si>
  <si>
    <t>30.06.2023 06:47:25</t>
  </si>
  <si>
    <t>30.06.2023 07:15:03</t>
  </si>
  <si>
    <t>30.06.2023 18:51:00</t>
  </si>
  <si>
    <t>30.06.2023 18:54:06</t>
  </si>
  <si>
    <t>KURTTUTAN TR-1 45-78-M01152_953272382_953272382</t>
  </si>
  <si>
    <t>30.06.2023 17:24:45</t>
  </si>
  <si>
    <t>30.06.2023 18:19:06</t>
  </si>
  <si>
    <t>DM-12/TR-1 45-73-M00067_ASKERİYE M02_65918028</t>
  </si>
  <si>
    <t>30.06.2023 07:46:52</t>
  </si>
  <si>
    <t>30.06.2023 08:13:21</t>
  </si>
  <si>
    <t>BAŞIBÜYÜK KÖK 45-77-L00158_HatBaşıAyırıcı_76564800 L03_76564800</t>
  </si>
  <si>
    <t>30.06.2023 20:42:11</t>
  </si>
  <si>
    <t>30.06.2023 22:03:12</t>
  </si>
  <si>
    <t>30.06.2023 19:32:42</t>
  </si>
  <si>
    <t>30.06.2023 19:43:54</t>
  </si>
  <si>
    <t>İSKELE MAH. TR 35-16-M00655_35-16-M00655_2377176</t>
  </si>
  <si>
    <t>30.06.2023 13:48:51</t>
  </si>
  <si>
    <t>30.06.2023 14:18:38</t>
  </si>
  <si>
    <t>30.06.2023 22:51:54</t>
  </si>
  <si>
    <t>30.06.2023 23:04:37</t>
  </si>
  <si>
    <t>30.06.2023 06:34:53</t>
  </si>
  <si>
    <t>30.06.2023 08:29:32</t>
  </si>
  <si>
    <t>AKÇAPINAR KÖK 45-83-L00131_AKÇAPINAR L06_72176481</t>
  </si>
  <si>
    <t>30.06.2023 09:31:47</t>
  </si>
  <si>
    <t>30.06.2023 10:47:07</t>
  </si>
  <si>
    <t>TEKELİ ARITMA KÖK 35-22-M00090_KARAKUYU ÇIKIŞI M03_2127060</t>
  </si>
  <si>
    <t>30.06.2023 09:03:36</t>
  </si>
  <si>
    <t>30.06.2023 09:47:48</t>
  </si>
  <si>
    <t>TR-45 35-27-M00045_99055113_99055113</t>
  </si>
  <si>
    <t>30.06.2023 11:02:47</t>
  </si>
  <si>
    <t>30.06.2023 11:45:41</t>
  </si>
  <si>
    <t>M-2881 35-02-M02881_DAĞITIM TRAFOSU-2 M04_72348363</t>
  </si>
  <si>
    <t>30.06.2023 17:29:59</t>
  </si>
  <si>
    <t>30.06.2023 18:24:52</t>
  </si>
  <si>
    <t>ÇALTILI TR-1 45-78-L00365_953298812_953298812</t>
  </si>
  <si>
    <t>30.06.2023 21:21:41</t>
  </si>
  <si>
    <t>30.06.2023 23:30:42</t>
  </si>
  <si>
    <t>AKKEÇİLİ TR-258 TARIMSAL SULAMA 45-73-M00916_DIREK TIPI TRAFO HUCRESI H01_2094302</t>
  </si>
  <si>
    <t>30.06.2023 10:31:32</t>
  </si>
  <si>
    <t>30.06.2023 12:54:11</t>
  </si>
  <si>
    <t>ÇANAKÇI TR-1 45-74-M00168_B_56354345_56354345</t>
  </si>
  <si>
    <t>30.06.2023 16:37:33</t>
  </si>
  <si>
    <t>30.06.2023 17:45:54</t>
  </si>
  <si>
    <t>L-2 35-18-L00002_50072598 D1_50072683</t>
  </si>
  <si>
    <t>30.06.2023 10:25:34</t>
  </si>
  <si>
    <t>30.06.2023 11:52:44</t>
  </si>
  <si>
    <t>M-984 35-03-M00984_910275683_910275683</t>
  </si>
  <si>
    <t>30.06.2023 12:07:53</t>
  </si>
  <si>
    <t>30.06.2023 14:47:08</t>
  </si>
  <si>
    <t>BULGURCA TR-3 35-22-M00253_DAĞITIM TRAFOSU TR-3 M01_65881107</t>
  </si>
  <si>
    <t>30.06.2023 13:59:14</t>
  </si>
  <si>
    <t>30.06.2023 14:26:17</t>
  </si>
  <si>
    <t>SOMA KÖYLER DM-2 45-82-M00125_KÖYLER 34.5 M08_2304026</t>
  </si>
  <si>
    <t>30.06.2023 08:36:48</t>
  </si>
  <si>
    <t>30.06.2023 08:51:38</t>
  </si>
  <si>
    <t>GÜMÜLDÜR M-36 35-25-M00036_DIREK TIPI TRAFO HUCRESI H01_2114731</t>
  </si>
  <si>
    <t>30.06.2023 18:18:40</t>
  </si>
  <si>
    <t>30.06.2023 18:32:53</t>
  </si>
  <si>
    <t>TR-65 45-77-L00065_TR-67 L05_2326744</t>
  </si>
  <si>
    <t>30.06.2023 23:14:42</t>
  </si>
  <si>
    <t>01.07.2023 00:34:44</t>
  </si>
  <si>
    <t>30.06.2023 05:56:40</t>
  </si>
  <si>
    <t>30.06.2023 06:06:46</t>
  </si>
  <si>
    <t>30.06.2023 07:18:07</t>
  </si>
  <si>
    <t>30.06.2023 08:07:23</t>
  </si>
  <si>
    <t>TR-30 45-78-L00764__82025103_82025103</t>
  </si>
  <si>
    <t>30.06.2023 17:39:27</t>
  </si>
  <si>
    <t>30.06.2023 19:26:16</t>
  </si>
  <si>
    <t>AŞAĞIKIRIKLAR DM 35-16-M00448_YENİKENT SULAMA M11_2334658</t>
  </si>
  <si>
    <t>30.06.2023 02:43:15</t>
  </si>
  <si>
    <t>30.06.2023 03:36:54</t>
  </si>
  <si>
    <t>İSKELE MAH. TR 35-16-M00655_950312709_950312709</t>
  </si>
  <si>
    <t>30.06.2023 09:15:14</t>
  </si>
  <si>
    <t>30.06.2023 13:53:44</t>
  </si>
  <si>
    <t>KARABURUN İM 35-21-A00001_HatBaşıAyırıcı_53138247 L05_53138247</t>
  </si>
  <si>
    <t>30.06.2023 21:30:37</t>
  </si>
  <si>
    <t>30.06.2023 23:01:21</t>
  </si>
  <si>
    <t>DÜDÜKÇÜ GEDİĞİ TR 45-73-M00596_A_91106227_91106227</t>
  </si>
  <si>
    <t>30.06.2023 09:35:51</t>
  </si>
  <si>
    <t>30.06.2023 11:36:27</t>
  </si>
  <si>
    <t>MENEMEN TR-82 35-28-M00682_953374625_953374625</t>
  </si>
  <si>
    <t>30.06.2023 11:32:16</t>
  </si>
  <si>
    <t>30.06.2023 13:31:28</t>
  </si>
  <si>
    <t>DM-01/06 45-71-M00023_C c1_45143199</t>
  </si>
  <si>
    <t>30.06.2023 10:31:42</t>
  </si>
  <si>
    <t>30.06.2023 11:12:36</t>
  </si>
  <si>
    <t>SÜLEYMANLI KÖK 35-28-M00606_HatBaşıAyırıcı_53134121 M11_53134121</t>
  </si>
  <si>
    <t>30.06.2023 16:47:23</t>
  </si>
  <si>
    <t>30.06.2023 21:51:47</t>
  </si>
  <si>
    <t>30.06.2023 12:10:26</t>
  </si>
  <si>
    <t>30.06.2023 12:31:50</t>
  </si>
  <si>
    <t>M-1285 35-02-M01285_910055248_910055248</t>
  </si>
  <si>
    <t>30.06.2023 11:27:31</t>
  </si>
  <si>
    <t>30.06.2023 12:01:19</t>
  </si>
  <si>
    <t>30.06.2023 06:02:45</t>
  </si>
  <si>
    <t>30.06.2023 07:28:33</t>
  </si>
  <si>
    <t>UZUNLAR KÖYÜ TR-1 45-71-M01688_A_91392216_91392216</t>
  </si>
  <si>
    <t>30.06.2023 01:51:03</t>
  </si>
  <si>
    <t>30.06.2023 06:15:34</t>
  </si>
  <si>
    <t>30.06.2023 12:56:10</t>
  </si>
  <si>
    <t>30.06.2023 14:51:38</t>
  </si>
  <si>
    <t>DEREKÖY KÖK-2 45-82-M00205_IŞIKLAR-4 M010_82862634</t>
  </si>
  <si>
    <t>30.06.2023 09:20:32</t>
  </si>
  <si>
    <t>30.06.2023 11:40:25</t>
  </si>
  <si>
    <t>HORZUM SAZDERE TR-1 45-73-M00266_45-73-M00266_2368526</t>
  </si>
  <si>
    <t>30.06.2023 20:33:06</t>
  </si>
  <si>
    <t>30.06.2023 21:38:55</t>
  </si>
  <si>
    <t>YAHŞELLİ KÖK 35-28-M00293_HAYKIRAN M01_66582254</t>
  </si>
  <si>
    <t>30.06.2023 08:15:43</t>
  </si>
  <si>
    <t>30.06.2023 08:58:32</t>
  </si>
  <si>
    <t>KULA İM 45-77-A00001_HatBaşıAyırıcı_66085765 M01_66085765</t>
  </si>
  <si>
    <t>30.06.2023 06:28:33</t>
  </si>
  <si>
    <t>30.06.2023 09:28:26</t>
  </si>
  <si>
    <t>ÇATALOLUK DM 45-74-M00227_GÜVELİ M05_2115043</t>
  </si>
  <si>
    <t>30.06.2023 00:26:33</t>
  </si>
  <si>
    <t>30.06.2023 00:33:53</t>
  </si>
  <si>
    <t>TR-26 35-17-M00217_950308011_950308011</t>
  </si>
  <si>
    <t>30.06.2023 10:00:09</t>
  </si>
  <si>
    <t>30.06.2023 10:54:01</t>
  </si>
  <si>
    <t>DEVELİ TR-2 35-22-M00284_A_56356310_56356310</t>
  </si>
  <si>
    <t>30.06.2023 15:52:56</t>
  </si>
  <si>
    <t>30.06.2023 17:49:24</t>
  </si>
  <si>
    <t>TR-65 KANLICAKONAĞI MEVKİİ 35-15-L00065_B_56372430_56372430</t>
  </si>
  <si>
    <t>30.06.2023 21:10:42</t>
  </si>
  <si>
    <t>30.06.2023 21:41:22</t>
  </si>
  <si>
    <t>30.06.2023 09:33:05</t>
  </si>
  <si>
    <t>30.06.2023 10:45:30</t>
  </si>
  <si>
    <t>SADİ EĞERCİOĞLU VE ARK. SULAMA TR 45-73-M00682_945650172_945650172</t>
  </si>
  <si>
    <t>30.06.2023 21:59:40</t>
  </si>
  <si>
    <t>30.06.2023 23:36:10</t>
  </si>
  <si>
    <t>L-114 OVACIK 35-18-L00114_950439330_950439330</t>
  </si>
  <si>
    <t>30.06.2023 17:00:48</t>
  </si>
  <si>
    <t>30.06.2023 18:22:37</t>
  </si>
  <si>
    <t>30.06.2023 19:08:42</t>
  </si>
  <si>
    <t>30.06.2023 21:34:06</t>
  </si>
  <si>
    <t>30.06.2023 09:23:51</t>
  </si>
  <si>
    <t>30.06.2023 10:29:58</t>
  </si>
  <si>
    <t>30.06.2023 20:01:31</t>
  </si>
  <si>
    <t>30.06.2023 20:16:32</t>
  </si>
  <si>
    <t>TR-113 ZEYTİNALANI 35-19-L00113__72372522_72372522</t>
  </si>
  <si>
    <t>30.06.2023 03:48:02</t>
  </si>
  <si>
    <t>30.06.2023 07:25:38</t>
  </si>
  <si>
    <t>30.06.2023 12:22:05</t>
  </si>
  <si>
    <t>30.06.2023 14:53:07</t>
  </si>
  <si>
    <t>30.06.2023 18:02:27</t>
  </si>
  <si>
    <t>30.06.2023 20:16:18</t>
  </si>
  <si>
    <t>30.06.2023 00:29:04</t>
  </si>
  <si>
    <t>30.06.2023 01:12:13</t>
  </si>
  <si>
    <t>30.06.2023 11:44:36</t>
  </si>
  <si>
    <t>30.06.2023 14:31:40</t>
  </si>
  <si>
    <t>M-271 KARAKAYALAR DM 35-14-M00271_BAHÇEŞEHİR M01_2066816</t>
  </si>
  <si>
    <t>30.06.2023 09:27:54</t>
  </si>
  <si>
    <t>30.06.2023 09:35:50</t>
  </si>
  <si>
    <t>SARIGÖL TR-43 45-79-M00043_A_56396620_56396620</t>
  </si>
  <si>
    <t>30.06.2023 13:08:45</t>
  </si>
  <si>
    <t>30.06.2023 14:59:48</t>
  </si>
  <si>
    <t>M-3429(YATIRIM REZERVE) 35-03-M03429_ K02_41934573</t>
  </si>
  <si>
    <t>30.06.2023 08:27:47</t>
  </si>
  <si>
    <t>30.06.2023 12:35:00</t>
  </si>
  <si>
    <t>BODAMAS TR-6 45-75-M00298_945607709_945607709</t>
  </si>
  <si>
    <t>30.06.2023 14:17:33</t>
  </si>
  <si>
    <t>30.06.2023 15:44:37</t>
  </si>
  <si>
    <t>M-147 SAKIZLIKOY 35-18-M00147_DAĞITIM TRF M-147 M03_66031086</t>
  </si>
  <si>
    <t>30.06.2023 11:48:56</t>
  </si>
  <si>
    <t>30.06.2023 12:36:20</t>
  </si>
  <si>
    <t>PANCAR KÖK 35-26-M00891_KARAKUYU M02_2123366</t>
  </si>
  <si>
    <t>30.06.2023 07:07:48</t>
  </si>
  <si>
    <t>30.06.2023 07:58:14</t>
  </si>
  <si>
    <t>KALINHARMAN TR-1 45-77-L00303_A_56387490_56387490</t>
  </si>
  <si>
    <t>30.06.2023 19:30:35</t>
  </si>
  <si>
    <t>30.06.2023 20:22:04</t>
  </si>
  <si>
    <t>KARAMAN İÇME SUYU YANI TR-3 35-31-L00050_47863837_56394332_56394332</t>
  </si>
  <si>
    <t>30.06.2023 18:11:21</t>
  </si>
  <si>
    <t>30.06.2023 19:58:54</t>
  </si>
  <si>
    <t>30.06.2023 05:40:21</t>
  </si>
  <si>
    <t>30.06.2023 06:15:36</t>
  </si>
  <si>
    <t>DM-3/TR-30 35-26-M01632_95002650267_95002650267</t>
  </si>
  <si>
    <t>30.06.2023 09:05:46</t>
  </si>
  <si>
    <t>30.06.2023 11:43:17</t>
  </si>
  <si>
    <t>ASARLIK TR-15 35-28-M00187_915148546_915148546</t>
  </si>
  <si>
    <t>30.06.2023 12:46:20</t>
  </si>
  <si>
    <t>30.06.2023 14:41:28</t>
  </si>
  <si>
    <t>30.06.2023 17:29:04</t>
  </si>
  <si>
    <t>30.06.2023 19:42:02</t>
  </si>
  <si>
    <t>K-3740 35-08-K03740_35-08-K03740_42461245</t>
  </si>
  <si>
    <t>30.06.2023 20:08:48</t>
  </si>
  <si>
    <t>30.06.2023 20:51:08</t>
  </si>
  <si>
    <t>30.06.2023 10:33:26</t>
  </si>
  <si>
    <t>30.06.2023 11:36:06</t>
  </si>
  <si>
    <t>30.06.2023 14:26:38</t>
  </si>
  <si>
    <t>30.06.2023 15:41:10</t>
  </si>
  <si>
    <t>K-3453 35-08-K03453_914551796_914551796</t>
  </si>
  <si>
    <t>30.06.2023 08:24:15</t>
  </si>
  <si>
    <t>30.06.2023 09:59:55</t>
  </si>
  <si>
    <t>30.06.2023 19:27:11</t>
  </si>
  <si>
    <t>30.06.2023 19:54:57</t>
  </si>
  <si>
    <t>UÇAK KARDEŞLER KÖK 45-73-M00296_CABBAR DM GİRİŞ M01_66733885</t>
  </si>
  <si>
    <t>30.06.2023 06:49:08</t>
  </si>
  <si>
    <t>30.06.2023 07:30:32</t>
  </si>
  <si>
    <t>30.06.2023 08:34:05</t>
  </si>
  <si>
    <t>30.06.2023 09:26:00</t>
  </si>
  <si>
    <t>TORBALI DM 35-26-M00001_TR-5 M07_2056987</t>
  </si>
  <si>
    <t>30.06.2023 05:58:45</t>
  </si>
  <si>
    <t>30.06.2023 06:24:00</t>
  </si>
  <si>
    <t>30.06.2023 11:13:10</t>
  </si>
  <si>
    <t>30.06.2023 13:12:09</t>
  </si>
  <si>
    <t>DM02/TR17 45-73-M00018_45-73-M00018_67060350</t>
  </si>
  <si>
    <t>30.06.2023 01:40:08</t>
  </si>
  <si>
    <t>30.06.2023 02:21:38</t>
  </si>
  <si>
    <t>TR-56 35-30-L00056_955316065_955316065</t>
  </si>
  <si>
    <t>30.06.2023 10:20:16</t>
  </si>
  <si>
    <t>30.06.2023 12:13:42</t>
  </si>
  <si>
    <t>DM-2/TR-20 35-22-M00853_TR-51 (ALTINTEPE) M01_66057540</t>
  </si>
  <si>
    <t>30.06.2023 05:35:50</t>
  </si>
  <si>
    <t>30.06.2023 06:29:11</t>
  </si>
  <si>
    <t>30.06.2023 14:32:11</t>
  </si>
  <si>
    <t>30.06.2023 15:22:47</t>
  </si>
  <si>
    <t>TR-2/98 45-83-M00780_TR-2/100 M01_81593459</t>
  </si>
  <si>
    <t>30.06.2023 18:51:51</t>
  </si>
  <si>
    <t>30.06.2023 19:12:06</t>
  </si>
  <si>
    <t>30.06.2023 21:30:31</t>
  </si>
  <si>
    <t>30.06.2023 21:30:48</t>
  </si>
  <si>
    <t>HALİLBEYLİ TR-1 KÖK 35-27-M01057_BAĞYURDU İSKİMAETİ HALİLBEYLİ TR-2/TR-3 M03_61283943</t>
  </si>
  <si>
    <t>30.06.2023 07:37:01</t>
  </si>
  <si>
    <t>30.06.2023 09:39:33</t>
  </si>
  <si>
    <t>BODAMAS TR-6 45-75-M00298_45-75-M00298_2363337</t>
  </si>
  <si>
    <t>30.06.2023 17:29:43</t>
  </si>
  <si>
    <t>30.06.2023 20:08:47</t>
  </si>
  <si>
    <t>L-322 AKKENT SİTESİ 35-18-L00322_950466736_950466736</t>
  </si>
  <si>
    <t>30.06.2023 12:48:10</t>
  </si>
  <si>
    <t>30.06.2023 14:38:16</t>
  </si>
  <si>
    <t>GÜVERCİNLİK KUNDAKLAR TR-1 45-77-L00453_45-77-L00453_81493838</t>
  </si>
  <si>
    <t>13.06.2023 09:14:59</t>
  </si>
  <si>
    <t>13.06.2023 12:10:21</t>
  </si>
  <si>
    <t>M-246 35-02-M00246_964258734_964258734</t>
  </si>
  <si>
    <t>09.06.2023 14:06:22</t>
  </si>
  <si>
    <t>09.06.2023 19:54:32</t>
  </si>
  <si>
    <t>DM-20/10 45-71-M00418_915849959_915849959</t>
  </si>
  <si>
    <t>19.06.2023 09:49:37</t>
  </si>
  <si>
    <t>19.06.2023 14:54:16</t>
  </si>
  <si>
    <t>TR-4 35-31-M00004_995440554_995440554</t>
  </si>
  <si>
    <t>20.06.2023 19:59:32</t>
  </si>
  <si>
    <t>20.06.2023 20:55:20</t>
  </si>
  <si>
    <t>24.06.2023 10:01:10</t>
  </si>
  <si>
    <t>24.06.2023 14:55:42</t>
  </si>
  <si>
    <t>PANCAR TR-12(YATIRIM REZERVE) 35-26-M01584_985580684_985580684</t>
  </si>
  <si>
    <t>14.06.2023 11:24:45</t>
  </si>
  <si>
    <t>14.06.2023 12:55:47</t>
  </si>
  <si>
    <t>M-3071(YATIRIM REZERVE) 35-02-M03071_35-02-M03071_80639383</t>
  </si>
  <si>
    <t>02.06.2023 18:20:07</t>
  </si>
  <si>
    <t>02.06.2023 18:36:56</t>
  </si>
  <si>
    <t>TR-61 35-19-L00061_956692266_956692266</t>
  </si>
  <si>
    <t>09.06.2023 18:57:49</t>
  </si>
  <si>
    <t>09.06.2023 20:28:41</t>
  </si>
  <si>
    <t>MENEMEN KGM TR-1 ÖZEL TR 35-28-M00598Ö_ M01_2323837</t>
  </si>
  <si>
    <t>10.06.2023 13:39:49</t>
  </si>
  <si>
    <t>10.06.2023 14:13:49</t>
  </si>
  <si>
    <t>DM-14/3 45-71-M00387_95002661911_95002661911</t>
  </si>
  <si>
    <t>14.06.2023 08:58:42</t>
  </si>
  <si>
    <t>14.06.2023 12:40:47</t>
  </si>
  <si>
    <t>L-267 35-18-L00267_985328049_985328049</t>
  </si>
  <si>
    <t>12.06.2023 19:18:11</t>
  </si>
  <si>
    <t>12.06.2023 22:44:07</t>
  </si>
  <si>
    <t>09.06.2023 09:51:35</t>
  </si>
  <si>
    <t>09.06.2023 11:21:51</t>
  </si>
  <si>
    <t>TR-91/A 45-78-L00721_961302543_961302543</t>
  </si>
  <si>
    <t>18.06.2023 20:11:28</t>
  </si>
  <si>
    <t>18.06.2023 20:52:29</t>
  </si>
  <si>
    <t>TR-272 35-23-M00272_ H_92602905</t>
  </si>
  <si>
    <t>11.06.2023 12:42:53</t>
  </si>
  <si>
    <t>11.06.2023 16:01:18</t>
  </si>
  <si>
    <t>DM-19/06 45-71-M00449_953246336_953246336</t>
  </si>
  <si>
    <t>15.06.2023 23:25:19</t>
  </si>
  <si>
    <t>16.06.2023 00:38:04</t>
  </si>
  <si>
    <t>TR-21 35-31-L00021_995464021_995464021</t>
  </si>
  <si>
    <t>24.06.2023 10:04:25</t>
  </si>
  <si>
    <t>24.06.2023 15:23:36</t>
  </si>
  <si>
    <t>M-235 35-02-M00235_93536528_93536528</t>
  </si>
  <si>
    <t>13.06.2023 10:08:25</t>
  </si>
  <si>
    <t>13.06.2023 14:47:08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</si>
</sst>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  <font>
      <sz val="10"/>
      <name val="Arial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22" fillId="0" borderId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</cellStyleXfs>
  <cellXfs count="40">
    <xf numFmtId="0" fontId="0" fillId="0" borderId="0" xfId="0"/>
    <xf numFmtId="0" fontId="17" fillId="0" borderId="10" xfId="0" applyFont="1" applyBorder="1"/>
    <xf numFmtId="0" fontId="20" fillId="0" borderId="12" xfId="0" applyFont="1" applyBorder="1" applyAlignment="1">
      <alignment vertical="center" wrapText="1"/>
    </xf>
    <xf numFmtId="0" fontId="20" fillId="0" borderId="1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/>
    </xf>
    <xf numFmtId="0" fontId="20" fillId="0" borderId="10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21" fillId="0" borderId="0" xfId="0" applyNumberFormat="1" applyFont="1" applyAlignment="1">
      <alignment vertical="center" wrapText="1"/>
    </xf>
    <xf numFmtId="1" fontId="20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2" fontId="24" fillId="0" borderId="1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3" fillId="0" borderId="0" xfId="0" applyFont="1" applyAlignment="1">
      <alignment horizontal="justify" vertical="center"/>
    </xf>
    <xf numFmtId="0" fontId="2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0" xfId="0" applyBorder="1" applyAlignment="1">
      <alignment horizontal="center" vertical="center"/>
    </xf>
    <xf numFmtId="43" fontId="1" fillId="0" borderId="0" xfId="45" applyFont="1" applyFill="1"/>
    <xf numFmtId="0" fontId="0" fillId="0" borderId="0" xfId="0" applyBorder="1" applyAlignment="1">
      <alignment horizontal="center"/>
    </xf>
    <xf numFmtId="164" fontId="26" fillId="0" borderId="0" xfId="47" applyNumberFormat="1" applyFont="1" applyBorder="1" applyAlignment="1">
      <alignment horizontal="center"/>
    </xf>
    <xf numFmtId="165" fontId="1" fillId="0" borderId="10" xfId="45" applyNumberFormat="1" applyFont="1" applyFill="1" applyBorder="1"/>
    <xf numFmtId="0" fontId="24" fillId="0" borderId="0" xfId="0" applyFont="1" applyAlignment="1">
      <alignment horizontal="left" vertical="center"/>
    </xf>
    <xf numFmtId="49" fontId="20" fillId="0" borderId="13" xfId="0" applyNumberFormat="1" applyFont="1" applyBorder="1" applyAlignment="1" applyProtection="1">
      <alignment horizontal="left" vertical="center"/>
      <protection locked="0"/>
    </xf>
    <xf numFmtId="49" fontId="20" fillId="0" borderId="14" xfId="0" applyNumberFormat="1" applyFont="1" applyBorder="1" applyAlignment="1" applyProtection="1">
      <alignment horizontal="left" vertical="center"/>
      <protection locked="0"/>
    </xf>
    <xf numFmtId="49" fontId="20" fillId="0" borderId="13" xfId="0" applyNumberFormat="1" applyFont="1" applyBorder="1" applyAlignment="1" applyProtection="1">
      <alignment horizontal="left" vertical="center" wrapText="1"/>
      <protection locked="0"/>
    </xf>
    <xf numFmtId="49" fontId="20" fillId="0" borderId="14" xfId="0" applyNumberFormat="1" applyFont="1" applyBorder="1" applyAlignment="1" applyProtection="1">
      <alignment horizontal="left" vertical="center" wrapText="1"/>
      <protection locked="0"/>
    </xf>
    <xf numFmtId="1" fontId="20" fillId="0" borderId="10" xfId="0" applyNumberFormat="1" applyFont="1" applyBorder="1" applyAlignment="1" applyProtection="1">
      <alignment horizontal="left" vertical="center"/>
      <protection locked="0"/>
    </xf>
    <xf numFmtId="1" fontId="20" fillId="0" borderId="10" xfId="0" applyNumberFormat="1" applyFont="1" applyBorder="1" applyAlignment="1">
      <alignment horizontal="left" vertical="center"/>
    </xf>
    <xf numFmtId="0" fontId="23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0" fontId="23" fillId="0" borderId="10" xfId="0" applyFont="1" applyBorder="1" applyAlignment="1">
      <alignment horizontal="center" vertical="center" wrapText="1"/>
    </xf>
  </cellXfs>
  <cellStyles count="48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rmal 3" xfId="44" xr:uid="{0855D9C3-FE29-4ECF-8449-15F6F101911A}"/>
    <cellStyle name="Normal 4" xfId="46" xr:uid="{A7169155-8B9C-48E8-A5D1-F7DF04C41526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 2" xfId="45" xr:uid="{55E6E9AA-0D93-4A19-A188-2D66F753D3FA}"/>
    <cellStyle name="Virgül 3" xfId="47" xr:uid="{E159BBF4-FB94-4636-8DA1-9D7DDDC6B29B}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E9215"/>
  <sheetViews>
    <sheetView workbookViewId="0">
      <pane ySplit="1" topLeftCell="A2" activePane="bottomLeft" state="frozen"/>
      <selection activeCell="C57" sqref="C57"/>
      <selection pane="bottomLeft" activeCell="M16" sqref="M16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56.77734375" bestFit="1" customWidth="1"/>
    <col min="6" max="6" width="40.33203125" bestFit="1" customWidth="1"/>
    <col min="7" max="7" width="15.6640625" bestFit="1" customWidth="1"/>
    <col min="8" max="8" width="13.44140625" bestFit="1" customWidth="1"/>
    <col min="9" max="9" width="17.77734375" bestFit="1" customWidth="1"/>
    <col min="10" max="10" width="15.77734375" bestFit="1" customWidth="1"/>
    <col min="11" max="11" width="28.44140625" bestFit="1" customWidth="1"/>
    <col min="12" max="12" width="31.109375" bestFit="1" customWidth="1"/>
    <col min="13" max="13" width="14.77734375" bestFit="1" customWidth="1"/>
    <col min="14" max="14" width="17.33203125" bestFit="1" customWidth="1"/>
    <col min="15" max="15" width="42.77734375" bestFit="1" customWidth="1"/>
    <col min="16" max="16" width="42.6640625" bestFit="1" customWidth="1"/>
    <col min="17" max="18" width="44.44140625" bestFit="1" customWidth="1"/>
    <col min="19" max="19" width="47.6640625" bestFit="1" customWidth="1"/>
    <col min="20" max="20" width="47.44140625" bestFit="1" customWidth="1"/>
    <col min="21" max="21" width="42.109375" bestFit="1" customWidth="1"/>
    <col min="22" max="22" width="39.6640625" bestFit="1" customWidth="1"/>
    <col min="23" max="23" width="35" bestFit="1" customWidth="1"/>
    <col min="24" max="24" width="34.77734375" bestFit="1" customWidth="1"/>
    <col min="25" max="25" width="36.44140625" bestFit="1" customWidth="1"/>
    <col min="26" max="26" width="35.6640625" bestFit="1" customWidth="1"/>
    <col min="27" max="27" width="39.33203125" bestFit="1" customWidth="1"/>
    <col min="28" max="28" width="39.109375" bestFit="1" customWidth="1"/>
    <col min="29" max="29" width="33.44140625" bestFit="1" customWidth="1"/>
    <col min="30" max="30" width="33.33203125" bestFit="1" customWidth="1"/>
    <col min="31" max="31" width="30.44140625" bestFit="1" customWidth="1"/>
  </cols>
  <sheetData>
    <row r="1" spans="1:31" x14ac:dyDescent="0.3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3">
      <c r="A2">
        <v>2551762</v>
      </c>
      <c r="B2">
        <v>1</v>
      </c>
      <c r="C2" t="s">
        <v>80</v>
      </c>
      <c r="D2" t="s">
        <v>95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9.3888888000000004E-2</v>
      </c>
      <c r="O2">
        <v>0</v>
      </c>
      <c r="P2">
        <v>10057</v>
      </c>
      <c r="Q2">
        <v>0</v>
      </c>
      <c r="R2">
        <v>0</v>
      </c>
      <c r="S2">
        <v>8</v>
      </c>
      <c r="T2">
        <v>602</v>
      </c>
      <c r="U2">
        <v>0</v>
      </c>
      <c r="V2">
        <v>0</v>
      </c>
      <c r="W2">
        <v>0</v>
      </c>
      <c r="X2">
        <v>229.83747417135945</v>
      </c>
      <c r="Y2">
        <v>0</v>
      </c>
      <c r="Z2">
        <v>0</v>
      </c>
      <c r="AA2">
        <v>101.31549350283584</v>
      </c>
      <c r="AB2">
        <v>113.44740820461617</v>
      </c>
      <c r="AC2">
        <v>0</v>
      </c>
      <c r="AD2">
        <v>0</v>
      </c>
      <c r="AE2">
        <v>444.60037587881146</v>
      </c>
    </row>
    <row r="3" spans="1:31" x14ac:dyDescent="0.3">
      <c r="A3">
        <v>2551221</v>
      </c>
      <c r="B3">
        <v>1</v>
      </c>
      <c r="C3" t="s">
        <v>80</v>
      </c>
      <c r="D3" t="s">
        <v>96</v>
      </c>
      <c r="E3" t="s">
        <v>141</v>
      </c>
      <c r="F3" t="s">
        <v>142</v>
      </c>
      <c r="G3" t="s">
        <v>143</v>
      </c>
      <c r="H3" t="s">
        <v>135</v>
      </c>
      <c r="I3" t="s">
        <v>136</v>
      </c>
      <c r="J3" t="s">
        <v>137</v>
      </c>
      <c r="K3" t="s">
        <v>144</v>
      </c>
      <c r="L3" t="s">
        <v>145</v>
      </c>
      <c r="M3" t="s">
        <v>146</v>
      </c>
      <c r="N3">
        <v>8.7658333329999998</v>
      </c>
      <c r="O3">
        <v>4</v>
      </c>
      <c r="P3">
        <v>8347</v>
      </c>
      <c r="Q3">
        <v>2</v>
      </c>
      <c r="R3">
        <v>101</v>
      </c>
      <c r="S3">
        <v>11</v>
      </c>
      <c r="T3">
        <v>1290</v>
      </c>
      <c r="U3">
        <v>0</v>
      </c>
      <c r="V3">
        <v>4</v>
      </c>
      <c r="W3">
        <v>368.80375592441408</v>
      </c>
      <c r="X3">
        <v>35009.073008065607</v>
      </c>
      <c r="Y3">
        <v>264.25675742585918</v>
      </c>
      <c r="Z3">
        <v>736.49544726467957</v>
      </c>
      <c r="AA3">
        <v>3143.1607253423963</v>
      </c>
      <c r="AB3">
        <v>29443.115273754742</v>
      </c>
      <c r="AC3">
        <v>0</v>
      </c>
      <c r="AD3">
        <v>657.55605447403821</v>
      </c>
      <c r="AE3">
        <v>69622.461022251737</v>
      </c>
    </row>
    <row r="4" spans="1:31" x14ac:dyDescent="0.3">
      <c r="A4">
        <v>2551805</v>
      </c>
      <c r="B4">
        <v>1</v>
      </c>
      <c r="C4" t="s">
        <v>80</v>
      </c>
      <c r="D4" t="s">
        <v>105</v>
      </c>
      <c r="E4" t="s">
        <v>147</v>
      </c>
      <c r="F4" t="s">
        <v>148</v>
      </c>
      <c r="G4" t="s">
        <v>149</v>
      </c>
      <c r="H4" t="s">
        <v>135</v>
      </c>
      <c r="I4" t="s">
        <v>136</v>
      </c>
      <c r="J4" t="s">
        <v>137</v>
      </c>
      <c r="K4" t="s">
        <v>138</v>
      </c>
      <c r="L4" t="s">
        <v>150</v>
      </c>
      <c r="M4" t="s">
        <v>151</v>
      </c>
      <c r="N4">
        <v>1.3725000000000001</v>
      </c>
      <c r="O4">
        <v>3</v>
      </c>
      <c r="P4">
        <v>45</v>
      </c>
      <c r="Q4">
        <v>9</v>
      </c>
      <c r="R4">
        <v>4</v>
      </c>
      <c r="S4">
        <v>5</v>
      </c>
      <c r="T4">
        <v>4</v>
      </c>
      <c r="U4">
        <v>0</v>
      </c>
      <c r="V4">
        <v>0</v>
      </c>
      <c r="W4">
        <v>1.3176460310049076</v>
      </c>
      <c r="X4">
        <v>10.74895059316248</v>
      </c>
      <c r="Y4">
        <v>19.068627981304548</v>
      </c>
      <c r="Z4">
        <v>2.6850945811624678</v>
      </c>
      <c r="AA4">
        <v>11.027583026599951</v>
      </c>
      <c r="AB4">
        <v>3.384566277956</v>
      </c>
      <c r="AC4">
        <v>0</v>
      </c>
      <c r="AD4">
        <v>0</v>
      </c>
      <c r="AE4">
        <v>48.232468491190346</v>
      </c>
    </row>
    <row r="5" spans="1:31" x14ac:dyDescent="0.3">
      <c r="A5">
        <v>2551095</v>
      </c>
      <c r="B5">
        <v>1</v>
      </c>
      <c r="C5" t="s">
        <v>80</v>
      </c>
      <c r="D5" t="s">
        <v>94</v>
      </c>
      <c r="E5" t="s">
        <v>141</v>
      </c>
      <c r="F5" t="s">
        <v>152</v>
      </c>
      <c r="G5" t="s">
        <v>134</v>
      </c>
      <c r="H5" t="s">
        <v>135</v>
      </c>
      <c r="I5" t="s">
        <v>136</v>
      </c>
      <c r="J5" t="s">
        <v>137</v>
      </c>
      <c r="K5" t="s">
        <v>138</v>
      </c>
      <c r="L5" t="s">
        <v>153</v>
      </c>
      <c r="M5" t="s">
        <v>154</v>
      </c>
      <c r="N5">
        <v>0.36166666600000003</v>
      </c>
      <c r="O5">
        <v>0</v>
      </c>
      <c r="P5">
        <v>218</v>
      </c>
      <c r="Q5">
        <v>29</v>
      </c>
      <c r="R5">
        <v>6</v>
      </c>
      <c r="S5">
        <v>6</v>
      </c>
      <c r="T5">
        <v>26</v>
      </c>
      <c r="U5">
        <v>0</v>
      </c>
      <c r="V5">
        <v>0</v>
      </c>
      <c r="W5">
        <v>0</v>
      </c>
      <c r="X5">
        <v>8.3676875520765392</v>
      </c>
      <c r="Y5">
        <v>8.9607872386010996</v>
      </c>
      <c r="Z5">
        <v>1.064029677419835</v>
      </c>
      <c r="AA5">
        <v>19.964849508862912</v>
      </c>
      <c r="AB5">
        <v>4.038318274537132</v>
      </c>
      <c r="AC5">
        <v>0</v>
      </c>
      <c r="AD5">
        <v>0</v>
      </c>
      <c r="AE5">
        <v>42.395672251497516</v>
      </c>
    </row>
    <row r="6" spans="1:31" x14ac:dyDescent="0.3">
      <c r="A6">
        <v>2551258</v>
      </c>
      <c r="B6">
        <v>1</v>
      </c>
      <c r="C6" t="s">
        <v>80</v>
      </c>
      <c r="D6" t="s">
        <v>87</v>
      </c>
      <c r="E6" t="s">
        <v>155</v>
      </c>
      <c r="F6" t="s">
        <v>156</v>
      </c>
      <c r="G6" t="s">
        <v>143</v>
      </c>
      <c r="H6" t="s">
        <v>157</v>
      </c>
      <c r="I6" t="s">
        <v>136</v>
      </c>
      <c r="J6" t="s">
        <v>137</v>
      </c>
      <c r="K6" t="s">
        <v>144</v>
      </c>
      <c r="L6" t="s">
        <v>158</v>
      </c>
      <c r="M6" t="s">
        <v>159</v>
      </c>
      <c r="N6">
        <v>6.0241666660000002</v>
      </c>
      <c r="O6">
        <v>0</v>
      </c>
      <c r="P6">
        <v>432</v>
      </c>
      <c r="Q6">
        <v>0</v>
      </c>
      <c r="R6">
        <v>0</v>
      </c>
      <c r="S6">
        <v>0</v>
      </c>
      <c r="T6">
        <v>49</v>
      </c>
      <c r="U6">
        <v>0</v>
      </c>
      <c r="V6">
        <v>0</v>
      </c>
      <c r="W6">
        <v>0</v>
      </c>
      <c r="X6">
        <v>517.49148110837859</v>
      </c>
      <c r="Y6">
        <v>0</v>
      </c>
      <c r="Z6">
        <v>0</v>
      </c>
      <c r="AA6">
        <v>0</v>
      </c>
      <c r="AB6">
        <v>531.82765474399605</v>
      </c>
      <c r="AC6">
        <v>0</v>
      </c>
      <c r="AD6">
        <v>0</v>
      </c>
      <c r="AE6">
        <v>1049.3191358523745</v>
      </c>
    </row>
    <row r="7" spans="1:31" x14ac:dyDescent="0.3">
      <c r="A7">
        <v>2551072</v>
      </c>
      <c r="B7">
        <v>1</v>
      </c>
      <c r="C7" t="s">
        <v>81</v>
      </c>
      <c r="D7" t="s">
        <v>128</v>
      </c>
      <c r="E7" t="s">
        <v>141</v>
      </c>
      <c r="F7" t="s">
        <v>160</v>
      </c>
      <c r="G7" t="s">
        <v>134</v>
      </c>
      <c r="H7" t="s">
        <v>135</v>
      </c>
      <c r="I7" t="s">
        <v>136</v>
      </c>
      <c r="J7" t="s">
        <v>137</v>
      </c>
      <c r="K7" t="s">
        <v>138</v>
      </c>
      <c r="L7" t="s">
        <v>161</v>
      </c>
      <c r="M7" t="s">
        <v>162</v>
      </c>
      <c r="N7">
        <v>1.5536111109999999</v>
      </c>
      <c r="O7">
        <v>18</v>
      </c>
      <c r="P7">
        <v>1741</v>
      </c>
      <c r="Q7">
        <v>65</v>
      </c>
      <c r="R7">
        <v>102</v>
      </c>
      <c r="S7">
        <v>12</v>
      </c>
      <c r="T7">
        <v>145</v>
      </c>
      <c r="U7">
        <v>2</v>
      </c>
      <c r="V7">
        <v>0</v>
      </c>
      <c r="W7">
        <v>5.9641339690597555</v>
      </c>
      <c r="X7">
        <v>351.04660700640824</v>
      </c>
      <c r="Y7">
        <v>183.69793366337541</v>
      </c>
      <c r="Z7">
        <v>99.759241800567295</v>
      </c>
      <c r="AA7">
        <v>434.80581563048764</v>
      </c>
      <c r="AB7">
        <v>135.05228325883888</v>
      </c>
      <c r="AC7">
        <v>8.3041005857130408</v>
      </c>
      <c r="AD7">
        <v>0</v>
      </c>
      <c r="AE7">
        <v>1218.6301159144505</v>
      </c>
    </row>
    <row r="8" spans="1:31" x14ac:dyDescent="0.3">
      <c r="A8">
        <v>2551613</v>
      </c>
      <c r="B8">
        <v>1</v>
      </c>
      <c r="C8" t="s">
        <v>81</v>
      </c>
      <c r="D8" t="s">
        <v>116</v>
      </c>
      <c r="E8" t="s">
        <v>141</v>
      </c>
      <c r="F8" t="s">
        <v>163</v>
      </c>
      <c r="G8" t="s">
        <v>134</v>
      </c>
      <c r="H8" t="s">
        <v>135</v>
      </c>
      <c r="I8" t="s">
        <v>136</v>
      </c>
      <c r="J8" t="s">
        <v>137</v>
      </c>
      <c r="K8" t="s">
        <v>138</v>
      </c>
      <c r="L8" t="s">
        <v>164</v>
      </c>
      <c r="M8" t="s">
        <v>165</v>
      </c>
      <c r="N8">
        <v>1.08</v>
      </c>
      <c r="O8">
        <v>20</v>
      </c>
      <c r="P8">
        <v>4151</v>
      </c>
      <c r="Q8">
        <v>543</v>
      </c>
      <c r="R8">
        <v>491</v>
      </c>
      <c r="S8">
        <v>46</v>
      </c>
      <c r="T8">
        <v>478</v>
      </c>
      <c r="U8">
        <v>6</v>
      </c>
      <c r="V8">
        <v>0</v>
      </c>
      <c r="W8">
        <v>5.9314793150944354</v>
      </c>
      <c r="X8">
        <v>661.19299579065773</v>
      </c>
      <c r="Y8">
        <v>1947.0553041389151</v>
      </c>
      <c r="Z8">
        <v>303.98419453183925</v>
      </c>
      <c r="AA8">
        <v>224.75703394829452</v>
      </c>
      <c r="AB8">
        <v>232.79009893954191</v>
      </c>
      <c r="AC8">
        <v>112.34711990280594</v>
      </c>
      <c r="AD8">
        <v>0</v>
      </c>
      <c r="AE8">
        <v>3488.0582265671492</v>
      </c>
    </row>
    <row r="9" spans="1:31" x14ac:dyDescent="0.3">
      <c r="A9">
        <v>2551756</v>
      </c>
      <c r="B9">
        <v>1</v>
      </c>
      <c r="C9" t="s">
        <v>80</v>
      </c>
      <c r="D9" t="s">
        <v>83</v>
      </c>
      <c r="E9" t="s">
        <v>166</v>
      </c>
      <c r="F9" t="s">
        <v>167</v>
      </c>
      <c r="G9" t="s">
        <v>168</v>
      </c>
      <c r="H9" t="s">
        <v>157</v>
      </c>
      <c r="I9" t="s">
        <v>136</v>
      </c>
      <c r="J9" t="s">
        <v>137</v>
      </c>
      <c r="K9" t="s">
        <v>138</v>
      </c>
      <c r="L9" t="s">
        <v>169</v>
      </c>
      <c r="M9" t="s">
        <v>170</v>
      </c>
      <c r="N9">
        <v>1.5972222220000001</v>
      </c>
      <c r="O9">
        <v>0</v>
      </c>
      <c r="P9">
        <v>3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1.114139706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1.114139706</v>
      </c>
    </row>
    <row r="10" spans="1:31" x14ac:dyDescent="0.3">
      <c r="A10">
        <v>2551238</v>
      </c>
      <c r="B10">
        <v>1</v>
      </c>
      <c r="C10" t="s">
        <v>80</v>
      </c>
      <c r="D10" t="s">
        <v>99</v>
      </c>
      <c r="E10" t="s">
        <v>171</v>
      </c>
      <c r="F10" t="s">
        <v>172</v>
      </c>
      <c r="G10" t="s">
        <v>143</v>
      </c>
      <c r="H10" t="s">
        <v>157</v>
      </c>
      <c r="I10" t="s">
        <v>136</v>
      </c>
      <c r="J10" t="s">
        <v>137</v>
      </c>
      <c r="K10" t="s">
        <v>144</v>
      </c>
      <c r="L10" t="s">
        <v>173</v>
      </c>
      <c r="M10" t="s">
        <v>174</v>
      </c>
      <c r="N10">
        <v>7.27</v>
      </c>
      <c r="O10">
        <v>0</v>
      </c>
      <c r="P10">
        <v>34</v>
      </c>
      <c r="Q10">
        <v>0</v>
      </c>
      <c r="R10">
        <v>1</v>
      </c>
      <c r="S10">
        <v>0</v>
      </c>
      <c r="T10">
        <v>7</v>
      </c>
      <c r="U10">
        <v>0</v>
      </c>
      <c r="V10">
        <v>1</v>
      </c>
      <c r="W10">
        <v>0</v>
      </c>
      <c r="X10">
        <v>37.548353778010679</v>
      </c>
      <c r="Y10">
        <v>0</v>
      </c>
      <c r="Z10">
        <v>2.2257857538188</v>
      </c>
      <c r="AA10">
        <v>0</v>
      </c>
      <c r="AB10">
        <v>74.175394044177935</v>
      </c>
      <c r="AC10">
        <v>0</v>
      </c>
      <c r="AD10">
        <v>30.656012669079796</v>
      </c>
      <c r="AE10">
        <v>144.6055462450872</v>
      </c>
    </row>
    <row r="11" spans="1:31" x14ac:dyDescent="0.3">
      <c r="A11">
        <v>2551779</v>
      </c>
      <c r="B11">
        <v>1</v>
      </c>
      <c r="C11" t="s">
        <v>80</v>
      </c>
      <c r="D11" t="s">
        <v>88</v>
      </c>
      <c r="E11" t="s">
        <v>175</v>
      </c>
      <c r="F11" t="s">
        <v>176</v>
      </c>
      <c r="G11" t="s">
        <v>177</v>
      </c>
      <c r="H11" t="s">
        <v>157</v>
      </c>
      <c r="I11" t="s">
        <v>136</v>
      </c>
      <c r="J11" t="s">
        <v>137</v>
      </c>
      <c r="K11" t="s">
        <v>138</v>
      </c>
      <c r="L11" t="s">
        <v>178</v>
      </c>
      <c r="M11" t="s">
        <v>179</v>
      </c>
      <c r="N11">
        <v>2.2738888880000001</v>
      </c>
      <c r="O11">
        <v>0</v>
      </c>
      <c r="P11">
        <v>103</v>
      </c>
      <c r="Q11">
        <v>0</v>
      </c>
      <c r="R11">
        <v>0</v>
      </c>
      <c r="S11">
        <v>0</v>
      </c>
      <c r="T11">
        <v>27</v>
      </c>
      <c r="U11">
        <v>0</v>
      </c>
      <c r="V11">
        <v>0</v>
      </c>
      <c r="W11">
        <v>0</v>
      </c>
      <c r="X11">
        <v>74.152614888043601</v>
      </c>
      <c r="Y11">
        <v>0</v>
      </c>
      <c r="Z11">
        <v>0</v>
      </c>
      <c r="AA11">
        <v>0</v>
      </c>
      <c r="AB11">
        <v>86.59651600500942</v>
      </c>
      <c r="AC11">
        <v>0</v>
      </c>
      <c r="AD11">
        <v>0</v>
      </c>
      <c r="AE11">
        <v>160.74913089305301</v>
      </c>
    </row>
    <row r="12" spans="1:31" x14ac:dyDescent="0.3">
      <c r="A12">
        <v>2551799</v>
      </c>
      <c r="B12">
        <v>1</v>
      </c>
      <c r="C12" t="s">
        <v>80</v>
      </c>
      <c r="D12" t="s">
        <v>92</v>
      </c>
      <c r="E12" t="s">
        <v>166</v>
      </c>
      <c r="F12" t="s">
        <v>180</v>
      </c>
      <c r="G12" t="s">
        <v>181</v>
      </c>
      <c r="H12" t="s">
        <v>157</v>
      </c>
      <c r="I12" t="s">
        <v>136</v>
      </c>
      <c r="J12" t="s">
        <v>137</v>
      </c>
      <c r="K12" t="s">
        <v>138</v>
      </c>
      <c r="L12" t="s">
        <v>182</v>
      </c>
      <c r="M12" t="s">
        <v>183</v>
      </c>
      <c r="N12">
        <v>2.5469444440000002</v>
      </c>
      <c r="O12">
        <v>0</v>
      </c>
      <c r="P12">
        <v>13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8.7047305349365658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8.7047305349365658</v>
      </c>
    </row>
    <row r="13" spans="1:31" x14ac:dyDescent="0.3">
      <c r="A13">
        <v>2551158</v>
      </c>
      <c r="B13">
        <v>1</v>
      </c>
      <c r="C13" t="s">
        <v>80</v>
      </c>
      <c r="D13" t="s">
        <v>98</v>
      </c>
      <c r="E13" t="s">
        <v>184</v>
      </c>
      <c r="F13" t="s">
        <v>185</v>
      </c>
      <c r="G13" t="s">
        <v>186</v>
      </c>
      <c r="H13" t="s">
        <v>135</v>
      </c>
      <c r="I13" t="s">
        <v>136</v>
      </c>
      <c r="J13" t="s">
        <v>137</v>
      </c>
      <c r="K13" t="s">
        <v>138</v>
      </c>
      <c r="L13" t="s">
        <v>187</v>
      </c>
      <c r="M13" t="s">
        <v>188</v>
      </c>
      <c r="N13">
        <v>8.6750000000000007</v>
      </c>
      <c r="O13">
        <v>0</v>
      </c>
      <c r="P13">
        <v>19</v>
      </c>
      <c r="Q13">
        <v>0</v>
      </c>
      <c r="R13">
        <v>14</v>
      </c>
      <c r="S13">
        <v>0</v>
      </c>
      <c r="T13">
        <v>5</v>
      </c>
      <c r="U13">
        <v>0</v>
      </c>
      <c r="V13">
        <v>0</v>
      </c>
      <c r="W13">
        <v>0</v>
      </c>
      <c r="X13">
        <v>4.5082703738365817</v>
      </c>
      <c r="Y13">
        <v>0</v>
      </c>
      <c r="Z13">
        <v>54.777850064201139</v>
      </c>
      <c r="AA13">
        <v>0</v>
      </c>
      <c r="AB13">
        <v>3.0981009310616052</v>
      </c>
      <c r="AC13">
        <v>0</v>
      </c>
      <c r="AD13">
        <v>0</v>
      </c>
      <c r="AE13">
        <v>62.384221369099322</v>
      </c>
    </row>
    <row r="14" spans="1:31" x14ac:dyDescent="0.3">
      <c r="A14">
        <v>2551742</v>
      </c>
      <c r="B14">
        <v>1</v>
      </c>
      <c r="C14" t="s">
        <v>81</v>
      </c>
      <c r="D14" t="s">
        <v>123</v>
      </c>
      <c r="E14" t="s">
        <v>171</v>
      </c>
      <c r="F14" t="s">
        <v>189</v>
      </c>
      <c r="G14" t="s">
        <v>190</v>
      </c>
      <c r="H14" t="s">
        <v>157</v>
      </c>
      <c r="I14" t="s">
        <v>136</v>
      </c>
      <c r="J14" t="s">
        <v>137</v>
      </c>
      <c r="K14" t="s">
        <v>138</v>
      </c>
      <c r="L14" t="s">
        <v>191</v>
      </c>
      <c r="M14" t="s">
        <v>192</v>
      </c>
      <c r="N14">
        <v>4.0538888880000004</v>
      </c>
      <c r="O14">
        <v>0</v>
      </c>
      <c r="P14">
        <v>268</v>
      </c>
      <c r="Q14">
        <v>0</v>
      </c>
      <c r="R14">
        <v>0</v>
      </c>
      <c r="S14">
        <v>0</v>
      </c>
      <c r="T14">
        <v>9</v>
      </c>
      <c r="U14">
        <v>0</v>
      </c>
      <c r="V14">
        <v>0</v>
      </c>
      <c r="W14">
        <v>0</v>
      </c>
      <c r="X14">
        <v>243.62014674313218</v>
      </c>
      <c r="Y14">
        <v>0</v>
      </c>
      <c r="Z14">
        <v>0</v>
      </c>
      <c r="AA14">
        <v>0</v>
      </c>
      <c r="AB14">
        <v>16.578386903760659</v>
      </c>
      <c r="AC14">
        <v>0</v>
      </c>
      <c r="AD14">
        <v>0</v>
      </c>
      <c r="AE14">
        <v>260.19853364689283</v>
      </c>
    </row>
    <row r="15" spans="1:31" x14ac:dyDescent="0.3">
      <c r="A15">
        <v>2551247</v>
      </c>
      <c r="B15">
        <v>1</v>
      </c>
      <c r="C15" t="s">
        <v>80</v>
      </c>
      <c r="D15" t="s">
        <v>107</v>
      </c>
      <c r="E15" t="s">
        <v>184</v>
      </c>
      <c r="F15" t="s">
        <v>193</v>
      </c>
      <c r="G15" t="s">
        <v>194</v>
      </c>
      <c r="H15" t="s">
        <v>135</v>
      </c>
      <c r="I15" t="s">
        <v>136</v>
      </c>
      <c r="J15" t="s">
        <v>137</v>
      </c>
      <c r="K15" t="s">
        <v>144</v>
      </c>
      <c r="L15" t="s">
        <v>195</v>
      </c>
      <c r="M15" t="s">
        <v>196</v>
      </c>
      <c r="N15">
        <v>1.6425000000000001</v>
      </c>
      <c r="O15">
        <v>1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24.987826503068696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24.987826503068696</v>
      </c>
    </row>
    <row r="16" spans="1:31" x14ac:dyDescent="0.3">
      <c r="A16">
        <v>2551725</v>
      </c>
      <c r="B16">
        <v>1</v>
      </c>
      <c r="C16" t="s">
        <v>80</v>
      </c>
      <c r="D16" t="s">
        <v>94</v>
      </c>
      <c r="E16" t="s">
        <v>166</v>
      </c>
      <c r="F16" t="s">
        <v>197</v>
      </c>
      <c r="G16" t="s">
        <v>198</v>
      </c>
      <c r="H16" t="s">
        <v>157</v>
      </c>
      <c r="I16" t="s">
        <v>136</v>
      </c>
      <c r="J16" t="s">
        <v>137</v>
      </c>
      <c r="K16" t="s">
        <v>138</v>
      </c>
      <c r="L16" t="s">
        <v>199</v>
      </c>
      <c r="M16" t="s">
        <v>200</v>
      </c>
      <c r="N16">
        <v>0.72388888799999995</v>
      </c>
      <c r="O16">
        <v>0</v>
      </c>
      <c r="P16">
        <v>0</v>
      </c>
      <c r="Q16">
        <v>0</v>
      </c>
      <c r="R16">
        <v>1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0.13723622645635836</v>
      </c>
      <c r="AA16">
        <v>0</v>
      </c>
      <c r="AB16">
        <v>0</v>
      </c>
      <c r="AC16">
        <v>0</v>
      </c>
      <c r="AD16">
        <v>0</v>
      </c>
      <c r="AE16">
        <v>0.13723622645635836</v>
      </c>
    </row>
    <row r="17" spans="1:31" x14ac:dyDescent="0.3">
      <c r="A17">
        <v>2551702</v>
      </c>
      <c r="B17">
        <v>1</v>
      </c>
      <c r="C17" t="s">
        <v>80</v>
      </c>
      <c r="D17" t="s">
        <v>108</v>
      </c>
      <c r="E17" t="s">
        <v>155</v>
      </c>
      <c r="F17" t="s">
        <v>201</v>
      </c>
      <c r="G17" t="s">
        <v>202</v>
      </c>
      <c r="H17" t="s">
        <v>157</v>
      </c>
      <c r="I17" t="s">
        <v>136</v>
      </c>
      <c r="J17" t="s">
        <v>137</v>
      </c>
      <c r="K17" t="s">
        <v>138</v>
      </c>
      <c r="L17" t="s">
        <v>203</v>
      </c>
      <c r="M17" t="s">
        <v>204</v>
      </c>
      <c r="N17">
        <v>0.811111111</v>
      </c>
      <c r="O17">
        <v>0</v>
      </c>
      <c r="P17">
        <v>35</v>
      </c>
      <c r="Q17">
        <v>0</v>
      </c>
      <c r="R17">
        <v>10</v>
      </c>
      <c r="S17">
        <v>0</v>
      </c>
      <c r="T17">
        <v>4</v>
      </c>
      <c r="U17">
        <v>0</v>
      </c>
      <c r="V17">
        <v>0</v>
      </c>
      <c r="W17">
        <v>0</v>
      </c>
      <c r="X17">
        <v>3.5131873693871669</v>
      </c>
      <c r="Y17">
        <v>0</v>
      </c>
      <c r="Z17">
        <v>5.3069548896217995</v>
      </c>
      <c r="AA17">
        <v>0</v>
      </c>
      <c r="AB17">
        <v>0.37979664418799997</v>
      </c>
      <c r="AC17">
        <v>0</v>
      </c>
      <c r="AD17">
        <v>0</v>
      </c>
      <c r="AE17">
        <v>9.1999389031969656</v>
      </c>
    </row>
    <row r="18" spans="1:31" x14ac:dyDescent="0.3">
      <c r="A18">
        <v>2551479</v>
      </c>
      <c r="B18">
        <v>1</v>
      </c>
      <c r="C18" t="s">
        <v>80</v>
      </c>
      <c r="D18" t="s">
        <v>103</v>
      </c>
      <c r="E18" t="s">
        <v>155</v>
      </c>
      <c r="F18" t="s">
        <v>205</v>
      </c>
      <c r="G18" t="s">
        <v>206</v>
      </c>
      <c r="H18" t="s">
        <v>157</v>
      </c>
      <c r="I18" t="s">
        <v>136</v>
      </c>
      <c r="J18" t="s">
        <v>137</v>
      </c>
      <c r="K18" t="s">
        <v>138</v>
      </c>
      <c r="L18" t="s">
        <v>207</v>
      </c>
      <c r="M18" t="s">
        <v>208</v>
      </c>
      <c r="N18">
        <v>7.8388888879999996</v>
      </c>
      <c r="O18">
        <v>0</v>
      </c>
      <c r="P18">
        <v>1</v>
      </c>
      <c r="Q18">
        <v>0</v>
      </c>
      <c r="R18">
        <v>12</v>
      </c>
      <c r="S18">
        <v>0</v>
      </c>
      <c r="T18">
        <v>7</v>
      </c>
      <c r="U18">
        <v>0</v>
      </c>
      <c r="V18">
        <v>0</v>
      </c>
      <c r="W18">
        <v>0</v>
      </c>
      <c r="X18">
        <v>93.775617956295775</v>
      </c>
      <c r="Y18">
        <v>0</v>
      </c>
      <c r="Z18">
        <v>385.90206626040003</v>
      </c>
      <c r="AA18">
        <v>0</v>
      </c>
      <c r="AB18">
        <v>217.93297982273833</v>
      </c>
      <c r="AC18">
        <v>0</v>
      </c>
      <c r="AD18">
        <v>0</v>
      </c>
      <c r="AE18">
        <v>697.61066403943414</v>
      </c>
    </row>
    <row r="19" spans="1:31" x14ac:dyDescent="0.3">
      <c r="A19">
        <v>2551230</v>
      </c>
      <c r="B19">
        <v>1</v>
      </c>
      <c r="C19" t="s">
        <v>81</v>
      </c>
      <c r="D19" t="s">
        <v>117</v>
      </c>
      <c r="E19" t="s">
        <v>155</v>
      </c>
      <c r="F19" t="s">
        <v>209</v>
      </c>
      <c r="G19" t="s">
        <v>194</v>
      </c>
      <c r="H19" t="s">
        <v>157</v>
      </c>
      <c r="I19" t="s">
        <v>136</v>
      </c>
      <c r="J19" t="s">
        <v>137</v>
      </c>
      <c r="K19" t="s">
        <v>144</v>
      </c>
      <c r="L19" t="s">
        <v>210</v>
      </c>
      <c r="M19" t="s">
        <v>211</v>
      </c>
      <c r="N19">
        <v>0.41472222199999997</v>
      </c>
      <c r="O19">
        <v>0</v>
      </c>
      <c r="P19">
        <v>23</v>
      </c>
      <c r="Q19">
        <v>0</v>
      </c>
      <c r="R19">
        <v>0</v>
      </c>
      <c r="S19">
        <v>0</v>
      </c>
      <c r="T19">
        <v>2</v>
      </c>
      <c r="U19">
        <v>0</v>
      </c>
      <c r="V19">
        <v>0</v>
      </c>
      <c r="W19">
        <v>0</v>
      </c>
      <c r="X19">
        <v>0.76290119592940009</v>
      </c>
      <c r="Y19">
        <v>0</v>
      </c>
      <c r="Z19">
        <v>0</v>
      </c>
      <c r="AA19">
        <v>0</v>
      </c>
      <c r="AB19">
        <v>2.9491725049249997E-3</v>
      </c>
      <c r="AC19">
        <v>0</v>
      </c>
      <c r="AD19">
        <v>0</v>
      </c>
      <c r="AE19">
        <v>0.76585036843432508</v>
      </c>
    </row>
    <row r="20" spans="1:31" x14ac:dyDescent="0.3">
      <c r="A20">
        <v>2551516</v>
      </c>
      <c r="B20">
        <v>1</v>
      </c>
      <c r="C20" t="s">
        <v>80</v>
      </c>
      <c r="D20" t="s">
        <v>97</v>
      </c>
      <c r="E20" t="s">
        <v>175</v>
      </c>
      <c r="F20" t="s">
        <v>212</v>
      </c>
      <c r="G20" t="s">
        <v>213</v>
      </c>
      <c r="H20" t="s">
        <v>157</v>
      </c>
      <c r="I20" t="s">
        <v>136</v>
      </c>
      <c r="J20" t="s">
        <v>137</v>
      </c>
      <c r="K20" t="s">
        <v>138</v>
      </c>
      <c r="L20" t="s">
        <v>214</v>
      </c>
      <c r="M20" t="s">
        <v>215</v>
      </c>
      <c r="N20">
        <v>2.2038888879999998</v>
      </c>
      <c r="O20">
        <v>0</v>
      </c>
      <c r="P20">
        <v>19</v>
      </c>
      <c r="Q20">
        <v>0</v>
      </c>
      <c r="R20">
        <v>0</v>
      </c>
      <c r="S20">
        <v>0</v>
      </c>
      <c r="T20">
        <v>20</v>
      </c>
      <c r="U20">
        <v>0</v>
      </c>
      <c r="V20">
        <v>0</v>
      </c>
      <c r="W20">
        <v>0</v>
      </c>
      <c r="X20">
        <v>10.660220527921844</v>
      </c>
      <c r="Y20">
        <v>0</v>
      </c>
      <c r="Z20">
        <v>0</v>
      </c>
      <c r="AA20">
        <v>0</v>
      </c>
      <c r="AB20">
        <v>52.509763831569224</v>
      </c>
      <c r="AC20">
        <v>0</v>
      </c>
      <c r="AD20">
        <v>0</v>
      </c>
      <c r="AE20">
        <v>63.169984359491067</v>
      </c>
    </row>
    <row r="21" spans="1:31" x14ac:dyDescent="0.3">
      <c r="A21">
        <v>2551141</v>
      </c>
      <c r="B21">
        <v>1</v>
      </c>
      <c r="C21" t="s">
        <v>80</v>
      </c>
      <c r="D21" t="s">
        <v>107</v>
      </c>
      <c r="E21" t="s">
        <v>171</v>
      </c>
      <c r="F21" t="s">
        <v>216</v>
      </c>
      <c r="G21" t="s">
        <v>190</v>
      </c>
      <c r="H21" t="s">
        <v>157</v>
      </c>
      <c r="I21" t="s">
        <v>136</v>
      </c>
      <c r="J21" t="s">
        <v>137</v>
      </c>
      <c r="K21" t="s">
        <v>138</v>
      </c>
      <c r="L21" t="s">
        <v>217</v>
      </c>
      <c r="M21" t="s">
        <v>218</v>
      </c>
      <c r="N21">
        <v>4.5355555550000002</v>
      </c>
      <c r="O21">
        <v>0</v>
      </c>
      <c r="P21">
        <v>47</v>
      </c>
      <c r="Q21">
        <v>0</v>
      </c>
      <c r="R21">
        <v>2</v>
      </c>
      <c r="S21">
        <v>0</v>
      </c>
      <c r="T21">
        <v>15</v>
      </c>
      <c r="U21">
        <v>0</v>
      </c>
      <c r="V21">
        <v>0</v>
      </c>
      <c r="W21">
        <v>0</v>
      </c>
      <c r="X21">
        <v>37.211252461952668</v>
      </c>
      <c r="Y21">
        <v>0</v>
      </c>
      <c r="Z21">
        <v>0.88374799945827998</v>
      </c>
      <c r="AA21">
        <v>0</v>
      </c>
      <c r="AB21">
        <v>94.001430844284116</v>
      </c>
      <c r="AC21">
        <v>0</v>
      </c>
      <c r="AD21">
        <v>0</v>
      </c>
      <c r="AE21">
        <v>132.09643130569506</v>
      </c>
    </row>
    <row r="22" spans="1:31" x14ac:dyDescent="0.3">
      <c r="A22">
        <v>2550998</v>
      </c>
      <c r="B22">
        <v>1</v>
      </c>
      <c r="C22" t="s">
        <v>81</v>
      </c>
      <c r="D22" t="s">
        <v>128</v>
      </c>
      <c r="E22" t="s">
        <v>141</v>
      </c>
      <c r="F22" t="s">
        <v>219</v>
      </c>
      <c r="G22" t="s">
        <v>134</v>
      </c>
      <c r="H22" t="s">
        <v>135</v>
      </c>
      <c r="I22" t="s">
        <v>136</v>
      </c>
      <c r="J22" t="s">
        <v>137</v>
      </c>
      <c r="K22" t="s">
        <v>138</v>
      </c>
      <c r="L22" t="s">
        <v>220</v>
      </c>
      <c r="M22" t="s">
        <v>221</v>
      </c>
      <c r="N22">
        <v>8.8888887999999999E-2</v>
      </c>
      <c r="O22">
        <v>18</v>
      </c>
      <c r="P22">
        <v>1741</v>
      </c>
      <c r="Q22">
        <v>65</v>
      </c>
      <c r="R22">
        <v>102</v>
      </c>
      <c r="S22">
        <v>12</v>
      </c>
      <c r="T22">
        <v>145</v>
      </c>
      <c r="U22">
        <v>2</v>
      </c>
      <c r="V22">
        <v>0</v>
      </c>
      <c r="W22">
        <v>0.31605496381226672</v>
      </c>
      <c r="X22">
        <v>18.949091889804546</v>
      </c>
      <c r="Y22">
        <v>8.2915902151693341</v>
      </c>
      <c r="Z22">
        <v>3.9346460845458675</v>
      </c>
      <c r="AA22">
        <v>17.2258477291576</v>
      </c>
      <c r="AB22">
        <v>4.4985979596552035</v>
      </c>
      <c r="AC22">
        <v>0.20085426199360001</v>
      </c>
      <c r="AD22">
        <v>0</v>
      </c>
      <c r="AE22">
        <v>53.416683104138414</v>
      </c>
    </row>
    <row r="23" spans="1:31" x14ac:dyDescent="0.3">
      <c r="A23">
        <v>2551161</v>
      </c>
      <c r="B23">
        <v>1</v>
      </c>
      <c r="C23" t="s">
        <v>81</v>
      </c>
      <c r="D23" t="s">
        <v>123</v>
      </c>
      <c r="E23" t="s">
        <v>184</v>
      </c>
      <c r="F23" t="s">
        <v>222</v>
      </c>
      <c r="G23" t="s">
        <v>143</v>
      </c>
      <c r="H23" t="s">
        <v>135</v>
      </c>
      <c r="I23" t="s">
        <v>136</v>
      </c>
      <c r="J23" t="s">
        <v>137</v>
      </c>
      <c r="K23" t="s">
        <v>144</v>
      </c>
      <c r="L23" t="s">
        <v>223</v>
      </c>
      <c r="M23" t="s">
        <v>224</v>
      </c>
      <c r="N23">
        <v>11.493055555</v>
      </c>
      <c r="O23">
        <v>0</v>
      </c>
      <c r="P23">
        <v>377</v>
      </c>
      <c r="Q23">
        <v>0</v>
      </c>
      <c r="R23">
        <v>13</v>
      </c>
      <c r="S23">
        <v>0</v>
      </c>
      <c r="T23">
        <v>17</v>
      </c>
      <c r="U23">
        <v>0</v>
      </c>
      <c r="V23">
        <v>0</v>
      </c>
      <c r="W23">
        <v>0</v>
      </c>
      <c r="X23">
        <v>913.83737391703949</v>
      </c>
      <c r="Y23">
        <v>0</v>
      </c>
      <c r="Z23">
        <v>46.930182881049369</v>
      </c>
      <c r="AA23">
        <v>0</v>
      </c>
      <c r="AB23">
        <v>183.27661542458151</v>
      </c>
      <c r="AC23">
        <v>0</v>
      </c>
      <c r="AD23">
        <v>0</v>
      </c>
      <c r="AE23">
        <v>1144.0441722226703</v>
      </c>
    </row>
    <row r="24" spans="1:31" x14ac:dyDescent="0.3">
      <c r="A24">
        <v>2551167</v>
      </c>
      <c r="B24">
        <v>1</v>
      </c>
      <c r="C24" t="s">
        <v>81</v>
      </c>
      <c r="D24" t="s">
        <v>116</v>
      </c>
      <c r="E24" t="s">
        <v>155</v>
      </c>
      <c r="F24" t="s">
        <v>225</v>
      </c>
      <c r="G24" t="s">
        <v>143</v>
      </c>
      <c r="H24" t="s">
        <v>157</v>
      </c>
      <c r="I24" t="s">
        <v>136</v>
      </c>
      <c r="J24" t="s">
        <v>137</v>
      </c>
      <c r="K24" t="s">
        <v>144</v>
      </c>
      <c r="L24" t="s">
        <v>226</v>
      </c>
      <c r="M24" t="s">
        <v>227</v>
      </c>
      <c r="N24">
        <v>7.290277777</v>
      </c>
      <c r="O24">
        <v>0</v>
      </c>
      <c r="P24">
        <v>256</v>
      </c>
      <c r="Q24">
        <v>0</v>
      </c>
      <c r="R24">
        <v>9</v>
      </c>
      <c r="S24">
        <v>0</v>
      </c>
      <c r="T24">
        <v>44</v>
      </c>
      <c r="U24">
        <v>0</v>
      </c>
      <c r="V24">
        <v>0</v>
      </c>
      <c r="W24">
        <v>0</v>
      </c>
      <c r="X24">
        <v>266.24928753071492</v>
      </c>
      <c r="Y24">
        <v>0</v>
      </c>
      <c r="Z24">
        <v>12.877181385827809</v>
      </c>
      <c r="AA24">
        <v>0</v>
      </c>
      <c r="AB24">
        <v>130.88251721553641</v>
      </c>
      <c r="AC24">
        <v>0</v>
      </c>
      <c r="AD24">
        <v>0</v>
      </c>
      <c r="AE24">
        <v>410.00898613207914</v>
      </c>
    </row>
    <row r="25" spans="1:31" x14ac:dyDescent="0.3">
      <c r="A25">
        <v>2551333</v>
      </c>
      <c r="B25">
        <v>1</v>
      </c>
      <c r="C25" t="s">
        <v>80</v>
      </c>
      <c r="D25" t="s">
        <v>107</v>
      </c>
      <c r="E25" t="s">
        <v>171</v>
      </c>
      <c r="F25" t="s">
        <v>228</v>
      </c>
      <c r="G25" t="s">
        <v>229</v>
      </c>
      <c r="H25" t="s">
        <v>157</v>
      </c>
      <c r="I25" t="s">
        <v>136</v>
      </c>
      <c r="J25" t="s">
        <v>137</v>
      </c>
      <c r="K25" t="s">
        <v>138</v>
      </c>
      <c r="L25" t="s">
        <v>230</v>
      </c>
      <c r="M25" t="s">
        <v>231</v>
      </c>
      <c r="N25">
        <v>2.3244444440000001</v>
      </c>
      <c r="O25">
        <v>0</v>
      </c>
      <c r="P25">
        <v>0</v>
      </c>
      <c r="Q25">
        <v>0</v>
      </c>
      <c r="R25">
        <v>0</v>
      </c>
      <c r="S25">
        <v>0</v>
      </c>
      <c r="T25">
        <v>12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19.60522072910365</v>
      </c>
      <c r="AC25">
        <v>0</v>
      </c>
      <c r="AD25">
        <v>0</v>
      </c>
      <c r="AE25">
        <v>19.60522072910365</v>
      </c>
    </row>
    <row r="26" spans="1:31" x14ac:dyDescent="0.3">
      <c r="A26">
        <v>2551708</v>
      </c>
      <c r="B26">
        <v>1</v>
      </c>
      <c r="C26" t="s">
        <v>81</v>
      </c>
      <c r="D26" t="s">
        <v>128</v>
      </c>
      <c r="E26" t="s">
        <v>166</v>
      </c>
      <c r="F26" t="s">
        <v>232</v>
      </c>
      <c r="G26" t="s">
        <v>198</v>
      </c>
      <c r="H26" t="s">
        <v>157</v>
      </c>
      <c r="I26" t="s">
        <v>136</v>
      </c>
      <c r="J26" t="s">
        <v>137</v>
      </c>
      <c r="K26" t="s">
        <v>138</v>
      </c>
      <c r="L26" t="s">
        <v>233</v>
      </c>
      <c r="M26" t="s">
        <v>234</v>
      </c>
      <c r="N26">
        <v>1.135277777</v>
      </c>
      <c r="O26">
        <v>0</v>
      </c>
      <c r="P26">
        <v>3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1.4406706954982003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1.4406706954982003</v>
      </c>
    </row>
    <row r="27" spans="1:31" x14ac:dyDescent="0.3">
      <c r="A27">
        <v>2551018</v>
      </c>
      <c r="B27">
        <v>1</v>
      </c>
      <c r="C27" t="s">
        <v>81</v>
      </c>
      <c r="D27" t="s">
        <v>128</v>
      </c>
      <c r="E27" t="s">
        <v>147</v>
      </c>
      <c r="F27" t="s">
        <v>235</v>
      </c>
      <c r="G27" t="s">
        <v>134</v>
      </c>
      <c r="H27" t="s">
        <v>135</v>
      </c>
      <c r="I27" t="s">
        <v>136</v>
      </c>
      <c r="J27" t="s">
        <v>137</v>
      </c>
      <c r="K27" t="s">
        <v>138</v>
      </c>
      <c r="L27" t="s">
        <v>236</v>
      </c>
      <c r="M27" t="s">
        <v>237</v>
      </c>
      <c r="N27">
        <v>8.7222222000000002E-2</v>
      </c>
      <c r="O27">
        <v>0</v>
      </c>
      <c r="P27">
        <v>0</v>
      </c>
      <c r="Q27">
        <v>0</v>
      </c>
      <c r="R27">
        <v>0</v>
      </c>
      <c r="S27">
        <v>15</v>
      </c>
      <c r="T27">
        <v>0</v>
      </c>
      <c r="U27">
        <v>13</v>
      </c>
      <c r="V27">
        <v>0</v>
      </c>
      <c r="W27">
        <v>0</v>
      </c>
      <c r="X27">
        <v>0</v>
      </c>
      <c r="Y27">
        <v>0</v>
      </c>
      <c r="Z27">
        <v>0</v>
      </c>
      <c r="AA27">
        <v>2.4383529279717262</v>
      </c>
      <c r="AB27">
        <v>0</v>
      </c>
      <c r="AC27">
        <v>32.903114752340393</v>
      </c>
      <c r="AD27">
        <v>0</v>
      </c>
      <c r="AE27">
        <v>35.341467680312121</v>
      </c>
    </row>
    <row r="28" spans="1:31" x14ac:dyDescent="0.3">
      <c r="A28">
        <v>2551041</v>
      </c>
      <c r="B28">
        <v>1</v>
      </c>
      <c r="C28" t="s">
        <v>80</v>
      </c>
      <c r="D28" t="s">
        <v>103</v>
      </c>
      <c r="E28" t="s">
        <v>147</v>
      </c>
      <c r="F28" t="s">
        <v>238</v>
      </c>
      <c r="G28" t="s">
        <v>134</v>
      </c>
      <c r="H28" t="s">
        <v>135</v>
      </c>
      <c r="I28" t="s">
        <v>136</v>
      </c>
      <c r="J28" t="s">
        <v>137</v>
      </c>
      <c r="K28" t="s">
        <v>138</v>
      </c>
      <c r="L28" t="s">
        <v>239</v>
      </c>
      <c r="M28" t="s">
        <v>240</v>
      </c>
      <c r="N28">
        <v>0.82499999999999996</v>
      </c>
      <c r="O28">
        <v>0</v>
      </c>
      <c r="P28">
        <v>1290</v>
      </c>
      <c r="Q28">
        <v>9</v>
      </c>
      <c r="R28">
        <v>17</v>
      </c>
      <c r="S28">
        <v>3</v>
      </c>
      <c r="T28">
        <v>192</v>
      </c>
      <c r="U28">
        <v>0</v>
      </c>
      <c r="V28">
        <v>1</v>
      </c>
      <c r="W28">
        <v>0</v>
      </c>
      <c r="X28">
        <v>199.49125058345027</v>
      </c>
      <c r="Y28">
        <v>74.45009008480757</v>
      </c>
      <c r="Z28">
        <v>48.152207231456075</v>
      </c>
      <c r="AA28">
        <v>32.64412470580173</v>
      </c>
      <c r="AB28">
        <v>99.773103715520207</v>
      </c>
      <c r="AC28">
        <v>0</v>
      </c>
      <c r="AD28">
        <v>0.36021087112692002</v>
      </c>
      <c r="AE28">
        <v>454.87098719216283</v>
      </c>
    </row>
    <row r="29" spans="1:31" x14ac:dyDescent="0.3">
      <c r="A29">
        <v>2551788</v>
      </c>
      <c r="B29">
        <v>1</v>
      </c>
      <c r="C29" t="s">
        <v>80</v>
      </c>
      <c r="D29" t="s">
        <v>100</v>
      </c>
      <c r="E29" t="s">
        <v>175</v>
      </c>
      <c r="F29" t="s">
        <v>241</v>
      </c>
      <c r="G29" t="s">
        <v>213</v>
      </c>
      <c r="H29" t="s">
        <v>157</v>
      </c>
      <c r="I29" t="s">
        <v>136</v>
      </c>
      <c r="J29" t="s">
        <v>137</v>
      </c>
      <c r="K29" t="s">
        <v>138</v>
      </c>
      <c r="L29" t="s">
        <v>242</v>
      </c>
      <c r="M29" t="s">
        <v>243</v>
      </c>
      <c r="N29">
        <v>2.1811111109999999</v>
      </c>
      <c r="O29">
        <v>0</v>
      </c>
      <c r="P29">
        <v>18</v>
      </c>
      <c r="Q29">
        <v>0</v>
      </c>
      <c r="R29">
        <v>0</v>
      </c>
      <c r="S29">
        <v>0</v>
      </c>
      <c r="T29">
        <v>4</v>
      </c>
      <c r="U29">
        <v>0</v>
      </c>
      <c r="V29">
        <v>0</v>
      </c>
      <c r="W29">
        <v>0</v>
      </c>
      <c r="X29">
        <v>5.0642205627517907</v>
      </c>
      <c r="Y29">
        <v>0</v>
      </c>
      <c r="Z29">
        <v>0</v>
      </c>
      <c r="AA29">
        <v>0</v>
      </c>
      <c r="AB29">
        <v>2.50252597248438</v>
      </c>
      <c r="AC29">
        <v>0</v>
      </c>
      <c r="AD29">
        <v>0</v>
      </c>
      <c r="AE29">
        <v>7.5667465352361702</v>
      </c>
    </row>
    <row r="30" spans="1:31" x14ac:dyDescent="0.3">
      <c r="A30">
        <v>2551453</v>
      </c>
      <c r="B30">
        <v>1</v>
      </c>
      <c r="C30" t="s">
        <v>81</v>
      </c>
      <c r="D30" t="s">
        <v>118</v>
      </c>
      <c r="E30" t="s">
        <v>166</v>
      </c>
      <c r="F30" t="s">
        <v>244</v>
      </c>
      <c r="G30" t="s">
        <v>168</v>
      </c>
      <c r="H30" t="s">
        <v>157</v>
      </c>
      <c r="I30" t="s">
        <v>136</v>
      </c>
      <c r="J30" t="s">
        <v>137</v>
      </c>
      <c r="K30" t="s">
        <v>138</v>
      </c>
      <c r="L30" t="s">
        <v>245</v>
      </c>
      <c r="M30" t="s">
        <v>246</v>
      </c>
      <c r="N30">
        <v>1.788333333</v>
      </c>
      <c r="O30">
        <v>0</v>
      </c>
      <c r="P30">
        <v>1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0.55072994682853504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0.55072994682853504</v>
      </c>
    </row>
    <row r="31" spans="1:31" x14ac:dyDescent="0.3">
      <c r="A31">
        <v>2551204</v>
      </c>
      <c r="B31">
        <v>1</v>
      </c>
      <c r="C31" t="s">
        <v>80</v>
      </c>
      <c r="D31" t="s">
        <v>96</v>
      </c>
      <c r="E31" t="s">
        <v>166</v>
      </c>
      <c r="F31" t="s">
        <v>247</v>
      </c>
      <c r="G31" t="s">
        <v>168</v>
      </c>
      <c r="H31" t="s">
        <v>157</v>
      </c>
      <c r="I31" t="s">
        <v>136</v>
      </c>
      <c r="J31" t="s">
        <v>137</v>
      </c>
      <c r="K31" t="s">
        <v>138</v>
      </c>
      <c r="L31" t="s">
        <v>248</v>
      </c>
      <c r="M31" t="s">
        <v>249</v>
      </c>
      <c r="N31">
        <v>2.2774999999999999</v>
      </c>
      <c r="O31">
        <v>0</v>
      </c>
      <c r="P31">
        <v>0</v>
      </c>
      <c r="Q31">
        <v>0</v>
      </c>
      <c r="R31">
        <v>0</v>
      </c>
      <c r="S31">
        <v>0</v>
      </c>
      <c r="T31">
        <v>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0.69459905468675243</v>
      </c>
      <c r="AC31">
        <v>0</v>
      </c>
      <c r="AD31">
        <v>0</v>
      </c>
      <c r="AE31">
        <v>0.69459905468675243</v>
      </c>
    </row>
    <row r="32" spans="1:31" x14ac:dyDescent="0.3">
      <c r="A32">
        <v>2551104</v>
      </c>
      <c r="B32">
        <v>1</v>
      </c>
      <c r="C32" t="s">
        <v>80</v>
      </c>
      <c r="D32" t="s">
        <v>85</v>
      </c>
      <c r="E32" t="s">
        <v>171</v>
      </c>
      <c r="F32" t="s">
        <v>250</v>
      </c>
      <c r="G32" t="s">
        <v>143</v>
      </c>
      <c r="H32" t="s">
        <v>157</v>
      </c>
      <c r="I32" t="s">
        <v>136</v>
      </c>
      <c r="J32" t="s">
        <v>137</v>
      </c>
      <c r="K32" t="s">
        <v>144</v>
      </c>
      <c r="L32" t="s">
        <v>251</v>
      </c>
      <c r="M32" t="s">
        <v>252</v>
      </c>
      <c r="N32">
        <v>7.1644444439999999</v>
      </c>
      <c r="O32">
        <v>0</v>
      </c>
      <c r="P32">
        <v>78</v>
      </c>
      <c r="Q32">
        <v>0</v>
      </c>
      <c r="R32">
        <v>0</v>
      </c>
      <c r="S32">
        <v>0</v>
      </c>
      <c r="T32">
        <v>2</v>
      </c>
      <c r="U32">
        <v>0</v>
      </c>
      <c r="V32">
        <v>0</v>
      </c>
      <c r="W32">
        <v>0</v>
      </c>
      <c r="X32">
        <v>129.19311770091355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129.19311770091355</v>
      </c>
    </row>
    <row r="33" spans="1:31" x14ac:dyDescent="0.3">
      <c r="A33">
        <v>2551496</v>
      </c>
      <c r="B33">
        <v>1</v>
      </c>
      <c r="C33" t="s">
        <v>80</v>
      </c>
      <c r="D33" t="s">
        <v>105</v>
      </c>
      <c r="E33" t="s">
        <v>141</v>
      </c>
      <c r="F33" t="s">
        <v>253</v>
      </c>
      <c r="G33" t="s">
        <v>254</v>
      </c>
      <c r="H33" t="s">
        <v>135</v>
      </c>
      <c r="I33" t="s">
        <v>136</v>
      </c>
      <c r="J33" t="s">
        <v>137</v>
      </c>
      <c r="K33" t="s">
        <v>138</v>
      </c>
      <c r="L33" t="s">
        <v>255</v>
      </c>
      <c r="M33" t="s">
        <v>256</v>
      </c>
      <c r="N33">
        <v>1.683611111</v>
      </c>
      <c r="O33">
        <v>0</v>
      </c>
      <c r="P33">
        <v>1828</v>
      </c>
      <c r="Q33">
        <v>0</v>
      </c>
      <c r="R33">
        <v>0</v>
      </c>
      <c r="S33">
        <v>0</v>
      </c>
      <c r="T33">
        <v>71</v>
      </c>
      <c r="U33">
        <v>0</v>
      </c>
      <c r="V33">
        <v>0</v>
      </c>
      <c r="W33">
        <v>0</v>
      </c>
      <c r="X33">
        <v>978.73635383743158</v>
      </c>
      <c r="Y33">
        <v>0</v>
      </c>
      <c r="Z33">
        <v>0</v>
      </c>
      <c r="AA33">
        <v>0</v>
      </c>
      <c r="AB33">
        <v>234.23558305750061</v>
      </c>
      <c r="AC33">
        <v>0</v>
      </c>
      <c r="AD33">
        <v>0</v>
      </c>
      <c r="AE33">
        <v>1212.9719368949322</v>
      </c>
    </row>
    <row r="34" spans="1:31" x14ac:dyDescent="0.3">
      <c r="A34">
        <v>2551722</v>
      </c>
      <c r="B34">
        <v>1</v>
      </c>
      <c r="C34" t="s">
        <v>80</v>
      </c>
      <c r="D34" t="s">
        <v>92</v>
      </c>
      <c r="E34" t="s">
        <v>171</v>
      </c>
      <c r="F34" t="s">
        <v>257</v>
      </c>
      <c r="G34" t="s">
        <v>190</v>
      </c>
      <c r="H34" t="s">
        <v>157</v>
      </c>
      <c r="I34" t="s">
        <v>136</v>
      </c>
      <c r="J34" t="s">
        <v>137</v>
      </c>
      <c r="K34" t="s">
        <v>138</v>
      </c>
      <c r="L34" t="s">
        <v>258</v>
      </c>
      <c r="M34" t="s">
        <v>259</v>
      </c>
      <c r="N34">
        <v>1.7561111110000001</v>
      </c>
      <c r="O34">
        <v>0</v>
      </c>
      <c r="P34">
        <v>17</v>
      </c>
      <c r="Q34">
        <v>0</v>
      </c>
      <c r="R34">
        <v>2</v>
      </c>
      <c r="S34">
        <v>0</v>
      </c>
      <c r="T34">
        <v>1</v>
      </c>
      <c r="U34">
        <v>0</v>
      </c>
      <c r="V34">
        <v>0</v>
      </c>
      <c r="W34">
        <v>0</v>
      </c>
      <c r="X34">
        <v>7.7980704617230794</v>
      </c>
      <c r="Y34">
        <v>0</v>
      </c>
      <c r="Z34">
        <v>0.54261838079400004</v>
      </c>
      <c r="AA34">
        <v>0</v>
      </c>
      <c r="AB34">
        <v>3.3857537385677778</v>
      </c>
      <c r="AC34">
        <v>0</v>
      </c>
      <c r="AD34">
        <v>0</v>
      </c>
      <c r="AE34">
        <v>11.726442581084857</v>
      </c>
    </row>
    <row r="35" spans="1:31" x14ac:dyDescent="0.3">
      <c r="A35">
        <v>2551058</v>
      </c>
      <c r="B35">
        <v>1</v>
      </c>
      <c r="C35" t="s">
        <v>80</v>
      </c>
      <c r="D35" t="s">
        <v>104</v>
      </c>
      <c r="E35" t="s">
        <v>184</v>
      </c>
      <c r="F35" t="s">
        <v>260</v>
      </c>
      <c r="G35" t="s">
        <v>149</v>
      </c>
      <c r="H35" t="s">
        <v>135</v>
      </c>
      <c r="I35" t="s">
        <v>136</v>
      </c>
      <c r="J35" t="s">
        <v>137</v>
      </c>
      <c r="K35" t="s">
        <v>138</v>
      </c>
      <c r="L35" t="s">
        <v>261</v>
      </c>
      <c r="M35" t="s">
        <v>262</v>
      </c>
      <c r="N35">
        <v>2.2347222219999998</v>
      </c>
      <c r="O35">
        <v>0</v>
      </c>
      <c r="P35">
        <v>0</v>
      </c>
      <c r="Q35">
        <v>0</v>
      </c>
      <c r="R35">
        <v>2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5.6022603786309304</v>
      </c>
      <c r="AA35">
        <v>0</v>
      </c>
      <c r="AB35">
        <v>0</v>
      </c>
      <c r="AC35">
        <v>0</v>
      </c>
      <c r="AD35">
        <v>0</v>
      </c>
      <c r="AE35">
        <v>5.6022603786309304</v>
      </c>
    </row>
    <row r="36" spans="1:31" x14ac:dyDescent="0.3">
      <c r="A36">
        <v>2551390</v>
      </c>
      <c r="B36">
        <v>1</v>
      </c>
      <c r="C36" t="s">
        <v>81</v>
      </c>
      <c r="D36" t="s">
        <v>112</v>
      </c>
      <c r="E36" t="s">
        <v>166</v>
      </c>
      <c r="F36" t="s">
        <v>263</v>
      </c>
      <c r="G36" t="s">
        <v>168</v>
      </c>
      <c r="H36" t="s">
        <v>157</v>
      </c>
      <c r="I36" t="s">
        <v>136</v>
      </c>
      <c r="J36" t="s">
        <v>137</v>
      </c>
      <c r="K36" t="s">
        <v>138</v>
      </c>
      <c r="L36" t="s">
        <v>264</v>
      </c>
      <c r="M36" t="s">
        <v>265</v>
      </c>
      <c r="N36">
        <v>7.801111111</v>
      </c>
      <c r="O36">
        <v>0</v>
      </c>
      <c r="P36">
        <v>1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1.3570339551153734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1.3570339551153734</v>
      </c>
    </row>
    <row r="37" spans="1:31" x14ac:dyDescent="0.3">
      <c r="A37">
        <v>2551081</v>
      </c>
      <c r="B37">
        <v>1</v>
      </c>
      <c r="C37" t="s">
        <v>81</v>
      </c>
      <c r="D37" t="s">
        <v>112</v>
      </c>
      <c r="E37" t="s">
        <v>166</v>
      </c>
      <c r="F37" t="s">
        <v>266</v>
      </c>
      <c r="G37" t="s">
        <v>168</v>
      </c>
      <c r="H37" t="s">
        <v>157</v>
      </c>
      <c r="I37" t="s">
        <v>136</v>
      </c>
      <c r="J37" t="s">
        <v>137</v>
      </c>
      <c r="K37" t="s">
        <v>138</v>
      </c>
      <c r="L37" t="s">
        <v>267</v>
      </c>
      <c r="M37" t="s">
        <v>268</v>
      </c>
      <c r="N37">
        <v>3.9608333330000001</v>
      </c>
      <c r="O37">
        <v>0</v>
      </c>
      <c r="P37">
        <v>0</v>
      </c>
      <c r="Q37">
        <v>0</v>
      </c>
      <c r="R37">
        <v>0</v>
      </c>
      <c r="S37">
        <v>0</v>
      </c>
      <c r="T37">
        <v>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15.613574183277269</v>
      </c>
      <c r="AC37">
        <v>0</v>
      </c>
      <c r="AD37">
        <v>0</v>
      </c>
      <c r="AE37">
        <v>15.613574183277269</v>
      </c>
    </row>
    <row r="38" spans="1:31" x14ac:dyDescent="0.3">
      <c r="A38">
        <v>2551622</v>
      </c>
      <c r="B38">
        <v>1</v>
      </c>
      <c r="C38" t="s">
        <v>81</v>
      </c>
      <c r="D38" t="s">
        <v>115</v>
      </c>
      <c r="E38" t="s">
        <v>171</v>
      </c>
      <c r="F38" t="s">
        <v>269</v>
      </c>
      <c r="G38" t="s">
        <v>190</v>
      </c>
      <c r="H38" t="s">
        <v>157</v>
      </c>
      <c r="I38" t="s">
        <v>136</v>
      </c>
      <c r="J38" t="s">
        <v>137</v>
      </c>
      <c r="K38" t="s">
        <v>138</v>
      </c>
      <c r="L38" t="s">
        <v>270</v>
      </c>
      <c r="M38" t="s">
        <v>271</v>
      </c>
      <c r="N38">
        <v>1.3825000000000001</v>
      </c>
      <c r="O38">
        <v>0</v>
      </c>
      <c r="P38">
        <v>19</v>
      </c>
      <c r="Q38">
        <v>0</v>
      </c>
      <c r="R38">
        <v>0</v>
      </c>
      <c r="S38">
        <v>0</v>
      </c>
      <c r="T38">
        <v>1</v>
      </c>
      <c r="U38">
        <v>0</v>
      </c>
      <c r="V38">
        <v>0</v>
      </c>
      <c r="W38">
        <v>0</v>
      </c>
      <c r="X38">
        <v>3.7265753440578666</v>
      </c>
      <c r="Y38">
        <v>0</v>
      </c>
      <c r="Z38">
        <v>0</v>
      </c>
      <c r="AA38">
        <v>0</v>
      </c>
      <c r="AB38">
        <v>0.64469929081316013</v>
      </c>
      <c r="AC38">
        <v>0</v>
      </c>
      <c r="AD38">
        <v>0</v>
      </c>
      <c r="AE38">
        <v>4.3712746348710265</v>
      </c>
    </row>
    <row r="39" spans="1:31" x14ac:dyDescent="0.3">
      <c r="A39">
        <v>2551121</v>
      </c>
      <c r="B39">
        <v>1</v>
      </c>
      <c r="C39" t="s">
        <v>80</v>
      </c>
      <c r="D39" t="s">
        <v>103</v>
      </c>
      <c r="E39" t="s">
        <v>184</v>
      </c>
      <c r="F39" t="s">
        <v>272</v>
      </c>
      <c r="G39" t="s">
        <v>194</v>
      </c>
      <c r="H39" t="s">
        <v>135</v>
      </c>
      <c r="I39" t="s">
        <v>136</v>
      </c>
      <c r="J39" t="s">
        <v>137</v>
      </c>
      <c r="K39" t="s">
        <v>144</v>
      </c>
      <c r="L39" t="s">
        <v>273</v>
      </c>
      <c r="M39" t="s">
        <v>274</v>
      </c>
      <c r="N39">
        <v>8.7191666659999996</v>
      </c>
      <c r="O39">
        <v>0</v>
      </c>
      <c r="P39">
        <v>15</v>
      </c>
      <c r="Q39">
        <v>1</v>
      </c>
      <c r="R39">
        <v>0</v>
      </c>
      <c r="S39">
        <v>0</v>
      </c>
      <c r="T39">
        <v>11</v>
      </c>
      <c r="U39">
        <v>0</v>
      </c>
      <c r="V39">
        <v>0</v>
      </c>
      <c r="W39">
        <v>0</v>
      </c>
      <c r="X39">
        <v>27.46501775487036</v>
      </c>
      <c r="Y39">
        <v>58.004626296668192</v>
      </c>
      <c r="Z39">
        <v>0</v>
      </c>
      <c r="AA39">
        <v>0</v>
      </c>
      <c r="AB39">
        <v>77.952480244987967</v>
      </c>
      <c r="AC39">
        <v>0</v>
      </c>
      <c r="AD39">
        <v>0</v>
      </c>
      <c r="AE39">
        <v>163.42212429652653</v>
      </c>
    </row>
    <row r="40" spans="1:31" x14ac:dyDescent="0.3">
      <c r="A40">
        <v>2551768</v>
      </c>
      <c r="B40">
        <v>1</v>
      </c>
      <c r="C40" t="s">
        <v>80</v>
      </c>
      <c r="D40" t="s">
        <v>95</v>
      </c>
      <c r="E40" t="s">
        <v>132</v>
      </c>
      <c r="F40" t="s">
        <v>275</v>
      </c>
      <c r="G40" t="s">
        <v>134</v>
      </c>
      <c r="H40" t="s">
        <v>276</v>
      </c>
      <c r="I40" t="s">
        <v>136</v>
      </c>
      <c r="J40" t="s">
        <v>137</v>
      </c>
      <c r="K40" t="s">
        <v>138</v>
      </c>
      <c r="L40" t="s">
        <v>277</v>
      </c>
      <c r="M40" t="s">
        <v>278</v>
      </c>
      <c r="N40">
        <v>0.38555555499999999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2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2388.4910128275037</v>
      </c>
      <c r="AD40">
        <v>0</v>
      </c>
      <c r="AE40">
        <v>2388.4910128275037</v>
      </c>
    </row>
    <row r="41" spans="1:31" x14ac:dyDescent="0.3">
      <c r="A41">
        <v>2551373</v>
      </c>
      <c r="B41">
        <v>1</v>
      </c>
      <c r="C41" t="s">
        <v>80</v>
      </c>
      <c r="D41" t="s">
        <v>93</v>
      </c>
      <c r="E41" t="s">
        <v>141</v>
      </c>
      <c r="F41" t="s">
        <v>279</v>
      </c>
      <c r="G41" t="s">
        <v>134</v>
      </c>
      <c r="H41" t="s">
        <v>135</v>
      </c>
      <c r="I41" t="s">
        <v>136</v>
      </c>
      <c r="J41" t="s">
        <v>137</v>
      </c>
      <c r="K41" t="s">
        <v>138</v>
      </c>
      <c r="L41" t="s">
        <v>280</v>
      </c>
      <c r="M41" t="s">
        <v>281</v>
      </c>
      <c r="N41">
        <v>0.242777777</v>
      </c>
      <c r="O41">
        <v>3</v>
      </c>
      <c r="P41">
        <v>5</v>
      </c>
      <c r="Q41">
        <v>38</v>
      </c>
      <c r="R41">
        <v>2</v>
      </c>
      <c r="S41">
        <v>11</v>
      </c>
      <c r="T41">
        <v>12</v>
      </c>
      <c r="U41">
        <v>1</v>
      </c>
      <c r="V41">
        <v>0</v>
      </c>
      <c r="W41">
        <v>1.1457988784016</v>
      </c>
      <c r="X41">
        <v>0.68266675530844001</v>
      </c>
      <c r="Y41">
        <v>48.673519257410724</v>
      </c>
      <c r="Z41">
        <v>0.83722704775263512</v>
      </c>
      <c r="AA41">
        <v>8.2290251599620241</v>
      </c>
      <c r="AB41">
        <v>5.7253790913503178</v>
      </c>
      <c r="AC41">
        <v>5.9535496616776671</v>
      </c>
      <c r="AD41">
        <v>0</v>
      </c>
      <c r="AE41">
        <v>71.247165851863414</v>
      </c>
    </row>
    <row r="42" spans="1:31" x14ac:dyDescent="0.3">
      <c r="A42">
        <v>2551473</v>
      </c>
      <c r="B42">
        <v>1</v>
      </c>
      <c r="C42" t="s">
        <v>81</v>
      </c>
      <c r="D42" t="s">
        <v>122</v>
      </c>
      <c r="E42" t="s">
        <v>155</v>
      </c>
      <c r="F42" t="s">
        <v>282</v>
      </c>
      <c r="G42" t="s">
        <v>194</v>
      </c>
      <c r="H42" t="s">
        <v>157</v>
      </c>
      <c r="I42" t="s">
        <v>136</v>
      </c>
      <c r="J42" t="s">
        <v>137</v>
      </c>
      <c r="K42" t="s">
        <v>144</v>
      </c>
      <c r="L42" t="s">
        <v>283</v>
      </c>
      <c r="M42" t="s">
        <v>284</v>
      </c>
      <c r="N42">
        <v>0.74222222199999999</v>
      </c>
      <c r="O42">
        <v>0</v>
      </c>
      <c r="P42">
        <v>937</v>
      </c>
      <c r="Q42">
        <v>0</v>
      </c>
      <c r="R42">
        <v>0</v>
      </c>
      <c r="S42">
        <v>0</v>
      </c>
      <c r="T42">
        <v>43</v>
      </c>
      <c r="U42">
        <v>0</v>
      </c>
      <c r="V42">
        <v>0</v>
      </c>
      <c r="W42">
        <v>0</v>
      </c>
      <c r="X42">
        <v>135.67794112807741</v>
      </c>
      <c r="Y42">
        <v>0</v>
      </c>
      <c r="Z42">
        <v>0</v>
      </c>
      <c r="AA42">
        <v>0</v>
      </c>
      <c r="AB42">
        <v>61.674400017422947</v>
      </c>
      <c r="AC42">
        <v>0</v>
      </c>
      <c r="AD42">
        <v>0</v>
      </c>
      <c r="AE42">
        <v>197.35234114550036</v>
      </c>
    </row>
    <row r="43" spans="1:31" x14ac:dyDescent="0.3">
      <c r="A43">
        <v>2551685</v>
      </c>
      <c r="B43">
        <v>1</v>
      </c>
      <c r="C43" t="s">
        <v>80</v>
      </c>
      <c r="D43" t="s">
        <v>103</v>
      </c>
      <c r="E43" t="s">
        <v>132</v>
      </c>
      <c r="F43" t="s">
        <v>285</v>
      </c>
      <c r="G43" t="s">
        <v>134</v>
      </c>
      <c r="H43" t="s">
        <v>135</v>
      </c>
      <c r="I43" t="s">
        <v>136</v>
      </c>
      <c r="J43" t="s">
        <v>137</v>
      </c>
      <c r="K43" t="s">
        <v>138</v>
      </c>
      <c r="L43" t="s">
        <v>286</v>
      </c>
      <c r="M43" t="s">
        <v>287</v>
      </c>
      <c r="N43">
        <v>1.146111111</v>
      </c>
      <c r="O43">
        <v>0</v>
      </c>
      <c r="P43">
        <v>6</v>
      </c>
      <c r="Q43">
        <v>6</v>
      </c>
      <c r="R43">
        <v>0</v>
      </c>
      <c r="S43">
        <v>13</v>
      </c>
      <c r="T43">
        <v>13</v>
      </c>
      <c r="U43">
        <v>14</v>
      </c>
      <c r="V43">
        <v>0</v>
      </c>
      <c r="W43">
        <v>0</v>
      </c>
      <c r="X43">
        <v>0.98891574380348335</v>
      </c>
      <c r="Y43">
        <v>24.516332182082561</v>
      </c>
      <c r="Z43">
        <v>0</v>
      </c>
      <c r="AA43">
        <v>390.89711539808923</v>
      </c>
      <c r="AB43">
        <v>4.3435177500807995</v>
      </c>
      <c r="AC43">
        <v>1440.3871326541741</v>
      </c>
      <c r="AD43">
        <v>0</v>
      </c>
      <c r="AE43">
        <v>1861.1330137282303</v>
      </c>
    </row>
    <row r="44" spans="1:31" x14ac:dyDescent="0.3">
      <c r="A44">
        <v>2551021</v>
      </c>
      <c r="B44">
        <v>1</v>
      </c>
      <c r="C44" t="s">
        <v>81</v>
      </c>
      <c r="D44" t="s">
        <v>128</v>
      </c>
      <c r="E44" t="s">
        <v>141</v>
      </c>
      <c r="F44" t="s">
        <v>288</v>
      </c>
      <c r="G44" t="s">
        <v>134</v>
      </c>
      <c r="H44" t="s">
        <v>135</v>
      </c>
      <c r="I44" t="s">
        <v>136</v>
      </c>
      <c r="J44" t="s">
        <v>137</v>
      </c>
      <c r="K44" t="s">
        <v>138</v>
      </c>
      <c r="L44" t="s">
        <v>289</v>
      </c>
      <c r="M44" t="s">
        <v>290</v>
      </c>
      <c r="N44">
        <v>0.23222222200000001</v>
      </c>
      <c r="O44">
        <v>13</v>
      </c>
      <c r="P44">
        <v>105</v>
      </c>
      <c r="Q44">
        <v>35</v>
      </c>
      <c r="R44">
        <v>16</v>
      </c>
      <c r="S44">
        <v>3</v>
      </c>
      <c r="T44">
        <v>9</v>
      </c>
      <c r="U44">
        <v>0</v>
      </c>
      <c r="V44">
        <v>0</v>
      </c>
      <c r="W44">
        <v>0.44844199964002995</v>
      </c>
      <c r="X44">
        <v>3.4729139833352054</v>
      </c>
      <c r="Y44">
        <v>3.3501410505627542</v>
      </c>
      <c r="Z44">
        <v>0.74578488570696</v>
      </c>
      <c r="AA44">
        <v>0.53461300563692993</v>
      </c>
      <c r="AB44">
        <v>0.59496720581329776</v>
      </c>
      <c r="AC44">
        <v>0</v>
      </c>
      <c r="AD44">
        <v>0</v>
      </c>
      <c r="AE44">
        <v>9.1468621306951778</v>
      </c>
    </row>
    <row r="45" spans="1:31" x14ac:dyDescent="0.3">
      <c r="A45">
        <v>2551187</v>
      </c>
      <c r="B45">
        <v>1</v>
      </c>
      <c r="C45" t="s">
        <v>80</v>
      </c>
      <c r="D45" t="s">
        <v>90</v>
      </c>
      <c r="E45" t="s">
        <v>155</v>
      </c>
      <c r="F45" t="s">
        <v>291</v>
      </c>
      <c r="G45" t="s">
        <v>194</v>
      </c>
      <c r="H45" t="s">
        <v>157</v>
      </c>
      <c r="I45" t="s">
        <v>136</v>
      </c>
      <c r="J45" t="s">
        <v>137</v>
      </c>
      <c r="K45" t="s">
        <v>144</v>
      </c>
      <c r="L45" t="s">
        <v>292</v>
      </c>
      <c r="M45" t="s">
        <v>293</v>
      </c>
      <c r="N45">
        <v>1.966111111</v>
      </c>
      <c r="O45">
        <v>0</v>
      </c>
      <c r="P45">
        <v>793</v>
      </c>
      <c r="Q45">
        <v>0</v>
      </c>
      <c r="R45">
        <v>0</v>
      </c>
      <c r="S45">
        <v>0</v>
      </c>
      <c r="T45">
        <v>107</v>
      </c>
      <c r="U45">
        <v>0</v>
      </c>
      <c r="V45">
        <v>0</v>
      </c>
      <c r="W45">
        <v>0</v>
      </c>
      <c r="X45">
        <v>351.45564664402781</v>
      </c>
      <c r="Y45">
        <v>0</v>
      </c>
      <c r="Z45">
        <v>0</v>
      </c>
      <c r="AA45">
        <v>0</v>
      </c>
      <c r="AB45">
        <v>142.13693458848269</v>
      </c>
      <c r="AC45">
        <v>0</v>
      </c>
      <c r="AD45">
        <v>0</v>
      </c>
      <c r="AE45">
        <v>493.5925812325105</v>
      </c>
    </row>
    <row r="46" spans="1:31" x14ac:dyDescent="0.3">
      <c r="A46">
        <v>2551456</v>
      </c>
      <c r="B46">
        <v>1</v>
      </c>
      <c r="C46" t="s">
        <v>81</v>
      </c>
      <c r="D46" t="s">
        <v>127</v>
      </c>
      <c r="E46" t="s">
        <v>147</v>
      </c>
      <c r="F46" t="s">
        <v>294</v>
      </c>
      <c r="G46" t="s">
        <v>134</v>
      </c>
      <c r="H46" t="s">
        <v>135</v>
      </c>
      <c r="I46" t="s">
        <v>136</v>
      </c>
      <c r="J46" t="s">
        <v>137</v>
      </c>
      <c r="K46" t="s">
        <v>138</v>
      </c>
      <c r="L46" t="s">
        <v>295</v>
      </c>
      <c r="M46" t="s">
        <v>296</v>
      </c>
      <c r="N46">
        <v>2.8361111110000001</v>
      </c>
      <c r="O46">
        <v>3</v>
      </c>
      <c r="P46">
        <v>4</v>
      </c>
      <c r="Q46">
        <v>45</v>
      </c>
      <c r="R46">
        <v>20</v>
      </c>
      <c r="S46">
        <v>2</v>
      </c>
      <c r="T46">
        <v>2</v>
      </c>
      <c r="U46">
        <v>0</v>
      </c>
      <c r="V46">
        <v>0</v>
      </c>
      <c r="W46">
        <v>4.0313616232886655</v>
      </c>
      <c r="X46">
        <v>5.1531038462805148</v>
      </c>
      <c r="Y46">
        <v>215.39443927758535</v>
      </c>
      <c r="Z46">
        <v>264.68353330747635</v>
      </c>
      <c r="AA46">
        <v>2.5783323171083548</v>
      </c>
      <c r="AB46">
        <v>1.8297110793740337</v>
      </c>
      <c r="AC46">
        <v>0</v>
      </c>
      <c r="AD46">
        <v>0</v>
      </c>
      <c r="AE46">
        <v>493.67048145111323</v>
      </c>
    </row>
    <row r="47" spans="1:31" x14ac:dyDescent="0.3">
      <c r="A47">
        <v>2551848</v>
      </c>
      <c r="B47">
        <v>1</v>
      </c>
      <c r="C47" t="s">
        <v>81</v>
      </c>
      <c r="D47" t="s">
        <v>127</v>
      </c>
      <c r="E47" t="s">
        <v>184</v>
      </c>
      <c r="F47" t="s">
        <v>297</v>
      </c>
      <c r="G47" t="s">
        <v>149</v>
      </c>
      <c r="H47" t="s">
        <v>135</v>
      </c>
      <c r="I47" t="s">
        <v>136</v>
      </c>
      <c r="J47" t="s">
        <v>137</v>
      </c>
      <c r="K47" t="s">
        <v>138</v>
      </c>
      <c r="L47" t="s">
        <v>298</v>
      </c>
      <c r="M47" t="s">
        <v>299</v>
      </c>
      <c r="N47">
        <v>4.0086111109999996</v>
      </c>
      <c r="O47">
        <v>1</v>
      </c>
      <c r="P47">
        <v>7</v>
      </c>
      <c r="Q47">
        <v>35</v>
      </c>
      <c r="R47">
        <v>27</v>
      </c>
      <c r="S47">
        <v>3</v>
      </c>
      <c r="T47">
        <v>0</v>
      </c>
      <c r="U47">
        <v>0</v>
      </c>
      <c r="V47">
        <v>0</v>
      </c>
      <c r="W47">
        <v>1.1115292160215127</v>
      </c>
      <c r="X47">
        <v>6.9785331061575997</v>
      </c>
      <c r="Y47">
        <v>91.002684144915364</v>
      </c>
      <c r="Z47">
        <v>36.738381502862318</v>
      </c>
      <c r="AA47">
        <v>5.5800656792767782</v>
      </c>
      <c r="AB47">
        <v>0</v>
      </c>
      <c r="AC47">
        <v>0</v>
      </c>
      <c r="AD47">
        <v>0</v>
      </c>
      <c r="AE47">
        <v>141.41119364923355</v>
      </c>
    </row>
    <row r="48" spans="1:31" x14ac:dyDescent="0.3">
      <c r="A48">
        <v>2551244</v>
      </c>
      <c r="B48">
        <v>1</v>
      </c>
      <c r="C48" t="s">
        <v>81</v>
      </c>
      <c r="D48" t="s">
        <v>112</v>
      </c>
      <c r="E48" t="s">
        <v>141</v>
      </c>
      <c r="F48" t="s">
        <v>300</v>
      </c>
      <c r="G48" t="s">
        <v>301</v>
      </c>
      <c r="H48" t="s">
        <v>135</v>
      </c>
      <c r="I48" t="s">
        <v>136</v>
      </c>
      <c r="J48" t="s">
        <v>137</v>
      </c>
      <c r="K48" t="s">
        <v>144</v>
      </c>
      <c r="L48" t="s">
        <v>302</v>
      </c>
      <c r="M48" t="s">
        <v>303</v>
      </c>
      <c r="N48">
        <v>1.4708333330000001</v>
      </c>
      <c r="O48">
        <v>4</v>
      </c>
      <c r="P48">
        <v>497</v>
      </c>
      <c r="Q48">
        <v>27</v>
      </c>
      <c r="R48">
        <v>77</v>
      </c>
      <c r="S48">
        <v>12</v>
      </c>
      <c r="T48">
        <v>54</v>
      </c>
      <c r="U48">
        <v>2</v>
      </c>
      <c r="V48">
        <v>1</v>
      </c>
      <c r="W48">
        <v>2.5981094281372119</v>
      </c>
      <c r="X48">
        <v>116.00564081231228</v>
      </c>
      <c r="Y48">
        <v>217.91614387330617</v>
      </c>
      <c r="Z48">
        <v>83.431569222001144</v>
      </c>
      <c r="AA48">
        <v>143.98901385796148</v>
      </c>
      <c r="AB48">
        <v>68.259522271800066</v>
      </c>
      <c r="AC48">
        <v>380.31647136618102</v>
      </c>
      <c r="AD48">
        <v>1.194319769222896</v>
      </c>
      <c r="AE48">
        <v>1013.7107906009222</v>
      </c>
    </row>
    <row r="49" spans="1:31" x14ac:dyDescent="0.3">
      <c r="A49">
        <v>2551542</v>
      </c>
      <c r="B49">
        <v>1</v>
      </c>
      <c r="C49" t="s">
        <v>81</v>
      </c>
      <c r="D49" t="s">
        <v>118</v>
      </c>
      <c r="E49" t="s">
        <v>132</v>
      </c>
      <c r="F49" t="s">
        <v>304</v>
      </c>
      <c r="G49" t="s">
        <v>134</v>
      </c>
      <c r="H49" t="s">
        <v>135</v>
      </c>
      <c r="I49" t="s">
        <v>136</v>
      </c>
      <c r="J49" t="s">
        <v>137</v>
      </c>
      <c r="K49" t="s">
        <v>138</v>
      </c>
      <c r="L49" t="s">
        <v>305</v>
      </c>
      <c r="M49" t="s">
        <v>306</v>
      </c>
      <c r="N49">
        <v>0.229722222</v>
      </c>
      <c r="O49">
        <v>17</v>
      </c>
      <c r="P49">
        <v>1133</v>
      </c>
      <c r="Q49">
        <v>199</v>
      </c>
      <c r="R49">
        <v>86</v>
      </c>
      <c r="S49">
        <v>31</v>
      </c>
      <c r="T49">
        <v>90</v>
      </c>
      <c r="U49">
        <v>1</v>
      </c>
      <c r="V49">
        <v>0</v>
      </c>
      <c r="W49">
        <v>0.98606111551919629</v>
      </c>
      <c r="X49">
        <v>45.07304475727674</v>
      </c>
      <c r="Y49">
        <v>207.54118017717539</v>
      </c>
      <c r="Z49">
        <v>18.463331175134627</v>
      </c>
      <c r="AA49">
        <v>34.088627392185515</v>
      </c>
      <c r="AB49">
        <v>15.721161211021487</v>
      </c>
      <c r="AC49">
        <v>84.885509717568539</v>
      </c>
      <c r="AD49">
        <v>0</v>
      </c>
      <c r="AE49">
        <v>406.75891554588145</v>
      </c>
    </row>
    <row r="50" spans="1:31" x14ac:dyDescent="0.3">
      <c r="A50">
        <v>2551001</v>
      </c>
      <c r="B50">
        <v>1</v>
      </c>
      <c r="C50" t="s">
        <v>81</v>
      </c>
      <c r="D50" t="s">
        <v>112</v>
      </c>
      <c r="E50" t="s">
        <v>166</v>
      </c>
      <c r="F50" t="s">
        <v>307</v>
      </c>
      <c r="G50" t="s">
        <v>181</v>
      </c>
      <c r="H50" t="s">
        <v>157</v>
      </c>
      <c r="I50" t="s">
        <v>136</v>
      </c>
      <c r="J50" t="s">
        <v>137</v>
      </c>
      <c r="K50" t="s">
        <v>138</v>
      </c>
      <c r="L50" t="s">
        <v>308</v>
      </c>
      <c r="M50" t="s">
        <v>309</v>
      </c>
      <c r="N50">
        <v>3.1730555549999999</v>
      </c>
      <c r="O50">
        <v>0</v>
      </c>
      <c r="P50">
        <v>1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0.82369644366260253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0.82369644366260253</v>
      </c>
    </row>
    <row r="51" spans="1:31" x14ac:dyDescent="0.3">
      <c r="A51">
        <v>2551350</v>
      </c>
      <c r="B51">
        <v>1</v>
      </c>
      <c r="C51" t="s">
        <v>80</v>
      </c>
      <c r="D51" t="s">
        <v>83</v>
      </c>
      <c r="E51" t="s">
        <v>171</v>
      </c>
      <c r="F51" t="s">
        <v>310</v>
      </c>
      <c r="G51" t="s">
        <v>311</v>
      </c>
      <c r="H51" t="s">
        <v>157</v>
      </c>
      <c r="I51" t="s">
        <v>136</v>
      </c>
      <c r="J51" t="s">
        <v>3</v>
      </c>
      <c r="K51" t="s">
        <v>138</v>
      </c>
      <c r="L51" t="s">
        <v>312</v>
      </c>
      <c r="M51" t="s">
        <v>313</v>
      </c>
      <c r="N51">
        <v>2.2091666659999998</v>
      </c>
      <c r="O51">
        <v>0</v>
      </c>
      <c r="P51">
        <v>151</v>
      </c>
      <c r="Q51">
        <v>0</v>
      </c>
      <c r="R51">
        <v>0</v>
      </c>
      <c r="S51">
        <v>0</v>
      </c>
      <c r="T51">
        <v>1</v>
      </c>
      <c r="U51">
        <v>0</v>
      </c>
      <c r="V51">
        <v>0</v>
      </c>
      <c r="W51">
        <v>0</v>
      </c>
      <c r="X51">
        <v>76.540190215636017</v>
      </c>
      <c r="Y51">
        <v>0</v>
      </c>
      <c r="Z51">
        <v>0</v>
      </c>
      <c r="AA51">
        <v>0</v>
      </c>
      <c r="AB51">
        <v>0.58081031666937499</v>
      </c>
      <c r="AC51">
        <v>0</v>
      </c>
      <c r="AD51">
        <v>0</v>
      </c>
      <c r="AE51">
        <v>77.121000532305388</v>
      </c>
    </row>
    <row r="52" spans="1:31" x14ac:dyDescent="0.3">
      <c r="A52">
        <v>2551101</v>
      </c>
      <c r="B52">
        <v>1</v>
      </c>
      <c r="C52" t="s">
        <v>80</v>
      </c>
      <c r="D52" t="s">
        <v>107</v>
      </c>
      <c r="E52" t="s">
        <v>184</v>
      </c>
      <c r="F52" t="s">
        <v>314</v>
      </c>
      <c r="G52" t="s">
        <v>149</v>
      </c>
      <c r="H52" t="s">
        <v>135</v>
      </c>
      <c r="I52" t="s">
        <v>136</v>
      </c>
      <c r="J52" t="s">
        <v>137</v>
      </c>
      <c r="K52" t="s">
        <v>138</v>
      </c>
      <c r="L52" t="s">
        <v>315</v>
      </c>
      <c r="M52" t="s">
        <v>316</v>
      </c>
      <c r="N52">
        <v>2.1894444439999998</v>
      </c>
      <c r="O52">
        <v>0</v>
      </c>
      <c r="P52">
        <v>146</v>
      </c>
      <c r="Q52">
        <v>0</v>
      </c>
      <c r="R52">
        <v>2</v>
      </c>
      <c r="S52">
        <v>0</v>
      </c>
      <c r="T52">
        <v>9</v>
      </c>
      <c r="U52">
        <v>0</v>
      </c>
      <c r="V52">
        <v>0</v>
      </c>
      <c r="W52">
        <v>0</v>
      </c>
      <c r="X52">
        <v>43.122053964334533</v>
      </c>
      <c r="Y52">
        <v>0</v>
      </c>
      <c r="Z52">
        <v>0.50146520681143336</v>
      </c>
      <c r="AA52">
        <v>0</v>
      </c>
      <c r="AB52">
        <v>19.456227785666691</v>
      </c>
      <c r="AC52">
        <v>0</v>
      </c>
      <c r="AD52">
        <v>0</v>
      </c>
      <c r="AE52">
        <v>63.079746956812656</v>
      </c>
    </row>
    <row r="53" spans="1:31" x14ac:dyDescent="0.3">
      <c r="A53">
        <v>2551817</v>
      </c>
      <c r="B53">
        <v>1</v>
      </c>
      <c r="C53" t="s">
        <v>81</v>
      </c>
      <c r="D53" t="s">
        <v>116</v>
      </c>
      <c r="E53" t="s">
        <v>141</v>
      </c>
      <c r="F53" t="s">
        <v>317</v>
      </c>
      <c r="G53" t="s">
        <v>318</v>
      </c>
      <c r="H53" t="s">
        <v>135</v>
      </c>
      <c r="I53" t="s">
        <v>136</v>
      </c>
      <c r="J53" t="s">
        <v>137</v>
      </c>
      <c r="K53" t="s">
        <v>138</v>
      </c>
      <c r="L53" t="s">
        <v>319</v>
      </c>
      <c r="M53" t="s">
        <v>320</v>
      </c>
      <c r="N53">
        <v>0.15166666600000001</v>
      </c>
      <c r="O53">
        <v>3</v>
      </c>
      <c r="P53">
        <v>654</v>
      </c>
      <c r="Q53">
        <v>53</v>
      </c>
      <c r="R53">
        <v>77</v>
      </c>
      <c r="S53">
        <v>4</v>
      </c>
      <c r="T53">
        <v>54</v>
      </c>
      <c r="U53">
        <v>2</v>
      </c>
      <c r="V53">
        <v>0</v>
      </c>
      <c r="W53">
        <v>0.11106341064</v>
      </c>
      <c r="X53">
        <v>15.762481066246483</v>
      </c>
      <c r="Y53">
        <v>44.378204563820411</v>
      </c>
      <c r="Z53">
        <v>13.952324408301823</v>
      </c>
      <c r="AA53">
        <v>1.3263528271608767</v>
      </c>
      <c r="AB53">
        <v>1.7817286616766002</v>
      </c>
      <c r="AC53">
        <v>0.38004396952567504</v>
      </c>
      <c r="AD53">
        <v>0</v>
      </c>
      <c r="AE53">
        <v>77.692198907371861</v>
      </c>
    </row>
    <row r="54" spans="1:31" x14ac:dyDescent="0.3">
      <c r="A54">
        <v>2551485</v>
      </c>
      <c r="B54">
        <v>1</v>
      </c>
      <c r="C54" t="s">
        <v>80</v>
      </c>
      <c r="D54" t="s">
        <v>97</v>
      </c>
      <c r="E54" t="s">
        <v>171</v>
      </c>
      <c r="F54" t="s">
        <v>321</v>
      </c>
      <c r="G54" t="s">
        <v>311</v>
      </c>
      <c r="H54" t="s">
        <v>157</v>
      </c>
      <c r="I54" t="s">
        <v>136</v>
      </c>
      <c r="J54" t="s">
        <v>3</v>
      </c>
      <c r="K54" t="s">
        <v>138</v>
      </c>
      <c r="L54" t="s">
        <v>322</v>
      </c>
      <c r="M54" t="s">
        <v>323</v>
      </c>
      <c r="N54">
        <v>1.608055555</v>
      </c>
      <c r="O54">
        <v>0</v>
      </c>
      <c r="P54">
        <v>49</v>
      </c>
      <c r="Q54">
        <v>0</v>
      </c>
      <c r="R54">
        <v>1</v>
      </c>
      <c r="S54">
        <v>0</v>
      </c>
      <c r="T54">
        <v>18</v>
      </c>
      <c r="U54">
        <v>0</v>
      </c>
      <c r="V54">
        <v>0</v>
      </c>
      <c r="W54">
        <v>0</v>
      </c>
      <c r="X54">
        <v>28.662311107239674</v>
      </c>
      <c r="Y54">
        <v>0</v>
      </c>
      <c r="Z54">
        <v>0.10529347484402082</v>
      </c>
      <c r="AA54">
        <v>0</v>
      </c>
      <c r="AB54">
        <v>66.758295334805567</v>
      </c>
      <c r="AC54">
        <v>0</v>
      </c>
      <c r="AD54">
        <v>0</v>
      </c>
      <c r="AE54">
        <v>95.525899916889259</v>
      </c>
    </row>
    <row r="55" spans="1:31" x14ac:dyDescent="0.3">
      <c r="A55">
        <v>2551153</v>
      </c>
      <c r="B55">
        <v>1</v>
      </c>
      <c r="C55" t="s">
        <v>80</v>
      </c>
      <c r="D55" t="s">
        <v>88</v>
      </c>
      <c r="E55" t="s">
        <v>175</v>
      </c>
      <c r="F55" t="s">
        <v>176</v>
      </c>
      <c r="G55" t="s">
        <v>202</v>
      </c>
      <c r="H55" t="s">
        <v>157</v>
      </c>
      <c r="I55" t="s">
        <v>136</v>
      </c>
      <c r="J55" t="s">
        <v>137</v>
      </c>
      <c r="K55" t="s">
        <v>138</v>
      </c>
      <c r="L55" t="s">
        <v>324</v>
      </c>
      <c r="M55" t="s">
        <v>325</v>
      </c>
      <c r="N55">
        <v>1.7097222219999999</v>
      </c>
      <c r="O55">
        <v>0</v>
      </c>
      <c r="P55">
        <v>103</v>
      </c>
      <c r="Q55">
        <v>0</v>
      </c>
      <c r="R55">
        <v>0</v>
      </c>
      <c r="S55">
        <v>0</v>
      </c>
      <c r="T55">
        <v>27</v>
      </c>
      <c r="U55">
        <v>0</v>
      </c>
      <c r="V55">
        <v>0</v>
      </c>
      <c r="W55">
        <v>0</v>
      </c>
      <c r="X55">
        <v>53.057064007854095</v>
      </c>
      <c r="Y55">
        <v>0</v>
      </c>
      <c r="Z55">
        <v>0</v>
      </c>
      <c r="AA55">
        <v>0</v>
      </c>
      <c r="AB55">
        <v>84.61498578054929</v>
      </c>
      <c r="AC55">
        <v>0</v>
      </c>
      <c r="AD55">
        <v>0</v>
      </c>
      <c r="AE55">
        <v>137.6720497884034</v>
      </c>
    </row>
    <row r="56" spans="1:31" x14ac:dyDescent="0.3">
      <c r="A56">
        <v>2551439</v>
      </c>
      <c r="B56">
        <v>1</v>
      </c>
      <c r="C56" t="s">
        <v>80</v>
      </c>
      <c r="D56" t="s">
        <v>98</v>
      </c>
      <c r="E56" t="s">
        <v>184</v>
      </c>
      <c r="F56" t="s">
        <v>326</v>
      </c>
      <c r="G56" t="s">
        <v>149</v>
      </c>
      <c r="H56" t="s">
        <v>135</v>
      </c>
      <c r="I56" t="s">
        <v>136</v>
      </c>
      <c r="J56" t="s">
        <v>137</v>
      </c>
      <c r="K56" t="s">
        <v>138</v>
      </c>
      <c r="L56" t="s">
        <v>327</v>
      </c>
      <c r="M56" t="s">
        <v>328</v>
      </c>
      <c r="N56">
        <v>2.3208333329999999</v>
      </c>
      <c r="O56">
        <v>0</v>
      </c>
      <c r="P56">
        <v>0</v>
      </c>
      <c r="Q56">
        <v>0</v>
      </c>
      <c r="R56">
        <v>10</v>
      </c>
      <c r="S56">
        <v>0</v>
      </c>
      <c r="T56">
        <v>2</v>
      </c>
      <c r="U56">
        <v>0</v>
      </c>
      <c r="V56">
        <v>0</v>
      </c>
      <c r="W56">
        <v>0</v>
      </c>
      <c r="X56">
        <v>0</v>
      </c>
      <c r="Y56">
        <v>0</v>
      </c>
      <c r="Z56">
        <v>86.005210383983069</v>
      </c>
      <c r="AA56">
        <v>0</v>
      </c>
      <c r="AB56">
        <v>80.054056049943398</v>
      </c>
      <c r="AC56">
        <v>0</v>
      </c>
      <c r="AD56">
        <v>0</v>
      </c>
      <c r="AE56">
        <v>166.05926643392647</v>
      </c>
    </row>
    <row r="57" spans="1:31" x14ac:dyDescent="0.3">
      <c r="A57">
        <v>2551107</v>
      </c>
      <c r="B57">
        <v>1</v>
      </c>
      <c r="C57" t="s">
        <v>80</v>
      </c>
      <c r="D57" t="s">
        <v>106</v>
      </c>
      <c r="E57" t="s">
        <v>184</v>
      </c>
      <c r="F57" t="s">
        <v>329</v>
      </c>
      <c r="G57" t="s">
        <v>149</v>
      </c>
      <c r="H57" t="s">
        <v>135</v>
      </c>
      <c r="I57" t="s">
        <v>136</v>
      </c>
      <c r="J57" t="s">
        <v>137</v>
      </c>
      <c r="K57" t="s">
        <v>138</v>
      </c>
      <c r="L57" t="s">
        <v>330</v>
      </c>
      <c r="M57" t="s">
        <v>331</v>
      </c>
      <c r="N57">
        <v>2.3283333329999998</v>
      </c>
      <c r="O57">
        <v>0</v>
      </c>
      <c r="P57">
        <v>1</v>
      </c>
      <c r="Q57">
        <v>0</v>
      </c>
      <c r="R57">
        <v>11</v>
      </c>
      <c r="S57">
        <v>0</v>
      </c>
      <c r="T57">
        <v>3</v>
      </c>
      <c r="U57">
        <v>0</v>
      </c>
      <c r="V57">
        <v>0</v>
      </c>
      <c r="W57">
        <v>0</v>
      </c>
      <c r="X57">
        <v>0.85754361901435516</v>
      </c>
      <c r="Y57">
        <v>0</v>
      </c>
      <c r="Z57">
        <v>101.95827754100435</v>
      </c>
      <c r="AA57">
        <v>0</v>
      </c>
      <c r="AB57">
        <v>66.326394952070203</v>
      </c>
      <c r="AC57">
        <v>0</v>
      </c>
      <c r="AD57">
        <v>0</v>
      </c>
      <c r="AE57">
        <v>169.1422161120889</v>
      </c>
    </row>
    <row r="58" spans="1:31" x14ac:dyDescent="0.3">
      <c r="A58">
        <v>2551316</v>
      </c>
      <c r="B58">
        <v>1</v>
      </c>
      <c r="C58" t="s">
        <v>81</v>
      </c>
      <c r="D58" t="s">
        <v>122</v>
      </c>
      <c r="E58" t="s">
        <v>155</v>
      </c>
      <c r="F58" t="s">
        <v>332</v>
      </c>
      <c r="G58" t="s">
        <v>194</v>
      </c>
      <c r="H58" t="s">
        <v>157</v>
      </c>
      <c r="I58" t="s">
        <v>136</v>
      </c>
      <c r="J58" t="s">
        <v>137</v>
      </c>
      <c r="K58" t="s">
        <v>144</v>
      </c>
      <c r="L58" t="s">
        <v>333</v>
      </c>
      <c r="M58" t="s">
        <v>334</v>
      </c>
      <c r="N58">
        <v>0.60583333299999997</v>
      </c>
      <c r="O58">
        <v>0</v>
      </c>
      <c r="P58">
        <v>82</v>
      </c>
      <c r="Q58">
        <v>0</v>
      </c>
      <c r="R58">
        <v>9</v>
      </c>
      <c r="S58">
        <v>0</v>
      </c>
      <c r="T58">
        <v>3</v>
      </c>
      <c r="U58">
        <v>0</v>
      </c>
      <c r="V58">
        <v>0</v>
      </c>
      <c r="W58">
        <v>0</v>
      </c>
      <c r="X58">
        <v>9.0132030078864602</v>
      </c>
      <c r="Y58">
        <v>0</v>
      </c>
      <c r="Z58">
        <v>4.6725298174984227</v>
      </c>
      <c r="AA58">
        <v>0</v>
      </c>
      <c r="AB58">
        <v>1.6260808538710618</v>
      </c>
      <c r="AC58">
        <v>0</v>
      </c>
      <c r="AD58">
        <v>0</v>
      </c>
      <c r="AE58">
        <v>15.311813679255945</v>
      </c>
    </row>
    <row r="59" spans="1:31" x14ac:dyDescent="0.3">
      <c r="A59">
        <v>2551339</v>
      </c>
      <c r="B59">
        <v>1</v>
      </c>
      <c r="C59" t="s">
        <v>80</v>
      </c>
      <c r="D59" t="s">
        <v>98</v>
      </c>
      <c r="E59" t="s">
        <v>171</v>
      </c>
      <c r="F59" t="s">
        <v>335</v>
      </c>
      <c r="G59" t="s">
        <v>177</v>
      </c>
      <c r="H59" t="s">
        <v>157</v>
      </c>
      <c r="I59" t="s">
        <v>136</v>
      </c>
      <c r="J59" t="s">
        <v>137</v>
      </c>
      <c r="K59" t="s">
        <v>138</v>
      </c>
      <c r="L59" t="s">
        <v>336</v>
      </c>
      <c r="M59" t="s">
        <v>337</v>
      </c>
      <c r="N59">
        <v>2.1666666659999998</v>
      </c>
      <c r="O59">
        <v>0</v>
      </c>
      <c r="P59">
        <v>31</v>
      </c>
      <c r="Q59">
        <v>0</v>
      </c>
      <c r="R59">
        <v>4</v>
      </c>
      <c r="S59">
        <v>0</v>
      </c>
      <c r="T59">
        <v>9</v>
      </c>
      <c r="U59">
        <v>0</v>
      </c>
      <c r="V59">
        <v>0</v>
      </c>
      <c r="W59">
        <v>0</v>
      </c>
      <c r="X59">
        <v>18.582637509745787</v>
      </c>
      <c r="Y59">
        <v>0</v>
      </c>
      <c r="Z59">
        <v>11.720629285544209</v>
      </c>
      <c r="AA59">
        <v>0</v>
      </c>
      <c r="AB59">
        <v>24.228963703221279</v>
      </c>
      <c r="AC59">
        <v>0</v>
      </c>
      <c r="AD59">
        <v>0</v>
      </c>
      <c r="AE59">
        <v>54.532230498511275</v>
      </c>
    </row>
    <row r="60" spans="1:31" x14ac:dyDescent="0.3">
      <c r="A60">
        <v>2551525</v>
      </c>
      <c r="B60">
        <v>1</v>
      </c>
      <c r="C60" t="s">
        <v>81</v>
      </c>
      <c r="D60" t="s">
        <v>118</v>
      </c>
      <c r="E60" t="s">
        <v>171</v>
      </c>
      <c r="F60" t="s">
        <v>338</v>
      </c>
      <c r="G60" t="s">
        <v>190</v>
      </c>
      <c r="H60" t="s">
        <v>157</v>
      </c>
      <c r="I60" t="s">
        <v>136</v>
      </c>
      <c r="J60" t="s">
        <v>137</v>
      </c>
      <c r="K60" t="s">
        <v>138</v>
      </c>
      <c r="L60" t="s">
        <v>339</v>
      </c>
      <c r="M60" t="s">
        <v>340</v>
      </c>
      <c r="N60">
        <v>0.97</v>
      </c>
      <c r="O60">
        <v>0</v>
      </c>
      <c r="P60">
        <v>0</v>
      </c>
      <c r="Q60">
        <v>0</v>
      </c>
      <c r="R60">
        <v>3</v>
      </c>
      <c r="S60">
        <v>0</v>
      </c>
      <c r="T60">
        <v>1</v>
      </c>
      <c r="U60">
        <v>0</v>
      </c>
      <c r="V60">
        <v>0</v>
      </c>
      <c r="W60">
        <v>0</v>
      </c>
      <c r="X60">
        <v>0</v>
      </c>
      <c r="Y60">
        <v>0</v>
      </c>
      <c r="Z60">
        <v>0.16471168969038336</v>
      </c>
      <c r="AA60">
        <v>0</v>
      </c>
      <c r="AB60">
        <v>2.2625985289933332</v>
      </c>
      <c r="AC60">
        <v>0</v>
      </c>
      <c r="AD60">
        <v>0</v>
      </c>
      <c r="AE60">
        <v>2.4273102186837168</v>
      </c>
    </row>
    <row r="61" spans="1:31" x14ac:dyDescent="0.3">
      <c r="A61">
        <v>2551170</v>
      </c>
      <c r="B61">
        <v>1</v>
      </c>
      <c r="C61" t="s">
        <v>80</v>
      </c>
      <c r="D61" t="s">
        <v>87</v>
      </c>
      <c r="E61" t="s">
        <v>155</v>
      </c>
      <c r="F61" t="s">
        <v>341</v>
      </c>
      <c r="G61" t="s">
        <v>143</v>
      </c>
      <c r="H61" t="s">
        <v>157</v>
      </c>
      <c r="I61" t="s">
        <v>136</v>
      </c>
      <c r="J61" t="s">
        <v>137</v>
      </c>
      <c r="K61" t="s">
        <v>144</v>
      </c>
      <c r="L61" t="s">
        <v>342</v>
      </c>
      <c r="M61" t="s">
        <v>343</v>
      </c>
      <c r="N61">
        <v>1.8969444440000001</v>
      </c>
      <c r="O61">
        <v>0</v>
      </c>
      <c r="P61">
        <v>190</v>
      </c>
      <c r="Q61">
        <v>0</v>
      </c>
      <c r="R61">
        <v>0</v>
      </c>
      <c r="S61">
        <v>0</v>
      </c>
      <c r="T61">
        <v>32</v>
      </c>
      <c r="U61">
        <v>0</v>
      </c>
      <c r="V61">
        <v>0</v>
      </c>
      <c r="W61">
        <v>0</v>
      </c>
      <c r="X61">
        <v>105.95729113907959</v>
      </c>
      <c r="Y61">
        <v>0</v>
      </c>
      <c r="Z61">
        <v>0</v>
      </c>
      <c r="AA61">
        <v>0</v>
      </c>
      <c r="AB61">
        <v>144.92822165428544</v>
      </c>
      <c r="AC61">
        <v>0</v>
      </c>
      <c r="AD61">
        <v>0</v>
      </c>
      <c r="AE61">
        <v>250.88551279336502</v>
      </c>
    </row>
    <row r="62" spans="1:31" x14ac:dyDescent="0.3">
      <c r="A62">
        <v>2551276</v>
      </c>
      <c r="B62">
        <v>1</v>
      </c>
      <c r="C62" t="s">
        <v>81</v>
      </c>
      <c r="D62" t="s">
        <v>123</v>
      </c>
      <c r="E62" t="s">
        <v>166</v>
      </c>
      <c r="F62" t="s">
        <v>344</v>
      </c>
      <c r="G62" t="s">
        <v>311</v>
      </c>
      <c r="H62" t="s">
        <v>157</v>
      </c>
      <c r="I62" t="s">
        <v>136</v>
      </c>
      <c r="J62" t="s">
        <v>3</v>
      </c>
      <c r="K62" t="s">
        <v>138</v>
      </c>
      <c r="L62" t="s">
        <v>345</v>
      </c>
      <c r="M62" t="s">
        <v>346</v>
      </c>
      <c r="N62">
        <v>1.979166666</v>
      </c>
      <c r="O62">
        <v>0</v>
      </c>
      <c r="P62">
        <v>2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0.73651145292941345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0.73651145292941345</v>
      </c>
    </row>
    <row r="63" spans="1:31" x14ac:dyDescent="0.3">
      <c r="A63">
        <v>2551757</v>
      </c>
      <c r="B63">
        <v>1</v>
      </c>
      <c r="C63" t="s">
        <v>81</v>
      </c>
      <c r="D63" t="s">
        <v>128</v>
      </c>
      <c r="E63" t="s">
        <v>147</v>
      </c>
      <c r="F63" t="s">
        <v>347</v>
      </c>
      <c r="G63" t="s">
        <v>134</v>
      </c>
      <c r="H63" t="s">
        <v>135</v>
      </c>
      <c r="I63" t="s">
        <v>136</v>
      </c>
      <c r="J63" t="s">
        <v>137</v>
      </c>
      <c r="K63" t="s">
        <v>138</v>
      </c>
      <c r="L63" t="s">
        <v>348</v>
      </c>
      <c r="M63" t="s">
        <v>349</v>
      </c>
      <c r="N63">
        <v>0.101666666</v>
      </c>
      <c r="O63">
        <v>17</v>
      </c>
      <c r="P63">
        <v>1462</v>
      </c>
      <c r="Q63">
        <v>27</v>
      </c>
      <c r="R63">
        <v>21</v>
      </c>
      <c r="S63">
        <v>14</v>
      </c>
      <c r="T63">
        <v>121</v>
      </c>
      <c r="U63">
        <v>1</v>
      </c>
      <c r="V63">
        <v>0</v>
      </c>
      <c r="W63">
        <v>0.55606327957675028</v>
      </c>
      <c r="X63">
        <v>21.06768566560131</v>
      </c>
      <c r="Y63">
        <v>36.67161835615024</v>
      </c>
      <c r="Z63">
        <v>1.1334034573923399</v>
      </c>
      <c r="AA63">
        <v>8.3832855499353069</v>
      </c>
      <c r="AB63">
        <v>6.0886953163886126</v>
      </c>
      <c r="AC63">
        <v>19.666669579303498</v>
      </c>
      <c r="AD63">
        <v>0</v>
      </c>
      <c r="AE63">
        <v>93.567421204348051</v>
      </c>
    </row>
    <row r="64" spans="1:31" x14ac:dyDescent="0.3">
      <c r="A64">
        <v>2551047</v>
      </c>
      <c r="B64">
        <v>1</v>
      </c>
      <c r="C64" t="s">
        <v>80</v>
      </c>
      <c r="D64" t="s">
        <v>83</v>
      </c>
      <c r="E64" t="s">
        <v>147</v>
      </c>
      <c r="F64" t="s">
        <v>350</v>
      </c>
      <c r="G64" t="s">
        <v>134</v>
      </c>
      <c r="H64" t="s">
        <v>135</v>
      </c>
      <c r="I64" t="s">
        <v>136</v>
      </c>
      <c r="J64" t="s">
        <v>137</v>
      </c>
      <c r="K64" t="s">
        <v>138</v>
      </c>
      <c r="L64" t="s">
        <v>351</v>
      </c>
      <c r="M64" t="s">
        <v>352</v>
      </c>
      <c r="N64">
        <v>0.69</v>
      </c>
      <c r="O64">
        <v>1</v>
      </c>
      <c r="P64">
        <v>29</v>
      </c>
      <c r="Q64">
        <v>0</v>
      </c>
      <c r="R64">
        <v>0</v>
      </c>
      <c r="S64">
        <v>11</v>
      </c>
      <c r="T64">
        <v>25</v>
      </c>
      <c r="U64">
        <v>0</v>
      </c>
      <c r="V64">
        <v>0</v>
      </c>
      <c r="W64">
        <v>0.10483180791999999</v>
      </c>
      <c r="X64">
        <v>3.5870287293599983</v>
      </c>
      <c r="Y64">
        <v>0</v>
      </c>
      <c r="Z64">
        <v>0</v>
      </c>
      <c r="AA64">
        <v>99.54432285609677</v>
      </c>
      <c r="AB64">
        <v>66.867333072598086</v>
      </c>
      <c r="AC64">
        <v>0</v>
      </c>
      <c r="AD64">
        <v>0</v>
      </c>
      <c r="AE64">
        <v>170.10351646597485</v>
      </c>
    </row>
    <row r="65" spans="1:31" x14ac:dyDescent="0.3">
      <c r="A65">
        <v>2551731</v>
      </c>
      <c r="B65">
        <v>1</v>
      </c>
      <c r="C65" t="s">
        <v>81</v>
      </c>
      <c r="D65" t="s">
        <v>128</v>
      </c>
      <c r="E65" t="s">
        <v>184</v>
      </c>
      <c r="F65" t="s">
        <v>353</v>
      </c>
      <c r="G65" t="s">
        <v>149</v>
      </c>
      <c r="H65" t="s">
        <v>135</v>
      </c>
      <c r="I65" t="s">
        <v>136</v>
      </c>
      <c r="J65" t="s">
        <v>137</v>
      </c>
      <c r="K65" t="s">
        <v>138</v>
      </c>
      <c r="L65" t="s">
        <v>354</v>
      </c>
      <c r="M65" t="s">
        <v>355</v>
      </c>
      <c r="N65">
        <v>3.2052777770000001</v>
      </c>
      <c r="O65">
        <v>0</v>
      </c>
      <c r="P65">
        <v>61</v>
      </c>
      <c r="Q65">
        <v>0</v>
      </c>
      <c r="R65">
        <v>0</v>
      </c>
      <c r="S65">
        <v>0</v>
      </c>
      <c r="T65">
        <v>1</v>
      </c>
      <c r="U65">
        <v>0</v>
      </c>
      <c r="V65">
        <v>0</v>
      </c>
      <c r="W65">
        <v>0</v>
      </c>
      <c r="X65">
        <v>19.511250878612959</v>
      </c>
      <c r="Y65">
        <v>0</v>
      </c>
      <c r="Z65">
        <v>0</v>
      </c>
      <c r="AA65">
        <v>0</v>
      </c>
      <c r="AB65">
        <v>4.8157968005950007E-2</v>
      </c>
      <c r="AC65">
        <v>0</v>
      </c>
      <c r="AD65">
        <v>0</v>
      </c>
      <c r="AE65">
        <v>19.559408846618908</v>
      </c>
    </row>
    <row r="66" spans="1:31" x14ac:dyDescent="0.3">
      <c r="A66">
        <v>2551210</v>
      </c>
      <c r="B66">
        <v>1</v>
      </c>
      <c r="C66" t="s">
        <v>80</v>
      </c>
      <c r="D66" t="s">
        <v>93</v>
      </c>
      <c r="E66" t="s">
        <v>155</v>
      </c>
      <c r="F66" t="s">
        <v>356</v>
      </c>
      <c r="G66" t="s">
        <v>143</v>
      </c>
      <c r="H66" t="s">
        <v>157</v>
      </c>
      <c r="I66" t="s">
        <v>136</v>
      </c>
      <c r="J66" t="s">
        <v>137</v>
      </c>
      <c r="K66" t="s">
        <v>144</v>
      </c>
      <c r="L66" t="s">
        <v>357</v>
      </c>
      <c r="M66" t="s">
        <v>358</v>
      </c>
      <c r="N66">
        <v>8.7091666659999998</v>
      </c>
      <c r="O66">
        <v>0</v>
      </c>
      <c r="P66">
        <v>80</v>
      </c>
      <c r="Q66">
        <v>0</v>
      </c>
      <c r="R66">
        <v>22</v>
      </c>
      <c r="S66">
        <v>0</v>
      </c>
      <c r="T66">
        <v>19</v>
      </c>
      <c r="U66">
        <v>0</v>
      </c>
      <c r="V66">
        <v>0</v>
      </c>
      <c r="W66">
        <v>0</v>
      </c>
      <c r="X66">
        <v>120.10241772207743</v>
      </c>
      <c r="Y66">
        <v>0</v>
      </c>
      <c r="Z66">
        <v>658.31519220524171</v>
      </c>
      <c r="AA66">
        <v>0</v>
      </c>
      <c r="AB66">
        <v>264.51913733761211</v>
      </c>
      <c r="AC66">
        <v>0</v>
      </c>
      <c r="AD66">
        <v>0</v>
      </c>
      <c r="AE66">
        <v>1042.9367472649312</v>
      </c>
    </row>
    <row r="67" spans="1:31" x14ac:dyDescent="0.3">
      <c r="A67">
        <v>2551216</v>
      </c>
      <c r="B67">
        <v>1</v>
      </c>
      <c r="C67" t="s">
        <v>80</v>
      </c>
      <c r="D67" t="s">
        <v>106</v>
      </c>
      <c r="E67" t="s">
        <v>155</v>
      </c>
      <c r="F67" t="s">
        <v>359</v>
      </c>
      <c r="G67" t="s">
        <v>194</v>
      </c>
      <c r="H67" t="s">
        <v>157</v>
      </c>
      <c r="I67" t="s">
        <v>136</v>
      </c>
      <c r="J67" t="s">
        <v>137</v>
      </c>
      <c r="K67" t="s">
        <v>144</v>
      </c>
      <c r="L67" t="s">
        <v>360</v>
      </c>
      <c r="M67" t="s">
        <v>361</v>
      </c>
      <c r="N67">
        <v>5.2994444439999997</v>
      </c>
      <c r="O67">
        <v>0</v>
      </c>
      <c r="P67">
        <v>27</v>
      </c>
      <c r="Q67">
        <v>0</v>
      </c>
      <c r="R67">
        <v>3</v>
      </c>
      <c r="S67">
        <v>0</v>
      </c>
      <c r="T67">
        <v>11</v>
      </c>
      <c r="U67">
        <v>0</v>
      </c>
      <c r="V67">
        <v>0</v>
      </c>
      <c r="W67">
        <v>0</v>
      </c>
      <c r="X67">
        <v>23.12114072044217</v>
      </c>
      <c r="Y67">
        <v>0</v>
      </c>
      <c r="Z67">
        <v>20.201452463429586</v>
      </c>
      <c r="AA67">
        <v>0</v>
      </c>
      <c r="AB67">
        <v>99.17019785656727</v>
      </c>
      <c r="AC67">
        <v>0</v>
      </c>
      <c r="AD67">
        <v>0</v>
      </c>
      <c r="AE67">
        <v>142.49279104043904</v>
      </c>
    </row>
    <row r="68" spans="1:31" x14ac:dyDescent="0.3">
      <c r="A68">
        <v>2551190</v>
      </c>
      <c r="B68">
        <v>1</v>
      </c>
      <c r="C68" t="s">
        <v>80</v>
      </c>
      <c r="D68" t="s">
        <v>105</v>
      </c>
      <c r="E68" t="s">
        <v>184</v>
      </c>
      <c r="F68" t="s">
        <v>362</v>
      </c>
      <c r="G68" t="s">
        <v>149</v>
      </c>
      <c r="H68" t="s">
        <v>135</v>
      </c>
      <c r="I68" t="s">
        <v>136</v>
      </c>
      <c r="J68" t="s">
        <v>137</v>
      </c>
      <c r="K68" t="s">
        <v>138</v>
      </c>
      <c r="L68" t="s">
        <v>363</v>
      </c>
      <c r="M68" t="s">
        <v>364</v>
      </c>
      <c r="N68">
        <v>2.87</v>
      </c>
      <c r="O68">
        <v>1</v>
      </c>
      <c r="P68">
        <v>0</v>
      </c>
      <c r="Q68">
        <v>1</v>
      </c>
      <c r="R68">
        <v>0</v>
      </c>
      <c r="S68">
        <v>11</v>
      </c>
      <c r="T68">
        <v>0</v>
      </c>
      <c r="U68">
        <v>1</v>
      </c>
      <c r="V68">
        <v>0</v>
      </c>
      <c r="W68">
        <v>3.8309624191792828</v>
      </c>
      <c r="X68">
        <v>0</v>
      </c>
      <c r="Y68">
        <v>0.40247194163299999</v>
      </c>
      <c r="Z68">
        <v>0</v>
      </c>
      <c r="AA68">
        <v>155.85036780999323</v>
      </c>
      <c r="AB68">
        <v>0</v>
      </c>
      <c r="AC68">
        <v>297.66813688296929</v>
      </c>
      <c r="AD68">
        <v>0</v>
      </c>
      <c r="AE68">
        <v>457.75193905377478</v>
      </c>
    </row>
    <row r="69" spans="1:31" x14ac:dyDescent="0.3">
      <c r="A69">
        <v>2551147</v>
      </c>
      <c r="B69">
        <v>1</v>
      </c>
      <c r="C69" t="s">
        <v>80</v>
      </c>
      <c r="D69" t="s">
        <v>105</v>
      </c>
      <c r="E69" t="s">
        <v>184</v>
      </c>
      <c r="F69" t="s">
        <v>365</v>
      </c>
      <c r="G69" t="s">
        <v>194</v>
      </c>
      <c r="H69" t="s">
        <v>135</v>
      </c>
      <c r="I69" t="s">
        <v>136</v>
      </c>
      <c r="J69" t="s">
        <v>137</v>
      </c>
      <c r="K69" t="s">
        <v>144</v>
      </c>
      <c r="L69" t="s">
        <v>366</v>
      </c>
      <c r="M69" t="s">
        <v>367</v>
      </c>
      <c r="N69">
        <v>5.1297222219999998</v>
      </c>
      <c r="O69">
        <v>0</v>
      </c>
      <c r="P69">
        <v>309</v>
      </c>
      <c r="Q69">
        <v>0</v>
      </c>
      <c r="R69">
        <v>0</v>
      </c>
      <c r="S69">
        <v>0</v>
      </c>
      <c r="T69">
        <v>9</v>
      </c>
      <c r="U69">
        <v>0</v>
      </c>
      <c r="V69">
        <v>0</v>
      </c>
      <c r="W69">
        <v>0</v>
      </c>
      <c r="X69">
        <v>397.41573333383269</v>
      </c>
      <c r="Y69">
        <v>0</v>
      </c>
      <c r="Z69">
        <v>0</v>
      </c>
      <c r="AA69">
        <v>0</v>
      </c>
      <c r="AB69">
        <v>55.616718089120319</v>
      </c>
      <c r="AC69">
        <v>0</v>
      </c>
      <c r="AD69">
        <v>0</v>
      </c>
      <c r="AE69">
        <v>453.03245142295299</v>
      </c>
    </row>
    <row r="70" spans="1:31" x14ac:dyDescent="0.3">
      <c r="A70">
        <v>2551253</v>
      </c>
      <c r="B70">
        <v>1</v>
      </c>
      <c r="C70" t="s">
        <v>81</v>
      </c>
      <c r="D70" t="s">
        <v>112</v>
      </c>
      <c r="E70" t="s">
        <v>141</v>
      </c>
      <c r="F70" t="s">
        <v>368</v>
      </c>
      <c r="G70" t="s">
        <v>301</v>
      </c>
      <c r="H70" t="s">
        <v>135</v>
      </c>
      <c r="I70" t="s">
        <v>136</v>
      </c>
      <c r="J70" t="s">
        <v>137</v>
      </c>
      <c r="K70" t="s">
        <v>144</v>
      </c>
      <c r="L70" t="s">
        <v>369</v>
      </c>
      <c r="M70" t="s">
        <v>370</v>
      </c>
      <c r="N70">
        <v>1.0691666660000001</v>
      </c>
      <c r="O70">
        <v>3</v>
      </c>
      <c r="P70">
        <v>0</v>
      </c>
      <c r="Q70">
        <v>29</v>
      </c>
      <c r="R70">
        <v>12</v>
      </c>
      <c r="S70">
        <v>6</v>
      </c>
      <c r="T70">
        <v>1</v>
      </c>
      <c r="U70">
        <v>2</v>
      </c>
      <c r="V70">
        <v>0</v>
      </c>
      <c r="W70">
        <v>6.8317880694387725</v>
      </c>
      <c r="X70">
        <v>0</v>
      </c>
      <c r="Y70">
        <v>312.02269098884949</v>
      </c>
      <c r="Z70">
        <v>89.20582400797305</v>
      </c>
      <c r="AA70">
        <v>10.263331348457072</v>
      </c>
      <c r="AB70">
        <v>0</v>
      </c>
      <c r="AC70">
        <v>32.069674271757258</v>
      </c>
      <c r="AD70">
        <v>0</v>
      </c>
      <c r="AE70">
        <v>450.39330868647562</v>
      </c>
    </row>
    <row r="71" spans="1:31" x14ac:dyDescent="0.3">
      <c r="A71">
        <v>2551751</v>
      </c>
      <c r="B71">
        <v>1</v>
      </c>
      <c r="C71" t="s">
        <v>81</v>
      </c>
      <c r="D71" t="s">
        <v>117</v>
      </c>
      <c r="E71" t="s">
        <v>155</v>
      </c>
      <c r="F71" t="s">
        <v>371</v>
      </c>
      <c r="G71" t="s">
        <v>206</v>
      </c>
      <c r="H71" t="s">
        <v>157</v>
      </c>
      <c r="I71" t="s">
        <v>136</v>
      </c>
      <c r="J71" t="s">
        <v>137</v>
      </c>
      <c r="K71" t="s">
        <v>138</v>
      </c>
      <c r="L71" t="s">
        <v>372</v>
      </c>
      <c r="M71" t="s">
        <v>373</v>
      </c>
      <c r="N71">
        <v>2.1383333329999998</v>
      </c>
      <c r="O71">
        <v>0</v>
      </c>
      <c r="P71">
        <v>26</v>
      </c>
      <c r="Q71">
        <v>0</v>
      </c>
      <c r="R71">
        <v>15</v>
      </c>
      <c r="S71">
        <v>0</v>
      </c>
      <c r="T71">
        <v>2</v>
      </c>
      <c r="U71">
        <v>0</v>
      </c>
      <c r="V71">
        <v>0</v>
      </c>
      <c r="W71">
        <v>0</v>
      </c>
      <c r="X71">
        <v>12.291231170903279</v>
      </c>
      <c r="Y71">
        <v>0</v>
      </c>
      <c r="Z71">
        <v>24.022962825446754</v>
      </c>
      <c r="AA71">
        <v>0</v>
      </c>
      <c r="AB71">
        <v>4.0106631326810263</v>
      </c>
      <c r="AC71">
        <v>0</v>
      </c>
      <c r="AD71">
        <v>0</v>
      </c>
      <c r="AE71">
        <v>40.324857129031059</v>
      </c>
    </row>
    <row r="72" spans="1:31" x14ac:dyDescent="0.3">
      <c r="A72">
        <v>2551196</v>
      </c>
      <c r="B72">
        <v>1</v>
      </c>
      <c r="C72" t="s">
        <v>80</v>
      </c>
      <c r="D72" t="s">
        <v>92</v>
      </c>
      <c r="E72" t="s">
        <v>166</v>
      </c>
      <c r="F72" t="s">
        <v>374</v>
      </c>
      <c r="G72" t="s">
        <v>198</v>
      </c>
      <c r="H72" t="s">
        <v>157</v>
      </c>
      <c r="I72" t="s">
        <v>136</v>
      </c>
      <c r="J72" t="s">
        <v>137</v>
      </c>
      <c r="K72" t="s">
        <v>138</v>
      </c>
      <c r="L72" t="s">
        <v>375</v>
      </c>
      <c r="M72" t="s">
        <v>376</v>
      </c>
      <c r="N72">
        <v>6.9638888879999996</v>
      </c>
      <c r="O72">
        <v>0</v>
      </c>
      <c r="P72">
        <v>3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4.5735907634229163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4.5735907634229163</v>
      </c>
    </row>
    <row r="73" spans="1:31" x14ac:dyDescent="0.3">
      <c r="A73">
        <v>2551737</v>
      </c>
      <c r="B73">
        <v>1</v>
      </c>
      <c r="C73" t="s">
        <v>81</v>
      </c>
      <c r="D73" t="s">
        <v>123</v>
      </c>
      <c r="E73" t="s">
        <v>141</v>
      </c>
      <c r="F73" t="s">
        <v>377</v>
      </c>
      <c r="G73" t="s">
        <v>134</v>
      </c>
      <c r="H73" t="s">
        <v>135</v>
      </c>
      <c r="I73" t="s">
        <v>136</v>
      </c>
      <c r="J73" t="s">
        <v>137</v>
      </c>
      <c r="K73" t="s">
        <v>138</v>
      </c>
      <c r="L73" t="s">
        <v>378</v>
      </c>
      <c r="M73" t="s">
        <v>379</v>
      </c>
      <c r="N73">
        <v>0.641666666</v>
      </c>
      <c r="O73">
        <v>20</v>
      </c>
      <c r="P73">
        <v>920</v>
      </c>
      <c r="Q73">
        <v>415</v>
      </c>
      <c r="R73">
        <v>220</v>
      </c>
      <c r="S73">
        <v>31</v>
      </c>
      <c r="T73">
        <v>68</v>
      </c>
      <c r="U73">
        <v>4</v>
      </c>
      <c r="V73">
        <v>0</v>
      </c>
      <c r="W73">
        <v>37.056768152161624</v>
      </c>
      <c r="X73">
        <v>130.78144686540068</v>
      </c>
      <c r="Y73">
        <v>994.31098151693004</v>
      </c>
      <c r="Z73">
        <v>535.10936232164283</v>
      </c>
      <c r="AA73">
        <v>95.886600968521677</v>
      </c>
      <c r="AB73">
        <v>36.732644724470731</v>
      </c>
      <c r="AC73">
        <v>101.66255045755636</v>
      </c>
      <c r="AD73">
        <v>0</v>
      </c>
      <c r="AE73">
        <v>1931.5403550066837</v>
      </c>
    </row>
    <row r="74" spans="1:31" x14ac:dyDescent="0.3">
      <c r="A74">
        <v>2551004</v>
      </c>
      <c r="B74">
        <v>1</v>
      </c>
      <c r="C74" t="s">
        <v>80</v>
      </c>
      <c r="D74" t="s">
        <v>85</v>
      </c>
      <c r="E74" t="s">
        <v>155</v>
      </c>
      <c r="F74" t="s">
        <v>380</v>
      </c>
      <c r="G74" t="s">
        <v>202</v>
      </c>
      <c r="H74" t="s">
        <v>157</v>
      </c>
      <c r="I74" t="s">
        <v>136</v>
      </c>
      <c r="J74" t="s">
        <v>137</v>
      </c>
      <c r="K74" t="s">
        <v>138</v>
      </c>
      <c r="L74" t="s">
        <v>381</v>
      </c>
      <c r="M74" t="s">
        <v>382</v>
      </c>
      <c r="N74">
        <v>0.69305555500000005</v>
      </c>
      <c r="O74">
        <v>0</v>
      </c>
      <c r="P74">
        <v>736</v>
      </c>
      <c r="Q74">
        <v>0</v>
      </c>
      <c r="R74">
        <v>0</v>
      </c>
      <c r="S74">
        <v>0</v>
      </c>
      <c r="T74">
        <v>76</v>
      </c>
      <c r="U74">
        <v>0</v>
      </c>
      <c r="V74">
        <v>0</v>
      </c>
      <c r="W74">
        <v>0</v>
      </c>
      <c r="X74">
        <v>105.39877941329534</v>
      </c>
      <c r="Y74">
        <v>0</v>
      </c>
      <c r="Z74">
        <v>0</v>
      </c>
      <c r="AA74">
        <v>0</v>
      </c>
      <c r="AB74">
        <v>32.751760132235717</v>
      </c>
      <c r="AC74">
        <v>0</v>
      </c>
      <c r="AD74">
        <v>0</v>
      </c>
      <c r="AE74">
        <v>138.15053954553105</v>
      </c>
    </row>
    <row r="75" spans="1:31" x14ac:dyDescent="0.3">
      <c r="A75">
        <v>2551087</v>
      </c>
      <c r="B75">
        <v>1</v>
      </c>
      <c r="C75" t="s">
        <v>81</v>
      </c>
      <c r="D75" t="s">
        <v>122</v>
      </c>
      <c r="E75" t="s">
        <v>184</v>
      </c>
      <c r="F75" t="s">
        <v>383</v>
      </c>
      <c r="G75" t="s">
        <v>318</v>
      </c>
      <c r="H75" t="s">
        <v>135</v>
      </c>
      <c r="I75" t="s">
        <v>136</v>
      </c>
      <c r="J75" t="s">
        <v>137</v>
      </c>
      <c r="K75" t="s">
        <v>144</v>
      </c>
      <c r="L75" t="s">
        <v>384</v>
      </c>
      <c r="M75" t="s">
        <v>385</v>
      </c>
      <c r="N75">
        <v>0.14222222200000001</v>
      </c>
      <c r="O75">
        <v>0</v>
      </c>
      <c r="P75">
        <v>630</v>
      </c>
      <c r="Q75">
        <v>0</v>
      </c>
      <c r="R75">
        <v>0</v>
      </c>
      <c r="S75">
        <v>0</v>
      </c>
      <c r="T75">
        <v>7</v>
      </c>
      <c r="U75">
        <v>0</v>
      </c>
      <c r="V75">
        <v>0</v>
      </c>
      <c r="W75">
        <v>0</v>
      </c>
      <c r="X75">
        <v>17.568239933924694</v>
      </c>
      <c r="Y75">
        <v>0</v>
      </c>
      <c r="Z75">
        <v>0</v>
      </c>
      <c r="AA75">
        <v>0</v>
      </c>
      <c r="AB75">
        <v>0.85361754579171534</v>
      </c>
      <c r="AC75">
        <v>0</v>
      </c>
      <c r="AD75">
        <v>0</v>
      </c>
      <c r="AE75">
        <v>18.421857479716408</v>
      </c>
    </row>
    <row r="76" spans="1:31" x14ac:dyDescent="0.3">
      <c r="A76">
        <v>2551133</v>
      </c>
      <c r="B76">
        <v>1</v>
      </c>
      <c r="C76" t="s">
        <v>81</v>
      </c>
      <c r="D76" t="s">
        <v>122</v>
      </c>
      <c r="E76" t="s">
        <v>184</v>
      </c>
      <c r="F76" t="s">
        <v>386</v>
      </c>
      <c r="G76" t="s">
        <v>318</v>
      </c>
      <c r="H76" t="s">
        <v>135</v>
      </c>
      <c r="I76" t="s">
        <v>136</v>
      </c>
      <c r="J76" t="s">
        <v>137</v>
      </c>
      <c r="K76" t="s">
        <v>144</v>
      </c>
      <c r="L76" t="s">
        <v>387</v>
      </c>
      <c r="M76" t="s">
        <v>388</v>
      </c>
      <c r="N76">
        <v>0.318611111</v>
      </c>
      <c r="O76">
        <v>0</v>
      </c>
      <c r="P76">
        <v>19</v>
      </c>
      <c r="Q76">
        <v>0</v>
      </c>
      <c r="R76">
        <v>4</v>
      </c>
      <c r="S76">
        <v>0</v>
      </c>
      <c r="T76">
        <v>6</v>
      </c>
      <c r="U76">
        <v>0</v>
      </c>
      <c r="V76">
        <v>0</v>
      </c>
      <c r="W76">
        <v>0</v>
      </c>
      <c r="X76">
        <v>0.57787790977941</v>
      </c>
      <c r="Y76">
        <v>0</v>
      </c>
      <c r="Z76">
        <v>6.6668175920465006E-2</v>
      </c>
      <c r="AA76">
        <v>0</v>
      </c>
      <c r="AB76">
        <v>2.7439821300313572</v>
      </c>
      <c r="AC76">
        <v>0</v>
      </c>
      <c r="AD76">
        <v>0</v>
      </c>
      <c r="AE76">
        <v>3.388528215731232</v>
      </c>
    </row>
    <row r="77" spans="1:31" x14ac:dyDescent="0.3">
      <c r="A77">
        <v>2551565</v>
      </c>
      <c r="B77">
        <v>1</v>
      </c>
      <c r="C77" t="s">
        <v>81</v>
      </c>
      <c r="D77" t="s">
        <v>118</v>
      </c>
      <c r="E77" t="s">
        <v>184</v>
      </c>
      <c r="F77" t="s">
        <v>389</v>
      </c>
      <c r="G77" t="s">
        <v>149</v>
      </c>
      <c r="H77" t="s">
        <v>135</v>
      </c>
      <c r="I77" t="s">
        <v>136</v>
      </c>
      <c r="J77" t="s">
        <v>137</v>
      </c>
      <c r="K77" t="s">
        <v>138</v>
      </c>
      <c r="L77" t="s">
        <v>390</v>
      </c>
      <c r="M77" t="s">
        <v>391</v>
      </c>
      <c r="N77">
        <v>3.4905555549999998</v>
      </c>
      <c r="O77">
        <v>0</v>
      </c>
      <c r="P77">
        <v>0</v>
      </c>
      <c r="Q77">
        <v>7</v>
      </c>
      <c r="R77">
        <v>0</v>
      </c>
      <c r="S77">
        <v>1</v>
      </c>
      <c r="T77">
        <v>0</v>
      </c>
      <c r="U77">
        <v>0</v>
      </c>
      <c r="V77">
        <v>0</v>
      </c>
      <c r="W77">
        <v>0</v>
      </c>
      <c r="X77">
        <v>0</v>
      </c>
      <c r="Y77">
        <v>167.94822297117281</v>
      </c>
      <c r="Z77">
        <v>0</v>
      </c>
      <c r="AA77">
        <v>7.3676910003317158</v>
      </c>
      <c r="AB77">
        <v>0</v>
      </c>
      <c r="AC77">
        <v>0</v>
      </c>
      <c r="AD77">
        <v>0</v>
      </c>
      <c r="AE77">
        <v>175.31591397150453</v>
      </c>
    </row>
    <row r="78" spans="1:31" x14ac:dyDescent="0.3">
      <c r="A78">
        <v>2551127</v>
      </c>
      <c r="B78">
        <v>1</v>
      </c>
      <c r="C78" t="s">
        <v>80</v>
      </c>
      <c r="D78" t="s">
        <v>106</v>
      </c>
      <c r="E78" t="s">
        <v>147</v>
      </c>
      <c r="F78" t="s">
        <v>392</v>
      </c>
      <c r="G78" t="s">
        <v>194</v>
      </c>
      <c r="H78" t="s">
        <v>135</v>
      </c>
      <c r="I78" t="s">
        <v>136</v>
      </c>
      <c r="J78" t="s">
        <v>137</v>
      </c>
      <c r="K78" t="s">
        <v>144</v>
      </c>
      <c r="L78" t="s">
        <v>393</v>
      </c>
      <c r="M78" t="s">
        <v>394</v>
      </c>
      <c r="N78">
        <v>4.9788888880000002</v>
      </c>
      <c r="O78">
        <v>2</v>
      </c>
      <c r="P78">
        <v>948</v>
      </c>
      <c r="Q78">
        <v>1</v>
      </c>
      <c r="R78">
        <v>113</v>
      </c>
      <c r="S78">
        <v>6</v>
      </c>
      <c r="T78">
        <v>148</v>
      </c>
      <c r="U78">
        <v>0</v>
      </c>
      <c r="V78">
        <v>1</v>
      </c>
      <c r="W78">
        <v>2.08898450456</v>
      </c>
      <c r="X78">
        <v>715.52070665391182</v>
      </c>
      <c r="Y78">
        <v>1.5392056773117917</v>
      </c>
      <c r="Z78">
        <v>270.18345382960905</v>
      </c>
      <c r="AA78">
        <v>102.45420507811275</v>
      </c>
      <c r="AB78">
        <v>648.69760984866559</v>
      </c>
      <c r="AC78">
        <v>0</v>
      </c>
      <c r="AD78">
        <v>0.21603065884632169</v>
      </c>
      <c r="AE78">
        <v>1740.7001962510174</v>
      </c>
    </row>
    <row r="79" spans="1:31" x14ac:dyDescent="0.3">
      <c r="A79">
        <v>2551236</v>
      </c>
      <c r="B79">
        <v>1</v>
      </c>
      <c r="C79" t="s">
        <v>80</v>
      </c>
      <c r="D79" t="s">
        <v>94</v>
      </c>
      <c r="E79" t="s">
        <v>141</v>
      </c>
      <c r="F79" t="s">
        <v>395</v>
      </c>
      <c r="G79" t="s">
        <v>194</v>
      </c>
      <c r="H79" t="s">
        <v>135</v>
      </c>
      <c r="I79" t="s">
        <v>136</v>
      </c>
      <c r="J79" t="s">
        <v>137</v>
      </c>
      <c r="K79" t="s">
        <v>144</v>
      </c>
      <c r="L79" t="s">
        <v>396</v>
      </c>
      <c r="M79" t="s">
        <v>397</v>
      </c>
      <c r="N79">
        <v>4.585555555</v>
      </c>
      <c r="O79">
        <v>0</v>
      </c>
      <c r="P79">
        <v>697</v>
      </c>
      <c r="Q79">
        <v>25</v>
      </c>
      <c r="R79">
        <v>94</v>
      </c>
      <c r="S79">
        <v>13</v>
      </c>
      <c r="T79">
        <v>83</v>
      </c>
      <c r="U79">
        <v>3</v>
      </c>
      <c r="V79">
        <v>0</v>
      </c>
      <c r="W79">
        <v>0</v>
      </c>
      <c r="X79">
        <v>618.80278076700233</v>
      </c>
      <c r="Y79">
        <v>555.56429657374792</v>
      </c>
      <c r="Z79">
        <v>824.03241442065189</v>
      </c>
      <c r="AA79">
        <v>1048.5459991207726</v>
      </c>
      <c r="AB79">
        <v>503.64616432481972</v>
      </c>
      <c r="AC79">
        <v>1029.8645130995833</v>
      </c>
      <c r="AD79">
        <v>0</v>
      </c>
      <c r="AE79">
        <v>4580.4561683065785</v>
      </c>
    </row>
    <row r="80" spans="1:31" x14ac:dyDescent="0.3">
      <c r="A80">
        <v>2551777</v>
      </c>
      <c r="B80">
        <v>1</v>
      </c>
      <c r="C80" t="s">
        <v>80</v>
      </c>
      <c r="D80" t="s">
        <v>105</v>
      </c>
      <c r="E80" t="s">
        <v>141</v>
      </c>
      <c r="F80" t="s">
        <v>398</v>
      </c>
      <c r="G80" t="s">
        <v>134</v>
      </c>
      <c r="H80" t="s">
        <v>135</v>
      </c>
      <c r="I80" t="s">
        <v>136</v>
      </c>
      <c r="J80" t="s">
        <v>137</v>
      </c>
      <c r="K80" t="s">
        <v>138</v>
      </c>
      <c r="L80" t="s">
        <v>399</v>
      </c>
      <c r="M80" t="s">
        <v>400</v>
      </c>
      <c r="N80">
        <v>1.278888888</v>
      </c>
      <c r="O80">
        <v>1</v>
      </c>
      <c r="P80">
        <v>2155</v>
      </c>
      <c r="Q80">
        <v>0</v>
      </c>
      <c r="R80">
        <v>20</v>
      </c>
      <c r="S80">
        <v>2</v>
      </c>
      <c r="T80">
        <v>480</v>
      </c>
      <c r="U80">
        <v>1</v>
      </c>
      <c r="V80">
        <v>1</v>
      </c>
      <c r="W80">
        <v>1.5079122034865</v>
      </c>
      <c r="X80">
        <v>666.61558455446539</v>
      </c>
      <c r="Y80">
        <v>0</v>
      </c>
      <c r="Z80">
        <v>14.339116214703747</v>
      </c>
      <c r="AA80">
        <v>113.69962913188138</v>
      </c>
      <c r="AB80">
        <v>629.843748277646</v>
      </c>
      <c r="AC80">
        <v>390.6057375586513</v>
      </c>
      <c r="AD80">
        <v>14.340327370183111</v>
      </c>
      <c r="AE80">
        <v>1830.9520553110174</v>
      </c>
    </row>
    <row r="81" spans="1:31" x14ac:dyDescent="0.3">
      <c r="A81">
        <v>2551336</v>
      </c>
      <c r="B81">
        <v>1</v>
      </c>
      <c r="C81" t="s">
        <v>81</v>
      </c>
      <c r="D81" t="s">
        <v>115</v>
      </c>
      <c r="E81" t="s">
        <v>184</v>
      </c>
      <c r="F81" t="s">
        <v>401</v>
      </c>
      <c r="G81" t="s">
        <v>149</v>
      </c>
      <c r="H81" t="s">
        <v>135</v>
      </c>
      <c r="I81" t="s">
        <v>136</v>
      </c>
      <c r="J81" t="s">
        <v>137</v>
      </c>
      <c r="K81" t="s">
        <v>138</v>
      </c>
      <c r="L81" t="s">
        <v>402</v>
      </c>
      <c r="M81" t="s">
        <v>403</v>
      </c>
      <c r="N81">
        <v>3.048333333</v>
      </c>
      <c r="O81">
        <v>0</v>
      </c>
      <c r="P81">
        <v>0</v>
      </c>
      <c r="Q81">
        <v>0</v>
      </c>
      <c r="R81">
        <v>0</v>
      </c>
      <c r="S81">
        <v>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19.301520467741227</v>
      </c>
      <c r="AB81">
        <v>0</v>
      </c>
      <c r="AC81">
        <v>0</v>
      </c>
      <c r="AD81">
        <v>0</v>
      </c>
      <c r="AE81">
        <v>19.301520467741227</v>
      </c>
    </row>
    <row r="82" spans="1:31" x14ac:dyDescent="0.3">
      <c r="A82">
        <v>2551442</v>
      </c>
      <c r="B82">
        <v>1</v>
      </c>
      <c r="C82" t="s">
        <v>81</v>
      </c>
      <c r="D82" t="s">
        <v>120</v>
      </c>
      <c r="E82" t="s">
        <v>184</v>
      </c>
      <c r="F82" t="s">
        <v>404</v>
      </c>
      <c r="G82" t="s">
        <v>149</v>
      </c>
      <c r="H82" t="s">
        <v>135</v>
      </c>
      <c r="I82" t="s">
        <v>136</v>
      </c>
      <c r="J82" t="s">
        <v>137</v>
      </c>
      <c r="K82" t="s">
        <v>138</v>
      </c>
      <c r="L82" t="s">
        <v>405</v>
      </c>
      <c r="M82" t="s">
        <v>406</v>
      </c>
      <c r="N82">
        <v>1.007777777</v>
      </c>
      <c r="O82">
        <v>0</v>
      </c>
      <c r="P82">
        <v>242</v>
      </c>
      <c r="Q82">
        <v>0</v>
      </c>
      <c r="R82">
        <v>0</v>
      </c>
      <c r="S82">
        <v>0</v>
      </c>
      <c r="T82">
        <v>23</v>
      </c>
      <c r="U82">
        <v>0</v>
      </c>
      <c r="V82">
        <v>0</v>
      </c>
      <c r="W82">
        <v>0</v>
      </c>
      <c r="X82">
        <v>38.669375967128488</v>
      </c>
      <c r="Y82">
        <v>0</v>
      </c>
      <c r="Z82">
        <v>0</v>
      </c>
      <c r="AA82">
        <v>0</v>
      </c>
      <c r="AB82">
        <v>8.8789036052701675</v>
      </c>
      <c r="AC82">
        <v>0</v>
      </c>
      <c r="AD82">
        <v>0</v>
      </c>
      <c r="AE82">
        <v>47.548279572398656</v>
      </c>
    </row>
    <row r="83" spans="1:31" x14ac:dyDescent="0.3">
      <c r="A83">
        <v>2551797</v>
      </c>
      <c r="B83">
        <v>1</v>
      </c>
      <c r="C83" t="s">
        <v>80</v>
      </c>
      <c r="D83" t="s">
        <v>99</v>
      </c>
      <c r="E83" t="s">
        <v>171</v>
      </c>
      <c r="F83" t="s">
        <v>172</v>
      </c>
      <c r="G83" t="s">
        <v>190</v>
      </c>
      <c r="H83" t="s">
        <v>157</v>
      </c>
      <c r="I83" t="s">
        <v>136</v>
      </c>
      <c r="J83" t="s">
        <v>137</v>
      </c>
      <c r="K83" t="s">
        <v>138</v>
      </c>
      <c r="L83" t="s">
        <v>407</v>
      </c>
      <c r="M83" t="s">
        <v>408</v>
      </c>
      <c r="N83">
        <v>3.9394444439999998</v>
      </c>
      <c r="O83">
        <v>0</v>
      </c>
      <c r="P83">
        <v>34</v>
      </c>
      <c r="Q83">
        <v>0</v>
      </c>
      <c r="R83">
        <v>1</v>
      </c>
      <c r="S83">
        <v>0</v>
      </c>
      <c r="T83">
        <v>7</v>
      </c>
      <c r="U83">
        <v>0</v>
      </c>
      <c r="V83">
        <v>1</v>
      </c>
      <c r="W83">
        <v>0</v>
      </c>
      <c r="X83">
        <v>20.486576600909871</v>
      </c>
      <c r="Y83">
        <v>0</v>
      </c>
      <c r="Z83">
        <v>1.13862508780025</v>
      </c>
      <c r="AA83">
        <v>0</v>
      </c>
      <c r="AB83">
        <v>25.171694392707845</v>
      </c>
      <c r="AC83">
        <v>0</v>
      </c>
      <c r="AD83">
        <v>6.8263412982939231</v>
      </c>
      <c r="AE83">
        <v>53.623237379711895</v>
      </c>
    </row>
    <row r="84" spans="1:31" x14ac:dyDescent="0.3">
      <c r="A84">
        <v>2551150</v>
      </c>
      <c r="B84">
        <v>1</v>
      </c>
      <c r="C84" t="s">
        <v>81</v>
      </c>
      <c r="D84" t="s">
        <v>112</v>
      </c>
      <c r="E84" t="s">
        <v>141</v>
      </c>
      <c r="F84" t="s">
        <v>409</v>
      </c>
      <c r="G84" t="s">
        <v>194</v>
      </c>
      <c r="H84" t="s">
        <v>135</v>
      </c>
      <c r="I84" t="s">
        <v>136</v>
      </c>
      <c r="J84" t="s">
        <v>137</v>
      </c>
      <c r="K84" t="s">
        <v>144</v>
      </c>
      <c r="L84" t="s">
        <v>410</v>
      </c>
      <c r="M84" t="s">
        <v>411</v>
      </c>
      <c r="N84">
        <v>2.7461111109999998</v>
      </c>
      <c r="O84">
        <v>4</v>
      </c>
      <c r="P84">
        <v>1109</v>
      </c>
      <c r="Q84">
        <v>242</v>
      </c>
      <c r="R84">
        <v>164</v>
      </c>
      <c r="S84">
        <v>15</v>
      </c>
      <c r="T84">
        <v>102</v>
      </c>
      <c r="U84">
        <v>0</v>
      </c>
      <c r="V84">
        <v>0</v>
      </c>
      <c r="W84">
        <v>5.1574677093950037</v>
      </c>
      <c r="X84">
        <v>558.83914857887476</v>
      </c>
      <c r="Y84">
        <v>2238.3986022702757</v>
      </c>
      <c r="Z84">
        <v>1223.0911707478083</v>
      </c>
      <c r="AA84">
        <v>219.58953183579942</v>
      </c>
      <c r="AB84">
        <v>189.38000473337351</v>
      </c>
      <c r="AC84">
        <v>0</v>
      </c>
      <c r="AD84">
        <v>0</v>
      </c>
      <c r="AE84">
        <v>4434.4559258755271</v>
      </c>
    </row>
    <row r="85" spans="1:31" x14ac:dyDescent="0.3">
      <c r="A85">
        <v>2551007</v>
      </c>
      <c r="B85">
        <v>1</v>
      </c>
      <c r="C85" t="s">
        <v>81</v>
      </c>
      <c r="D85" t="s">
        <v>128</v>
      </c>
      <c r="E85" t="s">
        <v>147</v>
      </c>
      <c r="F85" t="s">
        <v>412</v>
      </c>
      <c r="G85" t="s">
        <v>134</v>
      </c>
      <c r="H85" t="s">
        <v>135</v>
      </c>
      <c r="I85" t="s">
        <v>136</v>
      </c>
      <c r="J85" t="s">
        <v>137</v>
      </c>
      <c r="K85" t="s">
        <v>138</v>
      </c>
      <c r="L85" t="s">
        <v>413</v>
      </c>
      <c r="M85" t="s">
        <v>414</v>
      </c>
      <c r="N85">
        <v>0.91416666599999996</v>
      </c>
      <c r="O85">
        <v>0</v>
      </c>
      <c r="P85">
        <v>0</v>
      </c>
      <c r="Q85">
        <v>1</v>
      </c>
      <c r="R85">
        <v>0</v>
      </c>
      <c r="S85">
        <v>28</v>
      </c>
      <c r="T85">
        <v>0</v>
      </c>
      <c r="U85">
        <v>24</v>
      </c>
      <c r="V85">
        <v>0</v>
      </c>
      <c r="W85">
        <v>0</v>
      </c>
      <c r="X85">
        <v>0</v>
      </c>
      <c r="Y85">
        <v>0.55126401736598007</v>
      </c>
      <c r="Z85">
        <v>0</v>
      </c>
      <c r="AA85">
        <v>105.02583560784136</v>
      </c>
      <c r="AB85">
        <v>0</v>
      </c>
      <c r="AC85">
        <v>1437.9387804453006</v>
      </c>
      <c r="AD85">
        <v>0</v>
      </c>
      <c r="AE85">
        <v>1543.515880070508</v>
      </c>
    </row>
    <row r="86" spans="1:31" x14ac:dyDescent="0.3">
      <c r="A86">
        <v>2551036</v>
      </c>
      <c r="B86">
        <v>1</v>
      </c>
      <c r="C86" t="s">
        <v>81</v>
      </c>
      <c r="D86" t="s">
        <v>123</v>
      </c>
      <c r="E86" t="s">
        <v>147</v>
      </c>
      <c r="F86" t="s">
        <v>415</v>
      </c>
      <c r="G86" t="s">
        <v>134</v>
      </c>
      <c r="H86" t="s">
        <v>135</v>
      </c>
      <c r="I86" t="s">
        <v>136</v>
      </c>
      <c r="J86" t="s">
        <v>137</v>
      </c>
      <c r="K86" t="s">
        <v>138</v>
      </c>
      <c r="L86" t="s">
        <v>416</v>
      </c>
      <c r="M86" t="s">
        <v>417</v>
      </c>
      <c r="N86">
        <v>0.94444444400000005</v>
      </c>
      <c r="O86">
        <v>5</v>
      </c>
      <c r="P86">
        <v>391</v>
      </c>
      <c r="Q86">
        <v>273</v>
      </c>
      <c r="R86">
        <v>258</v>
      </c>
      <c r="S86">
        <v>25</v>
      </c>
      <c r="T86">
        <v>61</v>
      </c>
      <c r="U86">
        <v>1</v>
      </c>
      <c r="V86">
        <v>0</v>
      </c>
      <c r="W86">
        <v>2.1087232481205</v>
      </c>
      <c r="X86">
        <v>57.569613937755996</v>
      </c>
      <c r="Y86">
        <v>572.03752482812206</v>
      </c>
      <c r="Z86">
        <v>367.39011258846045</v>
      </c>
      <c r="AA86">
        <v>16.321929919807836</v>
      </c>
      <c r="AB86">
        <v>25.424529117975172</v>
      </c>
      <c r="AC86">
        <v>60.634167763166666</v>
      </c>
      <c r="AD86">
        <v>0</v>
      </c>
      <c r="AE86">
        <v>1101.4866014034087</v>
      </c>
    </row>
    <row r="87" spans="1:31" x14ac:dyDescent="0.3">
      <c r="A87">
        <v>2550990</v>
      </c>
      <c r="B87">
        <v>1</v>
      </c>
      <c r="C87" t="s">
        <v>80</v>
      </c>
      <c r="D87" t="s">
        <v>105</v>
      </c>
      <c r="E87" t="s">
        <v>184</v>
      </c>
      <c r="F87" t="s">
        <v>418</v>
      </c>
      <c r="G87" t="s">
        <v>149</v>
      </c>
      <c r="H87" t="s">
        <v>135</v>
      </c>
      <c r="I87" t="s">
        <v>136</v>
      </c>
      <c r="J87" t="s">
        <v>137</v>
      </c>
      <c r="K87" t="s">
        <v>138</v>
      </c>
      <c r="L87" t="s">
        <v>419</v>
      </c>
      <c r="M87" t="s">
        <v>420</v>
      </c>
      <c r="N87">
        <v>2.8427777769999998</v>
      </c>
      <c r="O87">
        <v>0</v>
      </c>
      <c r="P87">
        <v>0</v>
      </c>
      <c r="Q87">
        <v>0</v>
      </c>
      <c r="R87">
        <v>0</v>
      </c>
      <c r="S87">
        <v>1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43.545691502873602</v>
      </c>
      <c r="AB87">
        <v>0</v>
      </c>
      <c r="AC87">
        <v>0</v>
      </c>
      <c r="AD87">
        <v>0</v>
      </c>
      <c r="AE87">
        <v>43.545691502873602</v>
      </c>
    </row>
    <row r="88" spans="1:31" x14ac:dyDescent="0.3">
      <c r="A88">
        <v>2551554</v>
      </c>
      <c r="B88">
        <v>1</v>
      </c>
      <c r="C88" t="s">
        <v>81</v>
      </c>
      <c r="D88" t="s">
        <v>113</v>
      </c>
      <c r="E88" t="s">
        <v>184</v>
      </c>
      <c r="F88" t="s">
        <v>421</v>
      </c>
      <c r="G88" t="s">
        <v>134</v>
      </c>
      <c r="H88" t="s">
        <v>135</v>
      </c>
      <c r="I88" t="s">
        <v>136</v>
      </c>
      <c r="J88" t="s">
        <v>137</v>
      </c>
      <c r="K88" t="s">
        <v>138</v>
      </c>
      <c r="L88" t="s">
        <v>422</v>
      </c>
      <c r="M88" t="s">
        <v>423</v>
      </c>
      <c r="N88">
        <v>0.323333333</v>
      </c>
      <c r="O88">
        <v>1</v>
      </c>
      <c r="P88">
        <v>50</v>
      </c>
      <c r="Q88">
        <v>3</v>
      </c>
      <c r="R88">
        <v>3</v>
      </c>
      <c r="S88">
        <v>1</v>
      </c>
      <c r="T88">
        <v>2</v>
      </c>
      <c r="U88">
        <v>0</v>
      </c>
      <c r="V88">
        <v>0</v>
      </c>
      <c r="W88">
        <v>6.9837951359999997E-2</v>
      </c>
      <c r="X88">
        <v>1.5312353277880701</v>
      </c>
      <c r="Y88">
        <v>7.8976837506544788</v>
      </c>
      <c r="Z88">
        <v>1.7350318969383198</v>
      </c>
      <c r="AA88">
        <v>0.64911611749676013</v>
      </c>
      <c r="AB88">
        <v>0.83154243707608322</v>
      </c>
      <c r="AC88">
        <v>0</v>
      </c>
      <c r="AD88">
        <v>0</v>
      </c>
      <c r="AE88">
        <v>12.714447481313712</v>
      </c>
    </row>
    <row r="89" spans="1:31" x14ac:dyDescent="0.3">
      <c r="A89">
        <v>2551013</v>
      </c>
      <c r="B89">
        <v>1</v>
      </c>
      <c r="C89" t="s">
        <v>80</v>
      </c>
      <c r="D89" t="s">
        <v>110</v>
      </c>
      <c r="E89" t="s">
        <v>132</v>
      </c>
      <c r="F89" t="s">
        <v>424</v>
      </c>
      <c r="G89" t="s">
        <v>318</v>
      </c>
      <c r="H89" t="s">
        <v>276</v>
      </c>
      <c r="I89" t="s">
        <v>136</v>
      </c>
      <c r="J89" t="s">
        <v>137</v>
      </c>
      <c r="K89" t="s">
        <v>144</v>
      </c>
      <c r="L89" t="s">
        <v>425</v>
      </c>
      <c r="M89" t="s">
        <v>426</v>
      </c>
      <c r="N89">
        <v>0.26388888799999999</v>
      </c>
      <c r="O89">
        <v>0</v>
      </c>
      <c r="P89">
        <v>13902</v>
      </c>
      <c r="Q89">
        <v>0</v>
      </c>
      <c r="R89">
        <v>0</v>
      </c>
      <c r="S89">
        <v>2</v>
      </c>
      <c r="T89">
        <v>3259</v>
      </c>
      <c r="U89">
        <v>0</v>
      </c>
      <c r="V89">
        <v>0</v>
      </c>
      <c r="W89">
        <v>0</v>
      </c>
      <c r="X89">
        <v>681.43464041523475</v>
      </c>
      <c r="Y89">
        <v>0</v>
      </c>
      <c r="Z89">
        <v>0</v>
      </c>
      <c r="AA89">
        <v>2.5757343413333329</v>
      </c>
      <c r="AB89">
        <v>577.99093378039538</v>
      </c>
      <c r="AC89">
        <v>0</v>
      </c>
      <c r="AD89">
        <v>0</v>
      </c>
      <c r="AE89">
        <v>1262.0013085369635</v>
      </c>
    </row>
    <row r="90" spans="1:31" x14ac:dyDescent="0.3">
      <c r="A90">
        <v>2551431</v>
      </c>
      <c r="B90">
        <v>1</v>
      </c>
      <c r="C90" t="s">
        <v>81</v>
      </c>
      <c r="D90" t="s">
        <v>113</v>
      </c>
      <c r="E90" t="s">
        <v>184</v>
      </c>
      <c r="F90" t="s">
        <v>427</v>
      </c>
      <c r="G90" t="s">
        <v>149</v>
      </c>
      <c r="H90" t="s">
        <v>135</v>
      </c>
      <c r="I90" t="s">
        <v>136</v>
      </c>
      <c r="J90" t="s">
        <v>137</v>
      </c>
      <c r="K90" t="s">
        <v>138</v>
      </c>
      <c r="L90" t="s">
        <v>428</v>
      </c>
      <c r="M90" t="s">
        <v>429</v>
      </c>
      <c r="N90">
        <v>0.36638888800000002</v>
      </c>
      <c r="O90">
        <v>3</v>
      </c>
      <c r="P90">
        <v>1</v>
      </c>
      <c r="Q90">
        <v>7</v>
      </c>
      <c r="R90">
        <v>21</v>
      </c>
      <c r="S90">
        <v>0</v>
      </c>
      <c r="T90">
        <v>1</v>
      </c>
      <c r="U90">
        <v>0</v>
      </c>
      <c r="V90">
        <v>0</v>
      </c>
      <c r="W90">
        <v>0.31433531805891668</v>
      </c>
      <c r="X90">
        <v>1.248094468192917E-2</v>
      </c>
      <c r="Y90">
        <v>6.4371011234648678</v>
      </c>
      <c r="Z90">
        <v>5.2442617287387998</v>
      </c>
      <c r="AA90">
        <v>0</v>
      </c>
      <c r="AB90">
        <v>0.31543665404190002</v>
      </c>
      <c r="AC90">
        <v>0</v>
      </c>
      <c r="AD90">
        <v>0</v>
      </c>
      <c r="AE90">
        <v>12.323615768986414</v>
      </c>
    </row>
    <row r="91" spans="1:31" x14ac:dyDescent="0.3">
      <c r="A91">
        <v>2551136</v>
      </c>
      <c r="B91">
        <v>1</v>
      </c>
      <c r="C91" t="s">
        <v>81</v>
      </c>
      <c r="D91" t="s">
        <v>128</v>
      </c>
      <c r="E91" t="s">
        <v>141</v>
      </c>
      <c r="F91" t="s">
        <v>430</v>
      </c>
      <c r="G91" t="s">
        <v>134</v>
      </c>
      <c r="H91" t="s">
        <v>135</v>
      </c>
      <c r="I91" t="s">
        <v>136</v>
      </c>
      <c r="J91" t="s">
        <v>137</v>
      </c>
      <c r="K91" t="s">
        <v>138</v>
      </c>
      <c r="L91" t="s">
        <v>431</v>
      </c>
      <c r="M91" t="s">
        <v>432</v>
      </c>
      <c r="N91">
        <v>0.66361111100000003</v>
      </c>
      <c r="O91">
        <v>51</v>
      </c>
      <c r="P91">
        <v>3565</v>
      </c>
      <c r="Q91">
        <v>481</v>
      </c>
      <c r="R91">
        <v>297</v>
      </c>
      <c r="S91">
        <v>49</v>
      </c>
      <c r="T91">
        <v>413</v>
      </c>
      <c r="U91">
        <v>2</v>
      </c>
      <c r="V91">
        <v>0</v>
      </c>
      <c r="W91">
        <v>22.13891685254336</v>
      </c>
      <c r="X91">
        <v>402.66801498849065</v>
      </c>
      <c r="Y91">
        <v>496.0149514173911</v>
      </c>
      <c r="Z91">
        <v>151.1678586587858</v>
      </c>
      <c r="AA91">
        <v>366.8139432910931</v>
      </c>
      <c r="AB91">
        <v>186.9744437707858</v>
      </c>
      <c r="AC91">
        <v>347.38887656848976</v>
      </c>
      <c r="AD91">
        <v>0</v>
      </c>
      <c r="AE91">
        <v>1973.1670055475797</v>
      </c>
    </row>
    <row r="92" spans="1:31" x14ac:dyDescent="0.3">
      <c r="A92">
        <v>2551763</v>
      </c>
      <c r="B92">
        <v>1</v>
      </c>
      <c r="C92" t="s">
        <v>80</v>
      </c>
      <c r="D92" t="s">
        <v>99</v>
      </c>
      <c r="E92" t="s">
        <v>166</v>
      </c>
      <c r="F92" t="s">
        <v>433</v>
      </c>
      <c r="G92" t="s">
        <v>181</v>
      </c>
      <c r="H92" t="s">
        <v>157</v>
      </c>
      <c r="I92" t="s">
        <v>136</v>
      </c>
      <c r="J92" t="s">
        <v>137</v>
      </c>
      <c r="K92" t="s">
        <v>138</v>
      </c>
      <c r="L92" t="s">
        <v>434</v>
      </c>
      <c r="M92" t="s">
        <v>435</v>
      </c>
      <c r="N92">
        <v>1.8038888879999999</v>
      </c>
      <c r="O92">
        <v>0</v>
      </c>
      <c r="P92">
        <v>2</v>
      </c>
      <c r="Q92">
        <v>0</v>
      </c>
      <c r="R92">
        <v>0</v>
      </c>
      <c r="S92">
        <v>0</v>
      </c>
      <c r="T92">
        <v>1</v>
      </c>
      <c r="U92">
        <v>0</v>
      </c>
      <c r="V92">
        <v>0</v>
      </c>
      <c r="W92">
        <v>0</v>
      </c>
      <c r="X92">
        <v>0.59805135543222665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0.59805135543222665</v>
      </c>
    </row>
    <row r="93" spans="1:31" x14ac:dyDescent="0.3">
      <c r="A93">
        <v>2551468</v>
      </c>
      <c r="B93">
        <v>1</v>
      </c>
      <c r="C93" t="s">
        <v>80</v>
      </c>
      <c r="D93" t="s">
        <v>104</v>
      </c>
      <c r="E93" t="s">
        <v>166</v>
      </c>
      <c r="F93" t="s">
        <v>436</v>
      </c>
      <c r="G93" t="s">
        <v>198</v>
      </c>
      <c r="H93" t="s">
        <v>157</v>
      </c>
      <c r="I93" t="s">
        <v>136</v>
      </c>
      <c r="J93" t="s">
        <v>137</v>
      </c>
      <c r="K93" t="s">
        <v>138</v>
      </c>
      <c r="L93" t="s">
        <v>437</v>
      </c>
      <c r="M93" t="s">
        <v>438</v>
      </c>
      <c r="N93">
        <v>1.545555555</v>
      </c>
      <c r="O93">
        <v>0</v>
      </c>
      <c r="P93">
        <v>4</v>
      </c>
      <c r="Q93">
        <v>0</v>
      </c>
      <c r="R93">
        <v>0</v>
      </c>
      <c r="S93">
        <v>0</v>
      </c>
      <c r="T93">
        <v>1</v>
      </c>
      <c r="U93">
        <v>0</v>
      </c>
      <c r="V93">
        <v>0</v>
      </c>
      <c r="W93">
        <v>0</v>
      </c>
      <c r="X93">
        <v>1.4450557071291252</v>
      </c>
      <c r="Y93">
        <v>0</v>
      </c>
      <c r="Z93">
        <v>0</v>
      </c>
      <c r="AA93">
        <v>0</v>
      </c>
      <c r="AB93">
        <v>0.12417647610495167</v>
      </c>
      <c r="AC93">
        <v>0</v>
      </c>
      <c r="AD93">
        <v>0</v>
      </c>
      <c r="AE93">
        <v>1.569232183234077</v>
      </c>
    </row>
    <row r="94" spans="1:31" x14ac:dyDescent="0.3">
      <c r="A94">
        <v>2551571</v>
      </c>
      <c r="B94">
        <v>1</v>
      </c>
      <c r="C94" t="s">
        <v>81</v>
      </c>
      <c r="D94" t="s">
        <v>123</v>
      </c>
      <c r="E94" t="s">
        <v>155</v>
      </c>
      <c r="F94" t="s">
        <v>439</v>
      </c>
      <c r="G94" t="s">
        <v>143</v>
      </c>
      <c r="H94" t="s">
        <v>157</v>
      </c>
      <c r="I94" t="s">
        <v>136</v>
      </c>
      <c r="J94" t="s">
        <v>137</v>
      </c>
      <c r="K94" t="s">
        <v>144</v>
      </c>
      <c r="L94" t="s">
        <v>440</v>
      </c>
      <c r="M94" t="s">
        <v>441</v>
      </c>
      <c r="N94">
        <v>2.2605555549999998</v>
      </c>
      <c r="O94">
        <v>0</v>
      </c>
      <c r="P94">
        <v>653</v>
      </c>
      <c r="Q94">
        <v>0</v>
      </c>
      <c r="R94">
        <v>0</v>
      </c>
      <c r="S94">
        <v>0</v>
      </c>
      <c r="T94">
        <v>39</v>
      </c>
      <c r="U94">
        <v>0</v>
      </c>
      <c r="V94">
        <v>0</v>
      </c>
      <c r="W94">
        <v>0</v>
      </c>
      <c r="X94">
        <v>283.63925461721641</v>
      </c>
      <c r="Y94">
        <v>0</v>
      </c>
      <c r="Z94">
        <v>0</v>
      </c>
      <c r="AA94">
        <v>0</v>
      </c>
      <c r="AB94">
        <v>59.646305931845269</v>
      </c>
      <c r="AC94">
        <v>0</v>
      </c>
      <c r="AD94">
        <v>0</v>
      </c>
      <c r="AE94">
        <v>343.2855605490617</v>
      </c>
    </row>
    <row r="95" spans="1:31" x14ac:dyDescent="0.3">
      <c r="A95">
        <v>2551030</v>
      </c>
      <c r="B95">
        <v>1</v>
      </c>
      <c r="C95" t="s">
        <v>81</v>
      </c>
      <c r="D95" t="s">
        <v>120</v>
      </c>
      <c r="E95" t="s">
        <v>147</v>
      </c>
      <c r="F95" t="s">
        <v>442</v>
      </c>
      <c r="G95" t="s">
        <v>134</v>
      </c>
      <c r="H95" t="s">
        <v>135</v>
      </c>
      <c r="I95" t="s">
        <v>136</v>
      </c>
      <c r="J95" t="s">
        <v>137</v>
      </c>
      <c r="K95" t="s">
        <v>138</v>
      </c>
      <c r="L95" t="s">
        <v>443</v>
      </c>
      <c r="M95" t="s">
        <v>444</v>
      </c>
      <c r="N95">
        <v>0.16861111100000001</v>
      </c>
      <c r="O95">
        <v>1</v>
      </c>
      <c r="P95">
        <v>952</v>
      </c>
      <c r="Q95">
        <v>37</v>
      </c>
      <c r="R95">
        <v>65</v>
      </c>
      <c r="S95">
        <v>5</v>
      </c>
      <c r="T95">
        <v>69</v>
      </c>
      <c r="U95">
        <v>1</v>
      </c>
      <c r="V95">
        <v>1</v>
      </c>
      <c r="W95">
        <v>2.3760516240000001E-2</v>
      </c>
      <c r="X95">
        <v>22.24937575904999</v>
      </c>
      <c r="Y95">
        <v>16.314268229476347</v>
      </c>
      <c r="Z95">
        <v>11.796897664761103</v>
      </c>
      <c r="AA95">
        <v>0.88333229765425958</v>
      </c>
      <c r="AB95">
        <v>4.5728079071766352</v>
      </c>
      <c r="AC95">
        <v>1.6299086327440508</v>
      </c>
      <c r="AD95">
        <v>10.258176129168334</v>
      </c>
      <c r="AE95">
        <v>67.728527136270714</v>
      </c>
    </row>
    <row r="96" spans="1:31" x14ac:dyDescent="0.3">
      <c r="A96">
        <v>2551617</v>
      </c>
      <c r="B96">
        <v>1</v>
      </c>
      <c r="C96" t="s">
        <v>80</v>
      </c>
      <c r="D96" t="s">
        <v>94</v>
      </c>
      <c r="E96" t="s">
        <v>155</v>
      </c>
      <c r="F96" t="s">
        <v>445</v>
      </c>
      <c r="G96" t="s">
        <v>202</v>
      </c>
      <c r="H96" t="s">
        <v>157</v>
      </c>
      <c r="I96" t="s">
        <v>136</v>
      </c>
      <c r="J96" t="s">
        <v>137</v>
      </c>
      <c r="K96" t="s">
        <v>138</v>
      </c>
      <c r="L96" t="s">
        <v>446</v>
      </c>
      <c r="M96" t="s">
        <v>447</v>
      </c>
      <c r="N96">
        <v>0.56666666600000004</v>
      </c>
      <c r="O96">
        <v>0</v>
      </c>
      <c r="P96">
        <v>126</v>
      </c>
      <c r="Q96">
        <v>0</v>
      </c>
      <c r="R96">
        <v>1</v>
      </c>
      <c r="S96">
        <v>0</v>
      </c>
      <c r="T96">
        <v>12</v>
      </c>
      <c r="U96">
        <v>0</v>
      </c>
      <c r="V96">
        <v>0</v>
      </c>
      <c r="W96">
        <v>0</v>
      </c>
      <c r="X96">
        <v>14.357373721573898</v>
      </c>
      <c r="Y96">
        <v>0</v>
      </c>
      <c r="Z96">
        <v>0.17311096464000003</v>
      </c>
      <c r="AA96">
        <v>0</v>
      </c>
      <c r="AB96">
        <v>3.7929660814658659</v>
      </c>
      <c r="AC96">
        <v>0</v>
      </c>
      <c r="AD96">
        <v>0</v>
      </c>
      <c r="AE96">
        <v>18.323450767679763</v>
      </c>
    </row>
    <row r="97" spans="1:31" x14ac:dyDescent="0.3">
      <c r="A97">
        <v>2551451</v>
      </c>
      <c r="B97">
        <v>1</v>
      </c>
      <c r="C97" t="s">
        <v>81</v>
      </c>
      <c r="D97" t="s">
        <v>123</v>
      </c>
      <c r="E97" t="s">
        <v>184</v>
      </c>
      <c r="F97" t="s">
        <v>448</v>
      </c>
      <c r="G97" t="s">
        <v>134</v>
      </c>
      <c r="H97" t="s">
        <v>135</v>
      </c>
      <c r="I97" t="s">
        <v>136</v>
      </c>
      <c r="J97" t="s">
        <v>137</v>
      </c>
      <c r="K97" t="s">
        <v>138</v>
      </c>
      <c r="L97" t="s">
        <v>449</v>
      </c>
      <c r="M97" t="s">
        <v>450</v>
      </c>
      <c r="N97">
        <v>0.71055555500000001</v>
      </c>
      <c r="O97">
        <v>0</v>
      </c>
      <c r="P97">
        <v>2397</v>
      </c>
      <c r="Q97">
        <v>0</v>
      </c>
      <c r="R97">
        <v>9</v>
      </c>
      <c r="S97">
        <v>4</v>
      </c>
      <c r="T97">
        <v>114</v>
      </c>
      <c r="U97">
        <v>3</v>
      </c>
      <c r="V97">
        <v>0</v>
      </c>
      <c r="W97">
        <v>0</v>
      </c>
      <c r="X97">
        <v>385.84916727720076</v>
      </c>
      <c r="Y97">
        <v>0</v>
      </c>
      <c r="Z97">
        <v>3.7964560541189663</v>
      </c>
      <c r="AA97">
        <v>3.4630331427130137</v>
      </c>
      <c r="AB97">
        <v>106.88684999361703</v>
      </c>
      <c r="AC97">
        <v>84.817626715949501</v>
      </c>
      <c r="AD97">
        <v>0</v>
      </c>
      <c r="AE97">
        <v>584.81313318359923</v>
      </c>
    </row>
    <row r="98" spans="1:31" x14ac:dyDescent="0.3">
      <c r="A98">
        <v>2551239</v>
      </c>
      <c r="B98">
        <v>1</v>
      </c>
      <c r="C98" t="s">
        <v>80</v>
      </c>
      <c r="D98" t="s">
        <v>83</v>
      </c>
      <c r="E98" t="s">
        <v>171</v>
      </c>
      <c r="F98" t="s">
        <v>451</v>
      </c>
      <c r="G98" t="s">
        <v>143</v>
      </c>
      <c r="H98" t="s">
        <v>157</v>
      </c>
      <c r="I98" t="s">
        <v>136</v>
      </c>
      <c r="J98" t="s">
        <v>137</v>
      </c>
      <c r="K98" t="s">
        <v>144</v>
      </c>
      <c r="L98" t="s">
        <v>452</v>
      </c>
      <c r="M98" t="s">
        <v>453</v>
      </c>
      <c r="N98">
        <v>6.2824999999999998</v>
      </c>
      <c r="O98">
        <v>0</v>
      </c>
      <c r="P98">
        <v>166</v>
      </c>
      <c r="Q98">
        <v>0</v>
      </c>
      <c r="R98">
        <v>2</v>
      </c>
      <c r="S98">
        <v>0</v>
      </c>
      <c r="T98">
        <v>34</v>
      </c>
      <c r="U98">
        <v>0</v>
      </c>
      <c r="V98">
        <v>2</v>
      </c>
      <c r="W98">
        <v>0</v>
      </c>
      <c r="X98">
        <v>249.31252211439821</v>
      </c>
      <c r="Y98">
        <v>0</v>
      </c>
      <c r="Z98">
        <v>12.064516369971301</v>
      </c>
      <c r="AA98">
        <v>0</v>
      </c>
      <c r="AB98">
        <v>983.24958374018274</v>
      </c>
      <c r="AC98">
        <v>0</v>
      </c>
      <c r="AD98">
        <v>2074.7548839317674</v>
      </c>
      <c r="AE98">
        <v>3319.3815061563196</v>
      </c>
    </row>
    <row r="99" spans="1:31" x14ac:dyDescent="0.3">
      <c r="A99">
        <v>2551849</v>
      </c>
      <c r="B99">
        <v>1</v>
      </c>
      <c r="C99" t="s">
        <v>80</v>
      </c>
      <c r="D99" t="s">
        <v>84</v>
      </c>
      <c r="E99" t="s">
        <v>166</v>
      </c>
      <c r="F99" t="s">
        <v>454</v>
      </c>
      <c r="G99" t="s">
        <v>168</v>
      </c>
      <c r="H99" t="s">
        <v>157</v>
      </c>
      <c r="I99" t="s">
        <v>136</v>
      </c>
      <c r="J99" t="s">
        <v>137</v>
      </c>
      <c r="K99" t="s">
        <v>138</v>
      </c>
      <c r="L99" t="s">
        <v>455</v>
      </c>
      <c r="M99" t="s">
        <v>456</v>
      </c>
      <c r="N99">
        <v>3.2383333329999999</v>
      </c>
      <c r="O99">
        <v>0</v>
      </c>
      <c r="P99">
        <v>3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3.8943321172589607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3.8943321172589607</v>
      </c>
    </row>
    <row r="100" spans="1:31" x14ac:dyDescent="0.3">
      <c r="A100">
        <v>2551116</v>
      </c>
      <c r="B100">
        <v>1</v>
      </c>
      <c r="C100" t="s">
        <v>80</v>
      </c>
      <c r="D100" t="s">
        <v>83</v>
      </c>
      <c r="E100" t="s">
        <v>184</v>
      </c>
      <c r="F100" t="s">
        <v>457</v>
      </c>
      <c r="G100" t="s">
        <v>301</v>
      </c>
      <c r="H100" t="s">
        <v>135</v>
      </c>
      <c r="I100" t="s">
        <v>136</v>
      </c>
      <c r="J100" t="s">
        <v>137</v>
      </c>
      <c r="K100" t="s">
        <v>144</v>
      </c>
      <c r="L100" t="s">
        <v>458</v>
      </c>
      <c r="M100" t="s">
        <v>459</v>
      </c>
      <c r="N100">
        <v>9.9149999999999991</v>
      </c>
      <c r="O100">
        <v>7</v>
      </c>
      <c r="P100">
        <v>585</v>
      </c>
      <c r="Q100">
        <v>10</v>
      </c>
      <c r="R100">
        <v>38</v>
      </c>
      <c r="S100">
        <v>32</v>
      </c>
      <c r="T100">
        <v>40</v>
      </c>
      <c r="U100">
        <v>0</v>
      </c>
      <c r="V100">
        <v>0</v>
      </c>
      <c r="W100">
        <v>60.518729523556217</v>
      </c>
      <c r="X100">
        <v>1378.0541257664906</v>
      </c>
      <c r="Y100">
        <v>107.34867500290888</v>
      </c>
      <c r="Z100">
        <v>92.282307470970522</v>
      </c>
      <c r="AA100">
        <v>1537.3260911203135</v>
      </c>
      <c r="AB100">
        <v>390.13557206979567</v>
      </c>
      <c r="AC100">
        <v>0</v>
      </c>
      <c r="AD100">
        <v>0</v>
      </c>
      <c r="AE100">
        <v>3565.6655009540355</v>
      </c>
    </row>
    <row r="101" spans="1:31" x14ac:dyDescent="0.3">
      <c r="A101">
        <v>2551139</v>
      </c>
      <c r="B101">
        <v>1</v>
      </c>
      <c r="C101" t="s">
        <v>81</v>
      </c>
      <c r="D101" t="s">
        <v>112</v>
      </c>
      <c r="E101" t="s">
        <v>141</v>
      </c>
      <c r="F101" t="s">
        <v>460</v>
      </c>
      <c r="G101" t="s">
        <v>143</v>
      </c>
      <c r="H101" t="s">
        <v>135</v>
      </c>
      <c r="I101" t="s">
        <v>136</v>
      </c>
      <c r="J101" t="s">
        <v>137</v>
      </c>
      <c r="K101" t="s">
        <v>144</v>
      </c>
      <c r="L101" t="s">
        <v>461</v>
      </c>
      <c r="M101" t="s">
        <v>462</v>
      </c>
      <c r="N101">
        <v>3.034444444</v>
      </c>
      <c r="O101">
        <v>4</v>
      </c>
      <c r="P101">
        <v>247</v>
      </c>
      <c r="Q101">
        <v>210</v>
      </c>
      <c r="R101">
        <v>106</v>
      </c>
      <c r="S101">
        <v>11</v>
      </c>
      <c r="T101">
        <v>14</v>
      </c>
      <c r="U101">
        <v>0</v>
      </c>
      <c r="V101">
        <v>0</v>
      </c>
      <c r="W101">
        <v>5.6811694312007557</v>
      </c>
      <c r="X101">
        <v>101.58729798984528</v>
      </c>
      <c r="Y101">
        <v>2280.6935955245681</v>
      </c>
      <c r="Z101">
        <v>1149.8147901028897</v>
      </c>
      <c r="AA101">
        <v>220.91812324630956</v>
      </c>
      <c r="AB101">
        <v>25.033494631534676</v>
      </c>
      <c r="AC101">
        <v>0</v>
      </c>
      <c r="AD101">
        <v>0</v>
      </c>
      <c r="AE101">
        <v>3783.7284709263481</v>
      </c>
    </row>
    <row r="102" spans="1:31" x14ac:dyDescent="0.3">
      <c r="A102">
        <v>2551408</v>
      </c>
      <c r="B102">
        <v>1</v>
      </c>
      <c r="C102" t="s">
        <v>81</v>
      </c>
      <c r="D102" t="s">
        <v>114</v>
      </c>
      <c r="E102" t="s">
        <v>184</v>
      </c>
      <c r="F102" t="s">
        <v>463</v>
      </c>
      <c r="G102" t="s">
        <v>149</v>
      </c>
      <c r="H102" t="s">
        <v>135</v>
      </c>
      <c r="I102" t="s">
        <v>136</v>
      </c>
      <c r="J102" t="s">
        <v>137</v>
      </c>
      <c r="K102" t="s">
        <v>138</v>
      </c>
      <c r="L102" t="s">
        <v>464</v>
      </c>
      <c r="M102" t="s">
        <v>465</v>
      </c>
      <c r="N102">
        <v>0.40083333300000001</v>
      </c>
      <c r="O102">
        <v>0</v>
      </c>
      <c r="P102">
        <v>319</v>
      </c>
      <c r="Q102">
        <v>0</v>
      </c>
      <c r="R102">
        <v>3</v>
      </c>
      <c r="S102">
        <v>2</v>
      </c>
      <c r="T102">
        <v>21</v>
      </c>
      <c r="U102">
        <v>0</v>
      </c>
      <c r="V102">
        <v>0</v>
      </c>
      <c r="W102">
        <v>0</v>
      </c>
      <c r="X102">
        <v>16.656823279356558</v>
      </c>
      <c r="Y102">
        <v>0</v>
      </c>
      <c r="Z102">
        <v>1.9215020077889996E-2</v>
      </c>
      <c r="AA102">
        <v>1.7570738209266665</v>
      </c>
      <c r="AB102">
        <v>1.7977112521450549</v>
      </c>
      <c r="AC102">
        <v>0</v>
      </c>
      <c r="AD102">
        <v>0</v>
      </c>
      <c r="AE102">
        <v>20.230823372506173</v>
      </c>
    </row>
    <row r="103" spans="1:31" x14ac:dyDescent="0.3">
      <c r="A103">
        <v>2551800</v>
      </c>
      <c r="B103">
        <v>1</v>
      </c>
      <c r="C103" t="s">
        <v>80</v>
      </c>
      <c r="D103" t="s">
        <v>97</v>
      </c>
      <c r="E103" t="s">
        <v>171</v>
      </c>
      <c r="F103" t="s">
        <v>466</v>
      </c>
      <c r="G103" t="s">
        <v>202</v>
      </c>
      <c r="H103" t="s">
        <v>157</v>
      </c>
      <c r="I103" t="s">
        <v>136</v>
      </c>
      <c r="J103" t="s">
        <v>137</v>
      </c>
      <c r="K103" t="s">
        <v>138</v>
      </c>
      <c r="L103" t="s">
        <v>467</v>
      </c>
      <c r="M103" t="s">
        <v>468</v>
      </c>
      <c r="N103">
        <v>0.41638888800000001</v>
      </c>
      <c r="O103">
        <v>0</v>
      </c>
      <c r="P103">
        <v>64</v>
      </c>
      <c r="Q103">
        <v>0</v>
      </c>
      <c r="R103">
        <v>1</v>
      </c>
      <c r="S103">
        <v>0</v>
      </c>
      <c r="T103">
        <v>12</v>
      </c>
      <c r="U103">
        <v>0</v>
      </c>
      <c r="V103">
        <v>1</v>
      </c>
      <c r="W103">
        <v>0</v>
      </c>
      <c r="X103">
        <v>7.7750952845458219</v>
      </c>
      <c r="Y103">
        <v>0</v>
      </c>
      <c r="Z103">
        <v>2.71615075734375E-2</v>
      </c>
      <c r="AA103">
        <v>0</v>
      </c>
      <c r="AB103">
        <v>2.7247436668622491</v>
      </c>
      <c r="AC103">
        <v>0</v>
      </c>
      <c r="AD103">
        <v>6.7795144996810004</v>
      </c>
      <c r="AE103">
        <v>17.306514958662508</v>
      </c>
    </row>
    <row r="104" spans="1:31" x14ac:dyDescent="0.3">
      <c r="A104">
        <v>2551053</v>
      </c>
      <c r="B104">
        <v>1</v>
      </c>
      <c r="C104" t="s">
        <v>81</v>
      </c>
      <c r="D104" t="s">
        <v>113</v>
      </c>
      <c r="E104" t="s">
        <v>184</v>
      </c>
      <c r="F104" t="s">
        <v>421</v>
      </c>
      <c r="G104" t="s">
        <v>149</v>
      </c>
      <c r="H104" t="s">
        <v>135</v>
      </c>
      <c r="I104" t="s">
        <v>136</v>
      </c>
      <c r="J104" t="s">
        <v>137</v>
      </c>
      <c r="K104" t="s">
        <v>138</v>
      </c>
      <c r="L104" t="s">
        <v>469</v>
      </c>
      <c r="M104" t="s">
        <v>470</v>
      </c>
      <c r="N104">
        <v>1.025555555</v>
      </c>
      <c r="O104">
        <v>1</v>
      </c>
      <c r="P104">
        <v>123</v>
      </c>
      <c r="Q104">
        <v>3</v>
      </c>
      <c r="R104">
        <v>3</v>
      </c>
      <c r="S104">
        <v>1</v>
      </c>
      <c r="T104">
        <v>4</v>
      </c>
      <c r="U104">
        <v>0</v>
      </c>
      <c r="V104">
        <v>0</v>
      </c>
      <c r="W104">
        <v>0.16361165376000003</v>
      </c>
      <c r="X104">
        <v>9.7289653370573426</v>
      </c>
      <c r="Y104">
        <v>19.240116735930204</v>
      </c>
      <c r="Z104">
        <v>4.701670856954566</v>
      </c>
      <c r="AA104">
        <v>1.2697803294887002</v>
      </c>
      <c r="AB104">
        <v>1.4704243381255178</v>
      </c>
      <c r="AC104">
        <v>0</v>
      </c>
      <c r="AD104">
        <v>0</v>
      </c>
      <c r="AE104">
        <v>36.574569251316326</v>
      </c>
    </row>
    <row r="105" spans="1:31" x14ac:dyDescent="0.3">
      <c r="A105">
        <v>2551594</v>
      </c>
      <c r="B105">
        <v>1</v>
      </c>
      <c r="C105" t="s">
        <v>80</v>
      </c>
      <c r="D105" t="s">
        <v>101</v>
      </c>
      <c r="E105" t="s">
        <v>171</v>
      </c>
      <c r="F105" t="s">
        <v>471</v>
      </c>
      <c r="G105" t="s">
        <v>202</v>
      </c>
      <c r="H105" t="s">
        <v>157</v>
      </c>
      <c r="I105" t="s">
        <v>136</v>
      </c>
      <c r="J105" t="s">
        <v>137</v>
      </c>
      <c r="K105" t="s">
        <v>138</v>
      </c>
      <c r="L105" t="s">
        <v>472</v>
      </c>
      <c r="M105" t="s">
        <v>473</v>
      </c>
      <c r="N105">
        <v>0.66388888800000001</v>
      </c>
      <c r="O105">
        <v>0</v>
      </c>
      <c r="P105">
        <v>2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0.31608098000000007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0.31608098000000007</v>
      </c>
    </row>
    <row r="106" spans="1:31" x14ac:dyDescent="0.3">
      <c r="A106">
        <v>2551016</v>
      </c>
      <c r="B106">
        <v>1</v>
      </c>
      <c r="C106" t="s">
        <v>81</v>
      </c>
      <c r="D106" t="s">
        <v>117</v>
      </c>
      <c r="E106" t="s">
        <v>147</v>
      </c>
      <c r="F106" t="s">
        <v>474</v>
      </c>
      <c r="G106" t="s">
        <v>134</v>
      </c>
      <c r="H106" t="s">
        <v>135</v>
      </c>
      <c r="I106" t="s">
        <v>136</v>
      </c>
      <c r="J106" t="s">
        <v>137</v>
      </c>
      <c r="K106" t="s">
        <v>138</v>
      </c>
      <c r="L106" t="s">
        <v>475</v>
      </c>
      <c r="M106" t="s">
        <v>476</v>
      </c>
      <c r="N106">
        <v>0.30972222199999999</v>
      </c>
      <c r="O106">
        <v>1</v>
      </c>
      <c r="P106">
        <v>1046</v>
      </c>
      <c r="Q106">
        <v>9</v>
      </c>
      <c r="R106">
        <v>54</v>
      </c>
      <c r="S106">
        <v>5</v>
      </c>
      <c r="T106">
        <v>124</v>
      </c>
      <c r="U106">
        <v>2</v>
      </c>
      <c r="V106">
        <v>0</v>
      </c>
      <c r="W106">
        <v>4.58544642E-2</v>
      </c>
      <c r="X106">
        <v>32.191288282585113</v>
      </c>
      <c r="Y106">
        <v>23.505917414422569</v>
      </c>
      <c r="Z106">
        <v>2.276009954581184</v>
      </c>
      <c r="AA106">
        <v>5.7446516336447999</v>
      </c>
      <c r="AB106">
        <v>14.185259026088113</v>
      </c>
      <c r="AC106">
        <v>29.014819438836</v>
      </c>
      <c r="AD106">
        <v>0</v>
      </c>
      <c r="AE106">
        <v>106.96380021435778</v>
      </c>
    </row>
    <row r="107" spans="1:31" x14ac:dyDescent="0.3">
      <c r="A107">
        <v>2551325</v>
      </c>
      <c r="B107">
        <v>1</v>
      </c>
      <c r="C107" t="s">
        <v>81</v>
      </c>
      <c r="D107" t="s">
        <v>112</v>
      </c>
      <c r="E107" t="s">
        <v>166</v>
      </c>
      <c r="F107" t="s">
        <v>477</v>
      </c>
      <c r="G107" t="s">
        <v>168</v>
      </c>
      <c r="H107" t="s">
        <v>157</v>
      </c>
      <c r="I107" t="s">
        <v>136</v>
      </c>
      <c r="J107" t="s">
        <v>137</v>
      </c>
      <c r="K107" t="s">
        <v>138</v>
      </c>
      <c r="L107" t="s">
        <v>478</v>
      </c>
      <c r="M107" t="s">
        <v>479</v>
      </c>
      <c r="N107">
        <v>7.9216666660000001</v>
      </c>
      <c r="O107">
        <v>0</v>
      </c>
      <c r="P107">
        <v>1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5.8541096362567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5.8541096362567</v>
      </c>
    </row>
    <row r="108" spans="1:31" x14ac:dyDescent="0.3">
      <c r="A108">
        <v>2551179</v>
      </c>
      <c r="B108">
        <v>1</v>
      </c>
      <c r="C108" t="s">
        <v>80</v>
      </c>
      <c r="D108" t="s">
        <v>87</v>
      </c>
      <c r="E108" t="s">
        <v>166</v>
      </c>
      <c r="F108" t="s">
        <v>480</v>
      </c>
      <c r="G108" t="s">
        <v>198</v>
      </c>
      <c r="H108" t="s">
        <v>157</v>
      </c>
      <c r="I108" t="s">
        <v>136</v>
      </c>
      <c r="J108" t="s">
        <v>137</v>
      </c>
      <c r="K108" t="s">
        <v>138</v>
      </c>
      <c r="L108" t="s">
        <v>481</v>
      </c>
      <c r="M108" t="s">
        <v>482</v>
      </c>
      <c r="N108">
        <v>3.1833333330000002</v>
      </c>
      <c r="O108">
        <v>0</v>
      </c>
      <c r="P108">
        <v>26</v>
      </c>
      <c r="Q108">
        <v>0</v>
      </c>
      <c r="R108">
        <v>0</v>
      </c>
      <c r="S108">
        <v>0</v>
      </c>
      <c r="T108">
        <v>2</v>
      </c>
      <c r="U108">
        <v>0</v>
      </c>
      <c r="V108">
        <v>0</v>
      </c>
      <c r="W108">
        <v>0</v>
      </c>
      <c r="X108">
        <v>19.024178642384371</v>
      </c>
      <c r="Y108">
        <v>0</v>
      </c>
      <c r="Z108">
        <v>0</v>
      </c>
      <c r="AA108">
        <v>0</v>
      </c>
      <c r="AB108">
        <v>1.8994003042161003</v>
      </c>
      <c r="AC108">
        <v>0</v>
      </c>
      <c r="AD108">
        <v>0</v>
      </c>
      <c r="AE108">
        <v>20.923578946600472</v>
      </c>
    </row>
    <row r="109" spans="1:31" x14ac:dyDescent="0.3">
      <c r="A109">
        <v>2551720</v>
      </c>
      <c r="B109">
        <v>1</v>
      </c>
      <c r="C109" t="s">
        <v>80</v>
      </c>
      <c r="D109" t="s">
        <v>101</v>
      </c>
      <c r="E109" t="s">
        <v>184</v>
      </c>
      <c r="F109" t="s">
        <v>483</v>
      </c>
      <c r="G109" t="s">
        <v>202</v>
      </c>
      <c r="H109" t="s">
        <v>135</v>
      </c>
      <c r="I109" t="s">
        <v>136</v>
      </c>
      <c r="J109" t="s">
        <v>137</v>
      </c>
      <c r="K109" t="s">
        <v>138</v>
      </c>
      <c r="L109" t="s">
        <v>484</v>
      </c>
      <c r="M109" t="s">
        <v>485</v>
      </c>
      <c r="N109">
        <v>2.3136111110000002</v>
      </c>
      <c r="O109">
        <v>0</v>
      </c>
      <c r="P109">
        <v>91</v>
      </c>
      <c r="Q109">
        <v>0</v>
      </c>
      <c r="R109">
        <v>0</v>
      </c>
      <c r="S109">
        <v>0</v>
      </c>
      <c r="T109">
        <v>12</v>
      </c>
      <c r="U109">
        <v>0</v>
      </c>
      <c r="V109">
        <v>0</v>
      </c>
      <c r="W109">
        <v>0</v>
      </c>
      <c r="X109">
        <v>69.885368015431482</v>
      </c>
      <c r="Y109">
        <v>0</v>
      </c>
      <c r="Z109">
        <v>0</v>
      </c>
      <c r="AA109">
        <v>0</v>
      </c>
      <c r="AB109">
        <v>31.840667141485589</v>
      </c>
      <c r="AC109">
        <v>0</v>
      </c>
      <c r="AD109">
        <v>0</v>
      </c>
      <c r="AE109">
        <v>101.72603515691708</v>
      </c>
    </row>
    <row r="110" spans="1:31" x14ac:dyDescent="0.3">
      <c r="A110">
        <v>2551471</v>
      </c>
      <c r="B110">
        <v>1</v>
      </c>
      <c r="C110" t="s">
        <v>80</v>
      </c>
      <c r="D110" t="s">
        <v>105</v>
      </c>
      <c r="E110" t="s">
        <v>184</v>
      </c>
      <c r="F110" t="s">
        <v>486</v>
      </c>
      <c r="G110" t="s">
        <v>202</v>
      </c>
      <c r="H110" t="s">
        <v>135</v>
      </c>
      <c r="I110" t="s">
        <v>136</v>
      </c>
      <c r="J110" t="s">
        <v>137</v>
      </c>
      <c r="K110" t="s">
        <v>138</v>
      </c>
      <c r="L110" t="s">
        <v>487</v>
      </c>
      <c r="M110" t="s">
        <v>488</v>
      </c>
      <c r="N110">
        <v>0.78</v>
      </c>
      <c r="O110">
        <v>0</v>
      </c>
      <c r="P110">
        <v>177</v>
      </c>
      <c r="Q110">
        <v>0</v>
      </c>
      <c r="R110">
        <v>0</v>
      </c>
      <c r="S110">
        <v>0</v>
      </c>
      <c r="T110">
        <v>18</v>
      </c>
      <c r="U110">
        <v>0</v>
      </c>
      <c r="V110">
        <v>0</v>
      </c>
      <c r="W110">
        <v>0</v>
      </c>
      <c r="X110">
        <v>47.931572817904431</v>
      </c>
      <c r="Y110">
        <v>0</v>
      </c>
      <c r="Z110">
        <v>0</v>
      </c>
      <c r="AA110">
        <v>0</v>
      </c>
      <c r="AB110">
        <v>22.023249791950406</v>
      </c>
      <c r="AC110">
        <v>0</v>
      </c>
      <c r="AD110">
        <v>0</v>
      </c>
      <c r="AE110">
        <v>69.95482260985483</v>
      </c>
    </row>
    <row r="111" spans="1:31" x14ac:dyDescent="0.3">
      <c r="A111">
        <v>2551766</v>
      </c>
      <c r="B111">
        <v>1</v>
      </c>
      <c r="C111" t="s">
        <v>80</v>
      </c>
      <c r="D111" t="s">
        <v>91</v>
      </c>
      <c r="E111" t="s">
        <v>166</v>
      </c>
      <c r="F111" t="s">
        <v>489</v>
      </c>
      <c r="G111" t="s">
        <v>168</v>
      </c>
      <c r="H111" t="s">
        <v>157</v>
      </c>
      <c r="I111" t="s">
        <v>136</v>
      </c>
      <c r="J111" t="s">
        <v>137</v>
      </c>
      <c r="K111" t="s">
        <v>138</v>
      </c>
      <c r="L111" t="s">
        <v>490</v>
      </c>
      <c r="M111" t="s">
        <v>491</v>
      </c>
      <c r="N111">
        <v>1.54</v>
      </c>
      <c r="O111">
        <v>0</v>
      </c>
      <c r="P111">
        <v>1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0.36753819416618999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0.36753819416618999</v>
      </c>
    </row>
    <row r="112" spans="1:31" x14ac:dyDescent="0.3">
      <c r="A112">
        <v>2551093</v>
      </c>
      <c r="B112">
        <v>1</v>
      </c>
      <c r="C112" t="s">
        <v>80</v>
      </c>
      <c r="D112" t="s">
        <v>105</v>
      </c>
      <c r="E112" t="s">
        <v>184</v>
      </c>
      <c r="F112" t="s">
        <v>492</v>
      </c>
      <c r="G112" t="s">
        <v>149</v>
      </c>
      <c r="H112" t="s">
        <v>135</v>
      </c>
      <c r="I112" t="s">
        <v>136</v>
      </c>
      <c r="J112" t="s">
        <v>137</v>
      </c>
      <c r="K112" t="s">
        <v>138</v>
      </c>
      <c r="L112" t="s">
        <v>493</v>
      </c>
      <c r="M112" t="s">
        <v>494</v>
      </c>
      <c r="N112">
        <v>3.9191666660000002</v>
      </c>
      <c r="O112">
        <v>0</v>
      </c>
      <c r="P112">
        <v>1</v>
      </c>
      <c r="Q112">
        <v>1</v>
      </c>
      <c r="R112">
        <v>1</v>
      </c>
      <c r="S112">
        <v>5</v>
      </c>
      <c r="T112">
        <v>0</v>
      </c>
      <c r="U112">
        <v>1</v>
      </c>
      <c r="V112">
        <v>0</v>
      </c>
      <c r="W112">
        <v>0</v>
      </c>
      <c r="X112">
        <v>0.57840052980155332</v>
      </c>
      <c r="Y112">
        <v>7.1880484125166673</v>
      </c>
      <c r="Z112">
        <v>1.1081139489818777</v>
      </c>
      <c r="AA112">
        <v>47.492981776880981</v>
      </c>
      <c r="AB112">
        <v>0</v>
      </c>
      <c r="AC112">
        <v>1766.7964317639196</v>
      </c>
      <c r="AD112">
        <v>0</v>
      </c>
      <c r="AE112">
        <v>1823.1639764321008</v>
      </c>
    </row>
    <row r="113" spans="1:31" x14ac:dyDescent="0.3">
      <c r="A113">
        <v>2551640</v>
      </c>
      <c r="B113">
        <v>1</v>
      </c>
      <c r="C113" t="s">
        <v>80</v>
      </c>
      <c r="D113" t="s">
        <v>92</v>
      </c>
      <c r="E113" t="s">
        <v>141</v>
      </c>
      <c r="F113" t="s">
        <v>495</v>
      </c>
      <c r="G113" t="s">
        <v>318</v>
      </c>
      <c r="H113" t="s">
        <v>135</v>
      </c>
      <c r="I113" t="s">
        <v>136</v>
      </c>
      <c r="J113" t="s">
        <v>137</v>
      </c>
      <c r="K113" t="s">
        <v>138</v>
      </c>
      <c r="L113" t="s">
        <v>496</v>
      </c>
      <c r="M113" t="s">
        <v>497</v>
      </c>
      <c r="N113">
        <v>0.16666666599999999</v>
      </c>
      <c r="O113">
        <v>0</v>
      </c>
      <c r="P113">
        <v>99</v>
      </c>
      <c r="Q113">
        <v>0</v>
      </c>
      <c r="R113">
        <v>19</v>
      </c>
      <c r="S113">
        <v>4</v>
      </c>
      <c r="T113">
        <v>1</v>
      </c>
      <c r="U113">
        <v>1</v>
      </c>
      <c r="V113">
        <v>0</v>
      </c>
      <c r="W113">
        <v>0</v>
      </c>
      <c r="X113">
        <v>5.8874904093355012</v>
      </c>
      <c r="Y113">
        <v>0</v>
      </c>
      <c r="Z113">
        <v>2.1479493859800001</v>
      </c>
      <c r="AA113">
        <v>21.922820237340002</v>
      </c>
      <c r="AB113">
        <v>0</v>
      </c>
      <c r="AC113">
        <v>7.9889646250799995</v>
      </c>
      <c r="AD113">
        <v>0</v>
      </c>
      <c r="AE113">
        <v>37.947224657735504</v>
      </c>
    </row>
    <row r="114" spans="1:31" x14ac:dyDescent="0.3">
      <c r="A114">
        <v>2551119</v>
      </c>
      <c r="B114">
        <v>1</v>
      </c>
      <c r="C114" t="s">
        <v>81</v>
      </c>
      <c r="D114" t="s">
        <v>114</v>
      </c>
      <c r="E114" t="s">
        <v>155</v>
      </c>
      <c r="F114" t="s">
        <v>498</v>
      </c>
      <c r="G114" t="s">
        <v>194</v>
      </c>
      <c r="H114" t="s">
        <v>157</v>
      </c>
      <c r="I114" t="s">
        <v>136</v>
      </c>
      <c r="J114" t="s">
        <v>137</v>
      </c>
      <c r="K114" t="s">
        <v>144</v>
      </c>
      <c r="L114" t="s">
        <v>499</v>
      </c>
      <c r="M114" t="s">
        <v>500</v>
      </c>
      <c r="N114">
        <v>3.3113888880000002</v>
      </c>
      <c r="O114">
        <v>0</v>
      </c>
      <c r="P114">
        <v>598</v>
      </c>
      <c r="Q114">
        <v>0</v>
      </c>
      <c r="R114">
        <v>0</v>
      </c>
      <c r="S114">
        <v>0</v>
      </c>
      <c r="T114">
        <v>95</v>
      </c>
      <c r="U114">
        <v>0</v>
      </c>
      <c r="V114">
        <v>0</v>
      </c>
      <c r="W114">
        <v>0</v>
      </c>
      <c r="X114">
        <v>270.05804151092281</v>
      </c>
      <c r="Y114">
        <v>0</v>
      </c>
      <c r="Z114">
        <v>0</v>
      </c>
      <c r="AA114">
        <v>0</v>
      </c>
      <c r="AB114">
        <v>176.04535726302566</v>
      </c>
      <c r="AC114">
        <v>0</v>
      </c>
      <c r="AD114">
        <v>0</v>
      </c>
      <c r="AE114">
        <v>446.10339877394847</v>
      </c>
    </row>
    <row r="115" spans="1:31" x14ac:dyDescent="0.3">
      <c r="A115">
        <v>2551760</v>
      </c>
      <c r="B115">
        <v>1</v>
      </c>
      <c r="C115" t="s">
        <v>80</v>
      </c>
      <c r="D115" t="s">
        <v>92</v>
      </c>
      <c r="E115" t="s">
        <v>184</v>
      </c>
      <c r="F115" t="s">
        <v>501</v>
      </c>
      <c r="G115" t="s">
        <v>149</v>
      </c>
      <c r="H115" t="s">
        <v>135</v>
      </c>
      <c r="I115" t="s">
        <v>136</v>
      </c>
      <c r="J115" t="s">
        <v>137</v>
      </c>
      <c r="K115" t="s">
        <v>138</v>
      </c>
      <c r="L115" t="s">
        <v>502</v>
      </c>
      <c r="M115" t="s">
        <v>503</v>
      </c>
      <c r="N115">
        <v>2.7466666659999999</v>
      </c>
      <c r="O115">
        <v>0</v>
      </c>
      <c r="P115">
        <v>17</v>
      </c>
      <c r="Q115">
        <v>0</v>
      </c>
      <c r="R115">
        <v>1</v>
      </c>
      <c r="S115">
        <v>0</v>
      </c>
      <c r="T115">
        <v>10</v>
      </c>
      <c r="U115">
        <v>0</v>
      </c>
      <c r="V115">
        <v>0</v>
      </c>
      <c r="W115">
        <v>0</v>
      </c>
      <c r="X115">
        <v>9.9364337882674771</v>
      </c>
      <c r="Y115">
        <v>0</v>
      </c>
      <c r="Z115">
        <v>0.53975704922703249</v>
      </c>
      <c r="AA115">
        <v>0</v>
      </c>
      <c r="AB115">
        <v>23.604108711694433</v>
      </c>
      <c r="AC115">
        <v>0</v>
      </c>
      <c r="AD115">
        <v>0</v>
      </c>
      <c r="AE115">
        <v>34.080299549188943</v>
      </c>
    </row>
    <row r="116" spans="1:31" x14ac:dyDescent="0.3">
      <c r="A116">
        <v>2551428</v>
      </c>
      <c r="B116">
        <v>1</v>
      </c>
      <c r="C116" t="s">
        <v>80</v>
      </c>
      <c r="D116" t="s">
        <v>94</v>
      </c>
      <c r="E116" t="s">
        <v>166</v>
      </c>
      <c r="F116" t="s">
        <v>504</v>
      </c>
      <c r="G116" t="s">
        <v>198</v>
      </c>
      <c r="H116" t="s">
        <v>157</v>
      </c>
      <c r="I116" t="s">
        <v>136</v>
      </c>
      <c r="J116" t="s">
        <v>137</v>
      </c>
      <c r="K116" t="s">
        <v>138</v>
      </c>
      <c r="L116" t="s">
        <v>505</v>
      </c>
      <c r="M116" t="s">
        <v>506</v>
      </c>
      <c r="N116">
        <v>0.693333333</v>
      </c>
      <c r="O116">
        <v>0</v>
      </c>
      <c r="P116">
        <v>17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2.0716591078944471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2.0716591078944471</v>
      </c>
    </row>
    <row r="117" spans="1:31" x14ac:dyDescent="0.3">
      <c r="A117">
        <v>2551826</v>
      </c>
      <c r="B117">
        <v>1</v>
      </c>
      <c r="C117" t="s">
        <v>80</v>
      </c>
      <c r="D117" t="s">
        <v>107</v>
      </c>
      <c r="E117" t="s">
        <v>171</v>
      </c>
      <c r="F117" t="s">
        <v>507</v>
      </c>
      <c r="G117" t="s">
        <v>202</v>
      </c>
      <c r="H117" t="s">
        <v>157</v>
      </c>
      <c r="I117" t="s">
        <v>136</v>
      </c>
      <c r="J117" t="s">
        <v>137</v>
      </c>
      <c r="K117" t="s">
        <v>138</v>
      </c>
      <c r="L117" t="s">
        <v>508</v>
      </c>
      <c r="M117" t="s">
        <v>509</v>
      </c>
      <c r="N117">
        <v>0.54472222199999998</v>
      </c>
      <c r="O117">
        <v>0</v>
      </c>
      <c r="P117">
        <v>77</v>
      </c>
      <c r="Q117">
        <v>0</v>
      </c>
      <c r="R117">
        <v>0</v>
      </c>
      <c r="S117">
        <v>0</v>
      </c>
      <c r="T117">
        <v>6</v>
      </c>
      <c r="U117">
        <v>0</v>
      </c>
      <c r="V117">
        <v>1</v>
      </c>
      <c r="W117">
        <v>0</v>
      </c>
      <c r="X117">
        <v>6.5023542546358177</v>
      </c>
      <c r="Y117">
        <v>0</v>
      </c>
      <c r="Z117">
        <v>0</v>
      </c>
      <c r="AA117">
        <v>0</v>
      </c>
      <c r="AB117">
        <v>3.3527526388779751</v>
      </c>
      <c r="AC117">
        <v>0</v>
      </c>
      <c r="AD117">
        <v>0.44671032871523259</v>
      </c>
      <c r="AE117">
        <v>10.301817222229024</v>
      </c>
    </row>
    <row r="118" spans="1:31" x14ac:dyDescent="0.3">
      <c r="A118">
        <v>2551242</v>
      </c>
      <c r="B118">
        <v>1</v>
      </c>
      <c r="C118" t="s">
        <v>80</v>
      </c>
      <c r="D118" t="s">
        <v>87</v>
      </c>
      <c r="E118" t="s">
        <v>155</v>
      </c>
      <c r="F118" t="s">
        <v>510</v>
      </c>
      <c r="G118" t="s">
        <v>143</v>
      </c>
      <c r="H118" t="s">
        <v>157</v>
      </c>
      <c r="I118" t="s">
        <v>136</v>
      </c>
      <c r="J118" t="s">
        <v>137</v>
      </c>
      <c r="K118" t="s">
        <v>144</v>
      </c>
      <c r="L118" t="s">
        <v>511</v>
      </c>
      <c r="M118" t="s">
        <v>512</v>
      </c>
      <c r="N118">
        <v>5.8786111109999997</v>
      </c>
      <c r="O118">
        <v>0</v>
      </c>
      <c r="P118">
        <v>815</v>
      </c>
      <c r="Q118">
        <v>0</v>
      </c>
      <c r="R118">
        <v>0</v>
      </c>
      <c r="S118">
        <v>0</v>
      </c>
      <c r="T118">
        <v>62</v>
      </c>
      <c r="U118">
        <v>0</v>
      </c>
      <c r="V118">
        <v>1</v>
      </c>
      <c r="W118">
        <v>0</v>
      </c>
      <c r="X118">
        <v>1061.3227719505971</v>
      </c>
      <c r="Y118">
        <v>0</v>
      </c>
      <c r="Z118">
        <v>0</v>
      </c>
      <c r="AA118">
        <v>0</v>
      </c>
      <c r="AB118">
        <v>508.39197038273642</v>
      </c>
      <c r="AC118">
        <v>0</v>
      </c>
      <c r="AD118">
        <v>118.76782254584151</v>
      </c>
      <c r="AE118">
        <v>1688.482564879175</v>
      </c>
    </row>
    <row r="119" spans="1:31" x14ac:dyDescent="0.3">
      <c r="A119">
        <v>2551099</v>
      </c>
      <c r="B119">
        <v>1</v>
      </c>
      <c r="C119" t="s">
        <v>80</v>
      </c>
      <c r="D119" t="s">
        <v>95</v>
      </c>
      <c r="E119" t="s">
        <v>147</v>
      </c>
      <c r="F119" t="s">
        <v>513</v>
      </c>
      <c r="G119" t="s">
        <v>134</v>
      </c>
      <c r="H119" t="s">
        <v>135</v>
      </c>
      <c r="I119" t="s">
        <v>136</v>
      </c>
      <c r="J119" t="s">
        <v>137</v>
      </c>
      <c r="K119" t="s">
        <v>138</v>
      </c>
      <c r="L119" t="s">
        <v>514</v>
      </c>
      <c r="M119" t="s">
        <v>515</v>
      </c>
      <c r="N119">
        <v>0.53972222199999997</v>
      </c>
      <c r="O119">
        <v>1</v>
      </c>
      <c r="P119">
        <v>192</v>
      </c>
      <c r="Q119">
        <v>0</v>
      </c>
      <c r="R119">
        <v>2</v>
      </c>
      <c r="S119">
        <v>18</v>
      </c>
      <c r="T119">
        <v>19</v>
      </c>
      <c r="U119">
        <v>2</v>
      </c>
      <c r="V119">
        <v>0</v>
      </c>
      <c r="W119">
        <v>0.18495686770166667</v>
      </c>
      <c r="X119">
        <v>12.044531060163079</v>
      </c>
      <c r="Y119">
        <v>0</v>
      </c>
      <c r="Z119">
        <v>0.18622037646715001</v>
      </c>
      <c r="AA119">
        <v>17.088507785932858</v>
      </c>
      <c r="AB119">
        <v>7.5117511650661504</v>
      </c>
      <c r="AC119">
        <v>104.61483437750893</v>
      </c>
      <c r="AD119">
        <v>0</v>
      </c>
      <c r="AE119">
        <v>141.63080163283985</v>
      </c>
    </row>
    <row r="120" spans="1:31" x14ac:dyDescent="0.3">
      <c r="A120">
        <v>2551156</v>
      </c>
      <c r="B120">
        <v>1</v>
      </c>
      <c r="C120" t="s">
        <v>81</v>
      </c>
      <c r="D120" t="s">
        <v>121</v>
      </c>
      <c r="E120" t="s">
        <v>166</v>
      </c>
      <c r="F120" t="s">
        <v>516</v>
      </c>
      <c r="G120" t="s">
        <v>311</v>
      </c>
      <c r="H120" t="s">
        <v>157</v>
      </c>
      <c r="I120" t="s">
        <v>136</v>
      </c>
      <c r="J120" t="s">
        <v>3</v>
      </c>
      <c r="K120" t="s">
        <v>138</v>
      </c>
      <c r="L120" t="s">
        <v>517</v>
      </c>
      <c r="M120" t="s">
        <v>518</v>
      </c>
      <c r="N120">
        <v>3.3872222220000001</v>
      </c>
      <c r="O120">
        <v>0</v>
      </c>
      <c r="P120">
        <v>3</v>
      </c>
      <c r="Q120">
        <v>0</v>
      </c>
      <c r="R120">
        <v>0</v>
      </c>
      <c r="S120">
        <v>0</v>
      </c>
      <c r="T120">
        <v>4</v>
      </c>
      <c r="U120">
        <v>0</v>
      </c>
      <c r="V120">
        <v>0</v>
      </c>
      <c r="W120">
        <v>0</v>
      </c>
      <c r="X120">
        <v>1.5936138289398487</v>
      </c>
      <c r="Y120">
        <v>0</v>
      </c>
      <c r="Z120">
        <v>0</v>
      </c>
      <c r="AA120">
        <v>0</v>
      </c>
      <c r="AB120">
        <v>21.883546432734178</v>
      </c>
      <c r="AC120">
        <v>0</v>
      </c>
      <c r="AD120">
        <v>0</v>
      </c>
      <c r="AE120">
        <v>23.477160261674026</v>
      </c>
    </row>
    <row r="121" spans="1:31" x14ac:dyDescent="0.3">
      <c r="A121">
        <v>2551746</v>
      </c>
      <c r="B121">
        <v>1</v>
      </c>
      <c r="C121" t="s">
        <v>80</v>
      </c>
      <c r="D121" t="s">
        <v>94</v>
      </c>
      <c r="E121" t="s">
        <v>155</v>
      </c>
      <c r="F121" t="s">
        <v>519</v>
      </c>
      <c r="G121" t="s">
        <v>202</v>
      </c>
      <c r="H121" t="s">
        <v>157</v>
      </c>
      <c r="I121" t="s">
        <v>136</v>
      </c>
      <c r="J121" t="s">
        <v>137</v>
      </c>
      <c r="K121" t="s">
        <v>138</v>
      </c>
      <c r="L121" t="s">
        <v>520</v>
      </c>
      <c r="M121" t="s">
        <v>521</v>
      </c>
      <c r="N121">
        <v>0.84499999999999997</v>
      </c>
      <c r="O121">
        <v>0</v>
      </c>
      <c r="P121">
        <v>355</v>
      </c>
      <c r="Q121">
        <v>0</v>
      </c>
      <c r="R121">
        <v>0</v>
      </c>
      <c r="S121">
        <v>0</v>
      </c>
      <c r="T121">
        <v>6</v>
      </c>
      <c r="U121">
        <v>0</v>
      </c>
      <c r="V121">
        <v>0</v>
      </c>
      <c r="W121">
        <v>0</v>
      </c>
      <c r="X121">
        <v>57.968071143962355</v>
      </c>
      <c r="Y121">
        <v>0</v>
      </c>
      <c r="Z121">
        <v>0</v>
      </c>
      <c r="AA121">
        <v>0</v>
      </c>
      <c r="AB121">
        <v>7.8941320973093472</v>
      </c>
      <c r="AC121">
        <v>0</v>
      </c>
      <c r="AD121">
        <v>0</v>
      </c>
      <c r="AE121">
        <v>65.8622032412717</v>
      </c>
    </row>
    <row r="122" spans="1:31" x14ac:dyDescent="0.3">
      <c r="A122">
        <v>2551769</v>
      </c>
      <c r="B122">
        <v>1</v>
      </c>
      <c r="C122" t="s">
        <v>80</v>
      </c>
      <c r="D122" t="s">
        <v>83</v>
      </c>
      <c r="E122" t="s">
        <v>171</v>
      </c>
      <c r="F122" t="s">
        <v>522</v>
      </c>
      <c r="G122" t="s">
        <v>190</v>
      </c>
      <c r="H122" t="s">
        <v>157</v>
      </c>
      <c r="I122" t="s">
        <v>136</v>
      </c>
      <c r="J122" t="s">
        <v>137</v>
      </c>
      <c r="K122" t="s">
        <v>138</v>
      </c>
      <c r="L122" t="s">
        <v>523</v>
      </c>
      <c r="M122" t="s">
        <v>524</v>
      </c>
      <c r="N122">
        <v>0.58583333299999996</v>
      </c>
      <c r="O122">
        <v>0</v>
      </c>
      <c r="P122">
        <v>15</v>
      </c>
      <c r="Q122">
        <v>0</v>
      </c>
      <c r="R122">
        <v>0</v>
      </c>
      <c r="S122">
        <v>0</v>
      </c>
      <c r="T122">
        <v>1</v>
      </c>
      <c r="U122">
        <v>0</v>
      </c>
      <c r="V122">
        <v>0</v>
      </c>
      <c r="W122">
        <v>0</v>
      </c>
      <c r="X122">
        <v>1.7079860070071049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1.7079860070071049</v>
      </c>
    </row>
    <row r="123" spans="1:31" x14ac:dyDescent="0.3">
      <c r="A123">
        <v>2551437</v>
      </c>
      <c r="B123">
        <v>1</v>
      </c>
      <c r="C123" t="s">
        <v>80</v>
      </c>
      <c r="D123" t="s">
        <v>104</v>
      </c>
      <c r="E123" t="s">
        <v>184</v>
      </c>
      <c r="F123" t="s">
        <v>525</v>
      </c>
      <c r="G123" t="s">
        <v>202</v>
      </c>
      <c r="H123" t="s">
        <v>135</v>
      </c>
      <c r="I123" t="s">
        <v>136</v>
      </c>
      <c r="J123" t="s">
        <v>137</v>
      </c>
      <c r="K123" t="s">
        <v>138</v>
      </c>
      <c r="L123" t="s">
        <v>526</v>
      </c>
      <c r="M123" t="s">
        <v>527</v>
      </c>
      <c r="N123">
        <v>2.1180555550000002</v>
      </c>
      <c r="O123">
        <v>0</v>
      </c>
      <c r="P123">
        <v>10</v>
      </c>
      <c r="Q123">
        <v>0</v>
      </c>
      <c r="R123">
        <v>0</v>
      </c>
      <c r="S123">
        <v>0</v>
      </c>
      <c r="T123">
        <v>2</v>
      </c>
      <c r="U123">
        <v>0</v>
      </c>
      <c r="V123">
        <v>0</v>
      </c>
      <c r="W123">
        <v>0</v>
      </c>
      <c r="X123">
        <v>2.2663782042053442</v>
      </c>
      <c r="Y123">
        <v>0</v>
      </c>
      <c r="Z123">
        <v>0</v>
      </c>
      <c r="AA123">
        <v>0</v>
      </c>
      <c r="AB123">
        <v>0.96480181484638261</v>
      </c>
      <c r="AC123">
        <v>0</v>
      </c>
      <c r="AD123">
        <v>0</v>
      </c>
      <c r="AE123">
        <v>3.2311800190517266</v>
      </c>
    </row>
    <row r="124" spans="1:31" x14ac:dyDescent="0.3">
      <c r="A124">
        <v>2551059</v>
      </c>
      <c r="B124">
        <v>1</v>
      </c>
      <c r="C124" t="s">
        <v>81</v>
      </c>
      <c r="D124" t="s">
        <v>112</v>
      </c>
      <c r="E124" t="s">
        <v>184</v>
      </c>
      <c r="F124" t="s">
        <v>528</v>
      </c>
      <c r="G124" t="s">
        <v>149</v>
      </c>
      <c r="H124" t="s">
        <v>135</v>
      </c>
      <c r="I124" t="s">
        <v>136</v>
      </c>
      <c r="J124" t="s">
        <v>137</v>
      </c>
      <c r="K124" t="s">
        <v>138</v>
      </c>
      <c r="L124" t="s">
        <v>529</v>
      </c>
      <c r="M124" t="s">
        <v>530</v>
      </c>
      <c r="N124">
        <v>6.4852777770000003</v>
      </c>
      <c r="O124">
        <v>0</v>
      </c>
      <c r="P124">
        <v>59</v>
      </c>
      <c r="Q124">
        <v>0</v>
      </c>
      <c r="R124">
        <v>2</v>
      </c>
      <c r="S124">
        <v>0</v>
      </c>
      <c r="T124">
        <v>3</v>
      </c>
      <c r="U124">
        <v>0</v>
      </c>
      <c r="V124">
        <v>0</v>
      </c>
      <c r="W124">
        <v>0</v>
      </c>
      <c r="X124">
        <v>35.070494619518833</v>
      </c>
      <c r="Y124">
        <v>0</v>
      </c>
      <c r="Z124">
        <v>1.8622772708263304</v>
      </c>
      <c r="AA124">
        <v>0</v>
      </c>
      <c r="AB124">
        <v>2.1901578578572001</v>
      </c>
      <c r="AC124">
        <v>0</v>
      </c>
      <c r="AD124">
        <v>0</v>
      </c>
      <c r="AE124">
        <v>39.122929748202367</v>
      </c>
    </row>
    <row r="125" spans="1:31" x14ac:dyDescent="0.3">
      <c r="A125">
        <v>2551583</v>
      </c>
      <c r="B125">
        <v>1</v>
      </c>
      <c r="C125" t="s">
        <v>80</v>
      </c>
      <c r="D125" t="s">
        <v>98</v>
      </c>
      <c r="E125" t="s">
        <v>184</v>
      </c>
      <c r="F125" t="s">
        <v>531</v>
      </c>
      <c r="G125" t="s">
        <v>149</v>
      </c>
      <c r="H125" t="s">
        <v>135</v>
      </c>
      <c r="I125" t="s">
        <v>136</v>
      </c>
      <c r="J125" t="s">
        <v>137</v>
      </c>
      <c r="K125" t="s">
        <v>138</v>
      </c>
      <c r="L125" t="s">
        <v>532</v>
      </c>
      <c r="M125" t="s">
        <v>533</v>
      </c>
      <c r="N125">
        <v>2.0530555549999998</v>
      </c>
      <c r="O125">
        <v>0</v>
      </c>
      <c r="P125">
        <v>110</v>
      </c>
      <c r="Q125">
        <v>0</v>
      </c>
      <c r="R125">
        <v>12</v>
      </c>
      <c r="S125">
        <v>0</v>
      </c>
      <c r="T125">
        <v>10</v>
      </c>
      <c r="U125">
        <v>0</v>
      </c>
      <c r="V125">
        <v>0</v>
      </c>
      <c r="W125">
        <v>0</v>
      </c>
      <c r="X125">
        <v>55.648733522284481</v>
      </c>
      <c r="Y125">
        <v>0</v>
      </c>
      <c r="Z125">
        <v>23.77109067974304</v>
      </c>
      <c r="AA125">
        <v>0</v>
      </c>
      <c r="AB125">
        <v>9.8719699649739674</v>
      </c>
      <c r="AC125">
        <v>0</v>
      </c>
      <c r="AD125">
        <v>0</v>
      </c>
      <c r="AE125">
        <v>89.291794167001484</v>
      </c>
    </row>
    <row r="126" spans="1:31" x14ac:dyDescent="0.3">
      <c r="A126">
        <v>2551460</v>
      </c>
      <c r="B126">
        <v>1</v>
      </c>
      <c r="C126" t="s">
        <v>80</v>
      </c>
      <c r="D126" t="s">
        <v>98</v>
      </c>
      <c r="E126" t="s">
        <v>141</v>
      </c>
      <c r="F126" t="s">
        <v>534</v>
      </c>
      <c r="G126" t="s">
        <v>134</v>
      </c>
      <c r="H126" t="s">
        <v>135</v>
      </c>
      <c r="I126" t="s">
        <v>136</v>
      </c>
      <c r="J126" t="s">
        <v>137</v>
      </c>
      <c r="K126" t="s">
        <v>138</v>
      </c>
      <c r="L126" t="s">
        <v>535</v>
      </c>
      <c r="M126" t="s">
        <v>536</v>
      </c>
      <c r="N126">
        <v>0.59277777700000001</v>
      </c>
      <c r="O126">
        <v>0</v>
      </c>
      <c r="P126">
        <v>0</v>
      </c>
      <c r="Q126">
        <v>9</v>
      </c>
      <c r="R126">
        <v>93</v>
      </c>
      <c r="S126">
        <v>4</v>
      </c>
      <c r="T126">
        <v>25</v>
      </c>
      <c r="U126">
        <v>1</v>
      </c>
      <c r="V126">
        <v>0</v>
      </c>
      <c r="W126">
        <v>0</v>
      </c>
      <c r="X126">
        <v>0</v>
      </c>
      <c r="Y126">
        <v>49.110142184246953</v>
      </c>
      <c r="Z126">
        <v>252.20060180720105</v>
      </c>
      <c r="AA126">
        <v>18.00564145841572</v>
      </c>
      <c r="AB126">
        <v>68.153525796499565</v>
      </c>
      <c r="AC126">
        <v>54.850168255271399</v>
      </c>
      <c r="AD126">
        <v>0</v>
      </c>
      <c r="AE126">
        <v>442.32007950163467</v>
      </c>
    </row>
    <row r="127" spans="1:31" x14ac:dyDescent="0.3">
      <c r="A127">
        <v>2551314</v>
      </c>
      <c r="B127">
        <v>1</v>
      </c>
      <c r="C127" t="s">
        <v>81</v>
      </c>
      <c r="D127" t="s">
        <v>118</v>
      </c>
      <c r="E127" t="s">
        <v>184</v>
      </c>
      <c r="F127" t="s">
        <v>537</v>
      </c>
      <c r="G127" t="s">
        <v>149</v>
      </c>
      <c r="H127" t="s">
        <v>135</v>
      </c>
      <c r="I127" t="s">
        <v>136</v>
      </c>
      <c r="J127" t="s">
        <v>137</v>
      </c>
      <c r="K127" t="s">
        <v>138</v>
      </c>
      <c r="L127" t="s">
        <v>538</v>
      </c>
      <c r="M127" t="s">
        <v>539</v>
      </c>
      <c r="N127">
        <v>2.7469444439999999</v>
      </c>
      <c r="O127">
        <v>0</v>
      </c>
      <c r="P127">
        <v>280</v>
      </c>
      <c r="Q127">
        <v>1</v>
      </c>
      <c r="R127">
        <v>9</v>
      </c>
      <c r="S127">
        <v>1</v>
      </c>
      <c r="T127">
        <v>23</v>
      </c>
      <c r="U127">
        <v>0</v>
      </c>
      <c r="V127">
        <v>0</v>
      </c>
      <c r="W127">
        <v>0</v>
      </c>
      <c r="X127">
        <v>135.87615814273281</v>
      </c>
      <c r="Y127">
        <v>17.170248486103759</v>
      </c>
      <c r="Z127">
        <v>14.5668741836711</v>
      </c>
      <c r="AA127">
        <v>0</v>
      </c>
      <c r="AB127">
        <v>38.250362203611125</v>
      </c>
      <c r="AC127">
        <v>0</v>
      </c>
      <c r="AD127">
        <v>0</v>
      </c>
      <c r="AE127">
        <v>205.8636430161188</v>
      </c>
    </row>
    <row r="128" spans="1:31" x14ac:dyDescent="0.3">
      <c r="A128">
        <v>2551623</v>
      </c>
      <c r="B128">
        <v>1</v>
      </c>
      <c r="C128" t="s">
        <v>80</v>
      </c>
      <c r="D128" t="s">
        <v>83</v>
      </c>
      <c r="E128" t="s">
        <v>171</v>
      </c>
      <c r="F128" t="s">
        <v>540</v>
      </c>
      <c r="G128" t="s">
        <v>190</v>
      </c>
      <c r="H128" t="s">
        <v>157</v>
      </c>
      <c r="I128" t="s">
        <v>136</v>
      </c>
      <c r="J128" t="s">
        <v>137</v>
      </c>
      <c r="K128" t="s">
        <v>138</v>
      </c>
      <c r="L128" t="s">
        <v>541</v>
      </c>
      <c r="M128" t="s">
        <v>542</v>
      </c>
      <c r="N128">
        <v>1.5024999999999999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4</v>
      </c>
      <c r="U128">
        <v>0</v>
      </c>
      <c r="V128">
        <v>1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4.2487395623933697</v>
      </c>
      <c r="AC128">
        <v>0</v>
      </c>
      <c r="AD128">
        <v>40.067704285051505</v>
      </c>
      <c r="AE128">
        <v>44.316443847444873</v>
      </c>
    </row>
    <row r="129" spans="1:31" x14ac:dyDescent="0.3">
      <c r="A129">
        <v>2551122</v>
      </c>
      <c r="B129">
        <v>1</v>
      </c>
      <c r="C129" t="s">
        <v>81</v>
      </c>
      <c r="D129" t="s">
        <v>127</v>
      </c>
      <c r="E129" t="s">
        <v>184</v>
      </c>
      <c r="F129" t="s">
        <v>543</v>
      </c>
      <c r="G129" t="s">
        <v>194</v>
      </c>
      <c r="H129" t="s">
        <v>135</v>
      </c>
      <c r="I129" t="s">
        <v>136</v>
      </c>
      <c r="J129" t="s">
        <v>137</v>
      </c>
      <c r="K129" t="s">
        <v>144</v>
      </c>
      <c r="L129" t="s">
        <v>544</v>
      </c>
      <c r="M129" t="s">
        <v>545</v>
      </c>
      <c r="N129">
        <v>2.1641666659999999</v>
      </c>
      <c r="O129">
        <v>0</v>
      </c>
      <c r="P129">
        <v>937</v>
      </c>
      <c r="Q129">
        <v>11</v>
      </c>
      <c r="R129">
        <v>28</v>
      </c>
      <c r="S129">
        <v>3</v>
      </c>
      <c r="T129">
        <v>114</v>
      </c>
      <c r="U129">
        <v>0</v>
      </c>
      <c r="V129">
        <v>1</v>
      </c>
      <c r="W129">
        <v>0</v>
      </c>
      <c r="X129">
        <v>429.47802904180696</v>
      </c>
      <c r="Y129">
        <v>58.484344828795756</v>
      </c>
      <c r="Z129">
        <v>62.877954642556048</v>
      </c>
      <c r="AA129">
        <v>63.86210297668427</v>
      </c>
      <c r="AB129">
        <v>172.3543177367163</v>
      </c>
      <c r="AC129">
        <v>0</v>
      </c>
      <c r="AD129">
        <v>35.531794916045293</v>
      </c>
      <c r="AE129">
        <v>822.58854414260463</v>
      </c>
    </row>
    <row r="130" spans="1:31" x14ac:dyDescent="0.3">
      <c r="A130">
        <v>2551228</v>
      </c>
      <c r="B130">
        <v>1</v>
      </c>
      <c r="C130" t="s">
        <v>81</v>
      </c>
      <c r="D130" t="s">
        <v>128</v>
      </c>
      <c r="E130" t="s">
        <v>141</v>
      </c>
      <c r="F130" t="s">
        <v>546</v>
      </c>
      <c r="G130" t="s">
        <v>134</v>
      </c>
      <c r="H130" t="s">
        <v>135</v>
      </c>
      <c r="I130" t="s">
        <v>136</v>
      </c>
      <c r="J130" t="s">
        <v>137</v>
      </c>
      <c r="K130" t="s">
        <v>138</v>
      </c>
      <c r="L130" t="s">
        <v>547</v>
      </c>
      <c r="M130" t="s">
        <v>548</v>
      </c>
      <c r="N130">
        <v>0.67</v>
      </c>
      <c r="O130">
        <v>73</v>
      </c>
      <c r="P130">
        <v>17613</v>
      </c>
      <c r="Q130">
        <v>558</v>
      </c>
      <c r="R130">
        <v>557</v>
      </c>
      <c r="S130">
        <v>87</v>
      </c>
      <c r="T130">
        <v>1607</v>
      </c>
      <c r="U130">
        <v>14</v>
      </c>
      <c r="V130">
        <v>1</v>
      </c>
      <c r="W130">
        <v>27.569190262972064</v>
      </c>
      <c r="X130">
        <v>2266.7429631512991</v>
      </c>
      <c r="Y130">
        <v>623.08213719995979</v>
      </c>
      <c r="Z130">
        <v>305.96958375184386</v>
      </c>
      <c r="AA130">
        <v>860.17972771294205</v>
      </c>
      <c r="AB130">
        <v>1230.9183874123673</v>
      </c>
      <c r="AC130">
        <v>1752.0215867456723</v>
      </c>
      <c r="AD130">
        <v>20.383794147915662</v>
      </c>
      <c r="AE130">
        <v>7086.8673703849727</v>
      </c>
    </row>
    <row r="131" spans="1:31" x14ac:dyDescent="0.3">
      <c r="A131">
        <v>2551374</v>
      </c>
      <c r="B131">
        <v>1</v>
      </c>
      <c r="C131" t="s">
        <v>80</v>
      </c>
      <c r="D131" t="s">
        <v>107</v>
      </c>
      <c r="E131" t="s">
        <v>155</v>
      </c>
      <c r="F131" t="s">
        <v>549</v>
      </c>
      <c r="G131" t="s">
        <v>194</v>
      </c>
      <c r="H131" t="s">
        <v>157</v>
      </c>
      <c r="I131" t="s">
        <v>136</v>
      </c>
      <c r="J131" t="s">
        <v>137</v>
      </c>
      <c r="K131" t="s">
        <v>144</v>
      </c>
      <c r="L131" t="s">
        <v>550</v>
      </c>
      <c r="M131" t="s">
        <v>551</v>
      </c>
      <c r="N131">
        <v>0.80249999999999999</v>
      </c>
      <c r="O131">
        <v>0</v>
      </c>
      <c r="P131">
        <v>129</v>
      </c>
      <c r="Q131">
        <v>0</v>
      </c>
      <c r="R131">
        <v>3</v>
      </c>
      <c r="S131">
        <v>0</v>
      </c>
      <c r="T131">
        <v>46</v>
      </c>
      <c r="U131">
        <v>0</v>
      </c>
      <c r="V131">
        <v>0</v>
      </c>
      <c r="W131">
        <v>0</v>
      </c>
      <c r="X131">
        <v>31.61222288073364</v>
      </c>
      <c r="Y131">
        <v>0</v>
      </c>
      <c r="Z131">
        <v>0.82378955322982517</v>
      </c>
      <c r="AA131">
        <v>0</v>
      </c>
      <c r="AB131">
        <v>30.336103707408185</v>
      </c>
      <c r="AC131">
        <v>0</v>
      </c>
      <c r="AD131">
        <v>0</v>
      </c>
      <c r="AE131">
        <v>62.772116141371647</v>
      </c>
    </row>
    <row r="132" spans="1:31" x14ac:dyDescent="0.3">
      <c r="A132">
        <v>2551128</v>
      </c>
      <c r="B132">
        <v>1</v>
      </c>
      <c r="C132" t="s">
        <v>81</v>
      </c>
      <c r="D132" t="s">
        <v>118</v>
      </c>
      <c r="E132" t="s">
        <v>147</v>
      </c>
      <c r="F132" t="s">
        <v>552</v>
      </c>
      <c r="G132" t="s">
        <v>149</v>
      </c>
      <c r="H132" t="s">
        <v>135</v>
      </c>
      <c r="I132" t="s">
        <v>136</v>
      </c>
      <c r="J132" t="s">
        <v>137</v>
      </c>
      <c r="K132" t="s">
        <v>138</v>
      </c>
      <c r="L132" t="s">
        <v>553</v>
      </c>
      <c r="M132" t="s">
        <v>554</v>
      </c>
      <c r="N132">
        <v>0.90222222200000002</v>
      </c>
      <c r="O132">
        <v>0</v>
      </c>
      <c r="P132">
        <v>0</v>
      </c>
      <c r="Q132">
        <v>30</v>
      </c>
      <c r="R132">
        <v>56</v>
      </c>
      <c r="S132">
        <v>4</v>
      </c>
      <c r="T132">
        <v>5</v>
      </c>
      <c r="U132">
        <v>0</v>
      </c>
      <c r="V132">
        <v>0</v>
      </c>
      <c r="W132">
        <v>0</v>
      </c>
      <c r="X132">
        <v>0</v>
      </c>
      <c r="Y132">
        <v>43.231991133892592</v>
      </c>
      <c r="Z132">
        <v>49.852460200033129</v>
      </c>
      <c r="AA132">
        <v>15.125312455876436</v>
      </c>
      <c r="AB132">
        <v>4.2672502030640533</v>
      </c>
      <c r="AC132">
        <v>0</v>
      </c>
      <c r="AD132">
        <v>0</v>
      </c>
      <c r="AE132">
        <v>112.47701399286622</v>
      </c>
    </row>
    <row r="133" spans="1:31" x14ac:dyDescent="0.3">
      <c r="A133">
        <v>2551274</v>
      </c>
      <c r="B133">
        <v>1</v>
      </c>
      <c r="C133" t="s">
        <v>81</v>
      </c>
      <c r="D133" t="s">
        <v>126</v>
      </c>
      <c r="E133" t="s">
        <v>147</v>
      </c>
      <c r="F133" t="s">
        <v>555</v>
      </c>
      <c r="G133" t="s">
        <v>143</v>
      </c>
      <c r="H133" t="s">
        <v>135</v>
      </c>
      <c r="I133" t="s">
        <v>136</v>
      </c>
      <c r="J133" t="s">
        <v>137</v>
      </c>
      <c r="K133" t="s">
        <v>144</v>
      </c>
      <c r="L133" t="s">
        <v>556</v>
      </c>
      <c r="M133" t="s">
        <v>557</v>
      </c>
      <c r="N133">
        <v>8.5102777770000007</v>
      </c>
      <c r="O133">
        <v>0</v>
      </c>
      <c r="P133">
        <v>410</v>
      </c>
      <c r="Q133">
        <v>0</v>
      </c>
      <c r="R133">
        <v>18</v>
      </c>
      <c r="S133">
        <v>1</v>
      </c>
      <c r="T133">
        <v>149</v>
      </c>
      <c r="U133">
        <v>0</v>
      </c>
      <c r="V133">
        <v>0</v>
      </c>
      <c r="W133">
        <v>0</v>
      </c>
      <c r="X133">
        <v>491.67294308172404</v>
      </c>
      <c r="Y133">
        <v>0</v>
      </c>
      <c r="Z133">
        <v>103.5293799788997</v>
      </c>
      <c r="AA133">
        <v>4.9860971814958504</v>
      </c>
      <c r="AB133">
        <v>733.05524945463799</v>
      </c>
      <c r="AC133">
        <v>0</v>
      </c>
      <c r="AD133">
        <v>0</v>
      </c>
      <c r="AE133">
        <v>1333.2436696967575</v>
      </c>
    </row>
    <row r="134" spans="1:31" x14ac:dyDescent="0.3">
      <c r="A134">
        <v>2551165</v>
      </c>
      <c r="B134">
        <v>1</v>
      </c>
      <c r="C134" t="s">
        <v>80</v>
      </c>
      <c r="D134" t="s">
        <v>99</v>
      </c>
      <c r="E134" t="s">
        <v>184</v>
      </c>
      <c r="F134" t="s">
        <v>558</v>
      </c>
      <c r="G134" t="s">
        <v>143</v>
      </c>
      <c r="H134" t="s">
        <v>135</v>
      </c>
      <c r="I134" t="s">
        <v>136</v>
      </c>
      <c r="J134" t="s">
        <v>137</v>
      </c>
      <c r="K134" t="s">
        <v>144</v>
      </c>
      <c r="L134" t="s">
        <v>559</v>
      </c>
      <c r="M134" t="s">
        <v>560</v>
      </c>
      <c r="N134">
        <v>7.2213888879999999</v>
      </c>
      <c r="O134">
        <v>0</v>
      </c>
      <c r="P134">
        <v>24</v>
      </c>
      <c r="Q134">
        <v>0</v>
      </c>
      <c r="R134">
        <v>0</v>
      </c>
      <c r="S134">
        <v>0</v>
      </c>
      <c r="T134">
        <v>76</v>
      </c>
      <c r="U134">
        <v>0</v>
      </c>
      <c r="V134">
        <v>0</v>
      </c>
      <c r="W134">
        <v>0</v>
      </c>
      <c r="X134">
        <v>38.670607504884167</v>
      </c>
      <c r="Y134">
        <v>0</v>
      </c>
      <c r="Z134">
        <v>0</v>
      </c>
      <c r="AA134">
        <v>0</v>
      </c>
      <c r="AB134">
        <v>406.14005105153745</v>
      </c>
      <c r="AC134">
        <v>0</v>
      </c>
      <c r="AD134">
        <v>0</v>
      </c>
      <c r="AE134">
        <v>444.81065855642163</v>
      </c>
    </row>
    <row r="135" spans="1:31" x14ac:dyDescent="0.3">
      <c r="A135">
        <v>2551829</v>
      </c>
      <c r="B135">
        <v>1</v>
      </c>
      <c r="C135" t="s">
        <v>80</v>
      </c>
      <c r="D135" t="s">
        <v>107</v>
      </c>
      <c r="E135" t="s">
        <v>147</v>
      </c>
      <c r="F135" t="s">
        <v>561</v>
      </c>
      <c r="G135" t="s">
        <v>149</v>
      </c>
      <c r="H135" t="s">
        <v>135</v>
      </c>
      <c r="I135" t="s">
        <v>136</v>
      </c>
      <c r="J135" t="s">
        <v>137</v>
      </c>
      <c r="K135" t="s">
        <v>138</v>
      </c>
      <c r="L135" t="s">
        <v>562</v>
      </c>
      <c r="M135" t="s">
        <v>563</v>
      </c>
      <c r="N135">
        <v>1.278611111</v>
      </c>
      <c r="O135">
        <v>0</v>
      </c>
      <c r="P135">
        <v>227</v>
      </c>
      <c r="Q135">
        <v>0</v>
      </c>
      <c r="R135">
        <v>3</v>
      </c>
      <c r="S135">
        <v>0</v>
      </c>
      <c r="T135">
        <v>86</v>
      </c>
      <c r="U135">
        <v>0</v>
      </c>
      <c r="V135">
        <v>0</v>
      </c>
      <c r="W135">
        <v>0</v>
      </c>
      <c r="X135">
        <v>81.192257211359589</v>
      </c>
      <c r="Y135">
        <v>0</v>
      </c>
      <c r="Z135">
        <v>1.2497429502455843</v>
      </c>
      <c r="AA135">
        <v>0</v>
      </c>
      <c r="AB135">
        <v>68.267787879707896</v>
      </c>
      <c r="AC135">
        <v>0</v>
      </c>
      <c r="AD135">
        <v>0</v>
      </c>
      <c r="AE135">
        <v>150.70978804131306</v>
      </c>
    </row>
    <row r="136" spans="1:31" x14ac:dyDescent="0.3">
      <c r="A136">
        <v>2551331</v>
      </c>
      <c r="B136">
        <v>1</v>
      </c>
      <c r="C136" t="s">
        <v>81</v>
      </c>
      <c r="D136" t="s">
        <v>112</v>
      </c>
      <c r="E136" t="s">
        <v>166</v>
      </c>
      <c r="F136" t="s">
        <v>564</v>
      </c>
      <c r="G136" t="s">
        <v>168</v>
      </c>
      <c r="H136" t="s">
        <v>157</v>
      </c>
      <c r="I136" t="s">
        <v>136</v>
      </c>
      <c r="J136" t="s">
        <v>137</v>
      </c>
      <c r="K136" t="s">
        <v>138</v>
      </c>
      <c r="L136" t="s">
        <v>565</v>
      </c>
      <c r="M136" t="s">
        <v>566</v>
      </c>
      <c r="N136">
        <v>2.4769444439999999</v>
      </c>
      <c r="O136">
        <v>0</v>
      </c>
      <c r="P136">
        <v>5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2.8572544785839598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2.8572544785839598</v>
      </c>
    </row>
    <row r="137" spans="1:31" x14ac:dyDescent="0.3">
      <c r="A137">
        <v>2551729</v>
      </c>
      <c r="B137">
        <v>1</v>
      </c>
      <c r="C137" t="s">
        <v>81</v>
      </c>
      <c r="D137" t="s">
        <v>127</v>
      </c>
      <c r="E137" t="s">
        <v>166</v>
      </c>
      <c r="F137" t="s">
        <v>567</v>
      </c>
      <c r="G137" t="s">
        <v>168</v>
      </c>
      <c r="H137" t="s">
        <v>157</v>
      </c>
      <c r="I137" t="s">
        <v>136</v>
      </c>
      <c r="J137" t="s">
        <v>137</v>
      </c>
      <c r="K137" t="s">
        <v>138</v>
      </c>
      <c r="L137" t="s">
        <v>568</v>
      </c>
      <c r="M137" t="s">
        <v>569</v>
      </c>
      <c r="N137">
        <v>1.3125</v>
      </c>
      <c r="O137">
        <v>0</v>
      </c>
      <c r="P137">
        <v>1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0.81477835679095001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0.81477835679095001</v>
      </c>
    </row>
    <row r="138" spans="1:31" x14ac:dyDescent="0.3">
      <c r="A138">
        <v>2551600</v>
      </c>
      <c r="B138">
        <v>1</v>
      </c>
      <c r="C138" t="s">
        <v>81</v>
      </c>
      <c r="D138" t="s">
        <v>121</v>
      </c>
      <c r="E138" t="s">
        <v>147</v>
      </c>
      <c r="F138" t="s">
        <v>570</v>
      </c>
      <c r="G138" t="s">
        <v>134</v>
      </c>
      <c r="H138" t="s">
        <v>135</v>
      </c>
      <c r="I138" t="s">
        <v>136</v>
      </c>
      <c r="J138" t="s">
        <v>137</v>
      </c>
      <c r="K138" t="s">
        <v>138</v>
      </c>
      <c r="L138" t="s">
        <v>571</v>
      </c>
      <c r="M138" t="s">
        <v>572</v>
      </c>
      <c r="N138">
        <v>0.28777777700000001</v>
      </c>
      <c r="O138">
        <v>4</v>
      </c>
      <c r="P138">
        <v>262</v>
      </c>
      <c r="Q138">
        <v>0</v>
      </c>
      <c r="R138">
        <v>57</v>
      </c>
      <c r="S138">
        <v>3</v>
      </c>
      <c r="T138">
        <v>14</v>
      </c>
      <c r="U138">
        <v>0</v>
      </c>
      <c r="V138">
        <v>0</v>
      </c>
      <c r="W138">
        <v>0.24604502720000002</v>
      </c>
      <c r="X138">
        <v>11.492896447343293</v>
      </c>
      <c r="Y138">
        <v>0</v>
      </c>
      <c r="Z138">
        <v>2.1703749342382808</v>
      </c>
      <c r="AA138">
        <v>1.2958324096078901</v>
      </c>
      <c r="AB138">
        <v>6.0047698711960935</v>
      </c>
      <c r="AC138">
        <v>0</v>
      </c>
      <c r="AD138">
        <v>0</v>
      </c>
      <c r="AE138">
        <v>21.209918689585557</v>
      </c>
    </row>
    <row r="139" spans="1:31" x14ac:dyDescent="0.3">
      <c r="A139">
        <v>2551145</v>
      </c>
      <c r="B139">
        <v>1</v>
      </c>
      <c r="C139" t="s">
        <v>81</v>
      </c>
      <c r="D139" t="s">
        <v>120</v>
      </c>
      <c r="E139" t="s">
        <v>171</v>
      </c>
      <c r="F139" t="s">
        <v>573</v>
      </c>
      <c r="G139" t="s">
        <v>190</v>
      </c>
      <c r="H139" t="s">
        <v>157</v>
      </c>
      <c r="I139" t="s">
        <v>136</v>
      </c>
      <c r="J139" t="s">
        <v>137</v>
      </c>
      <c r="K139" t="s">
        <v>138</v>
      </c>
      <c r="L139" t="s">
        <v>574</v>
      </c>
      <c r="M139" t="s">
        <v>575</v>
      </c>
      <c r="N139">
        <v>3.6097222219999998</v>
      </c>
      <c r="O139">
        <v>0</v>
      </c>
      <c r="P139">
        <v>51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26.102337766567384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26.102337766567384</v>
      </c>
    </row>
    <row r="140" spans="1:31" x14ac:dyDescent="0.3">
      <c r="A140">
        <v>2551500</v>
      </c>
      <c r="B140">
        <v>1</v>
      </c>
      <c r="C140" t="s">
        <v>81</v>
      </c>
      <c r="D140" t="s">
        <v>122</v>
      </c>
      <c r="E140" t="s">
        <v>171</v>
      </c>
      <c r="F140" t="s">
        <v>576</v>
      </c>
      <c r="G140" t="s">
        <v>190</v>
      </c>
      <c r="H140" t="s">
        <v>157</v>
      </c>
      <c r="I140" t="s">
        <v>136</v>
      </c>
      <c r="J140" t="s">
        <v>137</v>
      </c>
      <c r="K140" t="s">
        <v>138</v>
      </c>
      <c r="L140" t="s">
        <v>577</v>
      </c>
      <c r="M140" t="s">
        <v>578</v>
      </c>
      <c r="N140">
        <v>2.0416666659999998</v>
      </c>
      <c r="O140">
        <v>0</v>
      </c>
      <c r="P140">
        <v>12</v>
      </c>
      <c r="Q140">
        <v>0</v>
      </c>
      <c r="R140">
        <v>5</v>
      </c>
      <c r="S140">
        <v>0</v>
      </c>
      <c r="T140">
        <v>2</v>
      </c>
      <c r="U140">
        <v>0</v>
      </c>
      <c r="V140">
        <v>0</v>
      </c>
      <c r="W140">
        <v>0</v>
      </c>
      <c r="X140">
        <v>5.3989183166047763</v>
      </c>
      <c r="Y140">
        <v>0</v>
      </c>
      <c r="Z140">
        <v>5.8010593682156202</v>
      </c>
      <c r="AA140">
        <v>0</v>
      </c>
      <c r="AB140">
        <v>9.6020789890377802</v>
      </c>
      <c r="AC140">
        <v>0</v>
      </c>
      <c r="AD140">
        <v>0</v>
      </c>
      <c r="AE140">
        <v>20.802056673858175</v>
      </c>
    </row>
    <row r="141" spans="1:31" x14ac:dyDescent="0.3">
      <c r="A141">
        <v>2551002</v>
      </c>
      <c r="B141">
        <v>1</v>
      </c>
      <c r="C141" t="s">
        <v>80</v>
      </c>
      <c r="D141" t="s">
        <v>110</v>
      </c>
      <c r="E141" t="s">
        <v>184</v>
      </c>
      <c r="F141" t="s">
        <v>579</v>
      </c>
      <c r="G141" t="s">
        <v>149</v>
      </c>
      <c r="H141" t="s">
        <v>135</v>
      </c>
      <c r="I141" t="s">
        <v>136</v>
      </c>
      <c r="J141" t="s">
        <v>137</v>
      </c>
      <c r="K141" t="s">
        <v>138</v>
      </c>
      <c r="L141" t="s">
        <v>580</v>
      </c>
      <c r="M141" t="s">
        <v>581</v>
      </c>
      <c r="N141">
        <v>3.8744444439999999</v>
      </c>
      <c r="O141">
        <v>0</v>
      </c>
      <c r="P141">
        <v>0</v>
      </c>
      <c r="Q141">
        <v>0</v>
      </c>
      <c r="R141">
        <v>0</v>
      </c>
      <c r="S141">
        <v>1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97.627411347871117</v>
      </c>
      <c r="AB141">
        <v>0</v>
      </c>
      <c r="AC141">
        <v>0</v>
      </c>
      <c r="AD141">
        <v>0</v>
      </c>
      <c r="AE141">
        <v>97.627411347871117</v>
      </c>
    </row>
    <row r="142" spans="1:31" x14ac:dyDescent="0.3">
      <c r="A142">
        <v>2551351</v>
      </c>
      <c r="B142">
        <v>1</v>
      </c>
      <c r="C142" t="s">
        <v>81</v>
      </c>
      <c r="D142" t="s">
        <v>112</v>
      </c>
      <c r="E142" t="s">
        <v>184</v>
      </c>
      <c r="F142" t="s">
        <v>582</v>
      </c>
      <c r="G142" t="s">
        <v>134</v>
      </c>
      <c r="H142" t="s">
        <v>135</v>
      </c>
      <c r="I142" t="s">
        <v>136</v>
      </c>
      <c r="J142" t="s">
        <v>137</v>
      </c>
      <c r="K142" t="s">
        <v>138</v>
      </c>
      <c r="L142" t="s">
        <v>583</v>
      </c>
      <c r="M142" t="s">
        <v>584</v>
      </c>
      <c r="N142">
        <v>1.46</v>
      </c>
      <c r="O142">
        <v>0</v>
      </c>
      <c r="P142">
        <v>226</v>
      </c>
      <c r="Q142">
        <v>0</v>
      </c>
      <c r="R142">
        <v>97</v>
      </c>
      <c r="S142">
        <v>1</v>
      </c>
      <c r="T142">
        <v>23</v>
      </c>
      <c r="U142">
        <v>0</v>
      </c>
      <c r="V142">
        <v>0</v>
      </c>
      <c r="W142">
        <v>0</v>
      </c>
      <c r="X142">
        <v>59.696089596162089</v>
      </c>
      <c r="Y142">
        <v>0</v>
      </c>
      <c r="Z142">
        <v>39.902936112950535</v>
      </c>
      <c r="AA142">
        <v>29.929614037490481</v>
      </c>
      <c r="AB142">
        <v>29.712743531149645</v>
      </c>
      <c r="AC142">
        <v>0</v>
      </c>
      <c r="AD142">
        <v>0</v>
      </c>
      <c r="AE142">
        <v>159.24138327775276</v>
      </c>
    </row>
    <row r="143" spans="1:31" x14ac:dyDescent="0.3">
      <c r="A143">
        <v>2551248</v>
      </c>
      <c r="B143">
        <v>1</v>
      </c>
      <c r="C143" t="s">
        <v>80</v>
      </c>
      <c r="D143" t="s">
        <v>98</v>
      </c>
      <c r="E143" t="s">
        <v>155</v>
      </c>
      <c r="F143" t="s">
        <v>585</v>
      </c>
      <c r="G143" t="s">
        <v>301</v>
      </c>
      <c r="H143" t="s">
        <v>157</v>
      </c>
      <c r="I143" t="s">
        <v>136</v>
      </c>
      <c r="J143" t="s">
        <v>137</v>
      </c>
      <c r="K143" t="s">
        <v>144</v>
      </c>
      <c r="L143" t="s">
        <v>586</v>
      </c>
      <c r="M143" t="s">
        <v>587</v>
      </c>
      <c r="N143">
        <v>8.0247222219999994</v>
      </c>
      <c r="O143">
        <v>0</v>
      </c>
      <c r="P143">
        <v>162</v>
      </c>
      <c r="Q143">
        <v>0</v>
      </c>
      <c r="R143">
        <v>0</v>
      </c>
      <c r="S143">
        <v>0</v>
      </c>
      <c r="T143">
        <v>12</v>
      </c>
      <c r="U143">
        <v>0</v>
      </c>
      <c r="V143">
        <v>0</v>
      </c>
      <c r="W143">
        <v>0</v>
      </c>
      <c r="X143">
        <v>137.77961611547457</v>
      </c>
      <c r="Y143">
        <v>0</v>
      </c>
      <c r="Z143">
        <v>0</v>
      </c>
      <c r="AA143">
        <v>0</v>
      </c>
      <c r="AB143">
        <v>62.379958861303649</v>
      </c>
      <c r="AC143">
        <v>0</v>
      </c>
      <c r="AD143">
        <v>0</v>
      </c>
      <c r="AE143">
        <v>200.15957497677823</v>
      </c>
    </row>
    <row r="144" spans="1:31" x14ac:dyDescent="0.3">
      <c r="A144">
        <v>2551440</v>
      </c>
      <c r="B144">
        <v>1</v>
      </c>
      <c r="C144" t="s">
        <v>80</v>
      </c>
      <c r="D144" t="s">
        <v>97</v>
      </c>
      <c r="E144" t="s">
        <v>171</v>
      </c>
      <c r="F144" t="s">
        <v>588</v>
      </c>
      <c r="G144" t="s">
        <v>190</v>
      </c>
      <c r="H144" t="s">
        <v>157</v>
      </c>
      <c r="I144" t="s">
        <v>136</v>
      </c>
      <c r="J144" t="s">
        <v>137</v>
      </c>
      <c r="K144" t="s">
        <v>138</v>
      </c>
      <c r="L144" t="s">
        <v>589</v>
      </c>
      <c r="M144" t="s">
        <v>590</v>
      </c>
      <c r="N144">
        <v>4.7372222219999998</v>
      </c>
      <c r="O144">
        <v>0</v>
      </c>
      <c r="P144">
        <v>23</v>
      </c>
      <c r="Q144">
        <v>0</v>
      </c>
      <c r="R144">
        <v>1</v>
      </c>
      <c r="S144">
        <v>0</v>
      </c>
      <c r="T144">
        <v>1</v>
      </c>
      <c r="U144">
        <v>0</v>
      </c>
      <c r="V144">
        <v>0</v>
      </c>
      <c r="W144">
        <v>0</v>
      </c>
      <c r="X144">
        <v>17.079644347974209</v>
      </c>
      <c r="Y144">
        <v>0</v>
      </c>
      <c r="Z144">
        <v>0.95101664531835672</v>
      </c>
      <c r="AA144">
        <v>0</v>
      </c>
      <c r="AB144">
        <v>10.635468411967778</v>
      </c>
      <c r="AC144">
        <v>0</v>
      </c>
      <c r="AD144">
        <v>0</v>
      </c>
      <c r="AE144">
        <v>28.666129405260346</v>
      </c>
    </row>
    <row r="145" spans="1:31" x14ac:dyDescent="0.3">
      <c r="A145">
        <v>2551062</v>
      </c>
      <c r="B145">
        <v>1</v>
      </c>
      <c r="C145" t="s">
        <v>80</v>
      </c>
      <c r="D145" t="s">
        <v>91</v>
      </c>
      <c r="E145" t="s">
        <v>184</v>
      </c>
      <c r="F145" t="s">
        <v>591</v>
      </c>
      <c r="G145" t="s">
        <v>149</v>
      </c>
      <c r="H145" t="s">
        <v>135</v>
      </c>
      <c r="I145" t="s">
        <v>136</v>
      </c>
      <c r="J145" t="s">
        <v>137</v>
      </c>
      <c r="K145" t="s">
        <v>138</v>
      </c>
      <c r="L145" t="s">
        <v>592</v>
      </c>
      <c r="M145" t="s">
        <v>593</v>
      </c>
      <c r="N145">
        <v>6.5133333330000003</v>
      </c>
      <c r="O145">
        <v>0</v>
      </c>
      <c r="P145">
        <v>0</v>
      </c>
      <c r="Q145">
        <v>0</v>
      </c>
      <c r="R145">
        <v>5</v>
      </c>
      <c r="S145">
        <v>0</v>
      </c>
      <c r="T145">
        <v>1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24.279394182073428</v>
      </c>
      <c r="AA145">
        <v>0</v>
      </c>
      <c r="AB145">
        <v>11.895174932834848</v>
      </c>
      <c r="AC145">
        <v>0</v>
      </c>
      <c r="AD145">
        <v>0</v>
      </c>
      <c r="AE145">
        <v>36.17456911490828</v>
      </c>
    </row>
    <row r="146" spans="1:31" x14ac:dyDescent="0.3">
      <c r="A146">
        <v>2551039</v>
      </c>
      <c r="B146">
        <v>1</v>
      </c>
      <c r="C146" t="s">
        <v>80</v>
      </c>
      <c r="D146" t="s">
        <v>98</v>
      </c>
      <c r="E146" t="s">
        <v>141</v>
      </c>
      <c r="F146" t="s">
        <v>594</v>
      </c>
      <c r="G146" t="s">
        <v>134</v>
      </c>
      <c r="H146" t="s">
        <v>135</v>
      </c>
      <c r="I146" t="s">
        <v>136</v>
      </c>
      <c r="J146" t="s">
        <v>137</v>
      </c>
      <c r="K146" t="s">
        <v>138</v>
      </c>
      <c r="L146" t="s">
        <v>595</v>
      </c>
      <c r="M146" t="s">
        <v>596</v>
      </c>
      <c r="N146">
        <v>0.46416666600000001</v>
      </c>
      <c r="O146">
        <v>0</v>
      </c>
      <c r="P146">
        <v>3044</v>
      </c>
      <c r="Q146">
        <v>11</v>
      </c>
      <c r="R146">
        <v>728</v>
      </c>
      <c r="S146">
        <v>22</v>
      </c>
      <c r="T146">
        <v>818</v>
      </c>
      <c r="U146">
        <v>4</v>
      </c>
      <c r="V146">
        <v>0</v>
      </c>
      <c r="W146">
        <v>0</v>
      </c>
      <c r="X146">
        <v>174.88226503351677</v>
      </c>
      <c r="Y146">
        <v>9.4269740040305887</v>
      </c>
      <c r="Z146">
        <v>185.53511342932501</v>
      </c>
      <c r="AA146">
        <v>65.892313654950613</v>
      </c>
      <c r="AB146">
        <v>139.51260770287465</v>
      </c>
      <c r="AC146">
        <v>60.515012065538301</v>
      </c>
      <c r="AD146">
        <v>0</v>
      </c>
      <c r="AE146">
        <v>635.7642858902359</v>
      </c>
    </row>
    <row r="147" spans="1:31" x14ac:dyDescent="0.3">
      <c r="A147">
        <v>2551872</v>
      </c>
      <c r="B147">
        <v>1</v>
      </c>
      <c r="C147" t="s">
        <v>80</v>
      </c>
      <c r="D147" t="s">
        <v>106</v>
      </c>
      <c r="E147" t="s">
        <v>171</v>
      </c>
      <c r="F147" t="s">
        <v>597</v>
      </c>
      <c r="G147" t="s">
        <v>190</v>
      </c>
      <c r="H147" t="s">
        <v>157</v>
      </c>
      <c r="I147" t="s">
        <v>136</v>
      </c>
      <c r="J147" t="s">
        <v>137</v>
      </c>
      <c r="K147" t="s">
        <v>138</v>
      </c>
      <c r="L147" t="s">
        <v>598</v>
      </c>
      <c r="M147" t="s">
        <v>599</v>
      </c>
      <c r="N147">
        <v>2.7577777769999998</v>
      </c>
      <c r="O147">
        <v>0</v>
      </c>
      <c r="P147">
        <v>21</v>
      </c>
      <c r="Q147">
        <v>0</v>
      </c>
      <c r="R147">
        <v>0</v>
      </c>
      <c r="S147">
        <v>0</v>
      </c>
      <c r="T147">
        <v>2</v>
      </c>
      <c r="U147">
        <v>0</v>
      </c>
      <c r="V147">
        <v>0</v>
      </c>
      <c r="W147">
        <v>0</v>
      </c>
      <c r="X147">
        <v>8.1036268991529639</v>
      </c>
      <c r="Y147">
        <v>0</v>
      </c>
      <c r="Z147">
        <v>0</v>
      </c>
      <c r="AA147">
        <v>0</v>
      </c>
      <c r="AB147">
        <v>6.0990947109208341E-2</v>
      </c>
      <c r="AC147">
        <v>0</v>
      </c>
      <c r="AD147">
        <v>0</v>
      </c>
      <c r="AE147">
        <v>8.164617846262173</v>
      </c>
    </row>
    <row r="148" spans="1:31" x14ac:dyDescent="0.3">
      <c r="A148">
        <v>2551231</v>
      </c>
      <c r="B148">
        <v>1</v>
      </c>
      <c r="C148" t="s">
        <v>81</v>
      </c>
      <c r="D148" t="s">
        <v>116</v>
      </c>
      <c r="E148" t="s">
        <v>155</v>
      </c>
      <c r="F148" t="s">
        <v>600</v>
      </c>
      <c r="G148" t="s">
        <v>194</v>
      </c>
      <c r="H148" t="s">
        <v>157</v>
      </c>
      <c r="I148" t="s">
        <v>136</v>
      </c>
      <c r="J148" t="s">
        <v>137</v>
      </c>
      <c r="K148" t="s">
        <v>144</v>
      </c>
      <c r="L148" t="s">
        <v>601</v>
      </c>
      <c r="M148" t="s">
        <v>602</v>
      </c>
      <c r="N148">
        <v>0.27111111100000002</v>
      </c>
      <c r="O148">
        <v>0</v>
      </c>
      <c r="P148">
        <v>116</v>
      </c>
      <c r="Q148">
        <v>0</v>
      </c>
      <c r="R148">
        <v>9</v>
      </c>
      <c r="S148">
        <v>0</v>
      </c>
      <c r="T148">
        <v>9</v>
      </c>
      <c r="U148">
        <v>0</v>
      </c>
      <c r="V148">
        <v>0</v>
      </c>
      <c r="W148">
        <v>0</v>
      </c>
      <c r="X148">
        <v>6.7200060346672013</v>
      </c>
      <c r="Y148">
        <v>0</v>
      </c>
      <c r="Z148">
        <v>0.3513498487671467</v>
      </c>
      <c r="AA148">
        <v>0</v>
      </c>
      <c r="AB148">
        <v>0.78968148296784002</v>
      </c>
      <c r="AC148">
        <v>0</v>
      </c>
      <c r="AD148">
        <v>0</v>
      </c>
      <c r="AE148">
        <v>7.8610373664021882</v>
      </c>
    </row>
    <row r="149" spans="1:31" x14ac:dyDescent="0.3">
      <c r="A149">
        <v>2551417</v>
      </c>
      <c r="B149">
        <v>1</v>
      </c>
      <c r="C149" t="s">
        <v>81</v>
      </c>
      <c r="D149" t="s">
        <v>125</v>
      </c>
      <c r="E149" t="s">
        <v>155</v>
      </c>
      <c r="F149" t="s">
        <v>603</v>
      </c>
      <c r="G149" t="s">
        <v>206</v>
      </c>
      <c r="H149" t="s">
        <v>157</v>
      </c>
      <c r="I149" t="s">
        <v>136</v>
      </c>
      <c r="J149" t="s">
        <v>137</v>
      </c>
      <c r="K149" t="s">
        <v>138</v>
      </c>
      <c r="L149" t="s">
        <v>604</v>
      </c>
      <c r="M149" t="s">
        <v>605</v>
      </c>
      <c r="N149">
        <v>2.9874999999999998</v>
      </c>
      <c r="O149">
        <v>0</v>
      </c>
      <c r="P149">
        <v>15</v>
      </c>
      <c r="Q149">
        <v>0</v>
      </c>
      <c r="R149">
        <v>0</v>
      </c>
      <c r="S149">
        <v>0</v>
      </c>
      <c r="T149">
        <v>2</v>
      </c>
      <c r="U149">
        <v>0</v>
      </c>
      <c r="V149">
        <v>0</v>
      </c>
      <c r="W149">
        <v>0</v>
      </c>
      <c r="X149">
        <v>6.0425075021162629</v>
      </c>
      <c r="Y149">
        <v>0</v>
      </c>
      <c r="Z149">
        <v>0</v>
      </c>
      <c r="AA149">
        <v>0</v>
      </c>
      <c r="AB149">
        <v>7.320382722462849</v>
      </c>
      <c r="AC149">
        <v>0</v>
      </c>
      <c r="AD149">
        <v>0</v>
      </c>
      <c r="AE149">
        <v>13.362890224579111</v>
      </c>
    </row>
    <row r="150" spans="1:31" x14ac:dyDescent="0.3">
      <c r="A150">
        <v>2551832</v>
      </c>
      <c r="B150">
        <v>1</v>
      </c>
      <c r="C150" t="s">
        <v>81</v>
      </c>
      <c r="D150" t="s">
        <v>128</v>
      </c>
      <c r="E150" t="s">
        <v>147</v>
      </c>
      <c r="F150" t="s">
        <v>606</v>
      </c>
      <c r="G150" t="s">
        <v>134</v>
      </c>
      <c r="H150" t="s">
        <v>135</v>
      </c>
      <c r="I150" t="s">
        <v>136</v>
      </c>
      <c r="J150" t="s">
        <v>137</v>
      </c>
      <c r="K150" t="s">
        <v>138</v>
      </c>
      <c r="L150" t="s">
        <v>607</v>
      </c>
      <c r="M150" t="s">
        <v>608</v>
      </c>
      <c r="N150">
        <v>2.102222222</v>
      </c>
      <c r="O150">
        <v>3</v>
      </c>
      <c r="P150">
        <v>221</v>
      </c>
      <c r="Q150">
        <v>1</v>
      </c>
      <c r="R150">
        <v>3</v>
      </c>
      <c r="S150">
        <v>3</v>
      </c>
      <c r="T150">
        <v>21</v>
      </c>
      <c r="U150">
        <v>2</v>
      </c>
      <c r="V150">
        <v>0</v>
      </c>
      <c r="W150">
        <v>1.5803269639199999</v>
      </c>
      <c r="X150">
        <v>98.374567297496966</v>
      </c>
      <c r="Y150">
        <v>0.2487371317</v>
      </c>
      <c r="Z150">
        <v>5.4833327529719211</v>
      </c>
      <c r="AA150">
        <v>82.481546948049157</v>
      </c>
      <c r="AB150">
        <v>22.261169949071647</v>
      </c>
      <c r="AC150">
        <v>45.930125027713615</v>
      </c>
      <c r="AD150">
        <v>0</v>
      </c>
      <c r="AE150">
        <v>256.3598060709233</v>
      </c>
    </row>
    <row r="151" spans="1:31" x14ac:dyDescent="0.3">
      <c r="A151">
        <v>2551334</v>
      </c>
      <c r="B151">
        <v>1</v>
      </c>
      <c r="C151" t="s">
        <v>80</v>
      </c>
      <c r="D151" t="s">
        <v>94</v>
      </c>
      <c r="E151" t="s">
        <v>132</v>
      </c>
      <c r="F151" t="s">
        <v>609</v>
      </c>
      <c r="G151" t="s">
        <v>194</v>
      </c>
      <c r="H151" t="s">
        <v>135</v>
      </c>
      <c r="I151" t="s">
        <v>136</v>
      </c>
      <c r="J151" t="s">
        <v>137</v>
      </c>
      <c r="K151" t="s">
        <v>144</v>
      </c>
      <c r="L151" t="s">
        <v>610</v>
      </c>
      <c r="M151" t="s">
        <v>611</v>
      </c>
      <c r="N151">
        <v>2.926666666</v>
      </c>
      <c r="O151">
        <v>0</v>
      </c>
      <c r="P151">
        <v>1206</v>
      </c>
      <c r="Q151">
        <v>49</v>
      </c>
      <c r="R151">
        <v>146</v>
      </c>
      <c r="S151">
        <v>40</v>
      </c>
      <c r="T151">
        <v>138</v>
      </c>
      <c r="U151">
        <v>10</v>
      </c>
      <c r="V151">
        <v>0</v>
      </c>
      <c r="W151">
        <v>0</v>
      </c>
      <c r="X151">
        <v>617.06337674382871</v>
      </c>
      <c r="Y151">
        <v>1742.3066955928425</v>
      </c>
      <c r="Z151">
        <v>770.58252008022953</v>
      </c>
      <c r="AA151">
        <v>1520.8400974649201</v>
      </c>
      <c r="AB151">
        <v>534.14035119555251</v>
      </c>
      <c r="AC151">
        <v>5687.9921035144198</v>
      </c>
      <c r="AD151">
        <v>0</v>
      </c>
      <c r="AE151">
        <v>10872.925144591793</v>
      </c>
    </row>
    <row r="152" spans="1:31" x14ac:dyDescent="0.3">
      <c r="A152">
        <v>2551019</v>
      </c>
      <c r="B152">
        <v>1</v>
      </c>
      <c r="C152" t="s">
        <v>81</v>
      </c>
      <c r="D152" t="s">
        <v>128</v>
      </c>
      <c r="E152" t="s">
        <v>141</v>
      </c>
      <c r="F152" t="s">
        <v>219</v>
      </c>
      <c r="G152" t="s">
        <v>134</v>
      </c>
      <c r="H152" t="s">
        <v>135</v>
      </c>
      <c r="I152" t="s">
        <v>136</v>
      </c>
      <c r="J152" t="s">
        <v>137</v>
      </c>
      <c r="K152" t="s">
        <v>138</v>
      </c>
      <c r="L152" t="s">
        <v>236</v>
      </c>
      <c r="M152" t="s">
        <v>612</v>
      </c>
      <c r="N152">
        <v>0.27194444400000001</v>
      </c>
      <c r="O152">
        <v>18</v>
      </c>
      <c r="P152">
        <v>1741</v>
      </c>
      <c r="Q152">
        <v>65</v>
      </c>
      <c r="R152">
        <v>102</v>
      </c>
      <c r="S152">
        <v>12</v>
      </c>
      <c r="T152">
        <v>145</v>
      </c>
      <c r="U152">
        <v>2</v>
      </c>
      <c r="V152">
        <v>0</v>
      </c>
      <c r="W152">
        <v>0.82431919578486501</v>
      </c>
      <c r="X152">
        <v>54.227747244156802</v>
      </c>
      <c r="Y152">
        <v>23.13984888064271</v>
      </c>
      <c r="Z152">
        <v>11.6427598216316</v>
      </c>
      <c r="AA152">
        <v>48.649883755362545</v>
      </c>
      <c r="AB152">
        <v>13.055376920708127</v>
      </c>
      <c r="AC152">
        <v>0.56445173981421504</v>
      </c>
      <c r="AD152">
        <v>0</v>
      </c>
      <c r="AE152">
        <v>152.10438755810088</v>
      </c>
    </row>
    <row r="153" spans="1:31" x14ac:dyDescent="0.3">
      <c r="A153">
        <v>2551732</v>
      </c>
      <c r="B153">
        <v>1</v>
      </c>
      <c r="C153" t="s">
        <v>80</v>
      </c>
      <c r="D153" t="s">
        <v>97</v>
      </c>
      <c r="E153" t="s">
        <v>171</v>
      </c>
      <c r="F153" t="s">
        <v>613</v>
      </c>
      <c r="G153" t="s">
        <v>202</v>
      </c>
      <c r="H153" t="s">
        <v>157</v>
      </c>
      <c r="I153" t="s">
        <v>136</v>
      </c>
      <c r="J153" t="s">
        <v>137</v>
      </c>
      <c r="K153" t="s">
        <v>138</v>
      </c>
      <c r="L153" t="s">
        <v>614</v>
      </c>
      <c r="M153" t="s">
        <v>615</v>
      </c>
      <c r="N153">
        <v>0.30666666599999998</v>
      </c>
      <c r="O153">
        <v>0</v>
      </c>
      <c r="P153">
        <v>40</v>
      </c>
      <c r="Q153">
        <v>0</v>
      </c>
      <c r="R153">
        <v>5</v>
      </c>
      <c r="S153">
        <v>0</v>
      </c>
      <c r="T153">
        <v>3</v>
      </c>
      <c r="U153">
        <v>0</v>
      </c>
      <c r="V153">
        <v>0</v>
      </c>
      <c r="W153">
        <v>0</v>
      </c>
      <c r="X153">
        <v>4.3826225617948804</v>
      </c>
      <c r="Y153">
        <v>0</v>
      </c>
      <c r="Z153">
        <v>0.22286887102752001</v>
      </c>
      <c r="AA153">
        <v>0</v>
      </c>
      <c r="AB153">
        <v>0.36932034777040001</v>
      </c>
      <c r="AC153">
        <v>0</v>
      </c>
      <c r="AD153">
        <v>0</v>
      </c>
      <c r="AE153">
        <v>4.9748117805928009</v>
      </c>
    </row>
    <row r="154" spans="1:31" x14ac:dyDescent="0.3">
      <c r="A154">
        <v>2551875</v>
      </c>
      <c r="B154">
        <v>1</v>
      </c>
      <c r="C154" t="s">
        <v>80</v>
      </c>
      <c r="D154" t="s">
        <v>88</v>
      </c>
      <c r="E154" t="s">
        <v>175</v>
      </c>
      <c r="F154" t="s">
        <v>616</v>
      </c>
      <c r="G154" t="s">
        <v>213</v>
      </c>
      <c r="H154" t="s">
        <v>157</v>
      </c>
      <c r="I154" t="s">
        <v>136</v>
      </c>
      <c r="J154" t="s">
        <v>137</v>
      </c>
      <c r="K154" t="s">
        <v>138</v>
      </c>
      <c r="L154" t="s">
        <v>617</v>
      </c>
      <c r="M154" t="s">
        <v>618</v>
      </c>
      <c r="N154">
        <v>1.000277777</v>
      </c>
      <c r="O154">
        <v>0</v>
      </c>
      <c r="P154">
        <v>1</v>
      </c>
      <c r="Q154">
        <v>0</v>
      </c>
      <c r="R154">
        <v>0</v>
      </c>
      <c r="S154">
        <v>0</v>
      </c>
      <c r="T154">
        <v>55</v>
      </c>
      <c r="U154">
        <v>0</v>
      </c>
      <c r="V154">
        <v>0</v>
      </c>
      <c r="W154">
        <v>0</v>
      </c>
      <c r="X154">
        <v>8.1940441387283333E-2</v>
      </c>
      <c r="Y154">
        <v>0</v>
      </c>
      <c r="Z154">
        <v>0</v>
      </c>
      <c r="AA154">
        <v>0</v>
      </c>
      <c r="AB154">
        <v>24.520731328019721</v>
      </c>
      <c r="AC154">
        <v>0</v>
      </c>
      <c r="AD154">
        <v>0</v>
      </c>
      <c r="AE154">
        <v>24.602671769407003</v>
      </c>
    </row>
    <row r="155" spans="1:31" x14ac:dyDescent="0.3">
      <c r="A155">
        <v>2551852</v>
      </c>
      <c r="B155">
        <v>1</v>
      </c>
      <c r="C155" t="s">
        <v>80</v>
      </c>
      <c r="D155" t="s">
        <v>88</v>
      </c>
      <c r="E155" t="s">
        <v>175</v>
      </c>
      <c r="F155" t="s">
        <v>616</v>
      </c>
      <c r="G155" t="s">
        <v>213</v>
      </c>
      <c r="H155" t="s">
        <v>157</v>
      </c>
      <c r="I155" t="s">
        <v>136</v>
      </c>
      <c r="J155" t="s">
        <v>137</v>
      </c>
      <c r="K155" t="s">
        <v>138</v>
      </c>
      <c r="L155" t="s">
        <v>619</v>
      </c>
      <c r="M155" t="s">
        <v>620</v>
      </c>
      <c r="N155">
        <v>1.176666666</v>
      </c>
      <c r="O155">
        <v>0</v>
      </c>
      <c r="P155">
        <v>1</v>
      </c>
      <c r="Q155">
        <v>0</v>
      </c>
      <c r="R155">
        <v>0</v>
      </c>
      <c r="S155">
        <v>0</v>
      </c>
      <c r="T155">
        <v>55</v>
      </c>
      <c r="U155">
        <v>0</v>
      </c>
      <c r="V155">
        <v>0</v>
      </c>
      <c r="W155">
        <v>0</v>
      </c>
      <c r="X155">
        <v>0.10983719400857499</v>
      </c>
      <c r="Y155">
        <v>0</v>
      </c>
      <c r="Z155">
        <v>0</v>
      </c>
      <c r="AA155">
        <v>0</v>
      </c>
      <c r="AB155">
        <v>35.599357041133118</v>
      </c>
      <c r="AC155">
        <v>0</v>
      </c>
      <c r="AD155">
        <v>0</v>
      </c>
      <c r="AE155">
        <v>35.709194235141695</v>
      </c>
    </row>
    <row r="156" spans="1:31" x14ac:dyDescent="0.3">
      <c r="A156">
        <v>2551148</v>
      </c>
      <c r="B156">
        <v>1</v>
      </c>
      <c r="C156" t="s">
        <v>81</v>
      </c>
      <c r="D156" t="s">
        <v>123</v>
      </c>
      <c r="E156" t="s">
        <v>147</v>
      </c>
      <c r="F156" t="s">
        <v>621</v>
      </c>
      <c r="G156" t="s">
        <v>134</v>
      </c>
      <c r="H156" t="s">
        <v>135</v>
      </c>
      <c r="I156" t="s">
        <v>136</v>
      </c>
      <c r="J156" t="s">
        <v>137</v>
      </c>
      <c r="K156" t="s">
        <v>138</v>
      </c>
      <c r="L156" t="s">
        <v>622</v>
      </c>
      <c r="M156" t="s">
        <v>623</v>
      </c>
      <c r="N156">
        <v>0.6875</v>
      </c>
      <c r="O156">
        <v>2</v>
      </c>
      <c r="P156">
        <v>209</v>
      </c>
      <c r="Q156">
        <v>24</v>
      </c>
      <c r="R156">
        <v>53</v>
      </c>
      <c r="S156">
        <v>3</v>
      </c>
      <c r="T156">
        <v>20</v>
      </c>
      <c r="U156">
        <v>1</v>
      </c>
      <c r="V156">
        <v>0</v>
      </c>
      <c r="W156">
        <v>19.263372201752251</v>
      </c>
      <c r="X156">
        <v>41.711411981021051</v>
      </c>
      <c r="Y156">
        <v>158.8687595174419</v>
      </c>
      <c r="Z156">
        <v>178.36105363800075</v>
      </c>
      <c r="AA156">
        <v>0</v>
      </c>
      <c r="AB156">
        <v>23.681574403117125</v>
      </c>
      <c r="AC156">
        <v>53.629164303000003</v>
      </c>
      <c r="AD156">
        <v>0</v>
      </c>
      <c r="AE156">
        <v>475.51533604433308</v>
      </c>
    </row>
    <row r="157" spans="1:31" x14ac:dyDescent="0.3">
      <c r="A157">
        <v>2551483</v>
      </c>
      <c r="B157">
        <v>1</v>
      </c>
      <c r="C157" t="s">
        <v>80</v>
      </c>
      <c r="D157" t="s">
        <v>110</v>
      </c>
      <c r="E157" t="s">
        <v>166</v>
      </c>
      <c r="F157" t="s">
        <v>624</v>
      </c>
      <c r="G157" t="s">
        <v>168</v>
      </c>
      <c r="H157" t="s">
        <v>157</v>
      </c>
      <c r="I157" t="s">
        <v>136</v>
      </c>
      <c r="J157" t="s">
        <v>137</v>
      </c>
      <c r="K157" t="s">
        <v>138</v>
      </c>
      <c r="L157" t="s">
        <v>625</v>
      </c>
      <c r="M157" t="s">
        <v>626</v>
      </c>
      <c r="N157">
        <v>2.7436111109999999</v>
      </c>
      <c r="O157">
        <v>0</v>
      </c>
      <c r="P157">
        <v>1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1.1358082673904759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1.1358082673904759</v>
      </c>
    </row>
    <row r="158" spans="1:31" x14ac:dyDescent="0.3">
      <c r="A158">
        <v>2551134</v>
      </c>
      <c r="B158">
        <v>1</v>
      </c>
      <c r="C158" t="s">
        <v>81</v>
      </c>
      <c r="D158" t="s">
        <v>118</v>
      </c>
      <c r="E158" t="s">
        <v>147</v>
      </c>
      <c r="F158" t="s">
        <v>627</v>
      </c>
      <c r="G158" t="s">
        <v>134</v>
      </c>
      <c r="H158" t="s">
        <v>135</v>
      </c>
      <c r="I158" t="s">
        <v>136</v>
      </c>
      <c r="J158" t="s">
        <v>137</v>
      </c>
      <c r="K158" t="s">
        <v>138</v>
      </c>
      <c r="L158" t="s">
        <v>387</v>
      </c>
      <c r="M158" t="s">
        <v>628</v>
      </c>
      <c r="N158">
        <v>1.580833333</v>
      </c>
      <c r="O158">
        <v>3</v>
      </c>
      <c r="P158">
        <v>324</v>
      </c>
      <c r="Q158">
        <v>17</v>
      </c>
      <c r="R158">
        <v>41</v>
      </c>
      <c r="S158">
        <v>2</v>
      </c>
      <c r="T158">
        <v>28</v>
      </c>
      <c r="U158">
        <v>0</v>
      </c>
      <c r="V158">
        <v>0</v>
      </c>
      <c r="W158">
        <v>0.96924774347999976</v>
      </c>
      <c r="X158">
        <v>60.898849093541962</v>
      </c>
      <c r="Y158">
        <v>87.571785185803748</v>
      </c>
      <c r="Z158">
        <v>37.554892539081067</v>
      </c>
      <c r="AA158">
        <v>23.599154024550845</v>
      </c>
      <c r="AB158">
        <v>22.088056583060485</v>
      </c>
      <c r="AC158">
        <v>0</v>
      </c>
      <c r="AD158">
        <v>0</v>
      </c>
      <c r="AE158">
        <v>232.6819851695181</v>
      </c>
    </row>
    <row r="159" spans="1:31" x14ac:dyDescent="0.3">
      <c r="A159">
        <v>2551174</v>
      </c>
      <c r="B159">
        <v>1</v>
      </c>
      <c r="C159" t="s">
        <v>80</v>
      </c>
      <c r="D159" t="s">
        <v>85</v>
      </c>
      <c r="E159" t="s">
        <v>155</v>
      </c>
      <c r="F159" t="s">
        <v>629</v>
      </c>
      <c r="G159" t="s">
        <v>202</v>
      </c>
      <c r="H159" t="s">
        <v>157</v>
      </c>
      <c r="I159" t="s">
        <v>136</v>
      </c>
      <c r="J159" t="s">
        <v>137</v>
      </c>
      <c r="K159" t="s">
        <v>138</v>
      </c>
      <c r="L159" t="s">
        <v>630</v>
      </c>
      <c r="M159" t="s">
        <v>631</v>
      </c>
      <c r="N159">
        <v>2.4797222219999999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15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141.50167384244264</v>
      </c>
      <c r="AC159">
        <v>0</v>
      </c>
      <c r="AD159">
        <v>0</v>
      </c>
      <c r="AE159">
        <v>141.50167384244264</v>
      </c>
    </row>
    <row r="160" spans="1:31" x14ac:dyDescent="0.3">
      <c r="A160">
        <v>2551074</v>
      </c>
      <c r="B160">
        <v>1</v>
      </c>
      <c r="C160" t="s">
        <v>81</v>
      </c>
      <c r="D160" t="s">
        <v>113</v>
      </c>
      <c r="E160" t="s">
        <v>184</v>
      </c>
      <c r="F160" t="s">
        <v>632</v>
      </c>
      <c r="G160" t="s">
        <v>149</v>
      </c>
      <c r="H160" t="s">
        <v>135</v>
      </c>
      <c r="I160" t="s">
        <v>136</v>
      </c>
      <c r="J160" t="s">
        <v>137</v>
      </c>
      <c r="K160" t="s">
        <v>138</v>
      </c>
      <c r="L160" t="s">
        <v>633</v>
      </c>
      <c r="M160" t="s">
        <v>634</v>
      </c>
      <c r="N160">
        <v>0.65722222200000002</v>
      </c>
      <c r="O160">
        <v>0</v>
      </c>
      <c r="P160">
        <v>246</v>
      </c>
      <c r="Q160">
        <v>0</v>
      </c>
      <c r="R160">
        <v>34</v>
      </c>
      <c r="S160">
        <v>2</v>
      </c>
      <c r="T160">
        <v>3</v>
      </c>
      <c r="U160">
        <v>0</v>
      </c>
      <c r="V160">
        <v>0</v>
      </c>
      <c r="W160">
        <v>0</v>
      </c>
      <c r="X160">
        <v>19.635843745057095</v>
      </c>
      <c r="Y160">
        <v>0</v>
      </c>
      <c r="Z160">
        <v>10.331695609473423</v>
      </c>
      <c r="AA160">
        <v>2.2550524133511112</v>
      </c>
      <c r="AB160">
        <v>4.2563248082107785</v>
      </c>
      <c r="AC160">
        <v>0</v>
      </c>
      <c r="AD160">
        <v>0</v>
      </c>
      <c r="AE160">
        <v>36.478916576092402</v>
      </c>
    </row>
    <row r="161" spans="1:31" x14ac:dyDescent="0.3">
      <c r="A161">
        <v>2551566</v>
      </c>
      <c r="B161">
        <v>1</v>
      </c>
      <c r="C161" t="s">
        <v>80</v>
      </c>
      <c r="D161" t="s">
        <v>107</v>
      </c>
      <c r="E161" t="s">
        <v>171</v>
      </c>
      <c r="F161" t="s">
        <v>635</v>
      </c>
      <c r="G161" t="s">
        <v>636</v>
      </c>
      <c r="H161" t="s">
        <v>157</v>
      </c>
      <c r="I161" t="s">
        <v>136</v>
      </c>
      <c r="J161" t="s">
        <v>137</v>
      </c>
      <c r="K161" t="s">
        <v>138</v>
      </c>
      <c r="L161" t="s">
        <v>637</v>
      </c>
      <c r="M161" t="s">
        <v>170</v>
      </c>
      <c r="N161">
        <v>4.3341666659999998</v>
      </c>
      <c r="O161">
        <v>0</v>
      </c>
      <c r="P161">
        <v>129</v>
      </c>
      <c r="Q161">
        <v>0</v>
      </c>
      <c r="R161">
        <v>3</v>
      </c>
      <c r="S161">
        <v>0</v>
      </c>
      <c r="T161">
        <v>46</v>
      </c>
      <c r="U161">
        <v>0</v>
      </c>
      <c r="V161">
        <v>0</v>
      </c>
      <c r="W161">
        <v>0</v>
      </c>
      <c r="X161">
        <v>175.72906478645356</v>
      </c>
      <c r="Y161">
        <v>0</v>
      </c>
      <c r="Z161">
        <v>4.7218970667511835</v>
      </c>
      <c r="AA161">
        <v>0</v>
      </c>
      <c r="AB161">
        <v>140.0117113517708</v>
      </c>
      <c r="AC161">
        <v>0</v>
      </c>
      <c r="AD161">
        <v>0</v>
      </c>
      <c r="AE161">
        <v>320.46267320497554</v>
      </c>
    </row>
    <row r="162" spans="1:31" x14ac:dyDescent="0.3">
      <c r="A162">
        <v>2551094</v>
      </c>
      <c r="B162">
        <v>1</v>
      </c>
      <c r="C162" t="s">
        <v>81</v>
      </c>
      <c r="D162" t="s">
        <v>117</v>
      </c>
      <c r="E162" t="s">
        <v>141</v>
      </c>
      <c r="F162" t="s">
        <v>638</v>
      </c>
      <c r="G162" t="s">
        <v>134</v>
      </c>
      <c r="H162" t="s">
        <v>135</v>
      </c>
      <c r="I162" t="s">
        <v>136</v>
      </c>
      <c r="J162" t="s">
        <v>137</v>
      </c>
      <c r="K162" t="s">
        <v>138</v>
      </c>
      <c r="L162" t="s">
        <v>639</v>
      </c>
      <c r="M162" t="s">
        <v>640</v>
      </c>
      <c r="N162">
        <v>0.10305555499999999</v>
      </c>
      <c r="O162">
        <v>3</v>
      </c>
      <c r="P162">
        <v>0</v>
      </c>
      <c r="Q162">
        <v>3</v>
      </c>
      <c r="R162">
        <v>0</v>
      </c>
      <c r="S162">
        <v>4</v>
      </c>
      <c r="T162">
        <v>0</v>
      </c>
      <c r="U162">
        <v>1</v>
      </c>
      <c r="V162">
        <v>0</v>
      </c>
      <c r="W162">
        <v>6.0117858967267498E-2</v>
      </c>
      <c r="X162">
        <v>0</v>
      </c>
      <c r="Y162">
        <v>1.0231996428767165</v>
      </c>
      <c r="Z162">
        <v>0</v>
      </c>
      <c r="AA162">
        <v>14.45625901691734</v>
      </c>
      <c r="AB162">
        <v>0</v>
      </c>
      <c r="AC162">
        <v>2.6832316068600703</v>
      </c>
      <c r="AD162">
        <v>0</v>
      </c>
      <c r="AE162">
        <v>18.222808125621395</v>
      </c>
    </row>
    <row r="163" spans="1:31" x14ac:dyDescent="0.3">
      <c r="A163">
        <v>2551712</v>
      </c>
      <c r="B163">
        <v>1</v>
      </c>
      <c r="C163" t="s">
        <v>80</v>
      </c>
      <c r="D163" t="s">
        <v>107</v>
      </c>
      <c r="E163" t="s">
        <v>171</v>
      </c>
      <c r="F163" t="s">
        <v>641</v>
      </c>
      <c r="G163" t="s">
        <v>202</v>
      </c>
      <c r="H163" t="s">
        <v>157</v>
      </c>
      <c r="I163" t="s">
        <v>136</v>
      </c>
      <c r="J163" t="s">
        <v>137</v>
      </c>
      <c r="K163" t="s">
        <v>138</v>
      </c>
      <c r="L163" t="s">
        <v>642</v>
      </c>
      <c r="M163" t="s">
        <v>643</v>
      </c>
      <c r="N163">
        <v>0.43833333299999999</v>
      </c>
      <c r="O163">
        <v>0</v>
      </c>
      <c r="P163">
        <v>97</v>
      </c>
      <c r="Q163">
        <v>0</v>
      </c>
      <c r="R163">
        <v>0</v>
      </c>
      <c r="S163">
        <v>0</v>
      </c>
      <c r="T163">
        <v>5</v>
      </c>
      <c r="U163">
        <v>0</v>
      </c>
      <c r="V163">
        <v>0</v>
      </c>
      <c r="W163">
        <v>0</v>
      </c>
      <c r="X163">
        <v>12.0596082020397</v>
      </c>
      <c r="Y163">
        <v>0</v>
      </c>
      <c r="Z163">
        <v>0</v>
      </c>
      <c r="AA163">
        <v>0</v>
      </c>
      <c r="AB163">
        <v>0.15962669937500001</v>
      </c>
      <c r="AC163">
        <v>0</v>
      </c>
      <c r="AD163">
        <v>0</v>
      </c>
      <c r="AE163">
        <v>12.219234901414699</v>
      </c>
    </row>
    <row r="164" spans="1:31" x14ac:dyDescent="0.3">
      <c r="A164">
        <v>2551755</v>
      </c>
      <c r="B164">
        <v>1</v>
      </c>
      <c r="C164" t="s">
        <v>80</v>
      </c>
      <c r="D164" t="s">
        <v>96</v>
      </c>
      <c r="E164" t="s">
        <v>184</v>
      </c>
      <c r="F164" t="s">
        <v>644</v>
      </c>
      <c r="G164" t="s">
        <v>134</v>
      </c>
      <c r="H164" t="s">
        <v>135</v>
      </c>
      <c r="I164" t="s">
        <v>136</v>
      </c>
      <c r="J164" t="s">
        <v>137</v>
      </c>
      <c r="K164" t="s">
        <v>138</v>
      </c>
      <c r="L164" t="s">
        <v>645</v>
      </c>
      <c r="M164" t="s">
        <v>646</v>
      </c>
      <c r="N164">
        <v>0.495</v>
      </c>
      <c r="O164">
        <v>0</v>
      </c>
      <c r="P164">
        <v>82</v>
      </c>
      <c r="Q164">
        <v>0</v>
      </c>
      <c r="R164">
        <v>0</v>
      </c>
      <c r="S164">
        <v>0</v>
      </c>
      <c r="T164">
        <v>10</v>
      </c>
      <c r="U164">
        <v>0</v>
      </c>
      <c r="V164">
        <v>0</v>
      </c>
      <c r="W164">
        <v>0</v>
      </c>
      <c r="X164">
        <v>28.418055929684279</v>
      </c>
      <c r="Y164">
        <v>0</v>
      </c>
      <c r="Z164">
        <v>0</v>
      </c>
      <c r="AA164">
        <v>0</v>
      </c>
      <c r="AB164">
        <v>24.578579438183546</v>
      </c>
      <c r="AC164">
        <v>0</v>
      </c>
      <c r="AD164">
        <v>0</v>
      </c>
      <c r="AE164">
        <v>52.996635367867825</v>
      </c>
    </row>
    <row r="165" spans="1:31" x14ac:dyDescent="0.3">
      <c r="A165">
        <v>2551798</v>
      </c>
      <c r="B165">
        <v>1</v>
      </c>
      <c r="C165" t="s">
        <v>80</v>
      </c>
      <c r="D165" t="s">
        <v>82</v>
      </c>
      <c r="E165" t="s">
        <v>171</v>
      </c>
      <c r="F165" t="s">
        <v>647</v>
      </c>
      <c r="G165" t="s">
        <v>190</v>
      </c>
      <c r="H165" t="s">
        <v>157</v>
      </c>
      <c r="I165" t="s">
        <v>136</v>
      </c>
      <c r="J165" t="s">
        <v>137</v>
      </c>
      <c r="K165" t="s">
        <v>138</v>
      </c>
      <c r="L165" t="s">
        <v>648</v>
      </c>
      <c r="M165" t="s">
        <v>649</v>
      </c>
      <c r="N165">
        <v>2.1722222219999998</v>
      </c>
      <c r="O165">
        <v>0</v>
      </c>
      <c r="P165">
        <v>92</v>
      </c>
      <c r="Q165">
        <v>0</v>
      </c>
      <c r="R165">
        <v>0</v>
      </c>
      <c r="S165">
        <v>0</v>
      </c>
      <c r="T165">
        <v>2</v>
      </c>
      <c r="U165">
        <v>0</v>
      </c>
      <c r="V165">
        <v>0</v>
      </c>
      <c r="W165">
        <v>0</v>
      </c>
      <c r="X165">
        <v>34.389622488919251</v>
      </c>
      <c r="Y165">
        <v>0</v>
      </c>
      <c r="Z165">
        <v>0</v>
      </c>
      <c r="AA165">
        <v>0</v>
      </c>
      <c r="AB165">
        <v>1.4344731995917099</v>
      </c>
      <c r="AC165">
        <v>0</v>
      </c>
      <c r="AD165">
        <v>0</v>
      </c>
      <c r="AE165">
        <v>35.824095688510958</v>
      </c>
    </row>
    <row r="166" spans="1:31" x14ac:dyDescent="0.3">
      <c r="A166">
        <v>2551157</v>
      </c>
      <c r="B166">
        <v>1</v>
      </c>
      <c r="C166" t="s">
        <v>81</v>
      </c>
      <c r="D166" t="s">
        <v>117</v>
      </c>
      <c r="E166" t="s">
        <v>184</v>
      </c>
      <c r="F166" t="s">
        <v>650</v>
      </c>
      <c r="G166" t="s">
        <v>194</v>
      </c>
      <c r="H166" t="s">
        <v>135</v>
      </c>
      <c r="I166" t="s">
        <v>136</v>
      </c>
      <c r="J166" t="s">
        <v>137</v>
      </c>
      <c r="K166" t="s">
        <v>144</v>
      </c>
      <c r="L166" t="s">
        <v>651</v>
      </c>
      <c r="M166" t="s">
        <v>652</v>
      </c>
      <c r="N166">
        <v>0.87694444400000005</v>
      </c>
      <c r="O166">
        <v>0</v>
      </c>
      <c r="P166">
        <v>25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2.7458045759384855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2.7458045759384855</v>
      </c>
    </row>
    <row r="167" spans="1:31" x14ac:dyDescent="0.3">
      <c r="A167">
        <v>2551194</v>
      </c>
      <c r="B167">
        <v>1</v>
      </c>
      <c r="C167" t="s">
        <v>81</v>
      </c>
      <c r="D167" t="s">
        <v>127</v>
      </c>
      <c r="E167" t="s">
        <v>184</v>
      </c>
      <c r="F167" t="s">
        <v>653</v>
      </c>
      <c r="G167" t="s">
        <v>143</v>
      </c>
      <c r="H167" t="s">
        <v>135</v>
      </c>
      <c r="I167" t="s">
        <v>136</v>
      </c>
      <c r="J167" t="s">
        <v>137</v>
      </c>
      <c r="K167" t="s">
        <v>144</v>
      </c>
      <c r="L167" t="s">
        <v>654</v>
      </c>
      <c r="M167" t="s">
        <v>655</v>
      </c>
      <c r="N167">
        <v>8.7577777769999994</v>
      </c>
      <c r="O167">
        <v>0</v>
      </c>
      <c r="P167">
        <v>40</v>
      </c>
      <c r="Q167">
        <v>0</v>
      </c>
      <c r="R167">
        <v>15</v>
      </c>
      <c r="S167">
        <v>0</v>
      </c>
      <c r="T167">
        <v>11</v>
      </c>
      <c r="U167">
        <v>0</v>
      </c>
      <c r="V167">
        <v>0</v>
      </c>
      <c r="W167">
        <v>0</v>
      </c>
      <c r="X167">
        <v>72.198797768253385</v>
      </c>
      <c r="Y167">
        <v>0</v>
      </c>
      <c r="Z167">
        <v>360.53021476628925</v>
      </c>
      <c r="AA167">
        <v>0</v>
      </c>
      <c r="AB167">
        <v>34.9015131235548</v>
      </c>
      <c r="AC167">
        <v>0</v>
      </c>
      <c r="AD167">
        <v>0</v>
      </c>
      <c r="AE167">
        <v>467.63052565809744</v>
      </c>
    </row>
    <row r="168" spans="1:31" x14ac:dyDescent="0.3">
      <c r="A168">
        <v>2551008</v>
      </c>
      <c r="B168">
        <v>1</v>
      </c>
      <c r="C168" t="s">
        <v>81</v>
      </c>
      <c r="D168" t="s">
        <v>128</v>
      </c>
      <c r="E168" t="s">
        <v>141</v>
      </c>
      <c r="F168" t="s">
        <v>288</v>
      </c>
      <c r="G168" t="s">
        <v>134</v>
      </c>
      <c r="H168" t="s">
        <v>135</v>
      </c>
      <c r="I168" t="s">
        <v>136</v>
      </c>
      <c r="J168" t="s">
        <v>137</v>
      </c>
      <c r="K168" t="s">
        <v>138</v>
      </c>
      <c r="L168" t="s">
        <v>656</v>
      </c>
      <c r="M168" t="s">
        <v>657</v>
      </c>
      <c r="N168">
        <v>0.2225</v>
      </c>
      <c r="O168">
        <v>13</v>
      </c>
      <c r="P168">
        <v>105</v>
      </c>
      <c r="Q168">
        <v>35</v>
      </c>
      <c r="R168">
        <v>16</v>
      </c>
      <c r="S168">
        <v>3</v>
      </c>
      <c r="T168">
        <v>9</v>
      </c>
      <c r="U168">
        <v>0</v>
      </c>
      <c r="V168">
        <v>0</v>
      </c>
      <c r="W168">
        <v>0.46422982274223001</v>
      </c>
      <c r="X168">
        <v>3.4335856708734975</v>
      </c>
      <c r="Y168">
        <v>3.3736147190987404</v>
      </c>
      <c r="Z168">
        <v>0.72518400336881228</v>
      </c>
      <c r="AA168">
        <v>0.53092777537424252</v>
      </c>
      <c r="AB168">
        <v>0.57966968486206005</v>
      </c>
      <c r="AC168">
        <v>0</v>
      </c>
      <c r="AD168">
        <v>0</v>
      </c>
      <c r="AE168">
        <v>9.1072116763195829</v>
      </c>
    </row>
    <row r="169" spans="1:31" x14ac:dyDescent="0.3">
      <c r="A169">
        <v>2551051</v>
      </c>
      <c r="B169">
        <v>1</v>
      </c>
      <c r="C169" t="s">
        <v>80</v>
      </c>
      <c r="D169" t="s">
        <v>104</v>
      </c>
      <c r="E169" t="s">
        <v>147</v>
      </c>
      <c r="F169" t="s">
        <v>658</v>
      </c>
      <c r="G169" t="s">
        <v>134</v>
      </c>
      <c r="H169" t="s">
        <v>135</v>
      </c>
      <c r="I169" t="s">
        <v>136</v>
      </c>
      <c r="J169" t="s">
        <v>137</v>
      </c>
      <c r="K169" t="s">
        <v>138</v>
      </c>
      <c r="L169" t="s">
        <v>659</v>
      </c>
      <c r="M169" t="s">
        <v>660</v>
      </c>
      <c r="N169">
        <v>0.705555555</v>
      </c>
      <c r="O169">
        <v>7</v>
      </c>
      <c r="P169">
        <v>77</v>
      </c>
      <c r="Q169">
        <v>52</v>
      </c>
      <c r="R169">
        <v>206</v>
      </c>
      <c r="S169">
        <v>13</v>
      </c>
      <c r="T169">
        <v>45</v>
      </c>
      <c r="U169">
        <v>2</v>
      </c>
      <c r="V169">
        <v>0</v>
      </c>
      <c r="W169">
        <v>1.0071536761492499</v>
      </c>
      <c r="X169">
        <v>9.2590437593733412</v>
      </c>
      <c r="Y169">
        <v>10.940284444921465</v>
      </c>
      <c r="Z169">
        <v>43.522777120967056</v>
      </c>
      <c r="AA169">
        <v>9.8500733807553331</v>
      </c>
      <c r="AB169">
        <v>9.5446297019369641</v>
      </c>
      <c r="AC169">
        <v>2.5650722622290663</v>
      </c>
      <c r="AD169">
        <v>0</v>
      </c>
      <c r="AE169">
        <v>86.689034346332477</v>
      </c>
    </row>
    <row r="170" spans="1:31" x14ac:dyDescent="0.3">
      <c r="A170">
        <v>2551300</v>
      </c>
      <c r="B170">
        <v>1</v>
      </c>
      <c r="C170" t="s">
        <v>80</v>
      </c>
      <c r="D170" t="s">
        <v>98</v>
      </c>
      <c r="E170" t="s">
        <v>171</v>
      </c>
      <c r="F170" t="s">
        <v>661</v>
      </c>
      <c r="G170" t="s">
        <v>168</v>
      </c>
      <c r="H170" t="s">
        <v>157</v>
      </c>
      <c r="I170" t="s">
        <v>136</v>
      </c>
      <c r="J170" t="s">
        <v>137</v>
      </c>
      <c r="K170" t="s">
        <v>138</v>
      </c>
      <c r="L170" t="s">
        <v>662</v>
      </c>
      <c r="M170" t="s">
        <v>663</v>
      </c>
      <c r="N170">
        <v>1.125277777</v>
      </c>
      <c r="O170">
        <v>0</v>
      </c>
      <c r="P170">
        <v>28</v>
      </c>
      <c r="Q170">
        <v>0</v>
      </c>
      <c r="R170">
        <v>1</v>
      </c>
      <c r="S170">
        <v>0</v>
      </c>
      <c r="T170">
        <v>6</v>
      </c>
      <c r="U170">
        <v>0</v>
      </c>
      <c r="V170">
        <v>0</v>
      </c>
      <c r="W170">
        <v>0</v>
      </c>
      <c r="X170">
        <v>8.1086442580072067</v>
      </c>
      <c r="Y170">
        <v>0</v>
      </c>
      <c r="Z170">
        <v>2.0924602337916669</v>
      </c>
      <c r="AA170">
        <v>0</v>
      </c>
      <c r="AB170">
        <v>9.5556127470766707</v>
      </c>
      <c r="AC170">
        <v>0</v>
      </c>
      <c r="AD170">
        <v>0</v>
      </c>
      <c r="AE170">
        <v>19.756717238875545</v>
      </c>
    </row>
    <row r="171" spans="1:31" x14ac:dyDescent="0.3">
      <c r="A171">
        <v>2551509</v>
      </c>
      <c r="B171">
        <v>1</v>
      </c>
      <c r="C171" t="s">
        <v>81</v>
      </c>
      <c r="D171" t="s">
        <v>116</v>
      </c>
      <c r="E171" t="s">
        <v>184</v>
      </c>
      <c r="F171" t="s">
        <v>664</v>
      </c>
      <c r="G171" t="s">
        <v>318</v>
      </c>
      <c r="H171" t="s">
        <v>135</v>
      </c>
      <c r="I171" t="s">
        <v>136</v>
      </c>
      <c r="J171" t="s">
        <v>137</v>
      </c>
      <c r="K171" t="s">
        <v>144</v>
      </c>
      <c r="L171" t="s">
        <v>665</v>
      </c>
      <c r="M171" t="s">
        <v>666</v>
      </c>
      <c r="N171">
        <v>0.24249999999999999</v>
      </c>
      <c r="O171">
        <v>0</v>
      </c>
      <c r="P171">
        <v>12</v>
      </c>
      <c r="Q171">
        <v>0</v>
      </c>
      <c r="R171">
        <v>1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0.57524326321284003</v>
      </c>
      <c r="Y171">
        <v>0</v>
      </c>
      <c r="Z171">
        <v>0.44559633262499998</v>
      </c>
      <c r="AA171">
        <v>0</v>
      </c>
      <c r="AB171">
        <v>0</v>
      </c>
      <c r="AC171">
        <v>0</v>
      </c>
      <c r="AD171">
        <v>0</v>
      </c>
      <c r="AE171">
        <v>1.02083959583784</v>
      </c>
    </row>
    <row r="172" spans="1:31" x14ac:dyDescent="0.3">
      <c r="A172">
        <v>2551131</v>
      </c>
      <c r="B172">
        <v>1</v>
      </c>
      <c r="C172" t="s">
        <v>80</v>
      </c>
      <c r="D172" t="s">
        <v>83</v>
      </c>
      <c r="E172" t="s">
        <v>175</v>
      </c>
      <c r="F172" t="s">
        <v>667</v>
      </c>
      <c r="G172" t="s">
        <v>213</v>
      </c>
      <c r="H172" t="s">
        <v>157</v>
      </c>
      <c r="I172" t="s">
        <v>136</v>
      </c>
      <c r="J172" t="s">
        <v>137</v>
      </c>
      <c r="K172" t="s">
        <v>138</v>
      </c>
      <c r="L172" t="s">
        <v>668</v>
      </c>
      <c r="M172" t="s">
        <v>669</v>
      </c>
      <c r="N172">
        <v>3.2850000000000001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19</v>
      </c>
      <c r="U172">
        <v>0</v>
      </c>
      <c r="V172">
        <v>1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276.99963398737742</v>
      </c>
      <c r="AC172">
        <v>0</v>
      </c>
      <c r="AD172">
        <v>51.065522481038009</v>
      </c>
      <c r="AE172">
        <v>328.06515646841541</v>
      </c>
    </row>
    <row r="173" spans="1:31" x14ac:dyDescent="0.3">
      <c r="A173">
        <v>2551649</v>
      </c>
      <c r="B173">
        <v>1</v>
      </c>
      <c r="C173" t="s">
        <v>80</v>
      </c>
      <c r="D173" t="s">
        <v>98</v>
      </c>
      <c r="E173" t="s">
        <v>141</v>
      </c>
      <c r="F173" t="s">
        <v>670</v>
      </c>
      <c r="G173" t="s">
        <v>134</v>
      </c>
      <c r="H173" t="s">
        <v>135</v>
      </c>
      <c r="I173" t="s">
        <v>136</v>
      </c>
      <c r="J173" t="s">
        <v>137</v>
      </c>
      <c r="K173" t="s">
        <v>138</v>
      </c>
      <c r="L173" t="s">
        <v>671</v>
      </c>
      <c r="M173" t="s">
        <v>672</v>
      </c>
      <c r="N173">
        <v>2.1475</v>
      </c>
      <c r="O173">
        <v>0</v>
      </c>
      <c r="P173">
        <v>21</v>
      </c>
      <c r="Q173">
        <v>29</v>
      </c>
      <c r="R173">
        <v>189</v>
      </c>
      <c r="S173">
        <v>8</v>
      </c>
      <c r="T173">
        <v>64</v>
      </c>
      <c r="U173">
        <v>2</v>
      </c>
      <c r="V173">
        <v>0</v>
      </c>
      <c r="W173">
        <v>0</v>
      </c>
      <c r="X173">
        <v>24.138103645763838</v>
      </c>
      <c r="Y173">
        <v>694.60072612303293</v>
      </c>
      <c r="Z173">
        <v>1748.8579596158638</v>
      </c>
      <c r="AA173">
        <v>167.86227062296587</v>
      </c>
      <c r="AB173">
        <v>440.98369347911103</v>
      </c>
      <c r="AC173">
        <v>88.442348929176006</v>
      </c>
      <c r="AD173">
        <v>0</v>
      </c>
      <c r="AE173">
        <v>3164.8851024159135</v>
      </c>
    </row>
    <row r="174" spans="1:31" x14ac:dyDescent="0.3">
      <c r="A174">
        <v>2551108</v>
      </c>
      <c r="B174">
        <v>1</v>
      </c>
      <c r="C174" t="s">
        <v>81</v>
      </c>
      <c r="D174" t="s">
        <v>128</v>
      </c>
      <c r="E174" t="s">
        <v>184</v>
      </c>
      <c r="F174" t="s">
        <v>673</v>
      </c>
      <c r="G174" t="s">
        <v>143</v>
      </c>
      <c r="H174" t="s">
        <v>135</v>
      </c>
      <c r="I174" t="s">
        <v>136</v>
      </c>
      <c r="J174" t="s">
        <v>137</v>
      </c>
      <c r="K174" t="s">
        <v>144</v>
      </c>
      <c r="L174" t="s">
        <v>674</v>
      </c>
      <c r="M174" t="s">
        <v>675</v>
      </c>
      <c r="N174">
        <v>7.0774999999999997</v>
      </c>
      <c r="O174">
        <v>0</v>
      </c>
      <c r="P174">
        <v>498</v>
      </c>
      <c r="Q174">
        <v>0</v>
      </c>
      <c r="R174">
        <v>2</v>
      </c>
      <c r="S174">
        <v>0</v>
      </c>
      <c r="T174">
        <v>12</v>
      </c>
      <c r="U174">
        <v>0</v>
      </c>
      <c r="V174">
        <v>0</v>
      </c>
      <c r="W174">
        <v>0</v>
      </c>
      <c r="X174">
        <v>791.49460380439541</v>
      </c>
      <c r="Y174">
        <v>0</v>
      </c>
      <c r="Z174">
        <v>2.4402553346351481</v>
      </c>
      <c r="AA174">
        <v>0</v>
      </c>
      <c r="AB174">
        <v>113.59198876952539</v>
      </c>
      <c r="AC174">
        <v>0</v>
      </c>
      <c r="AD174">
        <v>0</v>
      </c>
      <c r="AE174">
        <v>907.52684790855596</v>
      </c>
    </row>
    <row r="175" spans="1:31" x14ac:dyDescent="0.3">
      <c r="A175">
        <v>2550985</v>
      </c>
      <c r="B175">
        <v>1</v>
      </c>
      <c r="C175" t="s">
        <v>80</v>
      </c>
      <c r="D175" t="s">
        <v>83</v>
      </c>
      <c r="E175" t="s">
        <v>166</v>
      </c>
      <c r="F175" t="s">
        <v>676</v>
      </c>
      <c r="G175" t="s">
        <v>198</v>
      </c>
      <c r="H175" t="s">
        <v>157</v>
      </c>
      <c r="I175" t="s">
        <v>136</v>
      </c>
      <c r="J175" t="s">
        <v>137</v>
      </c>
      <c r="K175" t="s">
        <v>138</v>
      </c>
      <c r="L175" t="s">
        <v>677</v>
      </c>
      <c r="M175" t="s">
        <v>678</v>
      </c>
      <c r="N175">
        <v>1.366944444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2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0.16864962293511501</v>
      </c>
      <c r="AC175">
        <v>0</v>
      </c>
      <c r="AD175">
        <v>0</v>
      </c>
      <c r="AE175">
        <v>0.16864962293511501</v>
      </c>
    </row>
    <row r="176" spans="1:31" x14ac:dyDescent="0.3">
      <c r="A176">
        <v>2551655</v>
      </c>
      <c r="B176">
        <v>1</v>
      </c>
      <c r="C176" t="s">
        <v>80</v>
      </c>
      <c r="D176" t="s">
        <v>93</v>
      </c>
      <c r="E176" t="s">
        <v>141</v>
      </c>
      <c r="F176" t="s">
        <v>679</v>
      </c>
      <c r="G176" t="s">
        <v>134</v>
      </c>
      <c r="H176" t="s">
        <v>135</v>
      </c>
      <c r="I176" t="s">
        <v>680</v>
      </c>
      <c r="J176" t="s">
        <v>137</v>
      </c>
      <c r="K176" t="s">
        <v>138</v>
      </c>
      <c r="L176" t="s">
        <v>681</v>
      </c>
      <c r="M176" t="s">
        <v>682</v>
      </c>
      <c r="N176">
        <v>3.8888888000000003E-2</v>
      </c>
      <c r="O176">
        <v>0</v>
      </c>
      <c r="P176">
        <v>3630</v>
      </c>
      <c r="Q176">
        <v>3</v>
      </c>
      <c r="R176">
        <v>1</v>
      </c>
      <c r="S176">
        <v>1</v>
      </c>
      <c r="T176">
        <v>120</v>
      </c>
      <c r="U176">
        <v>1</v>
      </c>
      <c r="V176">
        <v>0</v>
      </c>
      <c r="W176">
        <v>0</v>
      </c>
      <c r="X176">
        <v>32.358232932671179</v>
      </c>
      <c r="Y176">
        <v>1.4993405893787999</v>
      </c>
      <c r="Z176">
        <v>0.72973230523200006</v>
      </c>
      <c r="AA176">
        <v>1.7982084099556501</v>
      </c>
      <c r="AB176">
        <v>8.3788450690271503</v>
      </c>
      <c r="AC176">
        <v>1.3325055343523</v>
      </c>
      <c r="AD176">
        <v>0</v>
      </c>
      <c r="AE176">
        <v>46.096864840617073</v>
      </c>
    </row>
    <row r="177" spans="1:31" x14ac:dyDescent="0.3">
      <c r="A177">
        <v>2551217</v>
      </c>
      <c r="B177">
        <v>1</v>
      </c>
      <c r="C177" t="s">
        <v>81</v>
      </c>
      <c r="D177" t="s">
        <v>120</v>
      </c>
      <c r="E177" t="s">
        <v>166</v>
      </c>
      <c r="F177" t="s">
        <v>683</v>
      </c>
      <c r="G177" t="s">
        <v>181</v>
      </c>
      <c r="H177" t="s">
        <v>157</v>
      </c>
      <c r="I177" t="s">
        <v>136</v>
      </c>
      <c r="J177" t="s">
        <v>137</v>
      </c>
      <c r="K177" t="s">
        <v>138</v>
      </c>
      <c r="L177" t="s">
        <v>684</v>
      </c>
      <c r="M177" t="s">
        <v>685</v>
      </c>
      <c r="N177">
        <v>4.159166666</v>
      </c>
      <c r="O177">
        <v>0</v>
      </c>
      <c r="P177">
        <v>1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1.1748793195886669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1.1748793195886669</v>
      </c>
    </row>
    <row r="178" spans="1:31" x14ac:dyDescent="0.3">
      <c r="A178">
        <v>2551672</v>
      </c>
      <c r="B178">
        <v>1</v>
      </c>
      <c r="C178" t="s">
        <v>81</v>
      </c>
      <c r="D178" t="s">
        <v>115</v>
      </c>
      <c r="E178" t="s">
        <v>171</v>
      </c>
      <c r="F178" t="s">
        <v>686</v>
      </c>
      <c r="G178" t="s">
        <v>190</v>
      </c>
      <c r="H178" t="s">
        <v>157</v>
      </c>
      <c r="I178" t="s">
        <v>136</v>
      </c>
      <c r="J178" t="s">
        <v>137</v>
      </c>
      <c r="K178" t="s">
        <v>138</v>
      </c>
      <c r="L178" t="s">
        <v>687</v>
      </c>
      <c r="M178" t="s">
        <v>688</v>
      </c>
      <c r="N178">
        <v>3.8047222220000001</v>
      </c>
      <c r="O178">
        <v>0</v>
      </c>
      <c r="P178">
        <v>78</v>
      </c>
      <c r="Q178">
        <v>0</v>
      </c>
      <c r="R178">
        <v>1</v>
      </c>
      <c r="S178">
        <v>0</v>
      </c>
      <c r="T178">
        <v>8</v>
      </c>
      <c r="U178">
        <v>0</v>
      </c>
      <c r="V178">
        <v>0</v>
      </c>
      <c r="W178">
        <v>0</v>
      </c>
      <c r="X178">
        <v>31.924710418438575</v>
      </c>
      <c r="Y178">
        <v>0</v>
      </c>
      <c r="Z178">
        <v>0</v>
      </c>
      <c r="AA178">
        <v>0</v>
      </c>
      <c r="AB178">
        <v>1.5050897423495568</v>
      </c>
      <c r="AC178">
        <v>0</v>
      </c>
      <c r="AD178">
        <v>0</v>
      </c>
      <c r="AE178">
        <v>33.429800160788133</v>
      </c>
    </row>
    <row r="179" spans="1:31" x14ac:dyDescent="0.3">
      <c r="A179">
        <v>2551423</v>
      </c>
      <c r="B179">
        <v>1</v>
      </c>
      <c r="C179" t="s">
        <v>80</v>
      </c>
      <c r="D179" t="s">
        <v>101</v>
      </c>
      <c r="E179" t="s">
        <v>171</v>
      </c>
      <c r="F179" t="s">
        <v>689</v>
      </c>
      <c r="G179" t="s">
        <v>202</v>
      </c>
      <c r="H179" t="s">
        <v>157</v>
      </c>
      <c r="I179" t="s">
        <v>136</v>
      </c>
      <c r="J179" t="s">
        <v>137</v>
      </c>
      <c r="K179" t="s">
        <v>138</v>
      </c>
      <c r="L179" t="s">
        <v>690</v>
      </c>
      <c r="M179" t="s">
        <v>691</v>
      </c>
      <c r="N179">
        <v>0.949722222</v>
      </c>
      <c r="O179">
        <v>0</v>
      </c>
      <c r="P179">
        <v>218</v>
      </c>
      <c r="Q179">
        <v>0</v>
      </c>
      <c r="R179">
        <v>0</v>
      </c>
      <c r="S179">
        <v>0</v>
      </c>
      <c r="T179">
        <v>11</v>
      </c>
      <c r="U179">
        <v>0</v>
      </c>
      <c r="V179">
        <v>0</v>
      </c>
      <c r="W179">
        <v>0</v>
      </c>
      <c r="X179">
        <v>36.828759808790487</v>
      </c>
      <c r="Y179">
        <v>0</v>
      </c>
      <c r="Z179">
        <v>0</v>
      </c>
      <c r="AA179">
        <v>0</v>
      </c>
      <c r="AB179">
        <v>10.116760840122669</v>
      </c>
      <c r="AC179">
        <v>0</v>
      </c>
      <c r="AD179">
        <v>0</v>
      </c>
      <c r="AE179">
        <v>46.94552064891316</v>
      </c>
    </row>
    <row r="180" spans="1:31" x14ac:dyDescent="0.3">
      <c r="A180">
        <v>2551031</v>
      </c>
      <c r="B180">
        <v>1</v>
      </c>
      <c r="C180" t="s">
        <v>80</v>
      </c>
      <c r="D180" t="s">
        <v>100</v>
      </c>
      <c r="E180" t="s">
        <v>147</v>
      </c>
      <c r="F180" t="s">
        <v>692</v>
      </c>
      <c r="G180" t="s">
        <v>134</v>
      </c>
      <c r="H180" t="s">
        <v>135</v>
      </c>
      <c r="I180" t="s">
        <v>136</v>
      </c>
      <c r="J180" t="s">
        <v>137</v>
      </c>
      <c r="K180" t="s">
        <v>138</v>
      </c>
      <c r="L180" t="s">
        <v>693</v>
      </c>
      <c r="M180" t="s">
        <v>694</v>
      </c>
      <c r="N180">
        <v>0.60972222200000004</v>
      </c>
      <c r="O180">
        <v>0</v>
      </c>
      <c r="P180">
        <v>478</v>
      </c>
      <c r="Q180">
        <v>1</v>
      </c>
      <c r="R180">
        <v>42</v>
      </c>
      <c r="S180">
        <v>0</v>
      </c>
      <c r="T180">
        <v>69</v>
      </c>
      <c r="U180">
        <v>0</v>
      </c>
      <c r="V180">
        <v>1</v>
      </c>
      <c r="W180">
        <v>0</v>
      </c>
      <c r="X180">
        <v>62.309552072249609</v>
      </c>
      <c r="Y180">
        <v>13.730563829310416</v>
      </c>
      <c r="Z180">
        <v>57.107477599307678</v>
      </c>
      <c r="AA180">
        <v>0</v>
      </c>
      <c r="AB180">
        <v>34.992535336532526</v>
      </c>
      <c r="AC180">
        <v>0</v>
      </c>
      <c r="AD180">
        <v>12.384205710942977</v>
      </c>
      <c r="AE180">
        <v>180.52433454834323</v>
      </c>
    </row>
    <row r="181" spans="1:31" x14ac:dyDescent="0.3">
      <c r="A181">
        <v>2551025</v>
      </c>
      <c r="B181">
        <v>1</v>
      </c>
      <c r="C181" t="s">
        <v>80</v>
      </c>
      <c r="D181" t="s">
        <v>104</v>
      </c>
      <c r="E181" t="s">
        <v>166</v>
      </c>
      <c r="F181" t="s">
        <v>695</v>
      </c>
      <c r="G181" t="s">
        <v>168</v>
      </c>
      <c r="H181" t="s">
        <v>157</v>
      </c>
      <c r="I181" t="s">
        <v>136</v>
      </c>
      <c r="J181" t="s">
        <v>137</v>
      </c>
      <c r="K181" t="s">
        <v>138</v>
      </c>
      <c r="L181" t="s">
        <v>696</v>
      </c>
      <c r="M181" t="s">
        <v>697</v>
      </c>
      <c r="N181">
        <v>2.0591666659999999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2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3.5214479655394304</v>
      </c>
      <c r="AC181">
        <v>0</v>
      </c>
      <c r="AD181">
        <v>0</v>
      </c>
      <c r="AE181">
        <v>3.5214479655394304</v>
      </c>
    </row>
    <row r="182" spans="1:31" x14ac:dyDescent="0.3">
      <c r="A182">
        <v>2551572</v>
      </c>
      <c r="B182">
        <v>1</v>
      </c>
      <c r="C182" t="s">
        <v>81</v>
      </c>
      <c r="D182" t="s">
        <v>123</v>
      </c>
      <c r="E182" t="s">
        <v>171</v>
      </c>
      <c r="F182" t="s">
        <v>698</v>
      </c>
      <c r="G182" t="s">
        <v>190</v>
      </c>
      <c r="H182" t="s">
        <v>157</v>
      </c>
      <c r="I182" t="s">
        <v>136</v>
      </c>
      <c r="J182" t="s">
        <v>137</v>
      </c>
      <c r="K182" t="s">
        <v>138</v>
      </c>
      <c r="L182" t="s">
        <v>699</v>
      </c>
      <c r="M182" t="s">
        <v>700</v>
      </c>
      <c r="N182">
        <v>5.8158333329999996</v>
      </c>
      <c r="O182">
        <v>0</v>
      </c>
      <c r="P182">
        <v>0</v>
      </c>
      <c r="Q182">
        <v>0</v>
      </c>
      <c r="R182">
        <v>9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351.14245945406452</v>
      </c>
      <c r="AA182">
        <v>0</v>
      </c>
      <c r="AB182">
        <v>0</v>
      </c>
      <c r="AC182">
        <v>0</v>
      </c>
      <c r="AD182">
        <v>0</v>
      </c>
      <c r="AE182">
        <v>351.14245945406452</v>
      </c>
    </row>
    <row r="183" spans="1:31" x14ac:dyDescent="0.3">
      <c r="A183">
        <v>2551718</v>
      </c>
      <c r="B183">
        <v>1</v>
      </c>
      <c r="C183" t="s">
        <v>80</v>
      </c>
      <c r="D183" t="s">
        <v>106</v>
      </c>
      <c r="E183" t="s">
        <v>155</v>
      </c>
      <c r="F183" t="s">
        <v>701</v>
      </c>
      <c r="G183" t="s">
        <v>202</v>
      </c>
      <c r="H183" t="s">
        <v>157</v>
      </c>
      <c r="I183" t="s">
        <v>136</v>
      </c>
      <c r="J183" t="s">
        <v>137</v>
      </c>
      <c r="K183" t="s">
        <v>138</v>
      </c>
      <c r="L183" t="s">
        <v>702</v>
      </c>
      <c r="M183" t="s">
        <v>703</v>
      </c>
      <c r="N183">
        <v>0.49111111099999999</v>
      </c>
      <c r="O183">
        <v>0</v>
      </c>
      <c r="P183">
        <v>13</v>
      </c>
      <c r="Q183">
        <v>0</v>
      </c>
      <c r="R183">
        <v>11</v>
      </c>
      <c r="S183">
        <v>0</v>
      </c>
      <c r="T183">
        <v>10</v>
      </c>
      <c r="U183">
        <v>0</v>
      </c>
      <c r="V183">
        <v>0</v>
      </c>
      <c r="W183">
        <v>0</v>
      </c>
      <c r="X183">
        <v>2.6743508467571999</v>
      </c>
      <c r="Y183">
        <v>0</v>
      </c>
      <c r="Z183">
        <v>14.466906626334934</v>
      </c>
      <c r="AA183">
        <v>0</v>
      </c>
      <c r="AB183">
        <v>16.73055423161431</v>
      </c>
      <c r="AC183">
        <v>0</v>
      </c>
      <c r="AD183">
        <v>0</v>
      </c>
      <c r="AE183">
        <v>33.871811704706445</v>
      </c>
    </row>
    <row r="184" spans="1:31" x14ac:dyDescent="0.3">
      <c r="A184">
        <v>2551469</v>
      </c>
      <c r="B184">
        <v>1</v>
      </c>
      <c r="C184" t="s">
        <v>80</v>
      </c>
      <c r="D184" t="s">
        <v>98</v>
      </c>
      <c r="E184" t="s">
        <v>166</v>
      </c>
      <c r="F184" t="s">
        <v>704</v>
      </c>
      <c r="G184" t="s">
        <v>168</v>
      </c>
      <c r="H184" t="s">
        <v>157</v>
      </c>
      <c r="I184" t="s">
        <v>136</v>
      </c>
      <c r="J184" t="s">
        <v>137</v>
      </c>
      <c r="K184" t="s">
        <v>138</v>
      </c>
      <c r="L184" t="s">
        <v>705</v>
      </c>
      <c r="M184" t="s">
        <v>706</v>
      </c>
      <c r="N184">
        <v>3.2283333330000001</v>
      </c>
      <c r="O184">
        <v>0</v>
      </c>
      <c r="P184">
        <v>1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0.34233166118483671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0.34233166118483671</v>
      </c>
    </row>
    <row r="185" spans="1:31" x14ac:dyDescent="0.3">
      <c r="A185">
        <v>2551864</v>
      </c>
      <c r="B185">
        <v>1</v>
      </c>
      <c r="C185" t="s">
        <v>81</v>
      </c>
      <c r="D185" t="s">
        <v>126</v>
      </c>
      <c r="E185" t="s">
        <v>147</v>
      </c>
      <c r="F185" t="s">
        <v>707</v>
      </c>
      <c r="G185" t="s">
        <v>134</v>
      </c>
      <c r="H185" t="s">
        <v>135</v>
      </c>
      <c r="I185" t="s">
        <v>136</v>
      </c>
      <c r="J185" t="s">
        <v>137</v>
      </c>
      <c r="K185" t="s">
        <v>138</v>
      </c>
      <c r="L185" t="s">
        <v>708</v>
      </c>
      <c r="M185" t="s">
        <v>709</v>
      </c>
      <c r="N185">
        <v>0.68027777700000003</v>
      </c>
      <c r="O185">
        <v>15</v>
      </c>
      <c r="P185">
        <v>1652</v>
      </c>
      <c r="Q185">
        <v>72</v>
      </c>
      <c r="R185">
        <v>544</v>
      </c>
      <c r="S185">
        <v>13</v>
      </c>
      <c r="T185">
        <v>93</v>
      </c>
      <c r="U185">
        <v>0</v>
      </c>
      <c r="V185">
        <v>0</v>
      </c>
      <c r="W185">
        <v>2.2586851162115407</v>
      </c>
      <c r="X185">
        <v>115.42070297455439</v>
      </c>
      <c r="Y185">
        <v>421.41371305636051</v>
      </c>
      <c r="Z185">
        <v>166.61403951823726</v>
      </c>
      <c r="AA185">
        <v>56.093346471436064</v>
      </c>
      <c r="AB185">
        <v>23.992960715077317</v>
      </c>
      <c r="AC185">
        <v>0</v>
      </c>
      <c r="AD185">
        <v>0</v>
      </c>
      <c r="AE185">
        <v>785.79344785187709</v>
      </c>
    </row>
    <row r="186" spans="1:31" x14ac:dyDescent="0.3">
      <c r="A186">
        <v>2551260</v>
      </c>
      <c r="B186">
        <v>1</v>
      </c>
      <c r="C186" t="s">
        <v>81</v>
      </c>
      <c r="D186" t="s">
        <v>126</v>
      </c>
      <c r="E186" t="s">
        <v>147</v>
      </c>
      <c r="F186" t="s">
        <v>710</v>
      </c>
      <c r="G186" t="s">
        <v>143</v>
      </c>
      <c r="H186" t="s">
        <v>135</v>
      </c>
      <c r="I186" t="s">
        <v>136</v>
      </c>
      <c r="J186" t="s">
        <v>137</v>
      </c>
      <c r="K186" t="s">
        <v>144</v>
      </c>
      <c r="L186" t="s">
        <v>711</v>
      </c>
      <c r="M186" t="s">
        <v>712</v>
      </c>
      <c r="N186">
        <v>8.8791666659999997</v>
      </c>
      <c r="O186">
        <v>0</v>
      </c>
      <c r="P186">
        <v>210</v>
      </c>
      <c r="Q186">
        <v>0</v>
      </c>
      <c r="R186">
        <v>27</v>
      </c>
      <c r="S186">
        <v>0</v>
      </c>
      <c r="T186">
        <v>8</v>
      </c>
      <c r="U186">
        <v>0</v>
      </c>
      <c r="V186">
        <v>0</v>
      </c>
      <c r="W186">
        <v>0</v>
      </c>
      <c r="X186">
        <v>227.09629765092271</v>
      </c>
      <c r="Y186">
        <v>0</v>
      </c>
      <c r="Z186">
        <v>118.11251529174129</v>
      </c>
      <c r="AA186">
        <v>0</v>
      </c>
      <c r="AB186">
        <v>21.861668175253929</v>
      </c>
      <c r="AC186">
        <v>0</v>
      </c>
      <c r="AD186">
        <v>0</v>
      </c>
      <c r="AE186">
        <v>367.07048111791795</v>
      </c>
    </row>
    <row r="187" spans="1:31" x14ac:dyDescent="0.3">
      <c r="A187">
        <v>2551048</v>
      </c>
      <c r="B187">
        <v>1</v>
      </c>
      <c r="C187" t="s">
        <v>80</v>
      </c>
      <c r="D187" t="s">
        <v>95</v>
      </c>
      <c r="E187" t="s">
        <v>184</v>
      </c>
      <c r="F187" t="s">
        <v>713</v>
      </c>
      <c r="G187" t="s">
        <v>149</v>
      </c>
      <c r="H187" t="s">
        <v>135</v>
      </c>
      <c r="I187" t="s">
        <v>136</v>
      </c>
      <c r="J187" t="s">
        <v>137</v>
      </c>
      <c r="K187" t="s">
        <v>138</v>
      </c>
      <c r="L187" t="s">
        <v>714</v>
      </c>
      <c r="M187" t="s">
        <v>715</v>
      </c>
      <c r="N187">
        <v>1.2080555550000001</v>
      </c>
      <c r="O187">
        <v>0</v>
      </c>
      <c r="P187">
        <v>0</v>
      </c>
      <c r="Q187">
        <v>1</v>
      </c>
      <c r="R187">
        <v>0</v>
      </c>
      <c r="S187">
        <v>3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0.47275075124233745</v>
      </c>
      <c r="Z187">
        <v>0</v>
      </c>
      <c r="AA187">
        <v>86.224871941446509</v>
      </c>
      <c r="AB187">
        <v>0</v>
      </c>
      <c r="AC187">
        <v>0</v>
      </c>
      <c r="AD187">
        <v>0</v>
      </c>
      <c r="AE187">
        <v>86.697622692688853</v>
      </c>
    </row>
    <row r="188" spans="1:31" x14ac:dyDescent="0.3">
      <c r="A188">
        <v>2551234</v>
      </c>
      <c r="B188">
        <v>1</v>
      </c>
      <c r="C188" t="s">
        <v>80</v>
      </c>
      <c r="D188" t="s">
        <v>100</v>
      </c>
      <c r="E188" t="s">
        <v>141</v>
      </c>
      <c r="F188" t="s">
        <v>716</v>
      </c>
      <c r="G188" t="s">
        <v>301</v>
      </c>
      <c r="H188" t="s">
        <v>135</v>
      </c>
      <c r="I188" t="s">
        <v>136</v>
      </c>
      <c r="J188" t="s">
        <v>137</v>
      </c>
      <c r="K188" t="s">
        <v>144</v>
      </c>
      <c r="L188" t="s">
        <v>717</v>
      </c>
      <c r="M188" t="s">
        <v>718</v>
      </c>
      <c r="N188">
        <v>6.0030555550000004</v>
      </c>
      <c r="O188">
        <v>2</v>
      </c>
      <c r="P188">
        <v>1483</v>
      </c>
      <c r="Q188">
        <v>14</v>
      </c>
      <c r="R188">
        <v>153</v>
      </c>
      <c r="S188">
        <v>29</v>
      </c>
      <c r="T188">
        <v>142</v>
      </c>
      <c r="U188">
        <v>1</v>
      </c>
      <c r="V188">
        <v>0</v>
      </c>
      <c r="W188">
        <v>2.7467343475653037</v>
      </c>
      <c r="X188">
        <v>3503.592650140848</v>
      </c>
      <c r="Y188">
        <v>288.54723148110719</v>
      </c>
      <c r="Z188">
        <v>865.97891506635597</v>
      </c>
      <c r="AA188">
        <v>2148.6214499242137</v>
      </c>
      <c r="AB188">
        <v>1246.5905630090376</v>
      </c>
      <c r="AC188">
        <v>609.36534582274885</v>
      </c>
      <c r="AD188">
        <v>0</v>
      </c>
      <c r="AE188">
        <v>8665.442889791877</v>
      </c>
    </row>
    <row r="189" spans="1:31" x14ac:dyDescent="0.3">
      <c r="A189">
        <v>2551068</v>
      </c>
      <c r="B189">
        <v>1</v>
      </c>
      <c r="C189" t="s">
        <v>81</v>
      </c>
      <c r="D189" t="s">
        <v>120</v>
      </c>
      <c r="E189" t="s">
        <v>147</v>
      </c>
      <c r="F189" t="s">
        <v>719</v>
      </c>
      <c r="G189" t="s">
        <v>134</v>
      </c>
      <c r="H189" t="s">
        <v>135</v>
      </c>
      <c r="I189" t="s">
        <v>136</v>
      </c>
      <c r="J189" t="s">
        <v>137</v>
      </c>
      <c r="K189" t="s">
        <v>138</v>
      </c>
      <c r="L189" t="s">
        <v>720</v>
      </c>
      <c r="M189" t="s">
        <v>721</v>
      </c>
      <c r="N189">
        <v>1.0052777770000001</v>
      </c>
      <c r="O189">
        <v>1</v>
      </c>
      <c r="P189">
        <v>952</v>
      </c>
      <c r="Q189">
        <v>37</v>
      </c>
      <c r="R189">
        <v>65</v>
      </c>
      <c r="S189">
        <v>5</v>
      </c>
      <c r="T189">
        <v>69</v>
      </c>
      <c r="U189">
        <v>1</v>
      </c>
      <c r="V189">
        <v>1</v>
      </c>
      <c r="W189">
        <v>0.17606174652000003</v>
      </c>
      <c r="X189">
        <v>157.04654916826826</v>
      </c>
      <c r="Y189">
        <v>125.97160867996787</v>
      </c>
      <c r="Z189">
        <v>92.107224230183434</v>
      </c>
      <c r="AA189">
        <v>8.0928697594481491</v>
      </c>
      <c r="AB189">
        <v>45.933331670846115</v>
      </c>
      <c r="AC189">
        <v>23.253271326961723</v>
      </c>
      <c r="AD189">
        <v>146.34940146904</v>
      </c>
      <c r="AE189">
        <v>598.93031805123564</v>
      </c>
    </row>
    <row r="190" spans="1:31" x14ac:dyDescent="0.3">
      <c r="A190">
        <v>2551383</v>
      </c>
      <c r="B190">
        <v>1</v>
      </c>
      <c r="C190" t="s">
        <v>81</v>
      </c>
      <c r="D190" t="s">
        <v>122</v>
      </c>
      <c r="E190" t="s">
        <v>155</v>
      </c>
      <c r="F190" t="s">
        <v>722</v>
      </c>
      <c r="G190" t="s">
        <v>194</v>
      </c>
      <c r="H190" t="s">
        <v>157</v>
      </c>
      <c r="I190" t="s">
        <v>136</v>
      </c>
      <c r="J190" t="s">
        <v>137</v>
      </c>
      <c r="K190" t="s">
        <v>144</v>
      </c>
      <c r="L190" t="s">
        <v>723</v>
      </c>
      <c r="M190" t="s">
        <v>724</v>
      </c>
      <c r="N190">
        <v>0.263333333</v>
      </c>
      <c r="O190">
        <v>0</v>
      </c>
      <c r="P190">
        <v>48</v>
      </c>
      <c r="Q190">
        <v>0</v>
      </c>
      <c r="R190">
        <v>3</v>
      </c>
      <c r="S190">
        <v>0</v>
      </c>
      <c r="T190">
        <v>3</v>
      </c>
      <c r="U190">
        <v>0</v>
      </c>
      <c r="V190">
        <v>0</v>
      </c>
      <c r="W190">
        <v>0</v>
      </c>
      <c r="X190">
        <v>2.0487659533552547</v>
      </c>
      <c r="Y190">
        <v>0</v>
      </c>
      <c r="Z190">
        <v>0.12329252025621999</v>
      </c>
      <c r="AA190">
        <v>0</v>
      </c>
      <c r="AB190">
        <v>0.17018323314960002</v>
      </c>
      <c r="AC190">
        <v>0</v>
      </c>
      <c r="AD190">
        <v>0</v>
      </c>
      <c r="AE190">
        <v>2.3422417067610746</v>
      </c>
    </row>
    <row r="191" spans="1:31" x14ac:dyDescent="0.3">
      <c r="A191">
        <v>2551005</v>
      </c>
      <c r="B191">
        <v>1</v>
      </c>
      <c r="C191" t="s">
        <v>81</v>
      </c>
      <c r="D191" t="s">
        <v>113</v>
      </c>
      <c r="E191" t="s">
        <v>147</v>
      </c>
      <c r="F191" t="s">
        <v>725</v>
      </c>
      <c r="G191" t="s">
        <v>134</v>
      </c>
      <c r="H191" t="s">
        <v>135</v>
      </c>
      <c r="I191" t="s">
        <v>136</v>
      </c>
      <c r="J191" t="s">
        <v>137</v>
      </c>
      <c r="K191" t="s">
        <v>138</v>
      </c>
      <c r="L191" t="s">
        <v>726</v>
      </c>
      <c r="M191" t="s">
        <v>727</v>
      </c>
      <c r="N191">
        <v>1.5219444440000001</v>
      </c>
      <c r="O191">
        <v>1</v>
      </c>
      <c r="P191">
        <v>222</v>
      </c>
      <c r="Q191">
        <v>2</v>
      </c>
      <c r="R191">
        <v>40</v>
      </c>
      <c r="S191">
        <v>0</v>
      </c>
      <c r="T191">
        <v>10</v>
      </c>
      <c r="U191">
        <v>0</v>
      </c>
      <c r="V191">
        <v>0</v>
      </c>
      <c r="W191">
        <v>0.23038852240000002</v>
      </c>
      <c r="X191">
        <v>49.433430767580369</v>
      </c>
      <c r="Y191">
        <v>3.7576431006977797</v>
      </c>
      <c r="Z191">
        <v>141.13759245179801</v>
      </c>
      <c r="AA191">
        <v>0</v>
      </c>
      <c r="AB191">
        <v>2.5727541063863395</v>
      </c>
      <c r="AC191">
        <v>0</v>
      </c>
      <c r="AD191">
        <v>0</v>
      </c>
      <c r="AE191">
        <v>197.13180894886247</v>
      </c>
    </row>
    <row r="192" spans="1:31" x14ac:dyDescent="0.3">
      <c r="A192">
        <v>2551881</v>
      </c>
      <c r="B192">
        <v>1</v>
      </c>
      <c r="C192" t="s">
        <v>81</v>
      </c>
      <c r="D192" t="s">
        <v>128</v>
      </c>
      <c r="E192" t="s">
        <v>184</v>
      </c>
      <c r="F192" t="s">
        <v>728</v>
      </c>
      <c r="G192" t="s">
        <v>149</v>
      </c>
      <c r="H192" t="s">
        <v>135</v>
      </c>
      <c r="I192" t="s">
        <v>136</v>
      </c>
      <c r="J192" t="s">
        <v>137</v>
      </c>
      <c r="K192" t="s">
        <v>138</v>
      </c>
      <c r="L192" t="s">
        <v>729</v>
      </c>
      <c r="M192" t="s">
        <v>730</v>
      </c>
      <c r="N192">
        <v>5.608055555</v>
      </c>
      <c r="O192">
        <v>1</v>
      </c>
      <c r="P192">
        <v>0</v>
      </c>
      <c r="Q192">
        <v>0</v>
      </c>
      <c r="R192">
        <v>0</v>
      </c>
      <c r="S192">
        <v>1</v>
      </c>
      <c r="T192">
        <v>0</v>
      </c>
      <c r="U192">
        <v>1</v>
      </c>
      <c r="V192">
        <v>0</v>
      </c>
      <c r="W192">
        <v>0.90821159751999991</v>
      </c>
      <c r="X192">
        <v>0</v>
      </c>
      <c r="Y192">
        <v>0</v>
      </c>
      <c r="Z192">
        <v>0</v>
      </c>
      <c r="AA192">
        <v>2.1809754553363878</v>
      </c>
      <c r="AB192">
        <v>0</v>
      </c>
      <c r="AC192">
        <v>69.170820133723069</v>
      </c>
      <c r="AD192">
        <v>0</v>
      </c>
      <c r="AE192">
        <v>72.260007186579458</v>
      </c>
    </row>
    <row r="193" spans="1:31" x14ac:dyDescent="0.3">
      <c r="A193">
        <v>2551844</v>
      </c>
      <c r="B193">
        <v>1</v>
      </c>
      <c r="C193" t="s">
        <v>80</v>
      </c>
      <c r="D193" t="s">
        <v>101</v>
      </c>
      <c r="E193" t="s">
        <v>171</v>
      </c>
      <c r="F193" t="s">
        <v>731</v>
      </c>
      <c r="G193" t="s">
        <v>202</v>
      </c>
      <c r="H193" t="s">
        <v>157</v>
      </c>
      <c r="I193" t="s">
        <v>136</v>
      </c>
      <c r="J193" t="s">
        <v>137</v>
      </c>
      <c r="K193" t="s">
        <v>138</v>
      </c>
      <c r="L193" t="s">
        <v>732</v>
      </c>
      <c r="M193" t="s">
        <v>733</v>
      </c>
      <c r="N193">
        <v>0.40777777700000001</v>
      </c>
      <c r="O193">
        <v>0</v>
      </c>
      <c r="P193">
        <v>34</v>
      </c>
      <c r="Q193">
        <v>0</v>
      </c>
      <c r="R193">
        <v>1</v>
      </c>
      <c r="S193">
        <v>0</v>
      </c>
      <c r="T193">
        <v>24</v>
      </c>
      <c r="U193">
        <v>0</v>
      </c>
      <c r="V193">
        <v>0</v>
      </c>
      <c r="W193">
        <v>0</v>
      </c>
      <c r="X193">
        <v>3.4502558700909796</v>
      </c>
      <c r="Y193">
        <v>0</v>
      </c>
      <c r="Z193">
        <v>0</v>
      </c>
      <c r="AA193">
        <v>0</v>
      </c>
      <c r="AB193">
        <v>4.1262531134641884</v>
      </c>
      <c r="AC193">
        <v>0</v>
      </c>
      <c r="AD193">
        <v>0</v>
      </c>
      <c r="AE193">
        <v>7.5765089835551684</v>
      </c>
    </row>
    <row r="194" spans="1:31" x14ac:dyDescent="0.3">
      <c r="A194">
        <v>2551738</v>
      </c>
      <c r="B194">
        <v>1</v>
      </c>
      <c r="C194" t="s">
        <v>80</v>
      </c>
      <c r="D194" t="s">
        <v>103</v>
      </c>
      <c r="E194" t="s">
        <v>147</v>
      </c>
      <c r="F194" t="s">
        <v>734</v>
      </c>
      <c r="G194" t="s">
        <v>318</v>
      </c>
      <c r="H194" t="s">
        <v>135</v>
      </c>
      <c r="I194" t="s">
        <v>136</v>
      </c>
      <c r="J194" t="s">
        <v>137</v>
      </c>
      <c r="K194" t="s">
        <v>138</v>
      </c>
      <c r="L194" t="s">
        <v>735</v>
      </c>
      <c r="M194" t="s">
        <v>736</v>
      </c>
      <c r="N194">
        <v>0.97250000000000003</v>
      </c>
      <c r="O194">
        <v>1</v>
      </c>
      <c r="P194">
        <v>572</v>
      </c>
      <c r="Q194">
        <v>13</v>
      </c>
      <c r="R194">
        <v>42</v>
      </c>
      <c r="S194">
        <v>30</v>
      </c>
      <c r="T194">
        <v>146</v>
      </c>
      <c r="U194">
        <v>13</v>
      </c>
      <c r="V194">
        <v>0</v>
      </c>
      <c r="W194">
        <v>0.22667474543999999</v>
      </c>
      <c r="X194">
        <v>119.67150342800646</v>
      </c>
      <c r="Y194">
        <v>205.50400216161739</v>
      </c>
      <c r="Z194">
        <v>24.091406851272154</v>
      </c>
      <c r="AA194">
        <v>51.253830986560892</v>
      </c>
      <c r="AB194">
        <v>102.49595820478926</v>
      </c>
      <c r="AC194">
        <v>1392.4381123205351</v>
      </c>
      <c r="AD194">
        <v>0</v>
      </c>
      <c r="AE194">
        <v>1895.6814886982213</v>
      </c>
    </row>
    <row r="195" spans="1:31" x14ac:dyDescent="0.3">
      <c r="A195">
        <v>2551389</v>
      </c>
      <c r="B195">
        <v>1</v>
      </c>
      <c r="C195" t="s">
        <v>81</v>
      </c>
      <c r="D195" t="s">
        <v>127</v>
      </c>
      <c r="E195" t="s">
        <v>184</v>
      </c>
      <c r="F195" t="s">
        <v>737</v>
      </c>
      <c r="G195" t="s">
        <v>149</v>
      </c>
      <c r="H195" t="s">
        <v>135</v>
      </c>
      <c r="I195" t="s">
        <v>136</v>
      </c>
      <c r="J195" t="s">
        <v>137</v>
      </c>
      <c r="K195" t="s">
        <v>138</v>
      </c>
      <c r="L195" t="s">
        <v>738</v>
      </c>
      <c r="M195" t="s">
        <v>739</v>
      </c>
      <c r="N195">
        <v>7.5488888879999996</v>
      </c>
      <c r="O195">
        <v>0</v>
      </c>
      <c r="P195">
        <v>85</v>
      </c>
      <c r="Q195">
        <v>0</v>
      </c>
      <c r="R195">
        <v>26</v>
      </c>
      <c r="S195">
        <v>0</v>
      </c>
      <c r="T195">
        <v>12</v>
      </c>
      <c r="U195">
        <v>0</v>
      </c>
      <c r="V195">
        <v>1</v>
      </c>
      <c r="W195">
        <v>0</v>
      </c>
      <c r="X195">
        <v>126.47758893824488</v>
      </c>
      <c r="Y195">
        <v>0</v>
      </c>
      <c r="Z195">
        <v>136.2135529114959</v>
      </c>
      <c r="AA195">
        <v>0</v>
      </c>
      <c r="AB195">
        <v>76.159611239033723</v>
      </c>
      <c r="AC195">
        <v>0</v>
      </c>
      <c r="AD195">
        <v>1252.5994297182799</v>
      </c>
      <c r="AE195">
        <v>1591.4501828070545</v>
      </c>
    </row>
    <row r="196" spans="1:31" x14ac:dyDescent="0.3">
      <c r="A196">
        <v>2551057</v>
      </c>
      <c r="B196">
        <v>1</v>
      </c>
      <c r="C196" t="s">
        <v>80</v>
      </c>
      <c r="D196" t="s">
        <v>97</v>
      </c>
      <c r="E196" t="s">
        <v>184</v>
      </c>
      <c r="F196" t="s">
        <v>740</v>
      </c>
      <c r="G196" t="s">
        <v>149</v>
      </c>
      <c r="H196" t="s">
        <v>135</v>
      </c>
      <c r="I196" t="s">
        <v>136</v>
      </c>
      <c r="J196" t="s">
        <v>137</v>
      </c>
      <c r="K196" t="s">
        <v>138</v>
      </c>
      <c r="L196" t="s">
        <v>741</v>
      </c>
      <c r="M196" t="s">
        <v>742</v>
      </c>
      <c r="N196">
        <v>2.9244444440000001</v>
      </c>
      <c r="O196">
        <v>1</v>
      </c>
      <c r="P196">
        <v>0</v>
      </c>
      <c r="Q196">
        <v>0</v>
      </c>
      <c r="R196">
        <v>0</v>
      </c>
      <c r="S196">
        <v>1</v>
      </c>
      <c r="T196">
        <v>0</v>
      </c>
      <c r="U196">
        <v>0</v>
      </c>
      <c r="V196">
        <v>0</v>
      </c>
      <c r="W196">
        <v>2.0392615798980129</v>
      </c>
      <c r="X196">
        <v>0</v>
      </c>
      <c r="Y196">
        <v>0</v>
      </c>
      <c r="Z196">
        <v>0</v>
      </c>
      <c r="AA196">
        <v>3.4300734738678544</v>
      </c>
      <c r="AB196">
        <v>0</v>
      </c>
      <c r="AC196">
        <v>0</v>
      </c>
      <c r="AD196">
        <v>0</v>
      </c>
      <c r="AE196">
        <v>5.4693350537658674</v>
      </c>
    </row>
    <row r="197" spans="1:31" x14ac:dyDescent="0.3">
      <c r="A197">
        <v>2551034</v>
      </c>
      <c r="B197">
        <v>1</v>
      </c>
      <c r="C197" t="s">
        <v>80</v>
      </c>
      <c r="D197" t="s">
        <v>96</v>
      </c>
      <c r="E197" t="s">
        <v>141</v>
      </c>
      <c r="F197" t="s">
        <v>743</v>
      </c>
      <c r="G197" t="s">
        <v>318</v>
      </c>
      <c r="H197" t="s">
        <v>135</v>
      </c>
      <c r="I197" t="s">
        <v>136</v>
      </c>
      <c r="J197" t="s">
        <v>137</v>
      </c>
      <c r="K197" t="s">
        <v>144</v>
      </c>
      <c r="L197" t="s">
        <v>744</v>
      </c>
      <c r="M197" t="s">
        <v>745</v>
      </c>
      <c r="N197">
        <v>7.7777777000000006E-2</v>
      </c>
      <c r="O197">
        <v>0</v>
      </c>
      <c r="P197">
        <v>3614</v>
      </c>
      <c r="Q197">
        <v>0</v>
      </c>
      <c r="R197">
        <v>9</v>
      </c>
      <c r="S197">
        <v>7</v>
      </c>
      <c r="T197">
        <v>286</v>
      </c>
      <c r="U197">
        <v>0</v>
      </c>
      <c r="V197">
        <v>0</v>
      </c>
      <c r="W197">
        <v>0</v>
      </c>
      <c r="X197">
        <v>88.022898399223394</v>
      </c>
      <c r="Y197">
        <v>0</v>
      </c>
      <c r="Z197">
        <v>5.368764823146667E-2</v>
      </c>
      <c r="AA197">
        <v>7.1887214358294989</v>
      </c>
      <c r="AB197">
        <v>24.900418208897818</v>
      </c>
      <c r="AC197">
        <v>0</v>
      </c>
      <c r="AD197">
        <v>0</v>
      </c>
      <c r="AE197">
        <v>120.16572569218216</v>
      </c>
    </row>
    <row r="198" spans="1:31" x14ac:dyDescent="0.3">
      <c r="A198">
        <v>2551512</v>
      </c>
      <c r="B198">
        <v>1</v>
      </c>
      <c r="C198" t="s">
        <v>81</v>
      </c>
      <c r="D198" t="s">
        <v>121</v>
      </c>
      <c r="E198" t="s">
        <v>147</v>
      </c>
      <c r="F198" t="s">
        <v>746</v>
      </c>
      <c r="G198" t="s">
        <v>134</v>
      </c>
      <c r="H198" t="s">
        <v>135</v>
      </c>
      <c r="I198" t="s">
        <v>136</v>
      </c>
      <c r="J198" t="s">
        <v>137</v>
      </c>
      <c r="K198" t="s">
        <v>138</v>
      </c>
      <c r="L198" t="s">
        <v>747</v>
      </c>
      <c r="M198" t="s">
        <v>748</v>
      </c>
      <c r="N198">
        <v>0.16888888799999999</v>
      </c>
      <c r="O198">
        <v>4</v>
      </c>
      <c r="P198">
        <v>719</v>
      </c>
      <c r="Q198">
        <v>0</v>
      </c>
      <c r="R198">
        <v>12</v>
      </c>
      <c r="S198">
        <v>0</v>
      </c>
      <c r="T198">
        <v>48</v>
      </c>
      <c r="U198">
        <v>0</v>
      </c>
      <c r="V198">
        <v>0</v>
      </c>
      <c r="W198">
        <v>0.14403354624</v>
      </c>
      <c r="X198">
        <v>14.938508692948204</v>
      </c>
      <c r="Y198">
        <v>0</v>
      </c>
      <c r="Z198">
        <v>0.59938379017560006</v>
      </c>
      <c r="AA198">
        <v>0</v>
      </c>
      <c r="AB198">
        <v>3.4767977755015025</v>
      </c>
      <c r="AC198">
        <v>0</v>
      </c>
      <c r="AD198">
        <v>0</v>
      </c>
      <c r="AE198">
        <v>19.158723804865307</v>
      </c>
    </row>
    <row r="199" spans="1:31" x14ac:dyDescent="0.3">
      <c r="A199">
        <v>2551412</v>
      </c>
      <c r="B199">
        <v>1</v>
      </c>
      <c r="C199" t="s">
        <v>80</v>
      </c>
      <c r="D199" t="s">
        <v>97</v>
      </c>
      <c r="E199" t="s">
        <v>184</v>
      </c>
      <c r="F199" t="s">
        <v>749</v>
      </c>
      <c r="G199" t="s">
        <v>194</v>
      </c>
      <c r="H199" t="s">
        <v>135</v>
      </c>
      <c r="I199" t="s">
        <v>136</v>
      </c>
      <c r="J199" t="s">
        <v>137</v>
      </c>
      <c r="K199" t="s">
        <v>144</v>
      </c>
      <c r="L199" t="s">
        <v>750</v>
      </c>
      <c r="M199" t="s">
        <v>751</v>
      </c>
      <c r="N199">
        <v>2.1713888880000001</v>
      </c>
      <c r="O199">
        <v>0</v>
      </c>
      <c r="P199">
        <v>57</v>
      </c>
      <c r="Q199">
        <v>0</v>
      </c>
      <c r="R199">
        <v>38</v>
      </c>
      <c r="S199">
        <v>0</v>
      </c>
      <c r="T199">
        <v>9</v>
      </c>
      <c r="U199">
        <v>0</v>
      </c>
      <c r="V199">
        <v>0</v>
      </c>
      <c r="W199">
        <v>0</v>
      </c>
      <c r="X199">
        <v>45.839224234573436</v>
      </c>
      <c r="Y199">
        <v>0</v>
      </c>
      <c r="Z199">
        <v>44.010443941613261</v>
      </c>
      <c r="AA199">
        <v>0</v>
      </c>
      <c r="AB199">
        <v>34.008023270151071</v>
      </c>
      <c r="AC199">
        <v>0</v>
      </c>
      <c r="AD199">
        <v>0</v>
      </c>
      <c r="AE199">
        <v>123.85769144633777</v>
      </c>
    </row>
    <row r="200" spans="1:31" x14ac:dyDescent="0.3">
      <c r="A200">
        <v>2551535</v>
      </c>
      <c r="B200">
        <v>1</v>
      </c>
      <c r="C200" t="s">
        <v>80</v>
      </c>
      <c r="D200" t="s">
        <v>84</v>
      </c>
      <c r="E200" t="s">
        <v>166</v>
      </c>
      <c r="F200" t="s">
        <v>752</v>
      </c>
      <c r="G200" t="s">
        <v>168</v>
      </c>
      <c r="H200" t="s">
        <v>157</v>
      </c>
      <c r="I200" t="s">
        <v>136</v>
      </c>
      <c r="J200" t="s">
        <v>137</v>
      </c>
      <c r="K200" t="s">
        <v>138</v>
      </c>
      <c r="L200" t="s">
        <v>753</v>
      </c>
      <c r="M200" t="s">
        <v>754</v>
      </c>
      <c r="N200">
        <v>1.0047222220000001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1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0.19031515602059751</v>
      </c>
      <c r="AC200">
        <v>0</v>
      </c>
      <c r="AD200">
        <v>0</v>
      </c>
      <c r="AE200">
        <v>0.19031515602059751</v>
      </c>
    </row>
    <row r="201" spans="1:31" x14ac:dyDescent="0.3">
      <c r="A201">
        <v>2551581</v>
      </c>
      <c r="B201">
        <v>1</v>
      </c>
      <c r="C201" t="s">
        <v>81</v>
      </c>
      <c r="D201" t="s">
        <v>121</v>
      </c>
      <c r="E201" t="s">
        <v>147</v>
      </c>
      <c r="F201" t="s">
        <v>746</v>
      </c>
      <c r="G201" t="s">
        <v>134</v>
      </c>
      <c r="H201" t="s">
        <v>135</v>
      </c>
      <c r="I201" t="s">
        <v>136</v>
      </c>
      <c r="J201" t="s">
        <v>137</v>
      </c>
      <c r="K201" t="s">
        <v>138</v>
      </c>
      <c r="L201" t="s">
        <v>755</v>
      </c>
      <c r="M201" t="s">
        <v>756</v>
      </c>
      <c r="N201">
        <v>0.228333333</v>
      </c>
      <c r="O201">
        <v>4</v>
      </c>
      <c r="P201">
        <v>719</v>
      </c>
      <c r="Q201">
        <v>0</v>
      </c>
      <c r="R201">
        <v>12</v>
      </c>
      <c r="S201">
        <v>0</v>
      </c>
      <c r="T201">
        <v>48</v>
      </c>
      <c r="U201">
        <v>0</v>
      </c>
      <c r="V201">
        <v>0</v>
      </c>
      <c r="W201">
        <v>0.19727421312000001</v>
      </c>
      <c r="X201">
        <v>20.460711723676813</v>
      </c>
      <c r="Y201">
        <v>0</v>
      </c>
      <c r="Z201">
        <v>0.82120268811445507</v>
      </c>
      <c r="AA201">
        <v>0</v>
      </c>
      <c r="AB201">
        <v>4.5572859848742491</v>
      </c>
      <c r="AC201">
        <v>0</v>
      </c>
      <c r="AD201">
        <v>0</v>
      </c>
      <c r="AE201">
        <v>26.036474609785515</v>
      </c>
    </row>
    <row r="202" spans="1:31" x14ac:dyDescent="0.3">
      <c r="A202">
        <v>2551704</v>
      </c>
      <c r="B202">
        <v>1</v>
      </c>
      <c r="C202" t="s">
        <v>80</v>
      </c>
      <c r="D202" t="s">
        <v>82</v>
      </c>
      <c r="E202" t="s">
        <v>166</v>
      </c>
      <c r="F202" t="s">
        <v>757</v>
      </c>
      <c r="G202" t="s">
        <v>311</v>
      </c>
      <c r="H202" t="s">
        <v>157</v>
      </c>
      <c r="I202" t="s">
        <v>136</v>
      </c>
      <c r="J202" t="s">
        <v>3</v>
      </c>
      <c r="K202" t="s">
        <v>138</v>
      </c>
      <c r="L202" t="s">
        <v>758</v>
      </c>
      <c r="M202" t="s">
        <v>759</v>
      </c>
      <c r="N202">
        <v>2.0302777769999998</v>
      </c>
      <c r="O202">
        <v>0</v>
      </c>
      <c r="P202">
        <v>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1.6426880669082402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1.6426880669082402</v>
      </c>
    </row>
    <row r="203" spans="1:31" x14ac:dyDescent="0.3">
      <c r="A203">
        <v>2551266</v>
      </c>
      <c r="B203">
        <v>1</v>
      </c>
      <c r="C203" t="s">
        <v>80</v>
      </c>
      <c r="D203" t="s">
        <v>92</v>
      </c>
      <c r="E203" t="s">
        <v>166</v>
      </c>
      <c r="F203" t="s">
        <v>760</v>
      </c>
      <c r="G203" t="s">
        <v>198</v>
      </c>
      <c r="H203" t="s">
        <v>157</v>
      </c>
      <c r="I203" t="s">
        <v>136</v>
      </c>
      <c r="J203" t="s">
        <v>137</v>
      </c>
      <c r="K203" t="s">
        <v>138</v>
      </c>
      <c r="L203" t="s">
        <v>761</v>
      </c>
      <c r="M203" t="s">
        <v>762</v>
      </c>
      <c r="N203">
        <v>1.3761111109999999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1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0.19037757921947754</v>
      </c>
      <c r="AC203">
        <v>0</v>
      </c>
      <c r="AD203">
        <v>0</v>
      </c>
      <c r="AE203">
        <v>0.19037757921947754</v>
      </c>
    </row>
    <row r="204" spans="1:31" x14ac:dyDescent="0.3">
      <c r="A204">
        <v>2551220</v>
      </c>
      <c r="B204">
        <v>1</v>
      </c>
      <c r="C204" t="s">
        <v>80</v>
      </c>
      <c r="D204" t="s">
        <v>103</v>
      </c>
      <c r="E204" t="s">
        <v>171</v>
      </c>
      <c r="F204" t="s">
        <v>763</v>
      </c>
      <c r="G204" t="s">
        <v>229</v>
      </c>
      <c r="H204" t="s">
        <v>157</v>
      </c>
      <c r="I204" t="s">
        <v>136</v>
      </c>
      <c r="J204" t="s">
        <v>137</v>
      </c>
      <c r="K204" t="s">
        <v>138</v>
      </c>
      <c r="L204" t="s">
        <v>764</v>
      </c>
      <c r="M204" t="s">
        <v>765</v>
      </c>
      <c r="N204">
        <v>1.3983333330000001</v>
      </c>
      <c r="O204">
        <v>0</v>
      </c>
      <c r="P204">
        <v>102</v>
      </c>
      <c r="Q204">
        <v>0</v>
      </c>
      <c r="R204">
        <v>0</v>
      </c>
      <c r="S204">
        <v>0</v>
      </c>
      <c r="T204">
        <v>7</v>
      </c>
      <c r="U204">
        <v>0</v>
      </c>
      <c r="V204">
        <v>0</v>
      </c>
      <c r="W204">
        <v>0</v>
      </c>
      <c r="X204">
        <v>32.527636464869012</v>
      </c>
      <c r="Y204">
        <v>0</v>
      </c>
      <c r="Z204">
        <v>0</v>
      </c>
      <c r="AA204">
        <v>0</v>
      </c>
      <c r="AB204">
        <v>10.425826370084936</v>
      </c>
      <c r="AC204">
        <v>0</v>
      </c>
      <c r="AD204">
        <v>0</v>
      </c>
      <c r="AE204">
        <v>42.953462834953946</v>
      </c>
    </row>
    <row r="205" spans="1:31" x14ac:dyDescent="0.3">
      <c r="A205">
        <v>2551180</v>
      </c>
      <c r="B205">
        <v>1</v>
      </c>
      <c r="C205" t="s">
        <v>80</v>
      </c>
      <c r="D205" t="s">
        <v>85</v>
      </c>
      <c r="E205" t="s">
        <v>171</v>
      </c>
      <c r="F205" t="s">
        <v>766</v>
      </c>
      <c r="G205" t="s">
        <v>143</v>
      </c>
      <c r="H205" t="s">
        <v>157</v>
      </c>
      <c r="I205" t="s">
        <v>136</v>
      </c>
      <c r="J205" t="s">
        <v>137</v>
      </c>
      <c r="K205" t="s">
        <v>144</v>
      </c>
      <c r="L205" t="s">
        <v>767</v>
      </c>
      <c r="M205" t="s">
        <v>768</v>
      </c>
      <c r="N205">
        <v>7.3147222220000003</v>
      </c>
      <c r="O205">
        <v>0</v>
      </c>
      <c r="P205">
        <v>139</v>
      </c>
      <c r="Q205">
        <v>0</v>
      </c>
      <c r="R205">
        <v>0</v>
      </c>
      <c r="S205">
        <v>0</v>
      </c>
      <c r="T205">
        <v>24</v>
      </c>
      <c r="U205">
        <v>0</v>
      </c>
      <c r="V205">
        <v>0</v>
      </c>
      <c r="W205">
        <v>0</v>
      </c>
      <c r="X205">
        <v>275.39087931651324</v>
      </c>
      <c r="Y205">
        <v>0</v>
      </c>
      <c r="Z205">
        <v>0</v>
      </c>
      <c r="AA205">
        <v>0</v>
      </c>
      <c r="AB205">
        <v>331.75185233738137</v>
      </c>
      <c r="AC205">
        <v>0</v>
      </c>
      <c r="AD205">
        <v>0</v>
      </c>
      <c r="AE205">
        <v>607.14273165389454</v>
      </c>
    </row>
    <row r="206" spans="1:31" x14ac:dyDescent="0.3">
      <c r="A206">
        <v>2551761</v>
      </c>
      <c r="B206">
        <v>1</v>
      </c>
      <c r="C206" t="s">
        <v>80</v>
      </c>
      <c r="D206" t="s">
        <v>93</v>
      </c>
      <c r="E206" t="s">
        <v>171</v>
      </c>
      <c r="F206" t="s">
        <v>769</v>
      </c>
      <c r="G206" t="s">
        <v>190</v>
      </c>
      <c r="H206" t="s">
        <v>157</v>
      </c>
      <c r="I206" t="s">
        <v>136</v>
      </c>
      <c r="J206" t="s">
        <v>137</v>
      </c>
      <c r="K206" t="s">
        <v>138</v>
      </c>
      <c r="L206" t="s">
        <v>770</v>
      </c>
      <c r="M206" t="s">
        <v>771</v>
      </c>
      <c r="N206">
        <v>1.1386111109999999</v>
      </c>
      <c r="O206">
        <v>0</v>
      </c>
      <c r="P206">
        <v>186</v>
      </c>
      <c r="Q206">
        <v>0</v>
      </c>
      <c r="R206">
        <v>0</v>
      </c>
      <c r="S206">
        <v>0</v>
      </c>
      <c r="T206">
        <v>7</v>
      </c>
      <c r="U206">
        <v>0</v>
      </c>
      <c r="V206">
        <v>0</v>
      </c>
      <c r="W206">
        <v>0</v>
      </c>
      <c r="X206">
        <v>49.228950811166818</v>
      </c>
      <c r="Y206">
        <v>0</v>
      </c>
      <c r="Z206">
        <v>0</v>
      </c>
      <c r="AA206">
        <v>0</v>
      </c>
      <c r="AB206">
        <v>5.9218650950990463</v>
      </c>
      <c r="AC206">
        <v>0</v>
      </c>
      <c r="AD206">
        <v>0</v>
      </c>
      <c r="AE206">
        <v>55.150815906265862</v>
      </c>
    </row>
    <row r="207" spans="1:31" x14ac:dyDescent="0.3">
      <c r="A207">
        <v>2551767</v>
      </c>
      <c r="B207">
        <v>1</v>
      </c>
      <c r="C207" t="s">
        <v>80</v>
      </c>
      <c r="D207" t="s">
        <v>83</v>
      </c>
      <c r="E207" t="s">
        <v>171</v>
      </c>
      <c r="F207" t="s">
        <v>772</v>
      </c>
      <c r="G207" t="s">
        <v>190</v>
      </c>
      <c r="H207" t="s">
        <v>157</v>
      </c>
      <c r="I207" t="s">
        <v>136</v>
      </c>
      <c r="J207" t="s">
        <v>137</v>
      </c>
      <c r="K207" t="s">
        <v>138</v>
      </c>
      <c r="L207" t="s">
        <v>773</v>
      </c>
      <c r="M207" t="s">
        <v>774</v>
      </c>
      <c r="N207">
        <v>0.758611111</v>
      </c>
      <c r="O207">
        <v>0</v>
      </c>
      <c r="P207">
        <v>146</v>
      </c>
      <c r="Q207">
        <v>0</v>
      </c>
      <c r="R207">
        <v>0</v>
      </c>
      <c r="S207">
        <v>0</v>
      </c>
      <c r="T207">
        <v>7</v>
      </c>
      <c r="U207">
        <v>0</v>
      </c>
      <c r="V207">
        <v>0</v>
      </c>
      <c r="W207">
        <v>0</v>
      </c>
      <c r="X207">
        <v>23.980272470936878</v>
      </c>
      <c r="Y207">
        <v>0</v>
      </c>
      <c r="Z207">
        <v>0</v>
      </c>
      <c r="AA207">
        <v>0</v>
      </c>
      <c r="AB207">
        <v>4.2281909477425828</v>
      </c>
      <c r="AC207">
        <v>0</v>
      </c>
      <c r="AD207">
        <v>0</v>
      </c>
      <c r="AE207">
        <v>28.208463418679461</v>
      </c>
    </row>
    <row r="208" spans="1:31" x14ac:dyDescent="0.3">
      <c r="A208">
        <v>2551449</v>
      </c>
      <c r="B208">
        <v>1</v>
      </c>
      <c r="C208" t="s">
        <v>81</v>
      </c>
      <c r="D208" t="s">
        <v>112</v>
      </c>
      <c r="E208" t="s">
        <v>184</v>
      </c>
      <c r="F208" t="s">
        <v>775</v>
      </c>
      <c r="G208" t="s">
        <v>202</v>
      </c>
      <c r="H208" t="s">
        <v>135</v>
      </c>
      <c r="I208" t="s">
        <v>136</v>
      </c>
      <c r="J208" t="s">
        <v>137</v>
      </c>
      <c r="K208" t="s">
        <v>138</v>
      </c>
      <c r="L208" t="s">
        <v>776</v>
      </c>
      <c r="M208" t="s">
        <v>777</v>
      </c>
      <c r="N208">
        <v>1.131388888</v>
      </c>
      <c r="O208">
        <v>0</v>
      </c>
      <c r="P208">
        <v>6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0.21640005149460248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0.21640005149460248</v>
      </c>
    </row>
    <row r="209" spans="1:31" x14ac:dyDescent="0.3">
      <c r="A209">
        <v>2551498</v>
      </c>
      <c r="B209">
        <v>1</v>
      </c>
      <c r="C209" t="s">
        <v>80</v>
      </c>
      <c r="D209" t="s">
        <v>97</v>
      </c>
      <c r="E209" t="s">
        <v>141</v>
      </c>
      <c r="F209" t="s">
        <v>778</v>
      </c>
      <c r="G209" t="s">
        <v>134</v>
      </c>
      <c r="H209" t="s">
        <v>135</v>
      </c>
      <c r="I209" t="s">
        <v>680</v>
      </c>
      <c r="J209" t="s">
        <v>137</v>
      </c>
      <c r="K209" t="s">
        <v>138</v>
      </c>
      <c r="L209" t="s">
        <v>779</v>
      </c>
      <c r="M209" t="s">
        <v>780</v>
      </c>
      <c r="N209">
        <v>1.4444444000000001E-2</v>
      </c>
      <c r="O209">
        <v>2</v>
      </c>
      <c r="P209">
        <v>976</v>
      </c>
      <c r="Q209">
        <v>1</v>
      </c>
      <c r="R209">
        <v>32</v>
      </c>
      <c r="S209">
        <v>5</v>
      </c>
      <c r="T209">
        <v>75</v>
      </c>
      <c r="U209">
        <v>0</v>
      </c>
      <c r="V209">
        <v>0</v>
      </c>
      <c r="W209">
        <v>0.44086667199570662</v>
      </c>
      <c r="X209">
        <v>2.9345222871352283</v>
      </c>
      <c r="Y209">
        <v>2.0817559920733334E-3</v>
      </c>
      <c r="Z209">
        <v>0.11230310973613336</v>
      </c>
      <c r="AA209">
        <v>0.21306701174546669</v>
      </c>
      <c r="AB209">
        <v>2.0185781474553943</v>
      </c>
      <c r="AC209">
        <v>0</v>
      </c>
      <c r="AD209">
        <v>0</v>
      </c>
      <c r="AE209">
        <v>5.7214189840600023</v>
      </c>
    </row>
    <row r="210" spans="1:31" x14ac:dyDescent="0.3">
      <c r="A210">
        <v>2551306</v>
      </c>
      <c r="B210">
        <v>1</v>
      </c>
      <c r="C210" t="s">
        <v>81</v>
      </c>
      <c r="D210" t="s">
        <v>118</v>
      </c>
      <c r="E210" t="s">
        <v>147</v>
      </c>
      <c r="F210" t="s">
        <v>781</v>
      </c>
      <c r="G210" t="s">
        <v>134</v>
      </c>
      <c r="H210" t="s">
        <v>135</v>
      </c>
      <c r="I210" t="s">
        <v>136</v>
      </c>
      <c r="J210" t="s">
        <v>137</v>
      </c>
      <c r="K210" t="s">
        <v>138</v>
      </c>
      <c r="L210" t="s">
        <v>782</v>
      </c>
      <c r="M210" t="s">
        <v>783</v>
      </c>
      <c r="N210">
        <v>0.66444444400000002</v>
      </c>
      <c r="O210">
        <v>4</v>
      </c>
      <c r="P210">
        <v>3580</v>
      </c>
      <c r="Q210">
        <v>19</v>
      </c>
      <c r="R210">
        <v>98</v>
      </c>
      <c r="S210">
        <v>22</v>
      </c>
      <c r="T210">
        <v>444</v>
      </c>
      <c r="U210">
        <v>5</v>
      </c>
      <c r="V210">
        <v>3</v>
      </c>
      <c r="W210">
        <v>1.3096149848211733</v>
      </c>
      <c r="X210">
        <v>451.99735130152527</v>
      </c>
      <c r="Y210">
        <v>48.600210851989338</v>
      </c>
      <c r="Z210">
        <v>136.61721933470287</v>
      </c>
      <c r="AA210">
        <v>199.11149591499432</v>
      </c>
      <c r="AB210">
        <v>284.43466327525812</v>
      </c>
      <c r="AC210">
        <v>1216.1608992303468</v>
      </c>
      <c r="AD210">
        <v>19.15807218429962</v>
      </c>
      <c r="AE210">
        <v>2357.3895270779376</v>
      </c>
    </row>
    <row r="211" spans="1:31" x14ac:dyDescent="0.3">
      <c r="A211">
        <v>2551784</v>
      </c>
      <c r="B211">
        <v>1</v>
      </c>
      <c r="C211" t="s">
        <v>80</v>
      </c>
      <c r="D211" t="s">
        <v>84</v>
      </c>
      <c r="E211" t="s">
        <v>171</v>
      </c>
      <c r="F211" t="s">
        <v>784</v>
      </c>
      <c r="G211" t="s">
        <v>190</v>
      </c>
      <c r="H211" t="s">
        <v>157</v>
      </c>
      <c r="I211" t="s">
        <v>136</v>
      </c>
      <c r="J211" t="s">
        <v>137</v>
      </c>
      <c r="K211" t="s">
        <v>138</v>
      </c>
      <c r="L211" t="s">
        <v>785</v>
      </c>
      <c r="M211" t="s">
        <v>786</v>
      </c>
      <c r="N211">
        <v>1.557222222</v>
      </c>
      <c r="O211">
        <v>0</v>
      </c>
      <c r="P211">
        <v>88</v>
      </c>
      <c r="Q211">
        <v>0</v>
      </c>
      <c r="R211">
        <v>0</v>
      </c>
      <c r="S211">
        <v>0</v>
      </c>
      <c r="T211">
        <v>7</v>
      </c>
      <c r="U211">
        <v>0</v>
      </c>
      <c r="V211">
        <v>0</v>
      </c>
      <c r="W211">
        <v>0</v>
      </c>
      <c r="X211">
        <v>34.375348455268004</v>
      </c>
      <c r="Y211">
        <v>0</v>
      </c>
      <c r="Z211">
        <v>0</v>
      </c>
      <c r="AA211">
        <v>0</v>
      </c>
      <c r="AB211">
        <v>14.07101524306856</v>
      </c>
      <c r="AC211">
        <v>0</v>
      </c>
      <c r="AD211">
        <v>0</v>
      </c>
      <c r="AE211">
        <v>48.446363698336562</v>
      </c>
    </row>
    <row r="212" spans="1:31" x14ac:dyDescent="0.3">
      <c r="A212">
        <v>2551120</v>
      </c>
      <c r="B212">
        <v>1</v>
      </c>
      <c r="C212" t="s">
        <v>80</v>
      </c>
      <c r="D212" t="s">
        <v>85</v>
      </c>
      <c r="E212" t="s">
        <v>171</v>
      </c>
      <c r="F212" t="s">
        <v>787</v>
      </c>
      <c r="G212" t="s">
        <v>143</v>
      </c>
      <c r="H212" t="s">
        <v>157</v>
      </c>
      <c r="I212" t="s">
        <v>136</v>
      </c>
      <c r="J212" t="s">
        <v>137</v>
      </c>
      <c r="K212" t="s">
        <v>144</v>
      </c>
      <c r="L212" t="s">
        <v>788</v>
      </c>
      <c r="M212" t="s">
        <v>789</v>
      </c>
      <c r="N212">
        <v>6.966111111</v>
      </c>
      <c r="O212">
        <v>0</v>
      </c>
      <c r="P212">
        <v>40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65.922927804372677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65.922927804372677</v>
      </c>
    </row>
    <row r="213" spans="1:31" x14ac:dyDescent="0.3">
      <c r="A213">
        <v>2551263</v>
      </c>
      <c r="B213">
        <v>1</v>
      </c>
      <c r="C213" t="s">
        <v>81</v>
      </c>
      <c r="D213" t="s">
        <v>116</v>
      </c>
      <c r="E213" t="s">
        <v>141</v>
      </c>
      <c r="F213" t="s">
        <v>317</v>
      </c>
      <c r="G213" t="s">
        <v>134</v>
      </c>
      <c r="H213" t="s">
        <v>135</v>
      </c>
      <c r="I213" t="s">
        <v>136</v>
      </c>
      <c r="J213" t="s">
        <v>137</v>
      </c>
      <c r="K213" t="s">
        <v>138</v>
      </c>
      <c r="L213" t="s">
        <v>790</v>
      </c>
      <c r="M213" t="s">
        <v>791</v>
      </c>
      <c r="N213">
        <v>0.101666666</v>
      </c>
      <c r="O213">
        <v>3</v>
      </c>
      <c r="P213">
        <v>654</v>
      </c>
      <c r="Q213">
        <v>53</v>
      </c>
      <c r="R213">
        <v>77</v>
      </c>
      <c r="S213">
        <v>4</v>
      </c>
      <c r="T213">
        <v>54</v>
      </c>
      <c r="U213">
        <v>2</v>
      </c>
      <c r="V213">
        <v>0</v>
      </c>
      <c r="W213">
        <v>6.4380088080000009E-2</v>
      </c>
      <c r="X213">
        <v>10.227238822830095</v>
      </c>
      <c r="Y213">
        <v>31.497037996716266</v>
      </c>
      <c r="Z213">
        <v>8.4098231628070401</v>
      </c>
      <c r="AA213">
        <v>1.1920600813041702</v>
      </c>
      <c r="AB213">
        <v>1.5501098034907999</v>
      </c>
      <c r="AC213">
        <v>0.5359886216485501</v>
      </c>
      <c r="AD213">
        <v>0</v>
      </c>
      <c r="AE213">
        <v>53.476638576876923</v>
      </c>
    </row>
    <row r="214" spans="1:31" x14ac:dyDescent="0.3">
      <c r="A214">
        <v>2551684</v>
      </c>
      <c r="B214">
        <v>1</v>
      </c>
      <c r="C214" t="s">
        <v>80</v>
      </c>
      <c r="D214" t="s">
        <v>85</v>
      </c>
      <c r="E214" t="s">
        <v>171</v>
      </c>
      <c r="F214" t="s">
        <v>250</v>
      </c>
      <c r="G214" t="s">
        <v>190</v>
      </c>
      <c r="H214" t="s">
        <v>157</v>
      </c>
      <c r="I214" t="s">
        <v>136</v>
      </c>
      <c r="J214" t="s">
        <v>137</v>
      </c>
      <c r="K214" t="s">
        <v>138</v>
      </c>
      <c r="L214" t="s">
        <v>792</v>
      </c>
      <c r="M214" t="s">
        <v>793</v>
      </c>
      <c r="N214">
        <v>1.064166666</v>
      </c>
      <c r="O214">
        <v>0</v>
      </c>
      <c r="P214">
        <v>78</v>
      </c>
      <c r="Q214">
        <v>0</v>
      </c>
      <c r="R214">
        <v>0</v>
      </c>
      <c r="S214">
        <v>0</v>
      </c>
      <c r="T214">
        <v>2</v>
      </c>
      <c r="U214">
        <v>0</v>
      </c>
      <c r="V214">
        <v>0</v>
      </c>
      <c r="W214">
        <v>0</v>
      </c>
      <c r="X214">
        <v>19.67328940387015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19.67328940387015</v>
      </c>
    </row>
    <row r="215" spans="1:31" x14ac:dyDescent="0.3">
      <c r="A215">
        <v>2551137</v>
      </c>
      <c r="B215">
        <v>1</v>
      </c>
      <c r="C215" t="s">
        <v>81</v>
      </c>
      <c r="D215" t="s">
        <v>112</v>
      </c>
      <c r="E215" t="s">
        <v>155</v>
      </c>
      <c r="F215" t="s">
        <v>794</v>
      </c>
      <c r="G215" t="s">
        <v>143</v>
      </c>
      <c r="H215" t="s">
        <v>157</v>
      </c>
      <c r="I215" t="s">
        <v>136</v>
      </c>
      <c r="J215" t="s">
        <v>137</v>
      </c>
      <c r="K215" t="s">
        <v>144</v>
      </c>
      <c r="L215" t="s">
        <v>795</v>
      </c>
      <c r="M215" t="s">
        <v>796</v>
      </c>
      <c r="N215">
        <v>7.1383333330000003</v>
      </c>
      <c r="O215">
        <v>0</v>
      </c>
      <c r="P215">
        <v>113</v>
      </c>
      <c r="Q215">
        <v>0</v>
      </c>
      <c r="R215">
        <v>17</v>
      </c>
      <c r="S215">
        <v>0</v>
      </c>
      <c r="T215">
        <v>11</v>
      </c>
      <c r="U215">
        <v>0</v>
      </c>
      <c r="V215">
        <v>0</v>
      </c>
      <c r="W215">
        <v>0</v>
      </c>
      <c r="X215">
        <v>128.42832458851734</v>
      </c>
      <c r="Y215">
        <v>0</v>
      </c>
      <c r="Z215">
        <v>16.508618049755672</v>
      </c>
      <c r="AA215">
        <v>0</v>
      </c>
      <c r="AB215">
        <v>22.680522984839357</v>
      </c>
      <c r="AC215">
        <v>0</v>
      </c>
      <c r="AD215">
        <v>0</v>
      </c>
      <c r="AE215">
        <v>167.61746562311237</v>
      </c>
    </row>
    <row r="216" spans="1:31" x14ac:dyDescent="0.3">
      <c r="A216">
        <v>2551804</v>
      </c>
      <c r="B216">
        <v>1</v>
      </c>
      <c r="C216" t="s">
        <v>81</v>
      </c>
      <c r="D216" t="s">
        <v>114</v>
      </c>
      <c r="E216" t="s">
        <v>184</v>
      </c>
      <c r="F216" t="s">
        <v>797</v>
      </c>
      <c r="G216" t="s">
        <v>149</v>
      </c>
      <c r="H216" t="s">
        <v>135</v>
      </c>
      <c r="I216" t="s">
        <v>136</v>
      </c>
      <c r="J216" t="s">
        <v>137</v>
      </c>
      <c r="K216" t="s">
        <v>138</v>
      </c>
      <c r="L216" t="s">
        <v>798</v>
      </c>
      <c r="M216" t="s">
        <v>799</v>
      </c>
      <c r="N216">
        <v>1.104166666</v>
      </c>
      <c r="O216">
        <v>0</v>
      </c>
      <c r="P216">
        <v>9</v>
      </c>
      <c r="Q216">
        <v>0</v>
      </c>
      <c r="R216">
        <v>1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0.43873170946360007</v>
      </c>
      <c r="Y216">
        <v>0</v>
      </c>
      <c r="Z216">
        <v>5.3889639122633337E-2</v>
      </c>
      <c r="AA216">
        <v>0</v>
      </c>
      <c r="AB216">
        <v>0</v>
      </c>
      <c r="AC216">
        <v>0</v>
      </c>
      <c r="AD216">
        <v>0</v>
      </c>
      <c r="AE216">
        <v>0.49262134858623341</v>
      </c>
    </row>
    <row r="217" spans="1:31" x14ac:dyDescent="0.3">
      <c r="A217">
        <v>2551827</v>
      </c>
      <c r="B217">
        <v>1</v>
      </c>
      <c r="C217" t="s">
        <v>80</v>
      </c>
      <c r="D217" t="s">
        <v>101</v>
      </c>
      <c r="E217" t="s">
        <v>166</v>
      </c>
      <c r="F217" t="s">
        <v>800</v>
      </c>
      <c r="G217" t="s">
        <v>168</v>
      </c>
      <c r="H217" t="s">
        <v>157</v>
      </c>
      <c r="I217" t="s">
        <v>136</v>
      </c>
      <c r="J217" t="s">
        <v>137</v>
      </c>
      <c r="K217" t="s">
        <v>138</v>
      </c>
      <c r="L217" t="s">
        <v>801</v>
      </c>
      <c r="M217" t="s">
        <v>802</v>
      </c>
      <c r="N217">
        <v>0.953333333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0.17510475650272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0.17510475650272</v>
      </c>
    </row>
    <row r="218" spans="1:31" x14ac:dyDescent="0.3">
      <c r="A218">
        <v>2551163</v>
      </c>
      <c r="B218">
        <v>1</v>
      </c>
      <c r="C218" t="s">
        <v>81</v>
      </c>
      <c r="D218" t="s">
        <v>125</v>
      </c>
      <c r="E218" t="s">
        <v>141</v>
      </c>
      <c r="F218" t="s">
        <v>803</v>
      </c>
      <c r="G218" t="s">
        <v>301</v>
      </c>
      <c r="H218" t="s">
        <v>135</v>
      </c>
      <c r="I218" t="s">
        <v>136</v>
      </c>
      <c r="J218" t="s">
        <v>137</v>
      </c>
      <c r="K218" t="s">
        <v>144</v>
      </c>
      <c r="L218" t="s">
        <v>804</v>
      </c>
      <c r="M218" t="s">
        <v>805</v>
      </c>
      <c r="N218">
        <v>2.0480555549999999</v>
      </c>
      <c r="O218">
        <v>2</v>
      </c>
      <c r="P218">
        <v>53</v>
      </c>
      <c r="Q218">
        <v>39</v>
      </c>
      <c r="R218">
        <v>196</v>
      </c>
      <c r="S218">
        <v>4</v>
      </c>
      <c r="T218">
        <v>8</v>
      </c>
      <c r="U218">
        <v>0</v>
      </c>
      <c r="V218">
        <v>0</v>
      </c>
      <c r="W218">
        <v>0.85729920112000002</v>
      </c>
      <c r="X218">
        <v>14.936294954401063</v>
      </c>
      <c r="Y218">
        <v>314.72338943263475</v>
      </c>
      <c r="Z218">
        <v>1267.3972525908125</v>
      </c>
      <c r="AA218">
        <v>106.03438996144091</v>
      </c>
      <c r="AB218">
        <v>35.751391734539339</v>
      </c>
      <c r="AC218">
        <v>0</v>
      </c>
      <c r="AD218">
        <v>0</v>
      </c>
      <c r="AE218">
        <v>1739.7000178749486</v>
      </c>
    </row>
    <row r="219" spans="1:31" x14ac:dyDescent="0.3">
      <c r="A219">
        <v>2551847</v>
      </c>
      <c r="B219">
        <v>1</v>
      </c>
      <c r="C219" t="s">
        <v>81</v>
      </c>
      <c r="D219" t="s">
        <v>128</v>
      </c>
      <c r="E219" t="s">
        <v>184</v>
      </c>
      <c r="F219" t="s">
        <v>806</v>
      </c>
      <c r="G219" t="s">
        <v>149</v>
      </c>
      <c r="H219" t="s">
        <v>135</v>
      </c>
      <c r="I219" t="s">
        <v>136</v>
      </c>
      <c r="J219" t="s">
        <v>137</v>
      </c>
      <c r="K219" t="s">
        <v>138</v>
      </c>
      <c r="L219" t="s">
        <v>807</v>
      </c>
      <c r="M219" t="s">
        <v>808</v>
      </c>
      <c r="N219">
        <v>1.629444444</v>
      </c>
      <c r="O219">
        <v>2</v>
      </c>
      <c r="P219">
        <v>0</v>
      </c>
      <c r="Q219">
        <v>60</v>
      </c>
      <c r="R219">
        <v>0</v>
      </c>
      <c r="S219">
        <v>2</v>
      </c>
      <c r="T219">
        <v>0</v>
      </c>
      <c r="U219">
        <v>0</v>
      </c>
      <c r="V219">
        <v>0</v>
      </c>
      <c r="W219">
        <v>1.6756821473897126</v>
      </c>
      <c r="X219">
        <v>0</v>
      </c>
      <c r="Y219">
        <v>81.384526048785972</v>
      </c>
      <c r="Z219">
        <v>0</v>
      </c>
      <c r="AA219">
        <v>25.617965043457918</v>
      </c>
      <c r="AB219">
        <v>0</v>
      </c>
      <c r="AC219">
        <v>0</v>
      </c>
      <c r="AD219">
        <v>0</v>
      </c>
      <c r="AE219">
        <v>108.67817323963359</v>
      </c>
    </row>
    <row r="220" spans="1:31" x14ac:dyDescent="0.3">
      <c r="A220">
        <v>2551100</v>
      </c>
      <c r="B220">
        <v>1</v>
      </c>
      <c r="C220" t="s">
        <v>80</v>
      </c>
      <c r="D220" t="s">
        <v>110</v>
      </c>
      <c r="E220" t="s">
        <v>171</v>
      </c>
      <c r="F220" t="s">
        <v>809</v>
      </c>
      <c r="G220" t="s">
        <v>311</v>
      </c>
      <c r="H220" t="s">
        <v>157</v>
      </c>
      <c r="I220" t="s">
        <v>136</v>
      </c>
      <c r="J220" t="s">
        <v>3</v>
      </c>
      <c r="K220" t="s">
        <v>138</v>
      </c>
      <c r="L220" t="s">
        <v>810</v>
      </c>
      <c r="M220" t="s">
        <v>811</v>
      </c>
      <c r="N220">
        <v>2.0036111110000001</v>
      </c>
      <c r="O220">
        <v>0</v>
      </c>
      <c r="P220">
        <v>38</v>
      </c>
      <c r="Q220">
        <v>0</v>
      </c>
      <c r="R220">
        <v>0</v>
      </c>
      <c r="S220">
        <v>0</v>
      </c>
      <c r="T220">
        <v>8</v>
      </c>
      <c r="U220">
        <v>0</v>
      </c>
      <c r="V220">
        <v>0</v>
      </c>
      <c r="W220">
        <v>0</v>
      </c>
      <c r="X220">
        <v>20.619122394571299</v>
      </c>
      <c r="Y220">
        <v>0</v>
      </c>
      <c r="Z220">
        <v>0</v>
      </c>
      <c r="AA220">
        <v>0</v>
      </c>
      <c r="AB220">
        <v>18.42877981875311</v>
      </c>
      <c r="AC220">
        <v>0</v>
      </c>
      <c r="AD220">
        <v>0</v>
      </c>
      <c r="AE220">
        <v>39.047902213324406</v>
      </c>
    </row>
    <row r="221" spans="1:31" x14ac:dyDescent="0.3">
      <c r="A221">
        <v>2551598</v>
      </c>
      <c r="B221">
        <v>1</v>
      </c>
      <c r="C221" t="s">
        <v>80</v>
      </c>
      <c r="D221" t="s">
        <v>88</v>
      </c>
      <c r="E221" t="s">
        <v>166</v>
      </c>
      <c r="F221" t="s">
        <v>812</v>
      </c>
      <c r="G221" t="s">
        <v>168</v>
      </c>
      <c r="H221" t="s">
        <v>157</v>
      </c>
      <c r="I221" t="s">
        <v>136</v>
      </c>
      <c r="J221" t="s">
        <v>137</v>
      </c>
      <c r="K221" t="s">
        <v>138</v>
      </c>
      <c r="L221" t="s">
        <v>813</v>
      </c>
      <c r="M221" t="s">
        <v>814</v>
      </c>
      <c r="N221">
        <v>1.3688888880000001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1.0158130595334449</v>
      </c>
      <c r="AC221">
        <v>0</v>
      </c>
      <c r="AD221">
        <v>0</v>
      </c>
      <c r="AE221">
        <v>1.0158130595334449</v>
      </c>
    </row>
    <row r="222" spans="1:31" x14ac:dyDescent="0.3">
      <c r="A222">
        <v>2551455</v>
      </c>
      <c r="B222">
        <v>1</v>
      </c>
      <c r="C222" t="s">
        <v>80</v>
      </c>
      <c r="D222" t="s">
        <v>95</v>
      </c>
      <c r="E222" t="s">
        <v>147</v>
      </c>
      <c r="F222" t="s">
        <v>815</v>
      </c>
      <c r="G222" t="s">
        <v>134</v>
      </c>
      <c r="H222" t="s">
        <v>135</v>
      </c>
      <c r="I222" t="s">
        <v>136</v>
      </c>
      <c r="J222" t="s">
        <v>137</v>
      </c>
      <c r="K222" t="s">
        <v>138</v>
      </c>
      <c r="L222" t="s">
        <v>816</v>
      </c>
      <c r="M222" t="s">
        <v>817</v>
      </c>
      <c r="N222">
        <v>1.6247222219999999</v>
      </c>
      <c r="O222">
        <v>1</v>
      </c>
      <c r="P222">
        <v>192</v>
      </c>
      <c r="Q222">
        <v>0</v>
      </c>
      <c r="R222">
        <v>2</v>
      </c>
      <c r="S222">
        <v>18</v>
      </c>
      <c r="T222">
        <v>19</v>
      </c>
      <c r="U222">
        <v>2</v>
      </c>
      <c r="V222">
        <v>0</v>
      </c>
      <c r="W222">
        <v>0.65659139</v>
      </c>
      <c r="X222">
        <v>41.99875997385162</v>
      </c>
      <c r="Y222">
        <v>0</v>
      </c>
      <c r="Z222">
        <v>0.60349041914927493</v>
      </c>
      <c r="AA222">
        <v>66.650038957232979</v>
      </c>
      <c r="AB222">
        <v>31.486400758169328</v>
      </c>
      <c r="AC222">
        <v>390.01286219774971</v>
      </c>
      <c r="AD222">
        <v>0</v>
      </c>
      <c r="AE222">
        <v>531.40814369615293</v>
      </c>
    </row>
    <row r="223" spans="1:31" x14ac:dyDescent="0.3">
      <c r="A223">
        <v>2551243</v>
      </c>
      <c r="B223">
        <v>1</v>
      </c>
      <c r="C223" t="s">
        <v>80</v>
      </c>
      <c r="D223" t="s">
        <v>96</v>
      </c>
      <c r="E223" t="s">
        <v>147</v>
      </c>
      <c r="F223" t="s">
        <v>818</v>
      </c>
      <c r="G223" t="s">
        <v>134</v>
      </c>
      <c r="H223" t="s">
        <v>135</v>
      </c>
      <c r="I223" t="s">
        <v>136</v>
      </c>
      <c r="J223" t="s">
        <v>137</v>
      </c>
      <c r="K223" t="s">
        <v>138</v>
      </c>
      <c r="L223" t="s">
        <v>819</v>
      </c>
      <c r="M223" t="s">
        <v>820</v>
      </c>
      <c r="N223">
        <v>1.5661111109999999</v>
      </c>
      <c r="O223">
        <v>0</v>
      </c>
      <c r="P223">
        <v>288</v>
      </c>
      <c r="Q223">
        <v>11</v>
      </c>
      <c r="R223">
        <v>31</v>
      </c>
      <c r="S223">
        <v>13</v>
      </c>
      <c r="T223">
        <v>59</v>
      </c>
      <c r="U223">
        <v>4</v>
      </c>
      <c r="V223">
        <v>0</v>
      </c>
      <c r="W223">
        <v>0</v>
      </c>
      <c r="X223">
        <v>138.92462174123662</v>
      </c>
      <c r="Y223">
        <v>59.25307035904482</v>
      </c>
      <c r="Z223">
        <v>30.820102184796912</v>
      </c>
      <c r="AA223">
        <v>216.05398892616316</v>
      </c>
      <c r="AB223">
        <v>83.570540624951988</v>
      </c>
      <c r="AC223">
        <v>1212.9548352335285</v>
      </c>
      <c r="AD223">
        <v>0</v>
      </c>
      <c r="AE223">
        <v>1741.5771590697218</v>
      </c>
    </row>
    <row r="224" spans="1:31" x14ac:dyDescent="0.3">
      <c r="A224">
        <v>2551206</v>
      </c>
      <c r="B224">
        <v>1</v>
      </c>
      <c r="C224" t="s">
        <v>80</v>
      </c>
      <c r="D224" t="s">
        <v>82</v>
      </c>
      <c r="E224" t="s">
        <v>166</v>
      </c>
      <c r="F224" t="s">
        <v>821</v>
      </c>
      <c r="G224" t="s">
        <v>311</v>
      </c>
      <c r="H224" t="s">
        <v>157</v>
      </c>
      <c r="I224" t="s">
        <v>136</v>
      </c>
      <c r="J224" t="s">
        <v>3</v>
      </c>
      <c r="K224" t="s">
        <v>138</v>
      </c>
      <c r="L224" t="s">
        <v>822</v>
      </c>
      <c r="M224" t="s">
        <v>823</v>
      </c>
      <c r="N224">
        <v>8.0294444439999992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6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18.601254669452132</v>
      </c>
      <c r="AC224">
        <v>0</v>
      </c>
      <c r="AD224">
        <v>0</v>
      </c>
      <c r="AE224">
        <v>18.601254669452132</v>
      </c>
    </row>
    <row r="225" spans="1:31" x14ac:dyDescent="0.3">
      <c r="A225">
        <v>2551200</v>
      </c>
      <c r="B225">
        <v>1</v>
      </c>
      <c r="C225" t="s">
        <v>80</v>
      </c>
      <c r="D225" t="s">
        <v>108</v>
      </c>
      <c r="E225" t="s">
        <v>155</v>
      </c>
      <c r="F225" t="s">
        <v>824</v>
      </c>
      <c r="G225" t="s">
        <v>194</v>
      </c>
      <c r="H225" t="s">
        <v>157</v>
      </c>
      <c r="I225" t="s">
        <v>136</v>
      </c>
      <c r="J225" t="s">
        <v>137</v>
      </c>
      <c r="K225" t="s">
        <v>144</v>
      </c>
      <c r="L225" t="s">
        <v>825</v>
      </c>
      <c r="M225" t="s">
        <v>826</v>
      </c>
      <c r="N225">
        <v>1.156111111</v>
      </c>
      <c r="O225">
        <v>0</v>
      </c>
      <c r="P225">
        <v>9</v>
      </c>
      <c r="Q225">
        <v>0</v>
      </c>
      <c r="R225">
        <v>26</v>
      </c>
      <c r="S225">
        <v>0</v>
      </c>
      <c r="T225">
        <v>7</v>
      </c>
      <c r="U225">
        <v>0</v>
      </c>
      <c r="V225">
        <v>0</v>
      </c>
      <c r="W225">
        <v>0</v>
      </c>
      <c r="X225">
        <v>2.3220767758067136</v>
      </c>
      <c r="Y225">
        <v>0</v>
      </c>
      <c r="Z225">
        <v>8.3437831147531476</v>
      </c>
      <c r="AA225">
        <v>0</v>
      </c>
      <c r="AB225">
        <v>9.070631375986542</v>
      </c>
      <c r="AC225">
        <v>0</v>
      </c>
      <c r="AD225">
        <v>0</v>
      </c>
      <c r="AE225">
        <v>19.736491266546402</v>
      </c>
    </row>
    <row r="226" spans="1:31" x14ac:dyDescent="0.3">
      <c r="A226">
        <v>2551014</v>
      </c>
      <c r="B226">
        <v>1</v>
      </c>
      <c r="C226" t="s">
        <v>81</v>
      </c>
      <c r="D226" t="s">
        <v>120</v>
      </c>
      <c r="E226" t="s">
        <v>141</v>
      </c>
      <c r="F226" t="s">
        <v>827</v>
      </c>
      <c r="G226" t="s">
        <v>134</v>
      </c>
      <c r="H226" t="s">
        <v>135</v>
      </c>
      <c r="I226" t="s">
        <v>136</v>
      </c>
      <c r="J226" t="s">
        <v>137</v>
      </c>
      <c r="K226" t="s">
        <v>138</v>
      </c>
      <c r="L226" t="s">
        <v>828</v>
      </c>
      <c r="M226" t="s">
        <v>829</v>
      </c>
      <c r="N226">
        <v>0.450833333</v>
      </c>
      <c r="O226">
        <v>7</v>
      </c>
      <c r="P226">
        <v>1076</v>
      </c>
      <c r="Q226">
        <v>114</v>
      </c>
      <c r="R226">
        <v>54</v>
      </c>
      <c r="S226">
        <v>24</v>
      </c>
      <c r="T226">
        <v>57</v>
      </c>
      <c r="U226">
        <v>2</v>
      </c>
      <c r="V226">
        <v>0</v>
      </c>
      <c r="W226">
        <v>0.43226659492858494</v>
      </c>
      <c r="X226">
        <v>62.789678084097666</v>
      </c>
      <c r="Y226">
        <v>64.855048650337565</v>
      </c>
      <c r="Z226">
        <v>20.152182691295657</v>
      </c>
      <c r="AA226">
        <v>32.220243762415357</v>
      </c>
      <c r="AB226">
        <v>6.9945391641187218</v>
      </c>
      <c r="AC226">
        <v>14.433894630909496</v>
      </c>
      <c r="AD226">
        <v>0</v>
      </c>
      <c r="AE226">
        <v>201.87785357810301</v>
      </c>
    </row>
    <row r="227" spans="1:31" x14ac:dyDescent="0.3">
      <c r="A227">
        <v>2551037</v>
      </c>
      <c r="B227">
        <v>1</v>
      </c>
      <c r="C227" t="s">
        <v>80</v>
      </c>
      <c r="D227" t="s">
        <v>96</v>
      </c>
      <c r="E227" t="s">
        <v>141</v>
      </c>
      <c r="F227" t="s">
        <v>830</v>
      </c>
      <c r="G227" t="s">
        <v>318</v>
      </c>
      <c r="H227" t="s">
        <v>135</v>
      </c>
      <c r="I227" t="s">
        <v>136</v>
      </c>
      <c r="J227" t="s">
        <v>137</v>
      </c>
      <c r="K227" t="s">
        <v>144</v>
      </c>
      <c r="L227" t="s">
        <v>416</v>
      </c>
      <c r="M227" t="s">
        <v>831</v>
      </c>
      <c r="N227">
        <v>0.1</v>
      </c>
      <c r="O227">
        <v>3</v>
      </c>
      <c r="P227">
        <v>994</v>
      </c>
      <c r="Q227">
        <v>0</v>
      </c>
      <c r="R227">
        <v>23</v>
      </c>
      <c r="S227">
        <v>0</v>
      </c>
      <c r="T227">
        <v>233</v>
      </c>
      <c r="U227">
        <v>0</v>
      </c>
      <c r="V227">
        <v>0</v>
      </c>
      <c r="W227">
        <v>1.4791284276954002</v>
      </c>
      <c r="X227">
        <v>34.475071743609327</v>
      </c>
      <c r="Y227">
        <v>0</v>
      </c>
      <c r="Z227">
        <v>1.0023021434664001</v>
      </c>
      <c r="AA227">
        <v>0</v>
      </c>
      <c r="AB227">
        <v>18.598421805586721</v>
      </c>
      <c r="AC227">
        <v>0</v>
      </c>
      <c r="AD227">
        <v>0</v>
      </c>
      <c r="AE227">
        <v>55.554924120357853</v>
      </c>
    </row>
    <row r="228" spans="1:31" x14ac:dyDescent="0.3">
      <c r="A228">
        <v>2551409</v>
      </c>
      <c r="B228">
        <v>1</v>
      </c>
      <c r="C228" t="s">
        <v>81</v>
      </c>
      <c r="D228" t="s">
        <v>123</v>
      </c>
      <c r="E228" t="s">
        <v>141</v>
      </c>
      <c r="F228" t="s">
        <v>832</v>
      </c>
      <c r="G228" t="s">
        <v>134</v>
      </c>
      <c r="H228" t="s">
        <v>135</v>
      </c>
      <c r="I228" t="s">
        <v>136</v>
      </c>
      <c r="J228" t="s">
        <v>137</v>
      </c>
      <c r="K228" t="s">
        <v>138</v>
      </c>
      <c r="L228" t="s">
        <v>833</v>
      </c>
      <c r="M228" t="s">
        <v>834</v>
      </c>
      <c r="N228">
        <v>0.96333333300000001</v>
      </c>
      <c r="O228">
        <v>1</v>
      </c>
      <c r="P228">
        <v>13</v>
      </c>
      <c r="Q228">
        <v>0</v>
      </c>
      <c r="R228">
        <v>36</v>
      </c>
      <c r="S228">
        <v>14</v>
      </c>
      <c r="T228">
        <v>419</v>
      </c>
      <c r="U228">
        <v>15</v>
      </c>
      <c r="V228">
        <v>17</v>
      </c>
      <c r="W228">
        <v>0.20484956975999999</v>
      </c>
      <c r="X228">
        <v>3.7896616291002201</v>
      </c>
      <c r="Y228">
        <v>0</v>
      </c>
      <c r="Z228">
        <v>24.733824085926045</v>
      </c>
      <c r="AA228">
        <v>335.33671719493435</v>
      </c>
      <c r="AB228">
        <v>662.6202436105001</v>
      </c>
      <c r="AC228">
        <v>3355.2710964566254</v>
      </c>
      <c r="AD228">
        <v>677.60116910940519</v>
      </c>
      <c r="AE228">
        <v>5059.5575616562519</v>
      </c>
    </row>
    <row r="229" spans="1:31" x14ac:dyDescent="0.3">
      <c r="A229">
        <v>2550991</v>
      </c>
      <c r="B229">
        <v>1</v>
      </c>
      <c r="C229" t="s">
        <v>80</v>
      </c>
      <c r="D229" t="s">
        <v>99</v>
      </c>
      <c r="E229" t="s">
        <v>171</v>
      </c>
      <c r="F229" t="s">
        <v>835</v>
      </c>
      <c r="G229" t="s">
        <v>202</v>
      </c>
      <c r="H229" t="s">
        <v>157</v>
      </c>
      <c r="I229" t="s">
        <v>136</v>
      </c>
      <c r="J229" t="s">
        <v>137</v>
      </c>
      <c r="K229" t="s">
        <v>138</v>
      </c>
      <c r="L229" t="s">
        <v>836</v>
      </c>
      <c r="M229" t="s">
        <v>837</v>
      </c>
      <c r="N229">
        <v>0.638055555</v>
      </c>
      <c r="O229">
        <v>0</v>
      </c>
      <c r="P229">
        <v>38</v>
      </c>
      <c r="Q229">
        <v>0</v>
      </c>
      <c r="R229">
        <v>1</v>
      </c>
      <c r="S229">
        <v>0</v>
      </c>
      <c r="T229">
        <v>1</v>
      </c>
      <c r="U229">
        <v>0</v>
      </c>
      <c r="V229">
        <v>0</v>
      </c>
      <c r="W229">
        <v>0</v>
      </c>
      <c r="X229">
        <v>4.1941027260527255</v>
      </c>
      <c r="Y229">
        <v>0</v>
      </c>
      <c r="Z229">
        <v>4.9307393250133329E-2</v>
      </c>
      <c r="AA229">
        <v>0</v>
      </c>
      <c r="AB229">
        <v>0</v>
      </c>
      <c r="AC229">
        <v>0</v>
      </c>
      <c r="AD229">
        <v>0</v>
      </c>
      <c r="AE229">
        <v>4.2434101193028591</v>
      </c>
    </row>
    <row r="230" spans="1:31" x14ac:dyDescent="0.3">
      <c r="A230">
        <v>2551824</v>
      </c>
      <c r="B230">
        <v>1</v>
      </c>
      <c r="C230" t="s">
        <v>81</v>
      </c>
      <c r="D230" t="s">
        <v>112</v>
      </c>
      <c r="E230" t="s">
        <v>166</v>
      </c>
      <c r="F230" t="s">
        <v>838</v>
      </c>
      <c r="G230" t="s">
        <v>168</v>
      </c>
      <c r="H230" t="s">
        <v>157</v>
      </c>
      <c r="I230" t="s">
        <v>136</v>
      </c>
      <c r="J230" t="s">
        <v>137</v>
      </c>
      <c r="K230" t="s">
        <v>138</v>
      </c>
      <c r="L230" t="s">
        <v>839</v>
      </c>
      <c r="M230" t="s">
        <v>840</v>
      </c>
      <c r="N230">
        <v>1.96</v>
      </c>
      <c r="O230">
        <v>0</v>
      </c>
      <c r="P230">
        <v>1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0.59861509686478509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0.59861509686478509</v>
      </c>
    </row>
    <row r="231" spans="1:31" x14ac:dyDescent="0.3">
      <c r="A231">
        <v>2551269</v>
      </c>
      <c r="B231">
        <v>1</v>
      </c>
      <c r="C231" t="s">
        <v>80</v>
      </c>
      <c r="D231" t="s">
        <v>103</v>
      </c>
      <c r="E231" t="s">
        <v>184</v>
      </c>
      <c r="F231" t="s">
        <v>841</v>
      </c>
      <c r="G231" t="s">
        <v>194</v>
      </c>
      <c r="H231" t="s">
        <v>135</v>
      </c>
      <c r="I231" t="s">
        <v>136</v>
      </c>
      <c r="J231" t="s">
        <v>137</v>
      </c>
      <c r="K231" t="s">
        <v>144</v>
      </c>
      <c r="L231" t="s">
        <v>842</v>
      </c>
      <c r="M231" t="s">
        <v>843</v>
      </c>
      <c r="N231">
        <v>4.3433333330000004</v>
      </c>
      <c r="O231">
        <v>0</v>
      </c>
      <c r="P231">
        <v>13422</v>
      </c>
      <c r="Q231">
        <v>0</v>
      </c>
      <c r="R231">
        <v>53</v>
      </c>
      <c r="S231">
        <v>5</v>
      </c>
      <c r="T231">
        <v>890</v>
      </c>
      <c r="U231">
        <v>0</v>
      </c>
      <c r="V231">
        <v>1</v>
      </c>
      <c r="W231">
        <v>0</v>
      </c>
      <c r="X231">
        <v>14352.510958990519</v>
      </c>
      <c r="Y231">
        <v>0</v>
      </c>
      <c r="Z231">
        <v>749.22020888152315</v>
      </c>
      <c r="AA231">
        <v>352.567231500454</v>
      </c>
      <c r="AB231">
        <v>9592.2642420809443</v>
      </c>
      <c r="AC231">
        <v>0</v>
      </c>
      <c r="AD231">
        <v>130.75979785359465</v>
      </c>
      <c r="AE231">
        <v>25177.322439307038</v>
      </c>
    </row>
    <row r="232" spans="1:31" x14ac:dyDescent="0.3">
      <c r="A232">
        <v>2551807</v>
      </c>
      <c r="B232">
        <v>1</v>
      </c>
      <c r="C232" t="s">
        <v>80</v>
      </c>
      <c r="D232" t="s">
        <v>103</v>
      </c>
      <c r="E232" t="s">
        <v>132</v>
      </c>
      <c r="F232" t="s">
        <v>285</v>
      </c>
      <c r="G232" t="s">
        <v>844</v>
      </c>
      <c r="H232" t="s">
        <v>135</v>
      </c>
      <c r="I232" t="s">
        <v>136</v>
      </c>
      <c r="J232" t="s">
        <v>137</v>
      </c>
      <c r="K232" t="s">
        <v>138</v>
      </c>
      <c r="L232" t="s">
        <v>845</v>
      </c>
      <c r="M232" t="s">
        <v>846</v>
      </c>
      <c r="N232">
        <v>4.5708333330000004</v>
      </c>
      <c r="O232">
        <v>0</v>
      </c>
      <c r="P232">
        <v>6</v>
      </c>
      <c r="Q232">
        <v>6</v>
      </c>
      <c r="R232">
        <v>0</v>
      </c>
      <c r="S232">
        <v>13</v>
      </c>
      <c r="T232">
        <v>13</v>
      </c>
      <c r="U232">
        <v>14</v>
      </c>
      <c r="V232">
        <v>0</v>
      </c>
      <c r="W232">
        <v>0</v>
      </c>
      <c r="X232">
        <v>3.8822665606106463</v>
      </c>
      <c r="Y232">
        <v>83.253119521823677</v>
      </c>
      <c r="Z232">
        <v>0</v>
      </c>
      <c r="AA232">
        <v>1320.5439646886493</v>
      </c>
      <c r="AB232">
        <v>12.188112847687282</v>
      </c>
      <c r="AC232">
        <v>3822.7258877598092</v>
      </c>
      <c r="AD232">
        <v>0</v>
      </c>
      <c r="AE232">
        <v>5242.5933513785803</v>
      </c>
    </row>
    <row r="233" spans="1:31" x14ac:dyDescent="0.3">
      <c r="A233">
        <v>2551309</v>
      </c>
      <c r="B233">
        <v>1</v>
      </c>
      <c r="C233" t="s">
        <v>81</v>
      </c>
      <c r="D233" t="s">
        <v>128</v>
      </c>
      <c r="E233" t="s">
        <v>184</v>
      </c>
      <c r="F233" t="s">
        <v>847</v>
      </c>
      <c r="G233" t="s">
        <v>149</v>
      </c>
      <c r="H233" t="s">
        <v>135</v>
      </c>
      <c r="I233" t="s">
        <v>136</v>
      </c>
      <c r="J233" t="s">
        <v>137</v>
      </c>
      <c r="K233" t="s">
        <v>138</v>
      </c>
      <c r="L233" t="s">
        <v>848</v>
      </c>
      <c r="M233" t="s">
        <v>849</v>
      </c>
      <c r="N233">
        <v>6.2686111110000002</v>
      </c>
      <c r="O233">
        <v>1</v>
      </c>
      <c r="P233">
        <v>616</v>
      </c>
      <c r="Q233">
        <v>2</v>
      </c>
      <c r="R233">
        <v>29</v>
      </c>
      <c r="S233">
        <v>1</v>
      </c>
      <c r="T233">
        <v>65</v>
      </c>
      <c r="U233">
        <v>0</v>
      </c>
      <c r="V233">
        <v>0</v>
      </c>
      <c r="W233">
        <v>1.33697214124</v>
      </c>
      <c r="X233">
        <v>725.57338791954226</v>
      </c>
      <c r="Y233">
        <v>19.086334686934908</v>
      </c>
      <c r="Z233">
        <v>79.616330835481307</v>
      </c>
      <c r="AA233">
        <v>2.1361871315099998</v>
      </c>
      <c r="AB233">
        <v>325.43619755714775</v>
      </c>
      <c r="AC233">
        <v>0</v>
      </c>
      <c r="AD233">
        <v>0</v>
      </c>
      <c r="AE233">
        <v>1153.1854102718564</v>
      </c>
    </row>
    <row r="234" spans="1:31" x14ac:dyDescent="0.3">
      <c r="A234">
        <v>2551160</v>
      </c>
      <c r="B234">
        <v>1</v>
      </c>
      <c r="C234" t="s">
        <v>80</v>
      </c>
      <c r="D234" t="s">
        <v>97</v>
      </c>
      <c r="E234" t="s">
        <v>141</v>
      </c>
      <c r="F234" t="s">
        <v>850</v>
      </c>
      <c r="G234" t="s">
        <v>194</v>
      </c>
      <c r="H234" t="s">
        <v>135</v>
      </c>
      <c r="I234" t="s">
        <v>136</v>
      </c>
      <c r="J234" t="s">
        <v>137</v>
      </c>
      <c r="K234" t="s">
        <v>144</v>
      </c>
      <c r="L234" t="s">
        <v>851</v>
      </c>
      <c r="M234" t="s">
        <v>723</v>
      </c>
      <c r="N234">
        <v>3.247777777</v>
      </c>
      <c r="O234">
        <v>0</v>
      </c>
      <c r="P234">
        <v>87</v>
      </c>
      <c r="Q234">
        <v>3</v>
      </c>
      <c r="R234">
        <v>29</v>
      </c>
      <c r="S234">
        <v>4</v>
      </c>
      <c r="T234">
        <v>16</v>
      </c>
      <c r="U234">
        <v>1</v>
      </c>
      <c r="V234">
        <v>0</v>
      </c>
      <c r="W234">
        <v>0</v>
      </c>
      <c r="X234">
        <v>126.48384657607473</v>
      </c>
      <c r="Y234">
        <v>45.746412538682186</v>
      </c>
      <c r="Z234">
        <v>57.190373073335955</v>
      </c>
      <c r="AA234">
        <v>42.05942258944858</v>
      </c>
      <c r="AB234">
        <v>34.613516687884918</v>
      </c>
      <c r="AC234">
        <v>399.02138058873055</v>
      </c>
      <c r="AD234">
        <v>0</v>
      </c>
      <c r="AE234">
        <v>705.1149520541569</v>
      </c>
    </row>
    <row r="235" spans="1:31" x14ac:dyDescent="0.3">
      <c r="A235">
        <v>2551303</v>
      </c>
      <c r="B235">
        <v>1</v>
      </c>
      <c r="C235" t="s">
        <v>80</v>
      </c>
      <c r="D235" t="s">
        <v>104</v>
      </c>
      <c r="E235" t="s">
        <v>147</v>
      </c>
      <c r="F235" t="s">
        <v>852</v>
      </c>
      <c r="G235" t="s">
        <v>134</v>
      </c>
      <c r="H235" t="s">
        <v>135</v>
      </c>
      <c r="I235" t="s">
        <v>136</v>
      </c>
      <c r="J235" t="s">
        <v>137</v>
      </c>
      <c r="K235" t="s">
        <v>138</v>
      </c>
      <c r="L235" t="s">
        <v>853</v>
      </c>
      <c r="M235" t="s">
        <v>854</v>
      </c>
      <c r="N235">
        <v>0.74944444399999999</v>
      </c>
      <c r="O235">
        <v>16</v>
      </c>
      <c r="P235">
        <v>49</v>
      </c>
      <c r="Q235">
        <v>17</v>
      </c>
      <c r="R235">
        <v>21</v>
      </c>
      <c r="S235">
        <v>42</v>
      </c>
      <c r="T235">
        <v>20</v>
      </c>
      <c r="U235">
        <v>8</v>
      </c>
      <c r="V235">
        <v>2</v>
      </c>
      <c r="W235">
        <v>10.186832605177425</v>
      </c>
      <c r="X235">
        <v>20.914721422760067</v>
      </c>
      <c r="Y235">
        <v>26.694759480761522</v>
      </c>
      <c r="Z235">
        <v>24.954670925099148</v>
      </c>
      <c r="AA235">
        <v>261.35100364986477</v>
      </c>
      <c r="AB235">
        <v>37.948884743781306</v>
      </c>
      <c r="AC235">
        <v>1338.1596190431815</v>
      </c>
      <c r="AD235">
        <v>86.598271331674255</v>
      </c>
      <c r="AE235">
        <v>1806.8087632022998</v>
      </c>
    </row>
    <row r="236" spans="1:31" x14ac:dyDescent="0.3">
      <c r="A236">
        <v>2551595</v>
      </c>
      <c r="B236">
        <v>1</v>
      </c>
      <c r="C236" t="s">
        <v>80</v>
      </c>
      <c r="D236" t="s">
        <v>93</v>
      </c>
      <c r="E236" t="s">
        <v>184</v>
      </c>
      <c r="F236" t="s">
        <v>855</v>
      </c>
      <c r="G236" t="s">
        <v>134</v>
      </c>
      <c r="H236" t="s">
        <v>135</v>
      </c>
      <c r="I236" t="s">
        <v>136</v>
      </c>
      <c r="J236" t="s">
        <v>137</v>
      </c>
      <c r="K236" t="s">
        <v>138</v>
      </c>
      <c r="L236" t="s">
        <v>856</v>
      </c>
      <c r="M236" t="s">
        <v>857</v>
      </c>
      <c r="N236">
        <v>0.63666666599999999</v>
      </c>
      <c r="O236">
        <v>0</v>
      </c>
      <c r="P236">
        <v>703</v>
      </c>
      <c r="Q236">
        <v>5</v>
      </c>
      <c r="R236">
        <v>48</v>
      </c>
      <c r="S236">
        <v>5</v>
      </c>
      <c r="T236">
        <v>139</v>
      </c>
      <c r="U236">
        <v>0</v>
      </c>
      <c r="V236">
        <v>0</v>
      </c>
      <c r="W236">
        <v>0</v>
      </c>
      <c r="X236">
        <v>81.207343643665411</v>
      </c>
      <c r="Y236">
        <v>3.8444835042864374</v>
      </c>
      <c r="Z236">
        <v>35.57630828250899</v>
      </c>
      <c r="AA236">
        <v>24.059605888304361</v>
      </c>
      <c r="AB236">
        <v>58.263553554726165</v>
      </c>
      <c r="AC236">
        <v>0</v>
      </c>
      <c r="AD236">
        <v>0</v>
      </c>
      <c r="AE236">
        <v>202.95129487349138</v>
      </c>
    </row>
    <row r="237" spans="1:31" x14ac:dyDescent="0.3">
      <c r="A237">
        <v>2551097</v>
      </c>
      <c r="B237">
        <v>1</v>
      </c>
      <c r="C237" t="s">
        <v>80</v>
      </c>
      <c r="D237" t="s">
        <v>95</v>
      </c>
      <c r="E237" t="s">
        <v>141</v>
      </c>
      <c r="F237" t="s">
        <v>858</v>
      </c>
      <c r="G237" t="s">
        <v>134</v>
      </c>
      <c r="H237" t="s">
        <v>135</v>
      </c>
      <c r="I237" t="s">
        <v>136</v>
      </c>
      <c r="J237" t="s">
        <v>137</v>
      </c>
      <c r="K237" t="s">
        <v>138</v>
      </c>
      <c r="L237" t="s">
        <v>859</v>
      </c>
      <c r="M237" t="s">
        <v>860</v>
      </c>
      <c r="N237">
        <v>0.11027777699999999</v>
      </c>
      <c r="O237">
        <v>0</v>
      </c>
      <c r="P237">
        <v>431</v>
      </c>
      <c r="Q237">
        <v>0</v>
      </c>
      <c r="R237">
        <v>0</v>
      </c>
      <c r="S237">
        <v>0</v>
      </c>
      <c r="T237">
        <v>61</v>
      </c>
      <c r="U237">
        <v>0</v>
      </c>
      <c r="V237">
        <v>0</v>
      </c>
      <c r="W237">
        <v>0</v>
      </c>
      <c r="X237">
        <v>9.4663866051196521</v>
      </c>
      <c r="Y237">
        <v>0</v>
      </c>
      <c r="Z237">
        <v>0</v>
      </c>
      <c r="AA237">
        <v>0</v>
      </c>
      <c r="AB237">
        <v>6.0482592886882243</v>
      </c>
      <c r="AC237">
        <v>0</v>
      </c>
      <c r="AD237">
        <v>0</v>
      </c>
      <c r="AE237">
        <v>15.514645893807877</v>
      </c>
    </row>
    <row r="238" spans="1:31" x14ac:dyDescent="0.3">
      <c r="A238">
        <v>2551054</v>
      </c>
      <c r="B238">
        <v>1</v>
      </c>
      <c r="C238" t="s">
        <v>80</v>
      </c>
      <c r="D238" t="s">
        <v>106</v>
      </c>
      <c r="E238" t="s">
        <v>141</v>
      </c>
      <c r="F238" t="s">
        <v>861</v>
      </c>
      <c r="G238" t="s">
        <v>134</v>
      </c>
      <c r="H238" t="s">
        <v>135</v>
      </c>
      <c r="I238" t="s">
        <v>136</v>
      </c>
      <c r="J238" t="s">
        <v>137</v>
      </c>
      <c r="K238" t="s">
        <v>138</v>
      </c>
      <c r="L238" t="s">
        <v>862</v>
      </c>
      <c r="M238" t="s">
        <v>863</v>
      </c>
      <c r="N238">
        <v>0.41111111099999997</v>
      </c>
      <c r="O238">
        <v>7</v>
      </c>
      <c r="P238">
        <v>2131</v>
      </c>
      <c r="Q238">
        <v>57</v>
      </c>
      <c r="R238">
        <v>243</v>
      </c>
      <c r="S238">
        <v>27</v>
      </c>
      <c r="T238">
        <v>349</v>
      </c>
      <c r="U238">
        <v>0</v>
      </c>
      <c r="V238">
        <v>0</v>
      </c>
      <c r="W238">
        <v>0.87347518759620002</v>
      </c>
      <c r="X238">
        <v>107.44186581551833</v>
      </c>
      <c r="Y238">
        <v>104.81729158706828</v>
      </c>
      <c r="Z238">
        <v>174.81168158490735</v>
      </c>
      <c r="AA238">
        <v>36.732541062446117</v>
      </c>
      <c r="AB238">
        <v>85.391310506116497</v>
      </c>
      <c r="AC238">
        <v>0</v>
      </c>
      <c r="AD238">
        <v>0</v>
      </c>
      <c r="AE238">
        <v>510.0681657436528</v>
      </c>
    </row>
    <row r="239" spans="1:31" x14ac:dyDescent="0.3">
      <c r="A239">
        <v>2551272</v>
      </c>
      <c r="B239">
        <v>1</v>
      </c>
      <c r="C239" t="s">
        <v>81</v>
      </c>
      <c r="D239" t="s">
        <v>116</v>
      </c>
      <c r="E239" t="s">
        <v>184</v>
      </c>
      <c r="F239" t="s">
        <v>864</v>
      </c>
      <c r="G239" t="s">
        <v>301</v>
      </c>
      <c r="H239" t="s">
        <v>135</v>
      </c>
      <c r="I239" t="s">
        <v>136</v>
      </c>
      <c r="J239" t="s">
        <v>137</v>
      </c>
      <c r="K239" t="s">
        <v>144</v>
      </c>
      <c r="L239" t="s">
        <v>865</v>
      </c>
      <c r="M239" t="s">
        <v>866</v>
      </c>
      <c r="N239">
        <v>1.125277777</v>
      </c>
      <c r="O239">
        <v>0</v>
      </c>
      <c r="P239">
        <v>134</v>
      </c>
      <c r="Q239">
        <v>0</v>
      </c>
      <c r="R239">
        <v>3</v>
      </c>
      <c r="S239">
        <v>0</v>
      </c>
      <c r="T239">
        <v>12</v>
      </c>
      <c r="U239">
        <v>0</v>
      </c>
      <c r="V239">
        <v>0</v>
      </c>
      <c r="W239">
        <v>0</v>
      </c>
      <c r="X239">
        <v>18.871709411233475</v>
      </c>
      <c r="Y239">
        <v>0</v>
      </c>
      <c r="Z239">
        <v>2.2193784669370999</v>
      </c>
      <c r="AA239">
        <v>0</v>
      </c>
      <c r="AB239">
        <v>3.678934455972072</v>
      </c>
      <c r="AC239">
        <v>0</v>
      </c>
      <c r="AD239">
        <v>0</v>
      </c>
      <c r="AE239">
        <v>24.770022334142649</v>
      </c>
    </row>
    <row r="240" spans="1:31" x14ac:dyDescent="0.3">
      <c r="A240">
        <v>2551295</v>
      </c>
      <c r="B240">
        <v>1</v>
      </c>
      <c r="C240" t="s">
        <v>80</v>
      </c>
      <c r="D240" t="s">
        <v>110</v>
      </c>
      <c r="E240" t="s">
        <v>184</v>
      </c>
      <c r="F240" t="s">
        <v>867</v>
      </c>
      <c r="G240" t="s">
        <v>194</v>
      </c>
      <c r="H240" t="s">
        <v>135</v>
      </c>
      <c r="I240" t="s">
        <v>136</v>
      </c>
      <c r="J240" t="s">
        <v>137</v>
      </c>
      <c r="K240" t="s">
        <v>144</v>
      </c>
      <c r="L240" t="s">
        <v>868</v>
      </c>
      <c r="M240" t="s">
        <v>869</v>
      </c>
      <c r="N240">
        <v>5.1333333330000004</v>
      </c>
      <c r="O240">
        <v>0</v>
      </c>
      <c r="P240">
        <v>47</v>
      </c>
      <c r="Q240">
        <v>0</v>
      </c>
      <c r="R240">
        <v>0</v>
      </c>
      <c r="S240">
        <v>0</v>
      </c>
      <c r="T240">
        <v>1</v>
      </c>
      <c r="U240">
        <v>0</v>
      </c>
      <c r="V240">
        <v>0</v>
      </c>
      <c r="W240">
        <v>0</v>
      </c>
      <c r="X240">
        <v>114.87753058795211</v>
      </c>
      <c r="Y240">
        <v>0</v>
      </c>
      <c r="Z240">
        <v>0</v>
      </c>
      <c r="AA240">
        <v>0</v>
      </c>
      <c r="AB240">
        <v>8.4302293401219828</v>
      </c>
      <c r="AC240">
        <v>0</v>
      </c>
      <c r="AD240">
        <v>0</v>
      </c>
      <c r="AE240">
        <v>123.30775992807409</v>
      </c>
    </row>
    <row r="241" spans="1:31" x14ac:dyDescent="0.3">
      <c r="A241">
        <v>2551796</v>
      </c>
      <c r="B241">
        <v>1</v>
      </c>
      <c r="C241" t="s">
        <v>81</v>
      </c>
      <c r="D241" t="s">
        <v>115</v>
      </c>
      <c r="E241" t="s">
        <v>171</v>
      </c>
      <c r="F241" t="s">
        <v>870</v>
      </c>
      <c r="G241" t="s">
        <v>190</v>
      </c>
      <c r="H241" t="s">
        <v>157</v>
      </c>
      <c r="I241" t="s">
        <v>136</v>
      </c>
      <c r="J241" t="s">
        <v>137</v>
      </c>
      <c r="K241" t="s">
        <v>138</v>
      </c>
      <c r="L241" t="s">
        <v>871</v>
      </c>
      <c r="M241" t="s">
        <v>872</v>
      </c>
      <c r="N241">
        <v>2.338333333</v>
      </c>
      <c r="O241">
        <v>0</v>
      </c>
      <c r="P241">
        <v>9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1.23666543892144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1.23666543892144</v>
      </c>
    </row>
    <row r="242" spans="1:31" x14ac:dyDescent="0.3">
      <c r="A242">
        <v>2551773</v>
      </c>
      <c r="B242">
        <v>1</v>
      </c>
      <c r="C242" t="s">
        <v>80</v>
      </c>
      <c r="D242" t="s">
        <v>105</v>
      </c>
      <c r="E242" t="s">
        <v>147</v>
      </c>
      <c r="F242" t="s">
        <v>873</v>
      </c>
      <c r="G242" t="s">
        <v>134</v>
      </c>
      <c r="H242" t="s">
        <v>135</v>
      </c>
      <c r="I242" t="s">
        <v>136</v>
      </c>
      <c r="J242" t="s">
        <v>137</v>
      </c>
      <c r="K242" t="s">
        <v>138</v>
      </c>
      <c r="L242" t="s">
        <v>874</v>
      </c>
      <c r="M242" t="s">
        <v>875</v>
      </c>
      <c r="N242">
        <v>0.115555555</v>
      </c>
      <c r="O242">
        <v>5</v>
      </c>
      <c r="P242">
        <v>689</v>
      </c>
      <c r="Q242">
        <v>13</v>
      </c>
      <c r="R242">
        <v>91</v>
      </c>
      <c r="S242">
        <v>16</v>
      </c>
      <c r="T242">
        <v>74</v>
      </c>
      <c r="U242">
        <v>0</v>
      </c>
      <c r="V242">
        <v>0</v>
      </c>
      <c r="W242">
        <v>0.27319219665920003</v>
      </c>
      <c r="X242">
        <v>13.868300324697879</v>
      </c>
      <c r="Y242">
        <v>10.604970823668692</v>
      </c>
      <c r="Z242">
        <v>5.0069971504799993</v>
      </c>
      <c r="AA242">
        <v>1.4678645575175113</v>
      </c>
      <c r="AB242">
        <v>5.3656487848811443</v>
      </c>
      <c r="AC242">
        <v>0</v>
      </c>
      <c r="AD242">
        <v>0</v>
      </c>
      <c r="AE242">
        <v>36.586973837904431</v>
      </c>
    </row>
    <row r="243" spans="1:31" x14ac:dyDescent="0.3">
      <c r="A243">
        <v>2551063</v>
      </c>
      <c r="B243">
        <v>1</v>
      </c>
      <c r="C243" t="s">
        <v>80</v>
      </c>
      <c r="D243" t="s">
        <v>82</v>
      </c>
      <c r="E243" t="s">
        <v>166</v>
      </c>
      <c r="F243" t="s">
        <v>876</v>
      </c>
      <c r="G243" t="s">
        <v>181</v>
      </c>
      <c r="H243" t="s">
        <v>157</v>
      </c>
      <c r="I243" t="s">
        <v>136</v>
      </c>
      <c r="J243" t="s">
        <v>137</v>
      </c>
      <c r="K243" t="s">
        <v>138</v>
      </c>
      <c r="L243" t="s">
        <v>877</v>
      </c>
      <c r="M243" t="s">
        <v>878</v>
      </c>
      <c r="N243">
        <v>7.0291666660000001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59</v>
      </c>
      <c r="U243">
        <v>0</v>
      </c>
      <c r="V243">
        <v>1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141.82241944315314</v>
      </c>
      <c r="AC243">
        <v>0</v>
      </c>
      <c r="AD243">
        <v>5.3633070177876876</v>
      </c>
      <c r="AE243">
        <v>147.18572646094083</v>
      </c>
    </row>
    <row r="244" spans="1:31" x14ac:dyDescent="0.3">
      <c r="A244">
        <v>2551172</v>
      </c>
      <c r="B244">
        <v>1</v>
      </c>
      <c r="C244" t="s">
        <v>80</v>
      </c>
      <c r="D244" t="s">
        <v>92</v>
      </c>
      <c r="E244" t="s">
        <v>155</v>
      </c>
      <c r="F244" t="s">
        <v>879</v>
      </c>
      <c r="G244" t="s">
        <v>143</v>
      </c>
      <c r="H244" t="s">
        <v>157</v>
      </c>
      <c r="I244" t="s">
        <v>136</v>
      </c>
      <c r="J244" t="s">
        <v>137</v>
      </c>
      <c r="K244" t="s">
        <v>144</v>
      </c>
      <c r="L244" t="s">
        <v>880</v>
      </c>
      <c r="M244" t="s">
        <v>881</v>
      </c>
      <c r="N244">
        <v>5.2327777769999999</v>
      </c>
      <c r="O244">
        <v>0</v>
      </c>
      <c r="P244">
        <v>278</v>
      </c>
      <c r="Q244">
        <v>0</v>
      </c>
      <c r="R244">
        <v>0</v>
      </c>
      <c r="S244">
        <v>0</v>
      </c>
      <c r="T244">
        <v>10</v>
      </c>
      <c r="U244">
        <v>0</v>
      </c>
      <c r="V244">
        <v>0</v>
      </c>
      <c r="W244">
        <v>0</v>
      </c>
      <c r="X244">
        <v>409.02555327311836</v>
      </c>
      <c r="Y244">
        <v>0</v>
      </c>
      <c r="Z244">
        <v>0</v>
      </c>
      <c r="AA244">
        <v>0</v>
      </c>
      <c r="AB244">
        <v>50.025044936985957</v>
      </c>
      <c r="AC244">
        <v>0</v>
      </c>
      <c r="AD244">
        <v>0</v>
      </c>
      <c r="AE244">
        <v>459.05059821010434</v>
      </c>
    </row>
    <row r="245" spans="1:31" x14ac:dyDescent="0.3">
      <c r="A245">
        <v>2551232</v>
      </c>
      <c r="B245">
        <v>1</v>
      </c>
      <c r="C245" t="s">
        <v>81</v>
      </c>
      <c r="D245" t="s">
        <v>122</v>
      </c>
      <c r="E245" t="s">
        <v>155</v>
      </c>
      <c r="F245" t="s">
        <v>882</v>
      </c>
      <c r="G245" t="s">
        <v>194</v>
      </c>
      <c r="H245" t="s">
        <v>157</v>
      </c>
      <c r="I245" t="s">
        <v>136</v>
      </c>
      <c r="J245" t="s">
        <v>137</v>
      </c>
      <c r="K245" t="s">
        <v>144</v>
      </c>
      <c r="L245" t="s">
        <v>883</v>
      </c>
      <c r="M245" t="s">
        <v>884</v>
      </c>
      <c r="N245">
        <v>0.60694444400000003</v>
      </c>
      <c r="O245">
        <v>0</v>
      </c>
      <c r="P245">
        <v>72</v>
      </c>
      <c r="Q245">
        <v>0</v>
      </c>
      <c r="R245">
        <v>8</v>
      </c>
      <c r="S245">
        <v>0</v>
      </c>
      <c r="T245">
        <v>4</v>
      </c>
      <c r="U245">
        <v>0</v>
      </c>
      <c r="V245">
        <v>0</v>
      </c>
      <c r="W245">
        <v>0</v>
      </c>
      <c r="X245">
        <v>6.0348218319708247</v>
      </c>
      <c r="Y245">
        <v>0</v>
      </c>
      <c r="Z245">
        <v>1.9602502045290664</v>
      </c>
      <c r="AA245">
        <v>0</v>
      </c>
      <c r="AB245">
        <v>3.9196884774499994</v>
      </c>
      <c r="AC245">
        <v>0</v>
      </c>
      <c r="AD245">
        <v>0</v>
      </c>
      <c r="AE245">
        <v>11.91476051394989</v>
      </c>
    </row>
    <row r="246" spans="1:31" x14ac:dyDescent="0.3">
      <c r="A246">
        <v>2551026</v>
      </c>
      <c r="B246">
        <v>1</v>
      </c>
      <c r="C246" t="s">
        <v>81</v>
      </c>
      <c r="D246" t="s">
        <v>113</v>
      </c>
      <c r="E246" t="s">
        <v>141</v>
      </c>
      <c r="F246" t="s">
        <v>885</v>
      </c>
      <c r="G246" t="s">
        <v>134</v>
      </c>
      <c r="H246" t="s">
        <v>135</v>
      </c>
      <c r="I246" t="s">
        <v>136</v>
      </c>
      <c r="J246" t="s">
        <v>137</v>
      </c>
      <c r="K246" t="s">
        <v>138</v>
      </c>
      <c r="L246" t="s">
        <v>886</v>
      </c>
      <c r="M246" t="s">
        <v>887</v>
      </c>
      <c r="N246">
        <v>1.0219444440000001</v>
      </c>
      <c r="O246">
        <v>9</v>
      </c>
      <c r="P246">
        <v>1302</v>
      </c>
      <c r="Q246">
        <v>59</v>
      </c>
      <c r="R246">
        <v>406</v>
      </c>
      <c r="S246">
        <v>36</v>
      </c>
      <c r="T246">
        <v>497</v>
      </c>
      <c r="U246">
        <v>22</v>
      </c>
      <c r="V246">
        <v>4</v>
      </c>
      <c r="W246">
        <v>1.2960520289981294</v>
      </c>
      <c r="X246">
        <v>184.36277291730576</v>
      </c>
      <c r="Y246">
        <v>184.27242228079999</v>
      </c>
      <c r="Z246">
        <v>255.72252208543136</v>
      </c>
      <c r="AA246">
        <v>1015.1457105288724</v>
      </c>
      <c r="AB246">
        <v>379.25426596324058</v>
      </c>
      <c r="AC246">
        <v>2254.5917857867721</v>
      </c>
      <c r="AD246">
        <v>3.1922667145778472</v>
      </c>
      <c r="AE246">
        <v>4277.8377983059991</v>
      </c>
    </row>
    <row r="247" spans="1:31" x14ac:dyDescent="0.3">
      <c r="A247">
        <v>2551126</v>
      </c>
      <c r="B247">
        <v>1</v>
      </c>
      <c r="C247" t="s">
        <v>81</v>
      </c>
      <c r="D247" t="s">
        <v>127</v>
      </c>
      <c r="E247" t="s">
        <v>147</v>
      </c>
      <c r="F247" t="s">
        <v>888</v>
      </c>
      <c r="G247" t="s">
        <v>134</v>
      </c>
      <c r="H247" t="s">
        <v>135</v>
      </c>
      <c r="I247" t="s">
        <v>136</v>
      </c>
      <c r="J247" t="s">
        <v>137</v>
      </c>
      <c r="K247" t="s">
        <v>138</v>
      </c>
      <c r="L247" t="s">
        <v>889</v>
      </c>
      <c r="M247" t="s">
        <v>890</v>
      </c>
      <c r="N247">
        <v>3.0127777770000002</v>
      </c>
      <c r="O247">
        <v>0</v>
      </c>
      <c r="P247">
        <v>148</v>
      </c>
      <c r="Q247">
        <v>12</v>
      </c>
      <c r="R247">
        <v>40</v>
      </c>
      <c r="S247">
        <v>11</v>
      </c>
      <c r="T247">
        <v>15</v>
      </c>
      <c r="U247">
        <v>0</v>
      </c>
      <c r="V247">
        <v>0</v>
      </c>
      <c r="W247">
        <v>0</v>
      </c>
      <c r="X247">
        <v>78.710213191430185</v>
      </c>
      <c r="Y247">
        <v>105.62997518526792</v>
      </c>
      <c r="Z247">
        <v>102.0356498289872</v>
      </c>
      <c r="AA247">
        <v>428.145289975276</v>
      </c>
      <c r="AB247">
        <v>17.555585393300646</v>
      </c>
      <c r="AC247">
        <v>0</v>
      </c>
      <c r="AD247">
        <v>0</v>
      </c>
      <c r="AE247">
        <v>732.07671357426193</v>
      </c>
    </row>
    <row r="248" spans="1:31" x14ac:dyDescent="0.3">
      <c r="A248">
        <v>2551667</v>
      </c>
      <c r="B248">
        <v>1</v>
      </c>
      <c r="C248" t="s">
        <v>80</v>
      </c>
      <c r="D248" t="s">
        <v>103</v>
      </c>
      <c r="E248" t="s">
        <v>147</v>
      </c>
      <c r="F248" t="s">
        <v>891</v>
      </c>
      <c r="G248" t="s">
        <v>134</v>
      </c>
      <c r="H248" t="s">
        <v>135</v>
      </c>
      <c r="I248" t="s">
        <v>136</v>
      </c>
      <c r="J248" t="s">
        <v>137</v>
      </c>
      <c r="K248" t="s">
        <v>138</v>
      </c>
      <c r="L248" t="s">
        <v>892</v>
      </c>
      <c r="M248" t="s">
        <v>893</v>
      </c>
      <c r="N248">
        <v>0.33611111100000002</v>
      </c>
      <c r="O248">
        <v>4</v>
      </c>
      <c r="P248">
        <v>2054</v>
      </c>
      <c r="Q248">
        <v>23</v>
      </c>
      <c r="R248">
        <v>304</v>
      </c>
      <c r="S248">
        <v>29</v>
      </c>
      <c r="T248">
        <v>760</v>
      </c>
      <c r="U248">
        <v>2</v>
      </c>
      <c r="V248">
        <v>1</v>
      </c>
      <c r="W248">
        <v>0.34897975202018494</v>
      </c>
      <c r="X248">
        <v>115.04206415583634</v>
      </c>
      <c r="Y248">
        <v>25.987237570276221</v>
      </c>
      <c r="Z248">
        <v>43.726636925666718</v>
      </c>
      <c r="AA248">
        <v>38.859041212238651</v>
      </c>
      <c r="AB248">
        <v>148.76366565133216</v>
      </c>
      <c r="AC248">
        <v>6.2781893098050503</v>
      </c>
      <c r="AD248">
        <v>0</v>
      </c>
      <c r="AE248">
        <v>379.00581457717533</v>
      </c>
    </row>
    <row r="249" spans="1:31" x14ac:dyDescent="0.3">
      <c r="A249">
        <v>2551733</v>
      </c>
      <c r="B249">
        <v>1</v>
      </c>
      <c r="C249" t="s">
        <v>80</v>
      </c>
      <c r="D249" t="s">
        <v>97</v>
      </c>
      <c r="E249" t="s">
        <v>171</v>
      </c>
      <c r="F249" t="s">
        <v>894</v>
      </c>
      <c r="G249" t="s">
        <v>190</v>
      </c>
      <c r="H249" t="s">
        <v>157</v>
      </c>
      <c r="I249" t="s">
        <v>136</v>
      </c>
      <c r="J249" t="s">
        <v>137</v>
      </c>
      <c r="K249" t="s">
        <v>138</v>
      </c>
      <c r="L249" t="s">
        <v>895</v>
      </c>
      <c r="M249" t="s">
        <v>896</v>
      </c>
      <c r="N249">
        <v>0.67500000000000004</v>
      </c>
      <c r="O249">
        <v>0</v>
      </c>
      <c r="P249">
        <v>86</v>
      </c>
      <c r="Q249">
        <v>0</v>
      </c>
      <c r="R249">
        <v>7</v>
      </c>
      <c r="S249">
        <v>0</v>
      </c>
      <c r="T249">
        <v>6</v>
      </c>
      <c r="U249">
        <v>0</v>
      </c>
      <c r="V249">
        <v>0</v>
      </c>
      <c r="W249">
        <v>0</v>
      </c>
      <c r="X249">
        <v>17.584068142794667</v>
      </c>
      <c r="Y249">
        <v>0</v>
      </c>
      <c r="Z249">
        <v>1.4725895593374632</v>
      </c>
      <c r="AA249">
        <v>0</v>
      </c>
      <c r="AB249">
        <v>6.7780326432731455</v>
      </c>
      <c r="AC249">
        <v>0</v>
      </c>
      <c r="AD249">
        <v>0</v>
      </c>
      <c r="AE249">
        <v>25.834690345405278</v>
      </c>
    </row>
    <row r="250" spans="1:31" x14ac:dyDescent="0.3">
      <c r="A250">
        <v>2551378</v>
      </c>
      <c r="B250">
        <v>1</v>
      </c>
      <c r="C250" t="s">
        <v>81</v>
      </c>
      <c r="D250" t="s">
        <v>128</v>
      </c>
      <c r="E250" t="s">
        <v>147</v>
      </c>
      <c r="F250" t="s">
        <v>897</v>
      </c>
      <c r="G250" t="s">
        <v>134</v>
      </c>
      <c r="H250" t="s">
        <v>135</v>
      </c>
      <c r="I250" t="s">
        <v>136</v>
      </c>
      <c r="J250" t="s">
        <v>137</v>
      </c>
      <c r="K250" t="s">
        <v>138</v>
      </c>
      <c r="L250" t="s">
        <v>898</v>
      </c>
      <c r="M250" t="s">
        <v>899</v>
      </c>
      <c r="N250">
        <v>0.36666666599999997</v>
      </c>
      <c r="O250">
        <v>7</v>
      </c>
      <c r="P250">
        <v>1184</v>
      </c>
      <c r="Q250">
        <v>4</v>
      </c>
      <c r="R250">
        <v>3</v>
      </c>
      <c r="S250">
        <v>3</v>
      </c>
      <c r="T250">
        <v>85</v>
      </c>
      <c r="U250">
        <v>0</v>
      </c>
      <c r="V250">
        <v>0</v>
      </c>
      <c r="W250">
        <v>0.53959197600000008</v>
      </c>
      <c r="X250">
        <v>49.801364690831669</v>
      </c>
      <c r="Y250">
        <v>6.3031330095260989</v>
      </c>
      <c r="Z250">
        <v>1.2890411476865999</v>
      </c>
      <c r="AA250">
        <v>12.8949962427528</v>
      </c>
      <c r="AB250">
        <v>9.9618574690778008</v>
      </c>
      <c r="AC250">
        <v>0</v>
      </c>
      <c r="AD250">
        <v>0</v>
      </c>
      <c r="AE250">
        <v>80.789984535874964</v>
      </c>
    </row>
    <row r="251" spans="1:31" x14ac:dyDescent="0.3">
      <c r="A251">
        <v>2551312</v>
      </c>
      <c r="B251">
        <v>1</v>
      </c>
      <c r="C251" t="s">
        <v>81</v>
      </c>
      <c r="D251" t="s">
        <v>128</v>
      </c>
      <c r="E251" t="s">
        <v>147</v>
      </c>
      <c r="F251" t="s">
        <v>900</v>
      </c>
      <c r="G251" t="s">
        <v>134</v>
      </c>
      <c r="H251" t="s">
        <v>135</v>
      </c>
      <c r="I251" t="s">
        <v>136</v>
      </c>
      <c r="J251" t="s">
        <v>137</v>
      </c>
      <c r="K251" t="s">
        <v>138</v>
      </c>
      <c r="L251" t="s">
        <v>901</v>
      </c>
      <c r="M251" t="s">
        <v>902</v>
      </c>
      <c r="N251">
        <v>1.446666666</v>
      </c>
      <c r="O251">
        <v>2</v>
      </c>
      <c r="P251">
        <v>31</v>
      </c>
      <c r="Q251">
        <v>61</v>
      </c>
      <c r="R251">
        <v>100</v>
      </c>
      <c r="S251">
        <v>12</v>
      </c>
      <c r="T251">
        <v>5</v>
      </c>
      <c r="U251">
        <v>0</v>
      </c>
      <c r="V251">
        <v>0</v>
      </c>
      <c r="W251">
        <v>1.0914755486912</v>
      </c>
      <c r="X251">
        <v>7.4937703738057078</v>
      </c>
      <c r="Y251">
        <v>119.17687489310877</v>
      </c>
      <c r="Z251">
        <v>81.40200421311971</v>
      </c>
      <c r="AA251">
        <v>87.821396114116141</v>
      </c>
      <c r="AB251">
        <v>4.5160596184451691</v>
      </c>
      <c r="AC251">
        <v>0</v>
      </c>
      <c r="AD251">
        <v>0</v>
      </c>
      <c r="AE251">
        <v>301.50158076128673</v>
      </c>
    </row>
    <row r="252" spans="1:31" x14ac:dyDescent="0.3">
      <c r="A252">
        <v>2551235</v>
      </c>
      <c r="B252">
        <v>1</v>
      </c>
      <c r="C252" t="s">
        <v>80</v>
      </c>
      <c r="D252" t="s">
        <v>83</v>
      </c>
      <c r="E252" t="s">
        <v>171</v>
      </c>
      <c r="F252" t="s">
        <v>903</v>
      </c>
      <c r="G252" t="s">
        <v>143</v>
      </c>
      <c r="H252" t="s">
        <v>157</v>
      </c>
      <c r="I252" t="s">
        <v>136</v>
      </c>
      <c r="J252" t="s">
        <v>137</v>
      </c>
      <c r="K252" t="s">
        <v>144</v>
      </c>
      <c r="L252" t="s">
        <v>904</v>
      </c>
      <c r="M252" t="s">
        <v>905</v>
      </c>
      <c r="N252">
        <v>6.3561111109999997</v>
      </c>
      <c r="O252">
        <v>0</v>
      </c>
      <c r="P252">
        <v>108</v>
      </c>
      <c r="Q252">
        <v>0</v>
      </c>
      <c r="R252">
        <v>3</v>
      </c>
      <c r="S252">
        <v>0</v>
      </c>
      <c r="T252">
        <v>15</v>
      </c>
      <c r="U252">
        <v>0</v>
      </c>
      <c r="V252">
        <v>0</v>
      </c>
      <c r="W252">
        <v>0</v>
      </c>
      <c r="X252">
        <v>179.57704012238759</v>
      </c>
      <c r="Y252">
        <v>0</v>
      </c>
      <c r="Z252">
        <v>24.090941591351864</v>
      </c>
      <c r="AA252">
        <v>0</v>
      </c>
      <c r="AB252">
        <v>138.37848222027299</v>
      </c>
      <c r="AC252">
        <v>0</v>
      </c>
      <c r="AD252">
        <v>0</v>
      </c>
      <c r="AE252">
        <v>342.04646393401242</v>
      </c>
    </row>
    <row r="253" spans="1:31" x14ac:dyDescent="0.3">
      <c r="A253">
        <v>2551006</v>
      </c>
      <c r="B253">
        <v>1</v>
      </c>
      <c r="C253" t="s">
        <v>81</v>
      </c>
      <c r="D253" t="s">
        <v>128</v>
      </c>
      <c r="E253" t="s">
        <v>147</v>
      </c>
      <c r="F253" t="s">
        <v>235</v>
      </c>
      <c r="G253" t="s">
        <v>134</v>
      </c>
      <c r="H253" t="s">
        <v>135</v>
      </c>
      <c r="I253" t="s">
        <v>136</v>
      </c>
      <c r="J253" t="s">
        <v>137</v>
      </c>
      <c r="K253" t="s">
        <v>138</v>
      </c>
      <c r="L253" t="s">
        <v>656</v>
      </c>
      <c r="M253" t="s">
        <v>906</v>
      </c>
      <c r="N253">
        <v>0.77277777700000005</v>
      </c>
      <c r="O253">
        <v>0</v>
      </c>
      <c r="P253">
        <v>0</v>
      </c>
      <c r="Q253">
        <v>0</v>
      </c>
      <c r="R253">
        <v>0</v>
      </c>
      <c r="S253">
        <v>15</v>
      </c>
      <c r="T253">
        <v>0</v>
      </c>
      <c r="U253">
        <v>13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22.171184036748222</v>
      </c>
      <c r="AB253">
        <v>0</v>
      </c>
      <c r="AC253">
        <v>305.13298351603464</v>
      </c>
      <c r="AD253">
        <v>0</v>
      </c>
      <c r="AE253">
        <v>327.30416755278287</v>
      </c>
    </row>
    <row r="254" spans="1:31" x14ac:dyDescent="0.3">
      <c r="A254">
        <v>2551770</v>
      </c>
      <c r="B254">
        <v>1</v>
      </c>
      <c r="C254" t="s">
        <v>81</v>
      </c>
      <c r="D254" t="s">
        <v>128</v>
      </c>
      <c r="E254" t="s">
        <v>147</v>
      </c>
      <c r="F254" t="s">
        <v>907</v>
      </c>
      <c r="G254" t="s">
        <v>134</v>
      </c>
      <c r="H254" t="s">
        <v>135</v>
      </c>
      <c r="I254" t="s">
        <v>136</v>
      </c>
      <c r="J254" t="s">
        <v>137</v>
      </c>
      <c r="K254" t="s">
        <v>138</v>
      </c>
      <c r="L254" t="s">
        <v>908</v>
      </c>
      <c r="M254" t="s">
        <v>909</v>
      </c>
      <c r="N254">
        <v>1.800277777</v>
      </c>
      <c r="O254">
        <v>6</v>
      </c>
      <c r="P254">
        <v>544</v>
      </c>
      <c r="Q254">
        <v>5</v>
      </c>
      <c r="R254">
        <v>7</v>
      </c>
      <c r="S254">
        <v>20</v>
      </c>
      <c r="T254">
        <v>50</v>
      </c>
      <c r="U254">
        <v>7</v>
      </c>
      <c r="V254">
        <v>0</v>
      </c>
      <c r="W254">
        <v>3.3922595678329759</v>
      </c>
      <c r="X254">
        <v>203.9733648957791</v>
      </c>
      <c r="Y254">
        <v>54.584857459874861</v>
      </c>
      <c r="Z254">
        <v>6.7927245926863806</v>
      </c>
      <c r="AA254">
        <v>179.17919782376075</v>
      </c>
      <c r="AB254">
        <v>82.453834599392096</v>
      </c>
      <c r="AC254">
        <v>2378.9126218909882</v>
      </c>
      <c r="AD254">
        <v>0</v>
      </c>
      <c r="AE254">
        <v>2909.2888608303147</v>
      </c>
    </row>
    <row r="255" spans="1:31" x14ac:dyDescent="0.3">
      <c r="A255">
        <v>2551438</v>
      </c>
      <c r="B255">
        <v>1</v>
      </c>
      <c r="C255" t="s">
        <v>81</v>
      </c>
      <c r="D255" t="s">
        <v>112</v>
      </c>
      <c r="E255" t="s">
        <v>171</v>
      </c>
      <c r="F255" t="s">
        <v>910</v>
      </c>
      <c r="G255" t="s">
        <v>190</v>
      </c>
      <c r="H255" t="s">
        <v>157</v>
      </c>
      <c r="I255" t="s">
        <v>136</v>
      </c>
      <c r="J255" t="s">
        <v>137</v>
      </c>
      <c r="K255" t="s">
        <v>138</v>
      </c>
      <c r="L255" t="s">
        <v>911</v>
      </c>
      <c r="M255" t="s">
        <v>912</v>
      </c>
      <c r="N255">
        <v>5.090833333</v>
      </c>
      <c r="O255">
        <v>0</v>
      </c>
      <c r="P255">
        <v>32</v>
      </c>
      <c r="Q255">
        <v>0</v>
      </c>
      <c r="R255">
        <v>0</v>
      </c>
      <c r="S255">
        <v>0</v>
      </c>
      <c r="T255">
        <v>2</v>
      </c>
      <c r="U255">
        <v>0</v>
      </c>
      <c r="V255">
        <v>0</v>
      </c>
      <c r="W255">
        <v>0</v>
      </c>
      <c r="X255">
        <v>16.136991108571827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16.136991108571827</v>
      </c>
    </row>
    <row r="256" spans="1:31" x14ac:dyDescent="0.3">
      <c r="A256">
        <v>2551129</v>
      </c>
      <c r="B256">
        <v>1</v>
      </c>
      <c r="C256" t="s">
        <v>80</v>
      </c>
      <c r="D256" t="s">
        <v>103</v>
      </c>
      <c r="E256" t="s">
        <v>155</v>
      </c>
      <c r="F256" t="s">
        <v>913</v>
      </c>
      <c r="G256" t="s">
        <v>143</v>
      </c>
      <c r="H256" t="s">
        <v>157</v>
      </c>
      <c r="I256" t="s">
        <v>136</v>
      </c>
      <c r="J256" t="s">
        <v>137</v>
      </c>
      <c r="K256" t="s">
        <v>144</v>
      </c>
      <c r="L256" t="s">
        <v>914</v>
      </c>
      <c r="M256" t="s">
        <v>915</v>
      </c>
      <c r="N256">
        <v>6.9177777770000004</v>
      </c>
      <c r="O256">
        <v>0</v>
      </c>
      <c r="P256">
        <v>328</v>
      </c>
      <c r="Q256">
        <v>0</v>
      </c>
      <c r="R256">
        <v>0</v>
      </c>
      <c r="S256">
        <v>0</v>
      </c>
      <c r="T256">
        <v>87</v>
      </c>
      <c r="U256">
        <v>0</v>
      </c>
      <c r="V256">
        <v>0</v>
      </c>
      <c r="W256">
        <v>0</v>
      </c>
      <c r="X256">
        <v>568.04567351944479</v>
      </c>
      <c r="Y256">
        <v>0</v>
      </c>
      <c r="Z256">
        <v>0</v>
      </c>
      <c r="AA256">
        <v>0</v>
      </c>
      <c r="AB256">
        <v>927.51757380130027</v>
      </c>
      <c r="AC256">
        <v>0</v>
      </c>
      <c r="AD256">
        <v>0</v>
      </c>
      <c r="AE256">
        <v>1495.5632473207452</v>
      </c>
    </row>
    <row r="257" spans="1:31" x14ac:dyDescent="0.3">
      <c r="A257">
        <v>2551793</v>
      </c>
      <c r="B257">
        <v>1</v>
      </c>
      <c r="C257" t="s">
        <v>80</v>
      </c>
      <c r="D257" t="s">
        <v>98</v>
      </c>
      <c r="E257" t="s">
        <v>147</v>
      </c>
      <c r="F257" t="s">
        <v>916</v>
      </c>
      <c r="G257" t="s">
        <v>134</v>
      </c>
      <c r="H257" t="s">
        <v>135</v>
      </c>
      <c r="I257" t="s">
        <v>136</v>
      </c>
      <c r="J257" t="s">
        <v>137</v>
      </c>
      <c r="K257" t="s">
        <v>138</v>
      </c>
      <c r="L257" t="s">
        <v>917</v>
      </c>
      <c r="M257" t="s">
        <v>918</v>
      </c>
      <c r="N257">
        <v>0.84027777699999995</v>
      </c>
      <c r="O257">
        <v>0</v>
      </c>
      <c r="P257">
        <v>79</v>
      </c>
      <c r="Q257">
        <v>0</v>
      </c>
      <c r="R257">
        <v>26</v>
      </c>
      <c r="S257">
        <v>0</v>
      </c>
      <c r="T257">
        <v>14</v>
      </c>
      <c r="U257">
        <v>0</v>
      </c>
      <c r="V257">
        <v>0</v>
      </c>
      <c r="W257">
        <v>0</v>
      </c>
      <c r="X257">
        <v>18.053860898897593</v>
      </c>
      <c r="Y257">
        <v>0</v>
      </c>
      <c r="Z257">
        <v>23.643910443072329</v>
      </c>
      <c r="AA257">
        <v>0</v>
      </c>
      <c r="AB257">
        <v>12.35551041854545</v>
      </c>
      <c r="AC257">
        <v>0</v>
      </c>
      <c r="AD257">
        <v>0</v>
      </c>
      <c r="AE257">
        <v>54.053281760515375</v>
      </c>
    </row>
    <row r="258" spans="1:31" x14ac:dyDescent="0.3">
      <c r="A258">
        <v>2551083</v>
      </c>
      <c r="B258">
        <v>1</v>
      </c>
      <c r="C258" t="s">
        <v>80</v>
      </c>
      <c r="D258" t="s">
        <v>92</v>
      </c>
      <c r="E258" t="s">
        <v>141</v>
      </c>
      <c r="F258" t="s">
        <v>919</v>
      </c>
      <c r="G258" t="s">
        <v>134</v>
      </c>
      <c r="H258" t="s">
        <v>135</v>
      </c>
      <c r="I258" t="s">
        <v>136</v>
      </c>
      <c r="J258" t="s">
        <v>137</v>
      </c>
      <c r="K258" t="s">
        <v>138</v>
      </c>
      <c r="L258" t="s">
        <v>920</v>
      </c>
      <c r="M258" t="s">
        <v>921</v>
      </c>
      <c r="N258">
        <v>8.9166666000000006E-2</v>
      </c>
      <c r="O258">
        <v>0</v>
      </c>
      <c r="P258">
        <v>98</v>
      </c>
      <c r="Q258">
        <v>7</v>
      </c>
      <c r="R258">
        <v>19</v>
      </c>
      <c r="S258">
        <v>5</v>
      </c>
      <c r="T258">
        <v>7</v>
      </c>
      <c r="U258">
        <v>2</v>
      </c>
      <c r="V258">
        <v>0</v>
      </c>
      <c r="W258">
        <v>0</v>
      </c>
      <c r="X258">
        <v>1.8040088058271886</v>
      </c>
      <c r="Y258">
        <v>6.1107480700985501</v>
      </c>
      <c r="Z258">
        <v>0.29745992748449501</v>
      </c>
      <c r="AA258">
        <v>10.746488941637134</v>
      </c>
      <c r="AB258">
        <v>1.318960377292955</v>
      </c>
      <c r="AC258">
        <v>13.954564809101001</v>
      </c>
      <c r="AD258">
        <v>0</v>
      </c>
      <c r="AE258">
        <v>34.232230931441322</v>
      </c>
    </row>
    <row r="259" spans="1:31" x14ac:dyDescent="0.3">
      <c r="A259">
        <v>2551776</v>
      </c>
      <c r="B259">
        <v>1</v>
      </c>
      <c r="C259" t="s">
        <v>81</v>
      </c>
      <c r="D259" t="s">
        <v>119</v>
      </c>
      <c r="E259" t="s">
        <v>184</v>
      </c>
      <c r="F259" t="s">
        <v>922</v>
      </c>
      <c r="G259" t="s">
        <v>149</v>
      </c>
      <c r="H259" t="s">
        <v>135</v>
      </c>
      <c r="I259" t="s">
        <v>136</v>
      </c>
      <c r="J259" t="s">
        <v>137</v>
      </c>
      <c r="K259" t="s">
        <v>138</v>
      </c>
      <c r="L259" t="s">
        <v>923</v>
      </c>
      <c r="M259" t="s">
        <v>924</v>
      </c>
      <c r="N259">
        <v>2.8655555549999998</v>
      </c>
      <c r="O259">
        <v>0</v>
      </c>
      <c r="P259">
        <v>125</v>
      </c>
      <c r="Q259">
        <v>0</v>
      </c>
      <c r="R259">
        <v>5</v>
      </c>
      <c r="S259">
        <v>0</v>
      </c>
      <c r="T259">
        <v>7</v>
      </c>
      <c r="U259">
        <v>0</v>
      </c>
      <c r="V259">
        <v>0</v>
      </c>
      <c r="W259">
        <v>0</v>
      </c>
      <c r="X259">
        <v>24.695298733047203</v>
      </c>
      <c r="Y259">
        <v>0</v>
      </c>
      <c r="Z259">
        <v>19.139512036812896</v>
      </c>
      <c r="AA259">
        <v>0</v>
      </c>
      <c r="AB259">
        <v>5.9593814577101583</v>
      </c>
      <c r="AC259">
        <v>0</v>
      </c>
      <c r="AD259">
        <v>0</v>
      </c>
      <c r="AE259">
        <v>49.794192227570257</v>
      </c>
    </row>
    <row r="260" spans="1:31" x14ac:dyDescent="0.3">
      <c r="A260">
        <v>2551670</v>
      </c>
      <c r="B260">
        <v>1</v>
      </c>
      <c r="C260" t="s">
        <v>80</v>
      </c>
      <c r="D260" t="s">
        <v>93</v>
      </c>
      <c r="E260" t="s">
        <v>141</v>
      </c>
      <c r="F260" t="s">
        <v>925</v>
      </c>
      <c r="G260" t="s">
        <v>134</v>
      </c>
      <c r="H260" t="s">
        <v>135</v>
      </c>
      <c r="I260" t="s">
        <v>136</v>
      </c>
      <c r="J260" t="s">
        <v>137</v>
      </c>
      <c r="K260" t="s">
        <v>138</v>
      </c>
      <c r="L260" t="s">
        <v>926</v>
      </c>
      <c r="M260" t="s">
        <v>927</v>
      </c>
      <c r="N260">
        <v>0.34777777700000001</v>
      </c>
      <c r="O260">
        <v>0</v>
      </c>
      <c r="P260">
        <v>1149</v>
      </c>
      <c r="Q260">
        <v>3</v>
      </c>
      <c r="R260">
        <v>0</v>
      </c>
      <c r="S260">
        <v>1</v>
      </c>
      <c r="T260">
        <v>52</v>
      </c>
      <c r="U260">
        <v>1</v>
      </c>
      <c r="V260">
        <v>0</v>
      </c>
      <c r="W260">
        <v>0</v>
      </c>
      <c r="X260">
        <v>98.383444747171083</v>
      </c>
      <c r="Y260">
        <v>13.392054278925837</v>
      </c>
      <c r="Z260">
        <v>0</v>
      </c>
      <c r="AA260">
        <v>15.949252843805203</v>
      </c>
      <c r="AB260">
        <v>31.995411497311299</v>
      </c>
      <c r="AC260">
        <v>11.665196998721274</v>
      </c>
      <c r="AD260">
        <v>0</v>
      </c>
      <c r="AE260">
        <v>171.3853603659347</v>
      </c>
    </row>
    <row r="261" spans="1:31" x14ac:dyDescent="0.3">
      <c r="A261">
        <v>2551229</v>
      </c>
      <c r="B261">
        <v>1</v>
      </c>
      <c r="C261" t="s">
        <v>80</v>
      </c>
      <c r="D261" t="s">
        <v>87</v>
      </c>
      <c r="E261" t="s">
        <v>184</v>
      </c>
      <c r="F261" t="s">
        <v>928</v>
      </c>
      <c r="G261" t="s">
        <v>194</v>
      </c>
      <c r="H261" t="s">
        <v>135</v>
      </c>
      <c r="I261" t="s">
        <v>136</v>
      </c>
      <c r="J261" t="s">
        <v>137</v>
      </c>
      <c r="K261" t="s">
        <v>144</v>
      </c>
      <c r="L261" t="s">
        <v>929</v>
      </c>
      <c r="M261" t="s">
        <v>930</v>
      </c>
      <c r="N261">
        <v>8.7074999999999996</v>
      </c>
      <c r="O261">
        <v>0</v>
      </c>
      <c r="P261">
        <v>762</v>
      </c>
      <c r="Q261">
        <v>0</v>
      </c>
      <c r="R261">
        <v>0</v>
      </c>
      <c r="S261">
        <v>0</v>
      </c>
      <c r="T261">
        <v>17</v>
      </c>
      <c r="U261">
        <v>0</v>
      </c>
      <c r="V261">
        <v>0</v>
      </c>
      <c r="W261">
        <v>0</v>
      </c>
      <c r="X261">
        <v>1496.1155285675873</v>
      </c>
      <c r="Y261">
        <v>0</v>
      </c>
      <c r="Z261">
        <v>0</v>
      </c>
      <c r="AA261">
        <v>0</v>
      </c>
      <c r="AB261">
        <v>106.25265003664495</v>
      </c>
      <c r="AC261">
        <v>0</v>
      </c>
      <c r="AD261">
        <v>0</v>
      </c>
      <c r="AE261">
        <v>1602.3681786042323</v>
      </c>
    </row>
    <row r="262" spans="1:31" x14ac:dyDescent="0.3">
      <c r="A262">
        <v>2551169</v>
      </c>
      <c r="B262">
        <v>1</v>
      </c>
      <c r="C262" t="s">
        <v>81</v>
      </c>
      <c r="D262" t="s">
        <v>112</v>
      </c>
      <c r="E262" t="s">
        <v>166</v>
      </c>
      <c r="F262" t="s">
        <v>931</v>
      </c>
      <c r="G262" t="s">
        <v>168</v>
      </c>
      <c r="H262" t="s">
        <v>157</v>
      </c>
      <c r="I262" t="s">
        <v>136</v>
      </c>
      <c r="J262" t="s">
        <v>137</v>
      </c>
      <c r="K262" t="s">
        <v>138</v>
      </c>
      <c r="L262" t="s">
        <v>932</v>
      </c>
      <c r="M262" t="s">
        <v>933</v>
      </c>
      <c r="N262">
        <v>5.545555555</v>
      </c>
      <c r="O262">
        <v>0</v>
      </c>
      <c r="P262">
        <v>4</v>
      </c>
      <c r="Q262">
        <v>0</v>
      </c>
      <c r="R262">
        <v>0</v>
      </c>
      <c r="S262">
        <v>0</v>
      </c>
      <c r="T262">
        <v>1</v>
      </c>
      <c r="U262">
        <v>0</v>
      </c>
      <c r="V262">
        <v>0</v>
      </c>
      <c r="W262">
        <v>0</v>
      </c>
      <c r="X262">
        <v>2.8826062006940902</v>
      </c>
      <c r="Y262">
        <v>0</v>
      </c>
      <c r="Z262">
        <v>0</v>
      </c>
      <c r="AA262">
        <v>0</v>
      </c>
      <c r="AB262">
        <v>5.6772805150950003E-3</v>
      </c>
      <c r="AC262">
        <v>0</v>
      </c>
      <c r="AD262">
        <v>0</v>
      </c>
      <c r="AE262">
        <v>2.8882834812091853</v>
      </c>
    </row>
    <row r="263" spans="1:31" x14ac:dyDescent="0.3">
      <c r="A263">
        <v>2551275</v>
      </c>
      <c r="B263">
        <v>1</v>
      </c>
      <c r="C263" t="s">
        <v>81</v>
      </c>
      <c r="D263" t="s">
        <v>128</v>
      </c>
      <c r="E263" t="s">
        <v>141</v>
      </c>
      <c r="F263" t="s">
        <v>934</v>
      </c>
      <c r="G263" t="s">
        <v>134</v>
      </c>
      <c r="H263" t="s">
        <v>135</v>
      </c>
      <c r="I263" t="s">
        <v>136</v>
      </c>
      <c r="J263" t="s">
        <v>137</v>
      </c>
      <c r="K263" t="s">
        <v>138</v>
      </c>
      <c r="L263" t="s">
        <v>935</v>
      </c>
      <c r="M263" t="s">
        <v>936</v>
      </c>
      <c r="N263">
        <v>0.31555555499999999</v>
      </c>
      <c r="O263">
        <v>23</v>
      </c>
      <c r="P263">
        <v>2345</v>
      </c>
      <c r="Q263">
        <v>30</v>
      </c>
      <c r="R263">
        <v>26</v>
      </c>
      <c r="S263">
        <v>25</v>
      </c>
      <c r="T263">
        <v>196</v>
      </c>
      <c r="U263">
        <v>1</v>
      </c>
      <c r="V263">
        <v>0</v>
      </c>
      <c r="W263">
        <v>1.9451107075019665</v>
      </c>
      <c r="X263">
        <v>96.325095484311746</v>
      </c>
      <c r="Y263">
        <v>124.13145026965641</v>
      </c>
      <c r="Z263">
        <v>3.9013064136996745</v>
      </c>
      <c r="AA263">
        <v>47.130737485957177</v>
      </c>
      <c r="AB263">
        <v>33.913147618512397</v>
      </c>
      <c r="AC263">
        <v>120.59489321555132</v>
      </c>
      <c r="AD263">
        <v>0</v>
      </c>
      <c r="AE263">
        <v>427.94174119519073</v>
      </c>
    </row>
    <row r="264" spans="1:31" x14ac:dyDescent="0.3">
      <c r="A264">
        <v>2551524</v>
      </c>
      <c r="B264">
        <v>1</v>
      </c>
      <c r="C264" t="s">
        <v>80</v>
      </c>
      <c r="D264" t="s">
        <v>92</v>
      </c>
      <c r="E264" t="s">
        <v>166</v>
      </c>
      <c r="F264" t="s">
        <v>937</v>
      </c>
      <c r="G264" t="s">
        <v>168</v>
      </c>
      <c r="H264" t="s">
        <v>157</v>
      </c>
      <c r="I264" t="s">
        <v>136</v>
      </c>
      <c r="J264" t="s">
        <v>137</v>
      </c>
      <c r="K264" t="s">
        <v>138</v>
      </c>
      <c r="L264" t="s">
        <v>938</v>
      </c>
      <c r="M264" t="s">
        <v>939</v>
      </c>
      <c r="N264">
        <v>3.361388888</v>
      </c>
      <c r="O264">
        <v>0</v>
      </c>
      <c r="P264">
        <v>1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1.2158605281725967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1.2158605281725967</v>
      </c>
    </row>
    <row r="265" spans="1:31" x14ac:dyDescent="0.3">
      <c r="A265">
        <v>2551375</v>
      </c>
      <c r="B265">
        <v>1</v>
      </c>
      <c r="C265" t="s">
        <v>81</v>
      </c>
      <c r="D265" t="s">
        <v>123</v>
      </c>
      <c r="E265" t="s">
        <v>147</v>
      </c>
      <c r="F265" t="s">
        <v>940</v>
      </c>
      <c r="G265" t="s">
        <v>134</v>
      </c>
      <c r="H265" t="s">
        <v>135</v>
      </c>
      <c r="I265" t="s">
        <v>136</v>
      </c>
      <c r="J265" t="s">
        <v>137</v>
      </c>
      <c r="K265" t="s">
        <v>138</v>
      </c>
      <c r="L265" t="s">
        <v>941</v>
      </c>
      <c r="M265" t="s">
        <v>942</v>
      </c>
      <c r="N265">
        <v>1.084166666</v>
      </c>
      <c r="O265">
        <v>0</v>
      </c>
      <c r="P265">
        <v>3</v>
      </c>
      <c r="Q265">
        <v>1</v>
      </c>
      <c r="R265">
        <v>47</v>
      </c>
      <c r="S265">
        <v>0</v>
      </c>
      <c r="T265">
        <v>8</v>
      </c>
      <c r="U265">
        <v>0</v>
      </c>
      <c r="V265">
        <v>0</v>
      </c>
      <c r="W265">
        <v>0</v>
      </c>
      <c r="X265">
        <v>0.78513067847294993</v>
      </c>
      <c r="Y265">
        <v>36.437812636305921</v>
      </c>
      <c r="Z265">
        <v>136.88527728166994</v>
      </c>
      <c r="AA265">
        <v>0</v>
      </c>
      <c r="AB265">
        <v>19.649668706734317</v>
      </c>
      <c r="AC265">
        <v>0</v>
      </c>
      <c r="AD265">
        <v>0</v>
      </c>
      <c r="AE265">
        <v>193.75788930318311</v>
      </c>
    </row>
    <row r="266" spans="1:31" x14ac:dyDescent="0.3">
      <c r="A266">
        <v>2551567</v>
      </c>
      <c r="B266">
        <v>1</v>
      </c>
      <c r="C266" t="s">
        <v>80</v>
      </c>
      <c r="D266" t="s">
        <v>105</v>
      </c>
      <c r="E266" t="s">
        <v>175</v>
      </c>
      <c r="F266" t="s">
        <v>943</v>
      </c>
      <c r="G266" t="s">
        <v>311</v>
      </c>
      <c r="H266" t="s">
        <v>157</v>
      </c>
      <c r="I266" t="s">
        <v>136</v>
      </c>
      <c r="J266" t="s">
        <v>3</v>
      </c>
      <c r="K266" t="s">
        <v>138</v>
      </c>
      <c r="L266" t="s">
        <v>944</v>
      </c>
      <c r="M266" t="s">
        <v>945</v>
      </c>
      <c r="N266">
        <v>6.5361111110000003</v>
      </c>
      <c r="O266">
        <v>0</v>
      </c>
      <c r="P266">
        <v>39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51.7080795057744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51.7080795057744</v>
      </c>
    </row>
    <row r="267" spans="1:31" x14ac:dyDescent="0.3">
      <c r="A267">
        <v>2551816</v>
      </c>
      <c r="B267">
        <v>1</v>
      </c>
      <c r="C267" t="s">
        <v>80</v>
      </c>
      <c r="D267" t="s">
        <v>85</v>
      </c>
      <c r="E267" t="s">
        <v>175</v>
      </c>
      <c r="F267" t="s">
        <v>946</v>
      </c>
      <c r="G267" t="s">
        <v>190</v>
      </c>
      <c r="H267" t="s">
        <v>157</v>
      </c>
      <c r="I267" t="s">
        <v>136</v>
      </c>
      <c r="J267" t="s">
        <v>137</v>
      </c>
      <c r="K267" t="s">
        <v>138</v>
      </c>
      <c r="L267" t="s">
        <v>947</v>
      </c>
      <c r="M267" t="s">
        <v>948</v>
      </c>
      <c r="N267">
        <v>1.3516666660000001</v>
      </c>
      <c r="O267">
        <v>0</v>
      </c>
      <c r="P267">
        <v>3</v>
      </c>
      <c r="Q267">
        <v>0</v>
      </c>
      <c r="R267">
        <v>0</v>
      </c>
      <c r="S267">
        <v>0</v>
      </c>
      <c r="T267">
        <v>3</v>
      </c>
      <c r="U267">
        <v>0</v>
      </c>
      <c r="V267">
        <v>0</v>
      </c>
      <c r="W267">
        <v>0</v>
      </c>
      <c r="X267">
        <v>1.1360516879756801</v>
      </c>
      <c r="Y267">
        <v>0</v>
      </c>
      <c r="Z267">
        <v>0</v>
      </c>
      <c r="AA267">
        <v>0</v>
      </c>
      <c r="AB267">
        <v>2.2802572420157756</v>
      </c>
      <c r="AC267">
        <v>0</v>
      </c>
      <c r="AD267">
        <v>0</v>
      </c>
      <c r="AE267">
        <v>3.4163089299914557</v>
      </c>
    </row>
    <row r="268" spans="1:31" x14ac:dyDescent="0.3">
      <c r="A268">
        <v>2551023</v>
      </c>
      <c r="B268">
        <v>1</v>
      </c>
      <c r="C268" t="s">
        <v>80</v>
      </c>
      <c r="D268" t="s">
        <v>101</v>
      </c>
      <c r="E268" t="s">
        <v>147</v>
      </c>
      <c r="F268" t="s">
        <v>949</v>
      </c>
      <c r="G268" t="s">
        <v>202</v>
      </c>
      <c r="H268" t="s">
        <v>135</v>
      </c>
      <c r="I268" t="s">
        <v>136</v>
      </c>
      <c r="J268" t="s">
        <v>137</v>
      </c>
      <c r="K268" t="s">
        <v>138</v>
      </c>
      <c r="L268" t="s">
        <v>950</v>
      </c>
      <c r="M268" t="s">
        <v>951</v>
      </c>
      <c r="N268">
        <v>2.0719444440000001</v>
      </c>
      <c r="O268">
        <v>9</v>
      </c>
      <c r="P268">
        <v>13</v>
      </c>
      <c r="Q268">
        <v>7</v>
      </c>
      <c r="R268">
        <v>3</v>
      </c>
      <c r="S268">
        <v>7</v>
      </c>
      <c r="T268">
        <v>1</v>
      </c>
      <c r="U268">
        <v>0</v>
      </c>
      <c r="V268">
        <v>0</v>
      </c>
      <c r="W268">
        <v>3.5545189094681611</v>
      </c>
      <c r="X268">
        <v>3.9557169083413806</v>
      </c>
      <c r="Y268">
        <v>238.17672728762537</v>
      </c>
      <c r="Z268">
        <v>3.4787102707724795</v>
      </c>
      <c r="AA268">
        <v>451.2987933363263</v>
      </c>
      <c r="AB268">
        <v>0.28770111842654</v>
      </c>
      <c r="AC268">
        <v>0</v>
      </c>
      <c r="AD268">
        <v>0</v>
      </c>
      <c r="AE268">
        <v>700.75216783096016</v>
      </c>
    </row>
    <row r="269" spans="1:31" x14ac:dyDescent="0.3">
      <c r="A269">
        <v>2551332</v>
      </c>
      <c r="B269">
        <v>1</v>
      </c>
      <c r="C269" t="s">
        <v>80</v>
      </c>
      <c r="D269" t="s">
        <v>97</v>
      </c>
      <c r="E269" t="s">
        <v>166</v>
      </c>
      <c r="F269" t="s">
        <v>952</v>
      </c>
      <c r="G269" t="s">
        <v>198</v>
      </c>
      <c r="H269" t="s">
        <v>157</v>
      </c>
      <c r="I269" t="s">
        <v>136</v>
      </c>
      <c r="J269" t="s">
        <v>137</v>
      </c>
      <c r="K269" t="s">
        <v>138</v>
      </c>
      <c r="L269" t="s">
        <v>953</v>
      </c>
      <c r="M269" t="s">
        <v>954</v>
      </c>
      <c r="N269">
        <v>3.21</v>
      </c>
      <c r="O269">
        <v>0</v>
      </c>
      <c r="P269">
        <v>1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1.1961721866076267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1.1961721866076267</v>
      </c>
    </row>
    <row r="270" spans="1:31" x14ac:dyDescent="0.3">
      <c r="A270">
        <v>2551707</v>
      </c>
      <c r="B270">
        <v>1</v>
      </c>
      <c r="C270" t="s">
        <v>80</v>
      </c>
      <c r="D270" t="s">
        <v>103</v>
      </c>
      <c r="E270" t="s">
        <v>184</v>
      </c>
      <c r="F270" t="s">
        <v>955</v>
      </c>
      <c r="G270" t="s">
        <v>149</v>
      </c>
      <c r="H270" t="s">
        <v>135</v>
      </c>
      <c r="I270" t="s">
        <v>136</v>
      </c>
      <c r="J270" t="s">
        <v>137</v>
      </c>
      <c r="K270" t="s">
        <v>138</v>
      </c>
      <c r="L270" t="s">
        <v>956</v>
      </c>
      <c r="M270" t="s">
        <v>957</v>
      </c>
      <c r="N270">
        <v>1.3272222220000001</v>
      </c>
      <c r="O270">
        <v>0</v>
      </c>
      <c r="P270">
        <v>190</v>
      </c>
      <c r="Q270">
        <v>0</v>
      </c>
      <c r="R270">
        <v>14</v>
      </c>
      <c r="S270">
        <v>0</v>
      </c>
      <c r="T270">
        <v>52</v>
      </c>
      <c r="U270">
        <v>0</v>
      </c>
      <c r="V270">
        <v>0</v>
      </c>
      <c r="W270">
        <v>0</v>
      </c>
      <c r="X270">
        <v>38.104336374081036</v>
      </c>
      <c r="Y270">
        <v>0</v>
      </c>
      <c r="Z270">
        <v>9.2203376732992819</v>
      </c>
      <c r="AA270">
        <v>0</v>
      </c>
      <c r="AB270">
        <v>47.24195485648869</v>
      </c>
      <c r="AC270">
        <v>0</v>
      </c>
      <c r="AD270">
        <v>0</v>
      </c>
      <c r="AE270">
        <v>94.566628903869002</v>
      </c>
    </row>
    <row r="271" spans="1:31" x14ac:dyDescent="0.3">
      <c r="A271">
        <v>2551209</v>
      </c>
      <c r="B271">
        <v>1</v>
      </c>
      <c r="C271" t="s">
        <v>80</v>
      </c>
      <c r="D271" t="s">
        <v>94</v>
      </c>
      <c r="E271" t="s">
        <v>184</v>
      </c>
      <c r="F271" t="s">
        <v>958</v>
      </c>
      <c r="G271" t="s">
        <v>143</v>
      </c>
      <c r="H271" t="s">
        <v>135</v>
      </c>
      <c r="I271" t="s">
        <v>136</v>
      </c>
      <c r="J271" t="s">
        <v>137</v>
      </c>
      <c r="K271" t="s">
        <v>144</v>
      </c>
      <c r="L271" t="s">
        <v>959</v>
      </c>
      <c r="M271" t="s">
        <v>960</v>
      </c>
      <c r="N271">
        <v>3.025833333</v>
      </c>
      <c r="O271">
        <v>0</v>
      </c>
      <c r="P271">
        <v>93</v>
      </c>
      <c r="Q271">
        <v>0</v>
      </c>
      <c r="R271">
        <v>14</v>
      </c>
      <c r="S271">
        <v>0</v>
      </c>
      <c r="T271">
        <v>27</v>
      </c>
      <c r="U271">
        <v>0</v>
      </c>
      <c r="V271">
        <v>0</v>
      </c>
      <c r="W271">
        <v>0</v>
      </c>
      <c r="X271">
        <v>48.881080307759667</v>
      </c>
      <c r="Y271">
        <v>0</v>
      </c>
      <c r="Z271">
        <v>10.625878661591045</v>
      </c>
      <c r="AA271">
        <v>0</v>
      </c>
      <c r="AB271">
        <v>39.887151748132716</v>
      </c>
      <c r="AC271">
        <v>0</v>
      </c>
      <c r="AD271">
        <v>0</v>
      </c>
      <c r="AE271">
        <v>99.394110717483429</v>
      </c>
    </row>
    <row r="272" spans="1:31" x14ac:dyDescent="0.3">
      <c r="A272">
        <v>2551501</v>
      </c>
      <c r="B272">
        <v>1</v>
      </c>
      <c r="C272" t="s">
        <v>80</v>
      </c>
      <c r="D272" t="s">
        <v>105</v>
      </c>
      <c r="E272" t="s">
        <v>184</v>
      </c>
      <c r="F272" t="s">
        <v>961</v>
      </c>
      <c r="G272" t="s">
        <v>149</v>
      </c>
      <c r="H272" t="s">
        <v>135</v>
      </c>
      <c r="I272" t="s">
        <v>136</v>
      </c>
      <c r="J272" t="s">
        <v>137</v>
      </c>
      <c r="K272" t="s">
        <v>138</v>
      </c>
      <c r="L272" t="s">
        <v>962</v>
      </c>
      <c r="M272" t="s">
        <v>963</v>
      </c>
      <c r="N272">
        <v>2.97</v>
      </c>
      <c r="O272">
        <v>0</v>
      </c>
      <c r="P272">
        <v>1</v>
      </c>
      <c r="Q272">
        <v>0</v>
      </c>
      <c r="R272">
        <v>0</v>
      </c>
      <c r="S272">
        <v>0</v>
      </c>
      <c r="T272">
        <v>2</v>
      </c>
      <c r="U272">
        <v>0</v>
      </c>
      <c r="V272">
        <v>0</v>
      </c>
      <c r="W272">
        <v>0</v>
      </c>
      <c r="X272">
        <v>0.71037254968000008</v>
      </c>
      <c r="Y272">
        <v>0</v>
      </c>
      <c r="Z272">
        <v>0</v>
      </c>
      <c r="AA272">
        <v>0</v>
      </c>
      <c r="AB272">
        <v>6.7118605717544444</v>
      </c>
      <c r="AC272">
        <v>0</v>
      </c>
      <c r="AD272">
        <v>0</v>
      </c>
      <c r="AE272">
        <v>7.4222331214344441</v>
      </c>
    </row>
    <row r="273" spans="1:31" x14ac:dyDescent="0.3">
      <c r="A273">
        <v>2551888</v>
      </c>
      <c r="B273">
        <v>1</v>
      </c>
      <c r="C273" t="s">
        <v>80</v>
      </c>
      <c r="D273" t="s">
        <v>108</v>
      </c>
      <c r="E273" t="s">
        <v>171</v>
      </c>
      <c r="F273" t="s">
        <v>964</v>
      </c>
      <c r="G273" t="s">
        <v>202</v>
      </c>
      <c r="H273" t="s">
        <v>157</v>
      </c>
      <c r="I273" t="s">
        <v>136</v>
      </c>
      <c r="J273" t="s">
        <v>137</v>
      </c>
      <c r="K273" t="s">
        <v>138</v>
      </c>
      <c r="L273" t="s">
        <v>965</v>
      </c>
      <c r="M273" t="s">
        <v>966</v>
      </c>
      <c r="N273">
        <v>0.94305555500000005</v>
      </c>
      <c r="O273">
        <v>0</v>
      </c>
      <c r="P273">
        <v>16</v>
      </c>
      <c r="Q273">
        <v>0</v>
      </c>
      <c r="R273">
        <v>9</v>
      </c>
      <c r="S273">
        <v>0</v>
      </c>
      <c r="T273">
        <v>5</v>
      </c>
      <c r="U273">
        <v>0</v>
      </c>
      <c r="V273">
        <v>0</v>
      </c>
      <c r="W273">
        <v>0</v>
      </c>
      <c r="X273">
        <v>2.8686908615602356</v>
      </c>
      <c r="Y273">
        <v>0</v>
      </c>
      <c r="Z273">
        <v>4.3307618315305172</v>
      </c>
      <c r="AA273">
        <v>0</v>
      </c>
      <c r="AB273">
        <v>4.6069243349442823</v>
      </c>
      <c r="AC273">
        <v>0</v>
      </c>
      <c r="AD273">
        <v>0</v>
      </c>
      <c r="AE273">
        <v>11.806377028035035</v>
      </c>
    </row>
    <row r="274" spans="1:31" x14ac:dyDescent="0.3">
      <c r="A274">
        <v>2552575</v>
      </c>
      <c r="B274">
        <v>1</v>
      </c>
      <c r="C274" t="s">
        <v>80</v>
      </c>
      <c r="D274" t="s">
        <v>91</v>
      </c>
      <c r="E274" t="s">
        <v>147</v>
      </c>
      <c r="F274" t="s">
        <v>967</v>
      </c>
      <c r="G274" t="s">
        <v>134</v>
      </c>
      <c r="H274" t="s">
        <v>135</v>
      </c>
      <c r="I274" t="s">
        <v>136</v>
      </c>
      <c r="J274" t="s">
        <v>137</v>
      </c>
      <c r="K274" t="s">
        <v>138</v>
      </c>
      <c r="L274" t="s">
        <v>968</v>
      </c>
      <c r="M274" t="s">
        <v>969</v>
      </c>
      <c r="N274">
        <v>0.523888888</v>
      </c>
      <c r="O274">
        <v>3</v>
      </c>
      <c r="P274">
        <v>16</v>
      </c>
      <c r="Q274">
        <v>25</v>
      </c>
      <c r="R274">
        <v>4</v>
      </c>
      <c r="S274">
        <v>26</v>
      </c>
      <c r="T274">
        <v>1</v>
      </c>
      <c r="U274">
        <v>0</v>
      </c>
      <c r="V274">
        <v>0</v>
      </c>
      <c r="W274">
        <v>3.8464249864770763</v>
      </c>
      <c r="X274">
        <v>1.8579927197869401</v>
      </c>
      <c r="Y274">
        <v>26.239001424765476</v>
      </c>
      <c r="Z274">
        <v>0.17285165433964417</v>
      </c>
      <c r="AA274">
        <v>152.66196782372853</v>
      </c>
      <c r="AB274">
        <v>2.0704208260271399</v>
      </c>
      <c r="AC274">
        <v>0</v>
      </c>
      <c r="AD274">
        <v>0</v>
      </c>
      <c r="AE274">
        <v>186.84865943512483</v>
      </c>
    </row>
    <row r="275" spans="1:31" x14ac:dyDescent="0.3">
      <c r="A275">
        <v>2552907</v>
      </c>
      <c r="B275">
        <v>1</v>
      </c>
      <c r="C275" t="s">
        <v>81</v>
      </c>
      <c r="D275" t="s">
        <v>120</v>
      </c>
      <c r="E275" t="s">
        <v>184</v>
      </c>
      <c r="F275" t="s">
        <v>970</v>
      </c>
      <c r="G275" t="s">
        <v>134</v>
      </c>
      <c r="H275" t="s">
        <v>135</v>
      </c>
      <c r="I275" t="s">
        <v>136</v>
      </c>
      <c r="J275" t="s">
        <v>137</v>
      </c>
      <c r="K275" t="s">
        <v>138</v>
      </c>
      <c r="L275" t="s">
        <v>971</v>
      </c>
      <c r="M275" t="s">
        <v>972</v>
      </c>
      <c r="N275">
        <v>1.676111111</v>
      </c>
      <c r="O275">
        <v>0</v>
      </c>
      <c r="P275">
        <v>384</v>
      </c>
      <c r="Q275">
        <v>0</v>
      </c>
      <c r="R275">
        <v>4</v>
      </c>
      <c r="S275">
        <v>0</v>
      </c>
      <c r="T275">
        <v>51</v>
      </c>
      <c r="U275">
        <v>0</v>
      </c>
      <c r="V275">
        <v>0</v>
      </c>
      <c r="W275">
        <v>0</v>
      </c>
      <c r="X275">
        <v>107.71608464475996</v>
      </c>
      <c r="Y275">
        <v>0</v>
      </c>
      <c r="Z275">
        <v>4.3617174235619851</v>
      </c>
      <c r="AA275">
        <v>0</v>
      </c>
      <c r="AB275">
        <v>29.443188460176945</v>
      </c>
      <c r="AC275">
        <v>0</v>
      </c>
      <c r="AD275">
        <v>0</v>
      </c>
      <c r="AE275">
        <v>141.52099052849888</v>
      </c>
    </row>
    <row r="276" spans="1:31" x14ac:dyDescent="0.3">
      <c r="A276">
        <v>2552715</v>
      </c>
      <c r="B276">
        <v>1</v>
      </c>
      <c r="C276" t="s">
        <v>80</v>
      </c>
      <c r="D276" t="s">
        <v>102</v>
      </c>
      <c r="E276" t="s">
        <v>184</v>
      </c>
      <c r="F276" t="s">
        <v>973</v>
      </c>
      <c r="G276" t="s">
        <v>134</v>
      </c>
      <c r="H276" t="s">
        <v>135</v>
      </c>
      <c r="I276" t="s">
        <v>136</v>
      </c>
      <c r="J276" t="s">
        <v>137</v>
      </c>
      <c r="K276" t="s">
        <v>138</v>
      </c>
      <c r="L276" t="s">
        <v>974</v>
      </c>
      <c r="M276" t="s">
        <v>975</v>
      </c>
      <c r="N276">
        <v>1.5705555550000001</v>
      </c>
      <c r="O276">
        <v>0</v>
      </c>
      <c r="P276">
        <v>18</v>
      </c>
      <c r="Q276">
        <v>2</v>
      </c>
      <c r="R276">
        <v>152</v>
      </c>
      <c r="S276">
        <v>0</v>
      </c>
      <c r="T276">
        <v>43</v>
      </c>
      <c r="U276">
        <v>0</v>
      </c>
      <c r="V276">
        <v>0</v>
      </c>
      <c r="W276">
        <v>0</v>
      </c>
      <c r="X276">
        <v>17.115761037742292</v>
      </c>
      <c r="Y276">
        <v>8.7943065470962622</v>
      </c>
      <c r="Z276">
        <v>593.97345229873713</v>
      </c>
      <c r="AA276">
        <v>0</v>
      </c>
      <c r="AB276">
        <v>98.306224744436108</v>
      </c>
      <c r="AC276">
        <v>0</v>
      </c>
      <c r="AD276">
        <v>0</v>
      </c>
      <c r="AE276">
        <v>718.18974462801179</v>
      </c>
    </row>
    <row r="277" spans="1:31" x14ac:dyDescent="0.3">
      <c r="A277">
        <v>2552051</v>
      </c>
      <c r="B277">
        <v>1</v>
      </c>
      <c r="C277" t="s">
        <v>81</v>
      </c>
      <c r="D277" t="s">
        <v>112</v>
      </c>
      <c r="E277" t="s">
        <v>171</v>
      </c>
      <c r="F277" t="s">
        <v>976</v>
      </c>
      <c r="G277" t="s">
        <v>194</v>
      </c>
      <c r="H277" t="s">
        <v>157</v>
      </c>
      <c r="I277" t="s">
        <v>136</v>
      </c>
      <c r="J277" t="s">
        <v>137</v>
      </c>
      <c r="K277" t="s">
        <v>144</v>
      </c>
      <c r="L277" t="s">
        <v>977</v>
      </c>
      <c r="M277" t="s">
        <v>978</v>
      </c>
      <c r="N277">
        <v>7.6058333329999996</v>
      </c>
      <c r="O277">
        <v>0</v>
      </c>
      <c r="P277">
        <v>109</v>
      </c>
      <c r="Q277">
        <v>0</v>
      </c>
      <c r="R277">
        <v>16</v>
      </c>
      <c r="S277">
        <v>0</v>
      </c>
      <c r="T277">
        <v>37</v>
      </c>
      <c r="U277">
        <v>0</v>
      </c>
      <c r="V277">
        <v>0</v>
      </c>
      <c r="W277">
        <v>0</v>
      </c>
      <c r="X277">
        <v>149.48958414717328</v>
      </c>
      <c r="Y277">
        <v>0</v>
      </c>
      <c r="Z277">
        <v>10.904455009419939</v>
      </c>
      <c r="AA277">
        <v>0</v>
      </c>
      <c r="AB277">
        <v>115.28466941900903</v>
      </c>
      <c r="AC277">
        <v>0</v>
      </c>
      <c r="AD277">
        <v>0</v>
      </c>
      <c r="AE277">
        <v>275.67870857560223</v>
      </c>
    </row>
    <row r="278" spans="1:31" x14ac:dyDescent="0.3">
      <c r="A278">
        <v>2552366</v>
      </c>
      <c r="B278">
        <v>1</v>
      </c>
      <c r="C278" t="s">
        <v>80</v>
      </c>
      <c r="D278" t="s">
        <v>97</v>
      </c>
      <c r="E278" t="s">
        <v>166</v>
      </c>
      <c r="F278" t="s">
        <v>979</v>
      </c>
      <c r="G278" t="s">
        <v>181</v>
      </c>
      <c r="H278" t="s">
        <v>157</v>
      </c>
      <c r="I278" t="s">
        <v>136</v>
      </c>
      <c r="J278" t="s">
        <v>137</v>
      </c>
      <c r="K278" t="s">
        <v>138</v>
      </c>
      <c r="L278" t="s">
        <v>980</v>
      </c>
      <c r="M278" t="s">
        <v>981</v>
      </c>
      <c r="N278">
        <v>4.6908333329999996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1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86.568546789832084</v>
      </c>
      <c r="AC278">
        <v>0</v>
      </c>
      <c r="AD278">
        <v>0</v>
      </c>
      <c r="AE278">
        <v>86.568546789832084</v>
      </c>
    </row>
    <row r="279" spans="1:31" x14ac:dyDescent="0.3">
      <c r="A279">
        <v>2552028</v>
      </c>
      <c r="B279">
        <v>1</v>
      </c>
      <c r="C279" t="s">
        <v>80</v>
      </c>
      <c r="D279" t="s">
        <v>105</v>
      </c>
      <c r="E279" t="s">
        <v>147</v>
      </c>
      <c r="F279" t="s">
        <v>982</v>
      </c>
      <c r="G279" t="s">
        <v>194</v>
      </c>
      <c r="H279" t="s">
        <v>135</v>
      </c>
      <c r="I279" t="s">
        <v>136</v>
      </c>
      <c r="J279" t="s">
        <v>137</v>
      </c>
      <c r="K279" t="s">
        <v>144</v>
      </c>
      <c r="L279" t="s">
        <v>983</v>
      </c>
      <c r="M279" t="s">
        <v>984</v>
      </c>
      <c r="N279">
        <v>6.5586111110000003</v>
      </c>
      <c r="O279">
        <v>4</v>
      </c>
      <c r="P279">
        <v>47</v>
      </c>
      <c r="Q279">
        <v>1</v>
      </c>
      <c r="R279">
        <v>6</v>
      </c>
      <c r="S279">
        <v>15</v>
      </c>
      <c r="T279">
        <v>47</v>
      </c>
      <c r="U279">
        <v>3</v>
      </c>
      <c r="V279">
        <v>0</v>
      </c>
      <c r="W279">
        <v>46.219113118796187</v>
      </c>
      <c r="X279">
        <v>69.252148978992622</v>
      </c>
      <c r="Y279">
        <v>11.779780856583333</v>
      </c>
      <c r="Z279">
        <v>39.032726908193347</v>
      </c>
      <c r="AA279">
        <v>760.20993121032018</v>
      </c>
      <c r="AB279">
        <v>372.96382332055418</v>
      </c>
      <c r="AC279">
        <v>3530.1508553938002</v>
      </c>
      <c r="AD279">
        <v>0</v>
      </c>
      <c r="AE279">
        <v>4829.6083797872398</v>
      </c>
    </row>
    <row r="280" spans="1:31" x14ac:dyDescent="0.3">
      <c r="A280">
        <v>2552738</v>
      </c>
      <c r="B280">
        <v>1</v>
      </c>
      <c r="C280" t="s">
        <v>80</v>
      </c>
      <c r="D280" t="s">
        <v>97</v>
      </c>
      <c r="E280" t="s">
        <v>166</v>
      </c>
      <c r="F280" t="s">
        <v>985</v>
      </c>
      <c r="G280" t="s">
        <v>198</v>
      </c>
      <c r="H280" t="s">
        <v>157</v>
      </c>
      <c r="I280" t="s">
        <v>136</v>
      </c>
      <c r="J280" t="s">
        <v>137</v>
      </c>
      <c r="K280" t="s">
        <v>138</v>
      </c>
      <c r="L280" t="s">
        <v>986</v>
      </c>
      <c r="M280" t="s">
        <v>987</v>
      </c>
      <c r="N280">
        <v>2.2408333329999999</v>
      </c>
      <c r="O280">
        <v>0</v>
      </c>
      <c r="P280">
        <v>1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0.30168590336987999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0.30168590336987999</v>
      </c>
    </row>
    <row r="281" spans="1:31" x14ac:dyDescent="0.3">
      <c r="A281">
        <v>2551905</v>
      </c>
      <c r="B281">
        <v>1</v>
      </c>
      <c r="C281" t="s">
        <v>81</v>
      </c>
      <c r="D281" t="s">
        <v>112</v>
      </c>
      <c r="E281" t="s">
        <v>155</v>
      </c>
      <c r="F281" t="s">
        <v>988</v>
      </c>
      <c r="G281" t="s">
        <v>989</v>
      </c>
      <c r="H281" t="s">
        <v>157</v>
      </c>
      <c r="I281" t="s">
        <v>136</v>
      </c>
      <c r="J281" t="s">
        <v>137</v>
      </c>
      <c r="K281" t="s">
        <v>138</v>
      </c>
      <c r="L281" t="s">
        <v>990</v>
      </c>
      <c r="M281" t="s">
        <v>991</v>
      </c>
      <c r="N281">
        <v>1.767222222</v>
      </c>
      <c r="O281">
        <v>0</v>
      </c>
      <c r="P281">
        <v>28</v>
      </c>
      <c r="Q281">
        <v>0</v>
      </c>
      <c r="R281">
        <v>2</v>
      </c>
      <c r="S281">
        <v>0</v>
      </c>
      <c r="T281">
        <v>21</v>
      </c>
      <c r="U281">
        <v>0</v>
      </c>
      <c r="V281">
        <v>0</v>
      </c>
      <c r="W281">
        <v>0</v>
      </c>
      <c r="X281">
        <v>6.9213694451222167</v>
      </c>
      <c r="Y281">
        <v>0</v>
      </c>
      <c r="Z281">
        <v>0.35746648557024996</v>
      </c>
      <c r="AA281">
        <v>0</v>
      </c>
      <c r="AB281">
        <v>8.9111113226996537</v>
      </c>
      <c r="AC281">
        <v>0</v>
      </c>
      <c r="AD281">
        <v>0</v>
      </c>
      <c r="AE281">
        <v>16.18994725339212</v>
      </c>
    </row>
    <row r="282" spans="1:31" x14ac:dyDescent="0.3">
      <c r="A282">
        <v>2552512</v>
      </c>
      <c r="B282">
        <v>1</v>
      </c>
      <c r="C282" t="s">
        <v>81</v>
      </c>
      <c r="D282" t="s">
        <v>128</v>
      </c>
      <c r="E282" t="s">
        <v>141</v>
      </c>
      <c r="F282" t="s">
        <v>160</v>
      </c>
      <c r="G282" t="s">
        <v>134</v>
      </c>
      <c r="H282" t="s">
        <v>135</v>
      </c>
      <c r="I282" t="s">
        <v>136</v>
      </c>
      <c r="J282" t="s">
        <v>137</v>
      </c>
      <c r="K282" t="s">
        <v>138</v>
      </c>
      <c r="L282" t="s">
        <v>992</v>
      </c>
      <c r="M282" t="s">
        <v>993</v>
      </c>
      <c r="N282">
        <v>2.0836111110000002</v>
      </c>
      <c r="O282">
        <v>18</v>
      </c>
      <c r="P282">
        <v>1741</v>
      </c>
      <c r="Q282">
        <v>65</v>
      </c>
      <c r="R282">
        <v>102</v>
      </c>
      <c r="S282">
        <v>12</v>
      </c>
      <c r="T282">
        <v>145</v>
      </c>
      <c r="U282">
        <v>2</v>
      </c>
      <c r="V282">
        <v>0</v>
      </c>
      <c r="W282">
        <v>9.0817972267405978</v>
      </c>
      <c r="X282">
        <v>522.10747732144478</v>
      </c>
      <c r="Y282">
        <v>262.73238093197654</v>
      </c>
      <c r="Z282">
        <v>136.39355856617382</v>
      </c>
      <c r="AA282">
        <v>656.72436423584543</v>
      </c>
      <c r="AB282">
        <v>224.62443421917811</v>
      </c>
      <c r="AC282">
        <v>12.631903007909131</v>
      </c>
      <c r="AD282">
        <v>0</v>
      </c>
      <c r="AE282">
        <v>1824.2959155092683</v>
      </c>
    </row>
    <row r="283" spans="1:31" x14ac:dyDescent="0.3">
      <c r="A283">
        <v>2552798</v>
      </c>
      <c r="B283">
        <v>1</v>
      </c>
      <c r="C283" t="s">
        <v>80</v>
      </c>
      <c r="D283" t="s">
        <v>82</v>
      </c>
      <c r="E283" t="s">
        <v>166</v>
      </c>
      <c r="F283" t="s">
        <v>994</v>
      </c>
      <c r="G283" t="s">
        <v>168</v>
      </c>
      <c r="H283" t="s">
        <v>157</v>
      </c>
      <c r="I283" t="s">
        <v>136</v>
      </c>
      <c r="J283" t="s">
        <v>137</v>
      </c>
      <c r="K283" t="s">
        <v>138</v>
      </c>
      <c r="L283" t="s">
        <v>995</v>
      </c>
      <c r="M283" t="s">
        <v>996</v>
      </c>
      <c r="N283">
        <v>1.0352777769999999</v>
      </c>
      <c r="O283">
        <v>0</v>
      </c>
      <c r="P283">
        <v>1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1.3029079390208251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1.3029079390208251</v>
      </c>
    </row>
    <row r="284" spans="1:31" x14ac:dyDescent="0.3">
      <c r="A284">
        <v>2552698</v>
      </c>
      <c r="B284">
        <v>1</v>
      </c>
      <c r="C284" t="s">
        <v>80</v>
      </c>
      <c r="D284" t="s">
        <v>103</v>
      </c>
      <c r="E284" t="s">
        <v>147</v>
      </c>
      <c r="F284" t="s">
        <v>997</v>
      </c>
      <c r="G284" t="s">
        <v>134</v>
      </c>
      <c r="H284" t="s">
        <v>135</v>
      </c>
      <c r="I284" t="s">
        <v>136</v>
      </c>
      <c r="J284" t="s">
        <v>137</v>
      </c>
      <c r="K284" t="s">
        <v>138</v>
      </c>
      <c r="L284" t="s">
        <v>998</v>
      </c>
      <c r="M284" t="s">
        <v>999</v>
      </c>
      <c r="N284">
        <v>0.81361111100000005</v>
      </c>
      <c r="O284">
        <v>0</v>
      </c>
      <c r="P284">
        <v>0</v>
      </c>
      <c r="Q284">
        <v>0</v>
      </c>
      <c r="R284">
        <v>0</v>
      </c>
      <c r="S284">
        <v>2</v>
      </c>
      <c r="T284">
        <v>0</v>
      </c>
      <c r="U284">
        <v>2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19.518959579632877</v>
      </c>
      <c r="AB284">
        <v>0</v>
      </c>
      <c r="AC284">
        <v>37.624162660892502</v>
      </c>
      <c r="AD284">
        <v>0</v>
      </c>
      <c r="AE284">
        <v>57.143122240525379</v>
      </c>
    </row>
    <row r="285" spans="1:31" x14ac:dyDescent="0.3">
      <c r="A285">
        <v>2552506</v>
      </c>
      <c r="B285">
        <v>1</v>
      </c>
      <c r="C285" t="s">
        <v>80</v>
      </c>
      <c r="D285" t="s">
        <v>97</v>
      </c>
      <c r="E285" t="s">
        <v>147</v>
      </c>
      <c r="F285" t="s">
        <v>1000</v>
      </c>
      <c r="G285" t="s">
        <v>134</v>
      </c>
      <c r="H285" t="s">
        <v>135</v>
      </c>
      <c r="I285" t="s">
        <v>136</v>
      </c>
      <c r="J285" t="s">
        <v>137</v>
      </c>
      <c r="K285" t="s">
        <v>138</v>
      </c>
      <c r="L285" t="s">
        <v>1001</v>
      </c>
      <c r="M285" t="s">
        <v>1002</v>
      </c>
      <c r="N285">
        <v>0.79944444400000003</v>
      </c>
      <c r="O285">
        <v>0</v>
      </c>
      <c r="P285">
        <v>109</v>
      </c>
      <c r="Q285">
        <v>0</v>
      </c>
      <c r="R285">
        <v>6</v>
      </c>
      <c r="S285">
        <v>3</v>
      </c>
      <c r="T285">
        <v>11</v>
      </c>
      <c r="U285">
        <v>0</v>
      </c>
      <c r="V285">
        <v>0</v>
      </c>
      <c r="W285">
        <v>0</v>
      </c>
      <c r="X285">
        <v>45.760134134593216</v>
      </c>
      <c r="Y285">
        <v>0</v>
      </c>
      <c r="Z285">
        <v>5.2608581739252145</v>
      </c>
      <c r="AA285">
        <v>794.58514606851486</v>
      </c>
      <c r="AB285">
        <v>13.753904160121779</v>
      </c>
      <c r="AC285">
        <v>0</v>
      </c>
      <c r="AD285">
        <v>0</v>
      </c>
      <c r="AE285">
        <v>859.3600425371551</v>
      </c>
    </row>
    <row r="286" spans="1:31" x14ac:dyDescent="0.3">
      <c r="A286">
        <v>2552111</v>
      </c>
      <c r="B286">
        <v>1</v>
      </c>
      <c r="C286" t="s">
        <v>80</v>
      </c>
      <c r="D286" t="s">
        <v>103</v>
      </c>
      <c r="E286" t="s">
        <v>155</v>
      </c>
      <c r="F286" t="s">
        <v>1003</v>
      </c>
      <c r="G286" t="s">
        <v>143</v>
      </c>
      <c r="H286" t="s">
        <v>157</v>
      </c>
      <c r="I286" t="s">
        <v>136</v>
      </c>
      <c r="J286" t="s">
        <v>137</v>
      </c>
      <c r="K286" t="s">
        <v>144</v>
      </c>
      <c r="L286" t="s">
        <v>1004</v>
      </c>
      <c r="M286" t="s">
        <v>1005</v>
      </c>
      <c r="N286">
        <v>5.8108333329999997</v>
      </c>
      <c r="O286">
        <v>0</v>
      </c>
      <c r="P286">
        <v>584</v>
      </c>
      <c r="Q286">
        <v>0</v>
      </c>
      <c r="R286">
        <v>0</v>
      </c>
      <c r="S286">
        <v>0</v>
      </c>
      <c r="T286">
        <v>93</v>
      </c>
      <c r="U286">
        <v>0</v>
      </c>
      <c r="V286">
        <v>0</v>
      </c>
      <c r="W286">
        <v>0</v>
      </c>
      <c r="X286">
        <v>820.19967003810621</v>
      </c>
      <c r="Y286">
        <v>0</v>
      </c>
      <c r="Z286">
        <v>0</v>
      </c>
      <c r="AA286">
        <v>0</v>
      </c>
      <c r="AB286">
        <v>763.42859706934507</v>
      </c>
      <c r="AC286">
        <v>0</v>
      </c>
      <c r="AD286">
        <v>0</v>
      </c>
      <c r="AE286">
        <v>1583.6282671074514</v>
      </c>
    </row>
    <row r="287" spans="1:31" x14ac:dyDescent="0.3">
      <c r="A287">
        <v>2552137</v>
      </c>
      <c r="B287">
        <v>1</v>
      </c>
      <c r="C287" t="s">
        <v>80</v>
      </c>
      <c r="D287" t="s">
        <v>107</v>
      </c>
      <c r="E287" t="s">
        <v>141</v>
      </c>
      <c r="F287" t="s">
        <v>1006</v>
      </c>
      <c r="G287" t="s">
        <v>194</v>
      </c>
      <c r="H287" t="s">
        <v>135</v>
      </c>
      <c r="I287" t="s">
        <v>136</v>
      </c>
      <c r="J287" t="s">
        <v>137</v>
      </c>
      <c r="K287" t="s">
        <v>144</v>
      </c>
      <c r="L287" t="s">
        <v>1007</v>
      </c>
      <c r="M287" t="s">
        <v>1008</v>
      </c>
      <c r="N287">
        <v>6.8863888879999999</v>
      </c>
      <c r="O287">
        <v>1</v>
      </c>
      <c r="P287">
        <v>1326</v>
      </c>
      <c r="Q287">
        <v>28</v>
      </c>
      <c r="R287">
        <v>85</v>
      </c>
      <c r="S287">
        <v>5</v>
      </c>
      <c r="T287">
        <v>45</v>
      </c>
      <c r="U287">
        <v>0</v>
      </c>
      <c r="V287">
        <v>3</v>
      </c>
      <c r="W287">
        <v>8.3871271191941617</v>
      </c>
      <c r="X287">
        <v>1633.7243678136015</v>
      </c>
      <c r="Y287">
        <v>5128.5683552582486</v>
      </c>
      <c r="Z287">
        <v>1040.5761465623684</v>
      </c>
      <c r="AA287">
        <v>284.96369577614854</v>
      </c>
      <c r="AB287">
        <v>1467.0932560190342</v>
      </c>
      <c r="AC287">
        <v>0</v>
      </c>
      <c r="AD287">
        <v>189.48017859563515</v>
      </c>
      <c r="AE287">
        <v>9752.7931271442303</v>
      </c>
    </row>
    <row r="288" spans="1:31" x14ac:dyDescent="0.3">
      <c r="A288">
        <v>2552801</v>
      </c>
      <c r="B288">
        <v>1</v>
      </c>
      <c r="C288" t="s">
        <v>80</v>
      </c>
      <c r="D288" t="s">
        <v>105</v>
      </c>
      <c r="E288" t="s">
        <v>175</v>
      </c>
      <c r="F288" t="s">
        <v>1009</v>
      </c>
      <c r="G288" t="s">
        <v>213</v>
      </c>
      <c r="H288" t="s">
        <v>157</v>
      </c>
      <c r="I288" t="s">
        <v>136</v>
      </c>
      <c r="J288" t="s">
        <v>137</v>
      </c>
      <c r="K288" t="s">
        <v>138</v>
      </c>
      <c r="L288" t="s">
        <v>1010</v>
      </c>
      <c r="M288" t="s">
        <v>1011</v>
      </c>
      <c r="N288">
        <v>3.6297222219999998</v>
      </c>
      <c r="O288">
        <v>0</v>
      </c>
      <c r="P288">
        <v>4</v>
      </c>
      <c r="Q288">
        <v>0</v>
      </c>
      <c r="R288">
        <v>0</v>
      </c>
      <c r="S288">
        <v>0</v>
      </c>
      <c r="T288">
        <v>5</v>
      </c>
      <c r="U288">
        <v>0</v>
      </c>
      <c r="V288">
        <v>0</v>
      </c>
      <c r="W288">
        <v>0</v>
      </c>
      <c r="X288">
        <v>3.6370705864674004</v>
      </c>
      <c r="Y288">
        <v>0</v>
      </c>
      <c r="Z288">
        <v>0</v>
      </c>
      <c r="AA288">
        <v>0</v>
      </c>
      <c r="AB288">
        <v>13.361206370949558</v>
      </c>
      <c r="AC288">
        <v>0</v>
      </c>
      <c r="AD288">
        <v>0</v>
      </c>
      <c r="AE288">
        <v>16.998276957416959</v>
      </c>
    </row>
    <row r="289" spans="1:31" x14ac:dyDescent="0.3">
      <c r="A289">
        <v>2552280</v>
      </c>
      <c r="B289">
        <v>1</v>
      </c>
      <c r="C289" t="s">
        <v>80</v>
      </c>
      <c r="D289" t="s">
        <v>83</v>
      </c>
      <c r="E289" t="s">
        <v>155</v>
      </c>
      <c r="F289" t="s">
        <v>1012</v>
      </c>
      <c r="G289" t="s">
        <v>1013</v>
      </c>
      <c r="H289" t="s">
        <v>157</v>
      </c>
      <c r="I289" t="s">
        <v>136</v>
      </c>
      <c r="J289" t="s">
        <v>137</v>
      </c>
      <c r="K289" t="s">
        <v>138</v>
      </c>
      <c r="L289" t="s">
        <v>1014</v>
      </c>
      <c r="M289" t="s">
        <v>1015</v>
      </c>
      <c r="N289">
        <v>0.92638888799999997</v>
      </c>
      <c r="O289">
        <v>0</v>
      </c>
      <c r="P289">
        <v>288</v>
      </c>
      <c r="Q289">
        <v>0</v>
      </c>
      <c r="R289">
        <v>0</v>
      </c>
      <c r="S289">
        <v>0</v>
      </c>
      <c r="T289">
        <v>19</v>
      </c>
      <c r="U289">
        <v>0</v>
      </c>
      <c r="V289">
        <v>0</v>
      </c>
      <c r="W289">
        <v>0</v>
      </c>
      <c r="X289">
        <v>68.097965908858725</v>
      </c>
      <c r="Y289">
        <v>0</v>
      </c>
      <c r="Z289">
        <v>0</v>
      </c>
      <c r="AA289">
        <v>0</v>
      </c>
      <c r="AB289">
        <v>11.244486710125663</v>
      </c>
      <c r="AC289">
        <v>0</v>
      </c>
      <c r="AD289">
        <v>0</v>
      </c>
      <c r="AE289">
        <v>79.342452618984396</v>
      </c>
    </row>
    <row r="290" spans="1:31" x14ac:dyDescent="0.3">
      <c r="A290">
        <v>2551945</v>
      </c>
      <c r="B290">
        <v>1</v>
      </c>
      <c r="C290" t="s">
        <v>80</v>
      </c>
      <c r="D290" t="s">
        <v>104</v>
      </c>
      <c r="E290" t="s">
        <v>147</v>
      </c>
      <c r="F290" t="s">
        <v>1016</v>
      </c>
      <c r="G290" t="s">
        <v>134</v>
      </c>
      <c r="H290" t="s">
        <v>135</v>
      </c>
      <c r="I290" t="s">
        <v>136</v>
      </c>
      <c r="J290" t="s">
        <v>137</v>
      </c>
      <c r="K290" t="s">
        <v>138</v>
      </c>
      <c r="L290" t="s">
        <v>1017</v>
      </c>
      <c r="M290" t="s">
        <v>1018</v>
      </c>
      <c r="N290">
        <v>2.2641666659999999</v>
      </c>
      <c r="O290">
        <v>0</v>
      </c>
      <c r="P290">
        <v>263</v>
      </c>
      <c r="Q290">
        <v>4</v>
      </c>
      <c r="R290">
        <v>13</v>
      </c>
      <c r="S290">
        <v>1</v>
      </c>
      <c r="T290">
        <v>27</v>
      </c>
      <c r="U290">
        <v>1</v>
      </c>
      <c r="V290">
        <v>0</v>
      </c>
      <c r="W290">
        <v>0</v>
      </c>
      <c r="X290">
        <v>110.38888990150902</v>
      </c>
      <c r="Y290">
        <v>156.07033979622022</v>
      </c>
      <c r="Z290">
        <v>8.0917266633521514</v>
      </c>
      <c r="AA290">
        <v>63.332139481429508</v>
      </c>
      <c r="AB290">
        <v>30.74925079712046</v>
      </c>
      <c r="AC290">
        <v>296.81429701222532</v>
      </c>
      <c r="AD290">
        <v>0</v>
      </c>
      <c r="AE290">
        <v>665.44664365185668</v>
      </c>
    </row>
    <row r="291" spans="1:31" x14ac:dyDescent="0.3">
      <c r="A291">
        <v>2552609</v>
      </c>
      <c r="B291">
        <v>1</v>
      </c>
      <c r="C291" t="s">
        <v>81</v>
      </c>
      <c r="D291" t="s">
        <v>112</v>
      </c>
      <c r="E291" t="s">
        <v>171</v>
      </c>
      <c r="F291" t="s">
        <v>1019</v>
      </c>
      <c r="G291" t="s">
        <v>190</v>
      </c>
      <c r="H291" t="s">
        <v>157</v>
      </c>
      <c r="I291" t="s">
        <v>136</v>
      </c>
      <c r="J291" t="s">
        <v>137</v>
      </c>
      <c r="K291" t="s">
        <v>138</v>
      </c>
      <c r="L291" t="s">
        <v>1020</v>
      </c>
      <c r="M291" t="s">
        <v>1021</v>
      </c>
      <c r="N291">
        <v>1.1872222219999999</v>
      </c>
      <c r="O291">
        <v>0</v>
      </c>
      <c r="P291">
        <v>1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0.41320570760493003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0.41320570760493003</v>
      </c>
    </row>
    <row r="292" spans="1:31" x14ac:dyDescent="0.3">
      <c r="A292">
        <v>2552658</v>
      </c>
      <c r="B292">
        <v>1</v>
      </c>
      <c r="C292" t="s">
        <v>81</v>
      </c>
      <c r="D292" t="s">
        <v>114</v>
      </c>
      <c r="E292" t="s">
        <v>171</v>
      </c>
      <c r="F292" t="s">
        <v>1022</v>
      </c>
      <c r="G292" t="s">
        <v>190</v>
      </c>
      <c r="H292" t="s">
        <v>157</v>
      </c>
      <c r="I292" t="s">
        <v>136</v>
      </c>
      <c r="J292" t="s">
        <v>137</v>
      </c>
      <c r="K292" t="s">
        <v>138</v>
      </c>
      <c r="L292" t="s">
        <v>1023</v>
      </c>
      <c r="M292" t="s">
        <v>1024</v>
      </c>
      <c r="N292">
        <v>3.0252777769999999</v>
      </c>
      <c r="O292">
        <v>0</v>
      </c>
      <c r="P292">
        <v>9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2.5847563966556399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2.5847563966556399</v>
      </c>
    </row>
    <row r="293" spans="1:31" x14ac:dyDescent="0.3">
      <c r="A293">
        <v>2552323</v>
      </c>
      <c r="B293">
        <v>1</v>
      </c>
      <c r="C293" t="s">
        <v>80</v>
      </c>
      <c r="D293" t="s">
        <v>108</v>
      </c>
      <c r="E293" t="s">
        <v>171</v>
      </c>
      <c r="F293" t="s">
        <v>1025</v>
      </c>
      <c r="G293" t="s">
        <v>190</v>
      </c>
      <c r="H293" t="s">
        <v>157</v>
      </c>
      <c r="I293" t="s">
        <v>136</v>
      </c>
      <c r="J293" t="s">
        <v>137</v>
      </c>
      <c r="K293" t="s">
        <v>138</v>
      </c>
      <c r="L293" t="s">
        <v>1026</v>
      </c>
      <c r="M293" t="s">
        <v>1027</v>
      </c>
      <c r="N293">
        <v>1.486111111</v>
      </c>
      <c r="O293">
        <v>0</v>
      </c>
      <c r="P293">
        <v>15</v>
      </c>
      <c r="Q293">
        <v>0</v>
      </c>
      <c r="R293">
        <v>6</v>
      </c>
      <c r="S293">
        <v>0</v>
      </c>
      <c r="T293">
        <v>1</v>
      </c>
      <c r="U293">
        <v>0</v>
      </c>
      <c r="V293">
        <v>0</v>
      </c>
      <c r="W293">
        <v>0</v>
      </c>
      <c r="X293">
        <v>2.9436903147152003</v>
      </c>
      <c r="Y293">
        <v>0</v>
      </c>
      <c r="Z293">
        <v>0.73222708047923346</v>
      </c>
      <c r="AA293">
        <v>0</v>
      </c>
      <c r="AB293">
        <v>30.741404257207087</v>
      </c>
      <c r="AC293">
        <v>0</v>
      </c>
      <c r="AD293">
        <v>0</v>
      </c>
      <c r="AE293">
        <v>34.417321652401519</v>
      </c>
    </row>
    <row r="294" spans="1:31" x14ac:dyDescent="0.3">
      <c r="A294">
        <v>2551925</v>
      </c>
      <c r="B294">
        <v>1</v>
      </c>
      <c r="C294" t="s">
        <v>80</v>
      </c>
      <c r="D294" t="s">
        <v>97</v>
      </c>
      <c r="E294" t="s">
        <v>141</v>
      </c>
      <c r="F294" t="s">
        <v>1028</v>
      </c>
      <c r="G294" t="s">
        <v>134</v>
      </c>
      <c r="H294" t="s">
        <v>135</v>
      </c>
      <c r="I294" t="s">
        <v>136</v>
      </c>
      <c r="J294" t="s">
        <v>137</v>
      </c>
      <c r="K294" t="s">
        <v>138</v>
      </c>
      <c r="L294" t="s">
        <v>1029</v>
      </c>
      <c r="M294" t="s">
        <v>1030</v>
      </c>
      <c r="N294">
        <v>6.9166666000000002E-2</v>
      </c>
      <c r="O294">
        <v>0</v>
      </c>
      <c r="P294">
        <v>180</v>
      </c>
      <c r="Q294">
        <v>0</v>
      </c>
      <c r="R294">
        <v>32</v>
      </c>
      <c r="S294">
        <v>0</v>
      </c>
      <c r="T294">
        <v>15</v>
      </c>
      <c r="U294">
        <v>0</v>
      </c>
      <c r="V294">
        <v>0</v>
      </c>
      <c r="W294">
        <v>0</v>
      </c>
      <c r="X294">
        <v>4.2760557368354872</v>
      </c>
      <c r="Y294">
        <v>0</v>
      </c>
      <c r="Z294">
        <v>0.98176608440798008</v>
      </c>
      <c r="AA294">
        <v>0</v>
      </c>
      <c r="AB294">
        <v>0.3931711611804668</v>
      </c>
      <c r="AC294">
        <v>0</v>
      </c>
      <c r="AD294">
        <v>0</v>
      </c>
      <c r="AE294">
        <v>5.6509929824239347</v>
      </c>
    </row>
    <row r="295" spans="1:31" x14ac:dyDescent="0.3">
      <c r="A295">
        <v>2551902</v>
      </c>
      <c r="B295">
        <v>1</v>
      </c>
      <c r="C295" t="s">
        <v>81</v>
      </c>
      <c r="D295" t="s">
        <v>123</v>
      </c>
      <c r="E295" t="s">
        <v>132</v>
      </c>
      <c r="F295" t="s">
        <v>1031</v>
      </c>
      <c r="G295" t="s">
        <v>134</v>
      </c>
      <c r="H295" t="s">
        <v>135</v>
      </c>
      <c r="I295" t="s">
        <v>136</v>
      </c>
      <c r="J295" t="s">
        <v>137</v>
      </c>
      <c r="K295" t="s">
        <v>138</v>
      </c>
      <c r="L295" t="s">
        <v>1032</v>
      </c>
      <c r="M295" t="s">
        <v>1033</v>
      </c>
      <c r="N295">
        <v>1.004444444</v>
      </c>
      <c r="O295">
        <v>13</v>
      </c>
      <c r="P295">
        <v>31</v>
      </c>
      <c r="Q295">
        <v>205</v>
      </c>
      <c r="R295">
        <v>306</v>
      </c>
      <c r="S295">
        <v>43</v>
      </c>
      <c r="T295">
        <v>50</v>
      </c>
      <c r="U295">
        <v>1</v>
      </c>
      <c r="V295">
        <v>0</v>
      </c>
      <c r="W295">
        <v>8.0473833533457597</v>
      </c>
      <c r="X295">
        <v>13.218365751547696</v>
      </c>
      <c r="Y295">
        <v>230.23404660832091</v>
      </c>
      <c r="Z295">
        <v>229.60416623201922</v>
      </c>
      <c r="AA295">
        <v>84.74800713848272</v>
      </c>
      <c r="AB295">
        <v>45.157368158393218</v>
      </c>
      <c r="AC295">
        <v>348.84168787744966</v>
      </c>
      <c r="AD295">
        <v>0</v>
      </c>
      <c r="AE295">
        <v>959.85102511955915</v>
      </c>
    </row>
    <row r="296" spans="1:31" x14ac:dyDescent="0.3">
      <c r="A296">
        <v>2552443</v>
      </c>
      <c r="B296">
        <v>1</v>
      </c>
      <c r="C296" t="s">
        <v>81</v>
      </c>
      <c r="D296" t="s">
        <v>113</v>
      </c>
      <c r="E296" t="s">
        <v>141</v>
      </c>
      <c r="F296" t="s">
        <v>1034</v>
      </c>
      <c r="G296" t="s">
        <v>134</v>
      </c>
      <c r="H296" t="s">
        <v>135</v>
      </c>
      <c r="I296" t="s">
        <v>136</v>
      </c>
      <c r="J296" t="s">
        <v>137</v>
      </c>
      <c r="K296" t="s">
        <v>138</v>
      </c>
      <c r="L296" t="s">
        <v>1035</v>
      </c>
      <c r="M296" t="s">
        <v>1036</v>
      </c>
      <c r="N296">
        <v>1.008611111</v>
      </c>
      <c r="O296">
        <v>0</v>
      </c>
      <c r="P296">
        <v>7</v>
      </c>
      <c r="Q296">
        <v>0</v>
      </c>
      <c r="R296">
        <v>7</v>
      </c>
      <c r="S296">
        <v>5</v>
      </c>
      <c r="T296">
        <v>7</v>
      </c>
      <c r="U296">
        <v>0</v>
      </c>
      <c r="V296">
        <v>0</v>
      </c>
      <c r="W296">
        <v>0</v>
      </c>
      <c r="X296">
        <v>1.67642032024455</v>
      </c>
      <c r="Y296">
        <v>0</v>
      </c>
      <c r="Z296">
        <v>1.3160610119991833</v>
      </c>
      <c r="AA296">
        <v>150.42079726794401</v>
      </c>
      <c r="AB296">
        <v>13.953301665305567</v>
      </c>
      <c r="AC296">
        <v>0</v>
      </c>
      <c r="AD296">
        <v>0</v>
      </c>
      <c r="AE296">
        <v>167.3665802654933</v>
      </c>
    </row>
    <row r="297" spans="1:31" x14ac:dyDescent="0.3">
      <c r="A297">
        <v>2552380</v>
      </c>
      <c r="B297">
        <v>1</v>
      </c>
      <c r="C297" t="s">
        <v>80</v>
      </c>
      <c r="D297" t="s">
        <v>98</v>
      </c>
      <c r="E297" t="s">
        <v>155</v>
      </c>
      <c r="F297" t="s">
        <v>1037</v>
      </c>
      <c r="G297" t="s">
        <v>206</v>
      </c>
      <c r="H297" t="s">
        <v>157</v>
      </c>
      <c r="I297" t="s">
        <v>136</v>
      </c>
      <c r="J297" t="s">
        <v>137</v>
      </c>
      <c r="K297" t="s">
        <v>138</v>
      </c>
      <c r="L297" t="s">
        <v>1038</v>
      </c>
      <c r="M297" t="s">
        <v>1039</v>
      </c>
      <c r="N297">
        <v>4.8369444440000002</v>
      </c>
      <c r="O297">
        <v>0</v>
      </c>
      <c r="P297">
        <v>0</v>
      </c>
      <c r="Q297">
        <v>0</v>
      </c>
      <c r="R297">
        <v>38</v>
      </c>
      <c r="S297">
        <v>0</v>
      </c>
      <c r="T297">
        <v>8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84.054617913972677</v>
      </c>
      <c r="AA297">
        <v>0</v>
      </c>
      <c r="AB297">
        <v>52.970946220516865</v>
      </c>
      <c r="AC297">
        <v>0</v>
      </c>
      <c r="AD297">
        <v>0</v>
      </c>
      <c r="AE297">
        <v>137.02556413448954</v>
      </c>
    </row>
    <row r="298" spans="1:31" x14ac:dyDescent="0.3">
      <c r="A298">
        <v>2551882</v>
      </c>
      <c r="B298">
        <v>1</v>
      </c>
      <c r="C298" t="s">
        <v>80</v>
      </c>
      <c r="D298" t="s">
        <v>97</v>
      </c>
      <c r="E298" t="s">
        <v>171</v>
      </c>
      <c r="F298" t="s">
        <v>1040</v>
      </c>
      <c r="G298" t="s">
        <v>202</v>
      </c>
      <c r="H298" t="s">
        <v>157</v>
      </c>
      <c r="I298" t="s">
        <v>136</v>
      </c>
      <c r="J298" t="s">
        <v>137</v>
      </c>
      <c r="K298" t="s">
        <v>138</v>
      </c>
      <c r="L298" t="s">
        <v>1041</v>
      </c>
      <c r="M298" t="s">
        <v>1042</v>
      </c>
      <c r="N298">
        <v>0.54444444400000003</v>
      </c>
      <c r="O298">
        <v>0</v>
      </c>
      <c r="P298">
        <v>153</v>
      </c>
      <c r="Q298">
        <v>0</v>
      </c>
      <c r="R298">
        <v>2</v>
      </c>
      <c r="S298">
        <v>0</v>
      </c>
      <c r="T298">
        <v>31</v>
      </c>
      <c r="U298">
        <v>0</v>
      </c>
      <c r="V298">
        <v>0</v>
      </c>
      <c r="W298">
        <v>0</v>
      </c>
      <c r="X298">
        <v>17.540153708568631</v>
      </c>
      <c r="Y298">
        <v>0</v>
      </c>
      <c r="Z298">
        <v>2.3007326853933332E-2</v>
      </c>
      <c r="AA298">
        <v>0</v>
      </c>
      <c r="AB298">
        <v>13.174007822746091</v>
      </c>
      <c r="AC298">
        <v>0</v>
      </c>
      <c r="AD298">
        <v>0</v>
      </c>
      <c r="AE298">
        <v>30.737168858168655</v>
      </c>
    </row>
    <row r="299" spans="1:31" x14ac:dyDescent="0.3">
      <c r="A299">
        <v>2552131</v>
      </c>
      <c r="B299">
        <v>1</v>
      </c>
      <c r="C299" t="s">
        <v>80</v>
      </c>
      <c r="D299" t="s">
        <v>105</v>
      </c>
      <c r="E299" t="s">
        <v>175</v>
      </c>
      <c r="F299" t="s">
        <v>1043</v>
      </c>
      <c r="G299" t="s">
        <v>213</v>
      </c>
      <c r="H299" t="s">
        <v>157</v>
      </c>
      <c r="I299" t="s">
        <v>136</v>
      </c>
      <c r="J299" t="s">
        <v>137</v>
      </c>
      <c r="K299" t="s">
        <v>138</v>
      </c>
      <c r="L299" t="s">
        <v>1044</v>
      </c>
      <c r="M299" t="s">
        <v>1045</v>
      </c>
      <c r="N299">
        <v>7.3683333329999998</v>
      </c>
      <c r="O299">
        <v>0</v>
      </c>
      <c r="P299">
        <v>7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10.373481992461045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10.373481992461045</v>
      </c>
    </row>
    <row r="300" spans="1:31" x14ac:dyDescent="0.3">
      <c r="A300">
        <v>2552678</v>
      </c>
      <c r="B300">
        <v>1</v>
      </c>
      <c r="C300" t="s">
        <v>81</v>
      </c>
      <c r="D300" t="s">
        <v>113</v>
      </c>
      <c r="E300" t="s">
        <v>147</v>
      </c>
      <c r="F300" t="s">
        <v>1046</v>
      </c>
      <c r="G300" t="s">
        <v>318</v>
      </c>
      <c r="H300" t="s">
        <v>135</v>
      </c>
      <c r="I300" t="s">
        <v>136</v>
      </c>
      <c r="J300" t="s">
        <v>137</v>
      </c>
      <c r="K300" t="s">
        <v>138</v>
      </c>
      <c r="L300" t="s">
        <v>1047</v>
      </c>
      <c r="M300" t="s">
        <v>1048</v>
      </c>
      <c r="N300">
        <v>1.268333333</v>
      </c>
      <c r="O300">
        <v>1</v>
      </c>
      <c r="P300">
        <v>278</v>
      </c>
      <c r="Q300">
        <v>46</v>
      </c>
      <c r="R300">
        <v>272</v>
      </c>
      <c r="S300">
        <v>10</v>
      </c>
      <c r="T300">
        <v>25</v>
      </c>
      <c r="U300">
        <v>1</v>
      </c>
      <c r="V300">
        <v>0</v>
      </c>
      <c r="W300">
        <v>0.27361190376</v>
      </c>
      <c r="X300">
        <v>70.952636140406455</v>
      </c>
      <c r="Y300">
        <v>191.24883705366926</v>
      </c>
      <c r="Z300">
        <v>790.19623627747046</v>
      </c>
      <c r="AA300">
        <v>360.61370305301165</v>
      </c>
      <c r="AB300">
        <v>21.027465712381069</v>
      </c>
      <c r="AC300">
        <v>203.69625840476499</v>
      </c>
      <c r="AD300">
        <v>0</v>
      </c>
      <c r="AE300">
        <v>1638.0087485454642</v>
      </c>
    </row>
    <row r="301" spans="1:31" x14ac:dyDescent="0.3">
      <c r="A301">
        <v>2552429</v>
      </c>
      <c r="B301">
        <v>1</v>
      </c>
      <c r="C301" t="s">
        <v>81</v>
      </c>
      <c r="D301" t="s">
        <v>112</v>
      </c>
      <c r="E301" t="s">
        <v>184</v>
      </c>
      <c r="F301" t="s">
        <v>1049</v>
      </c>
      <c r="G301" t="s">
        <v>149</v>
      </c>
      <c r="H301" t="s">
        <v>135</v>
      </c>
      <c r="I301" t="s">
        <v>136</v>
      </c>
      <c r="J301" t="s">
        <v>137</v>
      </c>
      <c r="K301" t="s">
        <v>138</v>
      </c>
      <c r="L301" t="s">
        <v>1050</v>
      </c>
      <c r="M301" t="s">
        <v>1051</v>
      </c>
      <c r="N301">
        <v>3.8930555550000001</v>
      </c>
      <c r="O301">
        <v>0</v>
      </c>
      <c r="P301">
        <v>1</v>
      </c>
      <c r="Q301">
        <v>0</v>
      </c>
      <c r="R301">
        <v>1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0.54195233251032493</v>
      </c>
      <c r="Y301">
        <v>0</v>
      </c>
      <c r="Z301">
        <v>1.0709125278768032</v>
      </c>
      <c r="AA301">
        <v>0</v>
      </c>
      <c r="AB301">
        <v>0</v>
      </c>
      <c r="AC301">
        <v>0</v>
      </c>
      <c r="AD301">
        <v>0</v>
      </c>
      <c r="AE301">
        <v>1.6128648603871283</v>
      </c>
    </row>
    <row r="302" spans="1:31" x14ac:dyDescent="0.3">
      <c r="A302">
        <v>2552529</v>
      </c>
      <c r="B302">
        <v>1</v>
      </c>
      <c r="C302" t="s">
        <v>80</v>
      </c>
      <c r="D302" t="s">
        <v>90</v>
      </c>
      <c r="E302" t="s">
        <v>184</v>
      </c>
      <c r="F302" t="s">
        <v>1052</v>
      </c>
      <c r="G302" t="s">
        <v>254</v>
      </c>
      <c r="H302" t="s">
        <v>135</v>
      </c>
      <c r="I302" t="s">
        <v>136</v>
      </c>
      <c r="J302" t="s">
        <v>137</v>
      </c>
      <c r="K302" t="s">
        <v>138</v>
      </c>
      <c r="L302" t="s">
        <v>1053</v>
      </c>
      <c r="M302" t="s">
        <v>1054</v>
      </c>
      <c r="N302">
        <v>0.86222222199999998</v>
      </c>
      <c r="O302">
        <v>0</v>
      </c>
      <c r="P302">
        <v>564</v>
      </c>
      <c r="Q302">
        <v>0</v>
      </c>
      <c r="R302">
        <v>0</v>
      </c>
      <c r="S302">
        <v>0</v>
      </c>
      <c r="T302">
        <v>63</v>
      </c>
      <c r="U302">
        <v>0</v>
      </c>
      <c r="V302">
        <v>0</v>
      </c>
      <c r="W302">
        <v>0</v>
      </c>
      <c r="X302">
        <v>116.48342297308143</v>
      </c>
      <c r="Y302">
        <v>0</v>
      </c>
      <c r="Z302">
        <v>0</v>
      </c>
      <c r="AA302">
        <v>0</v>
      </c>
      <c r="AB302">
        <v>86.041850472099455</v>
      </c>
      <c r="AC302">
        <v>0</v>
      </c>
      <c r="AD302">
        <v>0</v>
      </c>
      <c r="AE302">
        <v>202.52527344518089</v>
      </c>
    </row>
    <row r="303" spans="1:31" x14ac:dyDescent="0.3">
      <c r="A303">
        <v>2552718</v>
      </c>
      <c r="B303">
        <v>1</v>
      </c>
      <c r="C303" t="s">
        <v>80</v>
      </c>
      <c r="D303" t="s">
        <v>94</v>
      </c>
      <c r="E303" t="s">
        <v>141</v>
      </c>
      <c r="F303" t="s">
        <v>1055</v>
      </c>
      <c r="G303" t="s">
        <v>1056</v>
      </c>
      <c r="H303" t="s">
        <v>135</v>
      </c>
      <c r="I303" t="s">
        <v>136</v>
      </c>
      <c r="J303" t="s">
        <v>137</v>
      </c>
      <c r="K303" t="s">
        <v>138</v>
      </c>
      <c r="L303" t="s">
        <v>1057</v>
      </c>
      <c r="M303" t="s">
        <v>1058</v>
      </c>
      <c r="N303">
        <v>3.7427777770000001</v>
      </c>
      <c r="O303">
        <v>0</v>
      </c>
      <c r="P303">
        <v>0</v>
      </c>
      <c r="Q303">
        <v>21</v>
      </c>
      <c r="R303">
        <v>51</v>
      </c>
      <c r="S303">
        <v>1</v>
      </c>
      <c r="T303">
        <v>3</v>
      </c>
      <c r="U303">
        <v>1</v>
      </c>
      <c r="V303">
        <v>0</v>
      </c>
      <c r="W303">
        <v>0</v>
      </c>
      <c r="X303">
        <v>0</v>
      </c>
      <c r="Y303">
        <v>267.91845954067492</v>
      </c>
      <c r="Z303">
        <v>507.65340403415854</v>
      </c>
      <c r="AA303">
        <v>49.704091390391611</v>
      </c>
      <c r="AB303">
        <v>22.830083335193581</v>
      </c>
      <c r="AC303">
        <v>32.398505954004051</v>
      </c>
      <c r="AD303">
        <v>0</v>
      </c>
      <c r="AE303">
        <v>880.50454425442263</v>
      </c>
    </row>
    <row r="304" spans="1:31" x14ac:dyDescent="0.3">
      <c r="A304">
        <v>2552741</v>
      </c>
      <c r="B304">
        <v>1</v>
      </c>
      <c r="C304" t="s">
        <v>80</v>
      </c>
      <c r="D304" t="s">
        <v>97</v>
      </c>
      <c r="E304" t="s">
        <v>171</v>
      </c>
      <c r="F304" t="s">
        <v>1059</v>
      </c>
      <c r="G304" t="s">
        <v>190</v>
      </c>
      <c r="H304" t="s">
        <v>157</v>
      </c>
      <c r="I304" t="s">
        <v>136</v>
      </c>
      <c r="J304" t="s">
        <v>137</v>
      </c>
      <c r="K304" t="s">
        <v>138</v>
      </c>
      <c r="L304" t="s">
        <v>1060</v>
      </c>
      <c r="M304" t="s">
        <v>1061</v>
      </c>
      <c r="N304">
        <v>1.624166666</v>
      </c>
      <c r="O304">
        <v>0</v>
      </c>
      <c r="P304">
        <v>76</v>
      </c>
      <c r="Q304">
        <v>0</v>
      </c>
      <c r="R304">
        <v>6</v>
      </c>
      <c r="S304">
        <v>0</v>
      </c>
      <c r="T304">
        <v>6</v>
      </c>
      <c r="U304">
        <v>0</v>
      </c>
      <c r="V304">
        <v>0</v>
      </c>
      <c r="W304">
        <v>0</v>
      </c>
      <c r="X304">
        <v>65.462935977399894</v>
      </c>
      <c r="Y304">
        <v>0</v>
      </c>
      <c r="Z304">
        <v>11.472142420511769</v>
      </c>
      <c r="AA304">
        <v>0</v>
      </c>
      <c r="AB304">
        <v>16.112906672582799</v>
      </c>
      <c r="AC304">
        <v>0</v>
      </c>
      <c r="AD304">
        <v>0</v>
      </c>
      <c r="AE304">
        <v>93.047985070494462</v>
      </c>
    </row>
    <row r="305" spans="1:31" x14ac:dyDescent="0.3">
      <c r="A305">
        <v>2552340</v>
      </c>
      <c r="B305">
        <v>1</v>
      </c>
      <c r="C305" t="s">
        <v>81</v>
      </c>
      <c r="D305" t="s">
        <v>122</v>
      </c>
      <c r="E305" t="s">
        <v>141</v>
      </c>
      <c r="F305" t="s">
        <v>1062</v>
      </c>
      <c r="G305" t="s">
        <v>311</v>
      </c>
      <c r="H305" t="s">
        <v>135</v>
      </c>
      <c r="I305" t="s">
        <v>136</v>
      </c>
      <c r="J305" t="s">
        <v>3</v>
      </c>
      <c r="K305" t="s">
        <v>138</v>
      </c>
      <c r="L305" t="s">
        <v>1063</v>
      </c>
      <c r="M305" t="s">
        <v>1064</v>
      </c>
      <c r="N305">
        <v>2.786944444</v>
      </c>
      <c r="O305">
        <v>16</v>
      </c>
      <c r="P305">
        <v>4113</v>
      </c>
      <c r="Q305">
        <v>96</v>
      </c>
      <c r="R305">
        <v>163</v>
      </c>
      <c r="S305">
        <v>57</v>
      </c>
      <c r="T305">
        <v>389</v>
      </c>
      <c r="U305">
        <v>4</v>
      </c>
      <c r="V305">
        <v>1</v>
      </c>
      <c r="W305">
        <v>11.000155722930073</v>
      </c>
      <c r="X305">
        <v>1628.4946166841028</v>
      </c>
      <c r="Y305">
        <v>757.55734339338233</v>
      </c>
      <c r="Z305">
        <v>272.34658163586823</v>
      </c>
      <c r="AA305">
        <v>596.9831883542563</v>
      </c>
      <c r="AB305">
        <v>885.11737370574156</v>
      </c>
      <c r="AC305">
        <v>844.50569203624036</v>
      </c>
      <c r="AD305">
        <v>1.30494283148563</v>
      </c>
      <c r="AE305">
        <v>4997.3098943640071</v>
      </c>
    </row>
    <row r="306" spans="1:31" x14ac:dyDescent="0.3">
      <c r="A306">
        <v>2552363</v>
      </c>
      <c r="B306">
        <v>1</v>
      </c>
      <c r="C306" t="s">
        <v>80</v>
      </c>
      <c r="D306" t="s">
        <v>99</v>
      </c>
      <c r="E306" t="s">
        <v>171</v>
      </c>
      <c r="F306" t="s">
        <v>1065</v>
      </c>
      <c r="G306" t="s">
        <v>202</v>
      </c>
      <c r="H306" t="s">
        <v>157</v>
      </c>
      <c r="I306" t="s">
        <v>136</v>
      </c>
      <c r="J306" t="s">
        <v>137</v>
      </c>
      <c r="K306" t="s">
        <v>138</v>
      </c>
      <c r="L306" t="s">
        <v>1066</v>
      </c>
      <c r="M306" t="s">
        <v>1067</v>
      </c>
      <c r="N306">
        <v>1.2027777770000001</v>
      </c>
      <c r="O306">
        <v>0</v>
      </c>
      <c r="P306">
        <v>59</v>
      </c>
      <c r="Q306">
        <v>0</v>
      </c>
      <c r="R306">
        <v>0</v>
      </c>
      <c r="S306">
        <v>0</v>
      </c>
      <c r="T306">
        <v>16</v>
      </c>
      <c r="U306">
        <v>0</v>
      </c>
      <c r="V306">
        <v>0</v>
      </c>
      <c r="W306">
        <v>0</v>
      </c>
      <c r="X306">
        <v>17.729010965343051</v>
      </c>
      <c r="Y306">
        <v>0</v>
      </c>
      <c r="Z306">
        <v>0</v>
      </c>
      <c r="AA306">
        <v>0</v>
      </c>
      <c r="AB306">
        <v>27.834764035507014</v>
      </c>
      <c r="AC306">
        <v>0</v>
      </c>
      <c r="AD306">
        <v>0</v>
      </c>
      <c r="AE306">
        <v>45.563775000850065</v>
      </c>
    </row>
    <row r="307" spans="1:31" x14ac:dyDescent="0.3">
      <c r="A307">
        <v>2552881</v>
      </c>
      <c r="B307">
        <v>1</v>
      </c>
      <c r="C307" t="s">
        <v>81</v>
      </c>
      <c r="D307" t="s">
        <v>113</v>
      </c>
      <c r="E307" t="s">
        <v>132</v>
      </c>
      <c r="F307" t="s">
        <v>1068</v>
      </c>
      <c r="G307" t="s">
        <v>134</v>
      </c>
      <c r="H307" t="s">
        <v>135</v>
      </c>
      <c r="I307" t="s">
        <v>136</v>
      </c>
      <c r="J307" t="s">
        <v>137</v>
      </c>
      <c r="K307" t="s">
        <v>138</v>
      </c>
      <c r="L307" t="s">
        <v>1069</v>
      </c>
      <c r="M307" t="s">
        <v>1070</v>
      </c>
      <c r="N307">
        <v>0.92277777699999997</v>
      </c>
      <c r="O307">
        <v>13</v>
      </c>
      <c r="P307">
        <v>2755</v>
      </c>
      <c r="Q307">
        <v>89</v>
      </c>
      <c r="R307">
        <v>689</v>
      </c>
      <c r="S307">
        <v>48</v>
      </c>
      <c r="T307">
        <v>547</v>
      </c>
      <c r="U307">
        <v>23</v>
      </c>
      <c r="V307">
        <v>5</v>
      </c>
      <c r="W307">
        <v>2.9678311259502403</v>
      </c>
      <c r="X307">
        <v>446.30618409760694</v>
      </c>
      <c r="Y307">
        <v>288.61965704214668</v>
      </c>
      <c r="Z307">
        <v>438.33066441363621</v>
      </c>
      <c r="AA307">
        <v>1591.6820469032066</v>
      </c>
      <c r="AB307">
        <v>548.4278712654783</v>
      </c>
      <c r="AC307">
        <v>2855.9305812741541</v>
      </c>
      <c r="AD307">
        <v>7.5603262948996939</v>
      </c>
      <c r="AE307">
        <v>6179.825162417078</v>
      </c>
    </row>
    <row r="308" spans="1:31" x14ac:dyDescent="0.3">
      <c r="A308">
        <v>2552200</v>
      </c>
      <c r="B308">
        <v>1</v>
      </c>
      <c r="C308" t="s">
        <v>80</v>
      </c>
      <c r="D308" t="s">
        <v>83</v>
      </c>
      <c r="E308" t="s">
        <v>166</v>
      </c>
      <c r="F308" t="s">
        <v>1071</v>
      </c>
      <c r="G308" t="s">
        <v>311</v>
      </c>
      <c r="H308" t="s">
        <v>157</v>
      </c>
      <c r="I308" t="s">
        <v>136</v>
      </c>
      <c r="J308" t="s">
        <v>3</v>
      </c>
      <c r="K308" t="s">
        <v>138</v>
      </c>
      <c r="L308" t="s">
        <v>1072</v>
      </c>
      <c r="M308" t="s">
        <v>1073</v>
      </c>
      <c r="N308">
        <v>3.1833333330000002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</row>
    <row r="309" spans="1:31" x14ac:dyDescent="0.3">
      <c r="A309">
        <v>2552758</v>
      </c>
      <c r="B309">
        <v>1</v>
      </c>
      <c r="C309" t="s">
        <v>81</v>
      </c>
      <c r="D309" t="s">
        <v>123</v>
      </c>
      <c r="E309" t="s">
        <v>147</v>
      </c>
      <c r="F309" t="s">
        <v>1074</v>
      </c>
      <c r="G309" t="s">
        <v>134</v>
      </c>
      <c r="H309" t="s">
        <v>135</v>
      </c>
      <c r="I309" t="s">
        <v>136</v>
      </c>
      <c r="J309" t="s">
        <v>137</v>
      </c>
      <c r="K309" t="s">
        <v>138</v>
      </c>
      <c r="L309" t="s">
        <v>1075</v>
      </c>
      <c r="M309" t="s">
        <v>1076</v>
      </c>
      <c r="N309">
        <v>3.6458333330000001</v>
      </c>
      <c r="O309">
        <v>0</v>
      </c>
      <c r="P309">
        <v>9</v>
      </c>
      <c r="Q309">
        <v>0</v>
      </c>
      <c r="R309">
        <v>114</v>
      </c>
      <c r="S309">
        <v>0</v>
      </c>
      <c r="T309">
        <v>12</v>
      </c>
      <c r="U309">
        <v>0</v>
      </c>
      <c r="V309">
        <v>0</v>
      </c>
      <c r="W309">
        <v>0</v>
      </c>
      <c r="X309">
        <v>38.45023384330284</v>
      </c>
      <c r="Y309">
        <v>0</v>
      </c>
      <c r="Z309">
        <v>952.23920508284402</v>
      </c>
      <c r="AA309">
        <v>0</v>
      </c>
      <c r="AB309">
        <v>37.781596806932221</v>
      </c>
      <c r="AC309">
        <v>0</v>
      </c>
      <c r="AD309">
        <v>0</v>
      </c>
      <c r="AE309">
        <v>1028.4710357330791</v>
      </c>
    </row>
    <row r="310" spans="1:31" x14ac:dyDescent="0.3">
      <c r="A310">
        <v>2552509</v>
      </c>
      <c r="B310">
        <v>1</v>
      </c>
      <c r="C310" t="s">
        <v>80</v>
      </c>
      <c r="D310" t="s">
        <v>97</v>
      </c>
      <c r="E310" t="s">
        <v>141</v>
      </c>
      <c r="F310" t="s">
        <v>1077</v>
      </c>
      <c r="G310" t="s">
        <v>134</v>
      </c>
      <c r="H310" t="s">
        <v>135</v>
      </c>
      <c r="I310" t="s">
        <v>136</v>
      </c>
      <c r="J310" t="s">
        <v>137</v>
      </c>
      <c r="K310" t="s">
        <v>138</v>
      </c>
      <c r="L310" t="s">
        <v>1078</v>
      </c>
      <c r="M310" t="s">
        <v>1079</v>
      </c>
      <c r="N310">
        <v>0.42527777700000002</v>
      </c>
      <c r="O310">
        <v>26</v>
      </c>
      <c r="P310">
        <v>15533</v>
      </c>
      <c r="Q310">
        <v>7</v>
      </c>
      <c r="R310">
        <v>928</v>
      </c>
      <c r="S310">
        <v>58</v>
      </c>
      <c r="T310">
        <v>2388</v>
      </c>
      <c r="U310">
        <v>5</v>
      </c>
      <c r="V310">
        <v>4</v>
      </c>
      <c r="W310">
        <v>158.54310478065068</v>
      </c>
      <c r="X310">
        <v>1999.0251866094552</v>
      </c>
      <c r="Y310">
        <v>8.2284111754567455</v>
      </c>
      <c r="Z310">
        <v>174.59272659598514</v>
      </c>
      <c r="AA310">
        <v>572.46492252033579</v>
      </c>
      <c r="AB310">
        <v>1608.5825898425362</v>
      </c>
      <c r="AC310">
        <v>122.08088918450923</v>
      </c>
      <c r="AD310">
        <v>21.189065386715402</v>
      </c>
      <c r="AE310">
        <v>4664.7068960956449</v>
      </c>
    </row>
    <row r="311" spans="1:31" x14ac:dyDescent="0.3">
      <c r="A311">
        <v>2552595</v>
      </c>
      <c r="B311">
        <v>1</v>
      </c>
      <c r="C311" t="s">
        <v>81</v>
      </c>
      <c r="D311" t="s">
        <v>122</v>
      </c>
      <c r="E311" t="s">
        <v>141</v>
      </c>
      <c r="F311" t="s">
        <v>1080</v>
      </c>
      <c r="G311" t="s">
        <v>134</v>
      </c>
      <c r="H311" t="s">
        <v>135</v>
      </c>
      <c r="I311" t="s">
        <v>136</v>
      </c>
      <c r="J311" t="s">
        <v>137</v>
      </c>
      <c r="K311" t="s">
        <v>138</v>
      </c>
      <c r="L311" t="s">
        <v>1081</v>
      </c>
      <c r="M311" t="s">
        <v>1082</v>
      </c>
      <c r="N311">
        <v>0.32027777699999999</v>
      </c>
      <c r="O311">
        <v>15</v>
      </c>
      <c r="P311">
        <v>866</v>
      </c>
      <c r="Q311">
        <v>70</v>
      </c>
      <c r="R311">
        <v>41</v>
      </c>
      <c r="S311">
        <v>16</v>
      </c>
      <c r="T311">
        <v>50</v>
      </c>
      <c r="U311">
        <v>0</v>
      </c>
      <c r="V311">
        <v>1</v>
      </c>
      <c r="W311">
        <v>1.3523416124630061</v>
      </c>
      <c r="X311">
        <v>36.98492825529123</v>
      </c>
      <c r="Y311">
        <v>30.794439386198281</v>
      </c>
      <c r="Z311">
        <v>5.4276810054330831</v>
      </c>
      <c r="AA311">
        <v>22.577476198334281</v>
      </c>
      <c r="AB311">
        <v>12.096208163483002</v>
      </c>
      <c r="AC311">
        <v>0</v>
      </c>
      <c r="AD311">
        <v>1.9181674424639474</v>
      </c>
      <c r="AE311">
        <v>111.15124206366684</v>
      </c>
    </row>
    <row r="312" spans="1:31" x14ac:dyDescent="0.3">
      <c r="A312">
        <v>2552904</v>
      </c>
      <c r="B312">
        <v>1</v>
      </c>
      <c r="C312" t="s">
        <v>81</v>
      </c>
      <c r="D312" t="s">
        <v>113</v>
      </c>
      <c r="E312" t="s">
        <v>141</v>
      </c>
      <c r="F312" t="s">
        <v>1083</v>
      </c>
      <c r="G312" t="s">
        <v>1084</v>
      </c>
      <c r="H312" t="s">
        <v>135</v>
      </c>
      <c r="I312" t="s">
        <v>136</v>
      </c>
      <c r="J312" t="s">
        <v>137</v>
      </c>
      <c r="K312" t="s">
        <v>138</v>
      </c>
      <c r="L312" t="s">
        <v>1085</v>
      </c>
      <c r="M312" t="s">
        <v>1086</v>
      </c>
      <c r="N312">
        <v>3.1758333329999999</v>
      </c>
      <c r="O312">
        <v>1</v>
      </c>
      <c r="P312">
        <v>361</v>
      </c>
      <c r="Q312">
        <v>46</v>
      </c>
      <c r="R312">
        <v>297</v>
      </c>
      <c r="S312">
        <v>11</v>
      </c>
      <c r="T312">
        <v>34</v>
      </c>
      <c r="U312">
        <v>1</v>
      </c>
      <c r="V312">
        <v>0</v>
      </c>
      <c r="W312">
        <v>0.67519596195999998</v>
      </c>
      <c r="X312">
        <v>209.54985077131607</v>
      </c>
      <c r="Y312">
        <v>386.6671558462545</v>
      </c>
      <c r="Z312">
        <v>1484.7079138475247</v>
      </c>
      <c r="AA312">
        <v>756.30097942333782</v>
      </c>
      <c r="AB312">
        <v>43.902484999315931</v>
      </c>
      <c r="AC312">
        <v>286.21219015151001</v>
      </c>
      <c r="AD312">
        <v>0</v>
      </c>
      <c r="AE312">
        <v>3168.0157710012195</v>
      </c>
    </row>
    <row r="313" spans="1:31" x14ac:dyDescent="0.3">
      <c r="A313">
        <v>2551908</v>
      </c>
      <c r="B313">
        <v>1</v>
      </c>
      <c r="C313" t="s">
        <v>81</v>
      </c>
      <c r="D313" t="s">
        <v>123</v>
      </c>
      <c r="E313" t="s">
        <v>132</v>
      </c>
      <c r="F313" t="s">
        <v>1087</v>
      </c>
      <c r="G313" t="s">
        <v>134</v>
      </c>
      <c r="H313" t="s">
        <v>135</v>
      </c>
      <c r="I313" t="s">
        <v>136</v>
      </c>
      <c r="J313" t="s">
        <v>137</v>
      </c>
      <c r="K313" t="s">
        <v>138</v>
      </c>
      <c r="L313" t="s">
        <v>1088</v>
      </c>
      <c r="M313" t="s">
        <v>1089</v>
      </c>
      <c r="N313">
        <v>0.31055555499999998</v>
      </c>
      <c r="O313">
        <v>1</v>
      </c>
      <c r="P313">
        <v>2424</v>
      </c>
      <c r="Q313">
        <v>0</v>
      </c>
      <c r="R313">
        <v>174</v>
      </c>
      <c r="S313">
        <v>24</v>
      </c>
      <c r="T313">
        <v>563</v>
      </c>
      <c r="U313">
        <v>20</v>
      </c>
      <c r="V313">
        <v>17</v>
      </c>
      <c r="W313">
        <v>4.3312303839999997E-2</v>
      </c>
      <c r="X313">
        <v>124.13391966480383</v>
      </c>
      <c r="Y313">
        <v>0</v>
      </c>
      <c r="Z313">
        <v>27.004572274827915</v>
      </c>
      <c r="AA313">
        <v>57.262923173713901</v>
      </c>
      <c r="AB313">
        <v>110.30584963861627</v>
      </c>
      <c r="AC313">
        <v>373.50197465548291</v>
      </c>
      <c r="AD313">
        <v>77.826180456418228</v>
      </c>
      <c r="AE313">
        <v>770.07873216770304</v>
      </c>
    </row>
    <row r="314" spans="1:31" x14ac:dyDescent="0.3">
      <c r="A314">
        <v>2552117</v>
      </c>
      <c r="B314">
        <v>1</v>
      </c>
      <c r="C314" t="s">
        <v>80</v>
      </c>
      <c r="D314" t="s">
        <v>94</v>
      </c>
      <c r="E314" t="s">
        <v>155</v>
      </c>
      <c r="F314" t="s">
        <v>1090</v>
      </c>
      <c r="G314" t="s">
        <v>143</v>
      </c>
      <c r="H314" t="s">
        <v>157</v>
      </c>
      <c r="I314" t="s">
        <v>136</v>
      </c>
      <c r="J314" t="s">
        <v>137</v>
      </c>
      <c r="K314" t="s">
        <v>144</v>
      </c>
      <c r="L314" t="s">
        <v>1091</v>
      </c>
      <c r="M314" t="s">
        <v>1092</v>
      </c>
      <c r="N314">
        <v>4.193888888</v>
      </c>
      <c r="O314">
        <v>0</v>
      </c>
      <c r="P314">
        <v>381</v>
      </c>
      <c r="Q314">
        <v>0</v>
      </c>
      <c r="R314">
        <v>0</v>
      </c>
      <c r="S314">
        <v>0</v>
      </c>
      <c r="T314">
        <v>27</v>
      </c>
      <c r="U314">
        <v>0</v>
      </c>
      <c r="V314">
        <v>0</v>
      </c>
      <c r="W314">
        <v>0</v>
      </c>
      <c r="X314">
        <v>336.14861772979719</v>
      </c>
      <c r="Y314">
        <v>0</v>
      </c>
      <c r="Z314">
        <v>0</v>
      </c>
      <c r="AA314">
        <v>0</v>
      </c>
      <c r="AB314">
        <v>266.4947006250714</v>
      </c>
      <c r="AC314">
        <v>0</v>
      </c>
      <c r="AD314">
        <v>0</v>
      </c>
      <c r="AE314">
        <v>602.6433183548686</v>
      </c>
    </row>
    <row r="315" spans="1:31" x14ac:dyDescent="0.3">
      <c r="A315">
        <v>2552549</v>
      </c>
      <c r="B315">
        <v>1</v>
      </c>
      <c r="C315" t="s">
        <v>80</v>
      </c>
      <c r="D315" t="s">
        <v>99</v>
      </c>
      <c r="E315" t="s">
        <v>171</v>
      </c>
      <c r="F315" t="s">
        <v>1093</v>
      </c>
      <c r="G315" t="s">
        <v>190</v>
      </c>
      <c r="H315" t="s">
        <v>157</v>
      </c>
      <c r="I315" t="s">
        <v>136</v>
      </c>
      <c r="J315" t="s">
        <v>137</v>
      </c>
      <c r="K315" t="s">
        <v>138</v>
      </c>
      <c r="L315" t="s">
        <v>1094</v>
      </c>
      <c r="M315" t="s">
        <v>1095</v>
      </c>
      <c r="N315">
        <v>2.2961111110000001</v>
      </c>
      <c r="O315">
        <v>0</v>
      </c>
      <c r="P315">
        <v>9</v>
      </c>
      <c r="Q315">
        <v>0</v>
      </c>
      <c r="R315">
        <v>0</v>
      </c>
      <c r="S315">
        <v>0</v>
      </c>
      <c r="T315">
        <v>4</v>
      </c>
      <c r="U315">
        <v>0</v>
      </c>
      <c r="V315">
        <v>0</v>
      </c>
      <c r="W315">
        <v>0</v>
      </c>
      <c r="X315">
        <v>4.8449445808246647</v>
      </c>
      <c r="Y315">
        <v>0</v>
      </c>
      <c r="Z315">
        <v>0</v>
      </c>
      <c r="AA315">
        <v>0</v>
      </c>
      <c r="AB315">
        <v>10.331651008899085</v>
      </c>
      <c r="AC315">
        <v>0</v>
      </c>
      <c r="AD315">
        <v>0</v>
      </c>
      <c r="AE315">
        <v>15.17659558972375</v>
      </c>
    </row>
    <row r="316" spans="1:31" x14ac:dyDescent="0.3">
      <c r="A316">
        <v>2552469</v>
      </c>
      <c r="B316">
        <v>1</v>
      </c>
      <c r="C316" t="s">
        <v>80</v>
      </c>
      <c r="D316" t="s">
        <v>104</v>
      </c>
      <c r="E316" t="s">
        <v>141</v>
      </c>
      <c r="F316" t="s">
        <v>1096</v>
      </c>
      <c r="G316" t="s">
        <v>134</v>
      </c>
      <c r="H316" t="s">
        <v>135</v>
      </c>
      <c r="I316" t="s">
        <v>136</v>
      </c>
      <c r="J316" t="s">
        <v>137</v>
      </c>
      <c r="K316" t="s">
        <v>138</v>
      </c>
      <c r="L316" t="s">
        <v>1097</v>
      </c>
      <c r="M316" t="s">
        <v>1098</v>
      </c>
      <c r="N316">
        <v>0.32</v>
      </c>
      <c r="O316">
        <v>0</v>
      </c>
      <c r="P316">
        <v>9</v>
      </c>
      <c r="Q316">
        <v>4</v>
      </c>
      <c r="R316">
        <v>18</v>
      </c>
      <c r="S316">
        <v>14</v>
      </c>
      <c r="T316">
        <v>50</v>
      </c>
      <c r="U316">
        <v>13</v>
      </c>
      <c r="V316">
        <v>1</v>
      </c>
      <c r="W316">
        <v>0</v>
      </c>
      <c r="X316">
        <v>0.57884951706623999</v>
      </c>
      <c r="Y316">
        <v>0.40217434464767998</v>
      </c>
      <c r="Z316">
        <v>2.3668214609174401</v>
      </c>
      <c r="AA316">
        <v>35.184953759096011</v>
      </c>
      <c r="AB316">
        <v>7.3970181787142399</v>
      </c>
      <c r="AC316">
        <v>1363.4942742037479</v>
      </c>
      <c r="AD316">
        <v>11.615237085312</v>
      </c>
      <c r="AE316">
        <v>1421.0393285495015</v>
      </c>
    </row>
    <row r="317" spans="1:31" x14ac:dyDescent="0.3">
      <c r="A317">
        <v>2552612</v>
      </c>
      <c r="B317">
        <v>1</v>
      </c>
      <c r="C317" t="s">
        <v>81</v>
      </c>
      <c r="D317" t="s">
        <v>121</v>
      </c>
      <c r="E317" t="s">
        <v>184</v>
      </c>
      <c r="F317" t="s">
        <v>1099</v>
      </c>
      <c r="G317" t="s">
        <v>149</v>
      </c>
      <c r="H317" t="s">
        <v>135</v>
      </c>
      <c r="I317" t="s">
        <v>136</v>
      </c>
      <c r="J317" t="s">
        <v>137</v>
      </c>
      <c r="K317" t="s">
        <v>138</v>
      </c>
      <c r="L317" t="s">
        <v>1100</v>
      </c>
      <c r="M317" t="s">
        <v>1101</v>
      </c>
      <c r="N317">
        <v>3.355277777</v>
      </c>
      <c r="O317">
        <v>0</v>
      </c>
      <c r="P317">
        <v>223</v>
      </c>
      <c r="Q317">
        <v>0</v>
      </c>
      <c r="R317">
        <v>6</v>
      </c>
      <c r="S317">
        <v>0</v>
      </c>
      <c r="T317">
        <v>4</v>
      </c>
      <c r="U317">
        <v>0</v>
      </c>
      <c r="V317">
        <v>0</v>
      </c>
      <c r="W317">
        <v>0</v>
      </c>
      <c r="X317">
        <v>83.513130709559647</v>
      </c>
      <c r="Y317">
        <v>0</v>
      </c>
      <c r="Z317">
        <v>10.685091316781127</v>
      </c>
      <c r="AA317">
        <v>0</v>
      </c>
      <c r="AB317">
        <v>10.615000239436565</v>
      </c>
      <c r="AC317">
        <v>0</v>
      </c>
      <c r="AD317">
        <v>0</v>
      </c>
      <c r="AE317">
        <v>104.81322226577734</v>
      </c>
    </row>
    <row r="318" spans="1:31" x14ac:dyDescent="0.3">
      <c r="A318">
        <v>2552446</v>
      </c>
      <c r="B318">
        <v>1</v>
      </c>
      <c r="C318" t="s">
        <v>80</v>
      </c>
      <c r="D318" t="s">
        <v>94</v>
      </c>
      <c r="E318" t="s">
        <v>147</v>
      </c>
      <c r="F318" t="s">
        <v>1102</v>
      </c>
      <c r="G318" t="s">
        <v>134</v>
      </c>
      <c r="H318" t="s">
        <v>135</v>
      </c>
      <c r="I318" t="s">
        <v>136</v>
      </c>
      <c r="J318" t="s">
        <v>137</v>
      </c>
      <c r="K318" t="s">
        <v>138</v>
      </c>
      <c r="L318" t="s">
        <v>1103</v>
      </c>
      <c r="M318" t="s">
        <v>1104</v>
      </c>
      <c r="N318">
        <v>1.400833333</v>
      </c>
      <c r="O318">
        <v>0</v>
      </c>
      <c r="P318">
        <v>180</v>
      </c>
      <c r="Q318">
        <v>0</v>
      </c>
      <c r="R318">
        <v>0</v>
      </c>
      <c r="S318">
        <v>0</v>
      </c>
      <c r="T318">
        <v>17</v>
      </c>
      <c r="U318">
        <v>0</v>
      </c>
      <c r="V318">
        <v>0</v>
      </c>
      <c r="W318">
        <v>0</v>
      </c>
      <c r="X318">
        <v>28.769546292154555</v>
      </c>
      <c r="Y318">
        <v>0</v>
      </c>
      <c r="Z318">
        <v>0</v>
      </c>
      <c r="AA318">
        <v>0</v>
      </c>
      <c r="AB318">
        <v>48.777390763531841</v>
      </c>
      <c r="AC318">
        <v>0</v>
      </c>
      <c r="AD318">
        <v>0</v>
      </c>
      <c r="AE318">
        <v>77.546937055686399</v>
      </c>
    </row>
    <row r="319" spans="1:31" x14ac:dyDescent="0.3">
      <c r="A319">
        <v>2552277</v>
      </c>
      <c r="B319">
        <v>1</v>
      </c>
      <c r="C319" t="s">
        <v>80</v>
      </c>
      <c r="D319" t="s">
        <v>83</v>
      </c>
      <c r="E319" t="s">
        <v>166</v>
      </c>
      <c r="F319" t="s">
        <v>1105</v>
      </c>
      <c r="G319" t="s">
        <v>198</v>
      </c>
      <c r="H319" t="s">
        <v>157</v>
      </c>
      <c r="I319" t="s">
        <v>136</v>
      </c>
      <c r="J319" t="s">
        <v>137</v>
      </c>
      <c r="K319" t="s">
        <v>138</v>
      </c>
      <c r="L319" t="s">
        <v>1106</v>
      </c>
      <c r="M319" t="s">
        <v>1107</v>
      </c>
      <c r="N319">
        <v>2.0158333329999998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35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56.950711385073134</v>
      </c>
      <c r="AC319">
        <v>0</v>
      </c>
      <c r="AD319">
        <v>0</v>
      </c>
      <c r="AE319">
        <v>56.950711385073134</v>
      </c>
    </row>
    <row r="320" spans="1:31" x14ac:dyDescent="0.3">
      <c r="A320">
        <v>2552589</v>
      </c>
      <c r="B320">
        <v>1</v>
      </c>
      <c r="C320" t="s">
        <v>80</v>
      </c>
      <c r="D320" t="s">
        <v>102</v>
      </c>
      <c r="E320" t="s">
        <v>141</v>
      </c>
      <c r="F320" t="s">
        <v>1108</v>
      </c>
      <c r="G320" t="s">
        <v>134</v>
      </c>
      <c r="H320" t="s">
        <v>135</v>
      </c>
      <c r="I320" t="s">
        <v>136</v>
      </c>
      <c r="J320" t="s">
        <v>137</v>
      </c>
      <c r="K320" t="s">
        <v>138</v>
      </c>
      <c r="L320" t="s">
        <v>1109</v>
      </c>
      <c r="M320" t="s">
        <v>1110</v>
      </c>
      <c r="N320">
        <v>0.25638888799999998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5249.9584961784167</v>
      </c>
      <c r="AD320">
        <v>0</v>
      </c>
      <c r="AE320">
        <v>5249.9584961784167</v>
      </c>
    </row>
    <row r="321" spans="1:31" x14ac:dyDescent="0.3">
      <c r="A321">
        <v>2552048</v>
      </c>
      <c r="B321">
        <v>1</v>
      </c>
      <c r="C321" t="s">
        <v>80</v>
      </c>
      <c r="D321" t="s">
        <v>100</v>
      </c>
      <c r="E321" t="s">
        <v>147</v>
      </c>
      <c r="F321" t="s">
        <v>1111</v>
      </c>
      <c r="G321" t="s">
        <v>1056</v>
      </c>
      <c r="H321" t="s">
        <v>135</v>
      </c>
      <c r="I321" t="s">
        <v>136</v>
      </c>
      <c r="J321" t="s">
        <v>137</v>
      </c>
      <c r="K321" t="s">
        <v>138</v>
      </c>
      <c r="L321" t="s">
        <v>1112</v>
      </c>
      <c r="M321" t="s">
        <v>1113</v>
      </c>
      <c r="N321">
        <v>4.1688888879999997</v>
      </c>
      <c r="O321">
        <v>1</v>
      </c>
      <c r="P321">
        <v>28</v>
      </c>
      <c r="Q321">
        <v>4</v>
      </c>
      <c r="R321">
        <v>31</v>
      </c>
      <c r="S321">
        <v>19</v>
      </c>
      <c r="T321">
        <v>15</v>
      </c>
      <c r="U321">
        <v>1</v>
      </c>
      <c r="V321">
        <v>0</v>
      </c>
      <c r="W321">
        <v>3.0313081782867237</v>
      </c>
      <c r="X321">
        <v>36.824034616069653</v>
      </c>
      <c r="Y321">
        <v>61.530607956685259</v>
      </c>
      <c r="Z321">
        <v>251.52729232818382</v>
      </c>
      <c r="AA321">
        <v>555.38057002323944</v>
      </c>
      <c r="AB321">
        <v>91.762545695935088</v>
      </c>
      <c r="AC321">
        <v>149.38129795581298</v>
      </c>
      <c r="AD321">
        <v>0</v>
      </c>
      <c r="AE321">
        <v>1149.4376567542129</v>
      </c>
    </row>
    <row r="322" spans="1:31" x14ac:dyDescent="0.3">
      <c r="A322">
        <v>2552818</v>
      </c>
      <c r="B322">
        <v>1</v>
      </c>
      <c r="C322" t="s">
        <v>80</v>
      </c>
      <c r="D322" t="s">
        <v>92</v>
      </c>
      <c r="E322" t="s">
        <v>147</v>
      </c>
      <c r="F322" t="s">
        <v>1114</v>
      </c>
      <c r="G322" t="s">
        <v>149</v>
      </c>
      <c r="H322" t="s">
        <v>135</v>
      </c>
      <c r="I322" t="s">
        <v>136</v>
      </c>
      <c r="J322" t="s">
        <v>137</v>
      </c>
      <c r="K322" t="s">
        <v>138</v>
      </c>
      <c r="L322" t="s">
        <v>1115</v>
      </c>
      <c r="M322" t="s">
        <v>1116</v>
      </c>
      <c r="N322">
        <v>1.0375000000000001</v>
      </c>
      <c r="O322">
        <v>0</v>
      </c>
      <c r="P322">
        <v>380</v>
      </c>
      <c r="Q322">
        <v>8</v>
      </c>
      <c r="R322">
        <v>322</v>
      </c>
      <c r="S322">
        <v>5</v>
      </c>
      <c r="T322">
        <v>82</v>
      </c>
      <c r="U322">
        <v>1</v>
      </c>
      <c r="V322">
        <v>0</v>
      </c>
      <c r="W322">
        <v>0</v>
      </c>
      <c r="X322">
        <v>112.80074317096654</v>
      </c>
      <c r="Y322">
        <v>60.490513060184099</v>
      </c>
      <c r="Z322">
        <v>332.04811369881509</v>
      </c>
      <c r="AA322">
        <v>24.914075188712875</v>
      </c>
      <c r="AB322">
        <v>120.86937991786877</v>
      </c>
      <c r="AC322">
        <v>77.677632593217041</v>
      </c>
      <c r="AD322">
        <v>0</v>
      </c>
      <c r="AE322">
        <v>728.80045762976442</v>
      </c>
    </row>
    <row r="323" spans="1:31" x14ac:dyDescent="0.3">
      <c r="A323">
        <v>2552781</v>
      </c>
      <c r="B323">
        <v>1</v>
      </c>
      <c r="C323" t="s">
        <v>81</v>
      </c>
      <c r="D323" t="s">
        <v>123</v>
      </c>
      <c r="E323" t="s">
        <v>184</v>
      </c>
      <c r="F323" t="s">
        <v>1117</v>
      </c>
      <c r="G323" t="s">
        <v>134</v>
      </c>
      <c r="H323" t="s">
        <v>135</v>
      </c>
      <c r="I323" t="s">
        <v>136</v>
      </c>
      <c r="J323" t="s">
        <v>137</v>
      </c>
      <c r="K323" t="s">
        <v>138</v>
      </c>
      <c r="L323" t="s">
        <v>1118</v>
      </c>
      <c r="M323" t="s">
        <v>1119</v>
      </c>
      <c r="N323">
        <v>0.63666666599999999</v>
      </c>
      <c r="O323">
        <v>0</v>
      </c>
      <c r="P323">
        <v>3</v>
      </c>
      <c r="Q323">
        <v>0</v>
      </c>
      <c r="R323">
        <v>0</v>
      </c>
      <c r="S323">
        <v>0</v>
      </c>
      <c r="T323">
        <v>345</v>
      </c>
      <c r="U323">
        <v>1</v>
      </c>
      <c r="V323">
        <v>7</v>
      </c>
      <c r="W323">
        <v>0</v>
      </c>
      <c r="X323">
        <v>0.74633645877466992</v>
      </c>
      <c r="Y323">
        <v>0</v>
      </c>
      <c r="Z323">
        <v>0</v>
      </c>
      <c r="AA323">
        <v>0</v>
      </c>
      <c r="AB323">
        <v>113.36499788517341</v>
      </c>
      <c r="AC323">
        <v>18.761470238238001</v>
      </c>
      <c r="AD323">
        <v>70.203443326733904</v>
      </c>
      <c r="AE323">
        <v>203.07624790891998</v>
      </c>
    </row>
    <row r="324" spans="1:31" x14ac:dyDescent="0.3">
      <c r="A324">
        <v>2552383</v>
      </c>
      <c r="B324">
        <v>1</v>
      </c>
      <c r="C324" t="s">
        <v>81</v>
      </c>
      <c r="D324" t="s">
        <v>123</v>
      </c>
      <c r="E324" t="s">
        <v>147</v>
      </c>
      <c r="F324" t="s">
        <v>1120</v>
      </c>
      <c r="G324" t="s">
        <v>134</v>
      </c>
      <c r="H324" t="s">
        <v>135</v>
      </c>
      <c r="I324" t="s">
        <v>136</v>
      </c>
      <c r="J324" t="s">
        <v>137</v>
      </c>
      <c r="K324" t="s">
        <v>138</v>
      </c>
      <c r="L324" t="s">
        <v>1121</v>
      </c>
      <c r="M324" t="s">
        <v>1122</v>
      </c>
      <c r="N324">
        <v>2.2400000000000002</v>
      </c>
      <c r="O324">
        <v>1</v>
      </c>
      <c r="P324">
        <v>756</v>
      </c>
      <c r="Q324">
        <v>6</v>
      </c>
      <c r="R324">
        <v>35</v>
      </c>
      <c r="S324">
        <v>3</v>
      </c>
      <c r="T324">
        <v>51</v>
      </c>
      <c r="U324">
        <v>0</v>
      </c>
      <c r="V324">
        <v>0</v>
      </c>
      <c r="W324">
        <v>0.45855940104000004</v>
      </c>
      <c r="X324">
        <v>219.5252496727619</v>
      </c>
      <c r="Y324">
        <v>12.967377992615475</v>
      </c>
      <c r="Z324">
        <v>12.503509628075202</v>
      </c>
      <c r="AA324">
        <v>41.414209105658784</v>
      </c>
      <c r="AB324">
        <v>58.480692212473322</v>
      </c>
      <c r="AC324">
        <v>0</v>
      </c>
      <c r="AD324">
        <v>0</v>
      </c>
      <c r="AE324">
        <v>345.34959801262465</v>
      </c>
    </row>
    <row r="325" spans="1:31" x14ac:dyDescent="0.3">
      <c r="A325">
        <v>2552134</v>
      </c>
      <c r="B325">
        <v>1</v>
      </c>
      <c r="C325" t="s">
        <v>80</v>
      </c>
      <c r="D325" t="s">
        <v>97</v>
      </c>
      <c r="E325" t="s">
        <v>132</v>
      </c>
      <c r="F325" t="s">
        <v>1123</v>
      </c>
      <c r="G325" t="s">
        <v>143</v>
      </c>
      <c r="H325" t="s">
        <v>135</v>
      </c>
      <c r="I325" t="s">
        <v>136</v>
      </c>
      <c r="J325" t="s">
        <v>137</v>
      </c>
      <c r="K325" t="s">
        <v>144</v>
      </c>
      <c r="L325" t="s">
        <v>1124</v>
      </c>
      <c r="M325" t="s">
        <v>1125</v>
      </c>
      <c r="N325">
        <v>4.875277777</v>
      </c>
      <c r="O325">
        <v>77</v>
      </c>
      <c r="P325">
        <v>7533</v>
      </c>
      <c r="Q325">
        <v>4</v>
      </c>
      <c r="R325">
        <v>187</v>
      </c>
      <c r="S325">
        <v>23</v>
      </c>
      <c r="T325">
        <v>834</v>
      </c>
      <c r="U325">
        <v>0</v>
      </c>
      <c r="V325">
        <v>1</v>
      </c>
      <c r="W325">
        <v>2806.4462949121717</v>
      </c>
      <c r="X325">
        <v>13065.571753553519</v>
      </c>
      <c r="Y325">
        <v>21.807621188461372</v>
      </c>
      <c r="Z325">
        <v>526.39094284871624</v>
      </c>
      <c r="AA325">
        <v>3891.394231603153</v>
      </c>
      <c r="AB325">
        <v>5893.8179402684354</v>
      </c>
      <c r="AC325">
        <v>0</v>
      </c>
      <c r="AD325">
        <v>37.213414752637277</v>
      </c>
      <c r="AE325">
        <v>26242.642199127094</v>
      </c>
    </row>
    <row r="326" spans="1:31" x14ac:dyDescent="0.3">
      <c r="A326">
        <v>2552632</v>
      </c>
      <c r="B326">
        <v>1</v>
      </c>
      <c r="C326" t="s">
        <v>81</v>
      </c>
      <c r="D326" t="s">
        <v>118</v>
      </c>
      <c r="E326" t="s">
        <v>171</v>
      </c>
      <c r="F326" t="s">
        <v>1126</v>
      </c>
      <c r="G326" t="s">
        <v>229</v>
      </c>
      <c r="H326" t="s">
        <v>157</v>
      </c>
      <c r="I326" t="s">
        <v>136</v>
      </c>
      <c r="J326" t="s">
        <v>137</v>
      </c>
      <c r="K326" t="s">
        <v>138</v>
      </c>
      <c r="L326" t="s">
        <v>1127</v>
      </c>
      <c r="M326" t="s">
        <v>1128</v>
      </c>
      <c r="N326">
        <v>0.86916666600000003</v>
      </c>
      <c r="O326">
        <v>0</v>
      </c>
      <c r="P326">
        <v>29</v>
      </c>
      <c r="Q326">
        <v>0</v>
      </c>
      <c r="R326">
        <v>0</v>
      </c>
      <c r="S326">
        <v>0</v>
      </c>
      <c r="T326">
        <v>1</v>
      </c>
      <c r="U326">
        <v>0</v>
      </c>
      <c r="V326">
        <v>0</v>
      </c>
      <c r="W326">
        <v>0</v>
      </c>
      <c r="X326">
        <v>3.8040120419007164</v>
      </c>
      <c r="Y326">
        <v>0</v>
      </c>
      <c r="Z326">
        <v>0</v>
      </c>
      <c r="AA326">
        <v>0</v>
      </c>
      <c r="AB326">
        <v>0.21893569491776502</v>
      </c>
      <c r="AC326">
        <v>0</v>
      </c>
      <c r="AD326">
        <v>0</v>
      </c>
      <c r="AE326">
        <v>4.0229477368184812</v>
      </c>
    </row>
    <row r="327" spans="1:31" x14ac:dyDescent="0.3">
      <c r="A327">
        <v>2551985</v>
      </c>
      <c r="B327">
        <v>1</v>
      </c>
      <c r="C327" t="s">
        <v>81</v>
      </c>
      <c r="D327" t="s">
        <v>122</v>
      </c>
      <c r="E327" t="s">
        <v>184</v>
      </c>
      <c r="F327" t="s">
        <v>1129</v>
      </c>
      <c r="G327" t="s">
        <v>318</v>
      </c>
      <c r="H327" t="s">
        <v>135</v>
      </c>
      <c r="I327" t="s">
        <v>136</v>
      </c>
      <c r="J327" t="s">
        <v>137</v>
      </c>
      <c r="K327" t="s">
        <v>144</v>
      </c>
      <c r="L327" t="s">
        <v>1130</v>
      </c>
      <c r="M327" t="s">
        <v>1131</v>
      </c>
      <c r="N327">
        <v>0.27750000000000002</v>
      </c>
      <c r="O327">
        <v>0</v>
      </c>
      <c r="P327">
        <v>1626</v>
      </c>
      <c r="Q327">
        <v>0</v>
      </c>
      <c r="R327">
        <v>3</v>
      </c>
      <c r="S327">
        <v>4</v>
      </c>
      <c r="T327">
        <v>109</v>
      </c>
      <c r="U327">
        <v>0</v>
      </c>
      <c r="V327">
        <v>0</v>
      </c>
      <c r="W327">
        <v>0</v>
      </c>
      <c r="X327">
        <v>90.032387630094419</v>
      </c>
      <c r="Y327">
        <v>0</v>
      </c>
      <c r="Z327">
        <v>1.1276163068056426</v>
      </c>
      <c r="AA327">
        <v>11.930283175532402</v>
      </c>
      <c r="AB327">
        <v>31.433847350258773</v>
      </c>
      <c r="AC327">
        <v>0</v>
      </c>
      <c r="AD327">
        <v>0</v>
      </c>
      <c r="AE327">
        <v>134.52413446269122</v>
      </c>
    </row>
    <row r="328" spans="1:31" x14ac:dyDescent="0.3">
      <c r="A328">
        <v>2552526</v>
      </c>
      <c r="B328">
        <v>1</v>
      </c>
      <c r="C328" t="s">
        <v>81</v>
      </c>
      <c r="D328" t="s">
        <v>112</v>
      </c>
      <c r="E328" t="s">
        <v>141</v>
      </c>
      <c r="F328" t="s">
        <v>1132</v>
      </c>
      <c r="G328" t="s">
        <v>134</v>
      </c>
      <c r="H328" t="s">
        <v>135</v>
      </c>
      <c r="I328" t="s">
        <v>136</v>
      </c>
      <c r="J328" t="s">
        <v>137</v>
      </c>
      <c r="K328" t="s">
        <v>138</v>
      </c>
      <c r="L328" t="s">
        <v>1133</v>
      </c>
      <c r="M328" t="s">
        <v>1134</v>
      </c>
      <c r="N328">
        <v>0.24305555500000001</v>
      </c>
      <c r="O328">
        <v>3</v>
      </c>
      <c r="P328">
        <v>1283</v>
      </c>
      <c r="Q328">
        <v>5</v>
      </c>
      <c r="R328">
        <v>37</v>
      </c>
      <c r="S328">
        <v>7</v>
      </c>
      <c r="T328">
        <v>68</v>
      </c>
      <c r="U328">
        <v>0</v>
      </c>
      <c r="V328">
        <v>0</v>
      </c>
      <c r="W328">
        <v>0.14978582123999998</v>
      </c>
      <c r="X328">
        <v>26.649270500228518</v>
      </c>
      <c r="Y328">
        <v>8.9378958056808617</v>
      </c>
      <c r="Z328">
        <v>2.3006568167174084</v>
      </c>
      <c r="AA328">
        <v>5.3874974330347847</v>
      </c>
      <c r="AB328">
        <v>7.7375147766608485</v>
      </c>
      <c r="AC328">
        <v>0</v>
      </c>
      <c r="AD328">
        <v>0</v>
      </c>
      <c r="AE328">
        <v>51.162621153562412</v>
      </c>
    </row>
    <row r="329" spans="1:31" x14ac:dyDescent="0.3">
      <c r="A329">
        <v>2551991</v>
      </c>
      <c r="B329">
        <v>1</v>
      </c>
      <c r="C329" t="s">
        <v>81</v>
      </c>
      <c r="D329" t="s">
        <v>127</v>
      </c>
      <c r="E329" t="s">
        <v>147</v>
      </c>
      <c r="F329" t="s">
        <v>1135</v>
      </c>
      <c r="G329" t="s">
        <v>134</v>
      </c>
      <c r="H329" t="s">
        <v>135</v>
      </c>
      <c r="I329" t="s">
        <v>136</v>
      </c>
      <c r="J329" t="s">
        <v>137</v>
      </c>
      <c r="K329" t="s">
        <v>138</v>
      </c>
      <c r="L329" t="s">
        <v>1136</v>
      </c>
      <c r="M329" t="s">
        <v>1137</v>
      </c>
      <c r="N329">
        <v>2.5022222219999999</v>
      </c>
      <c r="O329">
        <v>0</v>
      </c>
      <c r="P329">
        <v>0</v>
      </c>
      <c r="Q329">
        <v>0</v>
      </c>
      <c r="R329">
        <v>0</v>
      </c>
      <c r="S329">
        <v>3</v>
      </c>
      <c r="T329">
        <v>0</v>
      </c>
      <c r="U329">
        <v>1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49.830614431495569</v>
      </c>
      <c r="AB329">
        <v>0</v>
      </c>
      <c r="AC329">
        <v>20.272629668736002</v>
      </c>
      <c r="AD329">
        <v>0</v>
      </c>
      <c r="AE329">
        <v>70.103244100231564</v>
      </c>
    </row>
    <row r="330" spans="1:31" x14ac:dyDescent="0.3">
      <c r="A330">
        <v>2552930</v>
      </c>
      <c r="B330">
        <v>1</v>
      </c>
      <c r="C330" t="s">
        <v>80</v>
      </c>
      <c r="D330" t="s">
        <v>102</v>
      </c>
      <c r="E330" t="s">
        <v>141</v>
      </c>
      <c r="F330" t="s">
        <v>1138</v>
      </c>
      <c r="G330" t="s">
        <v>134</v>
      </c>
      <c r="H330" t="s">
        <v>135</v>
      </c>
      <c r="I330" t="s">
        <v>136</v>
      </c>
      <c r="J330" t="s">
        <v>137</v>
      </c>
      <c r="K330" t="s">
        <v>138</v>
      </c>
      <c r="L330" t="s">
        <v>1139</v>
      </c>
      <c r="M330" t="s">
        <v>1140</v>
      </c>
      <c r="N330">
        <v>2.67</v>
      </c>
      <c r="O330">
        <v>1</v>
      </c>
      <c r="P330">
        <v>1052</v>
      </c>
      <c r="Q330">
        <v>2</v>
      </c>
      <c r="R330">
        <v>17</v>
      </c>
      <c r="S330">
        <v>9</v>
      </c>
      <c r="T330">
        <v>79</v>
      </c>
      <c r="U330">
        <v>0</v>
      </c>
      <c r="V330">
        <v>0</v>
      </c>
      <c r="W330">
        <v>0.9321090624103</v>
      </c>
      <c r="X330">
        <v>346.92647310282217</v>
      </c>
      <c r="Y330">
        <v>7.7997198493808169</v>
      </c>
      <c r="Z330">
        <v>61.903113259914825</v>
      </c>
      <c r="AA330">
        <v>178.55870309729858</v>
      </c>
      <c r="AB330">
        <v>79.090634760335575</v>
      </c>
      <c r="AC330">
        <v>0</v>
      </c>
      <c r="AD330">
        <v>0</v>
      </c>
      <c r="AE330">
        <v>675.21075313216227</v>
      </c>
    </row>
    <row r="331" spans="1:31" x14ac:dyDescent="0.3">
      <c r="A331">
        <v>2552412</v>
      </c>
      <c r="B331">
        <v>1</v>
      </c>
      <c r="C331" t="s">
        <v>80</v>
      </c>
      <c r="D331" t="s">
        <v>88</v>
      </c>
      <c r="E331" t="s">
        <v>184</v>
      </c>
      <c r="F331" t="s">
        <v>1141</v>
      </c>
      <c r="G331" t="s">
        <v>134</v>
      </c>
      <c r="H331" t="s">
        <v>135</v>
      </c>
      <c r="I331" t="s">
        <v>136</v>
      </c>
      <c r="J331" t="s">
        <v>137</v>
      </c>
      <c r="K331" t="s">
        <v>138</v>
      </c>
      <c r="L331" t="s">
        <v>1142</v>
      </c>
      <c r="M331" t="s">
        <v>1143</v>
      </c>
      <c r="N331">
        <v>0.376111111</v>
      </c>
      <c r="O331">
        <v>0</v>
      </c>
      <c r="P331">
        <v>0</v>
      </c>
      <c r="Q331">
        <v>0</v>
      </c>
      <c r="R331">
        <v>0</v>
      </c>
      <c r="S331">
        <v>4</v>
      </c>
      <c r="T331">
        <v>2</v>
      </c>
      <c r="U331">
        <v>5</v>
      </c>
      <c r="V331">
        <v>2</v>
      </c>
      <c r="W331">
        <v>0</v>
      </c>
      <c r="X331">
        <v>0</v>
      </c>
      <c r="Y331">
        <v>0</v>
      </c>
      <c r="Z331">
        <v>0</v>
      </c>
      <c r="AA331">
        <v>17.147144627361939</v>
      </c>
      <c r="AB331">
        <v>79.772479992420159</v>
      </c>
      <c r="AC331">
        <v>250.42274079354911</v>
      </c>
      <c r="AD331">
        <v>51.570979365361069</v>
      </c>
      <c r="AE331">
        <v>398.91334477869225</v>
      </c>
    </row>
    <row r="332" spans="1:31" x14ac:dyDescent="0.3">
      <c r="A332">
        <v>2552644</v>
      </c>
      <c r="B332">
        <v>1</v>
      </c>
      <c r="C332" t="s">
        <v>80</v>
      </c>
      <c r="D332" t="s">
        <v>90</v>
      </c>
      <c r="E332" t="s">
        <v>171</v>
      </c>
      <c r="F332" t="s">
        <v>1144</v>
      </c>
      <c r="G332" t="s">
        <v>311</v>
      </c>
      <c r="H332" t="s">
        <v>157</v>
      </c>
      <c r="I332" t="s">
        <v>136</v>
      </c>
      <c r="J332" t="s">
        <v>137</v>
      </c>
      <c r="K332" t="s">
        <v>138</v>
      </c>
      <c r="L332" t="s">
        <v>1145</v>
      </c>
      <c r="M332" t="s">
        <v>1146</v>
      </c>
      <c r="N332">
        <v>1.9608333330000001</v>
      </c>
      <c r="O332">
        <v>0</v>
      </c>
      <c r="P332">
        <v>210</v>
      </c>
      <c r="Q332">
        <v>0</v>
      </c>
      <c r="R332">
        <v>0</v>
      </c>
      <c r="S332">
        <v>0</v>
      </c>
      <c r="T332">
        <v>9</v>
      </c>
      <c r="U332">
        <v>0</v>
      </c>
      <c r="V332">
        <v>0</v>
      </c>
      <c r="W332">
        <v>0</v>
      </c>
      <c r="X332">
        <v>101.2287653183685</v>
      </c>
      <c r="Y332">
        <v>0</v>
      </c>
      <c r="Z332">
        <v>0</v>
      </c>
      <c r="AA332">
        <v>0</v>
      </c>
      <c r="AB332">
        <v>6.3122837909731864</v>
      </c>
      <c r="AC332">
        <v>0</v>
      </c>
      <c r="AD332">
        <v>0</v>
      </c>
      <c r="AE332">
        <v>107.54104910934169</v>
      </c>
    </row>
    <row r="333" spans="1:31" x14ac:dyDescent="0.3">
      <c r="A333">
        <v>2552452</v>
      </c>
      <c r="B333">
        <v>1</v>
      </c>
      <c r="C333" t="s">
        <v>81</v>
      </c>
      <c r="D333" t="s">
        <v>113</v>
      </c>
      <c r="E333" t="s">
        <v>184</v>
      </c>
      <c r="F333" t="s">
        <v>1147</v>
      </c>
      <c r="G333" t="s">
        <v>149</v>
      </c>
      <c r="H333" t="s">
        <v>135</v>
      </c>
      <c r="I333" t="s">
        <v>136</v>
      </c>
      <c r="J333" t="s">
        <v>137</v>
      </c>
      <c r="K333" t="s">
        <v>138</v>
      </c>
      <c r="L333" t="s">
        <v>1148</v>
      </c>
      <c r="M333" t="s">
        <v>1149</v>
      </c>
      <c r="N333">
        <v>1.464444444</v>
      </c>
      <c r="O333">
        <v>0</v>
      </c>
      <c r="P333">
        <v>232</v>
      </c>
      <c r="Q333">
        <v>34</v>
      </c>
      <c r="R333">
        <v>46</v>
      </c>
      <c r="S333">
        <v>0</v>
      </c>
      <c r="T333">
        <v>8</v>
      </c>
      <c r="U333">
        <v>0</v>
      </c>
      <c r="V333">
        <v>0</v>
      </c>
      <c r="W333">
        <v>0</v>
      </c>
      <c r="X333">
        <v>77.957188529628297</v>
      </c>
      <c r="Y333">
        <v>135.87724014355732</v>
      </c>
      <c r="Z333">
        <v>35.703355534861714</v>
      </c>
      <c r="AA333">
        <v>0</v>
      </c>
      <c r="AB333">
        <v>24.14790952080169</v>
      </c>
      <c r="AC333">
        <v>0</v>
      </c>
      <c r="AD333">
        <v>0</v>
      </c>
      <c r="AE333">
        <v>273.685693728849</v>
      </c>
    </row>
    <row r="334" spans="1:31" x14ac:dyDescent="0.3">
      <c r="A334">
        <v>2552249</v>
      </c>
      <c r="B334">
        <v>1</v>
      </c>
      <c r="C334" t="s">
        <v>80</v>
      </c>
      <c r="D334" t="s">
        <v>105</v>
      </c>
      <c r="E334" t="s">
        <v>155</v>
      </c>
      <c r="F334" t="s">
        <v>1150</v>
      </c>
      <c r="G334" t="s">
        <v>194</v>
      </c>
      <c r="H334" t="s">
        <v>157</v>
      </c>
      <c r="I334" t="s">
        <v>136</v>
      </c>
      <c r="J334" t="s">
        <v>137</v>
      </c>
      <c r="K334" t="s">
        <v>144</v>
      </c>
      <c r="L334" t="s">
        <v>1151</v>
      </c>
      <c r="M334" t="s">
        <v>1152</v>
      </c>
      <c r="N334">
        <v>3.633888888</v>
      </c>
      <c r="O334">
        <v>0</v>
      </c>
      <c r="P334">
        <v>6</v>
      </c>
      <c r="Q334">
        <v>0</v>
      </c>
      <c r="R334">
        <v>38</v>
      </c>
      <c r="S334">
        <v>0</v>
      </c>
      <c r="T334">
        <v>2</v>
      </c>
      <c r="U334">
        <v>0</v>
      </c>
      <c r="V334">
        <v>0</v>
      </c>
      <c r="W334">
        <v>0</v>
      </c>
      <c r="X334">
        <v>15.483245377589936</v>
      </c>
      <c r="Y334">
        <v>0</v>
      </c>
      <c r="Z334">
        <v>45.26765385875855</v>
      </c>
      <c r="AA334">
        <v>0</v>
      </c>
      <c r="AB334">
        <v>6.3172823242471594</v>
      </c>
      <c r="AC334">
        <v>0</v>
      </c>
      <c r="AD334">
        <v>0</v>
      </c>
      <c r="AE334">
        <v>67.068181560595647</v>
      </c>
    </row>
    <row r="335" spans="1:31" x14ac:dyDescent="0.3">
      <c r="A335">
        <v>2552853</v>
      </c>
      <c r="B335">
        <v>1</v>
      </c>
      <c r="C335" t="s">
        <v>80</v>
      </c>
      <c r="D335" t="s">
        <v>85</v>
      </c>
      <c r="E335" t="s">
        <v>166</v>
      </c>
      <c r="F335" t="s">
        <v>1153</v>
      </c>
      <c r="G335" t="s">
        <v>198</v>
      </c>
      <c r="H335" t="s">
        <v>157</v>
      </c>
      <c r="I335" t="s">
        <v>136</v>
      </c>
      <c r="J335" t="s">
        <v>137</v>
      </c>
      <c r="K335" t="s">
        <v>138</v>
      </c>
      <c r="L335" t="s">
        <v>1154</v>
      </c>
      <c r="M335" t="s">
        <v>1155</v>
      </c>
      <c r="N335">
        <v>1.7736111109999999</v>
      </c>
      <c r="O335">
        <v>0</v>
      </c>
      <c r="P335">
        <v>2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0.71102949942987503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0.71102949942987503</v>
      </c>
    </row>
    <row r="336" spans="1:31" x14ac:dyDescent="0.3">
      <c r="A336">
        <v>2552498</v>
      </c>
      <c r="B336">
        <v>1</v>
      </c>
      <c r="C336" t="s">
        <v>81</v>
      </c>
      <c r="D336" t="s">
        <v>118</v>
      </c>
      <c r="E336" t="s">
        <v>147</v>
      </c>
      <c r="F336" t="s">
        <v>552</v>
      </c>
      <c r="G336" t="s">
        <v>134</v>
      </c>
      <c r="H336" t="s">
        <v>135</v>
      </c>
      <c r="I336" t="s">
        <v>136</v>
      </c>
      <c r="J336" t="s">
        <v>137</v>
      </c>
      <c r="K336" t="s">
        <v>138</v>
      </c>
      <c r="L336" t="s">
        <v>1156</v>
      </c>
      <c r="M336" t="s">
        <v>1157</v>
      </c>
      <c r="N336">
        <v>0.45861111100000002</v>
      </c>
      <c r="O336">
        <v>0</v>
      </c>
      <c r="P336">
        <v>0</v>
      </c>
      <c r="Q336">
        <v>30</v>
      </c>
      <c r="R336">
        <v>56</v>
      </c>
      <c r="S336">
        <v>4</v>
      </c>
      <c r="T336">
        <v>5</v>
      </c>
      <c r="U336">
        <v>0</v>
      </c>
      <c r="V336">
        <v>0</v>
      </c>
      <c r="W336">
        <v>0</v>
      </c>
      <c r="X336">
        <v>0</v>
      </c>
      <c r="Y336">
        <v>22.532083501555242</v>
      </c>
      <c r="Z336">
        <v>24.891142260744562</v>
      </c>
      <c r="AA336">
        <v>8.1973956403012025</v>
      </c>
      <c r="AB336">
        <v>2.463661456321383</v>
      </c>
      <c r="AC336">
        <v>0</v>
      </c>
      <c r="AD336">
        <v>0</v>
      </c>
      <c r="AE336">
        <v>58.084282858922393</v>
      </c>
    </row>
    <row r="337" spans="1:31" x14ac:dyDescent="0.3">
      <c r="A337">
        <v>2551974</v>
      </c>
      <c r="B337">
        <v>1</v>
      </c>
      <c r="C337" t="s">
        <v>80</v>
      </c>
      <c r="D337" t="s">
        <v>100</v>
      </c>
      <c r="E337" t="s">
        <v>147</v>
      </c>
      <c r="F337" t="s">
        <v>1111</v>
      </c>
      <c r="G337" t="s">
        <v>134</v>
      </c>
      <c r="H337" t="s">
        <v>135</v>
      </c>
      <c r="I337" t="s">
        <v>136</v>
      </c>
      <c r="J337" t="s">
        <v>137</v>
      </c>
      <c r="K337" t="s">
        <v>138</v>
      </c>
      <c r="L337" t="s">
        <v>1158</v>
      </c>
      <c r="M337" t="s">
        <v>1159</v>
      </c>
      <c r="N337">
        <v>0.46305555500000001</v>
      </c>
      <c r="O337">
        <v>1</v>
      </c>
      <c r="P337">
        <v>28</v>
      </c>
      <c r="Q337">
        <v>4</v>
      </c>
      <c r="R337">
        <v>31</v>
      </c>
      <c r="S337">
        <v>19</v>
      </c>
      <c r="T337">
        <v>15</v>
      </c>
      <c r="U337">
        <v>1</v>
      </c>
      <c r="V337">
        <v>0</v>
      </c>
      <c r="W337">
        <v>0.28933820621169504</v>
      </c>
      <c r="X337">
        <v>3.7389586891677244</v>
      </c>
      <c r="Y337">
        <v>6.1778937196275896</v>
      </c>
      <c r="Z337">
        <v>25.848469342373949</v>
      </c>
      <c r="AA337">
        <v>50.824256320978222</v>
      </c>
      <c r="AB337">
        <v>7.8526373069585222</v>
      </c>
      <c r="AC337">
        <v>13.951765707849198</v>
      </c>
      <c r="AD337">
        <v>0</v>
      </c>
      <c r="AE337">
        <v>108.6833192931669</v>
      </c>
    </row>
    <row r="338" spans="1:31" x14ac:dyDescent="0.3">
      <c r="A338">
        <v>2552492</v>
      </c>
      <c r="B338">
        <v>1</v>
      </c>
      <c r="C338" t="s">
        <v>81</v>
      </c>
      <c r="D338" t="s">
        <v>120</v>
      </c>
      <c r="E338" t="s">
        <v>184</v>
      </c>
      <c r="F338" t="s">
        <v>1160</v>
      </c>
      <c r="G338" t="s">
        <v>134</v>
      </c>
      <c r="H338" t="s">
        <v>135</v>
      </c>
      <c r="I338" t="s">
        <v>136</v>
      </c>
      <c r="J338" t="s">
        <v>137</v>
      </c>
      <c r="K338" t="s">
        <v>138</v>
      </c>
      <c r="L338" t="s">
        <v>1161</v>
      </c>
      <c r="M338" t="s">
        <v>1162</v>
      </c>
      <c r="N338">
        <v>1.5863888880000001</v>
      </c>
      <c r="O338">
        <v>1</v>
      </c>
      <c r="P338">
        <v>1718</v>
      </c>
      <c r="Q338">
        <v>0</v>
      </c>
      <c r="R338">
        <v>11</v>
      </c>
      <c r="S338">
        <v>0</v>
      </c>
      <c r="T338">
        <v>92</v>
      </c>
      <c r="U338">
        <v>0</v>
      </c>
      <c r="V338">
        <v>0</v>
      </c>
      <c r="W338">
        <v>0.32739951047999999</v>
      </c>
      <c r="X338">
        <v>662.98849366015963</v>
      </c>
      <c r="Y338">
        <v>0</v>
      </c>
      <c r="Z338">
        <v>49.743721029809223</v>
      </c>
      <c r="AA338">
        <v>0</v>
      </c>
      <c r="AB338">
        <v>172.98065844703308</v>
      </c>
      <c r="AC338">
        <v>0</v>
      </c>
      <c r="AD338">
        <v>0</v>
      </c>
      <c r="AE338">
        <v>886.04027264748186</v>
      </c>
    </row>
    <row r="339" spans="1:31" x14ac:dyDescent="0.3">
      <c r="A339">
        <v>2551894</v>
      </c>
      <c r="B339">
        <v>1</v>
      </c>
      <c r="C339" t="s">
        <v>80</v>
      </c>
      <c r="D339" t="s">
        <v>97</v>
      </c>
      <c r="E339" t="s">
        <v>132</v>
      </c>
      <c r="F339" t="s">
        <v>1163</v>
      </c>
      <c r="G339" t="s">
        <v>318</v>
      </c>
      <c r="H339" t="s">
        <v>135</v>
      </c>
      <c r="I339" t="s">
        <v>136</v>
      </c>
      <c r="J339" t="s">
        <v>137</v>
      </c>
      <c r="K339" t="s">
        <v>144</v>
      </c>
      <c r="L339" t="s">
        <v>1164</v>
      </c>
      <c r="M339" t="s">
        <v>1165</v>
      </c>
      <c r="N339">
        <v>0.174444444</v>
      </c>
      <c r="O339">
        <v>26</v>
      </c>
      <c r="P339">
        <v>15642</v>
      </c>
      <c r="Q339">
        <v>7</v>
      </c>
      <c r="R339">
        <v>934</v>
      </c>
      <c r="S339">
        <v>61</v>
      </c>
      <c r="T339">
        <v>2399</v>
      </c>
      <c r="U339">
        <v>5</v>
      </c>
      <c r="V339">
        <v>4</v>
      </c>
      <c r="W339">
        <v>51.799414647335453</v>
      </c>
      <c r="X339">
        <v>695.30361352244051</v>
      </c>
      <c r="Y339">
        <v>2.296584901862587</v>
      </c>
      <c r="Z339">
        <v>46.482796764891432</v>
      </c>
      <c r="AA339">
        <v>227.68963984919895</v>
      </c>
      <c r="AB339">
        <v>285.91157720720395</v>
      </c>
      <c r="AC339">
        <v>16.895489119283202</v>
      </c>
      <c r="AD339">
        <v>3.0267839422933336</v>
      </c>
      <c r="AE339">
        <v>1329.4058999545093</v>
      </c>
    </row>
    <row r="340" spans="1:31" x14ac:dyDescent="0.3">
      <c r="A340">
        <v>2552784</v>
      </c>
      <c r="B340">
        <v>1</v>
      </c>
      <c r="C340" t="s">
        <v>80</v>
      </c>
      <c r="D340" t="s">
        <v>105</v>
      </c>
      <c r="E340" t="s">
        <v>166</v>
      </c>
      <c r="F340" t="s">
        <v>1166</v>
      </c>
      <c r="G340" t="s">
        <v>181</v>
      </c>
      <c r="H340" t="s">
        <v>157</v>
      </c>
      <c r="I340" t="s">
        <v>136</v>
      </c>
      <c r="J340" t="s">
        <v>137</v>
      </c>
      <c r="K340" t="s">
        <v>138</v>
      </c>
      <c r="L340" t="s">
        <v>1167</v>
      </c>
      <c r="M340" t="s">
        <v>1168</v>
      </c>
      <c r="N340">
        <v>4.7597222219999997</v>
      </c>
      <c r="O340">
        <v>0</v>
      </c>
      <c r="P340">
        <v>1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0.6606255141156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0.6606255141156</v>
      </c>
    </row>
    <row r="341" spans="1:31" x14ac:dyDescent="0.3">
      <c r="A341">
        <v>2551931</v>
      </c>
      <c r="B341">
        <v>1</v>
      </c>
      <c r="C341" t="s">
        <v>80</v>
      </c>
      <c r="D341" t="s">
        <v>97</v>
      </c>
      <c r="E341" t="s">
        <v>132</v>
      </c>
      <c r="F341" t="s">
        <v>1169</v>
      </c>
      <c r="G341" t="s">
        <v>1170</v>
      </c>
      <c r="H341" t="s">
        <v>276</v>
      </c>
      <c r="I341" t="s">
        <v>136</v>
      </c>
      <c r="J341" t="s">
        <v>137</v>
      </c>
      <c r="K341" t="s">
        <v>138</v>
      </c>
      <c r="L341" t="s">
        <v>1171</v>
      </c>
      <c r="M341" t="s">
        <v>1172</v>
      </c>
      <c r="N341">
        <v>0.903888888</v>
      </c>
      <c r="O341">
        <v>17</v>
      </c>
      <c r="P341">
        <v>5899</v>
      </c>
      <c r="Q341">
        <v>21</v>
      </c>
      <c r="R341">
        <v>327</v>
      </c>
      <c r="S341">
        <v>53</v>
      </c>
      <c r="T341">
        <v>732</v>
      </c>
      <c r="U341">
        <v>5</v>
      </c>
      <c r="V341">
        <v>1</v>
      </c>
      <c r="W341">
        <v>46.409907563401063</v>
      </c>
      <c r="X341">
        <v>983.01494780363441</v>
      </c>
      <c r="Y341">
        <v>14.504144619197715</v>
      </c>
      <c r="Z341">
        <v>86.078815179909611</v>
      </c>
      <c r="AA341">
        <v>481.86304463989035</v>
      </c>
      <c r="AB341">
        <v>447.32875212770563</v>
      </c>
      <c r="AC341">
        <v>348.96709783507737</v>
      </c>
      <c r="AD341">
        <v>14.463113831567753</v>
      </c>
      <c r="AE341">
        <v>2422.6298236003836</v>
      </c>
    </row>
    <row r="342" spans="1:31" x14ac:dyDescent="0.3">
      <c r="A342">
        <v>2552535</v>
      </c>
      <c r="B342">
        <v>1</v>
      </c>
      <c r="C342" t="s">
        <v>80</v>
      </c>
      <c r="D342" t="s">
        <v>82</v>
      </c>
      <c r="E342" t="s">
        <v>166</v>
      </c>
      <c r="F342" t="s">
        <v>1173</v>
      </c>
      <c r="G342" t="s">
        <v>1174</v>
      </c>
      <c r="H342" t="s">
        <v>157</v>
      </c>
      <c r="I342" t="s">
        <v>136</v>
      </c>
      <c r="J342" t="s">
        <v>137</v>
      </c>
      <c r="K342" t="s">
        <v>138</v>
      </c>
      <c r="L342" t="s">
        <v>1175</v>
      </c>
      <c r="M342" t="s">
        <v>1176</v>
      </c>
      <c r="N342">
        <v>1.740277777</v>
      </c>
      <c r="O342">
        <v>0</v>
      </c>
      <c r="P342">
        <v>2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1.1999936233297792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1.1999936233297792</v>
      </c>
    </row>
    <row r="343" spans="1:31" x14ac:dyDescent="0.3">
      <c r="A343">
        <v>2552478</v>
      </c>
      <c r="B343">
        <v>1</v>
      </c>
      <c r="C343" t="s">
        <v>80</v>
      </c>
      <c r="D343" t="s">
        <v>101</v>
      </c>
      <c r="E343" t="s">
        <v>147</v>
      </c>
      <c r="F343" t="s">
        <v>1177</v>
      </c>
      <c r="G343" t="s">
        <v>202</v>
      </c>
      <c r="H343" t="s">
        <v>135</v>
      </c>
      <c r="I343" t="s">
        <v>136</v>
      </c>
      <c r="J343" t="s">
        <v>137</v>
      </c>
      <c r="K343" t="s">
        <v>138</v>
      </c>
      <c r="L343" t="s">
        <v>1178</v>
      </c>
      <c r="M343" t="s">
        <v>1179</v>
      </c>
      <c r="N343">
        <v>1.4555555549999999</v>
      </c>
      <c r="O343">
        <v>0</v>
      </c>
      <c r="P343">
        <v>2464</v>
      </c>
      <c r="Q343">
        <v>0</v>
      </c>
      <c r="R343">
        <v>16</v>
      </c>
      <c r="S343">
        <v>1</v>
      </c>
      <c r="T343">
        <v>212</v>
      </c>
      <c r="U343">
        <v>0</v>
      </c>
      <c r="V343">
        <v>0</v>
      </c>
      <c r="W343">
        <v>0</v>
      </c>
      <c r="X343">
        <v>866.3386391672841</v>
      </c>
      <c r="Y343">
        <v>0</v>
      </c>
      <c r="Z343">
        <v>13.087247275823737</v>
      </c>
      <c r="AA343">
        <v>1.502979105224997</v>
      </c>
      <c r="AB343">
        <v>517.34455740586088</v>
      </c>
      <c r="AC343">
        <v>0</v>
      </c>
      <c r="AD343">
        <v>0</v>
      </c>
      <c r="AE343">
        <v>1398.2734229541938</v>
      </c>
    </row>
    <row r="344" spans="1:31" x14ac:dyDescent="0.3">
      <c r="A344">
        <v>2552721</v>
      </c>
      <c r="B344">
        <v>1</v>
      </c>
      <c r="C344" t="s">
        <v>80</v>
      </c>
      <c r="D344" t="s">
        <v>93</v>
      </c>
      <c r="E344" t="s">
        <v>171</v>
      </c>
      <c r="F344" t="s">
        <v>1180</v>
      </c>
      <c r="G344" t="s">
        <v>190</v>
      </c>
      <c r="H344" t="s">
        <v>157</v>
      </c>
      <c r="I344" t="s">
        <v>136</v>
      </c>
      <c r="J344" t="s">
        <v>137</v>
      </c>
      <c r="K344" t="s">
        <v>138</v>
      </c>
      <c r="L344" t="s">
        <v>1181</v>
      </c>
      <c r="M344" t="s">
        <v>1182</v>
      </c>
      <c r="N344">
        <v>2.7258333330000002</v>
      </c>
      <c r="O344">
        <v>0</v>
      </c>
      <c r="P344">
        <v>3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2.1545276084902669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2.1545276084902669</v>
      </c>
    </row>
    <row r="345" spans="1:31" x14ac:dyDescent="0.3">
      <c r="A345">
        <v>2552827</v>
      </c>
      <c r="B345">
        <v>1</v>
      </c>
      <c r="C345" t="s">
        <v>80</v>
      </c>
      <c r="D345" t="s">
        <v>105</v>
      </c>
      <c r="E345" t="s">
        <v>166</v>
      </c>
      <c r="F345" t="s">
        <v>1183</v>
      </c>
      <c r="G345" t="s">
        <v>181</v>
      </c>
      <c r="H345" t="s">
        <v>157</v>
      </c>
      <c r="I345" t="s">
        <v>136</v>
      </c>
      <c r="J345" t="s">
        <v>137</v>
      </c>
      <c r="K345" t="s">
        <v>138</v>
      </c>
      <c r="L345" t="s">
        <v>1184</v>
      </c>
      <c r="M345" t="s">
        <v>1185</v>
      </c>
      <c r="N345">
        <v>4.3449999999999998</v>
      </c>
      <c r="O345">
        <v>0</v>
      </c>
      <c r="P345">
        <v>2</v>
      </c>
      <c r="Q345">
        <v>0</v>
      </c>
      <c r="R345">
        <v>0</v>
      </c>
      <c r="S345">
        <v>0</v>
      </c>
      <c r="T345">
        <v>1</v>
      </c>
      <c r="U345">
        <v>0</v>
      </c>
      <c r="V345">
        <v>0</v>
      </c>
      <c r="W345">
        <v>0</v>
      </c>
      <c r="X345">
        <v>4.2464143412557123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4.2464143412557123</v>
      </c>
    </row>
    <row r="346" spans="1:31" x14ac:dyDescent="0.3">
      <c r="A346">
        <v>2552329</v>
      </c>
      <c r="B346">
        <v>1</v>
      </c>
      <c r="C346" t="s">
        <v>80</v>
      </c>
      <c r="D346" t="s">
        <v>106</v>
      </c>
      <c r="E346" t="s">
        <v>155</v>
      </c>
      <c r="F346" t="s">
        <v>1186</v>
      </c>
      <c r="G346" t="s">
        <v>206</v>
      </c>
      <c r="H346" t="s">
        <v>157</v>
      </c>
      <c r="I346" t="s">
        <v>136</v>
      </c>
      <c r="J346" t="s">
        <v>137</v>
      </c>
      <c r="K346" t="s">
        <v>138</v>
      </c>
      <c r="L346" t="s">
        <v>1187</v>
      </c>
      <c r="M346" t="s">
        <v>1188</v>
      </c>
      <c r="N346">
        <v>1.9341666660000001</v>
      </c>
      <c r="O346">
        <v>0</v>
      </c>
      <c r="P346">
        <v>0</v>
      </c>
      <c r="Q346">
        <v>0</v>
      </c>
      <c r="R346">
        <v>14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117.93814692498849</v>
      </c>
      <c r="AA346">
        <v>0</v>
      </c>
      <c r="AB346">
        <v>0</v>
      </c>
      <c r="AC346">
        <v>0</v>
      </c>
      <c r="AD346">
        <v>0</v>
      </c>
      <c r="AE346">
        <v>117.93814692498849</v>
      </c>
    </row>
    <row r="347" spans="1:31" x14ac:dyDescent="0.3">
      <c r="A347">
        <v>2551937</v>
      </c>
      <c r="B347">
        <v>1</v>
      </c>
      <c r="C347" t="s">
        <v>81</v>
      </c>
      <c r="D347" t="s">
        <v>121</v>
      </c>
      <c r="E347" t="s">
        <v>147</v>
      </c>
      <c r="F347" t="s">
        <v>1189</v>
      </c>
      <c r="G347" t="s">
        <v>134</v>
      </c>
      <c r="H347" t="s">
        <v>135</v>
      </c>
      <c r="I347" t="s">
        <v>136</v>
      </c>
      <c r="J347" t="s">
        <v>137</v>
      </c>
      <c r="K347" t="s">
        <v>138</v>
      </c>
      <c r="L347" t="s">
        <v>1190</v>
      </c>
      <c r="M347" t="s">
        <v>1191</v>
      </c>
      <c r="N347">
        <v>0.16500000000000001</v>
      </c>
      <c r="O347">
        <v>3</v>
      </c>
      <c r="P347">
        <v>289</v>
      </c>
      <c r="Q347">
        <v>4</v>
      </c>
      <c r="R347">
        <v>38</v>
      </c>
      <c r="S347">
        <v>3</v>
      </c>
      <c r="T347">
        <v>14</v>
      </c>
      <c r="U347">
        <v>0</v>
      </c>
      <c r="V347">
        <v>0</v>
      </c>
      <c r="W347">
        <v>7.7739963840000009E-2</v>
      </c>
      <c r="X347">
        <v>5.6160806767114444</v>
      </c>
      <c r="Y347">
        <v>1.0036628529320251</v>
      </c>
      <c r="Z347">
        <v>3.1602912743041203</v>
      </c>
      <c r="AA347">
        <v>2.9768488965180904</v>
      </c>
      <c r="AB347">
        <v>1.2665840685019503</v>
      </c>
      <c r="AC347">
        <v>0</v>
      </c>
      <c r="AD347">
        <v>0</v>
      </c>
      <c r="AE347">
        <v>14.10120773280763</v>
      </c>
    </row>
    <row r="348" spans="1:31" x14ac:dyDescent="0.3">
      <c r="A348">
        <v>2552037</v>
      </c>
      <c r="B348">
        <v>1</v>
      </c>
      <c r="C348" t="s">
        <v>81</v>
      </c>
      <c r="D348" t="s">
        <v>112</v>
      </c>
      <c r="E348" t="s">
        <v>171</v>
      </c>
      <c r="F348" t="s">
        <v>1192</v>
      </c>
      <c r="G348" t="s">
        <v>194</v>
      </c>
      <c r="H348" t="s">
        <v>157</v>
      </c>
      <c r="I348" t="s">
        <v>136</v>
      </c>
      <c r="J348" t="s">
        <v>137</v>
      </c>
      <c r="K348" t="s">
        <v>144</v>
      </c>
      <c r="L348" t="s">
        <v>1193</v>
      </c>
      <c r="M348" t="s">
        <v>1194</v>
      </c>
      <c r="N348">
        <v>6.3274999999999997</v>
      </c>
      <c r="O348">
        <v>0</v>
      </c>
      <c r="P348">
        <v>102</v>
      </c>
      <c r="Q348">
        <v>0</v>
      </c>
      <c r="R348">
        <v>0</v>
      </c>
      <c r="S348">
        <v>0</v>
      </c>
      <c r="T348">
        <v>8</v>
      </c>
      <c r="U348">
        <v>0</v>
      </c>
      <c r="V348">
        <v>0</v>
      </c>
      <c r="W348">
        <v>0</v>
      </c>
      <c r="X348">
        <v>128.51138337663991</v>
      </c>
      <c r="Y348">
        <v>0</v>
      </c>
      <c r="Z348">
        <v>0</v>
      </c>
      <c r="AA348">
        <v>0</v>
      </c>
      <c r="AB348">
        <v>84.409157198407982</v>
      </c>
      <c r="AC348">
        <v>0</v>
      </c>
      <c r="AD348">
        <v>0</v>
      </c>
      <c r="AE348">
        <v>212.92054057504788</v>
      </c>
    </row>
    <row r="349" spans="1:31" x14ac:dyDescent="0.3">
      <c r="A349">
        <v>2552409</v>
      </c>
      <c r="B349">
        <v>1</v>
      </c>
      <c r="C349" t="s">
        <v>80</v>
      </c>
      <c r="D349" t="s">
        <v>103</v>
      </c>
      <c r="E349" t="s">
        <v>171</v>
      </c>
      <c r="F349" t="s">
        <v>1195</v>
      </c>
      <c r="G349" t="s">
        <v>190</v>
      </c>
      <c r="H349" t="s">
        <v>157</v>
      </c>
      <c r="I349" t="s">
        <v>136</v>
      </c>
      <c r="J349" t="s">
        <v>137</v>
      </c>
      <c r="K349" t="s">
        <v>138</v>
      </c>
      <c r="L349" t="s">
        <v>1196</v>
      </c>
      <c r="M349" t="s">
        <v>1197</v>
      </c>
      <c r="N349">
        <v>1.166388888</v>
      </c>
      <c r="O349">
        <v>0</v>
      </c>
      <c r="P349">
        <v>75</v>
      </c>
      <c r="Q349">
        <v>0</v>
      </c>
      <c r="R349">
        <v>0</v>
      </c>
      <c r="S349">
        <v>0</v>
      </c>
      <c r="T349">
        <v>8</v>
      </c>
      <c r="U349">
        <v>0</v>
      </c>
      <c r="V349">
        <v>0</v>
      </c>
      <c r="W349">
        <v>0</v>
      </c>
      <c r="X349">
        <v>15.015107280961049</v>
      </c>
      <c r="Y349">
        <v>0</v>
      </c>
      <c r="Z349">
        <v>0</v>
      </c>
      <c r="AA349">
        <v>0</v>
      </c>
      <c r="AB349">
        <v>5.8849012411500796</v>
      </c>
      <c r="AC349">
        <v>0</v>
      </c>
      <c r="AD349">
        <v>0</v>
      </c>
      <c r="AE349">
        <v>20.900008522111129</v>
      </c>
    </row>
    <row r="350" spans="1:31" x14ac:dyDescent="0.3">
      <c r="A350">
        <v>2552624</v>
      </c>
      <c r="B350">
        <v>1</v>
      </c>
      <c r="C350" t="s">
        <v>80</v>
      </c>
      <c r="D350" t="s">
        <v>103</v>
      </c>
      <c r="E350" t="s">
        <v>141</v>
      </c>
      <c r="F350" t="s">
        <v>1198</v>
      </c>
      <c r="G350" t="s">
        <v>134</v>
      </c>
      <c r="H350" t="s">
        <v>135</v>
      </c>
      <c r="I350" t="s">
        <v>136</v>
      </c>
      <c r="J350" t="s">
        <v>137</v>
      </c>
      <c r="K350" t="s">
        <v>138</v>
      </c>
      <c r="L350" t="s">
        <v>1199</v>
      </c>
      <c r="M350" t="s">
        <v>1200</v>
      </c>
      <c r="N350">
        <v>0.71888888799999995</v>
      </c>
      <c r="O350">
        <v>0</v>
      </c>
      <c r="P350">
        <v>29</v>
      </c>
      <c r="Q350">
        <v>6</v>
      </c>
      <c r="R350">
        <v>9</v>
      </c>
      <c r="S350">
        <v>29</v>
      </c>
      <c r="T350">
        <v>44</v>
      </c>
      <c r="U350">
        <v>28</v>
      </c>
      <c r="V350">
        <v>7</v>
      </c>
      <c r="W350">
        <v>0</v>
      </c>
      <c r="X350">
        <v>13.337707448414378</v>
      </c>
      <c r="Y350">
        <v>91.849051144303687</v>
      </c>
      <c r="Z350">
        <v>9.755141826658134</v>
      </c>
      <c r="AA350">
        <v>190.19977821350582</v>
      </c>
      <c r="AB350">
        <v>56.763561607389953</v>
      </c>
      <c r="AC350">
        <v>2038.3363532243454</v>
      </c>
      <c r="AD350">
        <v>325.49353936072112</v>
      </c>
      <c r="AE350">
        <v>2725.7351328253385</v>
      </c>
    </row>
    <row r="351" spans="1:31" x14ac:dyDescent="0.3">
      <c r="A351">
        <v>2552100</v>
      </c>
      <c r="B351">
        <v>1</v>
      </c>
      <c r="C351" t="s">
        <v>80</v>
      </c>
      <c r="D351" t="s">
        <v>90</v>
      </c>
      <c r="E351" t="s">
        <v>171</v>
      </c>
      <c r="F351" t="s">
        <v>1201</v>
      </c>
      <c r="G351" t="s">
        <v>202</v>
      </c>
      <c r="H351" t="s">
        <v>157</v>
      </c>
      <c r="I351" t="s">
        <v>136</v>
      </c>
      <c r="J351" t="s">
        <v>137</v>
      </c>
      <c r="K351" t="s">
        <v>138</v>
      </c>
      <c r="L351" t="s">
        <v>1202</v>
      </c>
      <c r="M351" t="s">
        <v>1203</v>
      </c>
      <c r="N351">
        <v>0.83833333300000001</v>
      </c>
      <c r="O351">
        <v>0</v>
      </c>
      <c r="P351">
        <v>86</v>
      </c>
      <c r="Q351">
        <v>0</v>
      </c>
      <c r="R351">
        <v>0</v>
      </c>
      <c r="S351">
        <v>0</v>
      </c>
      <c r="T351">
        <v>4</v>
      </c>
      <c r="U351">
        <v>0</v>
      </c>
      <c r="V351">
        <v>0</v>
      </c>
      <c r="W351">
        <v>0</v>
      </c>
      <c r="X351">
        <v>15.450548332048184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15.450548332048184</v>
      </c>
    </row>
    <row r="352" spans="1:31" x14ac:dyDescent="0.3">
      <c r="A352">
        <v>2552246</v>
      </c>
      <c r="B352">
        <v>1</v>
      </c>
      <c r="C352" t="s">
        <v>80</v>
      </c>
      <c r="D352" t="s">
        <v>110</v>
      </c>
      <c r="E352" t="s">
        <v>171</v>
      </c>
      <c r="F352" t="s">
        <v>1204</v>
      </c>
      <c r="G352" t="s">
        <v>143</v>
      </c>
      <c r="H352" t="s">
        <v>157</v>
      </c>
      <c r="I352" t="s">
        <v>136</v>
      </c>
      <c r="J352" t="s">
        <v>137</v>
      </c>
      <c r="K352" t="s">
        <v>144</v>
      </c>
      <c r="L352" t="s">
        <v>1205</v>
      </c>
      <c r="M352" t="s">
        <v>1206</v>
      </c>
      <c r="N352">
        <v>5.5452777769999999</v>
      </c>
      <c r="O352">
        <v>0</v>
      </c>
      <c r="P352">
        <v>51</v>
      </c>
      <c r="Q352">
        <v>0</v>
      </c>
      <c r="R352">
        <v>0</v>
      </c>
      <c r="S352">
        <v>0</v>
      </c>
      <c r="T352">
        <v>5</v>
      </c>
      <c r="U352">
        <v>0</v>
      </c>
      <c r="V352">
        <v>0</v>
      </c>
      <c r="W352">
        <v>0</v>
      </c>
      <c r="X352">
        <v>67.073969822377265</v>
      </c>
      <c r="Y352">
        <v>0</v>
      </c>
      <c r="Z352">
        <v>0</v>
      </c>
      <c r="AA352">
        <v>0</v>
      </c>
      <c r="AB352">
        <v>43.476845510762431</v>
      </c>
      <c r="AC352">
        <v>0</v>
      </c>
      <c r="AD352">
        <v>0</v>
      </c>
      <c r="AE352">
        <v>110.5508153331397</v>
      </c>
    </row>
    <row r="353" spans="1:31" x14ac:dyDescent="0.3">
      <c r="A353">
        <v>2552123</v>
      </c>
      <c r="B353">
        <v>1</v>
      </c>
      <c r="C353" t="s">
        <v>81</v>
      </c>
      <c r="D353" t="s">
        <v>113</v>
      </c>
      <c r="E353" t="s">
        <v>171</v>
      </c>
      <c r="F353" t="s">
        <v>1207</v>
      </c>
      <c r="G353" t="s">
        <v>1208</v>
      </c>
      <c r="H353" t="s">
        <v>157</v>
      </c>
      <c r="I353" t="s">
        <v>136</v>
      </c>
      <c r="J353" t="s">
        <v>137</v>
      </c>
      <c r="K353" t="s">
        <v>138</v>
      </c>
      <c r="L353" t="s">
        <v>1209</v>
      </c>
      <c r="M353" t="s">
        <v>1210</v>
      </c>
      <c r="N353">
        <v>3.4258333329999999</v>
      </c>
      <c r="O353">
        <v>0</v>
      </c>
      <c r="P353">
        <v>3</v>
      </c>
      <c r="Q353">
        <v>0</v>
      </c>
      <c r="R353">
        <v>13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1.3374447752994976</v>
      </c>
      <c r="Y353">
        <v>0</v>
      </c>
      <c r="Z353">
        <v>9.4574715117568466</v>
      </c>
      <c r="AA353">
        <v>0</v>
      </c>
      <c r="AB353">
        <v>0</v>
      </c>
      <c r="AC353">
        <v>0</v>
      </c>
      <c r="AD353">
        <v>0</v>
      </c>
      <c r="AE353">
        <v>10.794916287056344</v>
      </c>
    </row>
    <row r="354" spans="1:31" x14ac:dyDescent="0.3">
      <c r="A354">
        <v>2552060</v>
      </c>
      <c r="B354">
        <v>1</v>
      </c>
      <c r="C354" t="s">
        <v>80</v>
      </c>
      <c r="D354" t="s">
        <v>108</v>
      </c>
      <c r="E354" t="s">
        <v>147</v>
      </c>
      <c r="F354" t="s">
        <v>1211</v>
      </c>
      <c r="G354" t="s">
        <v>143</v>
      </c>
      <c r="H354" t="s">
        <v>135</v>
      </c>
      <c r="I354" t="s">
        <v>136</v>
      </c>
      <c r="J354" t="s">
        <v>137</v>
      </c>
      <c r="K354" t="s">
        <v>144</v>
      </c>
      <c r="L354" t="s">
        <v>1212</v>
      </c>
      <c r="M354" t="s">
        <v>1213</v>
      </c>
      <c r="N354">
        <v>3.8633333329999999</v>
      </c>
      <c r="O354">
        <v>0</v>
      </c>
      <c r="P354">
        <v>802</v>
      </c>
      <c r="Q354">
        <v>5</v>
      </c>
      <c r="R354">
        <v>92</v>
      </c>
      <c r="S354">
        <v>2</v>
      </c>
      <c r="T354">
        <v>153</v>
      </c>
      <c r="U354">
        <v>1</v>
      </c>
      <c r="V354">
        <v>0</v>
      </c>
      <c r="W354">
        <v>0</v>
      </c>
      <c r="X354">
        <v>649.14175869460712</v>
      </c>
      <c r="Y354">
        <v>97.357838104423024</v>
      </c>
      <c r="Z354">
        <v>255.47158258017484</v>
      </c>
      <c r="AA354">
        <v>73.930206123806059</v>
      </c>
      <c r="AB354">
        <v>614.87966987414245</v>
      </c>
      <c r="AC354">
        <v>148.70898086752612</v>
      </c>
      <c r="AD354">
        <v>0</v>
      </c>
      <c r="AE354">
        <v>1839.4900362446795</v>
      </c>
    </row>
    <row r="355" spans="1:31" x14ac:dyDescent="0.3">
      <c r="A355">
        <v>2552415</v>
      </c>
      <c r="B355">
        <v>1</v>
      </c>
      <c r="C355" t="s">
        <v>81</v>
      </c>
      <c r="D355" t="s">
        <v>117</v>
      </c>
      <c r="E355" t="s">
        <v>155</v>
      </c>
      <c r="F355" t="s">
        <v>1214</v>
      </c>
      <c r="G355" t="s">
        <v>194</v>
      </c>
      <c r="H355" t="s">
        <v>157</v>
      </c>
      <c r="I355" t="s">
        <v>136</v>
      </c>
      <c r="J355" t="s">
        <v>137</v>
      </c>
      <c r="K355" t="s">
        <v>144</v>
      </c>
      <c r="L355" t="s">
        <v>1215</v>
      </c>
      <c r="M355" t="s">
        <v>1216</v>
      </c>
      <c r="N355">
        <v>1.1630555549999999</v>
      </c>
      <c r="O355">
        <v>0</v>
      </c>
      <c r="P355">
        <v>11</v>
      </c>
      <c r="Q355">
        <v>0</v>
      </c>
      <c r="R355">
        <v>5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1.6410124327911824</v>
      </c>
      <c r="Y355">
        <v>0</v>
      </c>
      <c r="Z355">
        <v>1.307483266798495</v>
      </c>
      <c r="AA355">
        <v>0</v>
      </c>
      <c r="AB355">
        <v>0</v>
      </c>
      <c r="AC355">
        <v>0</v>
      </c>
      <c r="AD355">
        <v>0</v>
      </c>
      <c r="AE355">
        <v>2.9484956995896772</v>
      </c>
    </row>
    <row r="356" spans="1:31" x14ac:dyDescent="0.3">
      <c r="A356">
        <v>2552804</v>
      </c>
      <c r="B356">
        <v>1</v>
      </c>
      <c r="C356" t="s">
        <v>81</v>
      </c>
      <c r="D356" t="s">
        <v>116</v>
      </c>
      <c r="E356" t="s">
        <v>184</v>
      </c>
      <c r="F356" t="s">
        <v>1217</v>
      </c>
      <c r="G356" t="s">
        <v>1218</v>
      </c>
      <c r="H356" t="s">
        <v>135</v>
      </c>
      <c r="I356" t="s">
        <v>136</v>
      </c>
      <c r="J356" t="s">
        <v>137</v>
      </c>
      <c r="K356" t="s">
        <v>138</v>
      </c>
      <c r="L356" t="s">
        <v>1219</v>
      </c>
      <c r="M356" t="s">
        <v>1220</v>
      </c>
      <c r="N356">
        <v>0.55888888800000003</v>
      </c>
      <c r="O356">
        <v>0</v>
      </c>
      <c r="P356">
        <v>11</v>
      </c>
      <c r="Q356">
        <v>0</v>
      </c>
      <c r="R356">
        <v>0</v>
      </c>
      <c r="S356">
        <v>0</v>
      </c>
      <c r="T356">
        <v>2</v>
      </c>
      <c r="U356">
        <v>0</v>
      </c>
      <c r="V356">
        <v>0</v>
      </c>
      <c r="W356">
        <v>0</v>
      </c>
      <c r="X356">
        <v>2.4644936910674327</v>
      </c>
      <c r="Y356">
        <v>0</v>
      </c>
      <c r="Z356">
        <v>0</v>
      </c>
      <c r="AA356">
        <v>0</v>
      </c>
      <c r="AB356">
        <v>1.3072881458575034</v>
      </c>
      <c r="AC356">
        <v>0</v>
      </c>
      <c r="AD356">
        <v>0</v>
      </c>
      <c r="AE356">
        <v>3.7717818369249363</v>
      </c>
    </row>
    <row r="357" spans="1:31" x14ac:dyDescent="0.3">
      <c r="A357">
        <v>2552014</v>
      </c>
      <c r="B357">
        <v>1</v>
      </c>
      <c r="C357" t="s">
        <v>81</v>
      </c>
      <c r="D357" t="s">
        <v>122</v>
      </c>
      <c r="E357" t="s">
        <v>184</v>
      </c>
      <c r="F357" t="s">
        <v>1221</v>
      </c>
      <c r="G357" t="s">
        <v>143</v>
      </c>
      <c r="H357" t="s">
        <v>135</v>
      </c>
      <c r="I357" t="s">
        <v>136</v>
      </c>
      <c r="J357" t="s">
        <v>137</v>
      </c>
      <c r="K357" t="s">
        <v>144</v>
      </c>
      <c r="L357" t="s">
        <v>1222</v>
      </c>
      <c r="M357" t="s">
        <v>1223</v>
      </c>
      <c r="N357">
        <v>1.932222222</v>
      </c>
      <c r="O357">
        <v>0</v>
      </c>
      <c r="P357">
        <v>354</v>
      </c>
      <c r="Q357">
        <v>0</v>
      </c>
      <c r="R357">
        <v>0</v>
      </c>
      <c r="S357">
        <v>0</v>
      </c>
      <c r="T357">
        <v>40</v>
      </c>
      <c r="U357">
        <v>0</v>
      </c>
      <c r="V357">
        <v>1</v>
      </c>
      <c r="W357">
        <v>0</v>
      </c>
      <c r="X357">
        <v>113.33878047736572</v>
      </c>
      <c r="Y357">
        <v>0</v>
      </c>
      <c r="Z357">
        <v>0</v>
      </c>
      <c r="AA357">
        <v>0</v>
      </c>
      <c r="AB357">
        <v>56.975750954473796</v>
      </c>
      <c r="AC357">
        <v>0</v>
      </c>
      <c r="AD357">
        <v>25.034242225725045</v>
      </c>
      <c r="AE357">
        <v>195.34877365756455</v>
      </c>
    </row>
    <row r="358" spans="1:31" x14ac:dyDescent="0.3">
      <c r="A358">
        <v>2552601</v>
      </c>
      <c r="B358">
        <v>1</v>
      </c>
      <c r="C358" t="s">
        <v>80</v>
      </c>
      <c r="D358" t="s">
        <v>84</v>
      </c>
      <c r="E358" t="s">
        <v>147</v>
      </c>
      <c r="F358" t="s">
        <v>1224</v>
      </c>
      <c r="G358" t="s">
        <v>134</v>
      </c>
      <c r="H358" t="s">
        <v>135</v>
      </c>
      <c r="I358" t="s">
        <v>136</v>
      </c>
      <c r="J358" t="s">
        <v>137</v>
      </c>
      <c r="K358" t="s">
        <v>138</v>
      </c>
      <c r="L358" t="s">
        <v>1225</v>
      </c>
      <c r="M358" t="s">
        <v>1226</v>
      </c>
      <c r="N358">
        <v>0.105</v>
      </c>
      <c r="O358">
        <v>8</v>
      </c>
      <c r="P358">
        <v>1638</v>
      </c>
      <c r="Q358">
        <v>13</v>
      </c>
      <c r="R358">
        <v>297</v>
      </c>
      <c r="S358">
        <v>33</v>
      </c>
      <c r="T358">
        <v>282</v>
      </c>
      <c r="U358">
        <v>1</v>
      </c>
      <c r="V358">
        <v>0</v>
      </c>
      <c r="W358">
        <v>0.44483445230174995</v>
      </c>
      <c r="X358">
        <v>46.036558685729105</v>
      </c>
      <c r="Y358">
        <v>3.1560472449323997</v>
      </c>
      <c r="Z358">
        <v>12.959318406553162</v>
      </c>
      <c r="AA358">
        <v>31.810416611099811</v>
      </c>
      <c r="AB358">
        <v>45.304293975198185</v>
      </c>
      <c r="AC358">
        <v>2.7267138821915999</v>
      </c>
      <c r="AD358">
        <v>0</v>
      </c>
      <c r="AE358">
        <v>142.43818325800601</v>
      </c>
    </row>
    <row r="359" spans="1:31" x14ac:dyDescent="0.3">
      <c r="A359">
        <v>2551914</v>
      </c>
      <c r="B359">
        <v>1</v>
      </c>
      <c r="C359" t="s">
        <v>81</v>
      </c>
      <c r="D359" t="s">
        <v>126</v>
      </c>
      <c r="E359" t="s">
        <v>184</v>
      </c>
      <c r="F359" t="s">
        <v>1227</v>
      </c>
      <c r="G359" t="s">
        <v>149</v>
      </c>
      <c r="H359" t="s">
        <v>135</v>
      </c>
      <c r="I359" t="s">
        <v>136</v>
      </c>
      <c r="J359" t="s">
        <v>137</v>
      </c>
      <c r="K359" t="s">
        <v>138</v>
      </c>
      <c r="L359" t="s">
        <v>1228</v>
      </c>
      <c r="M359" t="s">
        <v>1229</v>
      </c>
      <c r="N359">
        <v>2.628333333</v>
      </c>
      <c r="O359">
        <v>0</v>
      </c>
      <c r="P359">
        <v>9</v>
      </c>
      <c r="Q359">
        <v>1</v>
      </c>
      <c r="R359">
        <v>2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3.0331997149830237</v>
      </c>
      <c r="Y359">
        <v>0</v>
      </c>
      <c r="Z359">
        <v>3.982354734357</v>
      </c>
      <c r="AA359">
        <v>0</v>
      </c>
      <c r="AB359">
        <v>0</v>
      </c>
      <c r="AC359">
        <v>0</v>
      </c>
      <c r="AD359">
        <v>0</v>
      </c>
      <c r="AE359">
        <v>7.0155544493400237</v>
      </c>
    </row>
    <row r="360" spans="1:31" x14ac:dyDescent="0.3">
      <c r="A360">
        <v>2552701</v>
      </c>
      <c r="B360">
        <v>1</v>
      </c>
      <c r="C360" t="s">
        <v>80</v>
      </c>
      <c r="D360" t="s">
        <v>99</v>
      </c>
      <c r="E360" t="s">
        <v>171</v>
      </c>
      <c r="F360" t="s">
        <v>1230</v>
      </c>
      <c r="G360" t="s">
        <v>190</v>
      </c>
      <c r="H360" t="s">
        <v>157</v>
      </c>
      <c r="I360" t="s">
        <v>136</v>
      </c>
      <c r="J360" t="s">
        <v>137</v>
      </c>
      <c r="K360" t="s">
        <v>138</v>
      </c>
      <c r="L360" t="s">
        <v>1231</v>
      </c>
      <c r="M360" t="s">
        <v>1232</v>
      </c>
      <c r="N360">
        <v>1.3930555549999999</v>
      </c>
      <c r="O360">
        <v>0</v>
      </c>
      <c r="P360">
        <v>1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</row>
    <row r="361" spans="1:31" x14ac:dyDescent="0.3">
      <c r="A361">
        <v>2552352</v>
      </c>
      <c r="B361">
        <v>1</v>
      </c>
      <c r="C361" t="s">
        <v>80</v>
      </c>
      <c r="D361" t="s">
        <v>96</v>
      </c>
      <c r="E361" t="s">
        <v>166</v>
      </c>
      <c r="F361" t="s">
        <v>1233</v>
      </c>
      <c r="G361" t="s">
        <v>181</v>
      </c>
      <c r="H361" t="s">
        <v>157</v>
      </c>
      <c r="I361" t="s">
        <v>136</v>
      </c>
      <c r="J361" t="s">
        <v>137</v>
      </c>
      <c r="K361" t="s">
        <v>138</v>
      </c>
      <c r="L361" t="s">
        <v>1234</v>
      </c>
      <c r="M361" t="s">
        <v>1235</v>
      </c>
      <c r="N361">
        <v>6.301388888</v>
      </c>
      <c r="O361">
        <v>0</v>
      </c>
      <c r="P361">
        <v>11</v>
      </c>
      <c r="Q361">
        <v>0</v>
      </c>
      <c r="R361">
        <v>0</v>
      </c>
      <c r="S361">
        <v>0</v>
      </c>
      <c r="T361">
        <v>1</v>
      </c>
      <c r="U361">
        <v>0</v>
      </c>
      <c r="V361">
        <v>0</v>
      </c>
      <c r="W361">
        <v>0</v>
      </c>
      <c r="X361">
        <v>41.541796268855016</v>
      </c>
      <c r="Y361">
        <v>0</v>
      </c>
      <c r="Z361">
        <v>0</v>
      </c>
      <c r="AA361">
        <v>0</v>
      </c>
      <c r="AB361">
        <v>21.123304467185143</v>
      </c>
      <c r="AC361">
        <v>0</v>
      </c>
      <c r="AD361">
        <v>0</v>
      </c>
      <c r="AE361">
        <v>62.665100736040159</v>
      </c>
    </row>
    <row r="362" spans="1:31" x14ac:dyDescent="0.3">
      <c r="A362">
        <v>2552020</v>
      </c>
      <c r="B362">
        <v>1</v>
      </c>
      <c r="C362" t="s">
        <v>80</v>
      </c>
      <c r="D362" t="s">
        <v>110</v>
      </c>
      <c r="E362" t="s">
        <v>184</v>
      </c>
      <c r="F362" t="s">
        <v>1236</v>
      </c>
      <c r="G362" t="s">
        <v>143</v>
      </c>
      <c r="H362" t="s">
        <v>135</v>
      </c>
      <c r="I362" t="s">
        <v>136</v>
      </c>
      <c r="J362" t="s">
        <v>137</v>
      </c>
      <c r="K362" t="s">
        <v>144</v>
      </c>
      <c r="L362" t="s">
        <v>1237</v>
      </c>
      <c r="M362" t="s">
        <v>1238</v>
      </c>
      <c r="N362">
        <v>17.770555555000001</v>
      </c>
      <c r="O362">
        <v>0</v>
      </c>
      <c r="P362">
        <v>134</v>
      </c>
      <c r="Q362">
        <v>0</v>
      </c>
      <c r="R362">
        <v>0</v>
      </c>
      <c r="S362">
        <v>0</v>
      </c>
      <c r="T362">
        <v>5</v>
      </c>
      <c r="U362">
        <v>0</v>
      </c>
      <c r="V362">
        <v>0</v>
      </c>
      <c r="W362">
        <v>0</v>
      </c>
      <c r="X362">
        <v>781.85242109559101</v>
      </c>
      <c r="Y362">
        <v>0</v>
      </c>
      <c r="Z362">
        <v>0</v>
      </c>
      <c r="AA362">
        <v>0</v>
      </c>
      <c r="AB362">
        <v>129.62172502260276</v>
      </c>
      <c r="AC362">
        <v>0</v>
      </c>
      <c r="AD362">
        <v>0</v>
      </c>
      <c r="AE362">
        <v>911.47414611819374</v>
      </c>
    </row>
    <row r="363" spans="1:31" x14ac:dyDescent="0.3">
      <c r="A363">
        <v>2552538</v>
      </c>
      <c r="B363">
        <v>1</v>
      </c>
      <c r="C363" t="s">
        <v>80</v>
      </c>
      <c r="D363" t="s">
        <v>93</v>
      </c>
      <c r="E363" t="s">
        <v>184</v>
      </c>
      <c r="F363" t="s">
        <v>855</v>
      </c>
      <c r="G363" t="s">
        <v>134</v>
      </c>
      <c r="H363" t="s">
        <v>135</v>
      </c>
      <c r="I363" t="s">
        <v>136</v>
      </c>
      <c r="J363" t="s">
        <v>137</v>
      </c>
      <c r="K363" t="s">
        <v>138</v>
      </c>
      <c r="L363" t="s">
        <v>1239</v>
      </c>
      <c r="M363" t="s">
        <v>1240</v>
      </c>
      <c r="N363">
        <v>1.060277777</v>
      </c>
      <c r="O363">
        <v>0</v>
      </c>
      <c r="P363">
        <v>703</v>
      </c>
      <c r="Q363">
        <v>5</v>
      </c>
      <c r="R363">
        <v>48</v>
      </c>
      <c r="S363">
        <v>5</v>
      </c>
      <c r="T363">
        <v>139</v>
      </c>
      <c r="U363">
        <v>0</v>
      </c>
      <c r="V363">
        <v>0</v>
      </c>
      <c r="W363">
        <v>0</v>
      </c>
      <c r="X363">
        <v>127.56363874877526</v>
      </c>
      <c r="Y363">
        <v>6.1845799915628117</v>
      </c>
      <c r="Z363">
        <v>54.016322111491796</v>
      </c>
      <c r="AA363">
        <v>40.996737021840758</v>
      </c>
      <c r="AB363">
        <v>98.721899767122579</v>
      </c>
      <c r="AC363">
        <v>0</v>
      </c>
      <c r="AD363">
        <v>0</v>
      </c>
      <c r="AE363">
        <v>327.4831776407932</v>
      </c>
    </row>
    <row r="364" spans="1:31" x14ac:dyDescent="0.3">
      <c r="A364">
        <v>2552518</v>
      </c>
      <c r="B364">
        <v>1</v>
      </c>
      <c r="C364" t="s">
        <v>81</v>
      </c>
      <c r="D364" t="s">
        <v>122</v>
      </c>
      <c r="E364" t="s">
        <v>141</v>
      </c>
      <c r="F364" t="s">
        <v>1241</v>
      </c>
      <c r="G364" t="s">
        <v>134</v>
      </c>
      <c r="H364" t="s">
        <v>135</v>
      </c>
      <c r="I364" t="s">
        <v>136</v>
      </c>
      <c r="J364" t="s">
        <v>137</v>
      </c>
      <c r="K364" t="s">
        <v>138</v>
      </c>
      <c r="L364" t="s">
        <v>1242</v>
      </c>
      <c r="M364" t="s">
        <v>1243</v>
      </c>
      <c r="N364">
        <v>0.89472222199999996</v>
      </c>
      <c r="O364">
        <v>1</v>
      </c>
      <c r="P364">
        <v>177</v>
      </c>
      <c r="Q364">
        <v>0</v>
      </c>
      <c r="R364">
        <v>0</v>
      </c>
      <c r="S364">
        <v>7</v>
      </c>
      <c r="T364">
        <v>21</v>
      </c>
      <c r="U364">
        <v>3</v>
      </c>
      <c r="V364">
        <v>0</v>
      </c>
      <c r="W364">
        <v>0.18465576608000001</v>
      </c>
      <c r="X364">
        <v>16.897215285239007</v>
      </c>
      <c r="Y364">
        <v>0</v>
      </c>
      <c r="Z364">
        <v>0</v>
      </c>
      <c r="AA364">
        <v>98.765787477178804</v>
      </c>
      <c r="AB364">
        <v>45.774212882474913</v>
      </c>
      <c r="AC364">
        <v>17.495326509961053</v>
      </c>
      <c r="AD364">
        <v>0</v>
      </c>
      <c r="AE364">
        <v>179.11719792093379</v>
      </c>
    </row>
    <row r="365" spans="1:31" x14ac:dyDescent="0.3">
      <c r="A365">
        <v>2552369</v>
      </c>
      <c r="B365">
        <v>1</v>
      </c>
      <c r="C365" t="s">
        <v>81</v>
      </c>
      <c r="D365" t="s">
        <v>119</v>
      </c>
      <c r="E365" t="s">
        <v>171</v>
      </c>
      <c r="F365" t="s">
        <v>1244</v>
      </c>
      <c r="G365" t="s">
        <v>229</v>
      </c>
      <c r="H365" t="s">
        <v>157</v>
      </c>
      <c r="I365" t="s">
        <v>136</v>
      </c>
      <c r="J365" t="s">
        <v>137</v>
      </c>
      <c r="K365" t="s">
        <v>138</v>
      </c>
      <c r="L365" t="s">
        <v>1245</v>
      </c>
      <c r="M365" t="s">
        <v>1246</v>
      </c>
      <c r="N365">
        <v>2.741944444</v>
      </c>
      <c r="O365">
        <v>0</v>
      </c>
      <c r="P365">
        <v>5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2.1757744601018629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2.1757744601018629</v>
      </c>
    </row>
    <row r="366" spans="1:31" x14ac:dyDescent="0.3">
      <c r="A366">
        <v>2552724</v>
      </c>
      <c r="B366">
        <v>1</v>
      </c>
      <c r="C366" t="s">
        <v>80</v>
      </c>
      <c r="D366" t="s">
        <v>106</v>
      </c>
      <c r="E366" t="s">
        <v>184</v>
      </c>
      <c r="F366" t="s">
        <v>1247</v>
      </c>
      <c r="G366" t="s">
        <v>149</v>
      </c>
      <c r="H366" t="s">
        <v>135</v>
      </c>
      <c r="I366" t="s">
        <v>136</v>
      </c>
      <c r="J366" t="s">
        <v>137</v>
      </c>
      <c r="K366" t="s">
        <v>138</v>
      </c>
      <c r="L366" t="s">
        <v>1248</v>
      </c>
      <c r="M366" t="s">
        <v>1249</v>
      </c>
      <c r="N366">
        <v>2.900833333</v>
      </c>
      <c r="O366">
        <v>0</v>
      </c>
      <c r="P366">
        <v>0</v>
      </c>
      <c r="Q366">
        <v>0</v>
      </c>
      <c r="R366">
        <v>12</v>
      </c>
      <c r="S366">
        <v>0</v>
      </c>
      <c r="T366">
        <v>2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78.87780572893611</v>
      </c>
      <c r="AA366">
        <v>0</v>
      </c>
      <c r="AB366">
        <v>19.17380330692761</v>
      </c>
      <c r="AC366">
        <v>0</v>
      </c>
      <c r="AD366">
        <v>0</v>
      </c>
      <c r="AE366">
        <v>98.05160903586372</v>
      </c>
    </row>
    <row r="367" spans="1:31" x14ac:dyDescent="0.3">
      <c r="A367">
        <v>2552083</v>
      </c>
      <c r="B367">
        <v>1</v>
      </c>
      <c r="C367" t="s">
        <v>80</v>
      </c>
      <c r="D367" t="s">
        <v>82</v>
      </c>
      <c r="E367" t="s">
        <v>171</v>
      </c>
      <c r="F367" t="s">
        <v>1250</v>
      </c>
      <c r="G367" t="s">
        <v>194</v>
      </c>
      <c r="H367" t="s">
        <v>157</v>
      </c>
      <c r="I367" t="s">
        <v>136</v>
      </c>
      <c r="J367" t="s">
        <v>137</v>
      </c>
      <c r="K367" t="s">
        <v>144</v>
      </c>
      <c r="L367" t="s">
        <v>1251</v>
      </c>
      <c r="M367" t="s">
        <v>1252</v>
      </c>
      <c r="N367">
        <v>1.6888888879999999</v>
      </c>
      <c r="O367">
        <v>0</v>
      </c>
      <c r="P367">
        <v>86</v>
      </c>
      <c r="Q367">
        <v>0</v>
      </c>
      <c r="R367">
        <v>0</v>
      </c>
      <c r="S367">
        <v>0</v>
      </c>
      <c r="T367">
        <v>16</v>
      </c>
      <c r="U367">
        <v>0</v>
      </c>
      <c r="V367">
        <v>0</v>
      </c>
      <c r="W367">
        <v>0</v>
      </c>
      <c r="X367">
        <v>34.617215235198387</v>
      </c>
      <c r="Y367">
        <v>0</v>
      </c>
      <c r="Z367">
        <v>0</v>
      </c>
      <c r="AA367">
        <v>0</v>
      </c>
      <c r="AB367">
        <v>23.713490590647087</v>
      </c>
      <c r="AC367">
        <v>0</v>
      </c>
      <c r="AD367">
        <v>0</v>
      </c>
      <c r="AE367">
        <v>58.33070582584547</v>
      </c>
    </row>
    <row r="368" spans="1:31" x14ac:dyDescent="0.3">
      <c r="A368">
        <v>2552618</v>
      </c>
      <c r="B368">
        <v>1</v>
      </c>
      <c r="C368" t="s">
        <v>80</v>
      </c>
      <c r="D368" t="s">
        <v>98</v>
      </c>
      <c r="E368" t="s">
        <v>166</v>
      </c>
      <c r="F368" t="s">
        <v>1253</v>
      </c>
      <c r="G368" t="s">
        <v>168</v>
      </c>
      <c r="H368" t="s">
        <v>157</v>
      </c>
      <c r="I368" t="s">
        <v>136</v>
      </c>
      <c r="J368" t="s">
        <v>137</v>
      </c>
      <c r="K368" t="s">
        <v>138</v>
      </c>
      <c r="L368" t="s">
        <v>1254</v>
      </c>
      <c r="M368" t="s">
        <v>1255</v>
      </c>
      <c r="N368">
        <v>4.0713888880000004</v>
      </c>
      <c r="O368">
        <v>0</v>
      </c>
      <c r="P368">
        <v>2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1.8045028804800003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1.8045028804800003</v>
      </c>
    </row>
    <row r="369" spans="1:31" x14ac:dyDescent="0.3">
      <c r="A369">
        <v>2552867</v>
      </c>
      <c r="B369">
        <v>1</v>
      </c>
      <c r="C369" t="s">
        <v>81</v>
      </c>
      <c r="D369" t="s">
        <v>120</v>
      </c>
      <c r="E369" t="s">
        <v>184</v>
      </c>
      <c r="F369" t="s">
        <v>1256</v>
      </c>
      <c r="G369" t="s">
        <v>134</v>
      </c>
      <c r="H369" t="s">
        <v>135</v>
      </c>
      <c r="I369" t="s">
        <v>136</v>
      </c>
      <c r="J369" t="s">
        <v>137</v>
      </c>
      <c r="K369" t="s">
        <v>138</v>
      </c>
      <c r="L369" t="s">
        <v>1257</v>
      </c>
      <c r="M369" t="s">
        <v>1258</v>
      </c>
      <c r="N369">
        <v>1.6786111109999999</v>
      </c>
      <c r="O369">
        <v>1</v>
      </c>
      <c r="P369">
        <v>407</v>
      </c>
      <c r="Q369">
        <v>20</v>
      </c>
      <c r="R369">
        <v>22</v>
      </c>
      <c r="S369">
        <v>2</v>
      </c>
      <c r="T369">
        <v>39</v>
      </c>
      <c r="U369">
        <v>0</v>
      </c>
      <c r="V369">
        <v>0</v>
      </c>
      <c r="W369">
        <v>0.19160268306849251</v>
      </c>
      <c r="X369">
        <v>123.91797167332703</v>
      </c>
      <c r="Y369">
        <v>37.50747746957618</v>
      </c>
      <c r="Z369">
        <v>24.659568245266332</v>
      </c>
      <c r="AA369">
        <v>23.438871904207396</v>
      </c>
      <c r="AB369">
        <v>17.19693884714852</v>
      </c>
      <c r="AC369">
        <v>0</v>
      </c>
      <c r="AD369">
        <v>0</v>
      </c>
      <c r="AE369">
        <v>226.91243082259396</v>
      </c>
    </row>
    <row r="370" spans="1:31" x14ac:dyDescent="0.3">
      <c r="A370">
        <v>2551891</v>
      </c>
      <c r="B370">
        <v>1</v>
      </c>
      <c r="C370" t="s">
        <v>80</v>
      </c>
      <c r="D370" t="s">
        <v>101</v>
      </c>
      <c r="E370" t="s">
        <v>171</v>
      </c>
      <c r="F370" t="s">
        <v>1259</v>
      </c>
      <c r="G370" t="s">
        <v>202</v>
      </c>
      <c r="H370" t="s">
        <v>157</v>
      </c>
      <c r="I370" t="s">
        <v>136</v>
      </c>
      <c r="J370" t="s">
        <v>137</v>
      </c>
      <c r="K370" t="s">
        <v>138</v>
      </c>
      <c r="L370" t="s">
        <v>1260</v>
      </c>
      <c r="M370" t="s">
        <v>1261</v>
      </c>
      <c r="N370">
        <v>0.79583333300000003</v>
      </c>
      <c r="O370">
        <v>0</v>
      </c>
      <c r="P370">
        <v>9</v>
      </c>
      <c r="Q370">
        <v>0</v>
      </c>
      <c r="R370">
        <v>1</v>
      </c>
      <c r="S370">
        <v>0</v>
      </c>
      <c r="T370">
        <v>3</v>
      </c>
      <c r="U370">
        <v>0</v>
      </c>
      <c r="V370">
        <v>0</v>
      </c>
      <c r="W370">
        <v>0</v>
      </c>
      <c r="X370">
        <v>0.95126072300551523</v>
      </c>
      <c r="Y370">
        <v>0</v>
      </c>
      <c r="Z370">
        <v>0.88711516781666666</v>
      </c>
      <c r="AA370">
        <v>0</v>
      </c>
      <c r="AB370">
        <v>1.6054557895366113</v>
      </c>
      <c r="AC370">
        <v>0</v>
      </c>
      <c r="AD370">
        <v>0</v>
      </c>
      <c r="AE370">
        <v>3.4438316803587932</v>
      </c>
    </row>
    <row r="371" spans="1:31" x14ac:dyDescent="0.3">
      <c r="A371">
        <v>2552040</v>
      </c>
      <c r="B371">
        <v>1</v>
      </c>
      <c r="C371" t="s">
        <v>80</v>
      </c>
      <c r="D371" t="s">
        <v>87</v>
      </c>
      <c r="E371" t="s">
        <v>141</v>
      </c>
      <c r="F371" t="s">
        <v>1262</v>
      </c>
      <c r="G371" t="s">
        <v>311</v>
      </c>
      <c r="H371" t="s">
        <v>135</v>
      </c>
      <c r="I371" t="s">
        <v>136</v>
      </c>
      <c r="J371" t="s">
        <v>3</v>
      </c>
      <c r="K371" t="s">
        <v>138</v>
      </c>
      <c r="L371" t="s">
        <v>1263</v>
      </c>
      <c r="M371" t="s">
        <v>1264</v>
      </c>
      <c r="N371">
        <v>1.5791666660000001</v>
      </c>
      <c r="O371">
        <v>0</v>
      </c>
      <c r="P371">
        <v>3064</v>
      </c>
      <c r="Q371">
        <v>0</v>
      </c>
      <c r="R371">
        <v>0</v>
      </c>
      <c r="S371">
        <v>4</v>
      </c>
      <c r="T371">
        <v>261</v>
      </c>
      <c r="U371">
        <v>0</v>
      </c>
      <c r="V371">
        <v>4</v>
      </c>
      <c r="W371">
        <v>0</v>
      </c>
      <c r="X371">
        <v>879.62739425261805</v>
      </c>
      <c r="Y371">
        <v>0</v>
      </c>
      <c r="Z371">
        <v>0</v>
      </c>
      <c r="AA371">
        <v>271.24919931694427</v>
      </c>
      <c r="AB371">
        <v>484.05705624162147</v>
      </c>
      <c r="AC371">
        <v>0</v>
      </c>
      <c r="AD371">
        <v>184.41764503249112</v>
      </c>
      <c r="AE371">
        <v>1819.3512948436751</v>
      </c>
    </row>
    <row r="372" spans="1:31" x14ac:dyDescent="0.3">
      <c r="A372">
        <v>2552034</v>
      </c>
      <c r="B372">
        <v>1</v>
      </c>
      <c r="C372" t="s">
        <v>81</v>
      </c>
      <c r="D372" t="s">
        <v>128</v>
      </c>
      <c r="E372" t="s">
        <v>141</v>
      </c>
      <c r="F372" t="s">
        <v>1265</v>
      </c>
      <c r="G372" t="s">
        <v>143</v>
      </c>
      <c r="H372" t="s">
        <v>135</v>
      </c>
      <c r="I372" t="s">
        <v>136</v>
      </c>
      <c r="J372" t="s">
        <v>137</v>
      </c>
      <c r="K372" t="s">
        <v>144</v>
      </c>
      <c r="L372" t="s">
        <v>1266</v>
      </c>
      <c r="M372" t="s">
        <v>1267</v>
      </c>
      <c r="N372">
        <v>4.1041666660000002</v>
      </c>
      <c r="O372">
        <v>0</v>
      </c>
      <c r="P372">
        <v>2257</v>
      </c>
      <c r="Q372">
        <v>0</v>
      </c>
      <c r="R372">
        <v>0</v>
      </c>
      <c r="S372">
        <v>0</v>
      </c>
      <c r="T372">
        <v>45</v>
      </c>
      <c r="U372">
        <v>0</v>
      </c>
      <c r="V372">
        <v>0</v>
      </c>
      <c r="W372">
        <v>0</v>
      </c>
      <c r="X372">
        <v>2748.2490731838602</v>
      </c>
      <c r="Y372">
        <v>0</v>
      </c>
      <c r="Z372">
        <v>0</v>
      </c>
      <c r="AA372">
        <v>0</v>
      </c>
      <c r="AB372">
        <v>419.90232150362698</v>
      </c>
      <c r="AC372">
        <v>0</v>
      </c>
      <c r="AD372">
        <v>0</v>
      </c>
      <c r="AE372">
        <v>3168.151394687487</v>
      </c>
    </row>
    <row r="373" spans="1:31" x14ac:dyDescent="0.3">
      <c r="A373">
        <v>2552873</v>
      </c>
      <c r="B373">
        <v>1</v>
      </c>
      <c r="C373" t="s">
        <v>80</v>
      </c>
      <c r="D373" t="s">
        <v>88</v>
      </c>
      <c r="E373" t="s">
        <v>175</v>
      </c>
      <c r="F373" t="s">
        <v>1268</v>
      </c>
      <c r="G373" t="s">
        <v>190</v>
      </c>
      <c r="H373" t="s">
        <v>157</v>
      </c>
      <c r="I373" t="s">
        <v>136</v>
      </c>
      <c r="J373" t="s">
        <v>137</v>
      </c>
      <c r="K373" t="s">
        <v>138</v>
      </c>
      <c r="L373" t="s">
        <v>1269</v>
      </c>
      <c r="M373" t="s">
        <v>1270</v>
      </c>
      <c r="N373">
        <v>1.3547222219999999</v>
      </c>
      <c r="O373">
        <v>0</v>
      </c>
      <c r="P373">
        <v>9</v>
      </c>
      <c r="Q373">
        <v>0</v>
      </c>
      <c r="R373">
        <v>0</v>
      </c>
      <c r="S373">
        <v>0</v>
      </c>
      <c r="T373">
        <v>3</v>
      </c>
      <c r="U373">
        <v>0</v>
      </c>
      <c r="V373">
        <v>0</v>
      </c>
      <c r="W373">
        <v>0</v>
      </c>
      <c r="X373">
        <v>3.8951918314100222</v>
      </c>
      <c r="Y373">
        <v>0</v>
      </c>
      <c r="Z373">
        <v>0</v>
      </c>
      <c r="AA373">
        <v>0</v>
      </c>
      <c r="AB373">
        <v>3.0973441689058578</v>
      </c>
      <c r="AC373">
        <v>0</v>
      </c>
      <c r="AD373">
        <v>0</v>
      </c>
      <c r="AE373">
        <v>6.9925360003158801</v>
      </c>
    </row>
    <row r="374" spans="1:31" x14ac:dyDescent="0.3">
      <c r="A374">
        <v>2552813</v>
      </c>
      <c r="B374">
        <v>1</v>
      </c>
      <c r="C374" t="s">
        <v>80</v>
      </c>
      <c r="D374" t="s">
        <v>104</v>
      </c>
      <c r="E374" t="s">
        <v>141</v>
      </c>
      <c r="F374" t="s">
        <v>1271</v>
      </c>
      <c r="G374" t="s">
        <v>134</v>
      </c>
      <c r="H374" t="s">
        <v>135</v>
      </c>
      <c r="I374" t="s">
        <v>136</v>
      </c>
      <c r="J374" t="s">
        <v>137</v>
      </c>
      <c r="K374" t="s">
        <v>138</v>
      </c>
      <c r="L374" t="s">
        <v>1272</v>
      </c>
      <c r="M374" t="s">
        <v>1273</v>
      </c>
      <c r="N374">
        <v>2.346944444</v>
      </c>
      <c r="O374">
        <v>41</v>
      </c>
      <c r="P374">
        <v>3173</v>
      </c>
      <c r="Q374">
        <v>126</v>
      </c>
      <c r="R374">
        <v>207</v>
      </c>
      <c r="S374">
        <v>60</v>
      </c>
      <c r="T374">
        <v>407</v>
      </c>
      <c r="U374">
        <v>2</v>
      </c>
      <c r="V374">
        <v>1</v>
      </c>
      <c r="W374">
        <v>159.31347774924421</v>
      </c>
      <c r="X374">
        <v>1732.5386096574616</v>
      </c>
      <c r="Y374">
        <v>371.77825401923087</v>
      </c>
      <c r="Z374">
        <v>336.93748131402037</v>
      </c>
      <c r="AA374">
        <v>523.16788312417418</v>
      </c>
      <c r="AB374">
        <v>664.29397571327786</v>
      </c>
      <c r="AC374">
        <v>4.0711412166450005</v>
      </c>
      <c r="AD374">
        <v>4.2409086257638409</v>
      </c>
      <c r="AE374">
        <v>3796.3417314198182</v>
      </c>
    </row>
    <row r="375" spans="1:31" x14ac:dyDescent="0.3">
      <c r="A375">
        <v>2552149</v>
      </c>
      <c r="B375">
        <v>1</v>
      </c>
      <c r="C375" t="s">
        <v>80</v>
      </c>
      <c r="D375" t="s">
        <v>88</v>
      </c>
      <c r="E375" t="s">
        <v>175</v>
      </c>
      <c r="F375" t="s">
        <v>1274</v>
      </c>
      <c r="G375" t="s">
        <v>213</v>
      </c>
      <c r="H375" t="s">
        <v>157</v>
      </c>
      <c r="I375" t="s">
        <v>136</v>
      </c>
      <c r="J375" t="s">
        <v>137</v>
      </c>
      <c r="K375" t="s">
        <v>138</v>
      </c>
      <c r="L375" t="s">
        <v>1275</v>
      </c>
      <c r="M375" t="s">
        <v>1276</v>
      </c>
      <c r="N375">
        <v>1.07</v>
      </c>
      <c r="O375">
        <v>0</v>
      </c>
      <c r="P375">
        <v>4</v>
      </c>
      <c r="Q375">
        <v>0</v>
      </c>
      <c r="R375">
        <v>0</v>
      </c>
      <c r="S375">
        <v>0</v>
      </c>
      <c r="T375">
        <v>2</v>
      </c>
      <c r="U375">
        <v>0</v>
      </c>
      <c r="V375">
        <v>0</v>
      </c>
      <c r="W375">
        <v>0</v>
      </c>
      <c r="X375">
        <v>3.6685208659365154</v>
      </c>
      <c r="Y375">
        <v>0</v>
      </c>
      <c r="Z375">
        <v>0</v>
      </c>
      <c r="AA375">
        <v>0</v>
      </c>
      <c r="AB375">
        <v>4.7266753410599849</v>
      </c>
      <c r="AC375">
        <v>0</v>
      </c>
      <c r="AD375">
        <v>0</v>
      </c>
      <c r="AE375">
        <v>8.3951962069965003</v>
      </c>
    </row>
    <row r="376" spans="1:31" x14ac:dyDescent="0.3">
      <c r="A376">
        <v>2552458</v>
      </c>
      <c r="B376">
        <v>1</v>
      </c>
      <c r="C376" t="s">
        <v>80</v>
      </c>
      <c r="D376" t="s">
        <v>102</v>
      </c>
      <c r="E376" t="s">
        <v>184</v>
      </c>
      <c r="F376" t="s">
        <v>1277</v>
      </c>
      <c r="G376" t="s">
        <v>149</v>
      </c>
      <c r="H376" t="s">
        <v>135</v>
      </c>
      <c r="I376" t="s">
        <v>136</v>
      </c>
      <c r="J376" t="s">
        <v>137</v>
      </c>
      <c r="K376" t="s">
        <v>138</v>
      </c>
      <c r="L376" t="s">
        <v>1278</v>
      </c>
      <c r="M376" t="s">
        <v>1279</v>
      </c>
      <c r="N376">
        <v>0.69416666599999999</v>
      </c>
      <c r="O376">
        <v>0</v>
      </c>
      <c r="P376">
        <v>0</v>
      </c>
      <c r="Q376">
        <v>0</v>
      </c>
      <c r="R376">
        <v>0</v>
      </c>
      <c r="S376">
        <v>1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8.5394387822134998</v>
      </c>
      <c r="AB376">
        <v>0</v>
      </c>
      <c r="AC376">
        <v>0</v>
      </c>
      <c r="AD376">
        <v>0</v>
      </c>
      <c r="AE376">
        <v>8.5394387822134998</v>
      </c>
    </row>
    <row r="377" spans="1:31" x14ac:dyDescent="0.3">
      <c r="A377">
        <v>2551980</v>
      </c>
      <c r="B377">
        <v>1</v>
      </c>
      <c r="C377" t="s">
        <v>81</v>
      </c>
      <c r="D377" t="s">
        <v>120</v>
      </c>
      <c r="E377" t="s">
        <v>147</v>
      </c>
      <c r="F377" t="s">
        <v>1280</v>
      </c>
      <c r="G377" t="s">
        <v>134</v>
      </c>
      <c r="H377" t="s">
        <v>135</v>
      </c>
      <c r="I377" t="s">
        <v>136</v>
      </c>
      <c r="J377" t="s">
        <v>137</v>
      </c>
      <c r="K377" t="s">
        <v>138</v>
      </c>
      <c r="L377" t="s">
        <v>1281</v>
      </c>
      <c r="M377" t="s">
        <v>1282</v>
      </c>
      <c r="N377">
        <v>0.73916666600000003</v>
      </c>
      <c r="O377">
        <v>2</v>
      </c>
      <c r="P377">
        <v>1</v>
      </c>
      <c r="Q377">
        <v>63</v>
      </c>
      <c r="R377">
        <v>29</v>
      </c>
      <c r="S377">
        <v>6</v>
      </c>
      <c r="T377">
        <v>2</v>
      </c>
      <c r="U377">
        <v>1</v>
      </c>
      <c r="V377">
        <v>0</v>
      </c>
      <c r="W377">
        <v>0.27215816648000002</v>
      </c>
      <c r="X377">
        <v>0</v>
      </c>
      <c r="Y377">
        <v>118.04765116223905</v>
      </c>
      <c r="Z377">
        <v>52.030396270789439</v>
      </c>
      <c r="AA377">
        <v>13.649440123470836</v>
      </c>
      <c r="AB377">
        <v>0.11248151995760167</v>
      </c>
      <c r="AC377">
        <v>2.379987909068916</v>
      </c>
      <c r="AD377">
        <v>0</v>
      </c>
      <c r="AE377">
        <v>186.49211515200585</v>
      </c>
    </row>
    <row r="378" spans="1:31" x14ac:dyDescent="0.3">
      <c r="A378">
        <v>2552667</v>
      </c>
      <c r="B378">
        <v>1</v>
      </c>
      <c r="C378" t="s">
        <v>80</v>
      </c>
      <c r="D378" t="s">
        <v>106</v>
      </c>
      <c r="E378" t="s">
        <v>171</v>
      </c>
      <c r="F378" t="s">
        <v>1283</v>
      </c>
      <c r="G378" t="s">
        <v>190</v>
      </c>
      <c r="H378" t="s">
        <v>157</v>
      </c>
      <c r="I378" t="s">
        <v>136</v>
      </c>
      <c r="J378" t="s">
        <v>137</v>
      </c>
      <c r="K378" t="s">
        <v>138</v>
      </c>
      <c r="L378" t="s">
        <v>1284</v>
      </c>
      <c r="M378" t="s">
        <v>1285</v>
      </c>
      <c r="N378">
        <v>2.2774999999999999</v>
      </c>
      <c r="O378">
        <v>0</v>
      </c>
      <c r="P378">
        <v>2</v>
      </c>
      <c r="Q378">
        <v>0</v>
      </c>
      <c r="R378">
        <v>6</v>
      </c>
      <c r="S378">
        <v>0</v>
      </c>
      <c r="T378">
        <v>2</v>
      </c>
      <c r="U378">
        <v>0</v>
      </c>
      <c r="V378">
        <v>0</v>
      </c>
      <c r="W378">
        <v>0</v>
      </c>
      <c r="X378">
        <v>2.60060305109916</v>
      </c>
      <c r="Y378">
        <v>0</v>
      </c>
      <c r="Z378">
        <v>9.5813540355508202</v>
      </c>
      <c r="AA378">
        <v>0</v>
      </c>
      <c r="AB378">
        <v>4.8298474928633581</v>
      </c>
      <c r="AC378">
        <v>0</v>
      </c>
      <c r="AD378">
        <v>0</v>
      </c>
      <c r="AE378">
        <v>17.011804579513338</v>
      </c>
    </row>
    <row r="379" spans="1:31" x14ac:dyDescent="0.3">
      <c r="A379">
        <v>2552295</v>
      </c>
      <c r="B379">
        <v>1</v>
      </c>
      <c r="C379" t="s">
        <v>81</v>
      </c>
      <c r="D379" t="s">
        <v>121</v>
      </c>
      <c r="E379" t="s">
        <v>141</v>
      </c>
      <c r="F379" t="s">
        <v>1286</v>
      </c>
      <c r="G379" t="s">
        <v>134</v>
      </c>
      <c r="H379" t="s">
        <v>135</v>
      </c>
      <c r="I379" t="s">
        <v>136</v>
      </c>
      <c r="J379" t="s">
        <v>137</v>
      </c>
      <c r="K379" t="s">
        <v>138</v>
      </c>
      <c r="L379" t="s">
        <v>1287</v>
      </c>
      <c r="M379" t="s">
        <v>1288</v>
      </c>
      <c r="N379">
        <v>0.95833333300000001</v>
      </c>
      <c r="O379">
        <v>5</v>
      </c>
      <c r="P379">
        <v>311</v>
      </c>
      <c r="Q379">
        <v>0</v>
      </c>
      <c r="R379">
        <v>139</v>
      </c>
      <c r="S379">
        <v>3</v>
      </c>
      <c r="T379">
        <v>28</v>
      </c>
      <c r="U379">
        <v>0</v>
      </c>
      <c r="V379">
        <v>0</v>
      </c>
      <c r="W379">
        <v>1.01727528</v>
      </c>
      <c r="X379">
        <v>40.688156289815716</v>
      </c>
      <c r="Y379">
        <v>0</v>
      </c>
      <c r="Z379">
        <v>34.185763668446967</v>
      </c>
      <c r="AA379">
        <v>4.5882329397387087</v>
      </c>
      <c r="AB379">
        <v>32.846408536233341</v>
      </c>
      <c r="AC379">
        <v>0</v>
      </c>
      <c r="AD379">
        <v>0</v>
      </c>
      <c r="AE379">
        <v>113.32583671423473</v>
      </c>
    </row>
    <row r="380" spans="1:31" x14ac:dyDescent="0.3">
      <c r="A380">
        <v>2552836</v>
      </c>
      <c r="B380">
        <v>1</v>
      </c>
      <c r="C380" t="s">
        <v>80</v>
      </c>
      <c r="D380" t="s">
        <v>95</v>
      </c>
      <c r="E380" t="s">
        <v>147</v>
      </c>
      <c r="F380" t="s">
        <v>1289</v>
      </c>
      <c r="G380" t="s">
        <v>844</v>
      </c>
      <c r="H380" t="s">
        <v>135</v>
      </c>
      <c r="I380" t="s">
        <v>136</v>
      </c>
      <c r="J380" t="s">
        <v>137</v>
      </c>
      <c r="K380" t="s">
        <v>138</v>
      </c>
      <c r="L380" t="s">
        <v>1290</v>
      </c>
      <c r="M380" t="s">
        <v>1291</v>
      </c>
      <c r="N380">
        <v>3.1697222219999999</v>
      </c>
      <c r="O380">
        <v>0</v>
      </c>
      <c r="P380">
        <v>0</v>
      </c>
      <c r="Q380">
        <v>0</v>
      </c>
      <c r="R380">
        <v>0</v>
      </c>
      <c r="S380">
        <v>2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50.134452899443019</v>
      </c>
      <c r="AB380">
        <v>0</v>
      </c>
      <c r="AC380">
        <v>0</v>
      </c>
      <c r="AD380">
        <v>0</v>
      </c>
      <c r="AE380">
        <v>50.134452899443019</v>
      </c>
    </row>
    <row r="381" spans="1:31" x14ac:dyDescent="0.3">
      <c r="A381">
        <v>2552796</v>
      </c>
      <c r="B381">
        <v>1</v>
      </c>
      <c r="C381" t="s">
        <v>81</v>
      </c>
      <c r="D381" t="s">
        <v>122</v>
      </c>
      <c r="E381" t="s">
        <v>184</v>
      </c>
      <c r="F381" t="s">
        <v>1292</v>
      </c>
      <c r="G381" t="s">
        <v>149</v>
      </c>
      <c r="H381" t="s">
        <v>135</v>
      </c>
      <c r="I381" t="s">
        <v>136</v>
      </c>
      <c r="J381" t="s">
        <v>137</v>
      </c>
      <c r="K381" t="s">
        <v>138</v>
      </c>
      <c r="L381" t="s">
        <v>1293</v>
      </c>
      <c r="M381" t="s">
        <v>1294</v>
      </c>
      <c r="N381">
        <v>5.988611111</v>
      </c>
      <c r="O381">
        <v>0</v>
      </c>
      <c r="P381">
        <v>131</v>
      </c>
      <c r="Q381">
        <v>0</v>
      </c>
      <c r="R381">
        <v>0</v>
      </c>
      <c r="S381">
        <v>0</v>
      </c>
      <c r="T381">
        <v>11</v>
      </c>
      <c r="U381">
        <v>0</v>
      </c>
      <c r="V381">
        <v>0</v>
      </c>
      <c r="W381">
        <v>0</v>
      </c>
      <c r="X381">
        <v>70.607572583351086</v>
      </c>
      <c r="Y381">
        <v>0</v>
      </c>
      <c r="Z381">
        <v>0</v>
      </c>
      <c r="AA381">
        <v>0</v>
      </c>
      <c r="AB381">
        <v>10.702560015146496</v>
      </c>
      <c r="AC381">
        <v>0</v>
      </c>
      <c r="AD381">
        <v>0</v>
      </c>
      <c r="AE381">
        <v>81.310132598497574</v>
      </c>
    </row>
    <row r="382" spans="1:31" x14ac:dyDescent="0.3">
      <c r="A382">
        <v>2551917</v>
      </c>
      <c r="B382">
        <v>1</v>
      </c>
      <c r="C382" t="s">
        <v>80</v>
      </c>
      <c r="D382" t="s">
        <v>88</v>
      </c>
      <c r="E382" t="s">
        <v>184</v>
      </c>
      <c r="F382" t="s">
        <v>1295</v>
      </c>
      <c r="G382" t="s">
        <v>134</v>
      </c>
      <c r="H382" t="s">
        <v>135</v>
      </c>
      <c r="I382" t="s">
        <v>136</v>
      </c>
      <c r="J382" t="s">
        <v>137</v>
      </c>
      <c r="K382" t="s">
        <v>138</v>
      </c>
      <c r="L382" t="s">
        <v>1296</v>
      </c>
      <c r="M382" t="s">
        <v>1297</v>
      </c>
      <c r="N382">
        <v>0.52500000000000002</v>
      </c>
      <c r="O382">
        <v>0</v>
      </c>
      <c r="P382">
        <v>0</v>
      </c>
      <c r="Q382">
        <v>0</v>
      </c>
      <c r="R382">
        <v>0</v>
      </c>
      <c r="S382">
        <v>2</v>
      </c>
      <c r="T382">
        <v>3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  <c r="AA382">
        <v>3.2795910066360001</v>
      </c>
      <c r="AB382">
        <v>1.5432533928000001</v>
      </c>
      <c r="AC382">
        <v>31.151874106080001</v>
      </c>
      <c r="AD382">
        <v>5.1351929298179995</v>
      </c>
      <c r="AE382">
        <v>41.109911435333998</v>
      </c>
    </row>
    <row r="383" spans="1:31" x14ac:dyDescent="0.3">
      <c r="A383">
        <v>2552899</v>
      </c>
      <c r="B383">
        <v>1</v>
      </c>
      <c r="C383" t="s">
        <v>80</v>
      </c>
      <c r="D383" t="s">
        <v>96</v>
      </c>
      <c r="E383" t="s">
        <v>184</v>
      </c>
      <c r="F383" t="s">
        <v>1298</v>
      </c>
      <c r="G383" t="s">
        <v>1299</v>
      </c>
      <c r="H383" t="s">
        <v>135</v>
      </c>
      <c r="I383" t="s">
        <v>136</v>
      </c>
      <c r="J383" t="s">
        <v>137</v>
      </c>
      <c r="K383" t="s">
        <v>138</v>
      </c>
      <c r="L383" t="s">
        <v>1300</v>
      </c>
      <c r="M383" t="s">
        <v>1301</v>
      </c>
      <c r="N383">
        <v>0.86027777699999997</v>
      </c>
      <c r="O383">
        <v>1</v>
      </c>
      <c r="P383">
        <v>682</v>
      </c>
      <c r="Q383">
        <v>0</v>
      </c>
      <c r="R383">
        <v>0</v>
      </c>
      <c r="S383">
        <v>0</v>
      </c>
      <c r="T383">
        <v>394</v>
      </c>
      <c r="U383">
        <v>0</v>
      </c>
      <c r="V383">
        <v>4</v>
      </c>
      <c r="W383">
        <v>18.556644298791269</v>
      </c>
      <c r="X383">
        <v>355.37006988254217</v>
      </c>
      <c r="Y383">
        <v>0</v>
      </c>
      <c r="Z383">
        <v>0</v>
      </c>
      <c r="AA383">
        <v>0</v>
      </c>
      <c r="AB383">
        <v>609.6157641418049</v>
      </c>
      <c r="AC383">
        <v>0</v>
      </c>
      <c r="AD383">
        <v>25.359181809605417</v>
      </c>
      <c r="AE383">
        <v>1008.9016601327437</v>
      </c>
    </row>
    <row r="384" spans="1:31" x14ac:dyDescent="0.3">
      <c r="A384">
        <v>2552063</v>
      </c>
      <c r="B384">
        <v>1</v>
      </c>
      <c r="C384" t="s">
        <v>80</v>
      </c>
      <c r="D384" t="s">
        <v>96</v>
      </c>
      <c r="E384" t="s">
        <v>166</v>
      </c>
      <c r="F384" t="s">
        <v>1302</v>
      </c>
      <c r="G384" t="s">
        <v>181</v>
      </c>
      <c r="H384" t="s">
        <v>157</v>
      </c>
      <c r="I384" t="s">
        <v>136</v>
      </c>
      <c r="J384" t="s">
        <v>137</v>
      </c>
      <c r="K384" t="s">
        <v>138</v>
      </c>
      <c r="L384" t="s">
        <v>1303</v>
      </c>
      <c r="M384" t="s">
        <v>1304</v>
      </c>
      <c r="N384">
        <v>8.4258333329999999</v>
      </c>
      <c r="O384">
        <v>0</v>
      </c>
      <c r="P384">
        <v>1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0.25282354521572498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0.25282354521572498</v>
      </c>
    </row>
    <row r="385" spans="1:31" x14ac:dyDescent="0.3">
      <c r="A385">
        <v>2552109</v>
      </c>
      <c r="B385">
        <v>1</v>
      </c>
      <c r="C385" t="s">
        <v>80</v>
      </c>
      <c r="D385" t="s">
        <v>97</v>
      </c>
      <c r="E385" t="s">
        <v>155</v>
      </c>
      <c r="F385" t="s">
        <v>1305</v>
      </c>
      <c r="G385" t="s">
        <v>143</v>
      </c>
      <c r="H385" t="s">
        <v>157</v>
      </c>
      <c r="I385" t="s">
        <v>136</v>
      </c>
      <c r="J385" t="s">
        <v>137</v>
      </c>
      <c r="K385" t="s">
        <v>144</v>
      </c>
      <c r="L385" t="s">
        <v>1306</v>
      </c>
      <c r="M385" t="s">
        <v>1307</v>
      </c>
      <c r="N385">
        <v>0.241666666</v>
      </c>
      <c r="O385">
        <v>0</v>
      </c>
      <c r="P385">
        <v>276</v>
      </c>
      <c r="Q385">
        <v>0</v>
      </c>
      <c r="R385">
        <v>2</v>
      </c>
      <c r="S385">
        <v>0</v>
      </c>
      <c r="T385">
        <v>32</v>
      </c>
      <c r="U385">
        <v>0</v>
      </c>
      <c r="V385">
        <v>0</v>
      </c>
      <c r="W385">
        <v>0</v>
      </c>
      <c r="X385">
        <v>12.772638423338211</v>
      </c>
      <c r="Y385">
        <v>0</v>
      </c>
      <c r="Z385">
        <v>5.200821338204667E-2</v>
      </c>
      <c r="AA385">
        <v>0</v>
      </c>
      <c r="AB385">
        <v>6.6502879556935239</v>
      </c>
      <c r="AC385">
        <v>0</v>
      </c>
      <c r="AD385">
        <v>0</v>
      </c>
      <c r="AE385">
        <v>19.474934592413781</v>
      </c>
    </row>
    <row r="386" spans="1:31" x14ac:dyDescent="0.3">
      <c r="A386">
        <v>2551963</v>
      </c>
      <c r="B386">
        <v>1</v>
      </c>
      <c r="C386" t="s">
        <v>80</v>
      </c>
      <c r="D386" t="s">
        <v>103</v>
      </c>
      <c r="E386" t="s">
        <v>132</v>
      </c>
      <c r="F386" t="s">
        <v>1308</v>
      </c>
      <c r="G386" t="s">
        <v>134</v>
      </c>
      <c r="H386" t="s">
        <v>135</v>
      </c>
      <c r="I386" t="s">
        <v>136</v>
      </c>
      <c r="J386" t="s">
        <v>137</v>
      </c>
      <c r="K386" t="s">
        <v>138</v>
      </c>
      <c r="L386" t="s">
        <v>1309</v>
      </c>
      <c r="M386" t="s">
        <v>1310</v>
      </c>
      <c r="N386">
        <v>0.36611111099999999</v>
      </c>
      <c r="O386">
        <v>1</v>
      </c>
      <c r="P386">
        <v>1709</v>
      </c>
      <c r="Q386">
        <v>36</v>
      </c>
      <c r="R386">
        <v>184</v>
      </c>
      <c r="S386">
        <v>19</v>
      </c>
      <c r="T386">
        <v>222</v>
      </c>
      <c r="U386">
        <v>1</v>
      </c>
      <c r="V386">
        <v>1</v>
      </c>
      <c r="W386">
        <v>3.0850498799166674E-2</v>
      </c>
      <c r="X386">
        <v>134.35550145820179</v>
      </c>
      <c r="Y386">
        <v>64.226094886004248</v>
      </c>
      <c r="Z386">
        <v>178.41815011116248</v>
      </c>
      <c r="AA386">
        <v>43.325144234142002</v>
      </c>
      <c r="AB386">
        <v>114.35393869321975</v>
      </c>
      <c r="AC386">
        <v>58.464164793125001</v>
      </c>
      <c r="AD386">
        <v>2.5347012357464238</v>
      </c>
      <c r="AE386">
        <v>595.70854591040074</v>
      </c>
    </row>
    <row r="387" spans="1:31" x14ac:dyDescent="0.3">
      <c r="A387">
        <v>2552750</v>
      </c>
      <c r="B387">
        <v>1</v>
      </c>
      <c r="C387" t="s">
        <v>80</v>
      </c>
      <c r="D387" t="s">
        <v>99</v>
      </c>
      <c r="E387" t="s">
        <v>166</v>
      </c>
      <c r="F387" t="s">
        <v>1311</v>
      </c>
      <c r="G387" t="s">
        <v>181</v>
      </c>
      <c r="H387" t="s">
        <v>157</v>
      </c>
      <c r="I387" t="s">
        <v>136</v>
      </c>
      <c r="J387" t="s">
        <v>137</v>
      </c>
      <c r="K387" t="s">
        <v>138</v>
      </c>
      <c r="L387" t="s">
        <v>1312</v>
      </c>
      <c r="M387" t="s">
        <v>1313</v>
      </c>
      <c r="N387">
        <v>3.548888888</v>
      </c>
      <c r="O387">
        <v>0</v>
      </c>
      <c r="P387">
        <v>1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3.5370171289600003E-2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3.5370171289600003E-2</v>
      </c>
    </row>
    <row r="388" spans="1:31" x14ac:dyDescent="0.3">
      <c r="A388">
        <v>2552398</v>
      </c>
      <c r="B388">
        <v>1</v>
      </c>
      <c r="C388" t="s">
        <v>80</v>
      </c>
      <c r="D388" t="s">
        <v>90</v>
      </c>
      <c r="E388" t="s">
        <v>132</v>
      </c>
      <c r="F388" t="s">
        <v>1314</v>
      </c>
      <c r="G388" t="s">
        <v>134</v>
      </c>
      <c r="H388" t="s">
        <v>135</v>
      </c>
      <c r="I388" t="s">
        <v>136</v>
      </c>
      <c r="J388" t="s">
        <v>137</v>
      </c>
      <c r="K388" t="s">
        <v>138</v>
      </c>
      <c r="L388" t="s">
        <v>1315</v>
      </c>
      <c r="M388" t="s">
        <v>1316</v>
      </c>
      <c r="N388">
        <v>1.8049999999999999</v>
      </c>
      <c r="O388">
        <v>0</v>
      </c>
      <c r="P388">
        <v>9754</v>
      </c>
      <c r="Q388">
        <v>0</v>
      </c>
      <c r="R388">
        <v>0</v>
      </c>
      <c r="S388">
        <v>5</v>
      </c>
      <c r="T388">
        <v>1025</v>
      </c>
      <c r="U388">
        <v>0</v>
      </c>
      <c r="V388">
        <v>0</v>
      </c>
      <c r="W388">
        <v>0</v>
      </c>
      <c r="X388">
        <v>4376.4269998819618</v>
      </c>
      <c r="Y388">
        <v>0</v>
      </c>
      <c r="Z388">
        <v>0</v>
      </c>
      <c r="AA388">
        <v>626.24231143554698</v>
      </c>
      <c r="AB388">
        <v>3437.6469214355543</v>
      </c>
      <c r="AC388">
        <v>0</v>
      </c>
      <c r="AD388">
        <v>0</v>
      </c>
      <c r="AE388">
        <v>8440.3162327530626</v>
      </c>
    </row>
    <row r="389" spans="1:31" x14ac:dyDescent="0.3">
      <c r="A389">
        <v>2551900</v>
      </c>
      <c r="B389">
        <v>1</v>
      </c>
      <c r="C389" t="s">
        <v>80</v>
      </c>
      <c r="D389" t="s">
        <v>101</v>
      </c>
      <c r="E389" t="s">
        <v>155</v>
      </c>
      <c r="F389" t="s">
        <v>1317</v>
      </c>
      <c r="G389" t="s">
        <v>202</v>
      </c>
      <c r="H389" t="s">
        <v>157</v>
      </c>
      <c r="I389" t="s">
        <v>136</v>
      </c>
      <c r="J389" t="s">
        <v>137</v>
      </c>
      <c r="K389" t="s">
        <v>138</v>
      </c>
      <c r="L389" t="s">
        <v>1318</v>
      </c>
      <c r="M389" t="s">
        <v>1319</v>
      </c>
      <c r="N389">
        <v>1.3049999999999999</v>
      </c>
      <c r="O389">
        <v>0</v>
      </c>
      <c r="P389">
        <v>99</v>
      </c>
      <c r="Q389">
        <v>0</v>
      </c>
      <c r="R389">
        <v>3</v>
      </c>
      <c r="S389">
        <v>0</v>
      </c>
      <c r="T389">
        <v>6</v>
      </c>
      <c r="U389">
        <v>0</v>
      </c>
      <c r="V389">
        <v>0</v>
      </c>
      <c r="W389">
        <v>0</v>
      </c>
      <c r="X389">
        <v>25.773210045149249</v>
      </c>
      <c r="Y389">
        <v>0</v>
      </c>
      <c r="Z389">
        <v>1.6580163471567904</v>
      </c>
      <c r="AA389">
        <v>0</v>
      </c>
      <c r="AB389">
        <v>4.2889464879838952</v>
      </c>
      <c r="AC389">
        <v>0</v>
      </c>
      <c r="AD389">
        <v>0</v>
      </c>
      <c r="AE389">
        <v>31.720172880289933</v>
      </c>
    </row>
    <row r="390" spans="1:31" x14ac:dyDescent="0.3">
      <c r="A390">
        <v>2552564</v>
      </c>
      <c r="B390">
        <v>1</v>
      </c>
      <c r="C390" t="s">
        <v>80</v>
      </c>
      <c r="D390" t="s">
        <v>96</v>
      </c>
      <c r="E390" t="s">
        <v>166</v>
      </c>
      <c r="F390" t="s">
        <v>1320</v>
      </c>
      <c r="G390" t="s">
        <v>168</v>
      </c>
      <c r="H390" t="s">
        <v>157</v>
      </c>
      <c r="I390" t="s">
        <v>136</v>
      </c>
      <c r="J390" t="s">
        <v>137</v>
      </c>
      <c r="K390" t="s">
        <v>138</v>
      </c>
      <c r="L390" t="s">
        <v>1321</v>
      </c>
      <c r="M390" t="s">
        <v>1322</v>
      </c>
      <c r="N390">
        <v>5.2569444440000002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1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</row>
    <row r="391" spans="1:31" x14ac:dyDescent="0.3">
      <c r="A391">
        <v>2551923</v>
      </c>
      <c r="B391">
        <v>1</v>
      </c>
      <c r="C391" t="s">
        <v>80</v>
      </c>
      <c r="D391" t="s">
        <v>97</v>
      </c>
      <c r="E391" t="s">
        <v>141</v>
      </c>
      <c r="F391" t="s">
        <v>1323</v>
      </c>
      <c r="G391" t="s">
        <v>134</v>
      </c>
      <c r="H391" t="s">
        <v>135</v>
      </c>
      <c r="I391" t="s">
        <v>680</v>
      </c>
      <c r="J391" t="s">
        <v>137</v>
      </c>
      <c r="K391" t="s">
        <v>138</v>
      </c>
      <c r="L391" t="s">
        <v>1324</v>
      </c>
      <c r="M391" t="s">
        <v>1325</v>
      </c>
      <c r="N391">
        <v>4.5555554999999998E-2</v>
      </c>
      <c r="O391">
        <v>21</v>
      </c>
      <c r="P391">
        <v>110</v>
      </c>
      <c r="Q391">
        <v>4</v>
      </c>
      <c r="R391">
        <v>35</v>
      </c>
      <c r="S391">
        <v>4</v>
      </c>
      <c r="T391">
        <v>19</v>
      </c>
      <c r="U391">
        <v>0</v>
      </c>
      <c r="V391">
        <v>0</v>
      </c>
      <c r="W391">
        <v>2.0900322003108673</v>
      </c>
      <c r="X391">
        <v>6.1140726180154221</v>
      </c>
      <c r="Y391">
        <v>0.14354269481153334</v>
      </c>
      <c r="Z391">
        <v>0.73552275154736668</v>
      </c>
      <c r="AA391">
        <v>0.53699746152122663</v>
      </c>
      <c r="AB391">
        <v>0.31883874719797339</v>
      </c>
      <c r="AC391">
        <v>0</v>
      </c>
      <c r="AD391">
        <v>0</v>
      </c>
      <c r="AE391">
        <v>9.9390064734043886</v>
      </c>
    </row>
    <row r="392" spans="1:31" x14ac:dyDescent="0.3">
      <c r="A392">
        <v>2552421</v>
      </c>
      <c r="B392">
        <v>1</v>
      </c>
      <c r="C392" t="s">
        <v>80</v>
      </c>
      <c r="D392" t="s">
        <v>101</v>
      </c>
      <c r="E392" t="s">
        <v>166</v>
      </c>
      <c r="F392" t="s">
        <v>1326</v>
      </c>
      <c r="G392" t="s">
        <v>181</v>
      </c>
      <c r="H392" t="s">
        <v>157</v>
      </c>
      <c r="I392" t="s">
        <v>136</v>
      </c>
      <c r="J392" t="s">
        <v>137</v>
      </c>
      <c r="K392" t="s">
        <v>138</v>
      </c>
      <c r="L392" t="s">
        <v>1327</v>
      </c>
      <c r="M392" t="s">
        <v>1328</v>
      </c>
      <c r="N392">
        <v>2.3691666659999999</v>
      </c>
      <c r="O392">
        <v>0</v>
      </c>
      <c r="P392">
        <v>1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0.80060175485361851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0.80060175485361851</v>
      </c>
    </row>
    <row r="393" spans="1:31" x14ac:dyDescent="0.3">
      <c r="A393">
        <v>2552819</v>
      </c>
      <c r="B393">
        <v>1</v>
      </c>
      <c r="C393" t="s">
        <v>80</v>
      </c>
      <c r="D393" t="s">
        <v>93</v>
      </c>
      <c r="E393" t="s">
        <v>171</v>
      </c>
      <c r="F393" t="s">
        <v>1329</v>
      </c>
      <c r="G393" t="s">
        <v>190</v>
      </c>
      <c r="H393" t="s">
        <v>157</v>
      </c>
      <c r="I393" t="s">
        <v>136</v>
      </c>
      <c r="J393" t="s">
        <v>137</v>
      </c>
      <c r="K393" t="s">
        <v>138</v>
      </c>
      <c r="L393" t="s">
        <v>1330</v>
      </c>
      <c r="M393" t="s">
        <v>1331</v>
      </c>
      <c r="N393">
        <v>3.261111111</v>
      </c>
      <c r="O393">
        <v>0</v>
      </c>
      <c r="P393">
        <v>11</v>
      </c>
      <c r="Q393">
        <v>0</v>
      </c>
      <c r="R393">
        <v>0</v>
      </c>
      <c r="S393">
        <v>0</v>
      </c>
      <c r="T393">
        <v>3</v>
      </c>
      <c r="U393">
        <v>0</v>
      </c>
      <c r="V393">
        <v>0</v>
      </c>
      <c r="W393">
        <v>0</v>
      </c>
      <c r="X393">
        <v>5.1118675413114403</v>
      </c>
      <c r="Y393">
        <v>0</v>
      </c>
      <c r="Z393">
        <v>0</v>
      </c>
      <c r="AA393">
        <v>0</v>
      </c>
      <c r="AB393">
        <v>2.2941137368387219</v>
      </c>
      <c r="AC393">
        <v>0</v>
      </c>
      <c r="AD393">
        <v>0</v>
      </c>
      <c r="AE393">
        <v>7.4059812781501622</v>
      </c>
    </row>
    <row r="394" spans="1:31" x14ac:dyDescent="0.3">
      <c r="A394">
        <v>2552129</v>
      </c>
      <c r="B394">
        <v>1</v>
      </c>
      <c r="C394" t="s">
        <v>80</v>
      </c>
      <c r="D394" t="s">
        <v>103</v>
      </c>
      <c r="E394" t="s">
        <v>132</v>
      </c>
      <c r="F394" t="s">
        <v>1332</v>
      </c>
      <c r="G394" t="s">
        <v>134</v>
      </c>
      <c r="H394" t="s">
        <v>135</v>
      </c>
      <c r="I394" t="s">
        <v>136</v>
      </c>
      <c r="J394" t="s">
        <v>137</v>
      </c>
      <c r="K394" t="s">
        <v>138</v>
      </c>
      <c r="L394" t="s">
        <v>1333</v>
      </c>
      <c r="M394" t="s">
        <v>1334</v>
      </c>
      <c r="N394">
        <v>1.6375</v>
      </c>
      <c r="O394">
        <v>0</v>
      </c>
      <c r="P394">
        <v>0</v>
      </c>
      <c r="Q394">
        <v>2</v>
      </c>
      <c r="R394">
        <v>0</v>
      </c>
      <c r="S394">
        <v>74</v>
      </c>
      <c r="T394">
        <v>7</v>
      </c>
      <c r="U394">
        <v>84</v>
      </c>
      <c r="V394">
        <v>0</v>
      </c>
      <c r="W394">
        <v>0</v>
      </c>
      <c r="X394">
        <v>0</v>
      </c>
      <c r="Y394">
        <v>0.85208497169458508</v>
      </c>
      <c r="Z394">
        <v>0</v>
      </c>
      <c r="AA394">
        <v>1501.7506030115608</v>
      </c>
      <c r="AB394">
        <v>77.488672526749099</v>
      </c>
      <c r="AC394">
        <v>28375.984812249797</v>
      </c>
      <c r="AD394">
        <v>0</v>
      </c>
      <c r="AE394">
        <v>29956.0761727598</v>
      </c>
    </row>
    <row r="395" spans="1:31" x14ac:dyDescent="0.3">
      <c r="A395">
        <v>2552584</v>
      </c>
      <c r="B395">
        <v>1</v>
      </c>
      <c r="C395" t="s">
        <v>80</v>
      </c>
      <c r="D395" t="s">
        <v>83</v>
      </c>
      <c r="E395" t="s">
        <v>171</v>
      </c>
      <c r="F395" t="s">
        <v>1335</v>
      </c>
      <c r="G395" t="s">
        <v>229</v>
      </c>
      <c r="H395" t="s">
        <v>157</v>
      </c>
      <c r="I395" t="s">
        <v>136</v>
      </c>
      <c r="J395" t="s">
        <v>137</v>
      </c>
      <c r="K395" t="s">
        <v>138</v>
      </c>
      <c r="L395" t="s">
        <v>1336</v>
      </c>
      <c r="M395" t="s">
        <v>1337</v>
      </c>
      <c r="N395">
        <v>5.1563888880000004</v>
      </c>
      <c r="O395">
        <v>0</v>
      </c>
      <c r="P395">
        <v>171</v>
      </c>
      <c r="Q395">
        <v>0</v>
      </c>
      <c r="R395">
        <v>0</v>
      </c>
      <c r="S395">
        <v>0</v>
      </c>
      <c r="T395">
        <v>18</v>
      </c>
      <c r="U395">
        <v>0</v>
      </c>
      <c r="V395">
        <v>0</v>
      </c>
      <c r="W395">
        <v>0</v>
      </c>
      <c r="X395">
        <v>227.3016337963976</v>
      </c>
      <c r="Y395">
        <v>0</v>
      </c>
      <c r="Z395">
        <v>0</v>
      </c>
      <c r="AA395">
        <v>0</v>
      </c>
      <c r="AB395">
        <v>121.57161141438331</v>
      </c>
      <c r="AC395">
        <v>0</v>
      </c>
      <c r="AD395">
        <v>0</v>
      </c>
      <c r="AE395">
        <v>348.87324521078091</v>
      </c>
    </row>
    <row r="396" spans="1:31" x14ac:dyDescent="0.3">
      <c r="A396">
        <v>2552484</v>
      </c>
      <c r="B396">
        <v>1</v>
      </c>
      <c r="C396" t="s">
        <v>80</v>
      </c>
      <c r="D396" t="s">
        <v>94</v>
      </c>
      <c r="E396" t="s">
        <v>147</v>
      </c>
      <c r="F396" t="s">
        <v>1338</v>
      </c>
      <c r="G396" t="s">
        <v>134</v>
      </c>
      <c r="H396" t="s">
        <v>135</v>
      </c>
      <c r="I396" t="s">
        <v>136</v>
      </c>
      <c r="J396" t="s">
        <v>137</v>
      </c>
      <c r="K396" t="s">
        <v>138</v>
      </c>
      <c r="L396" t="s">
        <v>1339</v>
      </c>
      <c r="M396" t="s">
        <v>1340</v>
      </c>
      <c r="N396">
        <v>6.4722221999999996E-2</v>
      </c>
      <c r="O396">
        <v>0</v>
      </c>
      <c r="P396">
        <v>75</v>
      </c>
      <c r="Q396">
        <v>0</v>
      </c>
      <c r="R396">
        <v>1</v>
      </c>
      <c r="S396">
        <v>2</v>
      </c>
      <c r="T396">
        <v>8</v>
      </c>
      <c r="U396">
        <v>0</v>
      </c>
      <c r="V396">
        <v>0</v>
      </c>
      <c r="W396">
        <v>0</v>
      </c>
      <c r="X396">
        <v>0.64891514429458508</v>
      </c>
      <c r="Y396">
        <v>0</v>
      </c>
      <c r="Z396">
        <v>1.5862737744665002E-2</v>
      </c>
      <c r="AA396">
        <v>3.5681177300000005E-2</v>
      </c>
      <c r="AB396">
        <v>0.3154358486414352</v>
      </c>
      <c r="AC396">
        <v>0</v>
      </c>
      <c r="AD396">
        <v>0</v>
      </c>
      <c r="AE396">
        <v>1.0158949079806852</v>
      </c>
    </row>
    <row r="397" spans="1:31" x14ac:dyDescent="0.3">
      <c r="A397">
        <v>2552876</v>
      </c>
      <c r="B397">
        <v>1</v>
      </c>
      <c r="C397" t="s">
        <v>81</v>
      </c>
      <c r="D397" t="s">
        <v>123</v>
      </c>
      <c r="E397" t="s">
        <v>147</v>
      </c>
      <c r="F397" t="s">
        <v>1341</v>
      </c>
      <c r="G397" t="s">
        <v>844</v>
      </c>
      <c r="H397" t="s">
        <v>135</v>
      </c>
      <c r="I397" t="s">
        <v>136</v>
      </c>
      <c r="J397" t="s">
        <v>137</v>
      </c>
      <c r="K397" t="s">
        <v>138</v>
      </c>
      <c r="L397" t="s">
        <v>1342</v>
      </c>
      <c r="M397" t="s">
        <v>1343</v>
      </c>
      <c r="N397">
        <v>2.4583333330000001</v>
      </c>
      <c r="O397">
        <v>0</v>
      </c>
      <c r="P397">
        <v>2202</v>
      </c>
      <c r="Q397">
        <v>0</v>
      </c>
      <c r="R397">
        <v>0</v>
      </c>
      <c r="S397">
        <v>0</v>
      </c>
      <c r="T397">
        <v>168</v>
      </c>
      <c r="U397">
        <v>0</v>
      </c>
      <c r="V397">
        <v>1</v>
      </c>
      <c r="W397">
        <v>0</v>
      </c>
      <c r="X397">
        <v>1082.9874601035285</v>
      </c>
      <c r="Y397">
        <v>0</v>
      </c>
      <c r="Z397">
        <v>0</v>
      </c>
      <c r="AA397">
        <v>0</v>
      </c>
      <c r="AB397">
        <v>200.26673290139459</v>
      </c>
      <c r="AC397">
        <v>0</v>
      </c>
      <c r="AD397">
        <v>10.489884706142771</v>
      </c>
      <c r="AE397">
        <v>1293.7440777110658</v>
      </c>
    </row>
    <row r="398" spans="1:31" x14ac:dyDescent="0.3">
      <c r="A398">
        <v>2552776</v>
      </c>
      <c r="B398">
        <v>1</v>
      </c>
      <c r="C398" t="s">
        <v>80</v>
      </c>
      <c r="D398" t="s">
        <v>92</v>
      </c>
      <c r="E398" t="s">
        <v>171</v>
      </c>
      <c r="F398" t="s">
        <v>1344</v>
      </c>
      <c r="G398" t="s">
        <v>190</v>
      </c>
      <c r="H398" t="s">
        <v>157</v>
      </c>
      <c r="I398" t="s">
        <v>136</v>
      </c>
      <c r="J398" t="s">
        <v>137</v>
      </c>
      <c r="K398" t="s">
        <v>138</v>
      </c>
      <c r="L398" t="s">
        <v>1345</v>
      </c>
      <c r="M398" t="s">
        <v>1346</v>
      </c>
      <c r="N398">
        <v>1.443888888</v>
      </c>
      <c r="O398">
        <v>0</v>
      </c>
      <c r="P398">
        <v>120</v>
      </c>
      <c r="Q398">
        <v>0</v>
      </c>
      <c r="R398">
        <v>1</v>
      </c>
      <c r="S398">
        <v>0</v>
      </c>
      <c r="T398">
        <v>2</v>
      </c>
      <c r="U398">
        <v>0</v>
      </c>
      <c r="V398">
        <v>0</v>
      </c>
      <c r="W398">
        <v>0</v>
      </c>
      <c r="X398">
        <v>37.581254536401659</v>
      </c>
      <c r="Y398">
        <v>0</v>
      </c>
      <c r="Z398">
        <v>0.31163524941304005</v>
      </c>
      <c r="AA398">
        <v>0</v>
      </c>
      <c r="AB398">
        <v>3.5961673747454559</v>
      </c>
      <c r="AC398">
        <v>0</v>
      </c>
      <c r="AD398">
        <v>0</v>
      </c>
      <c r="AE398">
        <v>41.489057160560151</v>
      </c>
    </row>
    <row r="399" spans="1:31" x14ac:dyDescent="0.3">
      <c r="A399">
        <v>2552527</v>
      </c>
      <c r="B399">
        <v>1</v>
      </c>
      <c r="C399" t="s">
        <v>81</v>
      </c>
      <c r="D399" t="s">
        <v>128</v>
      </c>
      <c r="E399" t="s">
        <v>166</v>
      </c>
      <c r="F399" t="s">
        <v>1347</v>
      </c>
      <c r="G399" t="s">
        <v>168</v>
      </c>
      <c r="H399" t="s">
        <v>157</v>
      </c>
      <c r="I399" t="s">
        <v>136</v>
      </c>
      <c r="J399" t="s">
        <v>137</v>
      </c>
      <c r="K399" t="s">
        <v>138</v>
      </c>
      <c r="L399" t="s">
        <v>1348</v>
      </c>
      <c r="M399" t="s">
        <v>1349</v>
      </c>
      <c r="N399">
        <v>1.854166666</v>
      </c>
      <c r="O399">
        <v>0</v>
      </c>
      <c r="P399">
        <v>7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2.2322008470361601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2.2322008470361601</v>
      </c>
    </row>
    <row r="400" spans="1:31" x14ac:dyDescent="0.3">
      <c r="A400">
        <v>2552292</v>
      </c>
      <c r="B400">
        <v>1</v>
      </c>
      <c r="C400" t="s">
        <v>81</v>
      </c>
      <c r="D400" t="s">
        <v>114</v>
      </c>
      <c r="E400" t="s">
        <v>171</v>
      </c>
      <c r="F400" t="s">
        <v>1350</v>
      </c>
      <c r="G400" t="s">
        <v>190</v>
      </c>
      <c r="H400" t="s">
        <v>157</v>
      </c>
      <c r="I400" t="s">
        <v>136</v>
      </c>
      <c r="J400" t="s">
        <v>137</v>
      </c>
      <c r="K400" t="s">
        <v>138</v>
      </c>
      <c r="L400" t="s">
        <v>1351</v>
      </c>
      <c r="M400" t="s">
        <v>1352</v>
      </c>
      <c r="N400">
        <v>1.5194444439999999</v>
      </c>
      <c r="O400">
        <v>0</v>
      </c>
      <c r="P400">
        <v>3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0.24643323836720002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0.24643323836720002</v>
      </c>
    </row>
    <row r="401" spans="1:31" x14ac:dyDescent="0.3">
      <c r="A401">
        <v>2552361</v>
      </c>
      <c r="B401">
        <v>1</v>
      </c>
      <c r="C401" t="s">
        <v>80</v>
      </c>
      <c r="D401" t="s">
        <v>110</v>
      </c>
      <c r="E401" t="s">
        <v>171</v>
      </c>
      <c r="F401" t="s">
        <v>1353</v>
      </c>
      <c r="G401" t="s">
        <v>143</v>
      </c>
      <c r="H401" t="s">
        <v>157</v>
      </c>
      <c r="I401" t="s">
        <v>136</v>
      </c>
      <c r="J401" t="s">
        <v>137</v>
      </c>
      <c r="K401" t="s">
        <v>144</v>
      </c>
      <c r="L401" t="s">
        <v>1354</v>
      </c>
      <c r="M401" t="s">
        <v>1355</v>
      </c>
      <c r="N401">
        <v>6.6186111109999999</v>
      </c>
      <c r="O401">
        <v>0</v>
      </c>
      <c r="P401">
        <v>97</v>
      </c>
      <c r="Q401">
        <v>0</v>
      </c>
      <c r="R401">
        <v>0</v>
      </c>
      <c r="S401">
        <v>0</v>
      </c>
      <c r="T401">
        <v>21</v>
      </c>
      <c r="U401">
        <v>0</v>
      </c>
      <c r="V401">
        <v>0</v>
      </c>
      <c r="W401">
        <v>0</v>
      </c>
      <c r="X401">
        <v>157.01773407704843</v>
      </c>
      <c r="Y401">
        <v>0</v>
      </c>
      <c r="Z401">
        <v>0</v>
      </c>
      <c r="AA401">
        <v>0</v>
      </c>
      <c r="AB401">
        <v>77.780776723858935</v>
      </c>
      <c r="AC401">
        <v>0</v>
      </c>
      <c r="AD401">
        <v>0</v>
      </c>
      <c r="AE401">
        <v>234.79851080090737</v>
      </c>
    </row>
    <row r="402" spans="1:31" x14ac:dyDescent="0.3">
      <c r="A402">
        <v>2552338</v>
      </c>
      <c r="B402">
        <v>1</v>
      </c>
      <c r="C402" t="s">
        <v>80</v>
      </c>
      <c r="D402" t="s">
        <v>97</v>
      </c>
      <c r="E402" t="s">
        <v>184</v>
      </c>
      <c r="F402" t="s">
        <v>1356</v>
      </c>
      <c r="G402" t="s">
        <v>134</v>
      </c>
      <c r="H402" t="s">
        <v>135</v>
      </c>
      <c r="I402" t="s">
        <v>136</v>
      </c>
      <c r="J402" t="s">
        <v>137</v>
      </c>
      <c r="K402" t="s">
        <v>138</v>
      </c>
      <c r="L402" t="s">
        <v>1357</v>
      </c>
      <c r="M402" t="s">
        <v>1358</v>
      </c>
      <c r="N402">
        <v>0.31638888799999998</v>
      </c>
      <c r="O402">
        <v>5</v>
      </c>
      <c r="P402">
        <v>1944</v>
      </c>
      <c r="Q402">
        <v>3</v>
      </c>
      <c r="R402">
        <v>257</v>
      </c>
      <c r="S402">
        <v>13</v>
      </c>
      <c r="T402">
        <v>284</v>
      </c>
      <c r="U402">
        <v>0</v>
      </c>
      <c r="V402">
        <v>0</v>
      </c>
      <c r="W402">
        <v>70.102517024021026</v>
      </c>
      <c r="X402">
        <v>174.66625411614208</v>
      </c>
      <c r="Y402">
        <v>0.7917508512022049</v>
      </c>
      <c r="Z402">
        <v>34.053459132085713</v>
      </c>
      <c r="AA402">
        <v>131.58628084901798</v>
      </c>
      <c r="AB402">
        <v>93.737105275494685</v>
      </c>
      <c r="AC402">
        <v>0</v>
      </c>
      <c r="AD402">
        <v>0</v>
      </c>
      <c r="AE402">
        <v>504.93736724796366</v>
      </c>
    </row>
    <row r="403" spans="1:31" x14ac:dyDescent="0.3">
      <c r="A403">
        <v>2552670</v>
      </c>
      <c r="B403">
        <v>1</v>
      </c>
      <c r="C403" t="s">
        <v>80</v>
      </c>
      <c r="D403" t="s">
        <v>106</v>
      </c>
      <c r="E403" t="s">
        <v>155</v>
      </c>
      <c r="F403" t="s">
        <v>1359</v>
      </c>
      <c r="G403" t="s">
        <v>202</v>
      </c>
      <c r="H403" t="s">
        <v>157</v>
      </c>
      <c r="I403" t="s">
        <v>136</v>
      </c>
      <c r="J403" t="s">
        <v>137</v>
      </c>
      <c r="K403" t="s">
        <v>138</v>
      </c>
      <c r="L403" t="s">
        <v>1360</v>
      </c>
      <c r="M403" t="s">
        <v>1361</v>
      </c>
      <c r="N403">
        <v>0.86527777699999997</v>
      </c>
      <c r="O403">
        <v>0</v>
      </c>
      <c r="P403">
        <v>101</v>
      </c>
      <c r="Q403">
        <v>0</v>
      </c>
      <c r="R403">
        <v>7</v>
      </c>
      <c r="S403">
        <v>0</v>
      </c>
      <c r="T403">
        <v>22</v>
      </c>
      <c r="U403">
        <v>0</v>
      </c>
      <c r="V403">
        <v>0</v>
      </c>
      <c r="W403">
        <v>0</v>
      </c>
      <c r="X403">
        <v>10.24522815505226</v>
      </c>
      <c r="Y403">
        <v>0</v>
      </c>
      <c r="Z403">
        <v>3.8952482475545627</v>
      </c>
      <c r="AA403">
        <v>0</v>
      </c>
      <c r="AB403">
        <v>27.182503722390678</v>
      </c>
      <c r="AC403">
        <v>0</v>
      </c>
      <c r="AD403">
        <v>0</v>
      </c>
      <c r="AE403">
        <v>41.3229801249975</v>
      </c>
    </row>
    <row r="404" spans="1:31" x14ac:dyDescent="0.3">
      <c r="A404">
        <v>2552146</v>
      </c>
      <c r="B404">
        <v>1</v>
      </c>
      <c r="C404" t="s">
        <v>80</v>
      </c>
      <c r="D404" t="s">
        <v>97</v>
      </c>
      <c r="E404" t="s">
        <v>155</v>
      </c>
      <c r="F404" t="s">
        <v>1362</v>
      </c>
      <c r="G404" t="s">
        <v>143</v>
      </c>
      <c r="H404" t="s">
        <v>157</v>
      </c>
      <c r="I404" t="s">
        <v>136</v>
      </c>
      <c r="J404" t="s">
        <v>137</v>
      </c>
      <c r="K404" t="s">
        <v>144</v>
      </c>
      <c r="L404" t="s">
        <v>1363</v>
      </c>
      <c r="M404" t="s">
        <v>1364</v>
      </c>
      <c r="N404">
        <v>7.1941666660000001</v>
      </c>
      <c r="O404">
        <v>0</v>
      </c>
      <c r="P404">
        <v>163</v>
      </c>
      <c r="Q404">
        <v>0</v>
      </c>
      <c r="R404">
        <v>0</v>
      </c>
      <c r="S404">
        <v>0</v>
      </c>
      <c r="T404">
        <v>21</v>
      </c>
      <c r="U404">
        <v>0</v>
      </c>
      <c r="V404">
        <v>0</v>
      </c>
      <c r="W404">
        <v>0</v>
      </c>
      <c r="X404">
        <v>219.84087804198614</v>
      </c>
      <c r="Y404">
        <v>0</v>
      </c>
      <c r="Z404">
        <v>0</v>
      </c>
      <c r="AA404">
        <v>0</v>
      </c>
      <c r="AB404">
        <v>154.3857775359462</v>
      </c>
      <c r="AC404">
        <v>0</v>
      </c>
      <c r="AD404">
        <v>0</v>
      </c>
      <c r="AE404">
        <v>374.22665557793232</v>
      </c>
    </row>
    <row r="405" spans="1:31" x14ac:dyDescent="0.3">
      <c r="A405">
        <v>2552856</v>
      </c>
      <c r="B405">
        <v>1</v>
      </c>
      <c r="C405" t="s">
        <v>80</v>
      </c>
      <c r="D405" t="s">
        <v>87</v>
      </c>
      <c r="E405" t="s">
        <v>175</v>
      </c>
      <c r="F405" t="s">
        <v>1365</v>
      </c>
      <c r="G405" t="s">
        <v>213</v>
      </c>
      <c r="H405" t="s">
        <v>157</v>
      </c>
      <c r="I405" t="s">
        <v>136</v>
      </c>
      <c r="J405" t="s">
        <v>137</v>
      </c>
      <c r="K405" t="s">
        <v>138</v>
      </c>
      <c r="L405" t="s">
        <v>1366</v>
      </c>
      <c r="M405" t="s">
        <v>1367</v>
      </c>
      <c r="N405">
        <v>0.85055555500000002</v>
      </c>
      <c r="O405">
        <v>0</v>
      </c>
      <c r="P405">
        <v>159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31.510622830670485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31.510622830670485</v>
      </c>
    </row>
    <row r="406" spans="1:31" x14ac:dyDescent="0.3">
      <c r="A406">
        <v>2552793</v>
      </c>
      <c r="B406">
        <v>1</v>
      </c>
      <c r="C406" t="s">
        <v>80</v>
      </c>
      <c r="D406" t="s">
        <v>110</v>
      </c>
      <c r="E406" t="s">
        <v>166</v>
      </c>
      <c r="F406" t="s">
        <v>1368</v>
      </c>
      <c r="G406" t="s">
        <v>168</v>
      </c>
      <c r="H406" t="s">
        <v>157</v>
      </c>
      <c r="I406" t="s">
        <v>136</v>
      </c>
      <c r="J406" t="s">
        <v>137</v>
      </c>
      <c r="K406" t="s">
        <v>138</v>
      </c>
      <c r="L406" t="s">
        <v>1369</v>
      </c>
      <c r="M406" t="s">
        <v>1370</v>
      </c>
      <c r="N406">
        <v>1.423888888</v>
      </c>
      <c r="O406">
        <v>0</v>
      </c>
      <c r="P406">
        <v>6</v>
      </c>
      <c r="Q406">
        <v>0</v>
      </c>
      <c r="R406">
        <v>0</v>
      </c>
      <c r="S406">
        <v>0</v>
      </c>
      <c r="T406">
        <v>3</v>
      </c>
      <c r="U406">
        <v>0</v>
      </c>
      <c r="V406">
        <v>0</v>
      </c>
      <c r="W406">
        <v>0</v>
      </c>
      <c r="X406">
        <v>2.1085673090165664</v>
      </c>
      <c r="Y406">
        <v>0</v>
      </c>
      <c r="Z406">
        <v>0</v>
      </c>
      <c r="AA406">
        <v>0</v>
      </c>
      <c r="AB406">
        <v>10.438891191721048</v>
      </c>
      <c r="AC406">
        <v>0</v>
      </c>
      <c r="AD406">
        <v>0</v>
      </c>
      <c r="AE406">
        <v>12.547458500737614</v>
      </c>
    </row>
    <row r="407" spans="1:31" x14ac:dyDescent="0.3">
      <c r="A407">
        <v>2552355</v>
      </c>
      <c r="B407">
        <v>1</v>
      </c>
      <c r="C407" t="s">
        <v>80</v>
      </c>
      <c r="D407" t="s">
        <v>100</v>
      </c>
      <c r="E407" t="s">
        <v>166</v>
      </c>
      <c r="F407" t="s">
        <v>1371</v>
      </c>
      <c r="G407" t="s">
        <v>168</v>
      </c>
      <c r="H407" t="s">
        <v>157</v>
      </c>
      <c r="I407" t="s">
        <v>136</v>
      </c>
      <c r="J407" t="s">
        <v>137</v>
      </c>
      <c r="K407" t="s">
        <v>138</v>
      </c>
      <c r="L407" t="s">
        <v>1372</v>
      </c>
      <c r="M407" t="s">
        <v>1373</v>
      </c>
      <c r="N407">
        <v>4.2491666659999998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0.65505765906764513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0.65505765906764513</v>
      </c>
    </row>
    <row r="408" spans="1:31" x14ac:dyDescent="0.3">
      <c r="A408">
        <v>2552587</v>
      </c>
      <c r="B408">
        <v>1</v>
      </c>
      <c r="C408" t="s">
        <v>81</v>
      </c>
      <c r="D408" t="s">
        <v>115</v>
      </c>
      <c r="E408" t="s">
        <v>184</v>
      </c>
      <c r="F408" t="s">
        <v>1374</v>
      </c>
      <c r="G408" t="s">
        <v>149</v>
      </c>
      <c r="H408" t="s">
        <v>135</v>
      </c>
      <c r="I408" t="s">
        <v>136</v>
      </c>
      <c r="J408" t="s">
        <v>137</v>
      </c>
      <c r="K408" t="s">
        <v>138</v>
      </c>
      <c r="L408" t="s">
        <v>1375</v>
      </c>
      <c r="M408" t="s">
        <v>1376</v>
      </c>
      <c r="N408">
        <v>3.289722222</v>
      </c>
      <c r="O408">
        <v>1</v>
      </c>
      <c r="P408">
        <v>66</v>
      </c>
      <c r="Q408">
        <v>0</v>
      </c>
      <c r="R408">
        <v>2</v>
      </c>
      <c r="S408">
        <v>0</v>
      </c>
      <c r="T408">
        <v>1</v>
      </c>
      <c r="U408">
        <v>0</v>
      </c>
      <c r="V408">
        <v>0</v>
      </c>
      <c r="W408">
        <v>0.70582950544</v>
      </c>
      <c r="X408">
        <v>24.937375921015249</v>
      </c>
      <c r="Y408">
        <v>0</v>
      </c>
      <c r="Z408">
        <v>0.43850419184637757</v>
      </c>
      <c r="AA408">
        <v>0</v>
      </c>
      <c r="AB408">
        <v>6.4814483169067516E-2</v>
      </c>
      <c r="AC408">
        <v>0</v>
      </c>
      <c r="AD408">
        <v>0</v>
      </c>
      <c r="AE408">
        <v>26.146524101470693</v>
      </c>
    </row>
    <row r="409" spans="1:31" x14ac:dyDescent="0.3">
      <c r="A409">
        <v>2552424</v>
      </c>
      <c r="B409">
        <v>1</v>
      </c>
      <c r="C409" t="s">
        <v>80</v>
      </c>
      <c r="D409" t="s">
        <v>105</v>
      </c>
      <c r="E409" t="s">
        <v>141</v>
      </c>
      <c r="F409" t="s">
        <v>1377</v>
      </c>
      <c r="G409" t="s">
        <v>134</v>
      </c>
      <c r="H409" t="s">
        <v>135</v>
      </c>
      <c r="I409" t="s">
        <v>136</v>
      </c>
      <c r="J409" t="s">
        <v>137</v>
      </c>
      <c r="K409" t="s">
        <v>138</v>
      </c>
      <c r="L409" t="s">
        <v>1378</v>
      </c>
      <c r="M409" t="s">
        <v>1379</v>
      </c>
      <c r="N409">
        <v>0.28694444400000002</v>
      </c>
      <c r="O409">
        <v>0</v>
      </c>
      <c r="P409">
        <v>6535</v>
      </c>
      <c r="Q409">
        <v>2</v>
      </c>
      <c r="R409">
        <v>10</v>
      </c>
      <c r="S409">
        <v>11</v>
      </c>
      <c r="T409">
        <v>525</v>
      </c>
      <c r="U409">
        <v>2</v>
      </c>
      <c r="V409">
        <v>0</v>
      </c>
      <c r="W409">
        <v>0</v>
      </c>
      <c r="X409">
        <v>450.08666092614891</v>
      </c>
      <c r="Y409">
        <v>0.5862514624872267</v>
      </c>
      <c r="Z409">
        <v>2.685024111337873</v>
      </c>
      <c r="AA409">
        <v>25.77208380483308</v>
      </c>
      <c r="AB409">
        <v>296.70246013093606</v>
      </c>
      <c r="AC409">
        <v>26.415334414658993</v>
      </c>
      <c r="AD409">
        <v>0</v>
      </c>
      <c r="AE409">
        <v>802.24781485040216</v>
      </c>
    </row>
    <row r="410" spans="1:31" x14ac:dyDescent="0.3">
      <c r="A410">
        <v>2552375</v>
      </c>
      <c r="B410">
        <v>1</v>
      </c>
      <c r="C410" t="s">
        <v>80</v>
      </c>
      <c r="D410" t="s">
        <v>95</v>
      </c>
      <c r="E410" t="s">
        <v>141</v>
      </c>
      <c r="F410" t="s">
        <v>1380</v>
      </c>
      <c r="G410" t="s">
        <v>134</v>
      </c>
      <c r="H410" t="s">
        <v>135</v>
      </c>
      <c r="I410" t="s">
        <v>136</v>
      </c>
      <c r="J410" t="s">
        <v>137</v>
      </c>
      <c r="K410" t="s">
        <v>138</v>
      </c>
      <c r="L410" t="s">
        <v>1381</v>
      </c>
      <c r="M410" t="s">
        <v>1382</v>
      </c>
      <c r="N410">
        <v>0.995</v>
      </c>
      <c r="O410">
        <v>2</v>
      </c>
      <c r="P410">
        <v>1049</v>
      </c>
      <c r="Q410">
        <v>15</v>
      </c>
      <c r="R410">
        <v>15</v>
      </c>
      <c r="S410">
        <v>15</v>
      </c>
      <c r="T410">
        <v>67</v>
      </c>
      <c r="U410">
        <v>1</v>
      </c>
      <c r="V410">
        <v>0</v>
      </c>
      <c r="W410">
        <v>1.0975276743121203</v>
      </c>
      <c r="X410">
        <v>190.88490063312989</v>
      </c>
      <c r="Y410">
        <v>42.269273783882056</v>
      </c>
      <c r="Z410">
        <v>4.9775368111196103</v>
      </c>
      <c r="AA410">
        <v>125.62697625461855</v>
      </c>
      <c r="AB410">
        <v>73.814275790780073</v>
      </c>
      <c r="AC410">
        <v>2.9259030338028</v>
      </c>
      <c r="AD410">
        <v>0</v>
      </c>
      <c r="AE410">
        <v>441.59639398164512</v>
      </c>
    </row>
    <row r="411" spans="1:31" x14ac:dyDescent="0.3">
      <c r="A411">
        <v>2551897</v>
      </c>
      <c r="B411">
        <v>1</v>
      </c>
      <c r="C411" t="s">
        <v>80</v>
      </c>
      <c r="D411" t="s">
        <v>84</v>
      </c>
      <c r="E411" t="s">
        <v>171</v>
      </c>
      <c r="F411" t="s">
        <v>1383</v>
      </c>
      <c r="G411" t="s">
        <v>190</v>
      </c>
      <c r="H411" t="s">
        <v>157</v>
      </c>
      <c r="I411" t="s">
        <v>136</v>
      </c>
      <c r="J411" t="s">
        <v>137</v>
      </c>
      <c r="K411" t="s">
        <v>138</v>
      </c>
      <c r="L411" t="s">
        <v>1384</v>
      </c>
      <c r="M411" t="s">
        <v>1385</v>
      </c>
      <c r="N411">
        <v>0.80194444399999998</v>
      </c>
      <c r="O411">
        <v>0</v>
      </c>
      <c r="P411">
        <v>250</v>
      </c>
      <c r="Q411">
        <v>0</v>
      </c>
      <c r="R411">
        <v>0</v>
      </c>
      <c r="S411">
        <v>0</v>
      </c>
      <c r="T411">
        <v>3</v>
      </c>
      <c r="U411">
        <v>0</v>
      </c>
      <c r="V411">
        <v>0</v>
      </c>
      <c r="W411">
        <v>0</v>
      </c>
      <c r="X411">
        <v>34.872576420006077</v>
      </c>
      <c r="Y411">
        <v>0</v>
      </c>
      <c r="Z411">
        <v>0</v>
      </c>
      <c r="AA411">
        <v>0</v>
      </c>
      <c r="AB411">
        <v>6.5692534795545016E-2</v>
      </c>
      <c r="AC411">
        <v>0</v>
      </c>
      <c r="AD411">
        <v>0</v>
      </c>
      <c r="AE411">
        <v>34.938268954801622</v>
      </c>
    </row>
    <row r="412" spans="1:31" x14ac:dyDescent="0.3">
      <c r="A412">
        <v>2551903</v>
      </c>
      <c r="B412">
        <v>1</v>
      </c>
      <c r="C412" t="s">
        <v>80</v>
      </c>
      <c r="D412" t="s">
        <v>96</v>
      </c>
      <c r="E412" t="s">
        <v>171</v>
      </c>
      <c r="F412" t="s">
        <v>1386</v>
      </c>
      <c r="G412" t="s">
        <v>202</v>
      </c>
      <c r="H412" t="s">
        <v>157</v>
      </c>
      <c r="I412" t="s">
        <v>136</v>
      </c>
      <c r="J412" t="s">
        <v>137</v>
      </c>
      <c r="K412" t="s">
        <v>138</v>
      </c>
      <c r="L412" t="s">
        <v>1387</v>
      </c>
      <c r="M412" t="s">
        <v>1388</v>
      </c>
      <c r="N412">
        <v>0.85972222200000004</v>
      </c>
      <c r="O412">
        <v>0</v>
      </c>
      <c r="P412">
        <v>18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6.961300637968332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6.961300637968332</v>
      </c>
    </row>
    <row r="413" spans="1:31" x14ac:dyDescent="0.3">
      <c r="A413">
        <v>2552710</v>
      </c>
      <c r="B413">
        <v>1</v>
      </c>
      <c r="C413" t="s">
        <v>81</v>
      </c>
      <c r="D413" t="s">
        <v>120</v>
      </c>
      <c r="E413" t="s">
        <v>184</v>
      </c>
      <c r="F413" t="s">
        <v>1389</v>
      </c>
      <c r="G413" t="s">
        <v>134</v>
      </c>
      <c r="H413" t="s">
        <v>135</v>
      </c>
      <c r="I413" t="s">
        <v>136</v>
      </c>
      <c r="J413" t="s">
        <v>137</v>
      </c>
      <c r="K413" t="s">
        <v>138</v>
      </c>
      <c r="L413" t="s">
        <v>1390</v>
      </c>
      <c r="M413" t="s">
        <v>1391</v>
      </c>
      <c r="N413">
        <v>0.78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84.401738530199992</v>
      </c>
      <c r="AD413">
        <v>0</v>
      </c>
      <c r="AE413">
        <v>84.401738530199992</v>
      </c>
    </row>
    <row r="414" spans="1:31" x14ac:dyDescent="0.3">
      <c r="A414">
        <v>2552687</v>
      </c>
      <c r="B414">
        <v>1</v>
      </c>
      <c r="C414" t="s">
        <v>81</v>
      </c>
      <c r="D414" t="s">
        <v>122</v>
      </c>
      <c r="E414" t="s">
        <v>147</v>
      </c>
      <c r="F414" t="s">
        <v>1392</v>
      </c>
      <c r="G414" t="s">
        <v>134</v>
      </c>
      <c r="H414" t="s">
        <v>135</v>
      </c>
      <c r="I414" t="s">
        <v>136</v>
      </c>
      <c r="J414" t="s">
        <v>137</v>
      </c>
      <c r="K414" t="s">
        <v>138</v>
      </c>
      <c r="L414" t="s">
        <v>1393</v>
      </c>
      <c r="M414" t="s">
        <v>1394</v>
      </c>
      <c r="N414">
        <v>0.95972222200000001</v>
      </c>
      <c r="O414">
        <v>2</v>
      </c>
      <c r="P414">
        <v>102</v>
      </c>
      <c r="Q414">
        <v>16</v>
      </c>
      <c r="R414">
        <v>7</v>
      </c>
      <c r="S414">
        <v>8</v>
      </c>
      <c r="T414">
        <v>8</v>
      </c>
      <c r="U414">
        <v>0</v>
      </c>
      <c r="V414">
        <v>0</v>
      </c>
      <c r="W414">
        <v>0.46570054868230004</v>
      </c>
      <c r="X414">
        <v>15.06291538407789</v>
      </c>
      <c r="Y414">
        <v>125.53880519115292</v>
      </c>
      <c r="Z414">
        <v>1.1838340511400001</v>
      </c>
      <c r="AA414">
        <v>25.540887423575803</v>
      </c>
      <c r="AB414">
        <v>3.1318395853874113</v>
      </c>
      <c r="AC414">
        <v>0</v>
      </c>
      <c r="AD414">
        <v>0</v>
      </c>
      <c r="AE414">
        <v>170.92398218401632</v>
      </c>
    </row>
    <row r="415" spans="1:31" x14ac:dyDescent="0.3">
      <c r="A415">
        <v>2552275</v>
      </c>
      <c r="B415">
        <v>1</v>
      </c>
      <c r="C415" t="s">
        <v>81</v>
      </c>
      <c r="D415" t="s">
        <v>127</v>
      </c>
      <c r="E415" t="s">
        <v>147</v>
      </c>
      <c r="F415" t="s">
        <v>1395</v>
      </c>
      <c r="G415" t="s">
        <v>134</v>
      </c>
      <c r="H415" t="s">
        <v>135</v>
      </c>
      <c r="I415" t="s">
        <v>136</v>
      </c>
      <c r="J415" t="s">
        <v>137</v>
      </c>
      <c r="K415" t="s">
        <v>138</v>
      </c>
      <c r="L415" t="s">
        <v>1396</v>
      </c>
      <c r="M415" t="s">
        <v>1397</v>
      </c>
      <c r="N415">
        <v>3.0238888880000001</v>
      </c>
      <c r="O415">
        <v>5</v>
      </c>
      <c r="P415">
        <v>12</v>
      </c>
      <c r="Q415">
        <v>183</v>
      </c>
      <c r="R415">
        <v>121</v>
      </c>
      <c r="S415">
        <v>16</v>
      </c>
      <c r="T415">
        <v>8</v>
      </c>
      <c r="U415">
        <v>0</v>
      </c>
      <c r="V415">
        <v>0</v>
      </c>
      <c r="W415">
        <v>4.8906150835040672</v>
      </c>
      <c r="X415">
        <v>4.3941122158225374</v>
      </c>
      <c r="Y415">
        <v>1268.5452485626276</v>
      </c>
      <c r="Z415">
        <v>383.00808632906961</v>
      </c>
      <c r="AA415">
        <v>70.701124398790256</v>
      </c>
      <c r="AB415">
        <v>22.619671137678608</v>
      </c>
      <c r="AC415">
        <v>0</v>
      </c>
      <c r="AD415">
        <v>0</v>
      </c>
      <c r="AE415">
        <v>1754.1588577274924</v>
      </c>
    </row>
    <row r="416" spans="1:31" x14ac:dyDescent="0.3">
      <c r="A416">
        <v>2552189</v>
      </c>
      <c r="B416">
        <v>1</v>
      </c>
      <c r="C416" t="s">
        <v>80</v>
      </c>
      <c r="D416" t="s">
        <v>103</v>
      </c>
      <c r="E416" t="s">
        <v>155</v>
      </c>
      <c r="F416" t="s">
        <v>1398</v>
      </c>
      <c r="G416" t="s">
        <v>143</v>
      </c>
      <c r="H416" t="s">
        <v>157</v>
      </c>
      <c r="I416" t="s">
        <v>136</v>
      </c>
      <c r="J416" t="s">
        <v>137</v>
      </c>
      <c r="K416" t="s">
        <v>144</v>
      </c>
      <c r="L416" t="s">
        <v>1399</v>
      </c>
      <c r="M416" t="s">
        <v>1400</v>
      </c>
      <c r="N416">
        <v>5.7619444440000001</v>
      </c>
      <c r="O416">
        <v>0</v>
      </c>
      <c r="P416">
        <v>283</v>
      </c>
      <c r="Q416">
        <v>0</v>
      </c>
      <c r="R416">
        <v>2</v>
      </c>
      <c r="S416">
        <v>0</v>
      </c>
      <c r="T416">
        <v>29</v>
      </c>
      <c r="U416">
        <v>0</v>
      </c>
      <c r="V416">
        <v>0</v>
      </c>
      <c r="W416">
        <v>0</v>
      </c>
      <c r="X416">
        <v>358.17683162983911</v>
      </c>
      <c r="Y416">
        <v>0</v>
      </c>
      <c r="Z416">
        <v>3.5031322587722928</v>
      </c>
      <c r="AA416">
        <v>0</v>
      </c>
      <c r="AB416">
        <v>415.78896315679799</v>
      </c>
      <c r="AC416">
        <v>0</v>
      </c>
      <c r="AD416">
        <v>0</v>
      </c>
      <c r="AE416">
        <v>777.46892704540937</v>
      </c>
    </row>
    <row r="417" spans="1:31" x14ac:dyDescent="0.3">
      <c r="A417">
        <v>2551883</v>
      </c>
      <c r="B417">
        <v>1</v>
      </c>
      <c r="C417" t="s">
        <v>80</v>
      </c>
      <c r="D417" t="s">
        <v>99</v>
      </c>
      <c r="E417" t="s">
        <v>141</v>
      </c>
      <c r="F417" t="s">
        <v>1401</v>
      </c>
      <c r="G417" t="s">
        <v>318</v>
      </c>
      <c r="H417" t="s">
        <v>135</v>
      </c>
      <c r="I417" t="s">
        <v>136</v>
      </c>
      <c r="J417" t="s">
        <v>137</v>
      </c>
      <c r="K417" t="s">
        <v>144</v>
      </c>
      <c r="L417" t="s">
        <v>1402</v>
      </c>
      <c r="M417" t="s">
        <v>1403</v>
      </c>
      <c r="N417">
        <v>0.116388888</v>
      </c>
      <c r="O417">
        <v>6</v>
      </c>
      <c r="P417">
        <v>5534</v>
      </c>
      <c r="Q417">
        <v>0</v>
      </c>
      <c r="R417">
        <v>98</v>
      </c>
      <c r="S417">
        <v>15</v>
      </c>
      <c r="T417">
        <v>693</v>
      </c>
      <c r="U417">
        <v>1</v>
      </c>
      <c r="V417">
        <v>3</v>
      </c>
      <c r="W417">
        <v>5.9714427788036168</v>
      </c>
      <c r="X417">
        <v>107.82279506220981</v>
      </c>
      <c r="Y417">
        <v>0</v>
      </c>
      <c r="Z417">
        <v>2.1189789927519533</v>
      </c>
      <c r="AA417">
        <v>15.873685588772794</v>
      </c>
      <c r="AB417">
        <v>53.349589874121428</v>
      </c>
      <c r="AC417">
        <v>8.9822315897452345</v>
      </c>
      <c r="AD417">
        <v>7.8754206725818161</v>
      </c>
      <c r="AE417">
        <v>201.99414455898662</v>
      </c>
    </row>
    <row r="418" spans="1:31" x14ac:dyDescent="0.3">
      <c r="A418">
        <v>2552916</v>
      </c>
      <c r="B418">
        <v>1</v>
      </c>
      <c r="C418" t="s">
        <v>80</v>
      </c>
      <c r="D418" t="s">
        <v>83</v>
      </c>
      <c r="E418" t="s">
        <v>171</v>
      </c>
      <c r="F418" t="s">
        <v>1404</v>
      </c>
      <c r="G418" t="s">
        <v>190</v>
      </c>
      <c r="H418" t="s">
        <v>157</v>
      </c>
      <c r="I418" t="s">
        <v>136</v>
      </c>
      <c r="J418" t="s">
        <v>137</v>
      </c>
      <c r="K418" t="s">
        <v>138</v>
      </c>
      <c r="L418" t="s">
        <v>1405</v>
      </c>
      <c r="M418" t="s">
        <v>1406</v>
      </c>
      <c r="N418">
        <v>1.672222222</v>
      </c>
      <c r="O418">
        <v>0</v>
      </c>
      <c r="P418">
        <v>93</v>
      </c>
      <c r="Q418">
        <v>0</v>
      </c>
      <c r="R418">
        <v>0</v>
      </c>
      <c r="S418">
        <v>0</v>
      </c>
      <c r="T418">
        <v>11</v>
      </c>
      <c r="U418">
        <v>0</v>
      </c>
      <c r="V418">
        <v>0</v>
      </c>
      <c r="W418">
        <v>0</v>
      </c>
      <c r="X418">
        <v>37.211432844458443</v>
      </c>
      <c r="Y418">
        <v>0</v>
      </c>
      <c r="Z418">
        <v>0</v>
      </c>
      <c r="AA418">
        <v>0</v>
      </c>
      <c r="AB418">
        <v>3.5426627042276677</v>
      </c>
      <c r="AC418">
        <v>0</v>
      </c>
      <c r="AD418">
        <v>0</v>
      </c>
      <c r="AE418">
        <v>40.754095548686109</v>
      </c>
    </row>
    <row r="419" spans="1:31" x14ac:dyDescent="0.3">
      <c r="A419">
        <v>2552673</v>
      </c>
      <c r="B419">
        <v>1</v>
      </c>
      <c r="C419" t="s">
        <v>81</v>
      </c>
      <c r="D419" t="s">
        <v>120</v>
      </c>
      <c r="E419" t="s">
        <v>147</v>
      </c>
      <c r="F419" t="s">
        <v>1407</v>
      </c>
      <c r="G419" t="s">
        <v>134</v>
      </c>
      <c r="H419" t="s">
        <v>135</v>
      </c>
      <c r="I419" t="s">
        <v>136</v>
      </c>
      <c r="J419" t="s">
        <v>137</v>
      </c>
      <c r="K419" t="s">
        <v>138</v>
      </c>
      <c r="L419" t="s">
        <v>1408</v>
      </c>
      <c r="M419" t="s">
        <v>1409</v>
      </c>
      <c r="N419">
        <v>0.57972222200000001</v>
      </c>
      <c r="O419">
        <v>1</v>
      </c>
      <c r="P419">
        <v>135</v>
      </c>
      <c r="Q419">
        <v>36</v>
      </c>
      <c r="R419">
        <v>11</v>
      </c>
      <c r="S419">
        <v>1</v>
      </c>
      <c r="T419">
        <v>20</v>
      </c>
      <c r="U419">
        <v>0</v>
      </c>
      <c r="V419">
        <v>0</v>
      </c>
      <c r="W419">
        <v>0</v>
      </c>
      <c r="X419">
        <v>13.35829562927686</v>
      </c>
      <c r="Y419">
        <v>38.640166392106373</v>
      </c>
      <c r="Z419">
        <v>12.732410902730507</v>
      </c>
      <c r="AA419">
        <v>0.184761723300535</v>
      </c>
      <c r="AB419">
        <v>4.5701844156918376</v>
      </c>
      <c r="AC419">
        <v>0</v>
      </c>
      <c r="AD419">
        <v>0</v>
      </c>
      <c r="AE419">
        <v>69.485819063106121</v>
      </c>
    </row>
    <row r="420" spans="1:31" x14ac:dyDescent="0.3">
      <c r="A420">
        <v>2552922</v>
      </c>
      <c r="B420">
        <v>1</v>
      </c>
      <c r="C420" t="s">
        <v>80</v>
      </c>
      <c r="D420" t="s">
        <v>88</v>
      </c>
      <c r="E420" t="s">
        <v>175</v>
      </c>
      <c r="F420" t="s">
        <v>1268</v>
      </c>
      <c r="G420" t="s">
        <v>190</v>
      </c>
      <c r="H420" t="s">
        <v>157</v>
      </c>
      <c r="I420" t="s">
        <v>136</v>
      </c>
      <c r="J420" t="s">
        <v>137</v>
      </c>
      <c r="K420" t="s">
        <v>138</v>
      </c>
      <c r="L420" t="s">
        <v>1410</v>
      </c>
      <c r="M420" t="s">
        <v>1411</v>
      </c>
      <c r="N420">
        <v>1.5347222220000001</v>
      </c>
      <c r="O420">
        <v>0</v>
      </c>
      <c r="P420">
        <v>9</v>
      </c>
      <c r="Q420">
        <v>0</v>
      </c>
      <c r="R420">
        <v>0</v>
      </c>
      <c r="S420">
        <v>0</v>
      </c>
      <c r="T420">
        <v>3</v>
      </c>
      <c r="U420">
        <v>0</v>
      </c>
      <c r="V420">
        <v>0</v>
      </c>
      <c r="W420">
        <v>0</v>
      </c>
      <c r="X420">
        <v>3.8501250789950552</v>
      </c>
      <c r="Y420">
        <v>0</v>
      </c>
      <c r="Z420">
        <v>0</v>
      </c>
      <c r="AA420">
        <v>0</v>
      </c>
      <c r="AB420">
        <v>2.7109530117486713</v>
      </c>
      <c r="AC420">
        <v>0</v>
      </c>
      <c r="AD420">
        <v>0</v>
      </c>
      <c r="AE420">
        <v>6.5610780907437265</v>
      </c>
    </row>
    <row r="421" spans="1:31" x14ac:dyDescent="0.3">
      <c r="A421">
        <v>2552381</v>
      </c>
      <c r="B421">
        <v>1</v>
      </c>
      <c r="C421" t="s">
        <v>81</v>
      </c>
      <c r="D421" t="s">
        <v>114</v>
      </c>
      <c r="E421" t="s">
        <v>141</v>
      </c>
      <c r="F421" t="s">
        <v>1412</v>
      </c>
      <c r="G421" t="s">
        <v>134</v>
      </c>
      <c r="H421" t="s">
        <v>135</v>
      </c>
      <c r="I421" t="s">
        <v>136</v>
      </c>
      <c r="J421" t="s">
        <v>137</v>
      </c>
      <c r="K421" t="s">
        <v>138</v>
      </c>
      <c r="L421" t="s">
        <v>1413</v>
      </c>
      <c r="M421" t="s">
        <v>1414</v>
      </c>
      <c r="N421">
        <v>0.56583333300000005</v>
      </c>
      <c r="O421">
        <v>20</v>
      </c>
      <c r="P421">
        <v>5833</v>
      </c>
      <c r="Q421">
        <v>9</v>
      </c>
      <c r="R421">
        <v>307</v>
      </c>
      <c r="S421">
        <v>20</v>
      </c>
      <c r="T421">
        <v>480</v>
      </c>
      <c r="U421">
        <v>0</v>
      </c>
      <c r="V421">
        <v>0</v>
      </c>
      <c r="W421">
        <v>2.0909781405656007</v>
      </c>
      <c r="X421">
        <v>338.00725777453368</v>
      </c>
      <c r="Y421">
        <v>11.141321690870907</v>
      </c>
      <c r="Z421">
        <v>66.377806065237095</v>
      </c>
      <c r="AA421">
        <v>34.15110831610226</v>
      </c>
      <c r="AB421">
        <v>131.07509587030628</v>
      </c>
      <c r="AC421">
        <v>0</v>
      </c>
      <c r="AD421">
        <v>0</v>
      </c>
      <c r="AE421">
        <v>582.84356785761577</v>
      </c>
    </row>
    <row r="422" spans="1:31" x14ac:dyDescent="0.3">
      <c r="A422">
        <v>2552696</v>
      </c>
      <c r="B422">
        <v>1</v>
      </c>
      <c r="C422" t="s">
        <v>80</v>
      </c>
      <c r="D422" t="s">
        <v>97</v>
      </c>
      <c r="E422" t="s">
        <v>166</v>
      </c>
      <c r="F422" t="s">
        <v>1415</v>
      </c>
      <c r="G422" t="s">
        <v>181</v>
      </c>
      <c r="H422" t="s">
        <v>157</v>
      </c>
      <c r="I422" t="s">
        <v>136</v>
      </c>
      <c r="J422" t="s">
        <v>137</v>
      </c>
      <c r="K422" t="s">
        <v>138</v>
      </c>
      <c r="L422" t="s">
        <v>1416</v>
      </c>
      <c r="M422" t="s">
        <v>1417</v>
      </c>
      <c r="N422">
        <v>1.7066666660000001</v>
      </c>
      <c r="O422">
        <v>0</v>
      </c>
      <c r="P422">
        <v>2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0.60483575843916748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0.60483575843916748</v>
      </c>
    </row>
    <row r="423" spans="1:31" x14ac:dyDescent="0.3">
      <c r="A423">
        <v>2552241</v>
      </c>
      <c r="B423">
        <v>1</v>
      </c>
      <c r="C423" t="s">
        <v>81</v>
      </c>
      <c r="D423" t="s">
        <v>112</v>
      </c>
      <c r="E423" t="s">
        <v>141</v>
      </c>
      <c r="F423" t="s">
        <v>1418</v>
      </c>
      <c r="G423" t="s">
        <v>134</v>
      </c>
      <c r="H423" t="s">
        <v>135</v>
      </c>
      <c r="I423" t="s">
        <v>136</v>
      </c>
      <c r="J423" t="s">
        <v>137</v>
      </c>
      <c r="K423" t="s">
        <v>138</v>
      </c>
      <c r="L423" t="s">
        <v>1419</v>
      </c>
      <c r="M423" t="s">
        <v>1420</v>
      </c>
      <c r="N423">
        <v>2.039722222</v>
      </c>
      <c r="O423">
        <v>0</v>
      </c>
      <c r="P423">
        <v>1</v>
      </c>
      <c r="Q423">
        <v>33</v>
      </c>
      <c r="R423">
        <v>23</v>
      </c>
      <c r="S423">
        <v>1</v>
      </c>
      <c r="T423">
        <v>0</v>
      </c>
      <c r="U423">
        <v>1</v>
      </c>
      <c r="V423">
        <v>0</v>
      </c>
      <c r="W423">
        <v>0</v>
      </c>
      <c r="X423">
        <v>5.0699542524688255</v>
      </c>
      <c r="Y423">
        <v>620.49290927034644</v>
      </c>
      <c r="Z423">
        <v>822.39176483310723</v>
      </c>
      <c r="AA423">
        <v>4.2553940090261113</v>
      </c>
      <c r="AB423">
        <v>0</v>
      </c>
      <c r="AC423">
        <v>366.99091363123</v>
      </c>
      <c r="AD423">
        <v>0</v>
      </c>
      <c r="AE423">
        <v>1819.2009359961785</v>
      </c>
    </row>
    <row r="424" spans="1:31" x14ac:dyDescent="0.3">
      <c r="A424">
        <v>2552341</v>
      </c>
      <c r="B424">
        <v>1</v>
      </c>
      <c r="C424" t="s">
        <v>80</v>
      </c>
      <c r="D424" t="s">
        <v>85</v>
      </c>
      <c r="E424" t="s">
        <v>166</v>
      </c>
      <c r="F424" t="s">
        <v>1421</v>
      </c>
      <c r="G424" t="s">
        <v>198</v>
      </c>
      <c r="H424" t="s">
        <v>157</v>
      </c>
      <c r="I424" t="s">
        <v>136</v>
      </c>
      <c r="J424" t="s">
        <v>137</v>
      </c>
      <c r="K424" t="s">
        <v>138</v>
      </c>
      <c r="L424" t="s">
        <v>1422</v>
      </c>
      <c r="M424" t="s">
        <v>1423</v>
      </c>
      <c r="N424">
        <v>1.0055555549999999</v>
      </c>
      <c r="O424">
        <v>0</v>
      </c>
      <c r="P424">
        <v>15</v>
      </c>
      <c r="Q424">
        <v>0</v>
      </c>
      <c r="R424">
        <v>0</v>
      </c>
      <c r="S424">
        <v>0</v>
      </c>
      <c r="T424">
        <v>4</v>
      </c>
      <c r="U424">
        <v>0</v>
      </c>
      <c r="V424">
        <v>0</v>
      </c>
      <c r="W424">
        <v>0</v>
      </c>
      <c r="X424">
        <v>5.2229369386669342</v>
      </c>
      <c r="Y424">
        <v>0</v>
      </c>
      <c r="Z424">
        <v>0</v>
      </c>
      <c r="AA424">
        <v>0</v>
      </c>
      <c r="AB424">
        <v>19.5672399718596</v>
      </c>
      <c r="AC424">
        <v>0</v>
      </c>
      <c r="AD424">
        <v>0</v>
      </c>
      <c r="AE424">
        <v>24.790176910526533</v>
      </c>
    </row>
    <row r="425" spans="1:31" x14ac:dyDescent="0.3">
      <c r="A425">
        <v>2552155</v>
      </c>
      <c r="B425">
        <v>1</v>
      </c>
      <c r="C425" t="s">
        <v>80</v>
      </c>
      <c r="D425" t="s">
        <v>100</v>
      </c>
      <c r="E425" t="s">
        <v>166</v>
      </c>
      <c r="F425" t="s">
        <v>1424</v>
      </c>
      <c r="G425" t="s">
        <v>181</v>
      </c>
      <c r="H425" t="s">
        <v>157</v>
      </c>
      <c r="I425" t="s">
        <v>136</v>
      </c>
      <c r="J425" t="s">
        <v>137</v>
      </c>
      <c r="K425" t="s">
        <v>138</v>
      </c>
      <c r="L425" t="s">
        <v>1425</v>
      </c>
      <c r="M425" t="s">
        <v>1426</v>
      </c>
      <c r="N425">
        <v>7.6655555550000001</v>
      </c>
      <c r="O425">
        <v>0</v>
      </c>
      <c r="P425">
        <v>1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2.4561303601002304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2.4561303601002304</v>
      </c>
    </row>
    <row r="426" spans="1:31" x14ac:dyDescent="0.3">
      <c r="A426">
        <v>2552759</v>
      </c>
      <c r="B426">
        <v>1</v>
      </c>
      <c r="C426" t="s">
        <v>80</v>
      </c>
      <c r="D426" t="s">
        <v>83</v>
      </c>
      <c r="E426" t="s">
        <v>166</v>
      </c>
      <c r="F426" t="s">
        <v>1427</v>
      </c>
      <c r="G426" t="s">
        <v>168</v>
      </c>
      <c r="H426" t="s">
        <v>157</v>
      </c>
      <c r="I426" t="s">
        <v>136</v>
      </c>
      <c r="J426" t="s">
        <v>137</v>
      </c>
      <c r="K426" t="s">
        <v>138</v>
      </c>
      <c r="L426" t="s">
        <v>1428</v>
      </c>
      <c r="M426" t="s">
        <v>1429</v>
      </c>
      <c r="N426">
        <v>7.1277777770000004</v>
      </c>
      <c r="O426">
        <v>0</v>
      </c>
      <c r="P426">
        <v>3</v>
      </c>
      <c r="Q426">
        <v>0</v>
      </c>
      <c r="R426">
        <v>0</v>
      </c>
      <c r="S426">
        <v>0</v>
      </c>
      <c r="T426">
        <v>2</v>
      </c>
      <c r="U426">
        <v>0</v>
      </c>
      <c r="V426">
        <v>0</v>
      </c>
      <c r="W426">
        <v>0</v>
      </c>
      <c r="X426">
        <v>5.9239494579877343</v>
      </c>
      <c r="Y426">
        <v>0</v>
      </c>
      <c r="Z426">
        <v>0</v>
      </c>
      <c r="AA426">
        <v>0</v>
      </c>
      <c r="AB426">
        <v>1.03379223592256</v>
      </c>
      <c r="AC426">
        <v>0</v>
      </c>
      <c r="AD426">
        <v>0</v>
      </c>
      <c r="AE426">
        <v>6.9577416939102941</v>
      </c>
    </row>
    <row r="427" spans="1:31" x14ac:dyDescent="0.3">
      <c r="A427">
        <v>2552201</v>
      </c>
      <c r="B427">
        <v>1</v>
      </c>
      <c r="C427" t="s">
        <v>81</v>
      </c>
      <c r="D427" t="s">
        <v>124</v>
      </c>
      <c r="E427" t="s">
        <v>141</v>
      </c>
      <c r="F427" t="s">
        <v>1430</v>
      </c>
      <c r="G427" t="s">
        <v>194</v>
      </c>
      <c r="H427" t="s">
        <v>135</v>
      </c>
      <c r="I427" t="s">
        <v>136</v>
      </c>
      <c r="J427" t="s">
        <v>137</v>
      </c>
      <c r="K427" t="s">
        <v>144</v>
      </c>
      <c r="L427" t="s">
        <v>1431</v>
      </c>
      <c r="M427" t="s">
        <v>1432</v>
      </c>
      <c r="N427">
        <v>3.3872222220000001</v>
      </c>
      <c r="O427">
        <v>2</v>
      </c>
      <c r="P427">
        <v>182</v>
      </c>
      <c r="Q427">
        <v>38</v>
      </c>
      <c r="R427">
        <v>127</v>
      </c>
      <c r="S427">
        <v>13</v>
      </c>
      <c r="T427">
        <v>21</v>
      </c>
      <c r="U427">
        <v>1</v>
      </c>
      <c r="V427">
        <v>0</v>
      </c>
      <c r="W427">
        <v>3.5032848667510406</v>
      </c>
      <c r="X427">
        <v>83.935374989312578</v>
      </c>
      <c r="Y427">
        <v>185.09003731542094</v>
      </c>
      <c r="Z427">
        <v>504.44270327191674</v>
      </c>
      <c r="AA427">
        <v>178.94844164735531</v>
      </c>
      <c r="AB427">
        <v>39.044029927598466</v>
      </c>
      <c r="AC427">
        <v>9.0456221139223345</v>
      </c>
      <c r="AD427">
        <v>0</v>
      </c>
      <c r="AE427">
        <v>1004.0094941322775</v>
      </c>
    </row>
    <row r="428" spans="1:31" x14ac:dyDescent="0.3">
      <c r="A428">
        <v>2552118</v>
      </c>
      <c r="B428">
        <v>1</v>
      </c>
      <c r="C428" t="s">
        <v>81</v>
      </c>
      <c r="D428" t="s">
        <v>126</v>
      </c>
      <c r="E428" t="s">
        <v>147</v>
      </c>
      <c r="F428" t="s">
        <v>707</v>
      </c>
      <c r="G428" t="s">
        <v>194</v>
      </c>
      <c r="H428" t="s">
        <v>135</v>
      </c>
      <c r="I428" t="s">
        <v>136</v>
      </c>
      <c r="J428" t="s">
        <v>137</v>
      </c>
      <c r="K428" t="s">
        <v>144</v>
      </c>
      <c r="L428" t="s">
        <v>1433</v>
      </c>
      <c r="M428" t="s">
        <v>1434</v>
      </c>
      <c r="N428">
        <v>6.5963888879999999</v>
      </c>
      <c r="O428">
        <v>15</v>
      </c>
      <c r="P428">
        <v>1652</v>
      </c>
      <c r="Q428">
        <v>72</v>
      </c>
      <c r="R428">
        <v>544</v>
      </c>
      <c r="S428">
        <v>13</v>
      </c>
      <c r="T428">
        <v>93</v>
      </c>
      <c r="U428">
        <v>0</v>
      </c>
      <c r="V428">
        <v>0</v>
      </c>
      <c r="W428">
        <v>20.992998776860983</v>
      </c>
      <c r="X428">
        <v>1085.5086938480645</v>
      </c>
      <c r="Y428">
        <v>4722.4626147202089</v>
      </c>
      <c r="Z428">
        <v>1842.0909021529799</v>
      </c>
      <c r="AA428">
        <v>804.01381731245317</v>
      </c>
      <c r="AB428">
        <v>419.55486150397888</v>
      </c>
      <c r="AC428">
        <v>0</v>
      </c>
      <c r="AD428">
        <v>0</v>
      </c>
      <c r="AE428">
        <v>8894.6238883145452</v>
      </c>
    </row>
    <row r="429" spans="1:31" x14ac:dyDescent="0.3">
      <c r="A429">
        <v>2552450</v>
      </c>
      <c r="B429">
        <v>1</v>
      </c>
      <c r="C429" t="s">
        <v>80</v>
      </c>
      <c r="D429" t="s">
        <v>88</v>
      </c>
      <c r="E429" t="s">
        <v>184</v>
      </c>
      <c r="F429" t="s">
        <v>1435</v>
      </c>
      <c r="G429" t="s">
        <v>134</v>
      </c>
      <c r="H429" t="s">
        <v>135</v>
      </c>
      <c r="I429" t="s">
        <v>136</v>
      </c>
      <c r="J429" t="s">
        <v>137</v>
      </c>
      <c r="K429" t="s">
        <v>138</v>
      </c>
      <c r="L429" t="s">
        <v>1436</v>
      </c>
      <c r="M429" t="s">
        <v>1437</v>
      </c>
      <c r="N429">
        <v>0.42925722199999999</v>
      </c>
      <c r="O429">
        <v>0</v>
      </c>
      <c r="P429">
        <v>37</v>
      </c>
      <c r="Q429">
        <v>0</v>
      </c>
      <c r="R429">
        <v>0</v>
      </c>
      <c r="S429">
        <v>1</v>
      </c>
      <c r="T429">
        <v>4</v>
      </c>
      <c r="U429">
        <v>0</v>
      </c>
      <c r="V429">
        <v>0</v>
      </c>
      <c r="W429">
        <v>0</v>
      </c>
      <c r="X429">
        <v>10.760325866756999</v>
      </c>
      <c r="Y429">
        <v>0</v>
      </c>
      <c r="Z429">
        <v>0</v>
      </c>
      <c r="AA429">
        <v>86.136448938328954</v>
      </c>
      <c r="AB429">
        <v>3.7490927183897502E-2</v>
      </c>
      <c r="AC429">
        <v>0</v>
      </c>
      <c r="AD429">
        <v>0</v>
      </c>
      <c r="AE429">
        <v>96.93426573226985</v>
      </c>
    </row>
    <row r="430" spans="1:31" x14ac:dyDescent="0.3">
      <c r="A430">
        <v>2552596</v>
      </c>
      <c r="B430">
        <v>1</v>
      </c>
      <c r="C430" t="s">
        <v>80</v>
      </c>
      <c r="D430" t="s">
        <v>102</v>
      </c>
      <c r="E430" t="s">
        <v>141</v>
      </c>
      <c r="F430" t="s">
        <v>1438</v>
      </c>
      <c r="G430" t="s">
        <v>134</v>
      </c>
      <c r="H430" t="s">
        <v>135</v>
      </c>
      <c r="I430" t="s">
        <v>136</v>
      </c>
      <c r="J430" t="s">
        <v>137</v>
      </c>
      <c r="K430" t="s">
        <v>138</v>
      </c>
      <c r="L430" t="s">
        <v>1439</v>
      </c>
      <c r="M430" t="s">
        <v>1440</v>
      </c>
      <c r="N430">
        <v>0.218888888</v>
      </c>
      <c r="O430">
        <v>0</v>
      </c>
      <c r="P430">
        <v>630</v>
      </c>
      <c r="Q430">
        <v>39</v>
      </c>
      <c r="R430">
        <v>132</v>
      </c>
      <c r="S430">
        <v>17</v>
      </c>
      <c r="T430">
        <v>78</v>
      </c>
      <c r="U430">
        <v>1</v>
      </c>
      <c r="V430">
        <v>0</v>
      </c>
      <c r="W430">
        <v>0</v>
      </c>
      <c r="X430">
        <v>30.483758272870009</v>
      </c>
      <c r="Y430">
        <v>42.199839341940802</v>
      </c>
      <c r="Z430">
        <v>50.650880555790636</v>
      </c>
      <c r="AA430">
        <v>36.778385987361368</v>
      </c>
      <c r="AB430">
        <v>25.829952467003196</v>
      </c>
      <c r="AC430">
        <v>8.8917096318178004</v>
      </c>
      <c r="AD430">
        <v>0</v>
      </c>
      <c r="AE430">
        <v>194.83452625678379</v>
      </c>
    </row>
    <row r="431" spans="1:31" x14ac:dyDescent="0.3">
      <c r="A431">
        <v>2552510</v>
      </c>
      <c r="B431">
        <v>1</v>
      </c>
      <c r="C431" t="s">
        <v>80</v>
      </c>
      <c r="D431" t="s">
        <v>97</v>
      </c>
      <c r="E431" t="s">
        <v>141</v>
      </c>
      <c r="F431" t="s">
        <v>1441</v>
      </c>
      <c r="G431" t="s">
        <v>134</v>
      </c>
      <c r="H431" t="s">
        <v>135</v>
      </c>
      <c r="I431" t="s">
        <v>136</v>
      </c>
      <c r="J431" t="s">
        <v>137</v>
      </c>
      <c r="K431" t="s">
        <v>138</v>
      </c>
      <c r="L431" t="s">
        <v>1078</v>
      </c>
      <c r="M431" t="s">
        <v>1442</v>
      </c>
      <c r="N431">
        <v>0.25166666599999998</v>
      </c>
      <c r="O431">
        <v>2</v>
      </c>
      <c r="P431">
        <v>897</v>
      </c>
      <c r="Q431">
        <v>1</v>
      </c>
      <c r="R431">
        <v>30</v>
      </c>
      <c r="S431">
        <v>5</v>
      </c>
      <c r="T431">
        <v>68</v>
      </c>
      <c r="U431">
        <v>0</v>
      </c>
      <c r="V431">
        <v>0</v>
      </c>
      <c r="W431">
        <v>7.3921431581009998</v>
      </c>
      <c r="X431">
        <v>44.779049115381575</v>
      </c>
      <c r="Y431">
        <v>3.4165653560359999E-2</v>
      </c>
      <c r="Z431">
        <v>1.7361543267856654</v>
      </c>
      <c r="AA431">
        <v>3.4536661223627494</v>
      </c>
      <c r="AB431">
        <v>32.601247024821134</v>
      </c>
      <c r="AC431">
        <v>0</v>
      </c>
      <c r="AD431">
        <v>0</v>
      </c>
      <c r="AE431">
        <v>89.996425401012488</v>
      </c>
    </row>
    <row r="432" spans="1:31" x14ac:dyDescent="0.3">
      <c r="A432">
        <v>2552015</v>
      </c>
      <c r="B432">
        <v>1</v>
      </c>
      <c r="C432" t="s">
        <v>80</v>
      </c>
      <c r="D432" t="s">
        <v>96</v>
      </c>
      <c r="E432" t="s">
        <v>141</v>
      </c>
      <c r="F432" t="s">
        <v>1443</v>
      </c>
      <c r="G432" t="s">
        <v>143</v>
      </c>
      <c r="H432" t="s">
        <v>135</v>
      </c>
      <c r="I432" t="s">
        <v>136</v>
      </c>
      <c r="J432" t="s">
        <v>137</v>
      </c>
      <c r="K432" t="s">
        <v>144</v>
      </c>
      <c r="L432" t="s">
        <v>1444</v>
      </c>
      <c r="M432" t="s">
        <v>1445</v>
      </c>
      <c r="N432">
        <v>4.664722222</v>
      </c>
      <c r="O432">
        <v>2</v>
      </c>
      <c r="P432">
        <v>41</v>
      </c>
      <c r="Q432">
        <v>14</v>
      </c>
      <c r="R432">
        <v>6</v>
      </c>
      <c r="S432">
        <v>5</v>
      </c>
      <c r="T432">
        <v>5</v>
      </c>
      <c r="U432">
        <v>0</v>
      </c>
      <c r="V432">
        <v>0</v>
      </c>
      <c r="W432">
        <v>7.2687377997375373</v>
      </c>
      <c r="X432">
        <v>32.678871186780242</v>
      </c>
      <c r="Y432">
        <v>119.99274558814591</v>
      </c>
      <c r="Z432">
        <v>11.3512075686342</v>
      </c>
      <c r="AA432">
        <v>46.585191805943836</v>
      </c>
      <c r="AB432">
        <v>62.20098105961452</v>
      </c>
      <c r="AC432">
        <v>0</v>
      </c>
      <c r="AD432">
        <v>0</v>
      </c>
      <c r="AE432">
        <v>280.07773500885628</v>
      </c>
    </row>
    <row r="433" spans="1:31" x14ac:dyDescent="0.3">
      <c r="A433">
        <v>2552009</v>
      </c>
      <c r="B433">
        <v>1</v>
      </c>
      <c r="C433" t="s">
        <v>80</v>
      </c>
      <c r="D433" t="s">
        <v>98</v>
      </c>
      <c r="E433" t="s">
        <v>155</v>
      </c>
      <c r="F433" t="s">
        <v>1446</v>
      </c>
      <c r="G433" t="s">
        <v>202</v>
      </c>
      <c r="H433" t="s">
        <v>157</v>
      </c>
      <c r="I433" t="s">
        <v>136</v>
      </c>
      <c r="J433" t="s">
        <v>137</v>
      </c>
      <c r="K433" t="s">
        <v>138</v>
      </c>
      <c r="L433" t="s">
        <v>1447</v>
      </c>
      <c r="M433" t="s">
        <v>1448</v>
      </c>
      <c r="N433">
        <v>1.03</v>
      </c>
      <c r="O433">
        <v>0</v>
      </c>
      <c r="P433">
        <v>53</v>
      </c>
      <c r="Q433">
        <v>0</v>
      </c>
      <c r="R433">
        <v>19</v>
      </c>
      <c r="S433">
        <v>0</v>
      </c>
      <c r="T433">
        <v>12</v>
      </c>
      <c r="U433">
        <v>0</v>
      </c>
      <c r="V433">
        <v>0</v>
      </c>
      <c r="W433">
        <v>0</v>
      </c>
      <c r="X433">
        <v>14.610490310089732</v>
      </c>
      <c r="Y433">
        <v>0</v>
      </c>
      <c r="Z433">
        <v>22.095528885103548</v>
      </c>
      <c r="AA433">
        <v>0</v>
      </c>
      <c r="AB433">
        <v>19.531706554946602</v>
      </c>
      <c r="AC433">
        <v>0</v>
      </c>
      <c r="AD433">
        <v>0</v>
      </c>
      <c r="AE433">
        <v>56.23772575013988</v>
      </c>
    </row>
    <row r="434" spans="1:31" x14ac:dyDescent="0.3">
      <c r="A434">
        <v>2552825</v>
      </c>
      <c r="B434">
        <v>1</v>
      </c>
      <c r="C434" t="s">
        <v>80</v>
      </c>
      <c r="D434" t="s">
        <v>96</v>
      </c>
      <c r="E434" t="s">
        <v>171</v>
      </c>
      <c r="F434" t="s">
        <v>1449</v>
      </c>
      <c r="G434" t="s">
        <v>202</v>
      </c>
      <c r="H434" t="s">
        <v>157</v>
      </c>
      <c r="I434" t="s">
        <v>136</v>
      </c>
      <c r="J434" t="s">
        <v>137</v>
      </c>
      <c r="K434" t="s">
        <v>138</v>
      </c>
      <c r="L434" t="s">
        <v>1184</v>
      </c>
      <c r="M434" t="s">
        <v>1450</v>
      </c>
      <c r="N434">
        <v>0.63833333299999995</v>
      </c>
      <c r="O434">
        <v>0</v>
      </c>
      <c r="P434">
        <v>14</v>
      </c>
      <c r="Q434">
        <v>0</v>
      </c>
      <c r="R434">
        <v>2</v>
      </c>
      <c r="S434">
        <v>0</v>
      </c>
      <c r="T434">
        <v>5</v>
      </c>
      <c r="U434">
        <v>0</v>
      </c>
      <c r="V434">
        <v>0</v>
      </c>
      <c r="W434">
        <v>0</v>
      </c>
      <c r="X434">
        <v>1.7160652134294603</v>
      </c>
      <c r="Y434">
        <v>0</v>
      </c>
      <c r="Z434">
        <v>5.8977240675394997E-2</v>
      </c>
      <c r="AA434">
        <v>0</v>
      </c>
      <c r="AB434">
        <v>6.1361098468788287</v>
      </c>
      <c r="AC434">
        <v>0</v>
      </c>
      <c r="AD434">
        <v>0</v>
      </c>
      <c r="AE434">
        <v>7.9111523009836837</v>
      </c>
    </row>
    <row r="435" spans="1:31" x14ac:dyDescent="0.3">
      <c r="A435">
        <v>2552115</v>
      </c>
      <c r="B435">
        <v>1</v>
      </c>
      <c r="C435" t="s">
        <v>80</v>
      </c>
      <c r="D435" t="s">
        <v>91</v>
      </c>
      <c r="E435" t="s">
        <v>166</v>
      </c>
      <c r="F435" t="s">
        <v>1451</v>
      </c>
      <c r="G435" t="s">
        <v>181</v>
      </c>
      <c r="H435" t="s">
        <v>157</v>
      </c>
      <c r="I435" t="s">
        <v>136</v>
      </c>
      <c r="J435" t="s">
        <v>137</v>
      </c>
      <c r="K435" t="s">
        <v>138</v>
      </c>
      <c r="L435" t="s">
        <v>1448</v>
      </c>
      <c r="M435" t="s">
        <v>1452</v>
      </c>
      <c r="N435">
        <v>1.5336111109999999</v>
      </c>
      <c r="O435">
        <v>0</v>
      </c>
      <c r="P435">
        <v>4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1.3338852350399999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1.3338852350399999</v>
      </c>
    </row>
    <row r="436" spans="1:31" x14ac:dyDescent="0.3">
      <c r="A436">
        <v>2552092</v>
      </c>
      <c r="B436">
        <v>1</v>
      </c>
      <c r="C436" t="s">
        <v>81</v>
      </c>
      <c r="D436" t="s">
        <v>123</v>
      </c>
      <c r="E436" t="s">
        <v>184</v>
      </c>
      <c r="F436" t="s">
        <v>222</v>
      </c>
      <c r="G436" t="s">
        <v>143</v>
      </c>
      <c r="H436" t="s">
        <v>135</v>
      </c>
      <c r="I436" t="s">
        <v>136</v>
      </c>
      <c r="J436" t="s">
        <v>137</v>
      </c>
      <c r="K436" t="s">
        <v>144</v>
      </c>
      <c r="L436" t="s">
        <v>1453</v>
      </c>
      <c r="M436" t="s">
        <v>1454</v>
      </c>
      <c r="N436">
        <v>8.5919444439999992</v>
      </c>
      <c r="O436">
        <v>0</v>
      </c>
      <c r="P436">
        <v>377</v>
      </c>
      <c r="Q436">
        <v>0</v>
      </c>
      <c r="R436">
        <v>13</v>
      </c>
      <c r="S436">
        <v>0</v>
      </c>
      <c r="T436">
        <v>17</v>
      </c>
      <c r="U436">
        <v>0</v>
      </c>
      <c r="V436">
        <v>0</v>
      </c>
      <c r="W436">
        <v>0</v>
      </c>
      <c r="X436">
        <v>652.54520415455841</v>
      </c>
      <c r="Y436">
        <v>0</v>
      </c>
      <c r="Z436">
        <v>32.446779884051466</v>
      </c>
      <c r="AA436">
        <v>0</v>
      </c>
      <c r="AB436">
        <v>139.90941813641606</v>
      </c>
      <c r="AC436">
        <v>0</v>
      </c>
      <c r="AD436">
        <v>0</v>
      </c>
      <c r="AE436">
        <v>824.90140217502596</v>
      </c>
    </row>
    <row r="437" spans="1:31" x14ac:dyDescent="0.3">
      <c r="A437">
        <v>2552633</v>
      </c>
      <c r="B437">
        <v>1</v>
      </c>
      <c r="C437" t="s">
        <v>80</v>
      </c>
      <c r="D437" t="s">
        <v>95</v>
      </c>
      <c r="E437" t="s">
        <v>166</v>
      </c>
      <c r="F437" t="s">
        <v>1455</v>
      </c>
      <c r="G437" t="s">
        <v>181</v>
      </c>
      <c r="H437" t="s">
        <v>157</v>
      </c>
      <c r="I437" t="s">
        <v>136</v>
      </c>
      <c r="J437" t="s">
        <v>137</v>
      </c>
      <c r="K437" t="s">
        <v>138</v>
      </c>
      <c r="L437" t="s">
        <v>1456</v>
      </c>
      <c r="M437" t="s">
        <v>1457</v>
      </c>
      <c r="N437">
        <v>1.103888888</v>
      </c>
      <c r="O437">
        <v>0</v>
      </c>
      <c r="P437">
        <v>11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2.9804171308561327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2.9804171308561327</v>
      </c>
    </row>
    <row r="438" spans="1:31" x14ac:dyDescent="0.3">
      <c r="A438">
        <v>2552490</v>
      </c>
      <c r="B438">
        <v>1</v>
      </c>
      <c r="C438" t="s">
        <v>81</v>
      </c>
      <c r="D438" t="s">
        <v>113</v>
      </c>
      <c r="E438" t="s">
        <v>141</v>
      </c>
      <c r="F438" t="s">
        <v>1083</v>
      </c>
      <c r="G438" t="s">
        <v>134</v>
      </c>
      <c r="H438" t="s">
        <v>135</v>
      </c>
      <c r="I438" t="s">
        <v>136</v>
      </c>
      <c r="J438" t="s">
        <v>137</v>
      </c>
      <c r="K438" t="s">
        <v>138</v>
      </c>
      <c r="L438" t="s">
        <v>1458</v>
      </c>
      <c r="M438" t="s">
        <v>1459</v>
      </c>
      <c r="N438">
        <v>0.17</v>
      </c>
      <c r="O438">
        <v>1</v>
      </c>
      <c r="P438">
        <v>361</v>
      </c>
      <c r="Q438">
        <v>46</v>
      </c>
      <c r="R438">
        <v>297</v>
      </c>
      <c r="S438">
        <v>11</v>
      </c>
      <c r="T438">
        <v>34</v>
      </c>
      <c r="U438">
        <v>1</v>
      </c>
      <c r="V438">
        <v>0</v>
      </c>
      <c r="W438">
        <v>3.4871147999999998E-2</v>
      </c>
      <c r="X438">
        <v>12.061372641264896</v>
      </c>
      <c r="Y438">
        <v>26.719610218670269</v>
      </c>
      <c r="Z438">
        <v>104.88578920511519</v>
      </c>
      <c r="AA438">
        <v>66.056307311269009</v>
      </c>
      <c r="AB438">
        <v>4.6392928442940411</v>
      </c>
      <c r="AC438">
        <v>42.542140239438005</v>
      </c>
      <c r="AD438">
        <v>0</v>
      </c>
      <c r="AE438">
        <v>256.9393836080514</v>
      </c>
    </row>
    <row r="439" spans="1:31" x14ac:dyDescent="0.3">
      <c r="A439">
        <v>2551949</v>
      </c>
      <c r="B439">
        <v>1</v>
      </c>
      <c r="C439" t="s">
        <v>81</v>
      </c>
      <c r="D439" t="s">
        <v>113</v>
      </c>
      <c r="E439" t="s">
        <v>184</v>
      </c>
      <c r="F439" t="s">
        <v>1460</v>
      </c>
      <c r="G439" t="s">
        <v>149</v>
      </c>
      <c r="H439" t="s">
        <v>135</v>
      </c>
      <c r="I439" t="s">
        <v>136</v>
      </c>
      <c r="J439" t="s">
        <v>137</v>
      </c>
      <c r="K439" t="s">
        <v>138</v>
      </c>
      <c r="L439" t="s">
        <v>1461</v>
      </c>
      <c r="M439" t="s">
        <v>1462</v>
      </c>
      <c r="N439">
        <v>1.7311111109999999</v>
      </c>
      <c r="O439">
        <v>0</v>
      </c>
      <c r="P439">
        <v>11</v>
      </c>
      <c r="Q439">
        <v>0</v>
      </c>
      <c r="R439">
        <v>30</v>
      </c>
      <c r="S439">
        <v>0</v>
      </c>
      <c r="T439">
        <v>4</v>
      </c>
      <c r="U439">
        <v>0</v>
      </c>
      <c r="V439">
        <v>0</v>
      </c>
      <c r="W439">
        <v>0</v>
      </c>
      <c r="X439">
        <v>5.8315625738910031</v>
      </c>
      <c r="Y439">
        <v>0</v>
      </c>
      <c r="Z439">
        <v>84.921938459493589</v>
      </c>
      <c r="AA439">
        <v>0</v>
      </c>
      <c r="AB439">
        <v>7.4227328324077915</v>
      </c>
      <c r="AC439">
        <v>0</v>
      </c>
      <c r="AD439">
        <v>0</v>
      </c>
      <c r="AE439">
        <v>98.176233865792383</v>
      </c>
    </row>
    <row r="440" spans="1:31" x14ac:dyDescent="0.3">
      <c r="A440">
        <v>2552321</v>
      </c>
      <c r="B440">
        <v>1</v>
      </c>
      <c r="C440" t="s">
        <v>80</v>
      </c>
      <c r="D440" t="s">
        <v>84</v>
      </c>
      <c r="E440" t="s">
        <v>171</v>
      </c>
      <c r="F440" t="s">
        <v>1383</v>
      </c>
      <c r="G440" t="s">
        <v>190</v>
      </c>
      <c r="H440" t="s">
        <v>157</v>
      </c>
      <c r="I440" t="s">
        <v>136</v>
      </c>
      <c r="J440" t="s">
        <v>137</v>
      </c>
      <c r="K440" t="s">
        <v>138</v>
      </c>
      <c r="L440" t="s">
        <v>1463</v>
      </c>
      <c r="M440" t="s">
        <v>1464</v>
      </c>
      <c r="N440">
        <v>1.006388888</v>
      </c>
      <c r="O440">
        <v>0</v>
      </c>
      <c r="P440">
        <v>250</v>
      </c>
      <c r="Q440">
        <v>0</v>
      </c>
      <c r="R440">
        <v>0</v>
      </c>
      <c r="S440">
        <v>0</v>
      </c>
      <c r="T440">
        <v>3</v>
      </c>
      <c r="U440">
        <v>0</v>
      </c>
      <c r="V440">
        <v>0</v>
      </c>
      <c r="W440">
        <v>0</v>
      </c>
      <c r="X440">
        <v>50.932367619461097</v>
      </c>
      <c r="Y440">
        <v>0</v>
      </c>
      <c r="Z440">
        <v>0</v>
      </c>
      <c r="AA440">
        <v>0</v>
      </c>
      <c r="AB440">
        <v>0.18827891745243</v>
      </c>
      <c r="AC440">
        <v>0</v>
      </c>
      <c r="AD440">
        <v>0</v>
      </c>
      <c r="AE440">
        <v>51.120646536913526</v>
      </c>
    </row>
    <row r="441" spans="1:31" x14ac:dyDescent="0.3">
      <c r="A441">
        <v>2551929</v>
      </c>
      <c r="B441">
        <v>1</v>
      </c>
      <c r="C441" t="s">
        <v>80</v>
      </c>
      <c r="D441" t="s">
        <v>105</v>
      </c>
      <c r="E441" t="s">
        <v>141</v>
      </c>
      <c r="F441" t="s">
        <v>1465</v>
      </c>
      <c r="G441" t="s">
        <v>134</v>
      </c>
      <c r="H441" t="s">
        <v>135</v>
      </c>
      <c r="I441" t="s">
        <v>136</v>
      </c>
      <c r="J441" t="s">
        <v>137</v>
      </c>
      <c r="K441" t="s">
        <v>138</v>
      </c>
      <c r="L441" t="s">
        <v>1466</v>
      </c>
      <c r="M441" t="s">
        <v>1467</v>
      </c>
      <c r="N441">
        <v>0.17249999999999999</v>
      </c>
      <c r="O441">
        <v>4</v>
      </c>
      <c r="P441">
        <v>332</v>
      </c>
      <c r="Q441">
        <v>6</v>
      </c>
      <c r="R441">
        <v>4</v>
      </c>
      <c r="S441">
        <v>42</v>
      </c>
      <c r="T441">
        <v>174</v>
      </c>
      <c r="U441">
        <v>24</v>
      </c>
      <c r="V441">
        <v>38</v>
      </c>
      <c r="W441">
        <v>1.5354509240621248</v>
      </c>
      <c r="X441">
        <v>13.093146144422692</v>
      </c>
      <c r="Y441">
        <v>0.77321745719707491</v>
      </c>
      <c r="Z441">
        <v>1.9000891941303568</v>
      </c>
      <c r="AA441">
        <v>43.325094424649677</v>
      </c>
      <c r="AB441">
        <v>61.035863758904121</v>
      </c>
      <c r="AC441">
        <v>276.2253300571827</v>
      </c>
      <c r="AD441">
        <v>137.87479965233686</v>
      </c>
      <c r="AE441">
        <v>535.76299161288557</v>
      </c>
    </row>
    <row r="442" spans="1:31" x14ac:dyDescent="0.3">
      <c r="A442">
        <v>2552035</v>
      </c>
      <c r="B442">
        <v>1</v>
      </c>
      <c r="C442" t="s">
        <v>80</v>
      </c>
      <c r="D442" t="s">
        <v>97</v>
      </c>
      <c r="E442" t="s">
        <v>147</v>
      </c>
      <c r="F442" t="s">
        <v>1468</v>
      </c>
      <c r="G442" t="s">
        <v>143</v>
      </c>
      <c r="H442" t="s">
        <v>135</v>
      </c>
      <c r="I442" t="s">
        <v>136</v>
      </c>
      <c r="J442" t="s">
        <v>137</v>
      </c>
      <c r="K442" t="s">
        <v>144</v>
      </c>
      <c r="L442" t="s">
        <v>1469</v>
      </c>
      <c r="M442" t="s">
        <v>1470</v>
      </c>
      <c r="N442">
        <v>8.6352777770000007</v>
      </c>
      <c r="O442">
        <v>0</v>
      </c>
      <c r="P442">
        <v>2303</v>
      </c>
      <c r="Q442">
        <v>0</v>
      </c>
      <c r="R442">
        <v>23</v>
      </c>
      <c r="S442">
        <v>4</v>
      </c>
      <c r="T442">
        <v>366</v>
      </c>
      <c r="U442">
        <v>0</v>
      </c>
      <c r="V442">
        <v>0</v>
      </c>
      <c r="W442">
        <v>0</v>
      </c>
      <c r="X442">
        <v>5226.6551321316829</v>
      </c>
      <c r="Y442">
        <v>0</v>
      </c>
      <c r="Z442">
        <v>45.155118157893462</v>
      </c>
      <c r="AA442">
        <v>1066.8775274398336</v>
      </c>
      <c r="AB442">
        <v>6327.7165117534887</v>
      </c>
      <c r="AC442">
        <v>0</v>
      </c>
      <c r="AD442">
        <v>0</v>
      </c>
      <c r="AE442">
        <v>12666.4042894829</v>
      </c>
    </row>
    <row r="443" spans="1:31" x14ac:dyDescent="0.3">
      <c r="A443">
        <v>2552676</v>
      </c>
      <c r="B443">
        <v>1</v>
      </c>
      <c r="C443" t="s">
        <v>80</v>
      </c>
      <c r="D443" t="s">
        <v>106</v>
      </c>
      <c r="E443" t="s">
        <v>155</v>
      </c>
      <c r="F443" t="s">
        <v>1471</v>
      </c>
      <c r="G443" t="s">
        <v>202</v>
      </c>
      <c r="H443" t="s">
        <v>157</v>
      </c>
      <c r="I443" t="s">
        <v>136</v>
      </c>
      <c r="J443" t="s">
        <v>137</v>
      </c>
      <c r="K443" t="s">
        <v>138</v>
      </c>
      <c r="L443" t="s">
        <v>1472</v>
      </c>
      <c r="M443" t="s">
        <v>1473</v>
      </c>
      <c r="N443">
        <v>0.61750000000000005</v>
      </c>
      <c r="O443">
        <v>0</v>
      </c>
      <c r="P443">
        <v>168</v>
      </c>
      <c r="Q443">
        <v>0</v>
      </c>
      <c r="R443">
        <v>11</v>
      </c>
      <c r="S443">
        <v>0</v>
      </c>
      <c r="T443">
        <v>15</v>
      </c>
      <c r="U443">
        <v>0</v>
      </c>
      <c r="V443">
        <v>0</v>
      </c>
      <c r="W443">
        <v>0</v>
      </c>
      <c r="X443">
        <v>15.788825211280951</v>
      </c>
      <c r="Y443">
        <v>0</v>
      </c>
      <c r="Z443">
        <v>3.7317634813118108</v>
      </c>
      <c r="AA443">
        <v>0</v>
      </c>
      <c r="AB443">
        <v>3.2018610374100702</v>
      </c>
      <c r="AC443">
        <v>0</v>
      </c>
      <c r="AD443">
        <v>0</v>
      </c>
      <c r="AE443">
        <v>22.722449730002829</v>
      </c>
    </row>
    <row r="444" spans="1:31" x14ac:dyDescent="0.3">
      <c r="A444">
        <v>2552029</v>
      </c>
      <c r="B444">
        <v>1</v>
      </c>
      <c r="C444" t="s">
        <v>81</v>
      </c>
      <c r="D444" t="s">
        <v>123</v>
      </c>
      <c r="E444" t="s">
        <v>184</v>
      </c>
      <c r="F444" t="s">
        <v>1474</v>
      </c>
      <c r="G444" t="s">
        <v>143</v>
      </c>
      <c r="H444" t="s">
        <v>135</v>
      </c>
      <c r="I444" t="s">
        <v>136</v>
      </c>
      <c r="J444" t="s">
        <v>137</v>
      </c>
      <c r="K444" t="s">
        <v>144</v>
      </c>
      <c r="L444" t="s">
        <v>1475</v>
      </c>
      <c r="M444" t="s">
        <v>1476</v>
      </c>
      <c r="N444">
        <v>8.2091666659999998</v>
      </c>
      <c r="O444">
        <v>0</v>
      </c>
      <c r="P444">
        <v>211</v>
      </c>
      <c r="Q444">
        <v>0</v>
      </c>
      <c r="R444">
        <v>7</v>
      </c>
      <c r="S444">
        <v>0</v>
      </c>
      <c r="T444">
        <v>8</v>
      </c>
      <c r="U444">
        <v>0</v>
      </c>
      <c r="V444">
        <v>0</v>
      </c>
      <c r="W444">
        <v>0</v>
      </c>
      <c r="X444">
        <v>313.29300261381496</v>
      </c>
      <c r="Y444">
        <v>0</v>
      </c>
      <c r="Z444">
        <v>32.255618920891941</v>
      </c>
      <c r="AA444">
        <v>0</v>
      </c>
      <c r="AB444">
        <v>32.985679192457262</v>
      </c>
      <c r="AC444">
        <v>0</v>
      </c>
      <c r="AD444">
        <v>0</v>
      </c>
      <c r="AE444">
        <v>378.53430072716418</v>
      </c>
    </row>
    <row r="445" spans="1:31" x14ac:dyDescent="0.3">
      <c r="A445">
        <v>2552739</v>
      </c>
      <c r="B445">
        <v>1</v>
      </c>
      <c r="C445" t="s">
        <v>80</v>
      </c>
      <c r="D445" t="s">
        <v>83</v>
      </c>
      <c r="E445" t="s">
        <v>166</v>
      </c>
      <c r="F445" t="s">
        <v>1477</v>
      </c>
      <c r="G445" t="s">
        <v>168</v>
      </c>
      <c r="H445" t="s">
        <v>157</v>
      </c>
      <c r="I445" t="s">
        <v>136</v>
      </c>
      <c r="J445" t="s">
        <v>137</v>
      </c>
      <c r="K445" t="s">
        <v>138</v>
      </c>
      <c r="L445" t="s">
        <v>1478</v>
      </c>
      <c r="M445" t="s">
        <v>1479</v>
      </c>
      <c r="N445">
        <v>4.2458333330000002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1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13.254488789623096</v>
      </c>
      <c r="AC445">
        <v>0</v>
      </c>
      <c r="AD445">
        <v>0</v>
      </c>
      <c r="AE445">
        <v>13.254488789623096</v>
      </c>
    </row>
    <row r="446" spans="1:31" x14ac:dyDescent="0.3">
      <c r="A446">
        <v>2552175</v>
      </c>
      <c r="B446">
        <v>1</v>
      </c>
      <c r="C446" t="s">
        <v>80</v>
      </c>
      <c r="D446" t="s">
        <v>110</v>
      </c>
      <c r="E446" t="s">
        <v>155</v>
      </c>
      <c r="F446" t="s">
        <v>1480</v>
      </c>
      <c r="G446" t="s">
        <v>143</v>
      </c>
      <c r="H446" t="s">
        <v>157</v>
      </c>
      <c r="I446" t="s">
        <v>136</v>
      </c>
      <c r="J446" t="s">
        <v>137</v>
      </c>
      <c r="K446" t="s">
        <v>144</v>
      </c>
      <c r="L446" t="s">
        <v>1481</v>
      </c>
      <c r="M446" t="s">
        <v>1482</v>
      </c>
      <c r="N446">
        <v>5.5502777769999998</v>
      </c>
      <c r="O446">
        <v>0</v>
      </c>
      <c r="P446">
        <v>518</v>
      </c>
      <c r="Q446">
        <v>0</v>
      </c>
      <c r="R446">
        <v>0</v>
      </c>
      <c r="S446">
        <v>0</v>
      </c>
      <c r="T446">
        <v>53</v>
      </c>
      <c r="U446">
        <v>0</v>
      </c>
      <c r="V446">
        <v>1</v>
      </c>
      <c r="W446">
        <v>0</v>
      </c>
      <c r="X446">
        <v>802.16427591151398</v>
      </c>
      <c r="Y446">
        <v>0</v>
      </c>
      <c r="Z446">
        <v>0</v>
      </c>
      <c r="AA446">
        <v>0</v>
      </c>
      <c r="AB446">
        <v>753.57658798867283</v>
      </c>
      <c r="AC446">
        <v>0</v>
      </c>
      <c r="AD446">
        <v>112.53799198006958</v>
      </c>
      <c r="AE446">
        <v>1668.2788558802565</v>
      </c>
    </row>
    <row r="447" spans="1:31" x14ac:dyDescent="0.3">
      <c r="A447">
        <v>2552716</v>
      </c>
      <c r="B447">
        <v>1</v>
      </c>
      <c r="C447" t="s">
        <v>81</v>
      </c>
      <c r="D447" t="s">
        <v>127</v>
      </c>
      <c r="E447" t="s">
        <v>166</v>
      </c>
      <c r="F447" t="s">
        <v>1483</v>
      </c>
      <c r="G447" t="s">
        <v>181</v>
      </c>
      <c r="H447" t="s">
        <v>157</v>
      </c>
      <c r="I447" t="s">
        <v>136</v>
      </c>
      <c r="J447" t="s">
        <v>137</v>
      </c>
      <c r="K447" t="s">
        <v>138</v>
      </c>
      <c r="L447" t="s">
        <v>1484</v>
      </c>
      <c r="M447" t="s">
        <v>1485</v>
      </c>
      <c r="N447">
        <v>1.4127777770000001</v>
      </c>
      <c r="O447">
        <v>0</v>
      </c>
      <c r="P447">
        <v>3</v>
      </c>
      <c r="Q447">
        <v>0</v>
      </c>
      <c r="R447">
        <v>0</v>
      </c>
      <c r="S447">
        <v>0</v>
      </c>
      <c r="T447">
        <v>1</v>
      </c>
      <c r="U447">
        <v>0</v>
      </c>
      <c r="V447">
        <v>0</v>
      </c>
      <c r="W447">
        <v>0</v>
      </c>
      <c r="X447">
        <v>0.6719323486352583</v>
      </c>
      <c r="Y447">
        <v>0</v>
      </c>
      <c r="Z447">
        <v>0</v>
      </c>
      <c r="AA447">
        <v>0</v>
      </c>
      <c r="AB447">
        <v>2.4815723837205557</v>
      </c>
      <c r="AC447">
        <v>0</v>
      </c>
      <c r="AD447">
        <v>0</v>
      </c>
      <c r="AE447">
        <v>3.1535047323558141</v>
      </c>
    </row>
    <row r="448" spans="1:31" x14ac:dyDescent="0.3">
      <c r="A448">
        <v>2552198</v>
      </c>
      <c r="B448">
        <v>1</v>
      </c>
      <c r="C448" t="s">
        <v>80</v>
      </c>
      <c r="D448" t="s">
        <v>96</v>
      </c>
      <c r="E448" t="s">
        <v>166</v>
      </c>
      <c r="F448" t="s">
        <v>1486</v>
      </c>
      <c r="G448" t="s">
        <v>311</v>
      </c>
      <c r="H448" t="s">
        <v>157</v>
      </c>
      <c r="I448" t="s">
        <v>136</v>
      </c>
      <c r="J448" t="s">
        <v>3</v>
      </c>
      <c r="K448" t="s">
        <v>138</v>
      </c>
      <c r="L448" t="s">
        <v>1487</v>
      </c>
      <c r="M448" t="s">
        <v>1488</v>
      </c>
      <c r="N448">
        <v>0.92444444400000003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1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6.0083168232180402</v>
      </c>
      <c r="AC448">
        <v>0</v>
      </c>
      <c r="AD448">
        <v>0</v>
      </c>
      <c r="AE448">
        <v>6.0083168232180402</v>
      </c>
    </row>
    <row r="449" spans="1:31" x14ac:dyDescent="0.3">
      <c r="A449">
        <v>2552098</v>
      </c>
      <c r="B449">
        <v>1</v>
      </c>
      <c r="C449" t="s">
        <v>80</v>
      </c>
      <c r="D449" t="s">
        <v>107</v>
      </c>
      <c r="E449" t="s">
        <v>141</v>
      </c>
      <c r="F449" t="s">
        <v>1489</v>
      </c>
      <c r="G449" t="s">
        <v>194</v>
      </c>
      <c r="H449" t="s">
        <v>135</v>
      </c>
      <c r="I449" t="s">
        <v>136</v>
      </c>
      <c r="J449" t="s">
        <v>137</v>
      </c>
      <c r="K449" t="s">
        <v>144</v>
      </c>
      <c r="L449" t="s">
        <v>1490</v>
      </c>
      <c r="M449" t="s">
        <v>1491</v>
      </c>
      <c r="N449">
        <v>7.4058333330000004</v>
      </c>
      <c r="O449">
        <v>0</v>
      </c>
      <c r="P449">
        <v>339</v>
      </c>
      <c r="Q449">
        <v>15</v>
      </c>
      <c r="R449">
        <v>23</v>
      </c>
      <c r="S449">
        <v>3</v>
      </c>
      <c r="T449">
        <v>87</v>
      </c>
      <c r="U449">
        <v>1</v>
      </c>
      <c r="V449">
        <v>0</v>
      </c>
      <c r="W449">
        <v>0</v>
      </c>
      <c r="X449">
        <v>472.26800343484098</v>
      </c>
      <c r="Y449">
        <v>176.25236079216174</v>
      </c>
      <c r="Z449">
        <v>178.96121370415426</v>
      </c>
      <c r="AA449">
        <v>233.58801540496441</v>
      </c>
      <c r="AB449">
        <v>718.35920413861436</v>
      </c>
      <c r="AC449">
        <v>1297.1847610430229</v>
      </c>
      <c r="AD449">
        <v>0</v>
      </c>
      <c r="AE449">
        <v>3076.613558517759</v>
      </c>
    </row>
    <row r="450" spans="1:31" x14ac:dyDescent="0.3">
      <c r="A450">
        <v>2552158</v>
      </c>
      <c r="B450">
        <v>1</v>
      </c>
      <c r="C450" t="s">
        <v>81</v>
      </c>
      <c r="D450" t="s">
        <v>123</v>
      </c>
      <c r="E450" t="s">
        <v>141</v>
      </c>
      <c r="F450" t="s">
        <v>1492</v>
      </c>
      <c r="G450" t="s">
        <v>134</v>
      </c>
      <c r="H450" t="s">
        <v>135</v>
      </c>
      <c r="I450" t="s">
        <v>136</v>
      </c>
      <c r="J450" t="s">
        <v>137</v>
      </c>
      <c r="K450" t="s">
        <v>138</v>
      </c>
      <c r="L450" t="s">
        <v>1493</v>
      </c>
      <c r="M450" t="s">
        <v>1494</v>
      </c>
      <c r="N450">
        <v>0.43666666599999998</v>
      </c>
      <c r="O450">
        <v>0</v>
      </c>
      <c r="P450">
        <v>0</v>
      </c>
      <c r="Q450">
        <v>3</v>
      </c>
      <c r="R450">
        <v>1</v>
      </c>
      <c r="S450">
        <v>10</v>
      </c>
      <c r="T450">
        <v>0</v>
      </c>
      <c r="U450">
        <v>1</v>
      </c>
      <c r="V450">
        <v>0</v>
      </c>
      <c r="W450">
        <v>0</v>
      </c>
      <c r="X450">
        <v>0</v>
      </c>
      <c r="Y450">
        <v>0.80381544110159997</v>
      </c>
      <c r="Z450">
        <v>9.0516460692800005E-2</v>
      </c>
      <c r="AA450">
        <v>42.638710293672837</v>
      </c>
      <c r="AB450">
        <v>0</v>
      </c>
      <c r="AC450">
        <v>71.419536783337591</v>
      </c>
      <c r="AD450">
        <v>0</v>
      </c>
      <c r="AE450">
        <v>114.95257897880484</v>
      </c>
    </row>
    <row r="451" spans="1:31" x14ac:dyDescent="0.3">
      <c r="A451">
        <v>2552699</v>
      </c>
      <c r="B451">
        <v>1</v>
      </c>
      <c r="C451" t="s">
        <v>80</v>
      </c>
      <c r="D451" t="s">
        <v>95</v>
      </c>
      <c r="E451" t="s">
        <v>166</v>
      </c>
      <c r="F451" t="s">
        <v>1495</v>
      </c>
      <c r="G451" t="s">
        <v>168</v>
      </c>
      <c r="H451" t="s">
        <v>157</v>
      </c>
      <c r="I451" t="s">
        <v>136</v>
      </c>
      <c r="J451" t="s">
        <v>137</v>
      </c>
      <c r="K451" t="s">
        <v>138</v>
      </c>
      <c r="L451" t="s">
        <v>1496</v>
      </c>
      <c r="M451" t="s">
        <v>1497</v>
      </c>
      <c r="N451">
        <v>2.7294444439999999</v>
      </c>
      <c r="O451">
        <v>0</v>
      </c>
      <c r="P451">
        <v>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0.56876743643391003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0.56876743643391003</v>
      </c>
    </row>
    <row r="452" spans="1:31" x14ac:dyDescent="0.3">
      <c r="A452">
        <v>2552012</v>
      </c>
      <c r="B452">
        <v>1</v>
      </c>
      <c r="C452" t="s">
        <v>81</v>
      </c>
      <c r="D452" t="s">
        <v>127</v>
      </c>
      <c r="E452" t="s">
        <v>147</v>
      </c>
      <c r="F452" t="s">
        <v>1498</v>
      </c>
      <c r="G452" t="s">
        <v>194</v>
      </c>
      <c r="H452" t="s">
        <v>135</v>
      </c>
      <c r="I452" t="s">
        <v>136</v>
      </c>
      <c r="J452" t="s">
        <v>137</v>
      </c>
      <c r="K452" t="s">
        <v>144</v>
      </c>
      <c r="L452" t="s">
        <v>1499</v>
      </c>
      <c r="M452" t="s">
        <v>1500</v>
      </c>
      <c r="N452">
        <v>1.569722222</v>
      </c>
      <c r="O452">
        <v>10</v>
      </c>
      <c r="P452">
        <v>527</v>
      </c>
      <c r="Q452">
        <v>80</v>
      </c>
      <c r="R452">
        <v>84</v>
      </c>
      <c r="S452">
        <v>18</v>
      </c>
      <c r="T452">
        <v>41</v>
      </c>
      <c r="U452">
        <v>4</v>
      </c>
      <c r="V452">
        <v>0</v>
      </c>
      <c r="W452">
        <v>2.9911828575837514</v>
      </c>
      <c r="X452">
        <v>143.80140723845233</v>
      </c>
      <c r="Y452">
        <v>293.60246263617677</v>
      </c>
      <c r="Z452">
        <v>127.62959431008967</v>
      </c>
      <c r="AA452">
        <v>1138.9815759252742</v>
      </c>
      <c r="AB452">
        <v>23.095412407603096</v>
      </c>
      <c r="AC452">
        <v>1177.6625571324826</v>
      </c>
      <c r="AD452">
        <v>0</v>
      </c>
      <c r="AE452">
        <v>2907.7641925076623</v>
      </c>
    </row>
    <row r="453" spans="1:31" x14ac:dyDescent="0.3">
      <c r="A453">
        <v>2552493</v>
      </c>
      <c r="B453">
        <v>1</v>
      </c>
      <c r="C453" t="s">
        <v>81</v>
      </c>
      <c r="D453" t="s">
        <v>117</v>
      </c>
      <c r="E453" t="s">
        <v>155</v>
      </c>
      <c r="F453" t="s">
        <v>1501</v>
      </c>
      <c r="G453" t="s">
        <v>194</v>
      </c>
      <c r="H453" t="s">
        <v>157</v>
      </c>
      <c r="I453" t="s">
        <v>136</v>
      </c>
      <c r="J453" t="s">
        <v>137</v>
      </c>
      <c r="K453" t="s">
        <v>144</v>
      </c>
      <c r="L453" t="s">
        <v>1502</v>
      </c>
      <c r="M453" t="s">
        <v>1503</v>
      </c>
      <c r="N453">
        <v>0.694722222</v>
      </c>
      <c r="O453">
        <v>0</v>
      </c>
      <c r="P453">
        <v>22</v>
      </c>
      <c r="Q453">
        <v>0</v>
      </c>
      <c r="R453">
        <v>0</v>
      </c>
      <c r="S453">
        <v>0</v>
      </c>
      <c r="T453">
        <v>1</v>
      </c>
      <c r="U453">
        <v>0</v>
      </c>
      <c r="V453">
        <v>0</v>
      </c>
      <c r="W453">
        <v>0</v>
      </c>
      <c r="X453">
        <v>1.4617386814754152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1.4617386814754152</v>
      </c>
    </row>
    <row r="454" spans="1:31" x14ac:dyDescent="0.3">
      <c r="A454">
        <v>2552138</v>
      </c>
      <c r="B454">
        <v>1</v>
      </c>
      <c r="C454" t="s">
        <v>80</v>
      </c>
      <c r="D454" t="s">
        <v>105</v>
      </c>
      <c r="E454" t="s">
        <v>147</v>
      </c>
      <c r="F454" t="s">
        <v>1504</v>
      </c>
      <c r="G454" t="s">
        <v>194</v>
      </c>
      <c r="H454" t="s">
        <v>135</v>
      </c>
      <c r="I454" t="s">
        <v>136</v>
      </c>
      <c r="J454" t="s">
        <v>137</v>
      </c>
      <c r="K454" t="s">
        <v>144</v>
      </c>
      <c r="L454" t="s">
        <v>1505</v>
      </c>
      <c r="M454" t="s">
        <v>1506</v>
      </c>
      <c r="N454">
        <v>6.0477777770000003</v>
      </c>
      <c r="O454">
        <v>1</v>
      </c>
      <c r="P454">
        <v>2561</v>
      </c>
      <c r="Q454">
        <v>4</v>
      </c>
      <c r="R454">
        <v>334</v>
      </c>
      <c r="S454">
        <v>36</v>
      </c>
      <c r="T454">
        <v>366</v>
      </c>
      <c r="U454">
        <v>7</v>
      </c>
      <c r="V454">
        <v>2</v>
      </c>
      <c r="W454">
        <v>5.1757638383434168</v>
      </c>
      <c r="X454">
        <v>3315.0249334273317</v>
      </c>
      <c r="Y454">
        <v>37.909083881667165</v>
      </c>
      <c r="Z454">
        <v>756.8724991297895</v>
      </c>
      <c r="AA454">
        <v>1924.1546994074108</v>
      </c>
      <c r="AB454">
        <v>2841.7396761643295</v>
      </c>
      <c r="AC454">
        <v>4374.2324448513864</v>
      </c>
      <c r="AD454">
        <v>56.002661108715095</v>
      </c>
      <c r="AE454">
        <v>13311.111761808974</v>
      </c>
    </row>
    <row r="455" spans="1:31" x14ac:dyDescent="0.3">
      <c r="A455">
        <v>2552779</v>
      </c>
      <c r="B455">
        <v>1</v>
      </c>
      <c r="C455" t="s">
        <v>81</v>
      </c>
      <c r="D455" t="s">
        <v>120</v>
      </c>
      <c r="E455" t="s">
        <v>147</v>
      </c>
      <c r="F455" t="s">
        <v>1507</v>
      </c>
      <c r="G455" t="s">
        <v>134</v>
      </c>
      <c r="H455" t="s">
        <v>135</v>
      </c>
      <c r="I455" t="s">
        <v>136</v>
      </c>
      <c r="J455" t="s">
        <v>137</v>
      </c>
      <c r="K455" t="s">
        <v>138</v>
      </c>
      <c r="L455" t="s">
        <v>1508</v>
      </c>
      <c r="M455" t="s">
        <v>1509</v>
      </c>
      <c r="N455">
        <v>0.94277777699999998</v>
      </c>
      <c r="O455">
        <v>1</v>
      </c>
      <c r="P455">
        <v>952</v>
      </c>
      <c r="Q455">
        <v>37</v>
      </c>
      <c r="R455">
        <v>65</v>
      </c>
      <c r="S455">
        <v>5</v>
      </c>
      <c r="T455">
        <v>69</v>
      </c>
      <c r="U455">
        <v>1</v>
      </c>
      <c r="V455">
        <v>1</v>
      </c>
      <c r="W455">
        <v>0.21105974888000001</v>
      </c>
      <c r="X455">
        <v>162.59523791418678</v>
      </c>
      <c r="Y455">
        <v>125.6262998386743</v>
      </c>
      <c r="Z455">
        <v>96.325267010333775</v>
      </c>
      <c r="AA455">
        <v>6.8961639797210159</v>
      </c>
      <c r="AB455">
        <v>45.344396942927602</v>
      </c>
      <c r="AC455">
        <v>13.988123451425061</v>
      </c>
      <c r="AD455">
        <v>88.037225644783334</v>
      </c>
      <c r="AE455">
        <v>539.02377453093186</v>
      </c>
    </row>
    <row r="456" spans="1:31" x14ac:dyDescent="0.3">
      <c r="A456">
        <v>2551969</v>
      </c>
      <c r="B456">
        <v>1</v>
      </c>
      <c r="C456" t="s">
        <v>80</v>
      </c>
      <c r="D456" t="s">
        <v>83</v>
      </c>
      <c r="E456" t="s">
        <v>166</v>
      </c>
      <c r="F456" t="s">
        <v>1510</v>
      </c>
      <c r="G456" t="s">
        <v>198</v>
      </c>
      <c r="H456" t="s">
        <v>157</v>
      </c>
      <c r="I456" t="s">
        <v>136</v>
      </c>
      <c r="J456" t="s">
        <v>137</v>
      </c>
      <c r="K456" t="s">
        <v>138</v>
      </c>
      <c r="L456" t="s">
        <v>1511</v>
      </c>
      <c r="M456" t="s">
        <v>1490</v>
      </c>
      <c r="N456">
        <v>1.320277777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2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150.17677837831039</v>
      </c>
      <c r="AE456">
        <v>150.17677837831039</v>
      </c>
    </row>
    <row r="457" spans="1:31" x14ac:dyDescent="0.3">
      <c r="A457">
        <v>2552324</v>
      </c>
      <c r="B457">
        <v>1</v>
      </c>
      <c r="C457" t="s">
        <v>80</v>
      </c>
      <c r="D457" t="s">
        <v>101</v>
      </c>
      <c r="E457" t="s">
        <v>171</v>
      </c>
      <c r="F457" t="s">
        <v>1512</v>
      </c>
      <c r="G457" t="s">
        <v>202</v>
      </c>
      <c r="H457" t="s">
        <v>157</v>
      </c>
      <c r="I457" t="s">
        <v>136</v>
      </c>
      <c r="J457" t="s">
        <v>137</v>
      </c>
      <c r="K457" t="s">
        <v>138</v>
      </c>
      <c r="L457" t="s">
        <v>1513</v>
      </c>
      <c r="M457" t="s">
        <v>1514</v>
      </c>
      <c r="N457">
        <v>1.719166666</v>
      </c>
      <c r="O457">
        <v>0</v>
      </c>
      <c r="P457">
        <v>65</v>
      </c>
      <c r="Q457">
        <v>0</v>
      </c>
      <c r="R457">
        <v>0</v>
      </c>
      <c r="S457">
        <v>0</v>
      </c>
      <c r="T457">
        <v>3</v>
      </c>
      <c r="U457">
        <v>0</v>
      </c>
      <c r="V457">
        <v>0</v>
      </c>
      <c r="W457">
        <v>0</v>
      </c>
      <c r="X457">
        <v>25.632967199499575</v>
      </c>
      <c r="Y457">
        <v>0</v>
      </c>
      <c r="Z457">
        <v>0</v>
      </c>
      <c r="AA457">
        <v>0</v>
      </c>
      <c r="AB457">
        <v>4.1344814268224832</v>
      </c>
      <c r="AC457">
        <v>0</v>
      </c>
      <c r="AD457">
        <v>0</v>
      </c>
      <c r="AE457">
        <v>29.767448626322057</v>
      </c>
    </row>
    <row r="458" spans="1:31" x14ac:dyDescent="0.3">
      <c r="A458">
        <v>2551952</v>
      </c>
      <c r="B458">
        <v>1</v>
      </c>
      <c r="C458" t="s">
        <v>81</v>
      </c>
      <c r="D458" t="s">
        <v>123</v>
      </c>
      <c r="E458" t="s">
        <v>184</v>
      </c>
      <c r="F458" t="s">
        <v>1515</v>
      </c>
      <c r="G458" t="s">
        <v>134</v>
      </c>
      <c r="H458" t="s">
        <v>135</v>
      </c>
      <c r="I458" t="s">
        <v>136</v>
      </c>
      <c r="J458" t="s">
        <v>137</v>
      </c>
      <c r="K458" t="s">
        <v>138</v>
      </c>
      <c r="L458" t="s">
        <v>1516</v>
      </c>
      <c r="M458" t="s">
        <v>1517</v>
      </c>
      <c r="N458">
        <v>1.2936111109999999</v>
      </c>
      <c r="O458">
        <v>13</v>
      </c>
      <c r="P458">
        <v>20</v>
      </c>
      <c r="Q458">
        <v>204</v>
      </c>
      <c r="R458">
        <v>168</v>
      </c>
      <c r="S458">
        <v>40</v>
      </c>
      <c r="T458">
        <v>20</v>
      </c>
      <c r="U458">
        <v>0</v>
      </c>
      <c r="V458">
        <v>0</v>
      </c>
      <c r="W458">
        <v>12.434496432052775</v>
      </c>
      <c r="X458">
        <v>16.091141151334451</v>
      </c>
      <c r="Y458">
        <v>361.54669611374578</v>
      </c>
      <c r="Z458">
        <v>304.58514263058476</v>
      </c>
      <c r="AA458">
        <v>72.716459488892269</v>
      </c>
      <c r="AB458">
        <v>50.287751527043319</v>
      </c>
      <c r="AC458">
        <v>0</v>
      </c>
      <c r="AD458">
        <v>0</v>
      </c>
      <c r="AE458">
        <v>817.66168734365328</v>
      </c>
    </row>
    <row r="459" spans="1:31" x14ac:dyDescent="0.3">
      <c r="A459">
        <v>2551926</v>
      </c>
      <c r="B459">
        <v>1</v>
      </c>
      <c r="C459" t="s">
        <v>80</v>
      </c>
      <c r="D459" t="s">
        <v>93</v>
      </c>
      <c r="E459" t="s">
        <v>141</v>
      </c>
      <c r="F459" t="s">
        <v>1518</v>
      </c>
      <c r="G459" t="s">
        <v>134</v>
      </c>
      <c r="H459" t="s">
        <v>135</v>
      </c>
      <c r="I459" t="s">
        <v>136</v>
      </c>
      <c r="J459" t="s">
        <v>137</v>
      </c>
      <c r="K459" t="s">
        <v>138</v>
      </c>
      <c r="L459" t="s">
        <v>1519</v>
      </c>
      <c r="M459" t="s">
        <v>1520</v>
      </c>
      <c r="N459">
        <v>0.445833333</v>
      </c>
      <c r="O459">
        <v>0</v>
      </c>
      <c r="P459">
        <v>581</v>
      </c>
      <c r="Q459">
        <v>2</v>
      </c>
      <c r="R459">
        <v>119</v>
      </c>
      <c r="S459">
        <v>6</v>
      </c>
      <c r="T459">
        <v>107</v>
      </c>
      <c r="U459">
        <v>1</v>
      </c>
      <c r="V459">
        <v>0</v>
      </c>
      <c r="W459">
        <v>0</v>
      </c>
      <c r="X459">
        <v>30.035505050394988</v>
      </c>
      <c r="Y459">
        <v>5.4323809931175866</v>
      </c>
      <c r="Z459">
        <v>39.426177614047241</v>
      </c>
      <c r="AA459">
        <v>5.0308046562314752</v>
      </c>
      <c r="AB459">
        <v>20.830965528346724</v>
      </c>
      <c r="AC459">
        <v>0.99605035252280005</v>
      </c>
      <c r="AD459">
        <v>0</v>
      </c>
      <c r="AE459">
        <v>101.75188419466083</v>
      </c>
    </row>
    <row r="460" spans="1:31" x14ac:dyDescent="0.3">
      <c r="A460">
        <v>2552095</v>
      </c>
      <c r="B460">
        <v>1</v>
      </c>
      <c r="C460" t="s">
        <v>80</v>
      </c>
      <c r="D460" t="s">
        <v>93</v>
      </c>
      <c r="E460" t="s">
        <v>141</v>
      </c>
      <c r="F460" t="s">
        <v>1521</v>
      </c>
      <c r="G460" t="s">
        <v>194</v>
      </c>
      <c r="H460" t="s">
        <v>135</v>
      </c>
      <c r="I460" t="s">
        <v>136</v>
      </c>
      <c r="J460" t="s">
        <v>137</v>
      </c>
      <c r="K460" t="s">
        <v>144</v>
      </c>
      <c r="L460" t="s">
        <v>1522</v>
      </c>
      <c r="M460" t="s">
        <v>1523</v>
      </c>
      <c r="N460">
        <v>5.7813888880000004</v>
      </c>
      <c r="O460">
        <v>0</v>
      </c>
      <c r="P460">
        <v>3630</v>
      </c>
      <c r="Q460">
        <v>3</v>
      </c>
      <c r="R460">
        <v>1</v>
      </c>
      <c r="S460">
        <v>1</v>
      </c>
      <c r="T460">
        <v>120</v>
      </c>
      <c r="U460">
        <v>1</v>
      </c>
      <c r="V460">
        <v>0</v>
      </c>
      <c r="W460">
        <v>0</v>
      </c>
      <c r="X460">
        <v>4462.3633086179007</v>
      </c>
      <c r="Y460">
        <v>216.28157268403157</v>
      </c>
      <c r="Z460">
        <v>99.298964361061337</v>
      </c>
      <c r="AA460">
        <v>289.63654771499051</v>
      </c>
      <c r="AB460">
        <v>1308.0629472582032</v>
      </c>
      <c r="AC460">
        <v>220.78615523814457</v>
      </c>
      <c r="AD460">
        <v>0</v>
      </c>
      <c r="AE460">
        <v>6596.4294958743321</v>
      </c>
    </row>
    <row r="461" spans="1:31" x14ac:dyDescent="0.3">
      <c r="A461">
        <v>2552928</v>
      </c>
      <c r="B461">
        <v>1</v>
      </c>
      <c r="C461" t="s">
        <v>81</v>
      </c>
      <c r="D461" t="s">
        <v>123</v>
      </c>
      <c r="E461" t="s">
        <v>147</v>
      </c>
      <c r="F461" t="s">
        <v>1524</v>
      </c>
      <c r="G461" t="s">
        <v>202</v>
      </c>
      <c r="H461" t="s">
        <v>135</v>
      </c>
      <c r="I461" t="s">
        <v>136</v>
      </c>
      <c r="J461" t="s">
        <v>137</v>
      </c>
      <c r="K461" t="s">
        <v>138</v>
      </c>
      <c r="L461" t="s">
        <v>1525</v>
      </c>
      <c r="M461" t="s">
        <v>1526</v>
      </c>
      <c r="N461">
        <v>4.8161111109999997</v>
      </c>
      <c r="O461">
        <v>0</v>
      </c>
      <c r="P461">
        <v>373</v>
      </c>
      <c r="Q461">
        <v>0</v>
      </c>
      <c r="R461">
        <v>1</v>
      </c>
      <c r="S461">
        <v>0</v>
      </c>
      <c r="T461">
        <v>20</v>
      </c>
      <c r="U461">
        <v>0</v>
      </c>
      <c r="V461">
        <v>0</v>
      </c>
      <c r="W461">
        <v>0</v>
      </c>
      <c r="X461">
        <v>262.81039133394074</v>
      </c>
      <c r="Y461">
        <v>0</v>
      </c>
      <c r="Z461">
        <v>3.0580776547963997</v>
      </c>
      <c r="AA461">
        <v>0</v>
      </c>
      <c r="AB461">
        <v>56.283278970139563</v>
      </c>
      <c r="AC461">
        <v>0</v>
      </c>
      <c r="AD461">
        <v>0</v>
      </c>
      <c r="AE461">
        <v>322.15174795887674</v>
      </c>
    </row>
    <row r="462" spans="1:31" x14ac:dyDescent="0.3">
      <c r="A462">
        <v>2552573</v>
      </c>
      <c r="B462">
        <v>1</v>
      </c>
      <c r="C462" t="s">
        <v>80</v>
      </c>
      <c r="D462" t="s">
        <v>110</v>
      </c>
      <c r="E462" t="s">
        <v>184</v>
      </c>
      <c r="F462" t="s">
        <v>1527</v>
      </c>
      <c r="G462" t="s">
        <v>318</v>
      </c>
      <c r="H462" t="s">
        <v>135</v>
      </c>
      <c r="I462" t="s">
        <v>680</v>
      </c>
      <c r="J462" t="s">
        <v>137</v>
      </c>
      <c r="K462" t="s">
        <v>138</v>
      </c>
      <c r="L462" t="s">
        <v>1528</v>
      </c>
      <c r="M462" t="s">
        <v>1529</v>
      </c>
      <c r="N462">
        <v>3.8333332999999997E-2</v>
      </c>
      <c r="O462">
        <v>0</v>
      </c>
      <c r="P462">
        <v>4153</v>
      </c>
      <c r="Q462">
        <v>0</v>
      </c>
      <c r="R462">
        <v>1</v>
      </c>
      <c r="S462">
        <v>0</v>
      </c>
      <c r="T462">
        <v>370</v>
      </c>
      <c r="U462">
        <v>0</v>
      </c>
      <c r="V462">
        <v>1</v>
      </c>
      <c r="W462">
        <v>0</v>
      </c>
      <c r="X462">
        <v>40.641127538787444</v>
      </c>
      <c r="Y462">
        <v>0</v>
      </c>
      <c r="Z462">
        <v>8.502898944510999E-2</v>
      </c>
      <c r="AA462">
        <v>0</v>
      </c>
      <c r="AB462">
        <v>25.652763790131136</v>
      </c>
      <c r="AC462">
        <v>0</v>
      </c>
      <c r="AD462">
        <v>1.4954707368686249</v>
      </c>
      <c r="AE462">
        <v>67.874391055232309</v>
      </c>
    </row>
    <row r="463" spans="1:31" x14ac:dyDescent="0.3">
      <c r="A463">
        <v>2552722</v>
      </c>
      <c r="B463">
        <v>1</v>
      </c>
      <c r="C463" t="s">
        <v>81</v>
      </c>
      <c r="D463" t="s">
        <v>122</v>
      </c>
      <c r="E463" t="s">
        <v>175</v>
      </c>
      <c r="F463" t="s">
        <v>1530</v>
      </c>
      <c r="G463" t="s">
        <v>1531</v>
      </c>
      <c r="H463" t="s">
        <v>157</v>
      </c>
      <c r="I463" t="s">
        <v>136</v>
      </c>
      <c r="J463" t="s">
        <v>137</v>
      </c>
      <c r="K463" t="s">
        <v>138</v>
      </c>
      <c r="L463" t="s">
        <v>1532</v>
      </c>
      <c r="M463" t="s">
        <v>1533</v>
      </c>
      <c r="N463">
        <v>4.4625000000000004</v>
      </c>
      <c r="O463">
        <v>0</v>
      </c>
      <c r="P463">
        <v>21</v>
      </c>
      <c r="Q463">
        <v>0</v>
      </c>
      <c r="R463">
        <v>0</v>
      </c>
      <c r="S463">
        <v>0</v>
      </c>
      <c r="T463">
        <v>10</v>
      </c>
      <c r="U463">
        <v>0</v>
      </c>
      <c r="V463">
        <v>0</v>
      </c>
      <c r="W463">
        <v>0</v>
      </c>
      <c r="X463">
        <v>14.307126668324496</v>
      </c>
      <c r="Y463">
        <v>0</v>
      </c>
      <c r="Z463">
        <v>0</v>
      </c>
      <c r="AA463">
        <v>0</v>
      </c>
      <c r="AB463">
        <v>79.68780883460407</v>
      </c>
      <c r="AC463">
        <v>0</v>
      </c>
      <c r="AD463">
        <v>0</v>
      </c>
      <c r="AE463">
        <v>93.99493550292857</v>
      </c>
    </row>
    <row r="464" spans="1:31" x14ac:dyDescent="0.3">
      <c r="A464">
        <v>2552281</v>
      </c>
      <c r="B464">
        <v>1</v>
      </c>
      <c r="C464" t="s">
        <v>80</v>
      </c>
      <c r="D464" t="s">
        <v>104</v>
      </c>
      <c r="E464" t="s">
        <v>147</v>
      </c>
      <c r="F464" t="s">
        <v>1534</v>
      </c>
      <c r="G464" t="s">
        <v>134</v>
      </c>
      <c r="H464" t="s">
        <v>135</v>
      </c>
      <c r="I464" t="s">
        <v>136</v>
      </c>
      <c r="J464" t="s">
        <v>137</v>
      </c>
      <c r="K464" t="s">
        <v>138</v>
      </c>
      <c r="L464" t="s">
        <v>1535</v>
      </c>
      <c r="M464" t="s">
        <v>1536</v>
      </c>
      <c r="N464">
        <v>1.396666666</v>
      </c>
      <c r="O464">
        <v>0</v>
      </c>
      <c r="P464">
        <v>10</v>
      </c>
      <c r="Q464">
        <v>1</v>
      </c>
      <c r="R464">
        <v>14</v>
      </c>
      <c r="S464">
        <v>6</v>
      </c>
      <c r="T464">
        <v>8</v>
      </c>
      <c r="U464">
        <v>0</v>
      </c>
      <c r="V464">
        <v>0</v>
      </c>
      <c r="W464">
        <v>0</v>
      </c>
      <c r="X464">
        <v>7.9699450488793202</v>
      </c>
      <c r="Y464">
        <v>0.61747504053600011</v>
      </c>
      <c r="Z464">
        <v>32.7585930311973</v>
      </c>
      <c r="AA464">
        <v>43.697982174456271</v>
      </c>
      <c r="AB464">
        <v>25.707250684141108</v>
      </c>
      <c r="AC464">
        <v>0</v>
      </c>
      <c r="AD464">
        <v>0</v>
      </c>
      <c r="AE464">
        <v>110.75124597921001</v>
      </c>
    </row>
    <row r="465" spans="1:31" x14ac:dyDescent="0.3">
      <c r="A465">
        <v>2551889</v>
      </c>
      <c r="B465">
        <v>1</v>
      </c>
      <c r="C465" t="s">
        <v>80</v>
      </c>
      <c r="D465" t="s">
        <v>96</v>
      </c>
      <c r="E465" t="s">
        <v>166</v>
      </c>
      <c r="F465" t="s">
        <v>1537</v>
      </c>
      <c r="G465" t="s">
        <v>311</v>
      </c>
      <c r="H465" t="s">
        <v>157</v>
      </c>
      <c r="I465" t="s">
        <v>136</v>
      </c>
      <c r="J465" t="s">
        <v>3</v>
      </c>
      <c r="K465" t="s">
        <v>138</v>
      </c>
      <c r="L465" t="s">
        <v>1538</v>
      </c>
      <c r="M465" t="s">
        <v>1539</v>
      </c>
      <c r="N465">
        <v>2.224444444</v>
      </c>
      <c r="O465">
        <v>0</v>
      </c>
      <c r="P465">
        <v>2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1.7896399004012826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1.7896399004012826</v>
      </c>
    </row>
    <row r="466" spans="1:31" x14ac:dyDescent="0.3">
      <c r="A466">
        <v>2552101</v>
      </c>
      <c r="B466">
        <v>1</v>
      </c>
      <c r="C466" t="s">
        <v>80</v>
      </c>
      <c r="D466" t="s">
        <v>90</v>
      </c>
      <c r="E466" t="s">
        <v>171</v>
      </c>
      <c r="F466" t="s">
        <v>1540</v>
      </c>
      <c r="G466" t="s">
        <v>1541</v>
      </c>
      <c r="H466" t="s">
        <v>157</v>
      </c>
      <c r="I466" t="s">
        <v>136</v>
      </c>
      <c r="J466" t="s">
        <v>137</v>
      </c>
      <c r="K466" t="s">
        <v>138</v>
      </c>
      <c r="L466" t="s">
        <v>1542</v>
      </c>
      <c r="M466" t="s">
        <v>1543</v>
      </c>
      <c r="N466">
        <v>1.4144444439999999</v>
      </c>
      <c r="O466">
        <v>0</v>
      </c>
      <c r="P466">
        <v>6</v>
      </c>
      <c r="Q466">
        <v>0</v>
      </c>
      <c r="R466">
        <v>0</v>
      </c>
      <c r="S466">
        <v>0</v>
      </c>
      <c r="T466">
        <v>2</v>
      </c>
      <c r="U466">
        <v>0</v>
      </c>
      <c r="V466">
        <v>0</v>
      </c>
      <c r="W466">
        <v>0</v>
      </c>
      <c r="X466">
        <v>2.786491172269657</v>
      </c>
      <c r="Y466">
        <v>0</v>
      </c>
      <c r="Z466">
        <v>0</v>
      </c>
      <c r="AA466">
        <v>0</v>
      </c>
      <c r="AB466">
        <v>7.2470919414130003E-2</v>
      </c>
      <c r="AC466">
        <v>0</v>
      </c>
      <c r="AD466">
        <v>0</v>
      </c>
      <c r="AE466">
        <v>2.8589620916837872</v>
      </c>
    </row>
    <row r="467" spans="1:31" x14ac:dyDescent="0.3">
      <c r="A467">
        <v>2552911</v>
      </c>
      <c r="B467">
        <v>1</v>
      </c>
      <c r="C467" t="s">
        <v>81</v>
      </c>
      <c r="D467" t="s">
        <v>117</v>
      </c>
      <c r="E467" t="s">
        <v>166</v>
      </c>
      <c r="F467" t="s">
        <v>1544</v>
      </c>
      <c r="G467" t="s">
        <v>181</v>
      </c>
      <c r="H467" t="s">
        <v>157</v>
      </c>
      <c r="I467" t="s">
        <v>136</v>
      </c>
      <c r="J467" t="s">
        <v>137</v>
      </c>
      <c r="K467" t="s">
        <v>138</v>
      </c>
      <c r="L467" t="s">
        <v>1545</v>
      </c>
      <c r="M467" t="s">
        <v>1546</v>
      </c>
      <c r="N467">
        <v>1.909444444</v>
      </c>
      <c r="O467">
        <v>0</v>
      </c>
      <c r="P467">
        <v>2</v>
      </c>
      <c r="Q467">
        <v>0</v>
      </c>
      <c r="R467">
        <v>0</v>
      </c>
      <c r="S467">
        <v>0</v>
      </c>
      <c r="T467">
        <v>2</v>
      </c>
      <c r="U467">
        <v>0</v>
      </c>
      <c r="V467">
        <v>0</v>
      </c>
      <c r="W467">
        <v>0</v>
      </c>
      <c r="X467">
        <v>0.15212407815115583</v>
      </c>
      <c r="Y467">
        <v>0</v>
      </c>
      <c r="Z467">
        <v>0</v>
      </c>
      <c r="AA467">
        <v>0</v>
      </c>
      <c r="AB467">
        <v>0.31068668920096498</v>
      </c>
      <c r="AC467">
        <v>0</v>
      </c>
      <c r="AD467">
        <v>0</v>
      </c>
      <c r="AE467">
        <v>0.46281076735212079</v>
      </c>
    </row>
    <row r="468" spans="1:31" x14ac:dyDescent="0.3">
      <c r="A468">
        <v>2552124</v>
      </c>
      <c r="B468">
        <v>1</v>
      </c>
      <c r="C468" t="s">
        <v>81</v>
      </c>
      <c r="D468" t="s">
        <v>113</v>
      </c>
      <c r="E468" t="s">
        <v>155</v>
      </c>
      <c r="F468" t="s">
        <v>1547</v>
      </c>
      <c r="G468" t="s">
        <v>143</v>
      </c>
      <c r="H468" t="s">
        <v>157</v>
      </c>
      <c r="I468" t="s">
        <v>136</v>
      </c>
      <c r="J468" t="s">
        <v>137</v>
      </c>
      <c r="K468" t="s">
        <v>144</v>
      </c>
      <c r="L468" t="s">
        <v>1548</v>
      </c>
      <c r="M468" t="s">
        <v>1549</v>
      </c>
      <c r="N468">
        <v>5.3161111109999997</v>
      </c>
      <c r="O468">
        <v>0</v>
      </c>
      <c r="P468">
        <v>106</v>
      </c>
      <c r="Q468">
        <v>0</v>
      </c>
      <c r="R468">
        <v>0</v>
      </c>
      <c r="S468">
        <v>0</v>
      </c>
      <c r="T468">
        <v>70</v>
      </c>
      <c r="U468">
        <v>0</v>
      </c>
      <c r="V468">
        <v>0</v>
      </c>
      <c r="W468">
        <v>0</v>
      </c>
      <c r="X468">
        <v>112.20703436856842</v>
      </c>
      <c r="Y468">
        <v>0</v>
      </c>
      <c r="Z468">
        <v>0</v>
      </c>
      <c r="AA468">
        <v>0</v>
      </c>
      <c r="AB468">
        <v>261.15874009463209</v>
      </c>
      <c r="AC468">
        <v>0</v>
      </c>
      <c r="AD468">
        <v>0</v>
      </c>
      <c r="AE468">
        <v>373.36577446320052</v>
      </c>
    </row>
    <row r="469" spans="1:31" x14ac:dyDescent="0.3">
      <c r="A469">
        <v>2552811</v>
      </c>
      <c r="B469">
        <v>1</v>
      </c>
      <c r="C469" t="s">
        <v>80</v>
      </c>
      <c r="D469" t="s">
        <v>94</v>
      </c>
      <c r="E469" t="s">
        <v>171</v>
      </c>
      <c r="F469" t="s">
        <v>1550</v>
      </c>
      <c r="G469" t="s">
        <v>190</v>
      </c>
      <c r="H469" t="s">
        <v>157</v>
      </c>
      <c r="I469" t="s">
        <v>136</v>
      </c>
      <c r="J469" t="s">
        <v>137</v>
      </c>
      <c r="K469" t="s">
        <v>138</v>
      </c>
      <c r="L469" t="s">
        <v>1551</v>
      </c>
      <c r="M469" t="s">
        <v>1552</v>
      </c>
      <c r="N469">
        <v>4.3863888879999999</v>
      </c>
      <c r="O469">
        <v>0</v>
      </c>
      <c r="P469">
        <v>69</v>
      </c>
      <c r="Q469">
        <v>0</v>
      </c>
      <c r="R469">
        <v>0</v>
      </c>
      <c r="S469">
        <v>0</v>
      </c>
      <c r="T469">
        <v>2</v>
      </c>
      <c r="U469">
        <v>0</v>
      </c>
      <c r="V469">
        <v>0</v>
      </c>
      <c r="W469">
        <v>0</v>
      </c>
      <c r="X469">
        <v>59.548685433996972</v>
      </c>
      <c r="Y469">
        <v>0</v>
      </c>
      <c r="Z469">
        <v>0</v>
      </c>
      <c r="AA469">
        <v>0</v>
      </c>
      <c r="AB469">
        <v>12.428757688098889</v>
      </c>
      <c r="AC469">
        <v>0</v>
      </c>
      <c r="AD469">
        <v>0</v>
      </c>
      <c r="AE469">
        <v>71.977443122095863</v>
      </c>
    </row>
    <row r="470" spans="1:31" x14ac:dyDescent="0.3">
      <c r="A470">
        <v>2551955</v>
      </c>
      <c r="B470">
        <v>1</v>
      </c>
      <c r="C470" t="s">
        <v>80</v>
      </c>
      <c r="D470" t="s">
        <v>88</v>
      </c>
      <c r="E470" t="s">
        <v>141</v>
      </c>
      <c r="F470" t="s">
        <v>1553</v>
      </c>
      <c r="G470" t="s">
        <v>149</v>
      </c>
      <c r="H470" t="s">
        <v>135</v>
      </c>
      <c r="I470" t="s">
        <v>136</v>
      </c>
      <c r="J470" t="s">
        <v>137</v>
      </c>
      <c r="K470" t="s">
        <v>138</v>
      </c>
      <c r="L470" t="s">
        <v>1554</v>
      </c>
      <c r="M470" t="s">
        <v>1555</v>
      </c>
      <c r="N470">
        <v>2.5477777769999999</v>
      </c>
      <c r="O470">
        <v>0</v>
      </c>
      <c r="P470">
        <v>167</v>
      </c>
      <c r="Q470">
        <v>0</v>
      </c>
      <c r="R470">
        <v>0</v>
      </c>
      <c r="S470">
        <v>0</v>
      </c>
      <c r="T470">
        <v>6</v>
      </c>
      <c r="U470">
        <v>0</v>
      </c>
      <c r="V470">
        <v>0</v>
      </c>
      <c r="W470">
        <v>0</v>
      </c>
      <c r="X470">
        <v>101.77657035010543</v>
      </c>
      <c r="Y470">
        <v>0</v>
      </c>
      <c r="Z470">
        <v>0</v>
      </c>
      <c r="AA470">
        <v>0</v>
      </c>
      <c r="AB470">
        <v>42.738010974873646</v>
      </c>
      <c r="AC470">
        <v>0</v>
      </c>
      <c r="AD470">
        <v>0</v>
      </c>
      <c r="AE470">
        <v>144.51458132497908</v>
      </c>
    </row>
    <row r="471" spans="1:31" x14ac:dyDescent="0.3">
      <c r="A471">
        <v>2552210</v>
      </c>
      <c r="B471">
        <v>1</v>
      </c>
      <c r="C471" t="s">
        <v>81</v>
      </c>
      <c r="D471" t="s">
        <v>117</v>
      </c>
      <c r="E471" t="s">
        <v>155</v>
      </c>
      <c r="F471" t="s">
        <v>1556</v>
      </c>
      <c r="G471" t="s">
        <v>194</v>
      </c>
      <c r="H471" t="s">
        <v>157</v>
      </c>
      <c r="I471" t="s">
        <v>136</v>
      </c>
      <c r="J471" t="s">
        <v>137</v>
      </c>
      <c r="K471" t="s">
        <v>144</v>
      </c>
      <c r="L471" t="s">
        <v>1557</v>
      </c>
      <c r="M471" t="s">
        <v>1558</v>
      </c>
      <c r="N471">
        <v>1.015833333</v>
      </c>
      <c r="O471">
        <v>0</v>
      </c>
      <c r="P471">
        <v>27</v>
      </c>
      <c r="Q471">
        <v>0</v>
      </c>
      <c r="R471">
        <v>3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2.8402588349222553</v>
      </c>
      <c r="Y471">
        <v>0</v>
      </c>
      <c r="Z471">
        <v>1.7686001645682199</v>
      </c>
      <c r="AA471">
        <v>0</v>
      </c>
      <c r="AB471">
        <v>0</v>
      </c>
      <c r="AC471">
        <v>0</v>
      </c>
      <c r="AD471">
        <v>0</v>
      </c>
      <c r="AE471">
        <v>4.608858999490475</v>
      </c>
    </row>
    <row r="472" spans="1:31" x14ac:dyDescent="0.3">
      <c r="A472">
        <v>2552897</v>
      </c>
      <c r="B472">
        <v>1</v>
      </c>
      <c r="C472" t="s">
        <v>81</v>
      </c>
      <c r="D472" t="s">
        <v>128</v>
      </c>
      <c r="E472" t="s">
        <v>141</v>
      </c>
      <c r="F472" t="s">
        <v>1559</v>
      </c>
      <c r="G472" t="s">
        <v>844</v>
      </c>
      <c r="H472" t="s">
        <v>135</v>
      </c>
      <c r="I472" t="s">
        <v>136</v>
      </c>
      <c r="J472" t="s">
        <v>137</v>
      </c>
      <c r="K472" t="s">
        <v>138</v>
      </c>
      <c r="L472" t="s">
        <v>1560</v>
      </c>
      <c r="M472" t="s">
        <v>1561</v>
      </c>
      <c r="N472">
        <v>4.346944444</v>
      </c>
      <c r="O472">
        <v>18</v>
      </c>
      <c r="P472">
        <v>1741</v>
      </c>
      <c r="Q472">
        <v>65</v>
      </c>
      <c r="R472">
        <v>102</v>
      </c>
      <c r="S472">
        <v>12</v>
      </c>
      <c r="T472">
        <v>145</v>
      </c>
      <c r="U472">
        <v>2</v>
      </c>
      <c r="V472">
        <v>0</v>
      </c>
      <c r="W472">
        <v>19.248289000131241</v>
      </c>
      <c r="X472">
        <v>997.80829535738928</v>
      </c>
      <c r="Y472">
        <v>432.98697324115074</v>
      </c>
      <c r="Z472">
        <v>217.01717826287376</v>
      </c>
      <c r="AA472">
        <v>901.93794637762733</v>
      </c>
      <c r="AB472">
        <v>248.76415580590265</v>
      </c>
      <c r="AC472">
        <v>10.139661279433707</v>
      </c>
      <c r="AD472">
        <v>0</v>
      </c>
      <c r="AE472">
        <v>2827.9024993245089</v>
      </c>
    </row>
    <row r="473" spans="1:31" x14ac:dyDescent="0.3">
      <c r="A473">
        <v>2552041</v>
      </c>
      <c r="B473">
        <v>1</v>
      </c>
      <c r="C473" t="s">
        <v>80</v>
      </c>
      <c r="D473" t="s">
        <v>98</v>
      </c>
      <c r="E473" t="s">
        <v>147</v>
      </c>
      <c r="F473" t="s">
        <v>1562</v>
      </c>
      <c r="G473" t="s">
        <v>194</v>
      </c>
      <c r="H473" t="s">
        <v>135</v>
      </c>
      <c r="I473" t="s">
        <v>136</v>
      </c>
      <c r="J473" t="s">
        <v>137</v>
      </c>
      <c r="K473" t="s">
        <v>144</v>
      </c>
      <c r="L473" t="s">
        <v>1563</v>
      </c>
      <c r="M473" t="s">
        <v>1564</v>
      </c>
      <c r="N473">
        <v>4.9877777769999998</v>
      </c>
      <c r="O473">
        <v>0</v>
      </c>
      <c r="P473">
        <v>432</v>
      </c>
      <c r="Q473">
        <v>3</v>
      </c>
      <c r="R473">
        <v>16</v>
      </c>
      <c r="S473">
        <v>8</v>
      </c>
      <c r="T473">
        <v>54</v>
      </c>
      <c r="U473">
        <v>1</v>
      </c>
      <c r="V473">
        <v>0</v>
      </c>
      <c r="W473">
        <v>0</v>
      </c>
      <c r="X473">
        <v>216.85775684211231</v>
      </c>
      <c r="Y473">
        <v>46.948564500642469</v>
      </c>
      <c r="Z473">
        <v>54.428855959446977</v>
      </c>
      <c r="AA473">
        <v>784.97300520502756</v>
      </c>
      <c r="AB473">
        <v>216.7907649450656</v>
      </c>
      <c r="AC473">
        <v>25.191439194229503</v>
      </c>
      <c r="AD473">
        <v>0</v>
      </c>
      <c r="AE473">
        <v>1345.1903866465245</v>
      </c>
    </row>
    <row r="474" spans="1:31" x14ac:dyDescent="0.3">
      <c r="A474">
        <v>2552376</v>
      </c>
      <c r="B474">
        <v>1</v>
      </c>
      <c r="C474" t="s">
        <v>81</v>
      </c>
      <c r="D474" t="s">
        <v>127</v>
      </c>
      <c r="E474" t="s">
        <v>184</v>
      </c>
      <c r="F474" t="s">
        <v>1565</v>
      </c>
      <c r="G474" t="s">
        <v>149</v>
      </c>
      <c r="H474" t="s">
        <v>135</v>
      </c>
      <c r="I474" t="s">
        <v>136</v>
      </c>
      <c r="J474" t="s">
        <v>137</v>
      </c>
      <c r="K474" t="s">
        <v>138</v>
      </c>
      <c r="L474" t="s">
        <v>1566</v>
      </c>
      <c r="M474" t="s">
        <v>1567</v>
      </c>
      <c r="N474">
        <v>6.42</v>
      </c>
      <c r="O474">
        <v>0</v>
      </c>
      <c r="P474">
        <v>1</v>
      </c>
      <c r="Q474">
        <v>0</v>
      </c>
      <c r="R474">
        <v>14</v>
      </c>
      <c r="S474">
        <v>0</v>
      </c>
      <c r="T474">
        <v>2</v>
      </c>
      <c r="U474">
        <v>0</v>
      </c>
      <c r="V474">
        <v>0</v>
      </c>
      <c r="W474">
        <v>0</v>
      </c>
      <c r="X474">
        <v>44.618190254121814</v>
      </c>
      <c r="Y474">
        <v>0</v>
      </c>
      <c r="Z474">
        <v>149.44885204542049</v>
      </c>
      <c r="AA474">
        <v>0</v>
      </c>
      <c r="AB474">
        <v>14.24483311696487</v>
      </c>
      <c r="AC474">
        <v>0</v>
      </c>
      <c r="AD474">
        <v>0</v>
      </c>
      <c r="AE474">
        <v>208.31187541650718</v>
      </c>
    </row>
    <row r="475" spans="1:31" x14ac:dyDescent="0.3">
      <c r="A475">
        <v>2552496</v>
      </c>
      <c r="B475">
        <v>1</v>
      </c>
      <c r="C475" t="s">
        <v>80</v>
      </c>
      <c r="D475" t="s">
        <v>93</v>
      </c>
      <c r="E475" t="s">
        <v>141</v>
      </c>
      <c r="F475" t="s">
        <v>1568</v>
      </c>
      <c r="G475" t="s">
        <v>134</v>
      </c>
      <c r="H475" t="s">
        <v>135</v>
      </c>
      <c r="I475" t="s">
        <v>136</v>
      </c>
      <c r="J475" t="s">
        <v>137</v>
      </c>
      <c r="K475" t="s">
        <v>138</v>
      </c>
      <c r="L475" t="s">
        <v>1569</v>
      </c>
      <c r="M475" t="s">
        <v>1570</v>
      </c>
      <c r="N475">
        <v>0.156388888</v>
      </c>
      <c r="O475">
        <v>2</v>
      </c>
      <c r="P475">
        <v>2278</v>
      </c>
      <c r="Q475">
        <v>19</v>
      </c>
      <c r="R475">
        <v>879</v>
      </c>
      <c r="S475">
        <v>18</v>
      </c>
      <c r="T475">
        <v>570</v>
      </c>
      <c r="U475">
        <v>2</v>
      </c>
      <c r="V475">
        <v>0</v>
      </c>
      <c r="W475">
        <v>0.4378694046748125</v>
      </c>
      <c r="X475">
        <v>27.574293956696263</v>
      </c>
      <c r="Y475">
        <v>9.0193454938475099</v>
      </c>
      <c r="Z475">
        <v>50.903532940874058</v>
      </c>
      <c r="AA475">
        <v>9.0404489454849468</v>
      </c>
      <c r="AB475">
        <v>64.274393423850924</v>
      </c>
      <c r="AC475">
        <v>33.142497869209997</v>
      </c>
      <c r="AD475">
        <v>0</v>
      </c>
      <c r="AE475">
        <v>194.3923820346385</v>
      </c>
    </row>
    <row r="476" spans="1:31" x14ac:dyDescent="0.3">
      <c r="A476">
        <v>2552370</v>
      </c>
      <c r="B476">
        <v>1</v>
      </c>
      <c r="C476" t="s">
        <v>81</v>
      </c>
      <c r="D476" t="s">
        <v>127</v>
      </c>
      <c r="E476" t="s">
        <v>184</v>
      </c>
      <c r="F476" t="s">
        <v>1571</v>
      </c>
      <c r="G476" t="s">
        <v>1572</v>
      </c>
      <c r="H476" t="s">
        <v>135</v>
      </c>
      <c r="I476" t="s">
        <v>136</v>
      </c>
      <c r="J476" t="s">
        <v>137</v>
      </c>
      <c r="K476" t="s">
        <v>138</v>
      </c>
      <c r="L476" t="s">
        <v>1573</v>
      </c>
      <c r="M476" t="s">
        <v>1574</v>
      </c>
      <c r="N476">
        <v>4.199166666</v>
      </c>
      <c r="O476">
        <v>0</v>
      </c>
      <c r="P476">
        <v>85</v>
      </c>
      <c r="Q476">
        <v>0</v>
      </c>
      <c r="R476">
        <v>26</v>
      </c>
      <c r="S476">
        <v>0</v>
      </c>
      <c r="T476">
        <v>12</v>
      </c>
      <c r="U476">
        <v>0</v>
      </c>
      <c r="V476">
        <v>1</v>
      </c>
      <c r="W476">
        <v>0</v>
      </c>
      <c r="X476">
        <v>66.846161523943962</v>
      </c>
      <c r="Y476">
        <v>0</v>
      </c>
      <c r="Z476">
        <v>69.66924926779501</v>
      </c>
      <c r="AA476">
        <v>0</v>
      </c>
      <c r="AB476">
        <v>44.703604526956553</v>
      </c>
      <c r="AC476">
        <v>0</v>
      </c>
      <c r="AD476">
        <v>785.5562310659933</v>
      </c>
      <c r="AE476">
        <v>966.7752463846889</v>
      </c>
    </row>
    <row r="477" spans="1:31" x14ac:dyDescent="0.3">
      <c r="A477">
        <v>2552688</v>
      </c>
      <c r="B477">
        <v>1</v>
      </c>
      <c r="C477" t="s">
        <v>81</v>
      </c>
      <c r="D477" t="s">
        <v>116</v>
      </c>
      <c r="E477" t="s">
        <v>184</v>
      </c>
      <c r="F477" t="s">
        <v>1575</v>
      </c>
      <c r="G477" t="s">
        <v>1218</v>
      </c>
      <c r="H477" t="s">
        <v>135</v>
      </c>
      <c r="I477" t="s">
        <v>136</v>
      </c>
      <c r="J477" t="s">
        <v>137</v>
      </c>
      <c r="K477" t="s">
        <v>138</v>
      </c>
      <c r="L477" t="s">
        <v>1576</v>
      </c>
      <c r="M477" t="s">
        <v>1577</v>
      </c>
      <c r="N477">
        <v>1.4027777770000001</v>
      </c>
      <c r="O477">
        <v>1</v>
      </c>
      <c r="P477">
        <v>208</v>
      </c>
      <c r="Q477">
        <v>1</v>
      </c>
      <c r="R477">
        <v>3</v>
      </c>
      <c r="S477">
        <v>3</v>
      </c>
      <c r="T477">
        <v>19</v>
      </c>
      <c r="U477">
        <v>0</v>
      </c>
      <c r="V477">
        <v>0</v>
      </c>
      <c r="W477">
        <v>0.30475500647999998</v>
      </c>
      <c r="X477">
        <v>34.708930436344978</v>
      </c>
      <c r="Y477">
        <v>6.618312797533914</v>
      </c>
      <c r="Z477">
        <v>2.7143617777175799</v>
      </c>
      <c r="AA477">
        <v>13.350191015997538</v>
      </c>
      <c r="AB477">
        <v>6.7447540473246885</v>
      </c>
      <c r="AC477">
        <v>0</v>
      </c>
      <c r="AD477">
        <v>0</v>
      </c>
      <c r="AE477">
        <v>64.441305081398696</v>
      </c>
    </row>
    <row r="478" spans="1:31" x14ac:dyDescent="0.3">
      <c r="A478">
        <v>2551978</v>
      </c>
      <c r="B478">
        <v>1</v>
      </c>
      <c r="C478" t="s">
        <v>80</v>
      </c>
      <c r="D478" t="s">
        <v>104</v>
      </c>
      <c r="E478" t="s">
        <v>147</v>
      </c>
      <c r="F478" t="s">
        <v>1578</v>
      </c>
      <c r="G478" t="s">
        <v>134</v>
      </c>
      <c r="H478" t="s">
        <v>135</v>
      </c>
      <c r="I478" t="s">
        <v>136</v>
      </c>
      <c r="J478" t="s">
        <v>137</v>
      </c>
      <c r="K478" t="s">
        <v>138</v>
      </c>
      <c r="L478" t="s">
        <v>1579</v>
      </c>
      <c r="M478" t="s">
        <v>1580</v>
      </c>
      <c r="N478">
        <v>0.14388888799999999</v>
      </c>
      <c r="O478">
        <v>3</v>
      </c>
      <c r="P478">
        <v>217</v>
      </c>
      <c r="Q478">
        <v>19</v>
      </c>
      <c r="R478">
        <v>246</v>
      </c>
      <c r="S478">
        <v>15</v>
      </c>
      <c r="T478">
        <v>82</v>
      </c>
      <c r="U478">
        <v>4</v>
      </c>
      <c r="V478">
        <v>0</v>
      </c>
      <c r="W478">
        <v>2.2173553025660753</v>
      </c>
      <c r="X478">
        <v>11.336929014412497</v>
      </c>
      <c r="Y478">
        <v>2.202560482878047</v>
      </c>
      <c r="Z478">
        <v>24.137821211899091</v>
      </c>
      <c r="AA478">
        <v>11.868452127116887</v>
      </c>
      <c r="AB478">
        <v>11.937188005316239</v>
      </c>
      <c r="AC478">
        <v>72.236397812729649</v>
      </c>
      <c r="AD478">
        <v>0</v>
      </c>
      <c r="AE478">
        <v>135.93670395691848</v>
      </c>
    </row>
    <row r="479" spans="1:31" x14ac:dyDescent="0.3">
      <c r="A479">
        <v>2552190</v>
      </c>
      <c r="B479">
        <v>1</v>
      </c>
      <c r="C479" t="s">
        <v>80</v>
      </c>
      <c r="D479" t="s">
        <v>87</v>
      </c>
      <c r="E479" t="s">
        <v>184</v>
      </c>
      <c r="F479" t="s">
        <v>1581</v>
      </c>
      <c r="G479" t="s">
        <v>311</v>
      </c>
      <c r="H479" t="s">
        <v>135</v>
      </c>
      <c r="I479" t="s">
        <v>136</v>
      </c>
      <c r="J479" t="s">
        <v>3</v>
      </c>
      <c r="K479" t="s">
        <v>138</v>
      </c>
      <c r="L479" t="s">
        <v>1582</v>
      </c>
      <c r="M479" t="s">
        <v>1583</v>
      </c>
      <c r="N479">
        <v>0.26777777699999999</v>
      </c>
      <c r="O479">
        <v>0</v>
      </c>
      <c r="P479">
        <v>2235</v>
      </c>
      <c r="Q479">
        <v>0</v>
      </c>
      <c r="R479">
        <v>0</v>
      </c>
      <c r="S479">
        <v>0</v>
      </c>
      <c r="T479">
        <v>185</v>
      </c>
      <c r="U479">
        <v>0</v>
      </c>
      <c r="V479">
        <v>0</v>
      </c>
      <c r="W479">
        <v>0</v>
      </c>
      <c r="X479">
        <v>106.01473125464035</v>
      </c>
      <c r="Y479">
        <v>0</v>
      </c>
      <c r="Z479">
        <v>0</v>
      </c>
      <c r="AA479">
        <v>0</v>
      </c>
      <c r="AB479">
        <v>44.158160717812201</v>
      </c>
      <c r="AC479">
        <v>0</v>
      </c>
      <c r="AD479">
        <v>0</v>
      </c>
      <c r="AE479">
        <v>150.17289197245256</v>
      </c>
    </row>
    <row r="480" spans="1:31" x14ac:dyDescent="0.3">
      <c r="A480">
        <v>2551892</v>
      </c>
      <c r="B480">
        <v>1</v>
      </c>
      <c r="C480" t="s">
        <v>80</v>
      </c>
      <c r="D480" t="s">
        <v>104</v>
      </c>
      <c r="E480" t="s">
        <v>184</v>
      </c>
      <c r="F480" t="s">
        <v>1584</v>
      </c>
      <c r="G480" t="s">
        <v>149</v>
      </c>
      <c r="H480" t="s">
        <v>135</v>
      </c>
      <c r="I480" t="s">
        <v>136</v>
      </c>
      <c r="J480" t="s">
        <v>137</v>
      </c>
      <c r="K480" t="s">
        <v>138</v>
      </c>
      <c r="L480" t="s">
        <v>1585</v>
      </c>
      <c r="M480" t="s">
        <v>1586</v>
      </c>
      <c r="N480">
        <v>1.550277777</v>
      </c>
      <c r="O480">
        <v>0</v>
      </c>
      <c r="P480">
        <v>12</v>
      </c>
      <c r="Q480">
        <v>0</v>
      </c>
      <c r="R480">
        <v>1</v>
      </c>
      <c r="S480">
        <v>0</v>
      </c>
      <c r="T480">
        <v>7</v>
      </c>
      <c r="U480">
        <v>0</v>
      </c>
      <c r="V480">
        <v>0</v>
      </c>
      <c r="W480">
        <v>0</v>
      </c>
      <c r="X480">
        <v>13.412894482183482</v>
      </c>
      <c r="Y480">
        <v>0</v>
      </c>
      <c r="Z480">
        <v>0.45466321564935014</v>
      </c>
      <c r="AA480">
        <v>0</v>
      </c>
      <c r="AB480">
        <v>9.3214144334227704</v>
      </c>
      <c r="AC480">
        <v>0</v>
      </c>
      <c r="AD480">
        <v>0</v>
      </c>
      <c r="AE480">
        <v>23.188972131255603</v>
      </c>
    </row>
    <row r="481" spans="1:31" x14ac:dyDescent="0.3">
      <c r="A481">
        <v>2552184</v>
      </c>
      <c r="B481">
        <v>1</v>
      </c>
      <c r="C481" t="s">
        <v>80</v>
      </c>
      <c r="D481" t="s">
        <v>97</v>
      </c>
      <c r="E481" t="s">
        <v>155</v>
      </c>
      <c r="F481" t="s">
        <v>1305</v>
      </c>
      <c r="G481" t="s">
        <v>143</v>
      </c>
      <c r="H481" t="s">
        <v>157</v>
      </c>
      <c r="I481" t="s">
        <v>136</v>
      </c>
      <c r="J481" t="s">
        <v>137</v>
      </c>
      <c r="K481" t="s">
        <v>144</v>
      </c>
      <c r="L481" t="s">
        <v>1587</v>
      </c>
      <c r="M481" t="s">
        <v>1588</v>
      </c>
      <c r="N481">
        <v>6.773055555</v>
      </c>
      <c r="O481">
        <v>0</v>
      </c>
      <c r="P481">
        <v>276</v>
      </c>
      <c r="Q481">
        <v>0</v>
      </c>
      <c r="R481">
        <v>2</v>
      </c>
      <c r="S481">
        <v>0</v>
      </c>
      <c r="T481">
        <v>32</v>
      </c>
      <c r="U481">
        <v>0</v>
      </c>
      <c r="V481">
        <v>0</v>
      </c>
      <c r="W481">
        <v>0</v>
      </c>
      <c r="X481">
        <v>371.45609120528775</v>
      </c>
      <c r="Y481">
        <v>0</v>
      </c>
      <c r="Z481">
        <v>1.5340746770400169</v>
      </c>
      <c r="AA481">
        <v>0</v>
      </c>
      <c r="AB481">
        <v>200.33991153976726</v>
      </c>
      <c r="AC481">
        <v>0</v>
      </c>
      <c r="AD481">
        <v>0</v>
      </c>
      <c r="AE481">
        <v>573.33007742209497</v>
      </c>
    </row>
    <row r="482" spans="1:31" x14ac:dyDescent="0.3">
      <c r="A482">
        <v>2551912</v>
      </c>
      <c r="B482">
        <v>1</v>
      </c>
      <c r="C482" t="s">
        <v>80</v>
      </c>
      <c r="D482" t="s">
        <v>84</v>
      </c>
      <c r="E482" t="s">
        <v>171</v>
      </c>
      <c r="F482" t="s">
        <v>1383</v>
      </c>
      <c r="G482" t="s">
        <v>190</v>
      </c>
      <c r="H482" t="s">
        <v>157</v>
      </c>
      <c r="I482" t="s">
        <v>136</v>
      </c>
      <c r="J482" t="s">
        <v>137</v>
      </c>
      <c r="K482" t="s">
        <v>138</v>
      </c>
      <c r="L482" t="s">
        <v>1589</v>
      </c>
      <c r="M482" t="s">
        <v>1590</v>
      </c>
      <c r="N482">
        <v>3.4808333330000001</v>
      </c>
      <c r="O482">
        <v>0</v>
      </c>
      <c r="P482">
        <v>250</v>
      </c>
      <c r="Q482">
        <v>0</v>
      </c>
      <c r="R482">
        <v>0</v>
      </c>
      <c r="S482">
        <v>0</v>
      </c>
      <c r="T482">
        <v>3</v>
      </c>
      <c r="U482">
        <v>0</v>
      </c>
      <c r="V482">
        <v>0</v>
      </c>
      <c r="W482">
        <v>0</v>
      </c>
      <c r="X482">
        <v>144.79344320408788</v>
      </c>
      <c r="Y482">
        <v>0</v>
      </c>
      <c r="Z482">
        <v>0</v>
      </c>
      <c r="AA482">
        <v>0</v>
      </c>
      <c r="AB482">
        <v>0.35556713713393501</v>
      </c>
      <c r="AC482">
        <v>0</v>
      </c>
      <c r="AD482">
        <v>0</v>
      </c>
      <c r="AE482">
        <v>145.14901034122181</v>
      </c>
    </row>
    <row r="483" spans="1:31" x14ac:dyDescent="0.3">
      <c r="A483">
        <v>2551935</v>
      </c>
      <c r="B483">
        <v>1</v>
      </c>
      <c r="C483" t="s">
        <v>80</v>
      </c>
      <c r="D483" t="s">
        <v>92</v>
      </c>
      <c r="E483" t="s">
        <v>141</v>
      </c>
      <c r="F483" t="s">
        <v>1591</v>
      </c>
      <c r="G483" t="s">
        <v>134</v>
      </c>
      <c r="H483" t="s">
        <v>135</v>
      </c>
      <c r="I483" t="s">
        <v>136</v>
      </c>
      <c r="J483" t="s">
        <v>137</v>
      </c>
      <c r="K483" t="s">
        <v>138</v>
      </c>
      <c r="L483" t="s">
        <v>1592</v>
      </c>
      <c r="M483" t="s">
        <v>1593</v>
      </c>
      <c r="N483">
        <v>0.192222222</v>
      </c>
      <c r="O483">
        <v>15</v>
      </c>
      <c r="P483">
        <v>14399</v>
      </c>
      <c r="Q483">
        <v>31</v>
      </c>
      <c r="R483">
        <v>834</v>
      </c>
      <c r="S483">
        <v>83</v>
      </c>
      <c r="T483">
        <v>1574</v>
      </c>
      <c r="U483">
        <v>4</v>
      </c>
      <c r="V483">
        <v>2</v>
      </c>
      <c r="W483">
        <v>17.879534643645769</v>
      </c>
      <c r="X483">
        <v>500.02574402445288</v>
      </c>
      <c r="Y483">
        <v>23.144373688832356</v>
      </c>
      <c r="Z483">
        <v>69.924909525613657</v>
      </c>
      <c r="AA483">
        <v>83.204980128458701</v>
      </c>
      <c r="AB483">
        <v>194.23753863788531</v>
      </c>
      <c r="AC483">
        <v>25.52628693882124</v>
      </c>
      <c r="AD483">
        <v>1.4916343443545999</v>
      </c>
      <c r="AE483">
        <v>915.43500193206455</v>
      </c>
    </row>
    <row r="484" spans="1:31" x14ac:dyDescent="0.3">
      <c r="A484">
        <v>2552459</v>
      </c>
      <c r="B484">
        <v>1</v>
      </c>
      <c r="C484" t="s">
        <v>80</v>
      </c>
      <c r="D484" t="s">
        <v>95</v>
      </c>
      <c r="E484" t="s">
        <v>132</v>
      </c>
      <c r="F484" t="s">
        <v>1594</v>
      </c>
      <c r="G484" t="s">
        <v>134</v>
      </c>
      <c r="H484" t="s">
        <v>135</v>
      </c>
      <c r="I484" t="s">
        <v>136</v>
      </c>
      <c r="J484" t="s">
        <v>137</v>
      </c>
      <c r="K484" t="s">
        <v>138</v>
      </c>
      <c r="L484" t="s">
        <v>1595</v>
      </c>
      <c r="M484" t="s">
        <v>1596</v>
      </c>
      <c r="N484">
        <v>1.3941666660000001</v>
      </c>
      <c r="O484">
        <v>0</v>
      </c>
      <c r="P484">
        <v>739</v>
      </c>
      <c r="Q484">
        <v>6</v>
      </c>
      <c r="R484">
        <v>21</v>
      </c>
      <c r="S484">
        <v>8</v>
      </c>
      <c r="T484">
        <v>40</v>
      </c>
      <c r="U484">
        <v>1</v>
      </c>
      <c r="V484">
        <v>0</v>
      </c>
      <c r="W484">
        <v>0</v>
      </c>
      <c r="X484">
        <v>177.68292186259836</v>
      </c>
      <c r="Y484">
        <v>71.110226398807157</v>
      </c>
      <c r="Z484">
        <v>21.875443162838881</v>
      </c>
      <c r="AA484">
        <v>313.91288814919494</v>
      </c>
      <c r="AB484">
        <v>51.382270051741628</v>
      </c>
      <c r="AC484">
        <v>206.6990396267808</v>
      </c>
      <c r="AD484">
        <v>0</v>
      </c>
      <c r="AE484">
        <v>842.66278925196184</v>
      </c>
    </row>
    <row r="485" spans="1:31" x14ac:dyDescent="0.3">
      <c r="A485">
        <v>2552645</v>
      </c>
      <c r="B485">
        <v>1</v>
      </c>
      <c r="C485" t="s">
        <v>80</v>
      </c>
      <c r="D485" t="s">
        <v>82</v>
      </c>
      <c r="E485" t="s">
        <v>175</v>
      </c>
      <c r="F485" t="s">
        <v>1597</v>
      </c>
      <c r="G485" t="s">
        <v>311</v>
      </c>
      <c r="H485" t="s">
        <v>157</v>
      </c>
      <c r="I485" t="s">
        <v>136</v>
      </c>
      <c r="J485" t="s">
        <v>137</v>
      </c>
      <c r="K485" t="s">
        <v>138</v>
      </c>
      <c r="L485" t="s">
        <v>1598</v>
      </c>
      <c r="M485" t="s">
        <v>1599</v>
      </c>
      <c r="N485">
        <v>1.467222222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13</v>
      </c>
      <c r="U485">
        <v>0</v>
      </c>
      <c r="V485">
        <v>1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5.6933583504840888</v>
      </c>
      <c r="AC485">
        <v>0</v>
      </c>
      <c r="AD485">
        <v>1.2125994165049332</v>
      </c>
      <c r="AE485">
        <v>6.9059577669890224</v>
      </c>
    </row>
    <row r="486" spans="1:31" x14ac:dyDescent="0.3">
      <c r="A486">
        <v>2551981</v>
      </c>
      <c r="B486">
        <v>1</v>
      </c>
      <c r="C486" t="s">
        <v>80</v>
      </c>
      <c r="D486" t="s">
        <v>104</v>
      </c>
      <c r="E486" t="s">
        <v>141</v>
      </c>
      <c r="F486" t="s">
        <v>1600</v>
      </c>
      <c r="G486" t="s">
        <v>134</v>
      </c>
      <c r="H486" t="s">
        <v>135</v>
      </c>
      <c r="I486" t="s">
        <v>136</v>
      </c>
      <c r="J486" t="s">
        <v>137</v>
      </c>
      <c r="K486" t="s">
        <v>138</v>
      </c>
      <c r="L486" t="s">
        <v>1601</v>
      </c>
      <c r="M486" t="s">
        <v>1602</v>
      </c>
      <c r="N486">
        <v>0.12055555499999999</v>
      </c>
      <c r="O486">
        <v>9</v>
      </c>
      <c r="P486">
        <v>4</v>
      </c>
      <c r="Q486">
        <v>36</v>
      </c>
      <c r="R486">
        <v>14</v>
      </c>
      <c r="S486">
        <v>39</v>
      </c>
      <c r="T486">
        <v>19</v>
      </c>
      <c r="U486">
        <v>8</v>
      </c>
      <c r="V486">
        <v>0</v>
      </c>
      <c r="W486">
        <v>0.26319654056290004</v>
      </c>
      <c r="X486">
        <v>0.65117537650666668</v>
      </c>
      <c r="Y486">
        <v>5.25928936503096</v>
      </c>
      <c r="Z486">
        <v>1.31571055926275</v>
      </c>
      <c r="AA486">
        <v>22.359988826661308</v>
      </c>
      <c r="AB486">
        <v>2.8349781357026611</v>
      </c>
      <c r="AC486">
        <v>245.11689440872547</v>
      </c>
      <c r="AD486">
        <v>0</v>
      </c>
      <c r="AE486">
        <v>277.8012332124527</v>
      </c>
    </row>
    <row r="487" spans="1:31" x14ac:dyDescent="0.3">
      <c r="A487">
        <v>2552104</v>
      </c>
      <c r="B487">
        <v>1</v>
      </c>
      <c r="C487" t="s">
        <v>80</v>
      </c>
      <c r="D487" t="s">
        <v>83</v>
      </c>
      <c r="E487" t="s">
        <v>171</v>
      </c>
      <c r="F487" t="s">
        <v>1603</v>
      </c>
      <c r="G487" t="s">
        <v>190</v>
      </c>
      <c r="H487" t="s">
        <v>157</v>
      </c>
      <c r="I487" t="s">
        <v>136</v>
      </c>
      <c r="J487" t="s">
        <v>137</v>
      </c>
      <c r="K487" t="s">
        <v>138</v>
      </c>
      <c r="L487" t="s">
        <v>1604</v>
      </c>
      <c r="M487" t="s">
        <v>1605</v>
      </c>
      <c r="N487">
        <v>1.3958333329999999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2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6.280013195369027</v>
      </c>
      <c r="AC487">
        <v>0</v>
      </c>
      <c r="AD487">
        <v>0</v>
      </c>
      <c r="AE487">
        <v>6.280013195369027</v>
      </c>
    </row>
    <row r="488" spans="1:31" x14ac:dyDescent="0.3">
      <c r="A488">
        <v>2552768</v>
      </c>
      <c r="B488">
        <v>1</v>
      </c>
      <c r="C488" t="s">
        <v>80</v>
      </c>
      <c r="D488" t="s">
        <v>93</v>
      </c>
      <c r="E488" t="s">
        <v>147</v>
      </c>
      <c r="F488" t="s">
        <v>1606</v>
      </c>
      <c r="G488" t="s">
        <v>134</v>
      </c>
      <c r="H488" t="s">
        <v>135</v>
      </c>
      <c r="I488" t="s">
        <v>136</v>
      </c>
      <c r="J488" t="s">
        <v>137</v>
      </c>
      <c r="K488" t="s">
        <v>138</v>
      </c>
      <c r="L488" t="s">
        <v>1607</v>
      </c>
      <c r="M488" t="s">
        <v>1608</v>
      </c>
      <c r="N488">
        <v>0.87416666600000004</v>
      </c>
      <c r="O488">
        <v>0</v>
      </c>
      <c r="P488">
        <v>0</v>
      </c>
      <c r="Q488">
        <v>33</v>
      </c>
      <c r="R488">
        <v>1</v>
      </c>
      <c r="S488">
        <v>4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127.79803838600051</v>
      </c>
      <c r="Z488">
        <v>1.6248039421583331</v>
      </c>
      <c r="AA488">
        <v>43.682098666833355</v>
      </c>
      <c r="AB488">
        <v>0</v>
      </c>
      <c r="AC488">
        <v>0</v>
      </c>
      <c r="AD488">
        <v>0</v>
      </c>
      <c r="AE488">
        <v>173.10494099499221</v>
      </c>
    </row>
    <row r="489" spans="1:31" x14ac:dyDescent="0.3">
      <c r="A489">
        <v>2552121</v>
      </c>
      <c r="B489">
        <v>1</v>
      </c>
      <c r="C489" t="s">
        <v>80</v>
      </c>
      <c r="D489" t="s">
        <v>86</v>
      </c>
      <c r="E489" t="s">
        <v>171</v>
      </c>
      <c r="F489" t="s">
        <v>1609</v>
      </c>
      <c r="G489" t="s">
        <v>194</v>
      </c>
      <c r="H489" t="s">
        <v>157</v>
      </c>
      <c r="I489" t="s">
        <v>136</v>
      </c>
      <c r="J489" t="s">
        <v>137</v>
      </c>
      <c r="K489" t="s">
        <v>144</v>
      </c>
      <c r="L489" t="s">
        <v>1610</v>
      </c>
      <c r="M489" t="s">
        <v>1611</v>
      </c>
      <c r="N489">
        <v>6.3347222219999999</v>
      </c>
      <c r="O489">
        <v>0</v>
      </c>
      <c r="P489">
        <v>9</v>
      </c>
      <c r="Q489">
        <v>0</v>
      </c>
      <c r="R489">
        <v>6</v>
      </c>
      <c r="S489">
        <v>0</v>
      </c>
      <c r="T489">
        <v>1</v>
      </c>
      <c r="U489">
        <v>0</v>
      </c>
      <c r="V489">
        <v>0</v>
      </c>
      <c r="W489">
        <v>0</v>
      </c>
      <c r="X489">
        <v>88.731209069622395</v>
      </c>
      <c r="Y489">
        <v>0</v>
      </c>
      <c r="Z489">
        <v>23.878734801719968</v>
      </c>
      <c r="AA489">
        <v>0</v>
      </c>
      <c r="AB489">
        <v>7.8774499082093854</v>
      </c>
      <c r="AC489">
        <v>0</v>
      </c>
      <c r="AD489">
        <v>0</v>
      </c>
      <c r="AE489">
        <v>120.48739377955175</v>
      </c>
    </row>
    <row r="490" spans="1:31" x14ac:dyDescent="0.3">
      <c r="A490">
        <v>2551918</v>
      </c>
      <c r="B490">
        <v>1</v>
      </c>
      <c r="C490" t="s">
        <v>80</v>
      </c>
      <c r="D490" t="s">
        <v>97</v>
      </c>
      <c r="E490" t="s">
        <v>132</v>
      </c>
      <c r="F490" t="s">
        <v>1612</v>
      </c>
      <c r="G490" t="s">
        <v>134</v>
      </c>
      <c r="H490" t="s">
        <v>135</v>
      </c>
      <c r="I490" t="s">
        <v>136</v>
      </c>
      <c r="J490" t="s">
        <v>137</v>
      </c>
      <c r="K490" t="s">
        <v>138</v>
      </c>
      <c r="L490" t="s">
        <v>1613</v>
      </c>
      <c r="M490" t="s">
        <v>1614</v>
      </c>
      <c r="N490">
        <v>0.257222222</v>
      </c>
      <c r="O490">
        <v>77</v>
      </c>
      <c r="P490">
        <v>7533</v>
      </c>
      <c r="Q490">
        <v>4</v>
      </c>
      <c r="R490">
        <v>187</v>
      </c>
      <c r="S490">
        <v>23</v>
      </c>
      <c r="T490">
        <v>834</v>
      </c>
      <c r="U490">
        <v>0</v>
      </c>
      <c r="V490">
        <v>1</v>
      </c>
      <c r="W490">
        <v>98.760817965096095</v>
      </c>
      <c r="X490">
        <v>528.69984797731115</v>
      </c>
      <c r="Y490">
        <v>0.81049106948463345</v>
      </c>
      <c r="Z490">
        <v>20.389736320951904</v>
      </c>
      <c r="AA490">
        <v>104.26792534070472</v>
      </c>
      <c r="AB490">
        <v>137.85742087518733</v>
      </c>
      <c r="AC490">
        <v>0</v>
      </c>
      <c r="AD490">
        <v>0.72880881373553996</v>
      </c>
      <c r="AE490">
        <v>891.51504836247136</v>
      </c>
    </row>
    <row r="491" spans="1:31" x14ac:dyDescent="0.3">
      <c r="A491">
        <v>2552167</v>
      </c>
      <c r="B491">
        <v>1</v>
      </c>
      <c r="C491" t="s">
        <v>80</v>
      </c>
      <c r="D491" t="s">
        <v>83</v>
      </c>
      <c r="E491" t="s">
        <v>155</v>
      </c>
      <c r="F491" t="s">
        <v>1615</v>
      </c>
      <c r="G491" t="s">
        <v>143</v>
      </c>
      <c r="H491" t="s">
        <v>157</v>
      </c>
      <c r="I491" t="s">
        <v>136</v>
      </c>
      <c r="J491" t="s">
        <v>137</v>
      </c>
      <c r="K491" t="s">
        <v>144</v>
      </c>
      <c r="L491" t="s">
        <v>1616</v>
      </c>
      <c r="M491" t="s">
        <v>1617</v>
      </c>
      <c r="N491">
        <v>7.3133333330000001</v>
      </c>
      <c r="O491">
        <v>0</v>
      </c>
      <c r="P491">
        <v>43</v>
      </c>
      <c r="Q491">
        <v>0</v>
      </c>
      <c r="R491">
        <v>0</v>
      </c>
      <c r="S491">
        <v>0</v>
      </c>
      <c r="T491">
        <v>38</v>
      </c>
      <c r="U491">
        <v>0</v>
      </c>
      <c r="V491">
        <v>2</v>
      </c>
      <c r="W491">
        <v>0</v>
      </c>
      <c r="X491">
        <v>76.21161319354222</v>
      </c>
      <c r="Y491">
        <v>0</v>
      </c>
      <c r="Z491">
        <v>0</v>
      </c>
      <c r="AA491">
        <v>0</v>
      </c>
      <c r="AB491">
        <v>818.81558152685591</v>
      </c>
      <c r="AC491">
        <v>0</v>
      </c>
      <c r="AD491">
        <v>311.34827046158813</v>
      </c>
      <c r="AE491">
        <v>1206.3754651819863</v>
      </c>
    </row>
    <row r="492" spans="1:31" x14ac:dyDescent="0.3">
      <c r="A492">
        <v>2552499</v>
      </c>
      <c r="B492">
        <v>1</v>
      </c>
      <c r="C492" t="s">
        <v>80</v>
      </c>
      <c r="D492" t="s">
        <v>83</v>
      </c>
      <c r="E492" t="s">
        <v>155</v>
      </c>
      <c r="F492" t="s">
        <v>1618</v>
      </c>
      <c r="G492" t="s">
        <v>206</v>
      </c>
      <c r="H492" t="s">
        <v>157</v>
      </c>
      <c r="I492" t="s">
        <v>136</v>
      </c>
      <c r="J492" t="s">
        <v>137</v>
      </c>
      <c r="K492" t="s">
        <v>138</v>
      </c>
      <c r="L492" t="s">
        <v>1619</v>
      </c>
      <c r="M492" t="s">
        <v>1620</v>
      </c>
      <c r="N492">
        <v>6.78</v>
      </c>
      <c r="O492">
        <v>0</v>
      </c>
      <c r="P492">
        <v>233</v>
      </c>
      <c r="Q492">
        <v>0</v>
      </c>
      <c r="R492">
        <v>0</v>
      </c>
      <c r="S492">
        <v>0</v>
      </c>
      <c r="T492">
        <v>54</v>
      </c>
      <c r="U492">
        <v>0</v>
      </c>
      <c r="V492">
        <v>0</v>
      </c>
      <c r="W492">
        <v>0</v>
      </c>
      <c r="X492">
        <v>383.36562684350474</v>
      </c>
      <c r="Y492">
        <v>0</v>
      </c>
      <c r="Z492">
        <v>0</v>
      </c>
      <c r="AA492">
        <v>0</v>
      </c>
      <c r="AB492">
        <v>288.38456303650912</v>
      </c>
      <c r="AC492">
        <v>0</v>
      </c>
      <c r="AD492">
        <v>0</v>
      </c>
      <c r="AE492">
        <v>671.75018988001386</v>
      </c>
    </row>
    <row r="493" spans="1:31" x14ac:dyDescent="0.3">
      <c r="A493">
        <v>2552745</v>
      </c>
      <c r="B493">
        <v>1</v>
      </c>
      <c r="C493" t="s">
        <v>81</v>
      </c>
      <c r="D493" t="s">
        <v>118</v>
      </c>
      <c r="E493" t="s">
        <v>184</v>
      </c>
      <c r="F493" t="s">
        <v>1621</v>
      </c>
      <c r="G493" t="s">
        <v>149</v>
      </c>
      <c r="H493" t="s">
        <v>135</v>
      </c>
      <c r="I493" t="s">
        <v>136</v>
      </c>
      <c r="J493" t="s">
        <v>137</v>
      </c>
      <c r="K493" t="s">
        <v>138</v>
      </c>
      <c r="L493" t="s">
        <v>1622</v>
      </c>
      <c r="M493" t="s">
        <v>1623</v>
      </c>
      <c r="N493">
        <v>4.676666666</v>
      </c>
      <c r="O493">
        <v>0</v>
      </c>
      <c r="P493">
        <v>9</v>
      </c>
      <c r="Q493">
        <v>5</v>
      </c>
      <c r="R493">
        <v>0</v>
      </c>
      <c r="S493">
        <v>1</v>
      </c>
      <c r="T493">
        <v>0</v>
      </c>
      <c r="U493">
        <v>0</v>
      </c>
      <c r="V493">
        <v>0</v>
      </c>
      <c r="W493">
        <v>0</v>
      </c>
      <c r="X493">
        <v>8.8160220297562955</v>
      </c>
      <c r="Y493">
        <v>10.340569220577819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19.156591250334117</v>
      </c>
    </row>
    <row r="494" spans="1:31" x14ac:dyDescent="0.3">
      <c r="A494">
        <v>2552058</v>
      </c>
      <c r="B494">
        <v>1</v>
      </c>
      <c r="C494" t="s">
        <v>80</v>
      </c>
      <c r="D494" t="s">
        <v>95</v>
      </c>
      <c r="E494" t="s">
        <v>132</v>
      </c>
      <c r="F494" t="s">
        <v>1624</v>
      </c>
      <c r="G494" t="s">
        <v>301</v>
      </c>
      <c r="H494" t="s">
        <v>135</v>
      </c>
      <c r="I494" t="s">
        <v>136</v>
      </c>
      <c r="J494" t="s">
        <v>137</v>
      </c>
      <c r="K494" t="s">
        <v>144</v>
      </c>
      <c r="L494" t="s">
        <v>1625</v>
      </c>
      <c r="M494" t="s">
        <v>1626</v>
      </c>
      <c r="N494">
        <v>1.7613888879999999</v>
      </c>
      <c r="O494">
        <v>67</v>
      </c>
      <c r="P494">
        <v>5140</v>
      </c>
      <c r="Q494">
        <v>87</v>
      </c>
      <c r="R494">
        <v>154</v>
      </c>
      <c r="S494">
        <v>133</v>
      </c>
      <c r="T494">
        <v>633</v>
      </c>
      <c r="U494">
        <v>11</v>
      </c>
      <c r="V494">
        <v>1</v>
      </c>
      <c r="W494">
        <v>80.449327729917329</v>
      </c>
      <c r="X494">
        <v>2234.9093853719651</v>
      </c>
      <c r="Y494">
        <v>1413.7765432110004</v>
      </c>
      <c r="Z494">
        <v>125.05134734442439</v>
      </c>
      <c r="AA494">
        <v>9390.1584357816046</v>
      </c>
      <c r="AB494">
        <v>1548.4861998412161</v>
      </c>
      <c r="AC494">
        <v>2584.371311427657</v>
      </c>
      <c r="AD494">
        <v>0</v>
      </c>
      <c r="AE494">
        <v>17377.202550707785</v>
      </c>
    </row>
    <row r="495" spans="1:31" x14ac:dyDescent="0.3">
      <c r="A495">
        <v>2551995</v>
      </c>
      <c r="B495">
        <v>1</v>
      </c>
      <c r="C495" t="s">
        <v>81</v>
      </c>
      <c r="D495" t="s">
        <v>118</v>
      </c>
      <c r="E495" t="s">
        <v>184</v>
      </c>
      <c r="F495" t="s">
        <v>1627</v>
      </c>
      <c r="G495" t="s">
        <v>1628</v>
      </c>
      <c r="H495" t="s">
        <v>135</v>
      </c>
      <c r="I495" t="s">
        <v>136</v>
      </c>
      <c r="J495" t="s">
        <v>137</v>
      </c>
      <c r="K495" t="s">
        <v>138</v>
      </c>
      <c r="L495" t="s">
        <v>1629</v>
      </c>
      <c r="M495" t="s">
        <v>1630</v>
      </c>
      <c r="N495">
        <v>2.4502777770000002</v>
      </c>
      <c r="O495">
        <v>0</v>
      </c>
      <c r="P495">
        <v>0</v>
      </c>
      <c r="Q495">
        <v>2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16.676265993919721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16.676265993919721</v>
      </c>
    </row>
    <row r="496" spans="1:31" x14ac:dyDescent="0.3">
      <c r="A496">
        <v>2552018</v>
      </c>
      <c r="B496">
        <v>1</v>
      </c>
      <c r="C496" t="s">
        <v>80</v>
      </c>
      <c r="D496" t="s">
        <v>99</v>
      </c>
      <c r="E496" t="s">
        <v>155</v>
      </c>
      <c r="F496" t="s">
        <v>1631</v>
      </c>
      <c r="G496" t="s">
        <v>143</v>
      </c>
      <c r="H496" t="s">
        <v>157</v>
      </c>
      <c r="I496" t="s">
        <v>136</v>
      </c>
      <c r="J496" t="s">
        <v>137</v>
      </c>
      <c r="K496" t="s">
        <v>144</v>
      </c>
      <c r="L496" t="s">
        <v>1632</v>
      </c>
      <c r="M496" t="s">
        <v>1633</v>
      </c>
      <c r="N496">
        <v>7.9980555549999997</v>
      </c>
      <c r="O496">
        <v>0</v>
      </c>
      <c r="P496">
        <v>25</v>
      </c>
      <c r="Q496">
        <v>0</v>
      </c>
      <c r="R496">
        <v>1</v>
      </c>
      <c r="S496">
        <v>0</v>
      </c>
      <c r="T496">
        <v>8</v>
      </c>
      <c r="U496">
        <v>0</v>
      </c>
      <c r="V496">
        <v>0</v>
      </c>
      <c r="W496">
        <v>0</v>
      </c>
      <c r="X496">
        <v>105.12582979842027</v>
      </c>
      <c r="Y496">
        <v>0</v>
      </c>
      <c r="Z496">
        <v>0.11528572666998999</v>
      </c>
      <c r="AA496">
        <v>0</v>
      </c>
      <c r="AB496">
        <v>39.532728342135783</v>
      </c>
      <c r="AC496">
        <v>0</v>
      </c>
      <c r="AD496">
        <v>0</v>
      </c>
      <c r="AE496">
        <v>144.77384386722605</v>
      </c>
    </row>
    <row r="497" spans="1:31" x14ac:dyDescent="0.3">
      <c r="A497">
        <v>2552516</v>
      </c>
      <c r="B497">
        <v>1</v>
      </c>
      <c r="C497" t="s">
        <v>81</v>
      </c>
      <c r="D497" t="s">
        <v>122</v>
      </c>
      <c r="E497" t="s">
        <v>141</v>
      </c>
      <c r="F497" t="s">
        <v>1634</v>
      </c>
      <c r="G497" t="s">
        <v>134</v>
      </c>
      <c r="H497" t="s">
        <v>135</v>
      </c>
      <c r="I497" t="s">
        <v>136</v>
      </c>
      <c r="J497" t="s">
        <v>137</v>
      </c>
      <c r="K497" t="s">
        <v>138</v>
      </c>
      <c r="L497" t="s">
        <v>1635</v>
      </c>
      <c r="M497" t="s">
        <v>1636</v>
      </c>
      <c r="N497">
        <v>0.37416666599999998</v>
      </c>
      <c r="O497">
        <v>33</v>
      </c>
      <c r="P497">
        <v>16972</v>
      </c>
      <c r="Q497">
        <v>816</v>
      </c>
      <c r="R497">
        <v>785</v>
      </c>
      <c r="S497">
        <v>71</v>
      </c>
      <c r="T497">
        <v>2348</v>
      </c>
      <c r="U497">
        <v>9</v>
      </c>
      <c r="V497">
        <v>1</v>
      </c>
      <c r="W497">
        <v>3.8009740244367554</v>
      </c>
      <c r="X497">
        <v>1007.8979062042786</v>
      </c>
      <c r="Y497">
        <v>874.37014182221503</v>
      </c>
      <c r="Z497">
        <v>156.40976973480207</v>
      </c>
      <c r="AA497">
        <v>204.56920905347002</v>
      </c>
      <c r="AB497">
        <v>596.78747522220124</v>
      </c>
      <c r="AC497">
        <v>126.41125277087077</v>
      </c>
      <c r="AD497">
        <v>1.9043537788217697</v>
      </c>
      <c r="AE497">
        <v>2972.1510826110962</v>
      </c>
    </row>
    <row r="498" spans="1:31" x14ac:dyDescent="0.3">
      <c r="A498">
        <v>2551975</v>
      </c>
      <c r="B498">
        <v>1</v>
      </c>
      <c r="C498" t="s">
        <v>80</v>
      </c>
      <c r="D498" t="s">
        <v>92</v>
      </c>
      <c r="E498" t="s">
        <v>184</v>
      </c>
      <c r="F498" t="s">
        <v>1637</v>
      </c>
      <c r="G498" t="s">
        <v>254</v>
      </c>
      <c r="H498" t="s">
        <v>135</v>
      </c>
      <c r="I498" t="s">
        <v>136</v>
      </c>
      <c r="J498" t="s">
        <v>137</v>
      </c>
      <c r="K498" t="s">
        <v>138</v>
      </c>
      <c r="L498" t="s">
        <v>1638</v>
      </c>
      <c r="M498" t="s">
        <v>1639</v>
      </c>
      <c r="N498">
        <v>9.2349999999999994</v>
      </c>
      <c r="O498">
        <v>0</v>
      </c>
      <c r="P498">
        <v>154</v>
      </c>
      <c r="Q498">
        <v>0</v>
      </c>
      <c r="R498">
        <v>1</v>
      </c>
      <c r="S498">
        <v>0</v>
      </c>
      <c r="T498">
        <v>56</v>
      </c>
      <c r="U498">
        <v>0</v>
      </c>
      <c r="V498">
        <v>0</v>
      </c>
      <c r="W498">
        <v>0</v>
      </c>
      <c r="X498">
        <v>293.74344568295521</v>
      </c>
      <c r="Y498">
        <v>0</v>
      </c>
      <c r="Z498">
        <v>0</v>
      </c>
      <c r="AA498">
        <v>0</v>
      </c>
      <c r="AB498">
        <v>738.98543287921109</v>
      </c>
      <c r="AC498">
        <v>0</v>
      </c>
      <c r="AD498">
        <v>0</v>
      </c>
      <c r="AE498">
        <v>1032.7288785621663</v>
      </c>
    </row>
    <row r="499" spans="1:31" x14ac:dyDescent="0.3">
      <c r="A499">
        <v>2552287</v>
      </c>
      <c r="B499">
        <v>1</v>
      </c>
      <c r="C499" t="s">
        <v>80</v>
      </c>
      <c r="D499" t="s">
        <v>103</v>
      </c>
      <c r="E499" t="s">
        <v>147</v>
      </c>
      <c r="F499" t="s">
        <v>1640</v>
      </c>
      <c r="G499" t="s">
        <v>134</v>
      </c>
      <c r="H499" t="s">
        <v>135</v>
      </c>
      <c r="I499" t="s">
        <v>136</v>
      </c>
      <c r="J499" t="s">
        <v>137</v>
      </c>
      <c r="K499" t="s">
        <v>138</v>
      </c>
      <c r="L499" t="s">
        <v>1641</v>
      </c>
      <c r="M499" t="s">
        <v>1642</v>
      </c>
      <c r="N499">
        <v>0.571111111</v>
      </c>
      <c r="O499">
        <v>1</v>
      </c>
      <c r="P499">
        <v>0</v>
      </c>
      <c r="Q499">
        <v>3</v>
      </c>
      <c r="R499">
        <v>0</v>
      </c>
      <c r="S499">
        <v>13</v>
      </c>
      <c r="T499">
        <v>1</v>
      </c>
      <c r="U499">
        <v>2</v>
      </c>
      <c r="V499">
        <v>0</v>
      </c>
      <c r="W499">
        <v>0.30491570589552502</v>
      </c>
      <c r="X499">
        <v>0</v>
      </c>
      <c r="Y499">
        <v>36.162401390829942</v>
      </c>
      <c r="Z499">
        <v>0</v>
      </c>
      <c r="AA499">
        <v>203.07834670885444</v>
      </c>
      <c r="AB499">
        <v>0</v>
      </c>
      <c r="AC499">
        <v>122.10698926138068</v>
      </c>
      <c r="AD499">
        <v>0</v>
      </c>
      <c r="AE499">
        <v>361.65265306696062</v>
      </c>
    </row>
    <row r="500" spans="1:31" x14ac:dyDescent="0.3">
      <c r="A500">
        <v>2552081</v>
      </c>
      <c r="B500">
        <v>1</v>
      </c>
      <c r="C500" t="s">
        <v>80</v>
      </c>
      <c r="D500" t="s">
        <v>83</v>
      </c>
      <c r="E500" t="s">
        <v>147</v>
      </c>
      <c r="F500" t="s">
        <v>1643</v>
      </c>
      <c r="G500" t="s">
        <v>194</v>
      </c>
      <c r="H500" t="s">
        <v>135</v>
      </c>
      <c r="I500" t="s">
        <v>136</v>
      </c>
      <c r="J500" t="s">
        <v>137</v>
      </c>
      <c r="K500" t="s">
        <v>144</v>
      </c>
      <c r="L500" t="s">
        <v>1644</v>
      </c>
      <c r="M500" t="s">
        <v>1645</v>
      </c>
      <c r="N500">
        <v>6.807222222</v>
      </c>
      <c r="O500">
        <v>0</v>
      </c>
      <c r="P500">
        <v>263</v>
      </c>
      <c r="Q500">
        <v>0</v>
      </c>
      <c r="R500">
        <v>4</v>
      </c>
      <c r="S500">
        <v>1</v>
      </c>
      <c r="T500">
        <v>14</v>
      </c>
      <c r="U500">
        <v>0</v>
      </c>
      <c r="V500">
        <v>0</v>
      </c>
      <c r="W500">
        <v>0</v>
      </c>
      <c r="X500">
        <v>481.24605852835697</v>
      </c>
      <c r="Y500">
        <v>0</v>
      </c>
      <c r="Z500">
        <v>9.0740862403624849</v>
      </c>
      <c r="AA500">
        <v>44.999020661715043</v>
      </c>
      <c r="AB500">
        <v>67.82740909697354</v>
      </c>
      <c r="AC500">
        <v>0</v>
      </c>
      <c r="AD500">
        <v>0</v>
      </c>
      <c r="AE500">
        <v>603.14657452740801</v>
      </c>
    </row>
    <row r="501" spans="1:31" x14ac:dyDescent="0.3">
      <c r="A501">
        <v>2552330</v>
      </c>
      <c r="B501">
        <v>1</v>
      </c>
      <c r="C501" t="s">
        <v>80</v>
      </c>
      <c r="D501" t="s">
        <v>105</v>
      </c>
      <c r="E501" t="s">
        <v>184</v>
      </c>
      <c r="F501" t="s">
        <v>1646</v>
      </c>
      <c r="G501" t="s">
        <v>143</v>
      </c>
      <c r="H501" t="s">
        <v>135</v>
      </c>
      <c r="I501" t="s">
        <v>136</v>
      </c>
      <c r="J501" t="s">
        <v>137</v>
      </c>
      <c r="K501" t="s">
        <v>144</v>
      </c>
      <c r="L501" t="s">
        <v>1647</v>
      </c>
      <c r="M501" t="s">
        <v>1648</v>
      </c>
      <c r="N501">
        <v>1.620833333</v>
      </c>
      <c r="O501">
        <v>0</v>
      </c>
      <c r="P501">
        <v>0</v>
      </c>
      <c r="Q501">
        <v>2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8.2518661158828763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8.2518661158828763</v>
      </c>
    </row>
    <row r="502" spans="1:31" x14ac:dyDescent="0.3">
      <c r="A502">
        <v>2552187</v>
      </c>
      <c r="B502">
        <v>1</v>
      </c>
      <c r="C502" t="s">
        <v>80</v>
      </c>
      <c r="D502" t="s">
        <v>83</v>
      </c>
      <c r="E502" t="s">
        <v>184</v>
      </c>
      <c r="F502" t="s">
        <v>1649</v>
      </c>
      <c r="G502" t="s">
        <v>194</v>
      </c>
      <c r="H502" t="s">
        <v>135</v>
      </c>
      <c r="I502" t="s">
        <v>136</v>
      </c>
      <c r="J502" t="s">
        <v>137</v>
      </c>
      <c r="K502" t="s">
        <v>144</v>
      </c>
      <c r="L502" t="s">
        <v>1650</v>
      </c>
      <c r="M502" t="s">
        <v>1651</v>
      </c>
      <c r="N502">
        <v>3.804444444</v>
      </c>
      <c r="O502">
        <v>0</v>
      </c>
      <c r="P502">
        <v>0</v>
      </c>
      <c r="Q502">
        <v>0</v>
      </c>
      <c r="R502">
        <v>0</v>
      </c>
      <c r="S502">
        <v>1</v>
      </c>
      <c r="T502">
        <v>0</v>
      </c>
      <c r="U502">
        <v>1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6.2488896500741653</v>
      </c>
      <c r="AB502">
        <v>0</v>
      </c>
      <c r="AC502">
        <v>455.10056256026297</v>
      </c>
      <c r="AD502">
        <v>0</v>
      </c>
      <c r="AE502">
        <v>461.34945221033712</v>
      </c>
    </row>
    <row r="503" spans="1:31" x14ac:dyDescent="0.3">
      <c r="A503">
        <v>2551938</v>
      </c>
      <c r="B503">
        <v>1</v>
      </c>
      <c r="C503" t="s">
        <v>80</v>
      </c>
      <c r="D503" t="s">
        <v>103</v>
      </c>
      <c r="E503" t="s">
        <v>132</v>
      </c>
      <c r="F503" t="s">
        <v>1652</v>
      </c>
      <c r="G503" t="s">
        <v>134</v>
      </c>
      <c r="H503" t="s">
        <v>135</v>
      </c>
      <c r="I503" t="s">
        <v>136</v>
      </c>
      <c r="J503" t="s">
        <v>137</v>
      </c>
      <c r="K503" t="s">
        <v>138</v>
      </c>
      <c r="L503" t="s">
        <v>1653</v>
      </c>
      <c r="M503" t="s">
        <v>1654</v>
      </c>
      <c r="N503">
        <v>0.95444444399999995</v>
      </c>
      <c r="O503">
        <v>0</v>
      </c>
      <c r="P503">
        <v>57</v>
      </c>
      <c r="Q503">
        <v>3</v>
      </c>
      <c r="R503">
        <v>51</v>
      </c>
      <c r="S503">
        <v>34</v>
      </c>
      <c r="T503">
        <v>52</v>
      </c>
      <c r="U503">
        <v>28</v>
      </c>
      <c r="V503">
        <v>0</v>
      </c>
      <c r="W503">
        <v>0</v>
      </c>
      <c r="X503">
        <v>10.536473556784896</v>
      </c>
      <c r="Y503">
        <v>2.3518056894819823</v>
      </c>
      <c r="Z503">
        <v>7.5397443705433833</v>
      </c>
      <c r="AA503">
        <v>239.85975239727901</v>
      </c>
      <c r="AB503">
        <v>34.478328058430137</v>
      </c>
      <c r="AC503">
        <v>11727.772903266407</v>
      </c>
      <c r="AD503">
        <v>0</v>
      </c>
      <c r="AE503">
        <v>12022.539007338926</v>
      </c>
    </row>
    <row r="504" spans="1:31" x14ac:dyDescent="0.3">
      <c r="A504">
        <v>2552007</v>
      </c>
      <c r="B504">
        <v>1</v>
      </c>
      <c r="C504" t="s">
        <v>80</v>
      </c>
      <c r="D504" t="s">
        <v>92</v>
      </c>
      <c r="E504" t="s">
        <v>171</v>
      </c>
      <c r="F504" t="s">
        <v>1655</v>
      </c>
      <c r="G504" t="s">
        <v>194</v>
      </c>
      <c r="H504" t="s">
        <v>157</v>
      </c>
      <c r="I504" t="s">
        <v>136</v>
      </c>
      <c r="J504" t="s">
        <v>137</v>
      </c>
      <c r="K504" t="s">
        <v>144</v>
      </c>
      <c r="L504" t="s">
        <v>1656</v>
      </c>
      <c r="M504" t="s">
        <v>1657</v>
      </c>
      <c r="N504">
        <v>1.6219444439999999</v>
      </c>
      <c r="O504">
        <v>0</v>
      </c>
      <c r="P504">
        <v>17</v>
      </c>
      <c r="Q504">
        <v>0</v>
      </c>
      <c r="R504">
        <v>2</v>
      </c>
      <c r="S504">
        <v>0</v>
      </c>
      <c r="T504">
        <v>9</v>
      </c>
      <c r="U504">
        <v>0</v>
      </c>
      <c r="V504">
        <v>0</v>
      </c>
      <c r="W504">
        <v>0</v>
      </c>
      <c r="X504">
        <v>4.1422995181068956</v>
      </c>
      <c r="Y504">
        <v>0</v>
      </c>
      <c r="Z504">
        <v>0.85904581163477167</v>
      </c>
      <c r="AA504">
        <v>0</v>
      </c>
      <c r="AB504">
        <v>15.474806701346594</v>
      </c>
      <c r="AC504">
        <v>0</v>
      </c>
      <c r="AD504">
        <v>0</v>
      </c>
      <c r="AE504">
        <v>20.476152031088262</v>
      </c>
    </row>
    <row r="505" spans="1:31" x14ac:dyDescent="0.3">
      <c r="A505">
        <v>2552339</v>
      </c>
      <c r="B505">
        <v>1</v>
      </c>
      <c r="C505" t="s">
        <v>81</v>
      </c>
      <c r="D505" t="s">
        <v>112</v>
      </c>
      <c r="E505" t="s">
        <v>141</v>
      </c>
      <c r="F505" t="s">
        <v>1658</v>
      </c>
      <c r="G505" t="s">
        <v>134</v>
      </c>
      <c r="H505" t="s">
        <v>135</v>
      </c>
      <c r="I505" t="s">
        <v>136</v>
      </c>
      <c r="J505" t="s">
        <v>137</v>
      </c>
      <c r="K505" t="s">
        <v>138</v>
      </c>
      <c r="L505" t="s">
        <v>1659</v>
      </c>
      <c r="M505" t="s">
        <v>1660</v>
      </c>
      <c r="N505">
        <v>2.3716666659999999</v>
      </c>
      <c r="O505">
        <v>1</v>
      </c>
      <c r="P505">
        <v>3</v>
      </c>
      <c r="Q505">
        <v>13</v>
      </c>
      <c r="R505">
        <v>71</v>
      </c>
      <c r="S505">
        <v>5</v>
      </c>
      <c r="T505">
        <v>6</v>
      </c>
      <c r="U505">
        <v>0</v>
      </c>
      <c r="V505">
        <v>0</v>
      </c>
      <c r="W505">
        <v>0.48386300864000004</v>
      </c>
      <c r="X505">
        <v>2.3304525599870671</v>
      </c>
      <c r="Y505">
        <v>1731.9935628017645</v>
      </c>
      <c r="Z505">
        <v>734.71437644275443</v>
      </c>
      <c r="AA505">
        <v>51.343643308169916</v>
      </c>
      <c r="AB505">
        <v>62.625075660589374</v>
      </c>
      <c r="AC505">
        <v>0</v>
      </c>
      <c r="AD505">
        <v>0</v>
      </c>
      <c r="AE505">
        <v>2583.4909737819053</v>
      </c>
    </row>
    <row r="506" spans="1:31" x14ac:dyDescent="0.3">
      <c r="A506">
        <v>2552717</v>
      </c>
      <c r="B506">
        <v>1</v>
      </c>
      <c r="C506" t="s">
        <v>80</v>
      </c>
      <c r="D506" t="s">
        <v>97</v>
      </c>
      <c r="E506" t="s">
        <v>171</v>
      </c>
      <c r="F506" t="s">
        <v>1661</v>
      </c>
      <c r="G506" t="s">
        <v>229</v>
      </c>
      <c r="H506" t="s">
        <v>157</v>
      </c>
      <c r="I506" t="s">
        <v>136</v>
      </c>
      <c r="J506" t="s">
        <v>137</v>
      </c>
      <c r="K506" t="s">
        <v>138</v>
      </c>
      <c r="L506" t="s">
        <v>1662</v>
      </c>
      <c r="M506" t="s">
        <v>1663</v>
      </c>
      <c r="N506">
        <v>1.513055555</v>
      </c>
      <c r="O506">
        <v>0</v>
      </c>
      <c r="P506">
        <v>5</v>
      </c>
      <c r="Q506">
        <v>0</v>
      </c>
      <c r="R506">
        <v>0</v>
      </c>
      <c r="S506">
        <v>0</v>
      </c>
      <c r="T506">
        <v>1</v>
      </c>
      <c r="U506">
        <v>0</v>
      </c>
      <c r="V506">
        <v>0</v>
      </c>
      <c r="W506">
        <v>0</v>
      </c>
      <c r="X506">
        <v>7.5291205050341476</v>
      </c>
      <c r="Y506">
        <v>0</v>
      </c>
      <c r="Z506">
        <v>0</v>
      </c>
      <c r="AA506">
        <v>0</v>
      </c>
      <c r="AB506">
        <v>25.627660839678732</v>
      </c>
      <c r="AC506">
        <v>0</v>
      </c>
      <c r="AD506">
        <v>0</v>
      </c>
      <c r="AE506">
        <v>33.156781344712883</v>
      </c>
    </row>
    <row r="507" spans="1:31" x14ac:dyDescent="0.3">
      <c r="A507">
        <v>2552362</v>
      </c>
      <c r="B507">
        <v>1</v>
      </c>
      <c r="C507" t="s">
        <v>80</v>
      </c>
      <c r="D507" t="s">
        <v>103</v>
      </c>
      <c r="E507" t="s">
        <v>141</v>
      </c>
      <c r="F507" t="s">
        <v>1664</v>
      </c>
      <c r="G507" t="s">
        <v>143</v>
      </c>
      <c r="H507" t="s">
        <v>135</v>
      </c>
      <c r="I507" t="s">
        <v>136</v>
      </c>
      <c r="J507" t="s">
        <v>137</v>
      </c>
      <c r="K507" t="s">
        <v>144</v>
      </c>
      <c r="L507" t="s">
        <v>1665</v>
      </c>
      <c r="M507" t="s">
        <v>1666</v>
      </c>
      <c r="N507">
        <v>5.2536111109999997</v>
      </c>
      <c r="O507">
        <v>0</v>
      </c>
      <c r="P507">
        <v>333</v>
      </c>
      <c r="Q507">
        <v>1</v>
      </c>
      <c r="R507">
        <v>11</v>
      </c>
      <c r="S507">
        <v>1</v>
      </c>
      <c r="T507">
        <v>24</v>
      </c>
      <c r="U507">
        <v>0</v>
      </c>
      <c r="V507">
        <v>0</v>
      </c>
      <c r="W507">
        <v>0</v>
      </c>
      <c r="X507">
        <v>431.69136644125501</v>
      </c>
      <c r="Y507">
        <v>408.03455056284724</v>
      </c>
      <c r="Z507">
        <v>144.20620971668529</v>
      </c>
      <c r="AA507">
        <v>1621.9550717933139</v>
      </c>
      <c r="AB507">
        <v>473.43262059917151</v>
      </c>
      <c r="AC507">
        <v>0</v>
      </c>
      <c r="AD507">
        <v>0</v>
      </c>
      <c r="AE507">
        <v>3079.3198191132728</v>
      </c>
    </row>
    <row r="508" spans="1:31" x14ac:dyDescent="0.3">
      <c r="A508">
        <v>2552030</v>
      </c>
      <c r="B508">
        <v>1</v>
      </c>
      <c r="C508" t="s">
        <v>81</v>
      </c>
      <c r="D508" t="s">
        <v>119</v>
      </c>
      <c r="E508" t="s">
        <v>166</v>
      </c>
      <c r="F508" t="s">
        <v>1667</v>
      </c>
      <c r="G508" t="s">
        <v>168</v>
      </c>
      <c r="H508" t="s">
        <v>157</v>
      </c>
      <c r="I508" t="s">
        <v>136</v>
      </c>
      <c r="J508" t="s">
        <v>137</v>
      </c>
      <c r="K508" t="s">
        <v>138</v>
      </c>
      <c r="L508" t="s">
        <v>1668</v>
      </c>
      <c r="M508" t="s">
        <v>1669</v>
      </c>
      <c r="N508">
        <v>1.243055555</v>
      </c>
      <c r="O508">
        <v>0</v>
      </c>
      <c r="P508">
        <v>1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0.1728391476235375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0.1728391476235375</v>
      </c>
    </row>
    <row r="509" spans="1:31" x14ac:dyDescent="0.3">
      <c r="A509">
        <v>2552857</v>
      </c>
      <c r="B509">
        <v>1</v>
      </c>
      <c r="C509" t="s">
        <v>80</v>
      </c>
      <c r="D509" t="s">
        <v>107</v>
      </c>
      <c r="E509" t="s">
        <v>171</v>
      </c>
      <c r="F509" t="s">
        <v>1670</v>
      </c>
      <c r="G509" t="s">
        <v>229</v>
      </c>
      <c r="H509" t="s">
        <v>157</v>
      </c>
      <c r="I509" t="s">
        <v>136</v>
      </c>
      <c r="J509" t="s">
        <v>137</v>
      </c>
      <c r="K509" t="s">
        <v>138</v>
      </c>
      <c r="L509" t="s">
        <v>1671</v>
      </c>
      <c r="M509" t="s">
        <v>1672</v>
      </c>
      <c r="N509">
        <v>1.7369444439999999</v>
      </c>
      <c r="O509">
        <v>0</v>
      </c>
      <c r="P509">
        <v>9</v>
      </c>
      <c r="Q509">
        <v>0</v>
      </c>
      <c r="R509">
        <v>1</v>
      </c>
      <c r="S509">
        <v>0</v>
      </c>
      <c r="T509">
        <v>8</v>
      </c>
      <c r="U509">
        <v>0</v>
      </c>
      <c r="V509">
        <v>0</v>
      </c>
      <c r="W509">
        <v>0</v>
      </c>
      <c r="X509">
        <v>2.4776809394890398</v>
      </c>
      <c r="Y509">
        <v>0</v>
      </c>
      <c r="Z509">
        <v>0.23607768676532004</v>
      </c>
      <c r="AA509">
        <v>0</v>
      </c>
      <c r="AB509">
        <v>18.218177169600498</v>
      </c>
      <c r="AC509">
        <v>0</v>
      </c>
      <c r="AD509">
        <v>0</v>
      </c>
      <c r="AE509">
        <v>20.931935795854859</v>
      </c>
    </row>
    <row r="510" spans="1:31" x14ac:dyDescent="0.3">
      <c r="A510">
        <v>2552107</v>
      </c>
      <c r="B510">
        <v>1</v>
      </c>
      <c r="C510" t="s">
        <v>81</v>
      </c>
      <c r="D510" t="s">
        <v>113</v>
      </c>
      <c r="E510" t="s">
        <v>155</v>
      </c>
      <c r="F510" t="s">
        <v>1673</v>
      </c>
      <c r="G510" t="s">
        <v>143</v>
      </c>
      <c r="H510" t="s">
        <v>157</v>
      </c>
      <c r="I510" t="s">
        <v>136</v>
      </c>
      <c r="J510" t="s">
        <v>137</v>
      </c>
      <c r="K510" t="s">
        <v>144</v>
      </c>
      <c r="L510" t="s">
        <v>1674</v>
      </c>
      <c r="M510" t="s">
        <v>1675</v>
      </c>
      <c r="N510">
        <v>5.6730555550000004</v>
      </c>
      <c r="O510">
        <v>0</v>
      </c>
      <c r="P510">
        <v>98</v>
      </c>
      <c r="Q510">
        <v>0</v>
      </c>
      <c r="R510">
        <v>4</v>
      </c>
      <c r="S510">
        <v>0</v>
      </c>
      <c r="T510">
        <v>6</v>
      </c>
      <c r="U510">
        <v>0</v>
      </c>
      <c r="V510">
        <v>0</v>
      </c>
      <c r="W510">
        <v>0</v>
      </c>
      <c r="X510">
        <v>77.841012712782558</v>
      </c>
      <c r="Y510">
        <v>0</v>
      </c>
      <c r="Z510">
        <v>156.00655778956636</v>
      </c>
      <c r="AA510">
        <v>0</v>
      </c>
      <c r="AB510">
        <v>18.053442665390822</v>
      </c>
      <c r="AC510">
        <v>0</v>
      </c>
      <c r="AD510">
        <v>0</v>
      </c>
      <c r="AE510">
        <v>251.90101316773973</v>
      </c>
    </row>
    <row r="511" spans="1:31" x14ac:dyDescent="0.3">
      <c r="A511">
        <v>2552794</v>
      </c>
      <c r="B511">
        <v>1</v>
      </c>
      <c r="C511" t="s">
        <v>80</v>
      </c>
      <c r="D511" t="s">
        <v>93</v>
      </c>
      <c r="E511" t="s">
        <v>132</v>
      </c>
      <c r="F511" t="s">
        <v>1676</v>
      </c>
      <c r="G511" t="s">
        <v>134</v>
      </c>
      <c r="H511" t="s">
        <v>135</v>
      </c>
      <c r="I511" t="s">
        <v>136</v>
      </c>
      <c r="J511" t="s">
        <v>137</v>
      </c>
      <c r="K511" t="s">
        <v>138</v>
      </c>
      <c r="L511" t="s">
        <v>1677</v>
      </c>
      <c r="M511" t="s">
        <v>1678</v>
      </c>
      <c r="N511">
        <v>0.18333333299999999</v>
      </c>
      <c r="O511">
        <v>4</v>
      </c>
      <c r="P511">
        <v>4137</v>
      </c>
      <c r="Q511">
        <v>162</v>
      </c>
      <c r="R511">
        <v>992</v>
      </c>
      <c r="S511">
        <v>42</v>
      </c>
      <c r="T511">
        <v>1006</v>
      </c>
      <c r="U511">
        <v>5</v>
      </c>
      <c r="V511">
        <v>3</v>
      </c>
      <c r="W511">
        <v>4.6450950325560001</v>
      </c>
      <c r="X511">
        <v>169.13678491345351</v>
      </c>
      <c r="Y511">
        <v>261.04674702401627</v>
      </c>
      <c r="Z511">
        <v>445.87236547551203</v>
      </c>
      <c r="AA511">
        <v>47.357409976427839</v>
      </c>
      <c r="AB511">
        <v>192.58594690866062</v>
      </c>
      <c r="AC511">
        <v>94.209027177696754</v>
      </c>
      <c r="AD511">
        <v>18.772845729780997</v>
      </c>
      <c r="AE511">
        <v>1233.626222238104</v>
      </c>
    </row>
    <row r="512" spans="1:31" x14ac:dyDescent="0.3">
      <c r="A512">
        <v>2551967</v>
      </c>
      <c r="B512">
        <v>1</v>
      </c>
      <c r="C512" t="s">
        <v>80</v>
      </c>
      <c r="D512" t="s">
        <v>103</v>
      </c>
      <c r="E512" t="s">
        <v>166</v>
      </c>
      <c r="F512" t="s">
        <v>1679</v>
      </c>
      <c r="G512" t="s">
        <v>311</v>
      </c>
      <c r="H512" t="s">
        <v>157</v>
      </c>
      <c r="I512" t="s">
        <v>136</v>
      </c>
      <c r="J512" t="s">
        <v>3</v>
      </c>
      <c r="K512" t="s">
        <v>138</v>
      </c>
      <c r="L512" t="s">
        <v>1680</v>
      </c>
      <c r="M512" t="s">
        <v>1681</v>
      </c>
      <c r="N512">
        <v>9.3569444439999998</v>
      </c>
      <c r="O512">
        <v>0</v>
      </c>
      <c r="P512">
        <v>3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6.4796442156829146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6.4796442156829146</v>
      </c>
    </row>
    <row r="513" spans="1:31" x14ac:dyDescent="0.3">
      <c r="A513">
        <v>2552588</v>
      </c>
      <c r="B513">
        <v>1</v>
      </c>
      <c r="C513" t="s">
        <v>80</v>
      </c>
      <c r="D513" t="s">
        <v>102</v>
      </c>
      <c r="E513" t="s">
        <v>141</v>
      </c>
      <c r="F513" t="s">
        <v>1682</v>
      </c>
      <c r="G513" t="s">
        <v>134</v>
      </c>
      <c r="H513" t="s">
        <v>135</v>
      </c>
      <c r="I513" t="s">
        <v>136</v>
      </c>
      <c r="J513" t="s">
        <v>137</v>
      </c>
      <c r="K513" t="s">
        <v>138</v>
      </c>
      <c r="L513" t="s">
        <v>1109</v>
      </c>
      <c r="M513" t="s">
        <v>1683</v>
      </c>
      <c r="N513">
        <v>0.248888888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31.887198656396166</v>
      </c>
      <c r="AD513">
        <v>0</v>
      </c>
      <c r="AE513">
        <v>31.887198656396166</v>
      </c>
    </row>
    <row r="514" spans="1:31" x14ac:dyDescent="0.3">
      <c r="A514">
        <v>2552754</v>
      </c>
      <c r="B514">
        <v>1</v>
      </c>
      <c r="C514" t="s">
        <v>81</v>
      </c>
      <c r="D514" t="s">
        <v>128</v>
      </c>
      <c r="E514" t="s">
        <v>171</v>
      </c>
      <c r="F514" t="s">
        <v>1684</v>
      </c>
      <c r="G514" t="s">
        <v>190</v>
      </c>
      <c r="H514" t="s">
        <v>157</v>
      </c>
      <c r="I514" t="s">
        <v>136</v>
      </c>
      <c r="J514" t="s">
        <v>137</v>
      </c>
      <c r="K514" t="s">
        <v>138</v>
      </c>
      <c r="L514" t="s">
        <v>1685</v>
      </c>
      <c r="M514" t="s">
        <v>1686</v>
      </c>
      <c r="N514">
        <v>1.420833333</v>
      </c>
      <c r="O514">
        <v>0</v>
      </c>
      <c r="P514">
        <v>83</v>
      </c>
      <c r="Q514">
        <v>0</v>
      </c>
      <c r="R514">
        <v>0</v>
      </c>
      <c r="S514">
        <v>0</v>
      </c>
      <c r="T514">
        <v>2</v>
      </c>
      <c r="U514">
        <v>0</v>
      </c>
      <c r="V514">
        <v>0</v>
      </c>
      <c r="W514">
        <v>0</v>
      </c>
      <c r="X514">
        <v>25.421174653670999</v>
      </c>
      <c r="Y514">
        <v>0</v>
      </c>
      <c r="Z514">
        <v>0</v>
      </c>
      <c r="AA514">
        <v>0</v>
      </c>
      <c r="AB514">
        <v>2.6541164520598888</v>
      </c>
      <c r="AC514">
        <v>0</v>
      </c>
      <c r="AD514">
        <v>0</v>
      </c>
      <c r="AE514">
        <v>28.075291105730887</v>
      </c>
    </row>
    <row r="515" spans="1:31" x14ac:dyDescent="0.3">
      <c r="A515">
        <v>2552445</v>
      </c>
      <c r="B515">
        <v>1</v>
      </c>
      <c r="C515" t="s">
        <v>80</v>
      </c>
      <c r="D515" t="s">
        <v>104</v>
      </c>
      <c r="E515" t="s">
        <v>141</v>
      </c>
      <c r="F515" t="s">
        <v>1687</v>
      </c>
      <c r="G515" t="s">
        <v>134</v>
      </c>
      <c r="H515" t="s">
        <v>135</v>
      </c>
      <c r="I515" t="s">
        <v>136</v>
      </c>
      <c r="J515" t="s">
        <v>137</v>
      </c>
      <c r="K515" t="s">
        <v>138</v>
      </c>
      <c r="L515" t="s">
        <v>1688</v>
      </c>
      <c r="M515" t="s">
        <v>1689</v>
      </c>
      <c r="N515">
        <v>1.7108333330000001</v>
      </c>
      <c r="O515">
        <v>17</v>
      </c>
      <c r="P515">
        <v>776</v>
      </c>
      <c r="Q515">
        <v>17</v>
      </c>
      <c r="R515">
        <v>67</v>
      </c>
      <c r="S515">
        <v>39</v>
      </c>
      <c r="T515">
        <v>103</v>
      </c>
      <c r="U515">
        <v>1</v>
      </c>
      <c r="V515">
        <v>0</v>
      </c>
      <c r="W515">
        <v>46.771046706686775</v>
      </c>
      <c r="X515">
        <v>350.93705548523906</v>
      </c>
      <c r="Y515">
        <v>42.599278270339653</v>
      </c>
      <c r="Z515">
        <v>77.942142719378694</v>
      </c>
      <c r="AA515">
        <v>516.56966602324258</v>
      </c>
      <c r="AB515">
        <v>405.79796770654275</v>
      </c>
      <c r="AC515">
        <v>43.706815545722939</v>
      </c>
      <c r="AD515">
        <v>0</v>
      </c>
      <c r="AE515">
        <v>1484.3239724571524</v>
      </c>
    </row>
    <row r="516" spans="1:31" x14ac:dyDescent="0.3">
      <c r="A516">
        <v>2551947</v>
      </c>
      <c r="B516">
        <v>1</v>
      </c>
      <c r="C516" t="s">
        <v>80</v>
      </c>
      <c r="D516" t="s">
        <v>100</v>
      </c>
      <c r="E516" t="s">
        <v>147</v>
      </c>
      <c r="F516" t="s">
        <v>1690</v>
      </c>
      <c r="G516" t="s">
        <v>134</v>
      </c>
      <c r="H516" t="s">
        <v>135</v>
      </c>
      <c r="I516" t="s">
        <v>136</v>
      </c>
      <c r="J516" t="s">
        <v>137</v>
      </c>
      <c r="K516" t="s">
        <v>138</v>
      </c>
      <c r="L516" t="s">
        <v>1691</v>
      </c>
      <c r="M516" t="s">
        <v>1692</v>
      </c>
      <c r="N516">
        <v>0.42138888800000002</v>
      </c>
      <c r="O516">
        <v>0</v>
      </c>
      <c r="P516">
        <v>278</v>
      </c>
      <c r="Q516">
        <v>0</v>
      </c>
      <c r="R516">
        <v>23</v>
      </c>
      <c r="S516">
        <v>9</v>
      </c>
      <c r="T516">
        <v>64</v>
      </c>
      <c r="U516">
        <v>2</v>
      </c>
      <c r="V516">
        <v>2</v>
      </c>
      <c r="W516">
        <v>0</v>
      </c>
      <c r="X516">
        <v>24.233031853940844</v>
      </c>
      <c r="Y516">
        <v>0</v>
      </c>
      <c r="Z516">
        <v>9.1595521208684918</v>
      </c>
      <c r="AA516">
        <v>42.460452986361368</v>
      </c>
      <c r="AB516">
        <v>25.780971792165882</v>
      </c>
      <c r="AC516">
        <v>45.418361127820745</v>
      </c>
      <c r="AD516">
        <v>7.5962255030331258</v>
      </c>
      <c r="AE516">
        <v>154.64859538419049</v>
      </c>
    </row>
    <row r="517" spans="1:31" x14ac:dyDescent="0.3">
      <c r="A517">
        <v>2552780</v>
      </c>
      <c r="B517">
        <v>1</v>
      </c>
      <c r="C517" t="s">
        <v>80</v>
      </c>
      <c r="D517" t="s">
        <v>104</v>
      </c>
      <c r="E517" t="s">
        <v>141</v>
      </c>
      <c r="F517" t="s">
        <v>1271</v>
      </c>
      <c r="G517" t="s">
        <v>134</v>
      </c>
      <c r="H517" t="s">
        <v>135</v>
      </c>
      <c r="I517" t="s">
        <v>136</v>
      </c>
      <c r="J517" t="s">
        <v>137</v>
      </c>
      <c r="K517" t="s">
        <v>138</v>
      </c>
      <c r="L517" t="s">
        <v>1693</v>
      </c>
      <c r="M517" t="s">
        <v>1694</v>
      </c>
      <c r="N517">
        <v>0.316111111</v>
      </c>
      <c r="O517">
        <v>41</v>
      </c>
      <c r="P517">
        <v>3173</v>
      </c>
      <c r="Q517">
        <v>126</v>
      </c>
      <c r="R517">
        <v>207</v>
      </c>
      <c r="S517">
        <v>60</v>
      </c>
      <c r="T517">
        <v>407</v>
      </c>
      <c r="U517">
        <v>2</v>
      </c>
      <c r="V517">
        <v>1</v>
      </c>
      <c r="W517">
        <v>20.120814005043776</v>
      </c>
      <c r="X517">
        <v>226.18422592584378</v>
      </c>
      <c r="Y517">
        <v>51.880281436641042</v>
      </c>
      <c r="Z517">
        <v>46.965883230356184</v>
      </c>
      <c r="AA517">
        <v>70.81130360671375</v>
      </c>
      <c r="AB517">
        <v>96.962815456375267</v>
      </c>
      <c r="AC517">
        <v>0.61865234971500005</v>
      </c>
      <c r="AD517">
        <v>0.67091564079968002</v>
      </c>
      <c r="AE517">
        <v>514.21489165148853</v>
      </c>
    </row>
    <row r="518" spans="1:31" x14ac:dyDescent="0.3">
      <c r="A518">
        <v>2551927</v>
      </c>
      <c r="B518">
        <v>1</v>
      </c>
      <c r="C518" t="s">
        <v>80</v>
      </c>
      <c r="D518" t="s">
        <v>99</v>
      </c>
      <c r="E518" t="s">
        <v>141</v>
      </c>
      <c r="F518" t="s">
        <v>1695</v>
      </c>
      <c r="G518" t="s">
        <v>134</v>
      </c>
      <c r="H518" t="s">
        <v>135</v>
      </c>
      <c r="I518" t="s">
        <v>136</v>
      </c>
      <c r="J518" t="s">
        <v>137</v>
      </c>
      <c r="K518" t="s">
        <v>138</v>
      </c>
      <c r="L518" t="s">
        <v>1171</v>
      </c>
      <c r="M518" t="s">
        <v>1696</v>
      </c>
      <c r="N518">
        <v>0.34527777700000001</v>
      </c>
      <c r="O518">
        <v>17</v>
      </c>
      <c r="P518">
        <v>12707</v>
      </c>
      <c r="Q518">
        <v>16</v>
      </c>
      <c r="R518">
        <v>327</v>
      </c>
      <c r="S518">
        <v>60</v>
      </c>
      <c r="T518">
        <v>1654</v>
      </c>
      <c r="U518">
        <v>1</v>
      </c>
      <c r="V518">
        <v>14</v>
      </c>
      <c r="W518">
        <v>27.184629583078287</v>
      </c>
      <c r="X518">
        <v>633.20678342735823</v>
      </c>
      <c r="Y518">
        <v>12.029336588406409</v>
      </c>
      <c r="Z518">
        <v>28.72626350042983</v>
      </c>
      <c r="AA518">
        <v>182.7966002462052</v>
      </c>
      <c r="AB518">
        <v>384.58329710841411</v>
      </c>
      <c r="AC518">
        <v>26.799888405873098</v>
      </c>
      <c r="AD518">
        <v>39.126929157559076</v>
      </c>
      <c r="AE518">
        <v>1334.4537280173242</v>
      </c>
    </row>
    <row r="519" spans="1:31" x14ac:dyDescent="0.3">
      <c r="A519">
        <v>2551921</v>
      </c>
      <c r="B519">
        <v>1</v>
      </c>
      <c r="C519" t="s">
        <v>80</v>
      </c>
      <c r="D519" t="s">
        <v>97</v>
      </c>
      <c r="E519" t="s">
        <v>141</v>
      </c>
      <c r="F519" t="s">
        <v>1697</v>
      </c>
      <c r="G519" t="s">
        <v>134</v>
      </c>
      <c r="H519" t="s">
        <v>135</v>
      </c>
      <c r="I519" t="s">
        <v>136</v>
      </c>
      <c r="J519" t="s">
        <v>137</v>
      </c>
      <c r="K519" t="s">
        <v>138</v>
      </c>
      <c r="L519" t="s">
        <v>1698</v>
      </c>
      <c r="M519" t="s">
        <v>1699</v>
      </c>
      <c r="N519">
        <v>0.08</v>
      </c>
      <c r="O519">
        <v>0</v>
      </c>
      <c r="P519">
        <v>346</v>
      </c>
      <c r="Q519">
        <v>0</v>
      </c>
      <c r="R519">
        <v>1</v>
      </c>
      <c r="S519">
        <v>0</v>
      </c>
      <c r="T519">
        <v>30</v>
      </c>
      <c r="U519">
        <v>0</v>
      </c>
      <c r="V519">
        <v>1</v>
      </c>
      <c r="W519">
        <v>0</v>
      </c>
      <c r="X519">
        <v>6.4744758620568055</v>
      </c>
      <c r="Y519">
        <v>0</v>
      </c>
      <c r="Z519">
        <v>2.47667152536E-3</v>
      </c>
      <c r="AA519">
        <v>0</v>
      </c>
      <c r="AB519">
        <v>9.2837524588748828</v>
      </c>
      <c r="AC519">
        <v>0</v>
      </c>
      <c r="AD519">
        <v>2.3610194444160002</v>
      </c>
      <c r="AE519">
        <v>18.121724436873048</v>
      </c>
    </row>
    <row r="520" spans="1:31" x14ac:dyDescent="0.3">
      <c r="A520">
        <v>2552419</v>
      </c>
      <c r="B520">
        <v>1</v>
      </c>
      <c r="C520" t="s">
        <v>80</v>
      </c>
      <c r="D520" t="s">
        <v>83</v>
      </c>
      <c r="E520" t="s">
        <v>147</v>
      </c>
      <c r="F520" t="s">
        <v>1700</v>
      </c>
      <c r="G520" t="s">
        <v>134</v>
      </c>
      <c r="H520" t="s">
        <v>135</v>
      </c>
      <c r="I520" t="s">
        <v>136</v>
      </c>
      <c r="J520" t="s">
        <v>137</v>
      </c>
      <c r="K520" t="s">
        <v>138</v>
      </c>
      <c r="L520" t="s">
        <v>1701</v>
      </c>
      <c r="M520" t="s">
        <v>1702</v>
      </c>
      <c r="N520">
        <v>1.3674999999999999</v>
      </c>
      <c r="O520">
        <v>3</v>
      </c>
      <c r="P520">
        <v>215</v>
      </c>
      <c r="Q520">
        <v>3</v>
      </c>
      <c r="R520">
        <v>14</v>
      </c>
      <c r="S520">
        <v>1</v>
      </c>
      <c r="T520">
        <v>28</v>
      </c>
      <c r="U520">
        <v>1</v>
      </c>
      <c r="V520">
        <v>0</v>
      </c>
      <c r="W520">
        <v>2.7634038540479806</v>
      </c>
      <c r="X520">
        <v>65.72906205535395</v>
      </c>
      <c r="Y520">
        <v>4.7766372114896498</v>
      </c>
      <c r="Z520">
        <v>6.7265518380426981</v>
      </c>
      <c r="AA520">
        <v>8.2568509631371949</v>
      </c>
      <c r="AB520">
        <v>40.180188021270446</v>
      </c>
      <c r="AC520">
        <v>62.897658863000856</v>
      </c>
      <c r="AD520">
        <v>0</v>
      </c>
      <c r="AE520">
        <v>191.33035280634277</v>
      </c>
    </row>
    <row r="521" spans="1:31" x14ac:dyDescent="0.3">
      <c r="A521">
        <v>2552070</v>
      </c>
      <c r="B521">
        <v>1</v>
      </c>
      <c r="C521" t="s">
        <v>80</v>
      </c>
      <c r="D521" t="s">
        <v>83</v>
      </c>
      <c r="E521" t="s">
        <v>147</v>
      </c>
      <c r="F521" t="s">
        <v>1700</v>
      </c>
      <c r="G521" t="s">
        <v>318</v>
      </c>
      <c r="H521" t="s">
        <v>135</v>
      </c>
      <c r="I521" t="s">
        <v>136</v>
      </c>
      <c r="J521" t="s">
        <v>137</v>
      </c>
      <c r="K521" t="s">
        <v>138</v>
      </c>
      <c r="L521" t="s">
        <v>1703</v>
      </c>
      <c r="M521" t="s">
        <v>1704</v>
      </c>
      <c r="N521">
        <v>0.17138888799999999</v>
      </c>
      <c r="O521">
        <v>3</v>
      </c>
      <c r="P521">
        <v>215</v>
      </c>
      <c r="Q521">
        <v>3</v>
      </c>
      <c r="R521">
        <v>14</v>
      </c>
      <c r="S521">
        <v>1</v>
      </c>
      <c r="T521">
        <v>28</v>
      </c>
      <c r="U521">
        <v>1</v>
      </c>
      <c r="V521">
        <v>0</v>
      </c>
      <c r="W521">
        <v>0.33246743380989668</v>
      </c>
      <c r="X521">
        <v>7.7558993132878298</v>
      </c>
      <c r="Y521">
        <v>0.55396392313437515</v>
      </c>
      <c r="Z521">
        <v>0.80695492797696011</v>
      </c>
      <c r="AA521">
        <v>0.95155925860553758</v>
      </c>
      <c r="AB521">
        <v>4.3580489941508533</v>
      </c>
      <c r="AC521">
        <v>7.8110594810409131</v>
      </c>
      <c r="AD521">
        <v>0</v>
      </c>
      <c r="AE521">
        <v>22.569953332006367</v>
      </c>
    </row>
    <row r="522" spans="1:31" x14ac:dyDescent="0.3">
      <c r="A522">
        <v>2551904</v>
      </c>
      <c r="B522">
        <v>1</v>
      </c>
      <c r="C522" t="s">
        <v>81</v>
      </c>
      <c r="D522" t="s">
        <v>121</v>
      </c>
      <c r="E522" t="s">
        <v>147</v>
      </c>
      <c r="F522" t="s">
        <v>1189</v>
      </c>
      <c r="G522" t="s">
        <v>134</v>
      </c>
      <c r="H522" t="s">
        <v>135</v>
      </c>
      <c r="I522" t="s">
        <v>136</v>
      </c>
      <c r="J522" t="s">
        <v>137</v>
      </c>
      <c r="K522" t="s">
        <v>138</v>
      </c>
      <c r="L522" t="s">
        <v>1705</v>
      </c>
      <c r="M522" t="s">
        <v>1706</v>
      </c>
      <c r="N522">
        <v>9.1388888000000001E-2</v>
      </c>
      <c r="O522">
        <v>3</v>
      </c>
      <c r="P522">
        <v>289</v>
      </c>
      <c r="Q522">
        <v>4</v>
      </c>
      <c r="R522">
        <v>38</v>
      </c>
      <c r="S522">
        <v>3</v>
      </c>
      <c r="T522">
        <v>14</v>
      </c>
      <c r="U522">
        <v>0</v>
      </c>
      <c r="V522">
        <v>0</v>
      </c>
      <c r="W522">
        <v>3.9513952800000002E-2</v>
      </c>
      <c r="X522">
        <v>3.0817588375895291</v>
      </c>
      <c r="Y522">
        <v>0.48617716108638842</v>
      </c>
      <c r="Z522">
        <v>1.2704866837514601</v>
      </c>
      <c r="AA522">
        <v>1.4784608161262511</v>
      </c>
      <c r="AB522">
        <v>0.56156746230190291</v>
      </c>
      <c r="AC522">
        <v>0</v>
      </c>
      <c r="AD522">
        <v>0</v>
      </c>
      <c r="AE522">
        <v>6.9179649136555312</v>
      </c>
    </row>
    <row r="523" spans="1:31" x14ac:dyDescent="0.3">
      <c r="A523">
        <v>2552568</v>
      </c>
      <c r="B523">
        <v>1</v>
      </c>
      <c r="C523" t="s">
        <v>80</v>
      </c>
      <c r="D523" t="s">
        <v>97</v>
      </c>
      <c r="E523" t="s">
        <v>141</v>
      </c>
      <c r="F523" t="s">
        <v>1707</v>
      </c>
      <c r="G523" t="s">
        <v>134</v>
      </c>
      <c r="H523" t="s">
        <v>135</v>
      </c>
      <c r="I523" t="s">
        <v>136</v>
      </c>
      <c r="J523" t="s">
        <v>137</v>
      </c>
      <c r="K523" t="s">
        <v>138</v>
      </c>
      <c r="L523" t="s">
        <v>1708</v>
      </c>
      <c r="M523" t="s">
        <v>1709</v>
      </c>
      <c r="N523">
        <v>0.66361111100000003</v>
      </c>
      <c r="O523">
        <v>5</v>
      </c>
      <c r="P523">
        <v>3113</v>
      </c>
      <c r="Q523">
        <v>5</v>
      </c>
      <c r="R523">
        <v>352</v>
      </c>
      <c r="S523">
        <v>20</v>
      </c>
      <c r="T523">
        <v>426</v>
      </c>
      <c r="U523">
        <v>1</v>
      </c>
      <c r="V523">
        <v>0</v>
      </c>
      <c r="W523">
        <v>21.842331142560944</v>
      </c>
      <c r="X523">
        <v>575.0459374323259</v>
      </c>
      <c r="Y523">
        <v>2.1059235015043334</v>
      </c>
      <c r="Z523">
        <v>93.545947156715457</v>
      </c>
      <c r="AA523">
        <v>590.92406770851312</v>
      </c>
      <c r="AB523">
        <v>471.45052200574304</v>
      </c>
      <c r="AC523">
        <v>274.1913489655995</v>
      </c>
      <c r="AD523">
        <v>0</v>
      </c>
      <c r="AE523">
        <v>2029.1060779129623</v>
      </c>
    </row>
    <row r="524" spans="1:31" x14ac:dyDescent="0.3">
      <c r="A524">
        <v>2552711</v>
      </c>
      <c r="B524">
        <v>1</v>
      </c>
      <c r="C524" t="s">
        <v>80</v>
      </c>
      <c r="D524" t="s">
        <v>100</v>
      </c>
      <c r="E524" t="s">
        <v>147</v>
      </c>
      <c r="F524" t="s">
        <v>1111</v>
      </c>
      <c r="G524" t="s">
        <v>134</v>
      </c>
      <c r="H524" t="s">
        <v>135</v>
      </c>
      <c r="I524" t="s">
        <v>136</v>
      </c>
      <c r="J524" t="s">
        <v>137</v>
      </c>
      <c r="K524" t="s">
        <v>138</v>
      </c>
      <c r="L524" t="s">
        <v>1710</v>
      </c>
      <c r="M524" t="s">
        <v>1711</v>
      </c>
      <c r="N524">
        <v>0.64638888800000005</v>
      </c>
      <c r="O524">
        <v>1</v>
      </c>
      <c r="P524">
        <v>28</v>
      </c>
      <c r="Q524">
        <v>4</v>
      </c>
      <c r="R524">
        <v>31</v>
      </c>
      <c r="S524">
        <v>19</v>
      </c>
      <c r="T524">
        <v>15</v>
      </c>
      <c r="U524">
        <v>1</v>
      </c>
      <c r="V524">
        <v>0</v>
      </c>
      <c r="W524">
        <v>0.49124346822509002</v>
      </c>
      <c r="X524">
        <v>5.892349236684578</v>
      </c>
      <c r="Y524">
        <v>9.510631488104524</v>
      </c>
      <c r="Z524">
        <v>40.899516594005682</v>
      </c>
      <c r="AA524">
        <v>68.685621974821601</v>
      </c>
      <c r="AB524">
        <v>12.213748533149943</v>
      </c>
      <c r="AC524">
        <v>14.711376207913</v>
      </c>
      <c r="AD524">
        <v>0</v>
      </c>
      <c r="AE524">
        <v>152.4044875029044</v>
      </c>
    </row>
    <row r="525" spans="1:31" x14ac:dyDescent="0.3">
      <c r="A525">
        <v>2551878</v>
      </c>
      <c r="B525">
        <v>1</v>
      </c>
      <c r="C525" t="s">
        <v>80</v>
      </c>
      <c r="D525" t="s">
        <v>82</v>
      </c>
      <c r="E525" t="s">
        <v>175</v>
      </c>
      <c r="F525" t="s">
        <v>1712</v>
      </c>
      <c r="G525" t="s">
        <v>202</v>
      </c>
      <c r="H525" t="s">
        <v>157</v>
      </c>
      <c r="I525" t="s">
        <v>136</v>
      </c>
      <c r="J525" t="s">
        <v>137</v>
      </c>
      <c r="K525" t="s">
        <v>138</v>
      </c>
      <c r="L525" t="s">
        <v>1713</v>
      </c>
      <c r="M525" t="s">
        <v>1714</v>
      </c>
      <c r="N525">
        <v>0.319722222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141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9.3444954989119573</v>
      </c>
      <c r="AC525">
        <v>0</v>
      </c>
      <c r="AD525">
        <v>0</v>
      </c>
      <c r="AE525">
        <v>9.3444954989119573</v>
      </c>
    </row>
    <row r="526" spans="1:31" x14ac:dyDescent="0.3">
      <c r="A526">
        <v>2552817</v>
      </c>
      <c r="B526">
        <v>1</v>
      </c>
      <c r="C526" t="s">
        <v>81</v>
      </c>
      <c r="D526" t="s">
        <v>122</v>
      </c>
      <c r="E526" t="s">
        <v>166</v>
      </c>
      <c r="F526" t="s">
        <v>1715</v>
      </c>
      <c r="G526" t="s">
        <v>168</v>
      </c>
      <c r="H526" t="s">
        <v>157</v>
      </c>
      <c r="I526" t="s">
        <v>136</v>
      </c>
      <c r="J526" t="s">
        <v>137</v>
      </c>
      <c r="K526" t="s">
        <v>138</v>
      </c>
      <c r="L526" t="s">
        <v>1716</v>
      </c>
      <c r="M526" t="s">
        <v>1717</v>
      </c>
      <c r="N526">
        <v>5.9927777769999997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2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</row>
    <row r="527" spans="1:31" x14ac:dyDescent="0.3">
      <c r="A527">
        <v>2552425</v>
      </c>
      <c r="B527">
        <v>1</v>
      </c>
      <c r="C527" t="s">
        <v>80</v>
      </c>
      <c r="D527" t="s">
        <v>96</v>
      </c>
      <c r="E527" t="s">
        <v>166</v>
      </c>
      <c r="F527" t="s">
        <v>1718</v>
      </c>
      <c r="G527" t="s">
        <v>311</v>
      </c>
      <c r="H527" t="s">
        <v>157</v>
      </c>
      <c r="I527" t="s">
        <v>136</v>
      </c>
      <c r="J527" t="s">
        <v>3</v>
      </c>
      <c r="K527" t="s">
        <v>138</v>
      </c>
      <c r="L527" t="s">
        <v>1719</v>
      </c>
      <c r="M527" t="s">
        <v>1720</v>
      </c>
      <c r="N527">
        <v>1.2266666660000001</v>
      </c>
      <c r="O527">
        <v>0</v>
      </c>
      <c r="P527">
        <v>1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0.27243352803999998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0.27243352803999998</v>
      </c>
    </row>
    <row r="528" spans="1:31" x14ac:dyDescent="0.3">
      <c r="A528">
        <v>2552525</v>
      </c>
      <c r="B528">
        <v>1</v>
      </c>
      <c r="C528" t="s">
        <v>81</v>
      </c>
      <c r="D528" t="s">
        <v>127</v>
      </c>
      <c r="E528" t="s">
        <v>147</v>
      </c>
      <c r="F528" t="s">
        <v>1721</v>
      </c>
      <c r="G528" t="s">
        <v>134</v>
      </c>
      <c r="H528" t="s">
        <v>135</v>
      </c>
      <c r="I528" t="s">
        <v>136</v>
      </c>
      <c r="J528" t="s">
        <v>137</v>
      </c>
      <c r="K528" t="s">
        <v>138</v>
      </c>
      <c r="L528" t="s">
        <v>1722</v>
      </c>
      <c r="M528" t="s">
        <v>1723</v>
      </c>
      <c r="N528">
        <v>0.47972222199999998</v>
      </c>
      <c r="O528">
        <v>9</v>
      </c>
      <c r="P528">
        <v>3</v>
      </c>
      <c r="Q528">
        <v>284</v>
      </c>
      <c r="R528">
        <v>43</v>
      </c>
      <c r="S528">
        <v>17</v>
      </c>
      <c r="T528">
        <v>2</v>
      </c>
      <c r="U528">
        <v>0</v>
      </c>
      <c r="V528">
        <v>0</v>
      </c>
      <c r="W528">
        <v>2.2201928737242365</v>
      </c>
      <c r="X528">
        <v>1.0417894890415802</v>
      </c>
      <c r="Y528">
        <v>390.9528780636187</v>
      </c>
      <c r="Z528">
        <v>106.42751476183277</v>
      </c>
      <c r="AA528">
        <v>50.267129766185391</v>
      </c>
      <c r="AB528">
        <v>1.2150247294611751</v>
      </c>
      <c r="AC528">
        <v>0</v>
      </c>
      <c r="AD528">
        <v>0</v>
      </c>
      <c r="AE528">
        <v>552.1245296838639</v>
      </c>
    </row>
    <row r="529" spans="1:31" x14ac:dyDescent="0.3">
      <c r="A529">
        <v>2552133</v>
      </c>
      <c r="B529">
        <v>1</v>
      </c>
      <c r="C529" t="s">
        <v>81</v>
      </c>
      <c r="D529" t="s">
        <v>119</v>
      </c>
      <c r="E529" t="s">
        <v>166</v>
      </c>
      <c r="F529" t="s">
        <v>1724</v>
      </c>
      <c r="G529" t="s">
        <v>181</v>
      </c>
      <c r="H529" t="s">
        <v>157</v>
      </c>
      <c r="I529" t="s">
        <v>136</v>
      </c>
      <c r="J529" t="s">
        <v>137</v>
      </c>
      <c r="K529" t="s">
        <v>138</v>
      </c>
      <c r="L529" t="s">
        <v>1725</v>
      </c>
      <c r="M529" t="s">
        <v>1726</v>
      </c>
      <c r="N529">
        <v>4.0252777770000003</v>
      </c>
      <c r="O529">
        <v>0</v>
      </c>
      <c r="P529">
        <v>1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1.6198822033688263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1.6198822033688263</v>
      </c>
    </row>
    <row r="530" spans="1:31" x14ac:dyDescent="0.3">
      <c r="A530">
        <v>2552173</v>
      </c>
      <c r="B530">
        <v>1</v>
      </c>
      <c r="C530" t="s">
        <v>81</v>
      </c>
      <c r="D530" t="s">
        <v>113</v>
      </c>
      <c r="E530" t="s">
        <v>155</v>
      </c>
      <c r="F530" t="s">
        <v>1727</v>
      </c>
      <c r="G530" t="s">
        <v>194</v>
      </c>
      <c r="H530" t="s">
        <v>157</v>
      </c>
      <c r="I530" t="s">
        <v>136</v>
      </c>
      <c r="J530" t="s">
        <v>137</v>
      </c>
      <c r="K530" t="s">
        <v>144</v>
      </c>
      <c r="L530" t="s">
        <v>1728</v>
      </c>
      <c r="M530" t="s">
        <v>1729</v>
      </c>
      <c r="N530">
        <v>3.5961111109999999</v>
      </c>
      <c r="O530">
        <v>0</v>
      </c>
      <c r="P530">
        <v>14</v>
      </c>
      <c r="Q530">
        <v>0</v>
      </c>
      <c r="R530">
        <v>1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4.9225398547039161</v>
      </c>
      <c r="Y530">
        <v>0</v>
      </c>
      <c r="Z530">
        <v>0.16379309782124168</v>
      </c>
      <c r="AA530">
        <v>0</v>
      </c>
      <c r="AB530">
        <v>0</v>
      </c>
      <c r="AC530">
        <v>0</v>
      </c>
      <c r="AD530">
        <v>0</v>
      </c>
      <c r="AE530">
        <v>5.0863329525251579</v>
      </c>
    </row>
    <row r="531" spans="1:31" x14ac:dyDescent="0.3">
      <c r="A531">
        <v>2552714</v>
      </c>
      <c r="B531">
        <v>1</v>
      </c>
      <c r="C531" t="s">
        <v>81</v>
      </c>
      <c r="D531" t="s">
        <v>127</v>
      </c>
      <c r="E531" t="s">
        <v>147</v>
      </c>
      <c r="F531" t="s">
        <v>1730</v>
      </c>
      <c r="G531" t="s">
        <v>134</v>
      </c>
      <c r="H531" t="s">
        <v>135</v>
      </c>
      <c r="I531" t="s">
        <v>136</v>
      </c>
      <c r="J531" t="s">
        <v>137</v>
      </c>
      <c r="K531" t="s">
        <v>138</v>
      </c>
      <c r="L531" t="s">
        <v>1731</v>
      </c>
      <c r="M531" t="s">
        <v>1732</v>
      </c>
      <c r="N531">
        <v>3.6788888879999999</v>
      </c>
      <c r="O531">
        <v>4</v>
      </c>
      <c r="P531">
        <v>78</v>
      </c>
      <c r="Q531">
        <v>100</v>
      </c>
      <c r="R531">
        <v>92</v>
      </c>
      <c r="S531">
        <v>2</v>
      </c>
      <c r="T531">
        <v>8</v>
      </c>
      <c r="U531">
        <v>0</v>
      </c>
      <c r="V531">
        <v>0</v>
      </c>
      <c r="W531">
        <v>3.6049602233125531</v>
      </c>
      <c r="X531">
        <v>52.914839962924432</v>
      </c>
      <c r="Y531">
        <v>547.18420279741713</v>
      </c>
      <c r="Z531">
        <v>539.99382144869662</v>
      </c>
      <c r="AA531">
        <v>24.990893564638242</v>
      </c>
      <c r="AB531">
        <v>16.321289879478478</v>
      </c>
      <c r="AC531">
        <v>0</v>
      </c>
      <c r="AD531">
        <v>0</v>
      </c>
      <c r="AE531">
        <v>1185.0100078764676</v>
      </c>
    </row>
    <row r="532" spans="1:31" x14ac:dyDescent="0.3">
      <c r="A532">
        <v>2552883</v>
      </c>
      <c r="B532">
        <v>1</v>
      </c>
      <c r="C532" t="s">
        <v>80</v>
      </c>
      <c r="D532" t="s">
        <v>96</v>
      </c>
      <c r="E532" t="s">
        <v>141</v>
      </c>
      <c r="F532" t="s">
        <v>1733</v>
      </c>
      <c r="G532" t="s">
        <v>134</v>
      </c>
      <c r="H532" t="s">
        <v>135</v>
      </c>
      <c r="I532" t="s">
        <v>136</v>
      </c>
      <c r="J532" t="s">
        <v>137</v>
      </c>
      <c r="K532" t="s">
        <v>138</v>
      </c>
      <c r="L532" t="s">
        <v>1734</v>
      </c>
      <c r="M532" t="s">
        <v>1735</v>
      </c>
      <c r="N532">
        <v>0.587777777</v>
      </c>
      <c r="O532">
        <v>0</v>
      </c>
      <c r="P532">
        <v>1871</v>
      </c>
      <c r="Q532">
        <v>0</v>
      </c>
      <c r="R532">
        <v>4</v>
      </c>
      <c r="S532">
        <v>2</v>
      </c>
      <c r="T532">
        <v>477</v>
      </c>
      <c r="U532">
        <v>0</v>
      </c>
      <c r="V532">
        <v>4</v>
      </c>
      <c r="W532">
        <v>0</v>
      </c>
      <c r="X532">
        <v>509.35856646001889</v>
      </c>
      <c r="Y532">
        <v>0</v>
      </c>
      <c r="Z532">
        <v>5.0617239388597328</v>
      </c>
      <c r="AA532">
        <v>46.851871533863331</v>
      </c>
      <c r="AB532">
        <v>539.94032168202682</v>
      </c>
      <c r="AC532">
        <v>0</v>
      </c>
      <c r="AD532">
        <v>18.683267790680837</v>
      </c>
      <c r="AE532">
        <v>1119.8957514054496</v>
      </c>
    </row>
    <row r="533" spans="1:31" x14ac:dyDescent="0.3">
      <c r="A533">
        <v>2552196</v>
      </c>
      <c r="B533">
        <v>1</v>
      </c>
      <c r="C533" t="s">
        <v>80</v>
      </c>
      <c r="D533" t="s">
        <v>89</v>
      </c>
      <c r="E533" t="s">
        <v>155</v>
      </c>
      <c r="F533" t="s">
        <v>1736</v>
      </c>
      <c r="G533" t="s">
        <v>143</v>
      </c>
      <c r="H533" t="s">
        <v>157</v>
      </c>
      <c r="I533" t="s">
        <v>136</v>
      </c>
      <c r="J533" t="s">
        <v>137</v>
      </c>
      <c r="K533" t="s">
        <v>144</v>
      </c>
      <c r="L533" t="s">
        <v>1737</v>
      </c>
      <c r="M533" t="s">
        <v>1738</v>
      </c>
      <c r="N533">
        <v>6.4730555550000002</v>
      </c>
      <c r="O533">
        <v>0</v>
      </c>
      <c r="P533">
        <v>111</v>
      </c>
      <c r="Q533">
        <v>0</v>
      </c>
      <c r="R533">
        <v>1</v>
      </c>
      <c r="S533">
        <v>0</v>
      </c>
      <c r="T533">
        <v>9</v>
      </c>
      <c r="U533">
        <v>0</v>
      </c>
      <c r="V533">
        <v>0</v>
      </c>
      <c r="W533">
        <v>0</v>
      </c>
      <c r="X533">
        <v>285.67446480783349</v>
      </c>
      <c r="Y533">
        <v>0</v>
      </c>
      <c r="Z533">
        <v>0.26559216645976497</v>
      </c>
      <c r="AA533">
        <v>0</v>
      </c>
      <c r="AB533">
        <v>13.24521346171651</v>
      </c>
      <c r="AC533">
        <v>0</v>
      </c>
      <c r="AD533">
        <v>0</v>
      </c>
      <c r="AE533">
        <v>299.18527043600977</v>
      </c>
    </row>
    <row r="534" spans="1:31" x14ac:dyDescent="0.3">
      <c r="A534">
        <v>2552156</v>
      </c>
      <c r="B534">
        <v>1</v>
      </c>
      <c r="C534" t="s">
        <v>80</v>
      </c>
      <c r="D534" t="s">
        <v>84</v>
      </c>
      <c r="E534" t="s">
        <v>171</v>
      </c>
      <c r="F534" t="s">
        <v>1383</v>
      </c>
      <c r="G534" t="s">
        <v>190</v>
      </c>
      <c r="H534" t="s">
        <v>157</v>
      </c>
      <c r="I534" t="s">
        <v>136</v>
      </c>
      <c r="J534" t="s">
        <v>137</v>
      </c>
      <c r="K534" t="s">
        <v>138</v>
      </c>
      <c r="L534" t="s">
        <v>1739</v>
      </c>
      <c r="M534" t="s">
        <v>1740</v>
      </c>
      <c r="N534">
        <v>1.508888888</v>
      </c>
      <c r="O534">
        <v>0</v>
      </c>
      <c r="P534">
        <v>250</v>
      </c>
      <c r="Q534">
        <v>0</v>
      </c>
      <c r="R534">
        <v>0</v>
      </c>
      <c r="S534">
        <v>0</v>
      </c>
      <c r="T534">
        <v>3</v>
      </c>
      <c r="U534">
        <v>0</v>
      </c>
      <c r="V534">
        <v>0</v>
      </c>
      <c r="W534">
        <v>0</v>
      </c>
      <c r="X534">
        <v>76.348393375282456</v>
      </c>
      <c r="Y534">
        <v>0</v>
      </c>
      <c r="Z534">
        <v>0</v>
      </c>
      <c r="AA534">
        <v>0</v>
      </c>
      <c r="AB534">
        <v>0.27765402603426004</v>
      </c>
      <c r="AC534">
        <v>0</v>
      </c>
      <c r="AD534">
        <v>0</v>
      </c>
      <c r="AE534">
        <v>76.626047401316711</v>
      </c>
    </row>
    <row r="535" spans="1:31" x14ac:dyDescent="0.3">
      <c r="A535">
        <v>2552900</v>
      </c>
      <c r="B535">
        <v>1</v>
      </c>
      <c r="C535" t="s">
        <v>80</v>
      </c>
      <c r="D535" t="s">
        <v>104</v>
      </c>
      <c r="E535" t="s">
        <v>184</v>
      </c>
      <c r="F535" t="s">
        <v>1741</v>
      </c>
      <c r="G535" t="s">
        <v>844</v>
      </c>
      <c r="H535" t="s">
        <v>135</v>
      </c>
      <c r="I535" t="s">
        <v>136</v>
      </c>
      <c r="J535" t="s">
        <v>137</v>
      </c>
      <c r="K535" t="s">
        <v>138</v>
      </c>
      <c r="L535" t="s">
        <v>1742</v>
      </c>
      <c r="M535" t="s">
        <v>1743</v>
      </c>
      <c r="N535">
        <v>2.3516666659999999</v>
      </c>
      <c r="O535">
        <v>0</v>
      </c>
      <c r="P535">
        <v>16</v>
      </c>
      <c r="Q535">
        <v>0</v>
      </c>
      <c r="R535">
        <v>0</v>
      </c>
      <c r="S535">
        <v>0</v>
      </c>
      <c r="T535">
        <v>6</v>
      </c>
      <c r="U535">
        <v>0</v>
      </c>
      <c r="V535">
        <v>0</v>
      </c>
      <c r="W535">
        <v>0</v>
      </c>
      <c r="X535">
        <v>26.514792846374991</v>
      </c>
      <c r="Y535">
        <v>0</v>
      </c>
      <c r="Z535">
        <v>0</v>
      </c>
      <c r="AA535">
        <v>0</v>
      </c>
      <c r="AB535">
        <v>4.5627243253635381</v>
      </c>
      <c r="AC535">
        <v>0</v>
      </c>
      <c r="AD535">
        <v>0</v>
      </c>
      <c r="AE535">
        <v>31.077517171738528</v>
      </c>
    </row>
    <row r="536" spans="1:31" x14ac:dyDescent="0.3">
      <c r="A536">
        <v>2552797</v>
      </c>
      <c r="B536">
        <v>1</v>
      </c>
      <c r="C536" t="s">
        <v>80</v>
      </c>
      <c r="D536" t="s">
        <v>104</v>
      </c>
      <c r="E536" t="s">
        <v>147</v>
      </c>
      <c r="F536" t="s">
        <v>1744</v>
      </c>
      <c r="G536" t="s">
        <v>134</v>
      </c>
      <c r="H536" t="s">
        <v>135</v>
      </c>
      <c r="I536" t="s">
        <v>136</v>
      </c>
      <c r="J536" t="s">
        <v>137</v>
      </c>
      <c r="K536" t="s">
        <v>138</v>
      </c>
      <c r="L536" t="s">
        <v>1745</v>
      </c>
      <c r="M536" t="s">
        <v>1746</v>
      </c>
      <c r="N536">
        <v>0.829166666</v>
      </c>
      <c r="O536">
        <v>6</v>
      </c>
      <c r="P536">
        <v>32</v>
      </c>
      <c r="Q536">
        <v>23</v>
      </c>
      <c r="R536">
        <v>42</v>
      </c>
      <c r="S536">
        <v>10</v>
      </c>
      <c r="T536">
        <v>24</v>
      </c>
      <c r="U536">
        <v>0</v>
      </c>
      <c r="V536">
        <v>0</v>
      </c>
      <c r="W536">
        <v>1.4060126079281952</v>
      </c>
      <c r="X536">
        <v>7.1264372819180783</v>
      </c>
      <c r="Y536">
        <v>19.012368037982025</v>
      </c>
      <c r="Z536">
        <v>27.860940798995706</v>
      </c>
      <c r="AA536">
        <v>3.1256016067471029</v>
      </c>
      <c r="AB536">
        <v>4.0695779137909796</v>
      </c>
      <c r="AC536">
        <v>0</v>
      </c>
      <c r="AD536">
        <v>0</v>
      </c>
      <c r="AE536">
        <v>62.600938247362087</v>
      </c>
    </row>
    <row r="537" spans="1:31" x14ac:dyDescent="0.3">
      <c r="A537">
        <v>2552405</v>
      </c>
      <c r="B537">
        <v>1</v>
      </c>
      <c r="C537" t="s">
        <v>81</v>
      </c>
      <c r="D537" t="s">
        <v>117</v>
      </c>
      <c r="E537" t="s">
        <v>166</v>
      </c>
      <c r="F537" t="s">
        <v>1747</v>
      </c>
      <c r="G537" t="s">
        <v>198</v>
      </c>
      <c r="H537" t="s">
        <v>157</v>
      </c>
      <c r="I537" t="s">
        <v>136</v>
      </c>
      <c r="J537" t="s">
        <v>137</v>
      </c>
      <c r="K537" t="s">
        <v>138</v>
      </c>
      <c r="L537" t="s">
        <v>1748</v>
      </c>
      <c r="M537" t="s">
        <v>1749</v>
      </c>
      <c r="N537">
        <v>2.6144444440000001</v>
      </c>
      <c r="O537">
        <v>0</v>
      </c>
      <c r="P537">
        <v>3</v>
      </c>
      <c r="Q537">
        <v>0</v>
      </c>
      <c r="R537">
        <v>0</v>
      </c>
      <c r="S537">
        <v>0</v>
      </c>
      <c r="T537">
        <v>1</v>
      </c>
      <c r="U537">
        <v>0</v>
      </c>
      <c r="V537">
        <v>0</v>
      </c>
      <c r="W537">
        <v>0</v>
      </c>
      <c r="X537">
        <v>0.31814387253630089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0.31814387253630089</v>
      </c>
    </row>
    <row r="538" spans="1:31" x14ac:dyDescent="0.3">
      <c r="A538">
        <v>2552651</v>
      </c>
      <c r="B538">
        <v>1</v>
      </c>
      <c r="C538" t="s">
        <v>81</v>
      </c>
      <c r="D538" t="s">
        <v>122</v>
      </c>
      <c r="E538" t="s">
        <v>147</v>
      </c>
      <c r="F538" t="s">
        <v>1750</v>
      </c>
      <c r="G538" t="s">
        <v>134</v>
      </c>
      <c r="H538" t="s">
        <v>135</v>
      </c>
      <c r="I538" t="s">
        <v>136</v>
      </c>
      <c r="J538" t="s">
        <v>137</v>
      </c>
      <c r="K538" t="s">
        <v>138</v>
      </c>
      <c r="L538" t="s">
        <v>1751</v>
      </c>
      <c r="M538" t="s">
        <v>1752</v>
      </c>
      <c r="N538">
        <v>0.41638888800000001</v>
      </c>
      <c r="O538">
        <v>0</v>
      </c>
      <c r="P538">
        <v>220</v>
      </c>
      <c r="Q538">
        <v>0</v>
      </c>
      <c r="R538">
        <v>0</v>
      </c>
      <c r="S538">
        <v>0</v>
      </c>
      <c r="T538">
        <v>14</v>
      </c>
      <c r="U538">
        <v>0</v>
      </c>
      <c r="V538">
        <v>0</v>
      </c>
      <c r="W538">
        <v>0</v>
      </c>
      <c r="X538">
        <v>8.882551004371356</v>
      </c>
      <c r="Y538">
        <v>0</v>
      </c>
      <c r="Z538">
        <v>0</v>
      </c>
      <c r="AA538">
        <v>0</v>
      </c>
      <c r="AB538">
        <v>1.1786992886217578</v>
      </c>
      <c r="AC538">
        <v>0</v>
      </c>
      <c r="AD538">
        <v>0</v>
      </c>
      <c r="AE538">
        <v>10.061250292993114</v>
      </c>
    </row>
    <row r="539" spans="1:31" x14ac:dyDescent="0.3">
      <c r="A539">
        <v>2552256</v>
      </c>
      <c r="B539">
        <v>1</v>
      </c>
      <c r="C539" t="s">
        <v>80</v>
      </c>
      <c r="D539" t="s">
        <v>104</v>
      </c>
      <c r="E539" t="s">
        <v>166</v>
      </c>
      <c r="F539" t="s">
        <v>1753</v>
      </c>
      <c r="G539" t="s">
        <v>168</v>
      </c>
      <c r="H539" t="s">
        <v>157</v>
      </c>
      <c r="I539" t="s">
        <v>136</v>
      </c>
      <c r="J539" t="s">
        <v>137</v>
      </c>
      <c r="K539" t="s">
        <v>138</v>
      </c>
      <c r="L539" t="s">
        <v>1754</v>
      </c>
      <c r="M539" t="s">
        <v>1755</v>
      </c>
      <c r="N539">
        <v>3.738611111</v>
      </c>
      <c r="O539">
        <v>0</v>
      </c>
      <c r="P539">
        <v>2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1.7672643746013152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1.7672643746013152</v>
      </c>
    </row>
    <row r="540" spans="1:31" x14ac:dyDescent="0.3">
      <c r="A540">
        <v>2551924</v>
      </c>
      <c r="B540">
        <v>1</v>
      </c>
      <c r="C540" t="s">
        <v>80</v>
      </c>
      <c r="D540" t="s">
        <v>97</v>
      </c>
      <c r="E540" t="s">
        <v>141</v>
      </c>
      <c r="F540" t="s">
        <v>1756</v>
      </c>
      <c r="G540" t="s">
        <v>134</v>
      </c>
      <c r="H540" t="s">
        <v>135</v>
      </c>
      <c r="I540" t="s">
        <v>680</v>
      </c>
      <c r="J540" t="s">
        <v>137</v>
      </c>
      <c r="K540" t="s">
        <v>138</v>
      </c>
      <c r="L540" t="s">
        <v>1757</v>
      </c>
      <c r="M540" t="s">
        <v>1758</v>
      </c>
      <c r="N540">
        <v>2.5277777000000001E-2</v>
      </c>
      <c r="O540">
        <v>0</v>
      </c>
      <c r="P540">
        <v>340</v>
      </c>
      <c r="Q540">
        <v>0</v>
      </c>
      <c r="R540">
        <v>18</v>
      </c>
      <c r="S540">
        <v>3</v>
      </c>
      <c r="T540">
        <v>35</v>
      </c>
      <c r="U540">
        <v>0</v>
      </c>
      <c r="V540">
        <v>0</v>
      </c>
      <c r="W540">
        <v>0</v>
      </c>
      <c r="X540">
        <v>1.9630394600639547</v>
      </c>
      <c r="Y540">
        <v>0</v>
      </c>
      <c r="Z540">
        <v>0.18668833665952164</v>
      </c>
      <c r="AA540">
        <v>1.4096594901793948</v>
      </c>
      <c r="AB540">
        <v>0.61957164248489616</v>
      </c>
      <c r="AC540">
        <v>0</v>
      </c>
      <c r="AD540">
        <v>0</v>
      </c>
      <c r="AE540">
        <v>4.1789589293877674</v>
      </c>
    </row>
    <row r="541" spans="1:31" x14ac:dyDescent="0.3">
      <c r="A541">
        <v>2552279</v>
      </c>
      <c r="B541">
        <v>1</v>
      </c>
      <c r="C541" t="s">
        <v>80</v>
      </c>
      <c r="D541" t="s">
        <v>96</v>
      </c>
      <c r="E541" t="s">
        <v>175</v>
      </c>
      <c r="F541" t="s">
        <v>1759</v>
      </c>
      <c r="G541" t="s">
        <v>213</v>
      </c>
      <c r="H541" t="s">
        <v>157</v>
      </c>
      <c r="I541" t="s">
        <v>136</v>
      </c>
      <c r="J541" t="s">
        <v>137</v>
      </c>
      <c r="K541" t="s">
        <v>138</v>
      </c>
      <c r="L541" t="s">
        <v>1760</v>
      </c>
      <c r="M541" t="s">
        <v>1761</v>
      </c>
      <c r="N541">
        <v>3.563055555</v>
      </c>
      <c r="O541">
        <v>0</v>
      </c>
      <c r="P541">
        <v>68</v>
      </c>
      <c r="Q541">
        <v>0</v>
      </c>
      <c r="R541">
        <v>1</v>
      </c>
      <c r="S541">
        <v>0</v>
      </c>
      <c r="T541">
        <v>3</v>
      </c>
      <c r="U541">
        <v>0</v>
      </c>
      <c r="V541">
        <v>0</v>
      </c>
      <c r="W541">
        <v>0</v>
      </c>
      <c r="X541">
        <v>61.888362327322255</v>
      </c>
      <c r="Y541">
        <v>0</v>
      </c>
      <c r="Z541">
        <v>2.6155856508373335E-2</v>
      </c>
      <c r="AA541">
        <v>0</v>
      </c>
      <c r="AB541">
        <v>27.285573218652317</v>
      </c>
      <c r="AC541">
        <v>0</v>
      </c>
      <c r="AD541">
        <v>0</v>
      </c>
      <c r="AE541">
        <v>89.20009140248294</v>
      </c>
    </row>
    <row r="542" spans="1:31" x14ac:dyDescent="0.3">
      <c r="A542">
        <v>2552067</v>
      </c>
      <c r="B542">
        <v>1</v>
      </c>
      <c r="C542" t="s">
        <v>80</v>
      </c>
      <c r="D542" t="s">
        <v>106</v>
      </c>
      <c r="E542" t="s">
        <v>141</v>
      </c>
      <c r="F542" t="s">
        <v>1762</v>
      </c>
      <c r="G542" t="s">
        <v>134</v>
      </c>
      <c r="H542" t="s">
        <v>135</v>
      </c>
      <c r="I542" t="s">
        <v>136</v>
      </c>
      <c r="J542" t="s">
        <v>137</v>
      </c>
      <c r="K542" t="s">
        <v>138</v>
      </c>
      <c r="L542" t="s">
        <v>1763</v>
      </c>
      <c r="M542" t="s">
        <v>1764</v>
      </c>
      <c r="N542">
        <v>0.233333333</v>
      </c>
      <c r="O542">
        <v>0</v>
      </c>
      <c r="P542">
        <v>8</v>
      </c>
      <c r="Q542">
        <v>30</v>
      </c>
      <c r="R542">
        <v>74</v>
      </c>
      <c r="S542">
        <v>9</v>
      </c>
      <c r="T542">
        <v>19</v>
      </c>
      <c r="U542">
        <v>2</v>
      </c>
      <c r="V542">
        <v>0</v>
      </c>
      <c r="W542">
        <v>0</v>
      </c>
      <c r="X542">
        <v>1.4995489350569002</v>
      </c>
      <c r="Y542">
        <v>47.14616638679081</v>
      </c>
      <c r="Z542">
        <v>68.383194408345602</v>
      </c>
      <c r="AA542">
        <v>11.134885883720901</v>
      </c>
      <c r="AB542">
        <v>23.456702810573201</v>
      </c>
      <c r="AC542">
        <v>11.287484800483499</v>
      </c>
      <c r="AD542">
        <v>0</v>
      </c>
      <c r="AE542">
        <v>162.90798322497091</v>
      </c>
    </row>
    <row r="543" spans="1:31" x14ac:dyDescent="0.3">
      <c r="A543">
        <v>2552591</v>
      </c>
      <c r="B543">
        <v>1</v>
      </c>
      <c r="C543" t="s">
        <v>81</v>
      </c>
      <c r="D543" t="s">
        <v>122</v>
      </c>
      <c r="E543" t="s">
        <v>141</v>
      </c>
      <c r="F543" t="s">
        <v>1765</v>
      </c>
      <c r="G543" t="s">
        <v>134</v>
      </c>
      <c r="H543" t="s">
        <v>135</v>
      </c>
      <c r="I543" t="s">
        <v>136</v>
      </c>
      <c r="J543" t="s">
        <v>137</v>
      </c>
      <c r="K543" t="s">
        <v>138</v>
      </c>
      <c r="L543" t="s">
        <v>1766</v>
      </c>
      <c r="M543" t="s">
        <v>1767</v>
      </c>
      <c r="N543">
        <v>0.48027777700000002</v>
      </c>
      <c r="O543">
        <v>3</v>
      </c>
      <c r="P543">
        <v>370</v>
      </c>
      <c r="Q543">
        <v>56</v>
      </c>
      <c r="R543">
        <v>20</v>
      </c>
      <c r="S543">
        <v>5</v>
      </c>
      <c r="T543">
        <v>48</v>
      </c>
      <c r="U543">
        <v>1</v>
      </c>
      <c r="V543">
        <v>0</v>
      </c>
      <c r="W543">
        <v>0.27685509700271993</v>
      </c>
      <c r="X543">
        <v>24.879592881933828</v>
      </c>
      <c r="Y543">
        <v>63.825247190699073</v>
      </c>
      <c r="Z543">
        <v>4.0269848848862511</v>
      </c>
      <c r="AA543">
        <v>20.338362184783282</v>
      </c>
      <c r="AB543">
        <v>18.393021289648345</v>
      </c>
      <c r="AC543">
        <v>81.243884729482659</v>
      </c>
      <c r="AD543">
        <v>0</v>
      </c>
      <c r="AE543">
        <v>212.98394825843616</v>
      </c>
    </row>
    <row r="544" spans="1:31" x14ac:dyDescent="0.3">
      <c r="A544">
        <v>2552757</v>
      </c>
      <c r="B544">
        <v>1</v>
      </c>
      <c r="C544" t="s">
        <v>80</v>
      </c>
      <c r="D544" t="s">
        <v>103</v>
      </c>
      <c r="E544" t="s">
        <v>147</v>
      </c>
      <c r="F544" t="s">
        <v>1768</v>
      </c>
      <c r="G544" t="s">
        <v>134</v>
      </c>
      <c r="H544" t="s">
        <v>135</v>
      </c>
      <c r="I544" t="s">
        <v>136</v>
      </c>
      <c r="J544" t="s">
        <v>137</v>
      </c>
      <c r="K544" t="s">
        <v>138</v>
      </c>
      <c r="L544" t="s">
        <v>1769</v>
      </c>
      <c r="M544" t="s">
        <v>1770</v>
      </c>
      <c r="N544">
        <v>0.53611111099999997</v>
      </c>
      <c r="O544">
        <v>0</v>
      </c>
      <c r="P544">
        <v>569</v>
      </c>
      <c r="Q544">
        <v>20</v>
      </c>
      <c r="R544">
        <v>2</v>
      </c>
      <c r="S544">
        <v>3</v>
      </c>
      <c r="T544">
        <v>66</v>
      </c>
      <c r="U544">
        <v>1</v>
      </c>
      <c r="V544">
        <v>1</v>
      </c>
      <c r="W544">
        <v>0</v>
      </c>
      <c r="X544">
        <v>69.662829941934376</v>
      </c>
      <c r="Y544">
        <v>50.942165281032338</v>
      </c>
      <c r="Z544">
        <v>0.53100428048111992</v>
      </c>
      <c r="AA544">
        <v>46.304507322481513</v>
      </c>
      <c r="AB544">
        <v>38.589173961390991</v>
      </c>
      <c r="AC544">
        <v>21.757327965676623</v>
      </c>
      <c r="AD544">
        <v>41.024793158900607</v>
      </c>
      <c r="AE544">
        <v>268.81180191189753</v>
      </c>
    </row>
    <row r="545" spans="1:31" x14ac:dyDescent="0.3">
      <c r="A545">
        <v>2552614</v>
      </c>
      <c r="B545">
        <v>1</v>
      </c>
      <c r="C545" t="s">
        <v>80</v>
      </c>
      <c r="D545" t="s">
        <v>93</v>
      </c>
      <c r="E545" t="s">
        <v>147</v>
      </c>
      <c r="F545" t="s">
        <v>1771</v>
      </c>
      <c r="G545" t="s">
        <v>134</v>
      </c>
      <c r="H545" t="s">
        <v>135</v>
      </c>
      <c r="I545" t="s">
        <v>136</v>
      </c>
      <c r="J545" t="s">
        <v>137</v>
      </c>
      <c r="K545" t="s">
        <v>138</v>
      </c>
      <c r="L545" t="s">
        <v>1772</v>
      </c>
      <c r="M545" t="s">
        <v>1773</v>
      </c>
      <c r="N545">
        <v>1.1755555550000001</v>
      </c>
      <c r="O545">
        <v>0</v>
      </c>
      <c r="P545">
        <v>53</v>
      </c>
      <c r="Q545">
        <v>4</v>
      </c>
      <c r="R545">
        <v>115</v>
      </c>
      <c r="S545">
        <v>3</v>
      </c>
      <c r="T545">
        <v>51</v>
      </c>
      <c r="U545">
        <v>0</v>
      </c>
      <c r="V545">
        <v>0</v>
      </c>
      <c r="W545">
        <v>0</v>
      </c>
      <c r="X545">
        <v>17.675971839069284</v>
      </c>
      <c r="Y545">
        <v>39.03590082968234</v>
      </c>
      <c r="Z545">
        <v>184.56100968432611</v>
      </c>
      <c r="AA545">
        <v>9.402384693757627</v>
      </c>
      <c r="AB545">
        <v>70.615601796390763</v>
      </c>
      <c r="AC545">
        <v>0</v>
      </c>
      <c r="AD545">
        <v>0</v>
      </c>
      <c r="AE545">
        <v>321.29086884322612</v>
      </c>
    </row>
    <row r="546" spans="1:31" x14ac:dyDescent="0.3">
      <c r="A546">
        <v>2552442</v>
      </c>
      <c r="B546">
        <v>1</v>
      </c>
      <c r="C546" t="s">
        <v>81</v>
      </c>
      <c r="D546" t="s">
        <v>113</v>
      </c>
      <c r="E546" t="s">
        <v>141</v>
      </c>
      <c r="F546" t="s">
        <v>1774</v>
      </c>
      <c r="G546" t="s">
        <v>134</v>
      </c>
      <c r="H546" t="s">
        <v>135</v>
      </c>
      <c r="I546" t="s">
        <v>680</v>
      </c>
      <c r="J546" t="s">
        <v>137</v>
      </c>
      <c r="K546" t="s">
        <v>138</v>
      </c>
      <c r="L546" t="s">
        <v>1775</v>
      </c>
      <c r="M546" t="s">
        <v>1776</v>
      </c>
      <c r="N546">
        <v>4.3055555000000002E-2</v>
      </c>
      <c r="O546">
        <v>10</v>
      </c>
      <c r="P546">
        <v>2705</v>
      </c>
      <c r="Q546">
        <v>45</v>
      </c>
      <c r="R546">
        <v>810</v>
      </c>
      <c r="S546">
        <v>11</v>
      </c>
      <c r="T546">
        <v>180</v>
      </c>
      <c r="U546">
        <v>2</v>
      </c>
      <c r="V546">
        <v>0</v>
      </c>
      <c r="W546">
        <v>0.10605853097363334</v>
      </c>
      <c r="X546">
        <v>22.673202667347194</v>
      </c>
      <c r="Y546">
        <v>9.453076881337747</v>
      </c>
      <c r="Z546">
        <v>33.907781319349503</v>
      </c>
      <c r="AA546">
        <v>11.169243419424994</v>
      </c>
      <c r="AB546">
        <v>6.3621210562479531</v>
      </c>
      <c r="AC546">
        <v>8.7386614711556501</v>
      </c>
      <c r="AD546">
        <v>0</v>
      </c>
      <c r="AE546">
        <v>92.410145345836682</v>
      </c>
    </row>
    <row r="547" spans="1:31" x14ac:dyDescent="0.3">
      <c r="A547">
        <v>2552024</v>
      </c>
      <c r="B547">
        <v>1</v>
      </c>
      <c r="C547" t="s">
        <v>80</v>
      </c>
      <c r="D547" t="s">
        <v>110</v>
      </c>
      <c r="E547" t="s">
        <v>141</v>
      </c>
      <c r="F547" t="s">
        <v>1777</v>
      </c>
      <c r="G547" t="s">
        <v>194</v>
      </c>
      <c r="H547" t="s">
        <v>135</v>
      </c>
      <c r="I547" t="s">
        <v>136</v>
      </c>
      <c r="J547" t="s">
        <v>137</v>
      </c>
      <c r="K547" t="s">
        <v>144</v>
      </c>
      <c r="L547" t="s">
        <v>1778</v>
      </c>
      <c r="M547" t="s">
        <v>1779</v>
      </c>
      <c r="N547">
        <v>5.1683333329999996</v>
      </c>
      <c r="O547">
        <v>0</v>
      </c>
      <c r="P547">
        <v>1220</v>
      </c>
      <c r="Q547">
        <v>0</v>
      </c>
      <c r="R547">
        <v>0</v>
      </c>
      <c r="S547">
        <v>1</v>
      </c>
      <c r="T547">
        <v>3</v>
      </c>
      <c r="U547">
        <v>0</v>
      </c>
      <c r="V547">
        <v>0</v>
      </c>
      <c r="W547">
        <v>0</v>
      </c>
      <c r="X547">
        <v>1368.2959519313008</v>
      </c>
      <c r="Y547">
        <v>0</v>
      </c>
      <c r="Z547">
        <v>0</v>
      </c>
      <c r="AA547">
        <v>10.65646157829889</v>
      </c>
      <c r="AB547">
        <v>33.333300598073336</v>
      </c>
      <c r="AC547">
        <v>0</v>
      </c>
      <c r="AD547">
        <v>0</v>
      </c>
      <c r="AE547">
        <v>1412.2857141076729</v>
      </c>
    </row>
    <row r="548" spans="1:31" x14ac:dyDescent="0.3">
      <c r="A548">
        <v>2551901</v>
      </c>
      <c r="B548">
        <v>1</v>
      </c>
      <c r="C548" t="s">
        <v>80</v>
      </c>
      <c r="D548" t="s">
        <v>110</v>
      </c>
      <c r="E548" t="s">
        <v>132</v>
      </c>
      <c r="F548" t="s">
        <v>1780</v>
      </c>
      <c r="G548" t="s">
        <v>318</v>
      </c>
      <c r="H548" t="s">
        <v>276</v>
      </c>
      <c r="I548" t="s">
        <v>136</v>
      </c>
      <c r="J548" t="s">
        <v>137</v>
      </c>
      <c r="K548" t="s">
        <v>144</v>
      </c>
      <c r="L548" t="s">
        <v>1781</v>
      </c>
      <c r="M548" t="s">
        <v>1782</v>
      </c>
      <c r="N548">
        <v>0.148888888</v>
      </c>
      <c r="O548">
        <v>0</v>
      </c>
      <c r="P548">
        <v>6634</v>
      </c>
      <c r="Q548">
        <v>0</v>
      </c>
      <c r="R548">
        <v>0</v>
      </c>
      <c r="S548">
        <v>2</v>
      </c>
      <c r="T548">
        <v>500</v>
      </c>
      <c r="U548">
        <v>0</v>
      </c>
      <c r="V548">
        <v>0</v>
      </c>
      <c r="W548">
        <v>0</v>
      </c>
      <c r="X548">
        <v>192.99871459945425</v>
      </c>
      <c r="Y548">
        <v>0</v>
      </c>
      <c r="Z548">
        <v>0</v>
      </c>
      <c r="AA548">
        <v>1.0916628752106934</v>
      </c>
      <c r="AB548">
        <v>63.036950884484057</v>
      </c>
      <c r="AC548">
        <v>0</v>
      </c>
      <c r="AD548">
        <v>0</v>
      </c>
      <c r="AE548">
        <v>257.12732835914898</v>
      </c>
    </row>
    <row r="549" spans="1:31" x14ac:dyDescent="0.3">
      <c r="A549">
        <v>2552565</v>
      </c>
      <c r="B549">
        <v>1</v>
      </c>
      <c r="C549" t="s">
        <v>80</v>
      </c>
      <c r="D549" t="s">
        <v>87</v>
      </c>
      <c r="E549" t="s">
        <v>175</v>
      </c>
      <c r="F549" t="s">
        <v>1365</v>
      </c>
      <c r="G549" t="s">
        <v>1783</v>
      </c>
      <c r="H549" t="s">
        <v>157</v>
      </c>
      <c r="I549" t="s">
        <v>136</v>
      </c>
      <c r="J549" t="s">
        <v>137</v>
      </c>
      <c r="K549" t="s">
        <v>138</v>
      </c>
      <c r="L549" t="s">
        <v>1784</v>
      </c>
      <c r="M549" t="s">
        <v>1785</v>
      </c>
      <c r="N549">
        <v>0.91888888800000001</v>
      </c>
      <c r="O549">
        <v>0</v>
      </c>
      <c r="P549">
        <v>159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33.353057466361939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33.353057466361939</v>
      </c>
    </row>
    <row r="550" spans="1:31" x14ac:dyDescent="0.3">
      <c r="A550">
        <v>2552322</v>
      </c>
      <c r="B550">
        <v>1</v>
      </c>
      <c r="C550" t="s">
        <v>81</v>
      </c>
      <c r="D550" t="s">
        <v>117</v>
      </c>
      <c r="E550" t="s">
        <v>184</v>
      </c>
      <c r="F550" t="s">
        <v>1786</v>
      </c>
      <c r="G550" t="s">
        <v>194</v>
      </c>
      <c r="H550" t="s">
        <v>135</v>
      </c>
      <c r="I550" t="s">
        <v>136</v>
      </c>
      <c r="J550" t="s">
        <v>137</v>
      </c>
      <c r="K550" t="s">
        <v>144</v>
      </c>
      <c r="L550" t="s">
        <v>1787</v>
      </c>
      <c r="M550" t="s">
        <v>1788</v>
      </c>
      <c r="N550">
        <v>0.53055555499999996</v>
      </c>
      <c r="O550">
        <v>0</v>
      </c>
      <c r="P550">
        <v>18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1.0976997763385057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1.0976997763385057</v>
      </c>
    </row>
    <row r="551" spans="1:31" x14ac:dyDescent="0.3">
      <c r="A551">
        <v>2552130</v>
      </c>
      <c r="B551">
        <v>1</v>
      </c>
      <c r="C551" t="s">
        <v>80</v>
      </c>
      <c r="D551" t="s">
        <v>83</v>
      </c>
      <c r="E551" t="s">
        <v>171</v>
      </c>
      <c r="F551" t="s">
        <v>1789</v>
      </c>
      <c r="G551" t="s">
        <v>143</v>
      </c>
      <c r="H551" t="s">
        <v>157</v>
      </c>
      <c r="I551" t="s">
        <v>136</v>
      </c>
      <c r="J551" t="s">
        <v>137</v>
      </c>
      <c r="K551" t="s">
        <v>144</v>
      </c>
      <c r="L551" t="s">
        <v>1790</v>
      </c>
      <c r="M551" t="s">
        <v>1791</v>
      </c>
      <c r="N551">
        <v>5.3094444440000004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1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11.735572568212223</v>
      </c>
      <c r="AC551">
        <v>0</v>
      </c>
      <c r="AD551">
        <v>0</v>
      </c>
      <c r="AE551">
        <v>11.735572568212223</v>
      </c>
    </row>
    <row r="552" spans="1:31" x14ac:dyDescent="0.3">
      <c r="A552">
        <v>2552087</v>
      </c>
      <c r="B552">
        <v>1</v>
      </c>
      <c r="C552" t="s">
        <v>80</v>
      </c>
      <c r="D552" t="s">
        <v>83</v>
      </c>
      <c r="E552" t="s">
        <v>155</v>
      </c>
      <c r="F552" t="s">
        <v>1792</v>
      </c>
      <c r="G552" t="s">
        <v>194</v>
      </c>
      <c r="H552" t="s">
        <v>157</v>
      </c>
      <c r="I552" t="s">
        <v>136</v>
      </c>
      <c r="J552" t="s">
        <v>137</v>
      </c>
      <c r="K552" t="s">
        <v>144</v>
      </c>
      <c r="L552" t="s">
        <v>1793</v>
      </c>
      <c r="M552" t="s">
        <v>1794</v>
      </c>
      <c r="N552">
        <v>0.92638888799999997</v>
      </c>
      <c r="O552">
        <v>0</v>
      </c>
      <c r="P552">
        <v>531</v>
      </c>
      <c r="Q552">
        <v>0</v>
      </c>
      <c r="R552">
        <v>0</v>
      </c>
      <c r="S552">
        <v>0</v>
      </c>
      <c r="T552">
        <v>108</v>
      </c>
      <c r="U552">
        <v>0</v>
      </c>
      <c r="V552">
        <v>0</v>
      </c>
      <c r="W552">
        <v>0</v>
      </c>
      <c r="X552">
        <v>109.31839106252362</v>
      </c>
      <c r="Y552">
        <v>0</v>
      </c>
      <c r="Z552">
        <v>0</v>
      </c>
      <c r="AA552">
        <v>0</v>
      </c>
      <c r="AB552">
        <v>386.99337161753959</v>
      </c>
      <c r="AC552">
        <v>0</v>
      </c>
      <c r="AD552">
        <v>0</v>
      </c>
      <c r="AE552">
        <v>496.31176268006323</v>
      </c>
    </row>
    <row r="553" spans="1:31" x14ac:dyDescent="0.3">
      <c r="A553">
        <v>2552236</v>
      </c>
      <c r="B553">
        <v>1</v>
      </c>
      <c r="C553" t="s">
        <v>80</v>
      </c>
      <c r="D553" t="s">
        <v>88</v>
      </c>
      <c r="E553" t="s">
        <v>166</v>
      </c>
      <c r="F553" t="s">
        <v>1795</v>
      </c>
      <c r="G553" t="s">
        <v>198</v>
      </c>
      <c r="H553" t="s">
        <v>157</v>
      </c>
      <c r="I553" t="s">
        <v>136</v>
      </c>
      <c r="J553" t="s">
        <v>137</v>
      </c>
      <c r="K553" t="s">
        <v>138</v>
      </c>
      <c r="L553" t="s">
        <v>1796</v>
      </c>
      <c r="M553" t="s">
        <v>1797</v>
      </c>
      <c r="N553">
        <v>2.7938888880000001</v>
      </c>
      <c r="O553">
        <v>0</v>
      </c>
      <c r="P553">
        <v>8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2.9228890335737749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2.9228890335737749</v>
      </c>
    </row>
    <row r="554" spans="1:31" x14ac:dyDescent="0.3">
      <c r="A554">
        <v>2551987</v>
      </c>
      <c r="B554">
        <v>1</v>
      </c>
      <c r="C554" t="s">
        <v>80</v>
      </c>
      <c r="D554" t="s">
        <v>103</v>
      </c>
      <c r="E554" t="s">
        <v>141</v>
      </c>
      <c r="F554" t="s">
        <v>1798</v>
      </c>
      <c r="G554" t="s">
        <v>134</v>
      </c>
      <c r="H554" t="s">
        <v>135</v>
      </c>
      <c r="I554" t="s">
        <v>136</v>
      </c>
      <c r="J554" t="s">
        <v>137</v>
      </c>
      <c r="K554" t="s">
        <v>138</v>
      </c>
      <c r="L554" t="s">
        <v>1799</v>
      </c>
      <c r="M554" t="s">
        <v>1800</v>
      </c>
      <c r="N554">
        <v>0.18472222199999999</v>
      </c>
      <c r="O554">
        <v>2</v>
      </c>
      <c r="P554">
        <v>381</v>
      </c>
      <c r="Q554">
        <v>59</v>
      </c>
      <c r="R554">
        <v>74</v>
      </c>
      <c r="S554">
        <v>15</v>
      </c>
      <c r="T554">
        <v>47</v>
      </c>
      <c r="U554">
        <v>0</v>
      </c>
      <c r="V554">
        <v>0</v>
      </c>
      <c r="W554">
        <v>8.8190500009587516E-2</v>
      </c>
      <c r="X554">
        <v>14.63612353855337</v>
      </c>
      <c r="Y554">
        <v>40.406782723613958</v>
      </c>
      <c r="Z554">
        <v>51.747763164422238</v>
      </c>
      <c r="AA554">
        <v>23.652592505360627</v>
      </c>
      <c r="AB554">
        <v>15.525282268812168</v>
      </c>
      <c r="AC554">
        <v>0</v>
      </c>
      <c r="AD554">
        <v>0</v>
      </c>
      <c r="AE554">
        <v>146.05673470077193</v>
      </c>
    </row>
    <row r="555" spans="1:31" x14ac:dyDescent="0.3">
      <c r="A555">
        <v>2552053</v>
      </c>
      <c r="B555">
        <v>1</v>
      </c>
      <c r="C555" t="s">
        <v>81</v>
      </c>
      <c r="D555" t="s">
        <v>118</v>
      </c>
      <c r="E555" t="s">
        <v>184</v>
      </c>
      <c r="F555" t="s">
        <v>1801</v>
      </c>
      <c r="G555" t="s">
        <v>1218</v>
      </c>
      <c r="H555" t="s">
        <v>135</v>
      </c>
      <c r="I555" t="s">
        <v>136</v>
      </c>
      <c r="J555" t="s">
        <v>137</v>
      </c>
      <c r="K555" t="s">
        <v>138</v>
      </c>
      <c r="L555" t="s">
        <v>1802</v>
      </c>
      <c r="M555" t="s">
        <v>1803</v>
      </c>
      <c r="N555">
        <v>2.8936111109999998</v>
      </c>
      <c r="O555">
        <v>0</v>
      </c>
      <c r="P555">
        <v>0</v>
      </c>
      <c r="Q555">
        <v>2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9.5932652874524997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9.5932652874524997</v>
      </c>
    </row>
    <row r="556" spans="1:31" x14ac:dyDescent="0.3">
      <c r="A556">
        <v>2552763</v>
      </c>
      <c r="B556">
        <v>1</v>
      </c>
      <c r="C556" t="s">
        <v>81</v>
      </c>
      <c r="D556" t="s">
        <v>127</v>
      </c>
      <c r="E556" t="s">
        <v>184</v>
      </c>
      <c r="F556" t="s">
        <v>1804</v>
      </c>
      <c r="G556" t="s">
        <v>149</v>
      </c>
      <c r="H556" t="s">
        <v>135</v>
      </c>
      <c r="I556" t="s">
        <v>136</v>
      </c>
      <c r="J556" t="s">
        <v>137</v>
      </c>
      <c r="K556" t="s">
        <v>138</v>
      </c>
      <c r="L556" t="s">
        <v>1805</v>
      </c>
      <c r="M556" t="s">
        <v>1806</v>
      </c>
      <c r="N556">
        <v>1.6969444440000001</v>
      </c>
      <c r="O556">
        <v>0</v>
      </c>
      <c r="P556">
        <v>0</v>
      </c>
      <c r="Q556">
        <v>9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82.366119419843685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82.366119419843685</v>
      </c>
    </row>
    <row r="557" spans="1:31" x14ac:dyDescent="0.3">
      <c r="A557">
        <v>2552199</v>
      </c>
      <c r="B557">
        <v>1</v>
      </c>
      <c r="C557" t="s">
        <v>80</v>
      </c>
      <c r="D557" t="s">
        <v>93</v>
      </c>
      <c r="E557" t="s">
        <v>147</v>
      </c>
      <c r="F557" t="s">
        <v>1807</v>
      </c>
      <c r="G557" t="s">
        <v>194</v>
      </c>
      <c r="H557" t="s">
        <v>135</v>
      </c>
      <c r="I557" t="s">
        <v>136</v>
      </c>
      <c r="J557" t="s">
        <v>137</v>
      </c>
      <c r="K557" t="s">
        <v>144</v>
      </c>
      <c r="L557" t="s">
        <v>1808</v>
      </c>
      <c r="M557" t="s">
        <v>1809</v>
      </c>
      <c r="N557">
        <v>2.4738888879999998</v>
      </c>
      <c r="O557">
        <v>0</v>
      </c>
      <c r="P557">
        <v>212</v>
      </c>
      <c r="Q557">
        <v>11</v>
      </c>
      <c r="R557">
        <v>84</v>
      </c>
      <c r="S557">
        <v>4</v>
      </c>
      <c r="T557">
        <v>29</v>
      </c>
      <c r="U557">
        <v>0</v>
      </c>
      <c r="V557">
        <v>0</v>
      </c>
      <c r="W557">
        <v>0</v>
      </c>
      <c r="X557">
        <v>42.040215751236538</v>
      </c>
      <c r="Y557">
        <v>16.793330035640434</v>
      </c>
      <c r="Z557">
        <v>88.521645087995708</v>
      </c>
      <c r="AA557">
        <v>21.41612472465761</v>
      </c>
      <c r="AB557">
        <v>54.639788829743516</v>
      </c>
      <c r="AC557">
        <v>0</v>
      </c>
      <c r="AD557">
        <v>0</v>
      </c>
      <c r="AE557">
        <v>223.41110442927379</v>
      </c>
    </row>
    <row r="558" spans="1:31" x14ac:dyDescent="0.3">
      <c r="A558">
        <v>2552740</v>
      </c>
      <c r="B558">
        <v>1</v>
      </c>
      <c r="C558" t="s">
        <v>80</v>
      </c>
      <c r="D558" t="s">
        <v>97</v>
      </c>
      <c r="E558" t="s">
        <v>171</v>
      </c>
      <c r="F558" t="s">
        <v>1810</v>
      </c>
      <c r="G558" t="s">
        <v>202</v>
      </c>
      <c r="H558" t="s">
        <v>157</v>
      </c>
      <c r="I558" t="s">
        <v>136</v>
      </c>
      <c r="J558" t="s">
        <v>137</v>
      </c>
      <c r="K558" t="s">
        <v>138</v>
      </c>
      <c r="L558" t="s">
        <v>1811</v>
      </c>
      <c r="M558" t="s">
        <v>1812</v>
      </c>
      <c r="N558">
        <v>0.15</v>
      </c>
      <c r="O558">
        <v>0</v>
      </c>
      <c r="P558">
        <v>66</v>
      </c>
      <c r="Q558">
        <v>0</v>
      </c>
      <c r="R558">
        <v>1</v>
      </c>
      <c r="S558">
        <v>0</v>
      </c>
      <c r="T558">
        <v>13</v>
      </c>
      <c r="U558">
        <v>0</v>
      </c>
      <c r="V558">
        <v>0</v>
      </c>
      <c r="W558">
        <v>0</v>
      </c>
      <c r="X558">
        <v>1.7713678734216001</v>
      </c>
      <c r="Y558">
        <v>0</v>
      </c>
      <c r="Z558">
        <v>2.4598914374700003E-2</v>
      </c>
      <c r="AA558">
        <v>0</v>
      </c>
      <c r="AB558">
        <v>1.3200931831445997</v>
      </c>
      <c r="AC558">
        <v>0</v>
      </c>
      <c r="AD558">
        <v>0</v>
      </c>
      <c r="AE558">
        <v>3.1160599709409</v>
      </c>
    </row>
    <row r="559" spans="1:31" x14ac:dyDescent="0.3">
      <c r="A559">
        <v>2552391</v>
      </c>
      <c r="B559">
        <v>1</v>
      </c>
      <c r="C559" t="s">
        <v>80</v>
      </c>
      <c r="D559" t="s">
        <v>94</v>
      </c>
      <c r="E559" t="s">
        <v>147</v>
      </c>
      <c r="F559" t="s">
        <v>1813</v>
      </c>
      <c r="G559" t="s">
        <v>134</v>
      </c>
      <c r="H559" t="s">
        <v>135</v>
      </c>
      <c r="I559" t="s">
        <v>136</v>
      </c>
      <c r="J559" t="s">
        <v>137</v>
      </c>
      <c r="K559" t="s">
        <v>138</v>
      </c>
      <c r="L559" t="s">
        <v>1814</v>
      </c>
      <c r="M559" t="s">
        <v>1815</v>
      </c>
      <c r="N559">
        <v>0.99333333300000004</v>
      </c>
      <c r="O559">
        <v>0</v>
      </c>
      <c r="P559">
        <v>245</v>
      </c>
      <c r="Q559">
        <v>0</v>
      </c>
      <c r="R559">
        <v>18</v>
      </c>
      <c r="S559">
        <v>21</v>
      </c>
      <c r="T559">
        <v>39</v>
      </c>
      <c r="U559">
        <v>1</v>
      </c>
      <c r="V559">
        <v>0</v>
      </c>
      <c r="W559">
        <v>0</v>
      </c>
      <c r="X559">
        <v>31.313857754322736</v>
      </c>
      <c r="Y559">
        <v>0</v>
      </c>
      <c r="Z559">
        <v>9.3760748553243616</v>
      </c>
      <c r="AA559">
        <v>36.440995592748564</v>
      </c>
      <c r="AB559">
        <v>32.674061406488498</v>
      </c>
      <c r="AC559">
        <v>410.17465918498084</v>
      </c>
      <c r="AD559">
        <v>0</v>
      </c>
      <c r="AE559">
        <v>519.97964879386495</v>
      </c>
    </row>
    <row r="560" spans="1:31" x14ac:dyDescent="0.3">
      <c r="A560">
        <v>2552809</v>
      </c>
      <c r="B560">
        <v>1</v>
      </c>
      <c r="C560" t="s">
        <v>81</v>
      </c>
      <c r="D560" t="s">
        <v>113</v>
      </c>
      <c r="E560" t="s">
        <v>184</v>
      </c>
      <c r="F560" t="s">
        <v>1816</v>
      </c>
      <c r="G560" t="s">
        <v>149</v>
      </c>
      <c r="H560" t="s">
        <v>135</v>
      </c>
      <c r="I560" t="s">
        <v>136</v>
      </c>
      <c r="J560" t="s">
        <v>137</v>
      </c>
      <c r="K560" t="s">
        <v>138</v>
      </c>
      <c r="L560" t="s">
        <v>1817</v>
      </c>
      <c r="M560" t="s">
        <v>1818</v>
      </c>
      <c r="N560">
        <v>1.6888888879999999</v>
      </c>
      <c r="O560">
        <v>2</v>
      </c>
      <c r="P560">
        <v>565</v>
      </c>
      <c r="Q560">
        <v>2</v>
      </c>
      <c r="R560">
        <v>115</v>
      </c>
      <c r="S560">
        <v>1</v>
      </c>
      <c r="T560">
        <v>34</v>
      </c>
      <c r="U560">
        <v>0</v>
      </c>
      <c r="V560">
        <v>0</v>
      </c>
      <c r="W560">
        <v>0.78664061943999997</v>
      </c>
      <c r="X560">
        <v>164.23818688991233</v>
      </c>
      <c r="Y560">
        <v>49.414802250856397</v>
      </c>
      <c r="Z560">
        <v>144.50050008667077</v>
      </c>
      <c r="AA560">
        <v>0</v>
      </c>
      <c r="AB560">
        <v>30.490335859278328</v>
      </c>
      <c r="AC560">
        <v>0</v>
      </c>
      <c r="AD560">
        <v>0</v>
      </c>
      <c r="AE560">
        <v>389.4304657061578</v>
      </c>
    </row>
    <row r="561" spans="1:31" x14ac:dyDescent="0.3">
      <c r="A561">
        <v>2552122</v>
      </c>
      <c r="B561">
        <v>1</v>
      </c>
      <c r="C561" t="s">
        <v>80</v>
      </c>
      <c r="D561" t="s">
        <v>99</v>
      </c>
      <c r="E561" t="s">
        <v>184</v>
      </c>
      <c r="F561" t="s">
        <v>1819</v>
      </c>
      <c r="G561" t="s">
        <v>143</v>
      </c>
      <c r="H561" t="s">
        <v>135</v>
      </c>
      <c r="I561" t="s">
        <v>136</v>
      </c>
      <c r="J561" t="s">
        <v>137</v>
      </c>
      <c r="K561" t="s">
        <v>144</v>
      </c>
      <c r="L561" t="s">
        <v>1820</v>
      </c>
      <c r="M561" t="s">
        <v>1821</v>
      </c>
      <c r="N561">
        <v>6.7288888880000002</v>
      </c>
      <c r="O561">
        <v>1</v>
      </c>
      <c r="P561">
        <v>1166</v>
      </c>
      <c r="Q561">
        <v>0</v>
      </c>
      <c r="R561">
        <v>4</v>
      </c>
      <c r="S561">
        <v>0</v>
      </c>
      <c r="T561">
        <v>59</v>
      </c>
      <c r="U561">
        <v>0</v>
      </c>
      <c r="V561">
        <v>0</v>
      </c>
      <c r="W561">
        <v>35.303761634097476</v>
      </c>
      <c r="X561">
        <v>1097.191103953146</v>
      </c>
      <c r="Y561">
        <v>0</v>
      </c>
      <c r="Z561">
        <v>13.456294953015107</v>
      </c>
      <c r="AA561">
        <v>0</v>
      </c>
      <c r="AB561">
        <v>604.07863773787494</v>
      </c>
      <c r="AC561">
        <v>0</v>
      </c>
      <c r="AD561">
        <v>0</v>
      </c>
      <c r="AE561">
        <v>1750.0297982781335</v>
      </c>
    </row>
    <row r="562" spans="1:31" x14ac:dyDescent="0.3">
      <c r="A562">
        <v>2552013</v>
      </c>
      <c r="B562">
        <v>1</v>
      </c>
      <c r="C562" t="s">
        <v>80</v>
      </c>
      <c r="D562" t="s">
        <v>96</v>
      </c>
      <c r="E562" t="s">
        <v>141</v>
      </c>
      <c r="F562" t="s">
        <v>1822</v>
      </c>
      <c r="G562" t="s">
        <v>143</v>
      </c>
      <c r="H562" t="s">
        <v>135</v>
      </c>
      <c r="I562" t="s">
        <v>136</v>
      </c>
      <c r="J562" t="s">
        <v>137</v>
      </c>
      <c r="K562" t="s">
        <v>144</v>
      </c>
      <c r="L562" t="s">
        <v>1823</v>
      </c>
      <c r="M562" t="s">
        <v>1824</v>
      </c>
      <c r="N562">
        <v>4.8366666660000002</v>
      </c>
      <c r="O562">
        <v>6</v>
      </c>
      <c r="P562">
        <v>1155</v>
      </c>
      <c r="Q562">
        <v>6</v>
      </c>
      <c r="R562">
        <v>55</v>
      </c>
      <c r="S562">
        <v>12</v>
      </c>
      <c r="T562">
        <v>29</v>
      </c>
      <c r="U562">
        <v>0</v>
      </c>
      <c r="V562">
        <v>1</v>
      </c>
      <c r="W562">
        <v>120.92989404382325</v>
      </c>
      <c r="X562">
        <v>930.68126250959267</v>
      </c>
      <c r="Y562">
        <v>119.17480649888665</v>
      </c>
      <c r="Z562">
        <v>133.6950724501674</v>
      </c>
      <c r="AA562">
        <v>174.21300115083974</v>
      </c>
      <c r="AB562">
        <v>114.58000921096229</v>
      </c>
      <c r="AC562">
        <v>0</v>
      </c>
      <c r="AD562">
        <v>7.0864366001186507</v>
      </c>
      <c r="AE562">
        <v>1600.3604824643908</v>
      </c>
    </row>
    <row r="563" spans="1:31" x14ac:dyDescent="0.3">
      <c r="A563">
        <v>2551953</v>
      </c>
      <c r="B563">
        <v>1</v>
      </c>
      <c r="C563" t="s">
        <v>81</v>
      </c>
      <c r="D563" t="s">
        <v>123</v>
      </c>
      <c r="E563" t="s">
        <v>141</v>
      </c>
      <c r="F563" t="s">
        <v>1825</v>
      </c>
      <c r="G563" t="s">
        <v>134</v>
      </c>
      <c r="H563" t="s">
        <v>135</v>
      </c>
      <c r="I563" t="s">
        <v>136</v>
      </c>
      <c r="J563" t="s">
        <v>137</v>
      </c>
      <c r="K563" t="s">
        <v>138</v>
      </c>
      <c r="L563" t="s">
        <v>1826</v>
      </c>
      <c r="M563" t="s">
        <v>1827</v>
      </c>
      <c r="N563">
        <v>0.13611111100000001</v>
      </c>
      <c r="O563">
        <v>1</v>
      </c>
      <c r="P563">
        <v>0</v>
      </c>
      <c r="Q563">
        <v>1</v>
      </c>
      <c r="R563">
        <v>0</v>
      </c>
      <c r="S563">
        <v>0</v>
      </c>
      <c r="T563">
        <v>13</v>
      </c>
      <c r="U563">
        <v>5</v>
      </c>
      <c r="V563">
        <v>0</v>
      </c>
      <c r="W563">
        <v>2.1376308799999997E-2</v>
      </c>
      <c r="X563">
        <v>0</v>
      </c>
      <c r="Y563">
        <v>0.18014933047854167</v>
      </c>
      <c r="Z563">
        <v>0</v>
      </c>
      <c r="AA563">
        <v>0</v>
      </c>
      <c r="AB563">
        <v>0.82146469957290269</v>
      </c>
      <c r="AC563">
        <v>178.17093925185355</v>
      </c>
      <c r="AD563">
        <v>0</v>
      </c>
      <c r="AE563">
        <v>179.19392959070501</v>
      </c>
    </row>
    <row r="564" spans="1:31" x14ac:dyDescent="0.3">
      <c r="A564">
        <v>2552846</v>
      </c>
      <c r="B564">
        <v>1</v>
      </c>
      <c r="C564" t="s">
        <v>80</v>
      </c>
      <c r="D564" t="s">
        <v>95</v>
      </c>
      <c r="E564" t="s">
        <v>166</v>
      </c>
      <c r="F564" t="s">
        <v>1828</v>
      </c>
      <c r="G564" t="s">
        <v>181</v>
      </c>
      <c r="H564" t="s">
        <v>157</v>
      </c>
      <c r="I564" t="s">
        <v>136</v>
      </c>
      <c r="J564" t="s">
        <v>137</v>
      </c>
      <c r="K564" t="s">
        <v>138</v>
      </c>
      <c r="L564" t="s">
        <v>1829</v>
      </c>
      <c r="M564" t="s">
        <v>1830</v>
      </c>
      <c r="N564">
        <v>5.0999999999999996</v>
      </c>
      <c r="O564">
        <v>0</v>
      </c>
      <c r="P564">
        <v>16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14.834000069013118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14.834000069013118</v>
      </c>
    </row>
    <row r="565" spans="1:31" x14ac:dyDescent="0.3">
      <c r="A565">
        <v>2552408</v>
      </c>
      <c r="B565">
        <v>1</v>
      </c>
      <c r="C565" t="s">
        <v>80</v>
      </c>
      <c r="D565" t="s">
        <v>85</v>
      </c>
      <c r="E565" t="s">
        <v>166</v>
      </c>
      <c r="F565" t="s">
        <v>1831</v>
      </c>
      <c r="G565" t="s">
        <v>198</v>
      </c>
      <c r="H565" t="s">
        <v>157</v>
      </c>
      <c r="I565" t="s">
        <v>136</v>
      </c>
      <c r="J565" t="s">
        <v>137</v>
      </c>
      <c r="K565" t="s">
        <v>138</v>
      </c>
      <c r="L565" t="s">
        <v>1832</v>
      </c>
      <c r="M565" t="s">
        <v>1833</v>
      </c>
      <c r="N565">
        <v>2.4088888879999999</v>
      </c>
      <c r="O565">
        <v>0</v>
      </c>
      <c r="P565">
        <v>36</v>
      </c>
      <c r="Q565">
        <v>0</v>
      </c>
      <c r="R565">
        <v>0</v>
      </c>
      <c r="S565">
        <v>0</v>
      </c>
      <c r="T565">
        <v>1</v>
      </c>
      <c r="U565">
        <v>0</v>
      </c>
      <c r="V565">
        <v>0</v>
      </c>
      <c r="W565">
        <v>0</v>
      </c>
      <c r="X565">
        <v>23.742869461787535</v>
      </c>
      <c r="Y565">
        <v>0</v>
      </c>
      <c r="Z565">
        <v>0</v>
      </c>
      <c r="AA565">
        <v>0</v>
      </c>
      <c r="AB565">
        <v>0.74958025423512009</v>
      </c>
      <c r="AC565">
        <v>0</v>
      </c>
      <c r="AD565">
        <v>0</v>
      </c>
      <c r="AE565">
        <v>24.492449716022655</v>
      </c>
    </row>
    <row r="566" spans="1:31" x14ac:dyDescent="0.3">
      <c r="A566">
        <v>2552159</v>
      </c>
      <c r="B566">
        <v>1</v>
      </c>
      <c r="C566" t="s">
        <v>80</v>
      </c>
      <c r="D566" t="s">
        <v>108</v>
      </c>
      <c r="E566" t="s">
        <v>147</v>
      </c>
      <c r="F566" t="s">
        <v>1834</v>
      </c>
      <c r="G566" t="s">
        <v>134</v>
      </c>
      <c r="H566" t="s">
        <v>135</v>
      </c>
      <c r="I566" t="s">
        <v>136</v>
      </c>
      <c r="J566" t="s">
        <v>137</v>
      </c>
      <c r="K566" t="s">
        <v>138</v>
      </c>
      <c r="L566" t="s">
        <v>1835</v>
      </c>
      <c r="M566" t="s">
        <v>1836</v>
      </c>
      <c r="N566">
        <v>1.1299999999999999</v>
      </c>
      <c r="O566">
        <v>0</v>
      </c>
      <c r="P566">
        <v>396</v>
      </c>
      <c r="Q566">
        <v>0</v>
      </c>
      <c r="R566">
        <v>83</v>
      </c>
      <c r="S566">
        <v>4</v>
      </c>
      <c r="T566">
        <v>48</v>
      </c>
      <c r="U566">
        <v>0</v>
      </c>
      <c r="V566">
        <v>0</v>
      </c>
      <c r="W566">
        <v>0</v>
      </c>
      <c r="X566">
        <v>90.340761108751096</v>
      </c>
      <c r="Y566">
        <v>0</v>
      </c>
      <c r="Z566">
        <v>65.539381461219946</v>
      </c>
      <c r="AA566">
        <v>13.00776915948439</v>
      </c>
      <c r="AB566">
        <v>53.810500330723606</v>
      </c>
      <c r="AC566">
        <v>0</v>
      </c>
      <c r="AD566">
        <v>0</v>
      </c>
      <c r="AE566">
        <v>222.69841206017904</v>
      </c>
    </row>
    <row r="567" spans="1:31" x14ac:dyDescent="0.3">
      <c r="A567">
        <v>2552700</v>
      </c>
      <c r="B567">
        <v>1</v>
      </c>
      <c r="C567" t="s">
        <v>80</v>
      </c>
      <c r="D567" t="s">
        <v>105</v>
      </c>
      <c r="E567" t="s">
        <v>184</v>
      </c>
      <c r="F567" t="s">
        <v>1837</v>
      </c>
      <c r="G567" t="s">
        <v>149</v>
      </c>
      <c r="H567" t="s">
        <v>135</v>
      </c>
      <c r="I567" t="s">
        <v>136</v>
      </c>
      <c r="J567" t="s">
        <v>137</v>
      </c>
      <c r="K567" t="s">
        <v>138</v>
      </c>
      <c r="L567" t="s">
        <v>1838</v>
      </c>
      <c r="M567" t="s">
        <v>1839</v>
      </c>
      <c r="N567">
        <v>3.591111111</v>
      </c>
      <c r="O567">
        <v>1</v>
      </c>
      <c r="P567">
        <v>0</v>
      </c>
      <c r="Q567">
        <v>1</v>
      </c>
      <c r="R567">
        <v>0</v>
      </c>
      <c r="S567">
        <v>2</v>
      </c>
      <c r="T567">
        <v>0</v>
      </c>
      <c r="U567">
        <v>0</v>
      </c>
      <c r="V567">
        <v>0</v>
      </c>
      <c r="W567">
        <v>0.81550421776000004</v>
      </c>
      <c r="X567">
        <v>0</v>
      </c>
      <c r="Y567">
        <v>40.763631657069844</v>
      </c>
      <c r="Z567">
        <v>0</v>
      </c>
      <c r="AA567">
        <v>11.161406752171111</v>
      </c>
      <c r="AB567">
        <v>0</v>
      </c>
      <c r="AC567">
        <v>0</v>
      </c>
      <c r="AD567">
        <v>0</v>
      </c>
      <c r="AE567">
        <v>52.740542627000956</v>
      </c>
    </row>
    <row r="568" spans="1:31" x14ac:dyDescent="0.3">
      <c r="A568">
        <v>2552517</v>
      </c>
      <c r="B568">
        <v>1</v>
      </c>
      <c r="C568" t="s">
        <v>80</v>
      </c>
      <c r="D568" t="s">
        <v>97</v>
      </c>
      <c r="E568" t="s">
        <v>141</v>
      </c>
      <c r="F568" t="s">
        <v>1840</v>
      </c>
      <c r="G568" t="s">
        <v>134</v>
      </c>
      <c r="H568" t="s">
        <v>135</v>
      </c>
      <c r="I568" t="s">
        <v>136</v>
      </c>
      <c r="J568" t="s">
        <v>137</v>
      </c>
      <c r="K568" t="s">
        <v>138</v>
      </c>
      <c r="L568" t="s">
        <v>1078</v>
      </c>
      <c r="M568" t="s">
        <v>1841</v>
      </c>
      <c r="N568">
        <v>6.6388887999999993E-2</v>
      </c>
      <c r="O568">
        <v>3</v>
      </c>
      <c r="P568">
        <v>610</v>
      </c>
      <c r="Q568">
        <v>4</v>
      </c>
      <c r="R568">
        <v>37</v>
      </c>
      <c r="S568">
        <v>11</v>
      </c>
      <c r="T568">
        <v>74</v>
      </c>
      <c r="U568">
        <v>1</v>
      </c>
      <c r="V568">
        <v>0</v>
      </c>
      <c r="W568">
        <v>0.21376712191575001</v>
      </c>
      <c r="X568">
        <v>9.4169653401190647</v>
      </c>
      <c r="Y568">
        <v>0.20533255652990998</v>
      </c>
      <c r="Z568">
        <v>1.2038918531666454</v>
      </c>
      <c r="AA568">
        <v>3.618473896902298</v>
      </c>
      <c r="AB568">
        <v>5.672591285758787</v>
      </c>
      <c r="AC568">
        <v>27.852063568420782</v>
      </c>
      <c r="AD568">
        <v>0</v>
      </c>
      <c r="AE568">
        <v>48.183085622813238</v>
      </c>
    </row>
    <row r="569" spans="1:31" x14ac:dyDescent="0.3">
      <c r="A569">
        <v>2552351</v>
      </c>
      <c r="B569">
        <v>1</v>
      </c>
      <c r="C569" t="s">
        <v>80</v>
      </c>
      <c r="D569" t="s">
        <v>95</v>
      </c>
      <c r="E569" t="s">
        <v>147</v>
      </c>
      <c r="F569" t="s">
        <v>1842</v>
      </c>
      <c r="G569" t="s">
        <v>134</v>
      </c>
      <c r="H569" t="s">
        <v>135</v>
      </c>
      <c r="I569" t="s">
        <v>136</v>
      </c>
      <c r="J569" t="s">
        <v>137</v>
      </c>
      <c r="K569" t="s">
        <v>138</v>
      </c>
      <c r="L569" t="s">
        <v>1843</v>
      </c>
      <c r="M569" t="s">
        <v>1844</v>
      </c>
      <c r="N569">
        <v>0.83888888800000005</v>
      </c>
      <c r="O569">
        <v>4</v>
      </c>
      <c r="P569">
        <v>184</v>
      </c>
      <c r="Q569">
        <v>12</v>
      </c>
      <c r="R569">
        <v>0</v>
      </c>
      <c r="S569">
        <v>21</v>
      </c>
      <c r="T569">
        <v>13</v>
      </c>
      <c r="U569">
        <v>1</v>
      </c>
      <c r="V569">
        <v>0</v>
      </c>
      <c r="W569">
        <v>0.92370599088284</v>
      </c>
      <c r="X569">
        <v>17.793287817175177</v>
      </c>
      <c r="Y569">
        <v>35.823170350396495</v>
      </c>
      <c r="Z569">
        <v>0</v>
      </c>
      <c r="AA569">
        <v>230.14164116075611</v>
      </c>
      <c r="AB569">
        <v>6.9250722753620568</v>
      </c>
      <c r="AC569">
        <v>2.6013498113220379</v>
      </c>
      <c r="AD569">
        <v>0</v>
      </c>
      <c r="AE569">
        <v>294.20822740589477</v>
      </c>
    </row>
    <row r="570" spans="1:31" x14ac:dyDescent="0.3">
      <c r="A570">
        <v>2552660</v>
      </c>
      <c r="B570">
        <v>1</v>
      </c>
      <c r="C570" t="s">
        <v>80</v>
      </c>
      <c r="D570" t="s">
        <v>96</v>
      </c>
      <c r="E570" t="s">
        <v>171</v>
      </c>
      <c r="F570" t="s">
        <v>1845</v>
      </c>
      <c r="G570" t="s">
        <v>202</v>
      </c>
      <c r="H570" t="s">
        <v>157</v>
      </c>
      <c r="I570" t="s">
        <v>136</v>
      </c>
      <c r="J570" t="s">
        <v>137</v>
      </c>
      <c r="K570" t="s">
        <v>138</v>
      </c>
      <c r="L570" t="s">
        <v>1846</v>
      </c>
      <c r="M570" t="s">
        <v>1847</v>
      </c>
      <c r="N570">
        <v>1.155</v>
      </c>
      <c r="O570">
        <v>0</v>
      </c>
      <c r="P570">
        <v>4</v>
      </c>
      <c r="Q570">
        <v>0</v>
      </c>
      <c r="R570">
        <v>5</v>
      </c>
      <c r="S570">
        <v>0</v>
      </c>
      <c r="T570">
        <v>2</v>
      </c>
      <c r="U570">
        <v>0</v>
      </c>
      <c r="V570">
        <v>0</v>
      </c>
      <c r="W570">
        <v>0</v>
      </c>
      <c r="X570">
        <v>0.49884774790754172</v>
      </c>
      <c r="Y570">
        <v>0</v>
      </c>
      <c r="Z570">
        <v>2.0534947068416667</v>
      </c>
      <c r="AA570">
        <v>0</v>
      </c>
      <c r="AB570">
        <v>0</v>
      </c>
      <c r="AC570">
        <v>0</v>
      </c>
      <c r="AD570">
        <v>0</v>
      </c>
      <c r="AE570">
        <v>2.5523424547492084</v>
      </c>
    </row>
    <row r="571" spans="1:31" x14ac:dyDescent="0.3">
      <c r="A571">
        <v>2552494</v>
      </c>
      <c r="B571">
        <v>1</v>
      </c>
      <c r="C571" t="s">
        <v>81</v>
      </c>
      <c r="D571" t="s">
        <v>127</v>
      </c>
      <c r="E571" t="s">
        <v>184</v>
      </c>
      <c r="F571" t="s">
        <v>1848</v>
      </c>
      <c r="G571" t="s">
        <v>149</v>
      </c>
      <c r="H571" t="s">
        <v>135</v>
      </c>
      <c r="I571" t="s">
        <v>136</v>
      </c>
      <c r="J571" t="s">
        <v>137</v>
      </c>
      <c r="K571" t="s">
        <v>138</v>
      </c>
      <c r="L571" t="s">
        <v>1849</v>
      </c>
      <c r="M571" t="s">
        <v>1850</v>
      </c>
      <c r="N571">
        <v>2.5874999999999999</v>
      </c>
      <c r="O571">
        <v>0</v>
      </c>
      <c r="P571">
        <v>170</v>
      </c>
      <c r="Q571">
        <v>0</v>
      </c>
      <c r="R571">
        <v>5</v>
      </c>
      <c r="S571">
        <v>0</v>
      </c>
      <c r="T571">
        <v>17</v>
      </c>
      <c r="U571">
        <v>0</v>
      </c>
      <c r="V571">
        <v>2</v>
      </c>
      <c r="W571">
        <v>0</v>
      </c>
      <c r="X571">
        <v>104.27306589403084</v>
      </c>
      <c r="Y571">
        <v>0</v>
      </c>
      <c r="Z571">
        <v>3.9879081642940801</v>
      </c>
      <c r="AA571">
        <v>0</v>
      </c>
      <c r="AB571">
        <v>113.60360741088799</v>
      </c>
      <c r="AC571">
        <v>0</v>
      </c>
      <c r="AD571">
        <v>136.68849346712807</v>
      </c>
      <c r="AE571">
        <v>358.55307493634098</v>
      </c>
    </row>
    <row r="572" spans="1:31" x14ac:dyDescent="0.3">
      <c r="A572">
        <v>2552803</v>
      </c>
      <c r="B572">
        <v>1</v>
      </c>
      <c r="C572" t="s">
        <v>80</v>
      </c>
      <c r="D572" t="s">
        <v>110</v>
      </c>
      <c r="E572" t="s">
        <v>166</v>
      </c>
      <c r="F572" t="s">
        <v>1851</v>
      </c>
      <c r="G572" t="s">
        <v>168</v>
      </c>
      <c r="H572" t="s">
        <v>157</v>
      </c>
      <c r="I572" t="s">
        <v>136</v>
      </c>
      <c r="J572" t="s">
        <v>137</v>
      </c>
      <c r="K572" t="s">
        <v>138</v>
      </c>
      <c r="L572" t="s">
        <v>1852</v>
      </c>
      <c r="M572" t="s">
        <v>1853</v>
      </c>
      <c r="N572">
        <v>0.91777777699999996</v>
      </c>
      <c r="O572">
        <v>0</v>
      </c>
      <c r="P572">
        <v>3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0.38570523248325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0.38570523248325</v>
      </c>
    </row>
    <row r="573" spans="1:31" x14ac:dyDescent="0.3">
      <c r="A573">
        <v>2551990</v>
      </c>
      <c r="B573">
        <v>1</v>
      </c>
      <c r="C573" t="s">
        <v>81</v>
      </c>
      <c r="D573" t="s">
        <v>128</v>
      </c>
      <c r="E573" t="s">
        <v>141</v>
      </c>
      <c r="F573" t="s">
        <v>160</v>
      </c>
      <c r="G573" t="s">
        <v>134</v>
      </c>
      <c r="H573" t="s">
        <v>135</v>
      </c>
      <c r="I573" t="s">
        <v>136</v>
      </c>
      <c r="J573" t="s">
        <v>137</v>
      </c>
      <c r="K573" t="s">
        <v>138</v>
      </c>
      <c r="L573" t="s">
        <v>1854</v>
      </c>
      <c r="M573" t="s">
        <v>1855</v>
      </c>
      <c r="N573">
        <v>0.67388888800000002</v>
      </c>
      <c r="O573">
        <v>18</v>
      </c>
      <c r="P573">
        <v>1741</v>
      </c>
      <c r="Q573">
        <v>65</v>
      </c>
      <c r="R573">
        <v>102</v>
      </c>
      <c r="S573">
        <v>12</v>
      </c>
      <c r="T573">
        <v>145</v>
      </c>
      <c r="U573">
        <v>2</v>
      </c>
      <c r="V573">
        <v>0</v>
      </c>
      <c r="W573">
        <v>2.6493156857552638</v>
      </c>
      <c r="X573">
        <v>151.92272216465869</v>
      </c>
      <c r="Y573">
        <v>77.674514734288366</v>
      </c>
      <c r="Z573">
        <v>41.592517738261087</v>
      </c>
      <c r="AA573">
        <v>194.08192437563986</v>
      </c>
      <c r="AB573">
        <v>60.713900136714251</v>
      </c>
      <c r="AC573">
        <v>3.87351634861432</v>
      </c>
      <c r="AD573">
        <v>0</v>
      </c>
      <c r="AE573">
        <v>532.50841118393191</v>
      </c>
    </row>
    <row r="574" spans="1:31" x14ac:dyDescent="0.3">
      <c r="A574">
        <v>2552680</v>
      </c>
      <c r="B574">
        <v>1</v>
      </c>
      <c r="C574" t="s">
        <v>81</v>
      </c>
      <c r="D574" t="s">
        <v>120</v>
      </c>
      <c r="E574" t="s">
        <v>147</v>
      </c>
      <c r="F574" t="s">
        <v>1856</v>
      </c>
      <c r="G574" t="s">
        <v>134</v>
      </c>
      <c r="H574" t="s">
        <v>135</v>
      </c>
      <c r="I574" t="s">
        <v>136</v>
      </c>
      <c r="J574" t="s">
        <v>137</v>
      </c>
      <c r="K574" t="s">
        <v>138</v>
      </c>
      <c r="L574" t="s">
        <v>1857</v>
      </c>
      <c r="M574" t="s">
        <v>1858</v>
      </c>
      <c r="N574">
        <v>0.13416666599999999</v>
      </c>
      <c r="O574">
        <v>0</v>
      </c>
      <c r="P574">
        <v>0</v>
      </c>
      <c r="Q574">
        <v>56</v>
      </c>
      <c r="R574">
        <v>36</v>
      </c>
      <c r="S574">
        <v>1</v>
      </c>
      <c r="T574">
        <v>2</v>
      </c>
      <c r="U574">
        <v>1</v>
      </c>
      <c r="V574">
        <v>0</v>
      </c>
      <c r="W574">
        <v>0</v>
      </c>
      <c r="X574">
        <v>0</v>
      </c>
      <c r="Y574">
        <v>33.828521611207371</v>
      </c>
      <c r="Z574">
        <v>17.342461284860047</v>
      </c>
      <c r="AA574">
        <v>1.0004518879347826</v>
      </c>
      <c r="AB574">
        <v>1.2580641919520501</v>
      </c>
      <c r="AC574">
        <v>2.84668413889545</v>
      </c>
      <c r="AD574">
        <v>0</v>
      </c>
      <c r="AE574">
        <v>56.276183114849694</v>
      </c>
    </row>
    <row r="575" spans="1:31" x14ac:dyDescent="0.3">
      <c r="A575">
        <v>2551890</v>
      </c>
      <c r="B575">
        <v>1</v>
      </c>
      <c r="C575" t="s">
        <v>80</v>
      </c>
      <c r="D575" t="s">
        <v>83</v>
      </c>
      <c r="E575" t="s">
        <v>166</v>
      </c>
      <c r="F575" t="s">
        <v>1859</v>
      </c>
      <c r="G575" t="s">
        <v>198</v>
      </c>
      <c r="H575" t="s">
        <v>157</v>
      </c>
      <c r="I575" t="s">
        <v>136</v>
      </c>
      <c r="J575" t="s">
        <v>137</v>
      </c>
      <c r="K575" t="s">
        <v>138</v>
      </c>
      <c r="L575" t="s">
        <v>1860</v>
      </c>
      <c r="M575" t="s">
        <v>1861</v>
      </c>
      <c r="N575">
        <v>1.3975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1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93.785952842399979</v>
      </c>
      <c r="AE575">
        <v>93.785952842399979</v>
      </c>
    </row>
    <row r="576" spans="1:31" x14ac:dyDescent="0.3">
      <c r="A576">
        <v>2552823</v>
      </c>
      <c r="B576">
        <v>1</v>
      </c>
      <c r="C576" t="s">
        <v>80</v>
      </c>
      <c r="D576" t="s">
        <v>95</v>
      </c>
      <c r="E576" t="s">
        <v>171</v>
      </c>
      <c r="F576" t="s">
        <v>1862</v>
      </c>
      <c r="G576" t="s">
        <v>202</v>
      </c>
      <c r="H576" t="s">
        <v>157</v>
      </c>
      <c r="I576" t="s">
        <v>136</v>
      </c>
      <c r="J576" t="s">
        <v>137</v>
      </c>
      <c r="K576" t="s">
        <v>138</v>
      </c>
      <c r="L576" t="s">
        <v>1863</v>
      </c>
      <c r="M576" t="s">
        <v>1864</v>
      </c>
      <c r="N576">
        <v>0.74055555500000003</v>
      </c>
      <c r="O576">
        <v>0</v>
      </c>
      <c r="P576">
        <v>119</v>
      </c>
      <c r="Q576">
        <v>0</v>
      </c>
      <c r="R576">
        <v>0</v>
      </c>
      <c r="S576">
        <v>0</v>
      </c>
      <c r="T576">
        <v>14</v>
      </c>
      <c r="U576">
        <v>0</v>
      </c>
      <c r="V576">
        <v>1</v>
      </c>
      <c r="W576">
        <v>0</v>
      </c>
      <c r="X576">
        <v>16.156207369528822</v>
      </c>
      <c r="Y576">
        <v>0</v>
      </c>
      <c r="Z576">
        <v>0</v>
      </c>
      <c r="AA576">
        <v>0</v>
      </c>
      <c r="AB576">
        <v>18.035098439461283</v>
      </c>
      <c r="AC576">
        <v>0</v>
      </c>
      <c r="AD576">
        <v>0.16553296091137501</v>
      </c>
      <c r="AE576">
        <v>34.356838769901486</v>
      </c>
    </row>
    <row r="577" spans="1:31" x14ac:dyDescent="0.3">
      <c r="A577">
        <v>2552434</v>
      </c>
      <c r="B577">
        <v>1</v>
      </c>
      <c r="C577" t="s">
        <v>80</v>
      </c>
      <c r="D577" t="s">
        <v>97</v>
      </c>
      <c r="E577" t="s">
        <v>147</v>
      </c>
      <c r="F577" t="s">
        <v>1865</v>
      </c>
      <c r="G577" t="s">
        <v>134</v>
      </c>
      <c r="H577" t="s">
        <v>135</v>
      </c>
      <c r="I577" t="s">
        <v>136</v>
      </c>
      <c r="J577" t="s">
        <v>137</v>
      </c>
      <c r="K577" t="s">
        <v>138</v>
      </c>
      <c r="L577" t="s">
        <v>1866</v>
      </c>
      <c r="M577" t="s">
        <v>1867</v>
      </c>
      <c r="N577">
        <v>2.7774999999999999</v>
      </c>
      <c r="O577">
        <v>12</v>
      </c>
      <c r="P577">
        <v>3382</v>
      </c>
      <c r="Q577">
        <v>0</v>
      </c>
      <c r="R577">
        <v>102</v>
      </c>
      <c r="S577">
        <v>4</v>
      </c>
      <c r="T577">
        <v>278</v>
      </c>
      <c r="U577">
        <v>0</v>
      </c>
      <c r="V577">
        <v>1</v>
      </c>
      <c r="W577">
        <v>214.72815853321632</v>
      </c>
      <c r="X577">
        <v>2852.1390493389476</v>
      </c>
      <c r="Y577">
        <v>0</v>
      </c>
      <c r="Z577">
        <v>131.6624196799113</v>
      </c>
      <c r="AA577">
        <v>261.42817630120254</v>
      </c>
      <c r="AB577">
        <v>1068.6257815662568</v>
      </c>
      <c r="AC577">
        <v>0</v>
      </c>
      <c r="AD577">
        <v>2.5834176144361498</v>
      </c>
      <c r="AE577">
        <v>4531.167003033971</v>
      </c>
    </row>
    <row r="578" spans="1:31" x14ac:dyDescent="0.3">
      <c r="A578">
        <v>2552720</v>
      </c>
      <c r="B578">
        <v>1</v>
      </c>
      <c r="C578" t="s">
        <v>80</v>
      </c>
      <c r="D578" t="s">
        <v>94</v>
      </c>
      <c r="E578" t="s">
        <v>184</v>
      </c>
      <c r="F578" t="s">
        <v>1868</v>
      </c>
      <c r="G578" t="s">
        <v>149</v>
      </c>
      <c r="H578" t="s">
        <v>135</v>
      </c>
      <c r="I578" t="s">
        <v>136</v>
      </c>
      <c r="J578" t="s">
        <v>137</v>
      </c>
      <c r="K578" t="s">
        <v>138</v>
      </c>
      <c r="L578" t="s">
        <v>1869</v>
      </c>
      <c r="M578" t="s">
        <v>1870</v>
      </c>
      <c r="N578">
        <v>4.0069444440000002</v>
      </c>
      <c r="O578">
        <v>0</v>
      </c>
      <c r="P578">
        <v>78</v>
      </c>
      <c r="Q578">
        <v>0</v>
      </c>
      <c r="R578">
        <v>0</v>
      </c>
      <c r="S578">
        <v>0</v>
      </c>
      <c r="T578">
        <v>4</v>
      </c>
      <c r="U578">
        <v>0</v>
      </c>
      <c r="V578">
        <v>0</v>
      </c>
      <c r="W578">
        <v>0</v>
      </c>
      <c r="X578">
        <v>38.785255559316113</v>
      </c>
      <c r="Y578">
        <v>0</v>
      </c>
      <c r="Z578">
        <v>0</v>
      </c>
      <c r="AA578">
        <v>0</v>
      </c>
      <c r="AB578">
        <v>11.66447925344572</v>
      </c>
      <c r="AC578">
        <v>0</v>
      </c>
      <c r="AD578">
        <v>0</v>
      </c>
      <c r="AE578">
        <v>50.449734812761832</v>
      </c>
    </row>
    <row r="579" spans="1:31" x14ac:dyDescent="0.3">
      <c r="A579">
        <v>2552056</v>
      </c>
      <c r="B579">
        <v>1</v>
      </c>
      <c r="C579" t="s">
        <v>81</v>
      </c>
      <c r="D579" t="s">
        <v>127</v>
      </c>
      <c r="E579" t="s">
        <v>147</v>
      </c>
      <c r="F579" t="s">
        <v>1871</v>
      </c>
      <c r="G579" t="s">
        <v>194</v>
      </c>
      <c r="H579" t="s">
        <v>135</v>
      </c>
      <c r="I579" t="s">
        <v>136</v>
      </c>
      <c r="J579" t="s">
        <v>137</v>
      </c>
      <c r="K579" t="s">
        <v>144</v>
      </c>
      <c r="L579" t="s">
        <v>1462</v>
      </c>
      <c r="M579" t="s">
        <v>1872</v>
      </c>
      <c r="N579">
        <v>2.5277777769999998</v>
      </c>
      <c r="O579">
        <v>13</v>
      </c>
      <c r="P579">
        <v>1436</v>
      </c>
      <c r="Q579">
        <v>297</v>
      </c>
      <c r="R579">
        <v>171</v>
      </c>
      <c r="S579">
        <v>24</v>
      </c>
      <c r="T579">
        <v>171</v>
      </c>
      <c r="U579">
        <v>1</v>
      </c>
      <c r="V579">
        <v>0</v>
      </c>
      <c r="W579">
        <v>13.74120202471787</v>
      </c>
      <c r="X579">
        <v>611.49138923272267</v>
      </c>
      <c r="Y579">
        <v>1250.3683094932314</v>
      </c>
      <c r="Z579">
        <v>529.25701196434375</v>
      </c>
      <c r="AA579">
        <v>372.1543633505222</v>
      </c>
      <c r="AB579">
        <v>342.85124089282937</v>
      </c>
      <c r="AC579">
        <v>133.4076508776202</v>
      </c>
      <c r="AD579">
        <v>0</v>
      </c>
      <c r="AE579">
        <v>3253.2711678359874</v>
      </c>
    </row>
    <row r="580" spans="1:31" x14ac:dyDescent="0.3">
      <c r="A580">
        <v>2552743</v>
      </c>
      <c r="B580">
        <v>1</v>
      </c>
      <c r="C580" t="s">
        <v>80</v>
      </c>
      <c r="D580" t="s">
        <v>106</v>
      </c>
      <c r="E580" t="s">
        <v>155</v>
      </c>
      <c r="F580" t="s">
        <v>1873</v>
      </c>
      <c r="G580" t="s">
        <v>202</v>
      </c>
      <c r="H580" t="s">
        <v>157</v>
      </c>
      <c r="I580" t="s">
        <v>136</v>
      </c>
      <c r="J580" t="s">
        <v>137</v>
      </c>
      <c r="K580" t="s">
        <v>138</v>
      </c>
      <c r="L580" t="s">
        <v>1874</v>
      </c>
      <c r="M580" t="s">
        <v>1875</v>
      </c>
      <c r="N580">
        <v>0.8</v>
      </c>
      <c r="O580">
        <v>0</v>
      </c>
      <c r="P580">
        <v>271</v>
      </c>
      <c r="Q580">
        <v>0</v>
      </c>
      <c r="R580">
        <v>4</v>
      </c>
      <c r="S580">
        <v>0</v>
      </c>
      <c r="T580">
        <v>24</v>
      </c>
      <c r="U580">
        <v>0</v>
      </c>
      <c r="V580">
        <v>0</v>
      </c>
      <c r="W580">
        <v>0</v>
      </c>
      <c r="X580">
        <v>32.993603236974316</v>
      </c>
      <c r="Y580">
        <v>0</v>
      </c>
      <c r="Z580">
        <v>0.47923511955549991</v>
      </c>
      <c r="AA580">
        <v>0</v>
      </c>
      <c r="AB580">
        <v>24.816683970723521</v>
      </c>
      <c r="AC580">
        <v>0</v>
      </c>
      <c r="AD580">
        <v>0</v>
      </c>
      <c r="AE580">
        <v>58.289522327253337</v>
      </c>
    </row>
    <row r="581" spans="1:31" x14ac:dyDescent="0.3">
      <c r="A581">
        <v>2552411</v>
      </c>
      <c r="B581">
        <v>1</v>
      </c>
      <c r="C581" t="s">
        <v>80</v>
      </c>
      <c r="D581" t="s">
        <v>93</v>
      </c>
      <c r="E581" t="s">
        <v>166</v>
      </c>
      <c r="F581" t="s">
        <v>1876</v>
      </c>
      <c r="G581" t="s">
        <v>181</v>
      </c>
      <c r="H581" t="s">
        <v>157</v>
      </c>
      <c r="I581" t="s">
        <v>136</v>
      </c>
      <c r="J581" t="s">
        <v>137</v>
      </c>
      <c r="K581" t="s">
        <v>138</v>
      </c>
      <c r="L581" t="s">
        <v>1877</v>
      </c>
      <c r="M581" t="s">
        <v>1878</v>
      </c>
      <c r="N581">
        <v>4.6602777770000001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1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6.2929010929778491</v>
      </c>
      <c r="AC581">
        <v>0</v>
      </c>
      <c r="AD581">
        <v>0</v>
      </c>
      <c r="AE581">
        <v>6.2929010929778491</v>
      </c>
    </row>
    <row r="582" spans="1:31" x14ac:dyDescent="0.3">
      <c r="A582">
        <v>2552265</v>
      </c>
      <c r="B582">
        <v>1</v>
      </c>
      <c r="C582" t="s">
        <v>81</v>
      </c>
      <c r="D582" t="s">
        <v>123</v>
      </c>
      <c r="E582" t="s">
        <v>141</v>
      </c>
      <c r="F582" t="s">
        <v>1879</v>
      </c>
      <c r="G582" t="s">
        <v>134</v>
      </c>
      <c r="H582" t="s">
        <v>135</v>
      </c>
      <c r="I582" t="s">
        <v>136</v>
      </c>
      <c r="J582" t="s">
        <v>137</v>
      </c>
      <c r="K582" t="s">
        <v>138</v>
      </c>
      <c r="L582" t="s">
        <v>1880</v>
      </c>
      <c r="M582" t="s">
        <v>1881</v>
      </c>
      <c r="N582">
        <v>0.69527777700000004</v>
      </c>
      <c r="O582">
        <v>12</v>
      </c>
      <c r="P582">
        <v>459</v>
      </c>
      <c r="Q582">
        <v>490</v>
      </c>
      <c r="R582">
        <v>821</v>
      </c>
      <c r="S582">
        <v>53</v>
      </c>
      <c r="T582">
        <v>163</v>
      </c>
      <c r="U582">
        <v>1</v>
      </c>
      <c r="V582">
        <v>0</v>
      </c>
      <c r="W582">
        <v>9.424903726032495</v>
      </c>
      <c r="X582">
        <v>75.927388014101368</v>
      </c>
      <c r="Y582">
        <v>855.04845494057201</v>
      </c>
      <c r="Z582">
        <v>860.75311391037314</v>
      </c>
      <c r="AA582">
        <v>49.679202770599275</v>
      </c>
      <c r="AB582">
        <v>127.54411776135881</v>
      </c>
      <c r="AC582">
        <v>132.08765591190166</v>
      </c>
      <c r="AD582">
        <v>0</v>
      </c>
      <c r="AE582">
        <v>2110.4648370349387</v>
      </c>
    </row>
    <row r="583" spans="1:31" x14ac:dyDescent="0.3">
      <c r="A583">
        <v>2552365</v>
      </c>
      <c r="B583">
        <v>1</v>
      </c>
      <c r="C583" t="s">
        <v>80</v>
      </c>
      <c r="D583" t="s">
        <v>88</v>
      </c>
      <c r="E583" t="s">
        <v>166</v>
      </c>
      <c r="F583" t="s">
        <v>1882</v>
      </c>
      <c r="G583" t="s">
        <v>181</v>
      </c>
      <c r="H583" t="s">
        <v>157</v>
      </c>
      <c r="I583" t="s">
        <v>136</v>
      </c>
      <c r="J583" t="s">
        <v>137</v>
      </c>
      <c r="K583" t="s">
        <v>138</v>
      </c>
      <c r="L583" t="s">
        <v>1883</v>
      </c>
      <c r="M583" t="s">
        <v>1884</v>
      </c>
      <c r="N583">
        <v>1.4941666659999999</v>
      </c>
      <c r="O583">
        <v>0</v>
      </c>
      <c r="P583">
        <v>17</v>
      </c>
      <c r="Q583">
        <v>0</v>
      </c>
      <c r="R583">
        <v>0</v>
      </c>
      <c r="S583">
        <v>0</v>
      </c>
      <c r="T583">
        <v>16</v>
      </c>
      <c r="U583">
        <v>0</v>
      </c>
      <c r="V583">
        <v>0</v>
      </c>
      <c r="W583">
        <v>0</v>
      </c>
      <c r="X583">
        <v>9.6480867308921407</v>
      </c>
      <c r="Y583">
        <v>0</v>
      </c>
      <c r="Z583">
        <v>0</v>
      </c>
      <c r="AA583">
        <v>0</v>
      </c>
      <c r="AB583">
        <v>32.30151290610948</v>
      </c>
      <c r="AC583">
        <v>0</v>
      </c>
      <c r="AD583">
        <v>0</v>
      </c>
      <c r="AE583">
        <v>41.949599637001619</v>
      </c>
    </row>
    <row r="584" spans="1:31" x14ac:dyDescent="0.3">
      <c r="A584">
        <v>2552912</v>
      </c>
      <c r="B584">
        <v>1</v>
      </c>
      <c r="C584" t="s">
        <v>80</v>
      </c>
      <c r="D584" t="s">
        <v>92</v>
      </c>
      <c r="E584" t="s">
        <v>166</v>
      </c>
      <c r="F584" t="s">
        <v>1885</v>
      </c>
      <c r="G584" t="s">
        <v>181</v>
      </c>
      <c r="H584" t="s">
        <v>157</v>
      </c>
      <c r="I584" t="s">
        <v>136</v>
      </c>
      <c r="J584" t="s">
        <v>137</v>
      </c>
      <c r="K584" t="s">
        <v>138</v>
      </c>
      <c r="L584" t="s">
        <v>1886</v>
      </c>
      <c r="M584" t="s">
        <v>1887</v>
      </c>
      <c r="N584">
        <v>2.3447222220000001</v>
      </c>
      <c r="O584">
        <v>0</v>
      </c>
      <c r="P584">
        <v>11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4.6066938909475494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4.6066938909475494</v>
      </c>
    </row>
    <row r="585" spans="1:31" x14ac:dyDescent="0.3">
      <c r="A585">
        <v>2552219</v>
      </c>
      <c r="B585">
        <v>1</v>
      </c>
      <c r="C585" t="s">
        <v>80</v>
      </c>
      <c r="D585" t="s">
        <v>95</v>
      </c>
      <c r="E585" t="s">
        <v>166</v>
      </c>
      <c r="F585" t="s">
        <v>1888</v>
      </c>
      <c r="G585" t="s">
        <v>198</v>
      </c>
      <c r="H585" t="s">
        <v>157</v>
      </c>
      <c r="I585" t="s">
        <v>136</v>
      </c>
      <c r="J585" t="s">
        <v>137</v>
      </c>
      <c r="K585" t="s">
        <v>138</v>
      </c>
      <c r="L585" t="s">
        <v>1889</v>
      </c>
      <c r="M585" t="s">
        <v>1890</v>
      </c>
      <c r="N585">
        <v>1.011666666</v>
      </c>
      <c r="O585">
        <v>0</v>
      </c>
      <c r="P585">
        <v>13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2.9088328931331215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2.9088328931331215</v>
      </c>
    </row>
    <row r="586" spans="1:31" x14ac:dyDescent="0.3">
      <c r="A586">
        <v>2552073</v>
      </c>
      <c r="B586">
        <v>1</v>
      </c>
      <c r="C586" t="s">
        <v>81</v>
      </c>
      <c r="D586" t="s">
        <v>127</v>
      </c>
      <c r="E586" t="s">
        <v>155</v>
      </c>
      <c r="F586" t="s">
        <v>1891</v>
      </c>
      <c r="G586" t="s">
        <v>143</v>
      </c>
      <c r="H586" t="s">
        <v>157</v>
      </c>
      <c r="I586" t="s">
        <v>136</v>
      </c>
      <c r="J586" t="s">
        <v>137</v>
      </c>
      <c r="K586" t="s">
        <v>144</v>
      </c>
      <c r="L586" t="s">
        <v>1892</v>
      </c>
      <c r="M586" t="s">
        <v>1893</v>
      </c>
      <c r="N586">
        <v>6.8097222220000004</v>
      </c>
      <c r="O586">
        <v>0</v>
      </c>
      <c r="P586">
        <v>109</v>
      </c>
      <c r="Q586">
        <v>0</v>
      </c>
      <c r="R586">
        <v>4</v>
      </c>
      <c r="S586">
        <v>0</v>
      </c>
      <c r="T586">
        <v>3</v>
      </c>
      <c r="U586">
        <v>0</v>
      </c>
      <c r="V586">
        <v>0</v>
      </c>
      <c r="W586">
        <v>0</v>
      </c>
      <c r="X586">
        <v>149.17260557826526</v>
      </c>
      <c r="Y586">
        <v>0</v>
      </c>
      <c r="Z586">
        <v>10.094701360087603</v>
      </c>
      <c r="AA586">
        <v>0</v>
      </c>
      <c r="AB586">
        <v>4.5278238617331503</v>
      </c>
      <c r="AC586">
        <v>0</v>
      </c>
      <c r="AD586">
        <v>0</v>
      </c>
      <c r="AE586">
        <v>163.79513080008601</v>
      </c>
    </row>
    <row r="587" spans="1:31" x14ac:dyDescent="0.3">
      <c r="A587">
        <v>2552451</v>
      </c>
      <c r="B587">
        <v>1</v>
      </c>
      <c r="C587" t="s">
        <v>81</v>
      </c>
      <c r="D587" t="s">
        <v>123</v>
      </c>
      <c r="E587" t="s">
        <v>147</v>
      </c>
      <c r="F587" t="s">
        <v>1894</v>
      </c>
      <c r="G587" t="s">
        <v>134</v>
      </c>
      <c r="H587" t="s">
        <v>135</v>
      </c>
      <c r="I587" t="s">
        <v>136</v>
      </c>
      <c r="J587" t="s">
        <v>137</v>
      </c>
      <c r="K587" t="s">
        <v>138</v>
      </c>
      <c r="L587" t="s">
        <v>1895</v>
      </c>
      <c r="M587" t="s">
        <v>1896</v>
      </c>
      <c r="N587">
        <v>4.6911111109999997</v>
      </c>
      <c r="O587">
        <v>2</v>
      </c>
      <c r="P587">
        <v>380</v>
      </c>
      <c r="Q587">
        <v>146</v>
      </c>
      <c r="R587">
        <v>57</v>
      </c>
      <c r="S587">
        <v>12</v>
      </c>
      <c r="T587">
        <v>35</v>
      </c>
      <c r="U587">
        <v>0</v>
      </c>
      <c r="V587">
        <v>0</v>
      </c>
      <c r="W587">
        <v>1.9844258332800002</v>
      </c>
      <c r="X587">
        <v>313.12497831928164</v>
      </c>
      <c r="Y587">
        <v>1957.505541224368</v>
      </c>
      <c r="Z587">
        <v>552.6283687155684</v>
      </c>
      <c r="AA587">
        <v>71.180873049516677</v>
      </c>
      <c r="AB587">
        <v>130.84371027766576</v>
      </c>
      <c r="AC587">
        <v>0</v>
      </c>
      <c r="AD587">
        <v>0</v>
      </c>
      <c r="AE587">
        <v>3027.2678974196801</v>
      </c>
    </row>
    <row r="588" spans="1:31" x14ac:dyDescent="0.3">
      <c r="A588">
        <v>2551910</v>
      </c>
      <c r="B588">
        <v>1</v>
      </c>
      <c r="C588" t="s">
        <v>80</v>
      </c>
      <c r="D588" t="s">
        <v>96</v>
      </c>
      <c r="E588" t="s">
        <v>171</v>
      </c>
      <c r="F588" t="s">
        <v>1897</v>
      </c>
      <c r="G588" t="s">
        <v>202</v>
      </c>
      <c r="H588" t="s">
        <v>157</v>
      </c>
      <c r="I588" t="s">
        <v>136</v>
      </c>
      <c r="J588" t="s">
        <v>137</v>
      </c>
      <c r="K588" t="s">
        <v>138</v>
      </c>
      <c r="L588" t="s">
        <v>1898</v>
      </c>
      <c r="M588" t="s">
        <v>1899</v>
      </c>
      <c r="N588">
        <v>1.1586111109999999</v>
      </c>
      <c r="O588">
        <v>0</v>
      </c>
      <c r="P588">
        <v>19</v>
      </c>
      <c r="Q588">
        <v>0</v>
      </c>
      <c r="R588">
        <v>0</v>
      </c>
      <c r="S588">
        <v>0</v>
      </c>
      <c r="T588">
        <v>1</v>
      </c>
      <c r="U588">
        <v>0</v>
      </c>
      <c r="V588">
        <v>0</v>
      </c>
      <c r="W588">
        <v>0</v>
      </c>
      <c r="X588">
        <v>13.725860940725465</v>
      </c>
      <c r="Y588">
        <v>0</v>
      </c>
      <c r="Z588">
        <v>0</v>
      </c>
      <c r="AA588">
        <v>0</v>
      </c>
      <c r="AB588">
        <v>0.40234455925776169</v>
      </c>
      <c r="AC588">
        <v>0</v>
      </c>
      <c r="AD588">
        <v>0</v>
      </c>
      <c r="AE588">
        <v>14.128205499983226</v>
      </c>
    </row>
    <row r="589" spans="1:31" x14ac:dyDescent="0.3">
      <c r="A589">
        <v>2552826</v>
      </c>
      <c r="B589">
        <v>1</v>
      </c>
      <c r="C589" t="s">
        <v>80</v>
      </c>
      <c r="D589" t="s">
        <v>107</v>
      </c>
      <c r="E589" t="s">
        <v>166</v>
      </c>
      <c r="F589" t="s">
        <v>1900</v>
      </c>
      <c r="G589" t="s">
        <v>181</v>
      </c>
      <c r="H589" t="s">
        <v>157</v>
      </c>
      <c r="I589" t="s">
        <v>136</v>
      </c>
      <c r="J589" t="s">
        <v>137</v>
      </c>
      <c r="K589" t="s">
        <v>138</v>
      </c>
      <c r="L589" t="s">
        <v>1901</v>
      </c>
      <c r="M589" t="s">
        <v>1902</v>
      </c>
      <c r="N589">
        <v>1.251666666</v>
      </c>
      <c r="O589">
        <v>0</v>
      </c>
      <c r="P589">
        <v>6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1.5402177214964399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1.5402177214964399</v>
      </c>
    </row>
    <row r="590" spans="1:31" x14ac:dyDescent="0.3">
      <c r="A590">
        <v>2552448</v>
      </c>
      <c r="B590">
        <v>1</v>
      </c>
      <c r="C590" t="s">
        <v>80</v>
      </c>
      <c r="D590" t="s">
        <v>83</v>
      </c>
      <c r="E590" t="s">
        <v>184</v>
      </c>
      <c r="F590" t="s">
        <v>1903</v>
      </c>
      <c r="G590" t="s">
        <v>149</v>
      </c>
      <c r="H590" t="s">
        <v>135</v>
      </c>
      <c r="I590" t="s">
        <v>136</v>
      </c>
      <c r="J590" t="s">
        <v>137</v>
      </c>
      <c r="K590" t="s">
        <v>138</v>
      </c>
      <c r="L590" t="s">
        <v>1904</v>
      </c>
      <c r="M590" t="s">
        <v>1905</v>
      </c>
      <c r="N590">
        <v>6.040277777</v>
      </c>
      <c r="O590">
        <v>0</v>
      </c>
      <c r="P590">
        <v>397</v>
      </c>
      <c r="Q590">
        <v>0</v>
      </c>
      <c r="R590">
        <v>0</v>
      </c>
      <c r="S590">
        <v>0</v>
      </c>
      <c r="T590">
        <v>35</v>
      </c>
      <c r="U590">
        <v>0</v>
      </c>
      <c r="V590">
        <v>1</v>
      </c>
      <c r="W590">
        <v>0</v>
      </c>
      <c r="X590">
        <v>598.19120397591905</v>
      </c>
      <c r="Y590">
        <v>0</v>
      </c>
      <c r="Z590">
        <v>0</v>
      </c>
      <c r="AA590">
        <v>0</v>
      </c>
      <c r="AB590">
        <v>184.49758981534941</v>
      </c>
      <c r="AC590">
        <v>0</v>
      </c>
      <c r="AD590">
        <v>107.40340783921802</v>
      </c>
      <c r="AE590">
        <v>890.09220163048656</v>
      </c>
    </row>
    <row r="591" spans="1:31" x14ac:dyDescent="0.3">
      <c r="A591">
        <v>2552657</v>
      </c>
      <c r="B591">
        <v>1</v>
      </c>
      <c r="C591" t="s">
        <v>80</v>
      </c>
      <c r="D591" t="s">
        <v>84</v>
      </c>
      <c r="E591" t="s">
        <v>166</v>
      </c>
      <c r="F591" t="s">
        <v>1906</v>
      </c>
      <c r="G591" t="s">
        <v>168</v>
      </c>
      <c r="H591" t="s">
        <v>157</v>
      </c>
      <c r="I591" t="s">
        <v>136</v>
      </c>
      <c r="J591" t="s">
        <v>137</v>
      </c>
      <c r="K591" t="s">
        <v>138</v>
      </c>
      <c r="L591" t="s">
        <v>1907</v>
      </c>
      <c r="M591" t="s">
        <v>1908</v>
      </c>
      <c r="N591">
        <v>1.616944444</v>
      </c>
      <c r="O591">
        <v>0</v>
      </c>
      <c r="P591">
        <v>4</v>
      </c>
      <c r="Q591">
        <v>0</v>
      </c>
      <c r="R591">
        <v>0</v>
      </c>
      <c r="S591">
        <v>0</v>
      </c>
      <c r="T591">
        <v>1</v>
      </c>
      <c r="U591">
        <v>0</v>
      </c>
      <c r="V591">
        <v>0</v>
      </c>
      <c r="W591">
        <v>0</v>
      </c>
      <c r="X591">
        <v>1.0693139562765717</v>
      </c>
      <c r="Y591">
        <v>0</v>
      </c>
      <c r="Z591">
        <v>0</v>
      </c>
      <c r="AA591">
        <v>0</v>
      </c>
      <c r="AB591">
        <v>0.64233873568384325</v>
      </c>
      <c r="AC591">
        <v>0</v>
      </c>
      <c r="AD591">
        <v>0</v>
      </c>
      <c r="AE591">
        <v>1.7116526919604149</v>
      </c>
    </row>
    <row r="592" spans="1:31" x14ac:dyDescent="0.3">
      <c r="A592">
        <v>2552348</v>
      </c>
      <c r="B592">
        <v>1</v>
      </c>
      <c r="C592" t="s">
        <v>80</v>
      </c>
      <c r="D592" t="s">
        <v>90</v>
      </c>
      <c r="E592" t="s">
        <v>166</v>
      </c>
      <c r="F592" t="s">
        <v>1909</v>
      </c>
      <c r="G592" t="s">
        <v>198</v>
      </c>
      <c r="H592" t="s">
        <v>157</v>
      </c>
      <c r="I592" t="s">
        <v>136</v>
      </c>
      <c r="J592" t="s">
        <v>137</v>
      </c>
      <c r="K592" t="s">
        <v>138</v>
      </c>
      <c r="L592" t="s">
        <v>1910</v>
      </c>
      <c r="M592" t="s">
        <v>1911</v>
      </c>
      <c r="N592">
        <v>7.483055555</v>
      </c>
      <c r="O592">
        <v>0</v>
      </c>
      <c r="P592">
        <v>4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5.2272848479722906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5.2272848479722906</v>
      </c>
    </row>
    <row r="593" spans="1:31" x14ac:dyDescent="0.3">
      <c r="A593">
        <v>2552640</v>
      </c>
      <c r="B593">
        <v>1</v>
      </c>
      <c r="C593" t="s">
        <v>81</v>
      </c>
      <c r="D593" t="s">
        <v>120</v>
      </c>
      <c r="E593" t="s">
        <v>147</v>
      </c>
      <c r="F593" t="s">
        <v>1912</v>
      </c>
      <c r="G593" t="s">
        <v>134</v>
      </c>
      <c r="H593" t="s">
        <v>135</v>
      </c>
      <c r="I593" t="s">
        <v>136</v>
      </c>
      <c r="J593" t="s">
        <v>137</v>
      </c>
      <c r="K593" t="s">
        <v>138</v>
      </c>
      <c r="L593" t="s">
        <v>1913</v>
      </c>
      <c r="M593" t="s">
        <v>1914</v>
      </c>
      <c r="N593">
        <v>2.6827777770000001</v>
      </c>
      <c r="O593">
        <v>13</v>
      </c>
      <c r="P593">
        <v>2511</v>
      </c>
      <c r="Q593">
        <v>112</v>
      </c>
      <c r="R593">
        <v>134</v>
      </c>
      <c r="S593">
        <v>24</v>
      </c>
      <c r="T593">
        <v>308</v>
      </c>
      <c r="U593">
        <v>7</v>
      </c>
      <c r="V593">
        <v>0</v>
      </c>
      <c r="W593">
        <v>7.3787379608343491</v>
      </c>
      <c r="X593">
        <v>1000.2256774474981</v>
      </c>
      <c r="Y593">
        <v>682.40578348307486</v>
      </c>
      <c r="Z593">
        <v>191.53036436997562</v>
      </c>
      <c r="AA593">
        <v>228.28988643743634</v>
      </c>
      <c r="AB593">
        <v>490.57789567448174</v>
      </c>
      <c r="AC593">
        <v>2008.7791897083196</v>
      </c>
      <c r="AD593">
        <v>0</v>
      </c>
      <c r="AE593">
        <v>4609.1875350816208</v>
      </c>
    </row>
    <row r="594" spans="1:31" x14ac:dyDescent="0.3">
      <c r="A594">
        <v>2552428</v>
      </c>
      <c r="B594">
        <v>1</v>
      </c>
      <c r="C594" t="s">
        <v>80</v>
      </c>
      <c r="D594" t="s">
        <v>106</v>
      </c>
      <c r="E594" t="s">
        <v>147</v>
      </c>
      <c r="F594" t="s">
        <v>1915</v>
      </c>
      <c r="G594" t="s">
        <v>134</v>
      </c>
      <c r="H594" t="s">
        <v>135</v>
      </c>
      <c r="I594" t="s">
        <v>136</v>
      </c>
      <c r="J594" t="s">
        <v>137</v>
      </c>
      <c r="K594" t="s">
        <v>138</v>
      </c>
      <c r="L594" t="s">
        <v>1916</v>
      </c>
      <c r="M594" t="s">
        <v>1917</v>
      </c>
      <c r="N594">
        <v>2.5975000000000001</v>
      </c>
      <c r="O594">
        <v>0</v>
      </c>
      <c r="P594">
        <v>75</v>
      </c>
      <c r="Q594">
        <v>15</v>
      </c>
      <c r="R594">
        <v>26</v>
      </c>
      <c r="S594">
        <v>2</v>
      </c>
      <c r="T594">
        <v>17</v>
      </c>
      <c r="U594">
        <v>1</v>
      </c>
      <c r="V594">
        <v>0</v>
      </c>
      <c r="W594">
        <v>0</v>
      </c>
      <c r="X594">
        <v>66.114290627654825</v>
      </c>
      <c r="Y594">
        <v>409.43845316926456</v>
      </c>
      <c r="Z594">
        <v>197.75122312840901</v>
      </c>
      <c r="AA594">
        <v>10.041323898099378</v>
      </c>
      <c r="AB594">
        <v>94.159041389144392</v>
      </c>
      <c r="AC594">
        <v>355.23583770529802</v>
      </c>
      <c r="AD594">
        <v>0</v>
      </c>
      <c r="AE594">
        <v>1132.7401699178702</v>
      </c>
    </row>
    <row r="595" spans="1:31" x14ac:dyDescent="0.3">
      <c r="A595">
        <v>2552677</v>
      </c>
      <c r="B595">
        <v>1</v>
      </c>
      <c r="C595" t="s">
        <v>80</v>
      </c>
      <c r="D595" t="s">
        <v>94</v>
      </c>
      <c r="E595" t="s">
        <v>171</v>
      </c>
      <c r="F595" t="s">
        <v>1918</v>
      </c>
      <c r="G595" t="s">
        <v>190</v>
      </c>
      <c r="H595" t="s">
        <v>157</v>
      </c>
      <c r="I595" t="s">
        <v>136</v>
      </c>
      <c r="J595" t="s">
        <v>137</v>
      </c>
      <c r="K595" t="s">
        <v>138</v>
      </c>
      <c r="L595" t="s">
        <v>1919</v>
      </c>
      <c r="M595" t="s">
        <v>1920</v>
      </c>
      <c r="N595">
        <v>2.4613888880000001</v>
      </c>
      <c r="O595">
        <v>0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</row>
    <row r="596" spans="1:31" x14ac:dyDescent="0.3">
      <c r="A596">
        <v>2552620</v>
      </c>
      <c r="B596">
        <v>1</v>
      </c>
      <c r="C596" t="s">
        <v>80</v>
      </c>
      <c r="D596" t="s">
        <v>89</v>
      </c>
      <c r="E596" t="s">
        <v>147</v>
      </c>
      <c r="F596" t="s">
        <v>1921</v>
      </c>
      <c r="G596" t="s">
        <v>134</v>
      </c>
      <c r="H596" t="s">
        <v>135</v>
      </c>
      <c r="I596" t="s">
        <v>136</v>
      </c>
      <c r="J596" t="s">
        <v>137</v>
      </c>
      <c r="K596" t="s">
        <v>138</v>
      </c>
      <c r="L596" t="s">
        <v>1922</v>
      </c>
      <c r="M596" t="s">
        <v>1923</v>
      </c>
      <c r="N596">
        <v>1.108333333</v>
      </c>
      <c r="O596">
        <v>0</v>
      </c>
      <c r="P596">
        <v>348</v>
      </c>
      <c r="Q596">
        <v>1</v>
      </c>
      <c r="R596">
        <v>11</v>
      </c>
      <c r="S596">
        <v>3</v>
      </c>
      <c r="T596">
        <v>22</v>
      </c>
      <c r="U596">
        <v>1</v>
      </c>
      <c r="V596">
        <v>0</v>
      </c>
      <c r="W596">
        <v>0</v>
      </c>
      <c r="X596">
        <v>236.17061553940763</v>
      </c>
      <c r="Y596">
        <v>0.65610452081901005</v>
      </c>
      <c r="Z596">
        <v>4.7057903545161608</v>
      </c>
      <c r="AA596">
        <v>8.4050258847451502</v>
      </c>
      <c r="AB596">
        <v>35.558350596855696</v>
      </c>
      <c r="AC596">
        <v>15.306486127944275</v>
      </c>
      <c r="AD596">
        <v>0</v>
      </c>
      <c r="AE596">
        <v>300.80237302428793</v>
      </c>
    </row>
    <row r="597" spans="1:31" x14ac:dyDescent="0.3">
      <c r="A597">
        <v>2552136</v>
      </c>
      <c r="B597">
        <v>1</v>
      </c>
      <c r="C597" t="s">
        <v>80</v>
      </c>
      <c r="D597" t="s">
        <v>106</v>
      </c>
      <c r="E597" t="s">
        <v>184</v>
      </c>
      <c r="F597" t="s">
        <v>1924</v>
      </c>
      <c r="G597" t="s">
        <v>194</v>
      </c>
      <c r="H597" t="s">
        <v>135</v>
      </c>
      <c r="I597" t="s">
        <v>136</v>
      </c>
      <c r="J597" t="s">
        <v>137</v>
      </c>
      <c r="K597" t="s">
        <v>144</v>
      </c>
      <c r="L597" t="s">
        <v>1925</v>
      </c>
      <c r="M597" t="s">
        <v>1926</v>
      </c>
      <c r="N597">
        <v>6.5613888879999998</v>
      </c>
      <c r="O597">
        <v>0</v>
      </c>
      <c r="P597">
        <v>1</v>
      </c>
      <c r="Q597">
        <v>5</v>
      </c>
      <c r="R597">
        <v>19</v>
      </c>
      <c r="S597">
        <v>0</v>
      </c>
      <c r="T597">
        <v>4</v>
      </c>
      <c r="U597">
        <v>0</v>
      </c>
      <c r="V597">
        <v>0</v>
      </c>
      <c r="W597">
        <v>0</v>
      </c>
      <c r="X597">
        <v>4.2773019356467108</v>
      </c>
      <c r="Y597">
        <v>387.96344785456745</v>
      </c>
      <c r="Z597">
        <v>208.27152969141363</v>
      </c>
      <c r="AA597">
        <v>0</v>
      </c>
      <c r="AB597">
        <v>40.154620737894419</v>
      </c>
      <c r="AC597">
        <v>0</v>
      </c>
      <c r="AD597">
        <v>0</v>
      </c>
      <c r="AE597">
        <v>640.66690021952229</v>
      </c>
    </row>
    <row r="598" spans="1:31" x14ac:dyDescent="0.3">
      <c r="A598">
        <v>2552036</v>
      </c>
      <c r="B598">
        <v>1</v>
      </c>
      <c r="C598" t="s">
        <v>80</v>
      </c>
      <c r="D598" t="s">
        <v>106</v>
      </c>
      <c r="E598" t="s">
        <v>184</v>
      </c>
      <c r="F598" t="s">
        <v>1927</v>
      </c>
      <c r="G598" t="s">
        <v>149</v>
      </c>
      <c r="H598" t="s">
        <v>135</v>
      </c>
      <c r="I598" t="s">
        <v>136</v>
      </c>
      <c r="J598" t="s">
        <v>137</v>
      </c>
      <c r="K598" t="s">
        <v>138</v>
      </c>
      <c r="L598" t="s">
        <v>1928</v>
      </c>
      <c r="M598" t="s">
        <v>1929</v>
      </c>
      <c r="N598">
        <v>4.3955555549999996</v>
      </c>
      <c r="O598">
        <v>0</v>
      </c>
      <c r="P598">
        <v>0</v>
      </c>
      <c r="Q598">
        <v>0</v>
      </c>
      <c r="R598">
        <v>10</v>
      </c>
      <c r="S598">
        <v>1</v>
      </c>
      <c r="T598">
        <v>2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154.52258155482346</v>
      </c>
      <c r="AA598">
        <v>1.1686406950759998</v>
      </c>
      <c r="AB598">
        <v>136.53896898664436</v>
      </c>
      <c r="AC598">
        <v>0</v>
      </c>
      <c r="AD598">
        <v>0</v>
      </c>
      <c r="AE598">
        <v>292.23019123654382</v>
      </c>
    </row>
    <row r="599" spans="1:31" x14ac:dyDescent="0.3">
      <c r="A599">
        <v>2551936</v>
      </c>
      <c r="B599">
        <v>1</v>
      </c>
      <c r="C599" t="s">
        <v>80</v>
      </c>
      <c r="D599" t="s">
        <v>92</v>
      </c>
      <c r="E599" t="s">
        <v>141</v>
      </c>
      <c r="F599" t="s">
        <v>1930</v>
      </c>
      <c r="G599" t="s">
        <v>134</v>
      </c>
      <c r="H599" t="s">
        <v>135</v>
      </c>
      <c r="I599" t="s">
        <v>680</v>
      </c>
      <c r="J599" t="s">
        <v>137</v>
      </c>
      <c r="K599" t="s">
        <v>138</v>
      </c>
      <c r="L599" t="s">
        <v>1931</v>
      </c>
      <c r="M599" t="s">
        <v>1932</v>
      </c>
      <c r="N599">
        <v>7.2222220000000004E-3</v>
      </c>
      <c r="O599">
        <v>0</v>
      </c>
      <c r="P599">
        <v>898</v>
      </c>
      <c r="Q599">
        <v>2</v>
      </c>
      <c r="R599">
        <v>316</v>
      </c>
      <c r="S599">
        <v>8</v>
      </c>
      <c r="T599">
        <v>89</v>
      </c>
      <c r="U599">
        <v>0</v>
      </c>
      <c r="V599">
        <v>1</v>
      </c>
      <c r="W599">
        <v>0</v>
      </c>
      <c r="X599">
        <v>1.0411062973880802</v>
      </c>
      <c r="Y599">
        <v>4.0260172973583331E-3</v>
      </c>
      <c r="Z599">
        <v>0.62985009115582702</v>
      </c>
      <c r="AA599">
        <v>7.3586326165083329E-2</v>
      </c>
      <c r="AB599">
        <v>0.38023143683967742</v>
      </c>
      <c r="AC599">
        <v>0</v>
      </c>
      <c r="AD599">
        <v>6.0631976288000008E-4</v>
      </c>
      <c r="AE599">
        <v>2.1294064886089061</v>
      </c>
    </row>
    <row r="600" spans="1:31" x14ac:dyDescent="0.3">
      <c r="A600">
        <v>2552005</v>
      </c>
      <c r="B600">
        <v>1</v>
      </c>
      <c r="C600" t="s">
        <v>81</v>
      </c>
      <c r="D600" t="s">
        <v>128</v>
      </c>
      <c r="E600" t="s">
        <v>141</v>
      </c>
      <c r="F600" t="s">
        <v>1933</v>
      </c>
      <c r="G600" t="s">
        <v>194</v>
      </c>
      <c r="H600" t="s">
        <v>135</v>
      </c>
      <c r="I600" t="s">
        <v>136</v>
      </c>
      <c r="J600" t="s">
        <v>137</v>
      </c>
      <c r="K600" t="s">
        <v>144</v>
      </c>
      <c r="L600" t="s">
        <v>1934</v>
      </c>
      <c r="M600" t="s">
        <v>1935</v>
      </c>
      <c r="N600">
        <v>6.0269444439999997</v>
      </c>
      <c r="O600">
        <v>0</v>
      </c>
      <c r="P600">
        <v>0</v>
      </c>
      <c r="Q600">
        <v>6</v>
      </c>
      <c r="R600">
        <v>0</v>
      </c>
      <c r="S600">
        <v>1</v>
      </c>
      <c r="T600">
        <v>1</v>
      </c>
      <c r="U600">
        <v>0</v>
      </c>
      <c r="V600">
        <v>0</v>
      </c>
      <c r="W600">
        <v>0</v>
      </c>
      <c r="X600">
        <v>0</v>
      </c>
      <c r="Y600">
        <v>436.9096385667084</v>
      </c>
      <c r="Z600">
        <v>0</v>
      </c>
      <c r="AA600">
        <v>48.515517680117028</v>
      </c>
      <c r="AB600">
        <v>13.317908285988633</v>
      </c>
      <c r="AC600">
        <v>0</v>
      </c>
      <c r="AD600">
        <v>0</v>
      </c>
      <c r="AE600">
        <v>498.743064532814</v>
      </c>
    </row>
    <row r="601" spans="1:31" x14ac:dyDescent="0.3">
      <c r="A601">
        <v>2552128</v>
      </c>
      <c r="B601">
        <v>1</v>
      </c>
      <c r="C601" t="s">
        <v>80</v>
      </c>
      <c r="D601" t="s">
        <v>82</v>
      </c>
      <c r="E601" t="s">
        <v>171</v>
      </c>
      <c r="F601" t="s">
        <v>1936</v>
      </c>
      <c r="G601" t="s">
        <v>194</v>
      </c>
      <c r="H601" t="s">
        <v>157</v>
      </c>
      <c r="I601" t="s">
        <v>136</v>
      </c>
      <c r="J601" t="s">
        <v>137</v>
      </c>
      <c r="K601" t="s">
        <v>144</v>
      </c>
      <c r="L601" t="s">
        <v>1307</v>
      </c>
      <c r="M601" t="s">
        <v>1937</v>
      </c>
      <c r="N601">
        <v>1.3963888879999999</v>
      </c>
      <c r="O601">
        <v>0</v>
      </c>
      <c r="P601">
        <v>198</v>
      </c>
      <c r="Q601">
        <v>0</v>
      </c>
      <c r="R601">
        <v>0</v>
      </c>
      <c r="S601">
        <v>0</v>
      </c>
      <c r="T601">
        <v>9</v>
      </c>
      <c r="U601">
        <v>0</v>
      </c>
      <c r="V601">
        <v>0</v>
      </c>
      <c r="W601">
        <v>0</v>
      </c>
      <c r="X601">
        <v>61.4405180512885</v>
      </c>
      <c r="Y601">
        <v>0</v>
      </c>
      <c r="Z601">
        <v>0</v>
      </c>
      <c r="AA601">
        <v>0</v>
      </c>
      <c r="AB601">
        <v>11.539482930591676</v>
      </c>
      <c r="AC601">
        <v>0</v>
      </c>
      <c r="AD601">
        <v>0</v>
      </c>
      <c r="AE601">
        <v>72.980000981880181</v>
      </c>
    </row>
    <row r="602" spans="1:31" x14ac:dyDescent="0.3">
      <c r="A602">
        <v>2552437</v>
      </c>
      <c r="B602">
        <v>1</v>
      </c>
      <c r="C602" t="s">
        <v>80</v>
      </c>
      <c r="D602" t="s">
        <v>94</v>
      </c>
      <c r="E602" t="s">
        <v>171</v>
      </c>
      <c r="F602" t="s">
        <v>1938</v>
      </c>
      <c r="G602" t="s">
        <v>143</v>
      </c>
      <c r="H602" t="s">
        <v>157</v>
      </c>
      <c r="I602" t="s">
        <v>136</v>
      </c>
      <c r="J602" t="s">
        <v>137</v>
      </c>
      <c r="K602" t="s">
        <v>144</v>
      </c>
      <c r="L602" t="s">
        <v>1939</v>
      </c>
      <c r="M602" t="s">
        <v>1940</v>
      </c>
      <c r="N602">
        <v>1.8472222220000001</v>
      </c>
      <c r="O602">
        <v>0</v>
      </c>
      <c r="P602">
        <v>27</v>
      </c>
      <c r="Q602">
        <v>0</v>
      </c>
      <c r="R602">
        <v>0</v>
      </c>
      <c r="S602">
        <v>0</v>
      </c>
      <c r="T602">
        <v>8</v>
      </c>
      <c r="U602">
        <v>0</v>
      </c>
      <c r="V602">
        <v>0</v>
      </c>
      <c r="W602">
        <v>0</v>
      </c>
      <c r="X602">
        <v>21.749684972830046</v>
      </c>
      <c r="Y602">
        <v>0</v>
      </c>
      <c r="Z602">
        <v>0</v>
      </c>
      <c r="AA602">
        <v>0</v>
      </c>
      <c r="AB602">
        <v>4.8715236082952984</v>
      </c>
      <c r="AC602">
        <v>0</v>
      </c>
      <c r="AD602">
        <v>0</v>
      </c>
      <c r="AE602">
        <v>26.621208581125344</v>
      </c>
    </row>
    <row r="603" spans="1:31" x14ac:dyDescent="0.3">
      <c r="A603">
        <v>2552692</v>
      </c>
      <c r="B603">
        <v>1</v>
      </c>
      <c r="C603" t="s">
        <v>80</v>
      </c>
      <c r="D603" t="s">
        <v>96</v>
      </c>
      <c r="E603" t="s">
        <v>166</v>
      </c>
      <c r="F603" t="s">
        <v>1941</v>
      </c>
      <c r="G603" t="s">
        <v>168</v>
      </c>
      <c r="H603" t="s">
        <v>157</v>
      </c>
      <c r="I603" t="s">
        <v>136</v>
      </c>
      <c r="J603" t="s">
        <v>137</v>
      </c>
      <c r="K603" t="s">
        <v>138</v>
      </c>
      <c r="L603" t="s">
        <v>1942</v>
      </c>
      <c r="M603" t="s">
        <v>1943</v>
      </c>
      <c r="N603">
        <v>4.602222222</v>
      </c>
      <c r="O603">
        <v>0</v>
      </c>
      <c r="P603">
        <v>1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0.8393741712164251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0.8393741712164251</v>
      </c>
    </row>
    <row r="604" spans="1:31" x14ac:dyDescent="0.3">
      <c r="A604">
        <v>2552145</v>
      </c>
      <c r="B604">
        <v>1</v>
      </c>
      <c r="C604" t="s">
        <v>81</v>
      </c>
      <c r="D604" t="s">
        <v>128</v>
      </c>
      <c r="E604" t="s">
        <v>184</v>
      </c>
      <c r="F604" t="s">
        <v>1944</v>
      </c>
      <c r="G604" t="s">
        <v>149</v>
      </c>
      <c r="H604" t="s">
        <v>135</v>
      </c>
      <c r="I604" t="s">
        <v>136</v>
      </c>
      <c r="J604" t="s">
        <v>137</v>
      </c>
      <c r="K604" t="s">
        <v>138</v>
      </c>
      <c r="L604" t="s">
        <v>1945</v>
      </c>
      <c r="M604" t="s">
        <v>1946</v>
      </c>
      <c r="N604">
        <v>1.2752777769999999</v>
      </c>
      <c r="O604">
        <v>1</v>
      </c>
      <c r="P604">
        <v>181</v>
      </c>
      <c r="Q604">
        <v>2</v>
      </c>
      <c r="R604">
        <v>5</v>
      </c>
      <c r="S604">
        <v>1</v>
      </c>
      <c r="T604">
        <v>19</v>
      </c>
      <c r="U604">
        <v>0</v>
      </c>
      <c r="V604">
        <v>0</v>
      </c>
      <c r="W604">
        <v>0.26893455544</v>
      </c>
      <c r="X604">
        <v>27.987326834912029</v>
      </c>
      <c r="Y604">
        <v>3.5940921868288798</v>
      </c>
      <c r="Z604">
        <v>1.2040908045442933</v>
      </c>
      <c r="AA604">
        <v>0.41536273955799996</v>
      </c>
      <c r="AB604">
        <v>20.779178715044697</v>
      </c>
      <c r="AC604">
        <v>0</v>
      </c>
      <c r="AD604">
        <v>0</v>
      </c>
      <c r="AE604">
        <v>54.248985836327904</v>
      </c>
    </row>
    <row r="605" spans="1:31" x14ac:dyDescent="0.3">
      <c r="A605">
        <v>2552606</v>
      </c>
      <c r="B605">
        <v>1</v>
      </c>
      <c r="C605" t="s">
        <v>80</v>
      </c>
      <c r="D605" t="s">
        <v>85</v>
      </c>
      <c r="E605" t="s">
        <v>175</v>
      </c>
      <c r="F605" t="s">
        <v>1947</v>
      </c>
      <c r="G605" t="s">
        <v>190</v>
      </c>
      <c r="H605" t="s">
        <v>157</v>
      </c>
      <c r="I605" t="s">
        <v>136</v>
      </c>
      <c r="J605" t="s">
        <v>137</v>
      </c>
      <c r="K605" t="s">
        <v>138</v>
      </c>
      <c r="L605" t="s">
        <v>1948</v>
      </c>
      <c r="M605" t="s">
        <v>1949</v>
      </c>
      <c r="N605">
        <v>1.446666666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11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58.300147044702193</v>
      </c>
      <c r="AC605">
        <v>0</v>
      </c>
      <c r="AD605">
        <v>0</v>
      </c>
      <c r="AE605">
        <v>58.300147044702193</v>
      </c>
    </row>
    <row r="606" spans="1:31" x14ac:dyDescent="0.3">
      <c r="A606">
        <v>2552500</v>
      </c>
      <c r="B606">
        <v>1</v>
      </c>
      <c r="C606" t="s">
        <v>81</v>
      </c>
      <c r="D606" t="s">
        <v>128</v>
      </c>
      <c r="E606" t="s">
        <v>184</v>
      </c>
      <c r="F606" t="s">
        <v>1950</v>
      </c>
      <c r="G606" t="s">
        <v>149</v>
      </c>
      <c r="H606" t="s">
        <v>135</v>
      </c>
      <c r="I606" t="s">
        <v>136</v>
      </c>
      <c r="J606" t="s">
        <v>137</v>
      </c>
      <c r="K606" t="s">
        <v>138</v>
      </c>
      <c r="L606" t="s">
        <v>1951</v>
      </c>
      <c r="M606" t="s">
        <v>1952</v>
      </c>
      <c r="N606">
        <v>5.1358333329999999</v>
      </c>
      <c r="O606">
        <v>0</v>
      </c>
      <c r="P606">
        <v>174</v>
      </c>
      <c r="Q606">
        <v>0</v>
      </c>
      <c r="R606">
        <v>0</v>
      </c>
      <c r="S606">
        <v>0</v>
      </c>
      <c r="T606">
        <v>10</v>
      </c>
      <c r="U606">
        <v>0</v>
      </c>
      <c r="V606">
        <v>0</v>
      </c>
      <c r="W606">
        <v>0</v>
      </c>
      <c r="X606">
        <v>190.03176970384214</v>
      </c>
      <c r="Y606">
        <v>0</v>
      </c>
      <c r="Z606">
        <v>0</v>
      </c>
      <c r="AA606">
        <v>0</v>
      </c>
      <c r="AB606">
        <v>53.006189417743883</v>
      </c>
      <c r="AC606">
        <v>0</v>
      </c>
      <c r="AD606">
        <v>0</v>
      </c>
      <c r="AE606">
        <v>243.03795912158603</v>
      </c>
    </row>
    <row r="607" spans="1:31" x14ac:dyDescent="0.3">
      <c r="A607">
        <v>2551919</v>
      </c>
      <c r="B607">
        <v>1</v>
      </c>
      <c r="C607" t="s">
        <v>80</v>
      </c>
      <c r="D607" t="s">
        <v>97</v>
      </c>
      <c r="E607" t="s">
        <v>132</v>
      </c>
      <c r="F607" t="s">
        <v>1953</v>
      </c>
      <c r="G607" t="s">
        <v>134</v>
      </c>
      <c r="H607" t="s">
        <v>135</v>
      </c>
      <c r="I607" t="s">
        <v>136</v>
      </c>
      <c r="J607" t="s">
        <v>137</v>
      </c>
      <c r="K607" t="s">
        <v>138</v>
      </c>
      <c r="L607" t="s">
        <v>1954</v>
      </c>
      <c r="M607" t="s">
        <v>1955</v>
      </c>
      <c r="N607">
        <v>1.069722222</v>
      </c>
      <c r="O607">
        <v>17</v>
      </c>
      <c r="P607">
        <v>1947</v>
      </c>
      <c r="Q607">
        <v>23</v>
      </c>
      <c r="R607">
        <v>519</v>
      </c>
      <c r="S607">
        <v>49</v>
      </c>
      <c r="T607">
        <v>367</v>
      </c>
      <c r="U607">
        <v>3</v>
      </c>
      <c r="V607">
        <v>2</v>
      </c>
      <c r="W607">
        <v>468.11146704570666</v>
      </c>
      <c r="X607">
        <v>612.55594362035004</v>
      </c>
      <c r="Y607">
        <v>565.99440030898324</v>
      </c>
      <c r="Z607">
        <v>207.14226791499209</v>
      </c>
      <c r="AA607">
        <v>181.48138554912856</v>
      </c>
      <c r="AB607">
        <v>276.20709171898352</v>
      </c>
      <c r="AC607">
        <v>117.52524734991296</v>
      </c>
      <c r="AD607">
        <v>3.0125403513503004</v>
      </c>
      <c r="AE607">
        <v>2432.0303438594074</v>
      </c>
    </row>
    <row r="608" spans="1:31" x14ac:dyDescent="0.3">
      <c r="A608">
        <v>2552251</v>
      </c>
      <c r="B608">
        <v>1</v>
      </c>
      <c r="C608" t="s">
        <v>81</v>
      </c>
      <c r="D608" t="s">
        <v>123</v>
      </c>
      <c r="E608" t="s">
        <v>141</v>
      </c>
      <c r="F608" t="s">
        <v>1492</v>
      </c>
      <c r="G608" t="s">
        <v>134</v>
      </c>
      <c r="H608" t="s">
        <v>135</v>
      </c>
      <c r="I608" t="s">
        <v>136</v>
      </c>
      <c r="J608" t="s">
        <v>137</v>
      </c>
      <c r="K608" t="s">
        <v>138</v>
      </c>
      <c r="L608" t="s">
        <v>1956</v>
      </c>
      <c r="M608" t="s">
        <v>1957</v>
      </c>
      <c r="N608">
        <v>0.77277777700000005</v>
      </c>
      <c r="O608">
        <v>0</v>
      </c>
      <c r="P608">
        <v>0</v>
      </c>
      <c r="Q608">
        <v>3</v>
      </c>
      <c r="R608">
        <v>1</v>
      </c>
      <c r="S608">
        <v>10</v>
      </c>
      <c r="T608">
        <v>0</v>
      </c>
      <c r="U608">
        <v>2</v>
      </c>
      <c r="V608">
        <v>0</v>
      </c>
      <c r="W608">
        <v>0</v>
      </c>
      <c r="X608">
        <v>0</v>
      </c>
      <c r="Y608">
        <v>1.4609399779606667</v>
      </c>
      <c r="Z608">
        <v>0.17115680058186666</v>
      </c>
      <c r="AA608">
        <v>77.986266050847576</v>
      </c>
      <c r="AB608">
        <v>0</v>
      </c>
      <c r="AC608">
        <v>439.94421545962746</v>
      </c>
      <c r="AD608">
        <v>0</v>
      </c>
      <c r="AE608">
        <v>519.56257828901755</v>
      </c>
    </row>
    <row r="609" spans="1:31" x14ac:dyDescent="0.3">
      <c r="A609">
        <v>2552686</v>
      </c>
      <c r="B609">
        <v>1</v>
      </c>
      <c r="C609" t="s">
        <v>80</v>
      </c>
      <c r="D609" t="s">
        <v>105</v>
      </c>
      <c r="E609" t="s">
        <v>166</v>
      </c>
      <c r="F609" t="s">
        <v>1958</v>
      </c>
      <c r="G609" t="s">
        <v>181</v>
      </c>
      <c r="H609" t="s">
        <v>157</v>
      </c>
      <c r="I609" t="s">
        <v>136</v>
      </c>
      <c r="J609" t="s">
        <v>137</v>
      </c>
      <c r="K609" t="s">
        <v>138</v>
      </c>
      <c r="L609" t="s">
        <v>1959</v>
      </c>
      <c r="M609" t="s">
        <v>1960</v>
      </c>
      <c r="N609">
        <v>2.781666666</v>
      </c>
      <c r="O609">
        <v>0</v>
      </c>
      <c r="P609">
        <v>1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2.0217632594341102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2.0217632594341102</v>
      </c>
    </row>
    <row r="610" spans="1:31" x14ac:dyDescent="0.3">
      <c r="A610">
        <v>2552709</v>
      </c>
      <c r="B610">
        <v>1</v>
      </c>
      <c r="C610" t="s">
        <v>81</v>
      </c>
      <c r="D610" t="s">
        <v>122</v>
      </c>
      <c r="E610" t="s">
        <v>147</v>
      </c>
      <c r="F610" t="s">
        <v>1961</v>
      </c>
      <c r="G610" t="s">
        <v>1084</v>
      </c>
      <c r="H610" t="s">
        <v>135</v>
      </c>
      <c r="I610" t="s">
        <v>136</v>
      </c>
      <c r="J610" t="s">
        <v>137</v>
      </c>
      <c r="K610" t="s">
        <v>138</v>
      </c>
      <c r="L610" t="s">
        <v>1962</v>
      </c>
      <c r="M610" t="s">
        <v>1963</v>
      </c>
      <c r="N610">
        <v>1.1883333330000001</v>
      </c>
      <c r="O610">
        <v>5</v>
      </c>
      <c r="P610">
        <v>213</v>
      </c>
      <c r="Q610">
        <v>11</v>
      </c>
      <c r="R610">
        <v>3</v>
      </c>
      <c r="S610">
        <v>2</v>
      </c>
      <c r="T610">
        <v>22</v>
      </c>
      <c r="U610">
        <v>0</v>
      </c>
      <c r="V610">
        <v>0</v>
      </c>
      <c r="W610">
        <v>1.3087112699999996</v>
      </c>
      <c r="X610">
        <v>33.147673202423221</v>
      </c>
      <c r="Y610">
        <v>13.36728173518191</v>
      </c>
      <c r="Z610">
        <v>0.30452002256872501</v>
      </c>
      <c r="AA610">
        <v>3.7673556889666662</v>
      </c>
      <c r="AB610">
        <v>12.753688057261579</v>
      </c>
      <c r="AC610">
        <v>0</v>
      </c>
      <c r="AD610">
        <v>0</v>
      </c>
      <c r="AE610">
        <v>64.649229976402097</v>
      </c>
    </row>
    <row r="611" spans="1:31" x14ac:dyDescent="0.3">
      <c r="A611">
        <v>2552586</v>
      </c>
      <c r="B611">
        <v>1</v>
      </c>
      <c r="C611" t="s">
        <v>81</v>
      </c>
      <c r="D611" t="s">
        <v>112</v>
      </c>
      <c r="E611" t="s">
        <v>166</v>
      </c>
      <c r="F611" t="s">
        <v>1964</v>
      </c>
      <c r="G611" t="s">
        <v>168</v>
      </c>
      <c r="H611" t="s">
        <v>157</v>
      </c>
      <c r="I611" t="s">
        <v>136</v>
      </c>
      <c r="J611" t="s">
        <v>137</v>
      </c>
      <c r="K611" t="s">
        <v>138</v>
      </c>
      <c r="L611" t="s">
        <v>1965</v>
      </c>
      <c r="M611" t="s">
        <v>1966</v>
      </c>
      <c r="N611">
        <v>2.0636111110000002</v>
      </c>
      <c r="O611">
        <v>0</v>
      </c>
      <c r="P611">
        <v>4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1.5962373680264001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1.5962373680264001</v>
      </c>
    </row>
    <row r="612" spans="1:31" x14ac:dyDescent="0.3">
      <c r="A612">
        <v>2552394</v>
      </c>
      <c r="B612">
        <v>1</v>
      </c>
      <c r="C612" t="s">
        <v>80</v>
      </c>
      <c r="D612" t="s">
        <v>104</v>
      </c>
      <c r="E612" t="s">
        <v>171</v>
      </c>
      <c r="F612" t="s">
        <v>1967</v>
      </c>
      <c r="G612" t="s">
        <v>190</v>
      </c>
      <c r="H612" t="s">
        <v>157</v>
      </c>
      <c r="I612" t="s">
        <v>136</v>
      </c>
      <c r="J612" t="s">
        <v>137</v>
      </c>
      <c r="K612" t="s">
        <v>138</v>
      </c>
      <c r="L612" t="s">
        <v>1968</v>
      </c>
      <c r="M612" t="s">
        <v>1969</v>
      </c>
      <c r="N612">
        <v>1.455833333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1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11.877835858360877</v>
      </c>
      <c r="AE612">
        <v>11.877835858360877</v>
      </c>
    </row>
    <row r="613" spans="1:31" x14ac:dyDescent="0.3">
      <c r="A613">
        <v>2552417</v>
      </c>
      <c r="B613">
        <v>1</v>
      </c>
      <c r="C613" t="s">
        <v>81</v>
      </c>
      <c r="D613" t="s">
        <v>123</v>
      </c>
      <c r="E613" t="s">
        <v>184</v>
      </c>
      <c r="F613" t="s">
        <v>1970</v>
      </c>
      <c r="G613" t="s">
        <v>134</v>
      </c>
      <c r="H613" t="s">
        <v>135</v>
      </c>
      <c r="I613" t="s">
        <v>136</v>
      </c>
      <c r="J613" t="s">
        <v>137</v>
      </c>
      <c r="K613" t="s">
        <v>138</v>
      </c>
      <c r="L613" t="s">
        <v>1971</v>
      </c>
      <c r="M613" t="s">
        <v>1972</v>
      </c>
      <c r="N613">
        <v>0.75777777700000004</v>
      </c>
      <c r="O613">
        <v>13</v>
      </c>
      <c r="P613">
        <v>30</v>
      </c>
      <c r="Q613">
        <v>205</v>
      </c>
      <c r="R613">
        <v>263</v>
      </c>
      <c r="S613">
        <v>40</v>
      </c>
      <c r="T613">
        <v>37</v>
      </c>
      <c r="U613">
        <v>0</v>
      </c>
      <c r="V613">
        <v>0</v>
      </c>
      <c r="W613">
        <v>8.6098514867790747</v>
      </c>
      <c r="X613">
        <v>12.348050553084104</v>
      </c>
      <c r="Y613">
        <v>268.31144744719455</v>
      </c>
      <c r="Z613">
        <v>241.33340998493739</v>
      </c>
      <c r="AA613">
        <v>58.320616080799567</v>
      </c>
      <c r="AB613">
        <v>59.499511479926383</v>
      </c>
      <c r="AC613">
        <v>0</v>
      </c>
      <c r="AD613">
        <v>0</v>
      </c>
      <c r="AE613">
        <v>648.42288703272106</v>
      </c>
    </row>
    <row r="614" spans="1:31" x14ac:dyDescent="0.3">
      <c r="A614">
        <v>2552772</v>
      </c>
      <c r="B614">
        <v>1</v>
      </c>
      <c r="C614" t="s">
        <v>80</v>
      </c>
      <c r="D614" t="s">
        <v>105</v>
      </c>
      <c r="E614" t="s">
        <v>184</v>
      </c>
      <c r="F614" t="s">
        <v>1973</v>
      </c>
      <c r="G614" t="s">
        <v>149</v>
      </c>
      <c r="H614" t="s">
        <v>135</v>
      </c>
      <c r="I614" t="s">
        <v>136</v>
      </c>
      <c r="J614" t="s">
        <v>137</v>
      </c>
      <c r="K614" t="s">
        <v>138</v>
      </c>
      <c r="L614" t="s">
        <v>1974</v>
      </c>
      <c r="M614" t="s">
        <v>1975</v>
      </c>
      <c r="N614">
        <v>3.488888888</v>
      </c>
      <c r="O614">
        <v>0</v>
      </c>
      <c r="P614">
        <v>0</v>
      </c>
      <c r="Q614">
        <v>0</v>
      </c>
      <c r="R614">
        <v>0</v>
      </c>
      <c r="S614">
        <v>2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11.916406986949681</v>
      </c>
      <c r="AB614">
        <v>0</v>
      </c>
      <c r="AC614">
        <v>0</v>
      </c>
      <c r="AD614">
        <v>0</v>
      </c>
      <c r="AE614">
        <v>11.916406986949681</v>
      </c>
    </row>
    <row r="615" spans="1:31" x14ac:dyDescent="0.3">
      <c r="A615">
        <v>2552025</v>
      </c>
      <c r="B615">
        <v>1</v>
      </c>
      <c r="C615" t="s">
        <v>80</v>
      </c>
      <c r="D615" t="s">
        <v>82</v>
      </c>
      <c r="E615" t="s">
        <v>155</v>
      </c>
      <c r="F615" t="s">
        <v>1976</v>
      </c>
      <c r="G615" t="s">
        <v>194</v>
      </c>
      <c r="H615" t="s">
        <v>157</v>
      </c>
      <c r="I615" t="s">
        <v>136</v>
      </c>
      <c r="J615" t="s">
        <v>137</v>
      </c>
      <c r="K615" t="s">
        <v>144</v>
      </c>
      <c r="L615" t="s">
        <v>1977</v>
      </c>
      <c r="M615" t="s">
        <v>1978</v>
      </c>
      <c r="N615">
        <v>0.47944444400000003</v>
      </c>
      <c r="O615">
        <v>0</v>
      </c>
      <c r="P615">
        <v>207</v>
      </c>
      <c r="Q615">
        <v>0</v>
      </c>
      <c r="R615">
        <v>0</v>
      </c>
      <c r="S615">
        <v>0</v>
      </c>
      <c r="T615">
        <v>11</v>
      </c>
      <c r="U615">
        <v>0</v>
      </c>
      <c r="V615">
        <v>0</v>
      </c>
      <c r="W615">
        <v>0</v>
      </c>
      <c r="X615">
        <v>20.575554198261372</v>
      </c>
      <c r="Y615">
        <v>0</v>
      </c>
      <c r="Z615">
        <v>0</v>
      </c>
      <c r="AA615">
        <v>0</v>
      </c>
      <c r="AB615">
        <v>11.720683779443389</v>
      </c>
      <c r="AC615">
        <v>0</v>
      </c>
      <c r="AD615">
        <v>0</v>
      </c>
      <c r="AE615">
        <v>32.296237977704763</v>
      </c>
    </row>
    <row r="616" spans="1:31" x14ac:dyDescent="0.3">
      <c r="A616">
        <v>2552666</v>
      </c>
      <c r="B616">
        <v>1</v>
      </c>
      <c r="C616" t="s">
        <v>80</v>
      </c>
      <c r="D616" t="s">
        <v>95</v>
      </c>
      <c r="E616" t="s">
        <v>166</v>
      </c>
      <c r="F616" t="s">
        <v>1979</v>
      </c>
      <c r="G616" t="s">
        <v>181</v>
      </c>
      <c r="H616" t="s">
        <v>157</v>
      </c>
      <c r="I616" t="s">
        <v>136</v>
      </c>
      <c r="J616" t="s">
        <v>137</v>
      </c>
      <c r="K616" t="s">
        <v>138</v>
      </c>
      <c r="L616" t="s">
        <v>1980</v>
      </c>
      <c r="M616" t="s">
        <v>1981</v>
      </c>
      <c r="N616">
        <v>2.071111111</v>
      </c>
      <c r="O616">
        <v>0</v>
      </c>
      <c r="P616">
        <v>7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3.340231500818108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3.340231500818108</v>
      </c>
    </row>
    <row r="617" spans="1:31" x14ac:dyDescent="0.3">
      <c r="A617">
        <v>2552915</v>
      </c>
      <c r="B617">
        <v>1</v>
      </c>
      <c r="C617" t="s">
        <v>81</v>
      </c>
      <c r="D617" t="s">
        <v>128</v>
      </c>
      <c r="E617" t="s">
        <v>171</v>
      </c>
      <c r="F617" t="s">
        <v>1982</v>
      </c>
      <c r="G617" t="s">
        <v>190</v>
      </c>
      <c r="H617" t="s">
        <v>157</v>
      </c>
      <c r="I617" t="s">
        <v>136</v>
      </c>
      <c r="J617" t="s">
        <v>137</v>
      </c>
      <c r="K617" t="s">
        <v>138</v>
      </c>
      <c r="L617" t="s">
        <v>1983</v>
      </c>
      <c r="M617" t="s">
        <v>1984</v>
      </c>
      <c r="N617">
        <v>4.3663888880000004</v>
      </c>
      <c r="O617">
        <v>0</v>
      </c>
      <c r="P617">
        <v>66</v>
      </c>
      <c r="Q617">
        <v>0</v>
      </c>
      <c r="R617">
        <v>0</v>
      </c>
      <c r="S617">
        <v>0</v>
      </c>
      <c r="T617">
        <v>6</v>
      </c>
      <c r="U617">
        <v>0</v>
      </c>
      <c r="V617">
        <v>0</v>
      </c>
      <c r="W617">
        <v>0</v>
      </c>
      <c r="X617">
        <v>46.254327007025438</v>
      </c>
      <c r="Y617">
        <v>0</v>
      </c>
      <c r="Z617">
        <v>0</v>
      </c>
      <c r="AA617">
        <v>0</v>
      </c>
      <c r="AB617">
        <v>7.8057516201725194</v>
      </c>
      <c r="AC617">
        <v>0</v>
      </c>
      <c r="AD617">
        <v>0</v>
      </c>
      <c r="AE617">
        <v>54.06007862719796</v>
      </c>
    </row>
    <row r="618" spans="1:31" x14ac:dyDescent="0.3">
      <c r="A618">
        <v>2552872</v>
      </c>
      <c r="B618">
        <v>1</v>
      </c>
      <c r="C618" t="s">
        <v>81</v>
      </c>
      <c r="D618" t="s">
        <v>116</v>
      </c>
      <c r="E618" t="s">
        <v>184</v>
      </c>
      <c r="F618" t="s">
        <v>1985</v>
      </c>
      <c r="G618" t="s">
        <v>149</v>
      </c>
      <c r="H618" t="s">
        <v>135</v>
      </c>
      <c r="I618" t="s">
        <v>136</v>
      </c>
      <c r="J618" t="s">
        <v>137</v>
      </c>
      <c r="K618" t="s">
        <v>138</v>
      </c>
      <c r="L618" t="s">
        <v>1986</v>
      </c>
      <c r="M618" t="s">
        <v>1987</v>
      </c>
      <c r="N618">
        <v>0.69361111099999995</v>
      </c>
      <c r="O618">
        <v>0</v>
      </c>
      <c r="P618">
        <v>22</v>
      </c>
      <c r="Q618">
        <v>0</v>
      </c>
      <c r="R618">
        <v>3</v>
      </c>
      <c r="S618">
        <v>0</v>
      </c>
      <c r="T618">
        <v>10</v>
      </c>
      <c r="U618">
        <v>0</v>
      </c>
      <c r="V618">
        <v>0</v>
      </c>
      <c r="W618">
        <v>0</v>
      </c>
      <c r="X618">
        <v>2.1371570222093759</v>
      </c>
      <c r="Y618">
        <v>0</v>
      </c>
      <c r="Z618">
        <v>2.4013334598068932</v>
      </c>
      <c r="AA618">
        <v>0</v>
      </c>
      <c r="AB618">
        <v>2.1962383694473626</v>
      </c>
      <c r="AC618">
        <v>0</v>
      </c>
      <c r="AD618">
        <v>0</v>
      </c>
      <c r="AE618">
        <v>6.7347288514636316</v>
      </c>
    </row>
    <row r="619" spans="1:31" x14ac:dyDescent="0.3">
      <c r="A619">
        <v>2552921</v>
      </c>
      <c r="B619">
        <v>1</v>
      </c>
      <c r="C619" t="s">
        <v>80</v>
      </c>
      <c r="D619" t="s">
        <v>89</v>
      </c>
      <c r="E619" t="s">
        <v>166</v>
      </c>
      <c r="F619" t="s">
        <v>1988</v>
      </c>
      <c r="G619" t="s">
        <v>181</v>
      </c>
      <c r="H619" t="s">
        <v>157</v>
      </c>
      <c r="I619" t="s">
        <v>136</v>
      </c>
      <c r="J619" t="s">
        <v>137</v>
      </c>
      <c r="K619" t="s">
        <v>138</v>
      </c>
      <c r="L619" t="s">
        <v>1989</v>
      </c>
      <c r="M619" t="s">
        <v>1990</v>
      </c>
      <c r="N619">
        <v>3.0119444440000001</v>
      </c>
      <c r="O619">
        <v>0</v>
      </c>
      <c r="P619">
        <v>1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2.6259808957848998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2.6259808957848998</v>
      </c>
    </row>
    <row r="620" spans="1:31" x14ac:dyDescent="0.3">
      <c r="A620">
        <v>2552102</v>
      </c>
      <c r="B620">
        <v>1</v>
      </c>
      <c r="C620" t="s">
        <v>81</v>
      </c>
      <c r="D620" t="s">
        <v>128</v>
      </c>
      <c r="E620" t="s">
        <v>166</v>
      </c>
      <c r="F620" t="s">
        <v>1991</v>
      </c>
      <c r="G620" t="s">
        <v>168</v>
      </c>
      <c r="H620" t="s">
        <v>157</v>
      </c>
      <c r="I620" t="s">
        <v>136</v>
      </c>
      <c r="J620" t="s">
        <v>137</v>
      </c>
      <c r="K620" t="s">
        <v>138</v>
      </c>
      <c r="L620" t="s">
        <v>1992</v>
      </c>
      <c r="M620" t="s">
        <v>1993</v>
      </c>
      <c r="N620">
        <v>1.6425000000000001</v>
      </c>
      <c r="O620">
        <v>0</v>
      </c>
      <c r="P620">
        <v>3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0.35561869822908421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0.35561869822908421</v>
      </c>
    </row>
    <row r="621" spans="1:31" x14ac:dyDescent="0.3">
      <c r="A621">
        <v>2552789</v>
      </c>
      <c r="B621">
        <v>1</v>
      </c>
      <c r="C621" t="s">
        <v>80</v>
      </c>
      <c r="D621" t="s">
        <v>103</v>
      </c>
      <c r="E621" t="s">
        <v>171</v>
      </c>
      <c r="F621" t="s">
        <v>1994</v>
      </c>
      <c r="G621" t="s">
        <v>202</v>
      </c>
      <c r="H621" t="s">
        <v>157</v>
      </c>
      <c r="I621" t="s">
        <v>136</v>
      </c>
      <c r="J621" t="s">
        <v>137</v>
      </c>
      <c r="K621" t="s">
        <v>138</v>
      </c>
      <c r="L621" t="s">
        <v>1995</v>
      </c>
      <c r="M621" t="s">
        <v>1996</v>
      </c>
      <c r="N621">
        <v>0.83916666600000001</v>
      </c>
      <c r="O621">
        <v>0</v>
      </c>
      <c r="P621">
        <v>76</v>
      </c>
      <c r="Q621">
        <v>0</v>
      </c>
      <c r="R621">
        <v>2</v>
      </c>
      <c r="S621">
        <v>0</v>
      </c>
      <c r="T621">
        <v>4</v>
      </c>
      <c r="U621">
        <v>0</v>
      </c>
      <c r="V621">
        <v>0</v>
      </c>
      <c r="W621">
        <v>0</v>
      </c>
      <c r="X621">
        <v>15.204881450856929</v>
      </c>
      <c r="Y621">
        <v>0</v>
      </c>
      <c r="Z621">
        <v>0.9762965640712874</v>
      </c>
      <c r="AA621">
        <v>0</v>
      </c>
      <c r="AB621">
        <v>9.5704063904438872</v>
      </c>
      <c r="AC621">
        <v>0</v>
      </c>
      <c r="AD621">
        <v>0</v>
      </c>
      <c r="AE621">
        <v>25.751584405372107</v>
      </c>
    </row>
    <row r="622" spans="1:31" x14ac:dyDescent="0.3">
      <c r="A622">
        <v>2552148</v>
      </c>
      <c r="B622">
        <v>1</v>
      </c>
      <c r="C622" t="s">
        <v>80</v>
      </c>
      <c r="D622" t="s">
        <v>93</v>
      </c>
      <c r="E622" t="s">
        <v>132</v>
      </c>
      <c r="F622" t="s">
        <v>1997</v>
      </c>
      <c r="G622" t="s">
        <v>194</v>
      </c>
      <c r="H622" t="s">
        <v>135</v>
      </c>
      <c r="I622" t="s">
        <v>136</v>
      </c>
      <c r="J622" t="s">
        <v>137</v>
      </c>
      <c r="K622" t="s">
        <v>144</v>
      </c>
      <c r="L622" t="s">
        <v>1998</v>
      </c>
      <c r="M622" t="s">
        <v>1999</v>
      </c>
      <c r="N622">
        <v>4.5255555550000004</v>
      </c>
      <c r="O622">
        <v>4</v>
      </c>
      <c r="P622">
        <v>4137</v>
      </c>
      <c r="Q622">
        <v>162</v>
      </c>
      <c r="R622">
        <v>992</v>
      </c>
      <c r="S622">
        <v>42</v>
      </c>
      <c r="T622">
        <v>1006</v>
      </c>
      <c r="U622">
        <v>5</v>
      </c>
      <c r="V622">
        <v>3</v>
      </c>
      <c r="W622">
        <v>106.57211327816579</v>
      </c>
      <c r="X622">
        <v>4181.2185483123667</v>
      </c>
      <c r="Y622">
        <v>6662.942978718158</v>
      </c>
      <c r="Z622">
        <v>10389.979094956163</v>
      </c>
      <c r="AA622">
        <v>1619.0944827434316</v>
      </c>
      <c r="AB622">
        <v>6205.5361662300465</v>
      </c>
      <c r="AC622">
        <v>4550.4706878170482</v>
      </c>
      <c r="AD622">
        <v>908.79988910965585</v>
      </c>
      <c r="AE622">
        <v>34624.613961165036</v>
      </c>
    </row>
    <row r="623" spans="1:31" x14ac:dyDescent="0.3">
      <c r="A623">
        <v>2552812</v>
      </c>
      <c r="B623">
        <v>1</v>
      </c>
      <c r="C623" t="s">
        <v>80</v>
      </c>
      <c r="D623" t="s">
        <v>93</v>
      </c>
      <c r="E623" t="s">
        <v>171</v>
      </c>
      <c r="F623" t="s">
        <v>2000</v>
      </c>
      <c r="G623" t="s">
        <v>190</v>
      </c>
      <c r="H623" t="s">
        <v>157</v>
      </c>
      <c r="I623" t="s">
        <v>136</v>
      </c>
      <c r="J623" t="s">
        <v>137</v>
      </c>
      <c r="K623" t="s">
        <v>138</v>
      </c>
      <c r="L623" t="s">
        <v>2001</v>
      </c>
      <c r="M623" t="s">
        <v>2002</v>
      </c>
      <c r="N623">
        <v>1.698055555</v>
      </c>
      <c r="O623">
        <v>0</v>
      </c>
      <c r="P623">
        <v>1</v>
      </c>
      <c r="Q623">
        <v>0</v>
      </c>
      <c r="R623">
        <v>1</v>
      </c>
      <c r="S623">
        <v>0</v>
      </c>
      <c r="T623">
        <v>2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1.6523936513115001E-2</v>
      </c>
      <c r="AA623">
        <v>0</v>
      </c>
      <c r="AB623">
        <v>7.8944355118099989E-3</v>
      </c>
      <c r="AC623">
        <v>0</v>
      </c>
      <c r="AD623">
        <v>0</v>
      </c>
      <c r="AE623">
        <v>2.4418372024925E-2</v>
      </c>
    </row>
    <row r="624" spans="1:31" x14ac:dyDescent="0.3">
      <c r="A624">
        <v>2552108</v>
      </c>
      <c r="B624">
        <v>1</v>
      </c>
      <c r="C624" t="s">
        <v>81</v>
      </c>
      <c r="D624" t="s">
        <v>113</v>
      </c>
      <c r="E624" t="s">
        <v>141</v>
      </c>
      <c r="F624" t="s">
        <v>2003</v>
      </c>
      <c r="G624" t="s">
        <v>134</v>
      </c>
      <c r="H624" t="s">
        <v>135</v>
      </c>
      <c r="I624" t="s">
        <v>136</v>
      </c>
      <c r="J624" t="s">
        <v>137</v>
      </c>
      <c r="K624" t="s">
        <v>138</v>
      </c>
      <c r="L624" t="s">
        <v>2004</v>
      </c>
      <c r="M624" t="s">
        <v>2005</v>
      </c>
      <c r="N624">
        <v>1.0149999999999999</v>
      </c>
      <c r="O624">
        <v>0</v>
      </c>
      <c r="P624">
        <v>479</v>
      </c>
      <c r="Q624">
        <v>1</v>
      </c>
      <c r="R624">
        <v>9</v>
      </c>
      <c r="S624">
        <v>1</v>
      </c>
      <c r="T624">
        <v>69</v>
      </c>
      <c r="U624">
        <v>0</v>
      </c>
      <c r="V624">
        <v>0</v>
      </c>
      <c r="W624">
        <v>0</v>
      </c>
      <c r="X624">
        <v>81.022325431600933</v>
      </c>
      <c r="Y624">
        <v>1.19688780501282</v>
      </c>
      <c r="Z624">
        <v>13.375231428004804</v>
      </c>
      <c r="AA624">
        <v>0</v>
      </c>
      <c r="AB624">
        <v>44.301821119618502</v>
      </c>
      <c r="AC624">
        <v>0</v>
      </c>
      <c r="AD624">
        <v>0</v>
      </c>
      <c r="AE624">
        <v>139.89626578423707</v>
      </c>
    </row>
    <row r="625" spans="1:31" x14ac:dyDescent="0.3">
      <c r="A625">
        <v>2552795</v>
      </c>
      <c r="B625">
        <v>1</v>
      </c>
      <c r="C625" t="s">
        <v>80</v>
      </c>
      <c r="D625" t="s">
        <v>85</v>
      </c>
      <c r="E625" t="s">
        <v>184</v>
      </c>
      <c r="F625" t="s">
        <v>2006</v>
      </c>
      <c r="G625" t="s">
        <v>149</v>
      </c>
      <c r="H625" t="s">
        <v>135</v>
      </c>
      <c r="I625" t="s">
        <v>136</v>
      </c>
      <c r="J625" t="s">
        <v>137</v>
      </c>
      <c r="K625" t="s">
        <v>138</v>
      </c>
      <c r="L625" t="s">
        <v>2007</v>
      </c>
      <c r="M625" t="s">
        <v>2008</v>
      </c>
      <c r="N625">
        <v>5.1302777769999999</v>
      </c>
      <c r="O625">
        <v>0</v>
      </c>
      <c r="P625">
        <v>45</v>
      </c>
      <c r="Q625">
        <v>0</v>
      </c>
      <c r="R625">
        <v>1</v>
      </c>
      <c r="S625">
        <v>0</v>
      </c>
      <c r="T625">
        <v>2</v>
      </c>
      <c r="U625">
        <v>0</v>
      </c>
      <c r="V625">
        <v>0</v>
      </c>
      <c r="W625">
        <v>0</v>
      </c>
      <c r="X625">
        <v>44.248535302809074</v>
      </c>
      <c r="Y625">
        <v>0</v>
      </c>
      <c r="Z625">
        <v>0</v>
      </c>
      <c r="AA625">
        <v>0</v>
      </c>
      <c r="AB625">
        <v>7.2665033195177777</v>
      </c>
      <c r="AC625">
        <v>0</v>
      </c>
      <c r="AD625">
        <v>0</v>
      </c>
      <c r="AE625">
        <v>51.515038622326855</v>
      </c>
    </row>
    <row r="626" spans="1:31" x14ac:dyDescent="0.3">
      <c r="A626">
        <v>2552165</v>
      </c>
      <c r="B626">
        <v>1</v>
      </c>
      <c r="C626" t="s">
        <v>80</v>
      </c>
      <c r="D626" t="s">
        <v>92</v>
      </c>
      <c r="E626" t="s">
        <v>147</v>
      </c>
      <c r="F626" t="s">
        <v>2009</v>
      </c>
      <c r="G626" t="s">
        <v>143</v>
      </c>
      <c r="H626" t="s">
        <v>135</v>
      </c>
      <c r="I626" t="s">
        <v>136</v>
      </c>
      <c r="J626" t="s">
        <v>137</v>
      </c>
      <c r="K626" t="s">
        <v>144</v>
      </c>
      <c r="L626" t="s">
        <v>2010</v>
      </c>
      <c r="M626" t="s">
        <v>2011</v>
      </c>
      <c r="N626">
        <v>4.988888888</v>
      </c>
      <c r="O626">
        <v>1</v>
      </c>
      <c r="P626">
        <v>3060</v>
      </c>
      <c r="Q626">
        <v>1</v>
      </c>
      <c r="R626">
        <v>2</v>
      </c>
      <c r="S626">
        <v>6</v>
      </c>
      <c r="T626">
        <v>172</v>
      </c>
      <c r="U626">
        <v>1</v>
      </c>
      <c r="V626">
        <v>2</v>
      </c>
      <c r="W626">
        <v>1.0351752728000001</v>
      </c>
      <c r="X626">
        <v>2944.2905764073548</v>
      </c>
      <c r="Y626">
        <v>12.655283976068501</v>
      </c>
      <c r="Z626">
        <v>0.14882681594409999</v>
      </c>
      <c r="AA626">
        <v>127.56178400665378</v>
      </c>
      <c r="AB626">
        <v>1230.1707528464929</v>
      </c>
      <c r="AC626">
        <v>307.77066578862554</v>
      </c>
      <c r="AD626">
        <v>4.8917931350424011</v>
      </c>
      <c r="AE626">
        <v>4628.5248582489821</v>
      </c>
    </row>
    <row r="627" spans="1:31" x14ac:dyDescent="0.3">
      <c r="A627">
        <v>2551956</v>
      </c>
      <c r="B627">
        <v>1</v>
      </c>
      <c r="C627" t="s">
        <v>80</v>
      </c>
      <c r="D627" t="s">
        <v>103</v>
      </c>
      <c r="E627" t="s">
        <v>141</v>
      </c>
      <c r="F627" t="s">
        <v>2012</v>
      </c>
      <c r="G627" t="s">
        <v>134</v>
      </c>
      <c r="H627" t="s">
        <v>135</v>
      </c>
      <c r="I627" t="s">
        <v>136</v>
      </c>
      <c r="J627" t="s">
        <v>137</v>
      </c>
      <c r="K627" t="s">
        <v>138</v>
      </c>
      <c r="L627" t="s">
        <v>2013</v>
      </c>
      <c r="M627" t="s">
        <v>2014</v>
      </c>
      <c r="N627">
        <v>3.2455555550000001</v>
      </c>
      <c r="O627">
        <v>0</v>
      </c>
      <c r="P627">
        <v>670</v>
      </c>
      <c r="Q627">
        <v>2</v>
      </c>
      <c r="R627">
        <v>10</v>
      </c>
      <c r="S627">
        <v>4</v>
      </c>
      <c r="T627">
        <v>94</v>
      </c>
      <c r="U627">
        <v>12</v>
      </c>
      <c r="V627">
        <v>0</v>
      </c>
      <c r="W627">
        <v>0</v>
      </c>
      <c r="X627">
        <v>436.85056564802954</v>
      </c>
      <c r="Y627">
        <v>57.934918028468424</v>
      </c>
      <c r="Z627">
        <v>14.452880195849447</v>
      </c>
      <c r="AA627">
        <v>67.349543005440921</v>
      </c>
      <c r="AB627">
        <v>488.55487317964844</v>
      </c>
      <c r="AC627">
        <v>4572.8194945007808</v>
      </c>
      <c r="AD627">
        <v>0</v>
      </c>
      <c r="AE627">
        <v>5637.9622745582174</v>
      </c>
    </row>
    <row r="628" spans="1:31" x14ac:dyDescent="0.3">
      <c r="A628">
        <v>2552852</v>
      </c>
      <c r="B628">
        <v>1</v>
      </c>
      <c r="C628" t="s">
        <v>80</v>
      </c>
      <c r="D628" t="s">
        <v>102</v>
      </c>
      <c r="E628" t="s">
        <v>184</v>
      </c>
      <c r="F628" t="s">
        <v>2015</v>
      </c>
      <c r="G628" t="s">
        <v>149</v>
      </c>
      <c r="H628" t="s">
        <v>135</v>
      </c>
      <c r="I628" t="s">
        <v>136</v>
      </c>
      <c r="J628" t="s">
        <v>137</v>
      </c>
      <c r="K628" t="s">
        <v>138</v>
      </c>
      <c r="L628" t="s">
        <v>2016</v>
      </c>
      <c r="M628" t="s">
        <v>2017</v>
      </c>
      <c r="N628">
        <v>1.9211111110000001</v>
      </c>
      <c r="O628">
        <v>1</v>
      </c>
      <c r="P628">
        <v>817</v>
      </c>
      <c r="Q628">
        <v>1</v>
      </c>
      <c r="R628">
        <v>13</v>
      </c>
      <c r="S628">
        <v>2</v>
      </c>
      <c r="T628">
        <v>59</v>
      </c>
      <c r="U628">
        <v>0</v>
      </c>
      <c r="V628">
        <v>0</v>
      </c>
      <c r="W628">
        <v>0.80316665774989993</v>
      </c>
      <c r="X628">
        <v>204.27132233357977</v>
      </c>
      <c r="Y628">
        <v>2.4836173356323998</v>
      </c>
      <c r="Z628">
        <v>41.03190582882641</v>
      </c>
      <c r="AA628">
        <v>31.124233228482815</v>
      </c>
      <c r="AB628">
        <v>57.63303952828948</v>
      </c>
      <c r="AC628">
        <v>0</v>
      </c>
      <c r="AD628">
        <v>0</v>
      </c>
      <c r="AE628">
        <v>337.34728491256078</v>
      </c>
    </row>
    <row r="629" spans="1:31" x14ac:dyDescent="0.3">
      <c r="A629">
        <v>2551916</v>
      </c>
      <c r="B629">
        <v>1</v>
      </c>
      <c r="C629" t="s">
        <v>80</v>
      </c>
      <c r="D629" t="s">
        <v>86</v>
      </c>
      <c r="E629" t="s">
        <v>184</v>
      </c>
      <c r="F629" t="s">
        <v>2018</v>
      </c>
      <c r="G629" t="s">
        <v>134</v>
      </c>
      <c r="H629" t="s">
        <v>135</v>
      </c>
      <c r="I629" t="s">
        <v>136</v>
      </c>
      <c r="J629" t="s">
        <v>137</v>
      </c>
      <c r="K629" t="s">
        <v>138</v>
      </c>
      <c r="L629" t="s">
        <v>2019</v>
      </c>
      <c r="M629" t="s">
        <v>2020</v>
      </c>
      <c r="N629">
        <v>0.32361111100000001</v>
      </c>
      <c r="O629">
        <v>1</v>
      </c>
      <c r="P629">
        <v>750</v>
      </c>
      <c r="Q629">
        <v>0</v>
      </c>
      <c r="R629">
        <v>1</v>
      </c>
      <c r="S629">
        <v>4</v>
      </c>
      <c r="T629">
        <v>57</v>
      </c>
      <c r="U629">
        <v>0</v>
      </c>
      <c r="V629">
        <v>0</v>
      </c>
      <c r="W629">
        <v>4.4907208400000002E-2</v>
      </c>
      <c r="X629">
        <v>57.261038080412185</v>
      </c>
      <c r="Y629">
        <v>0</v>
      </c>
      <c r="Z629">
        <v>3.7805869689791674E-2</v>
      </c>
      <c r="AA629">
        <v>62.95436666009401</v>
      </c>
      <c r="AB629">
        <v>12.967194076408473</v>
      </c>
      <c r="AC629">
        <v>0</v>
      </c>
      <c r="AD629">
        <v>0</v>
      </c>
      <c r="AE629">
        <v>133.26531189500446</v>
      </c>
    </row>
    <row r="630" spans="1:31" x14ac:dyDescent="0.3">
      <c r="A630">
        <v>2552254</v>
      </c>
      <c r="B630">
        <v>1</v>
      </c>
      <c r="C630" t="s">
        <v>80</v>
      </c>
      <c r="D630" t="s">
        <v>95</v>
      </c>
      <c r="E630" t="s">
        <v>132</v>
      </c>
      <c r="F630" t="s">
        <v>2021</v>
      </c>
      <c r="G630" t="s">
        <v>134</v>
      </c>
      <c r="H630" t="s">
        <v>135</v>
      </c>
      <c r="I630" t="s">
        <v>136</v>
      </c>
      <c r="J630" t="s">
        <v>137</v>
      </c>
      <c r="K630" t="s">
        <v>138</v>
      </c>
      <c r="L630" t="s">
        <v>2022</v>
      </c>
      <c r="M630" t="s">
        <v>2023</v>
      </c>
      <c r="N630">
        <v>0.18805555500000001</v>
      </c>
      <c r="O630">
        <v>4</v>
      </c>
      <c r="P630">
        <v>4708</v>
      </c>
      <c r="Q630">
        <v>12</v>
      </c>
      <c r="R630">
        <v>14</v>
      </c>
      <c r="S630">
        <v>28</v>
      </c>
      <c r="T630">
        <v>428</v>
      </c>
      <c r="U630">
        <v>2</v>
      </c>
      <c r="V630">
        <v>1</v>
      </c>
      <c r="W630">
        <v>0.21433313435088497</v>
      </c>
      <c r="X630">
        <v>163.91099035115542</v>
      </c>
      <c r="Y630">
        <v>7.8971838903778115</v>
      </c>
      <c r="Z630">
        <v>1.1585719765103</v>
      </c>
      <c r="AA630">
        <v>57.18140892101048</v>
      </c>
      <c r="AB630">
        <v>123.00391478153124</v>
      </c>
      <c r="AC630">
        <v>38.311139936337348</v>
      </c>
      <c r="AD630">
        <v>0.10164100669818751</v>
      </c>
      <c r="AE630">
        <v>391.77918399797164</v>
      </c>
    </row>
    <row r="631" spans="1:31" x14ac:dyDescent="0.3">
      <c r="A631">
        <v>2552649</v>
      </c>
      <c r="B631">
        <v>1</v>
      </c>
      <c r="C631" t="s">
        <v>81</v>
      </c>
      <c r="D631" t="s">
        <v>128</v>
      </c>
      <c r="E631" t="s">
        <v>141</v>
      </c>
      <c r="F631" t="s">
        <v>2024</v>
      </c>
      <c r="G631" t="s">
        <v>134</v>
      </c>
      <c r="H631" t="s">
        <v>135</v>
      </c>
      <c r="I631" t="s">
        <v>136</v>
      </c>
      <c r="J631" t="s">
        <v>137</v>
      </c>
      <c r="K631" t="s">
        <v>138</v>
      </c>
      <c r="L631" t="s">
        <v>2025</v>
      </c>
      <c r="M631" t="s">
        <v>2026</v>
      </c>
      <c r="N631">
        <v>0.91305555500000002</v>
      </c>
      <c r="O631">
        <v>7</v>
      </c>
      <c r="P631">
        <v>1052</v>
      </c>
      <c r="Q631">
        <v>2</v>
      </c>
      <c r="R631">
        <v>14</v>
      </c>
      <c r="S631">
        <v>14</v>
      </c>
      <c r="T631">
        <v>125</v>
      </c>
      <c r="U631">
        <v>0</v>
      </c>
      <c r="V631">
        <v>0</v>
      </c>
      <c r="W631">
        <v>1.32071342872</v>
      </c>
      <c r="X631">
        <v>137.83259118641371</v>
      </c>
      <c r="Y631">
        <v>4.9731508579922803</v>
      </c>
      <c r="Z631">
        <v>16.308092056426005</v>
      </c>
      <c r="AA631">
        <v>165.41400880799745</v>
      </c>
      <c r="AB631">
        <v>50.488338843425737</v>
      </c>
      <c r="AC631">
        <v>0</v>
      </c>
      <c r="AD631">
        <v>0</v>
      </c>
      <c r="AE631">
        <v>376.33689518097515</v>
      </c>
    </row>
    <row r="632" spans="1:31" x14ac:dyDescent="0.3">
      <c r="A632">
        <v>2552898</v>
      </c>
      <c r="B632">
        <v>1</v>
      </c>
      <c r="C632" t="s">
        <v>80</v>
      </c>
      <c r="D632" t="s">
        <v>82</v>
      </c>
      <c r="E632" t="s">
        <v>166</v>
      </c>
      <c r="F632" t="s">
        <v>2027</v>
      </c>
      <c r="G632" t="s">
        <v>198</v>
      </c>
      <c r="H632" t="s">
        <v>157</v>
      </c>
      <c r="I632" t="s">
        <v>136</v>
      </c>
      <c r="J632" t="s">
        <v>137</v>
      </c>
      <c r="K632" t="s">
        <v>138</v>
      </c>
      <c r="L632" t="s">
        <v>2028</v>
      </c>
      <c r="M632" t="s">
        <v>2029</v>
      </c>
      <c r="N632">
        <v>1.0027777769999999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1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7.7978164554550009E-3</v>
      </c>
      <c r="AC632">
        <v>0</v>
      </c>
      <c r="AD632">
        <v>0</v>
      </c>
      <c r="AE632">
        <v>7.7978164554550009E-3</v>
      </c>
    </row>
    <row r="633" spans="1:31" x14ac:dyDescent="0.3">
      <c r="A633">
        <v>2552749</v>
      </c>
      <c r="B633">
        <v>1</v>
      </c>
      <c r="C633" t="s">
        <v>81</v>
      </c>
      <c r="D633" t="s">
        <v>112</v>
      </c>
      <c r="E633" t="s">
        <v>166</v>
      </c>
      <c r="F633" t="s">
        <v>2030</v>
      </c>
      <c r="G633" t="s">
        <v>168</v>
      </c>
      <c r="H633" t="s">
        <v>157</v>
      </c>
      <c r="I633" t="s">
        <v>136</v>
      </c>
      <c r="J633" t="s">
        <v>137</v>
      </c>
      <c r="K633" t="s">
        <v>138</v>
      </c>
      <c r="L633" t="s">
        <v>2031</v>
      </c>
      <c r="M633" t="s">
        <v>2032</v>
      </c>
      <c r="N633">
        <v>1.923888888</v>
      </c>
      <c r="O633">
        <v>0</v>
      </c>
      <c r="P633">
        <v>4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0.70026672292908498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0.70026672292908498</v>
      </c>
    </row>
    <row r="634" spans="1:31" x14ac:dyDescent="0.3">
      <c r="A634">
        <v>2552732</v>
      </c>
      <c r="B634">
        <v>1</v>
      </c>
      <c r="C634" t="s">
        <v>80</v>
      </c>
      <c r="D634" t="s">
        <v>84</v>
      </c>
      <c r="E634" t="s">
        <v>184</v>
      </c>
      <c r="F634" t="s">
        <v>2033</v>
      </c>
      <c r="G634" t="s">
        <v>134</v>
      </c>
      <c r="H634" t="s">
        <v>135</v>
      </c>
      <c r="I634" t="s">
        <v>136</v>
      </c>
      <c r="J634" t="s">
        <v>137</v>
      </c>
      <c r="K634" t="s">
        <v>138</v>
      </c>
      <c r="L634" t="s">
        <v>2034</v>
      </c>
      <c r="M634" t="s">
        <v>2035</v>
      </c>
      <c r="N634">
        <v>1.5758333330000001</v>
      </c>
      <c r="O634">
        <v>4</v>
      </c>
      <c r="P634">
        <v>702</v>
      </c>
      <c r="Q634">
        <v>1</v>
      </c>
      <c r="R634">
        <v>70</v>
      </c>
      <c r="S634">
        <v>5</v>
      </c>
      <c r="T634">
        <v>83</v>
      </c>
      <c r="U634">
        <v>0</v>
      </c>
      <c r="V634">
        <v>0</v>
      </c>
      <c r="W634">
        <v>1.4751519691191559</v>
      </c>
      <c r="X634">
        <v>212.82567797629918</v>
      </c>
      <c r="Y634">
        <v>10.761396942395191</v>
      </c>
      <c r="Z634">
        <v>32.386121444398476</v>
      </c>
      <c r="AA634">
        <v>11.332688482940011</v>
      </c>
      <c r="AB634">
        <v>104.54253811670613</v>
      </c>
      <c r="AC634">
        <v>0</v>
      </c>
      <c r="AD634">
        <v>0</v>
      </c>
      <c r="AE634">
        <v>373.3235749318581</v>
      </c>
    </row>
    <row r="635" spans="1:31" x14ac:dyDescent="0.3">
      <c r="A635">
        <v>2552706</v>
      </c>
      <c r="B635">
        <v>1</v>
      </c>
      <c r="C635" t="s">
        <v>80</v>
      </c>
      <c r="D635" t="s">
        <v>107</v>
      </c>
      <c r="E635" t="s">
        <v>166</v>
      </c>
      <c r="F635" t="s">
        <v>2036</v>
      </c>
      <c r="G635" t="s">
        <v>181</v>
      </c>
      <c r="H635" t="s">
        <v>157</v>
      </c>
      <c r="I635" t="s">
        <v>136</v>
      </c>
      <c r="J635" t="s">
        <v>137</v>
      </c>
      <c r="K635" t="s">
        <v>138</v>
      </c>
      <c r="L635" t="s">
        <v>2037</v>
      </c>
      <c r="M635" t="s">
        <v>2038</v>
      </c>
      <c r="N635">
        <v>0.98222222199999998</v>
      </c>
      <c r="O635">
        <v>0</v>
      </c>
      <c r="P635">
        <v>7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1.2435287205305001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1.2435287205305001</v>
      </c>
    </row>
    <row r="636" spans="1:31" x14ac:dyDescent="0.3">
      <c r="A636">
        <v>2552022</v>
      </c>
      <c r="B636">
        <v>1</v>
      </c>
      <c r="C636" t="s">
        <v>81</v>
      </c>
      <c r="D636" t="s">
        <v>115</v>
      </c>
      <c r="E636" t="s">
        <v>171</v>
      </c>
      <c r="F636" t="s">
        <v>2039</v>
      </c>
      <c r="G636" t="s">
        <v>190</v>
      </c>
      <c r="H636" t="s">
        <v>157</v>
      </c>
      <c r="I636" t="s">
        <v>136</v>
      </c>
      <c r="J636" t="s">
        <v>137</v>
      </c>
      <c r="K636" t="s">
        <v>138</v>
      </c>
      <c r="L636" t="s">
        <v>2040</v>
      </c>
      <c r="M636" t="s">
        <v>2041</v>
      </c>
      <c r="N636">
        <v>1.2722222219999999</v>
      </c>
      <c r="O636">
        <v>0</v>
      </c>
      <c r="P636">
        <v>21</v>
      </c>
      <c r="Q636">
        <v>0</v>
      </c>
      <c r="R636">
        <v>2</v>
      </c>
      <c r="S636">
        <v>0</v>
      </c>
      <c r="T636">
        <v>2</v>
      </c>
      <c r="U636">
        <v>0</v>
      </c>
      <c r="V636">
        <v>0</v>
      </c>
      <c r="W636">
        <v>0</v>
      </c>
      <c r="X636">
        <v>2.5011757341081005</v>
      </c>
      <c r="Y636">
        <v>0</v>
      </c>
      <c r="Z636">
        <v>1.8858162931587332</v>
      </c>
      <c r="AA636">
        <v>0</v>
      </c>
      <c r="AB636">
        <v>5.0994865571666663</v>
      </c>
      <c r="AC636">
        <v>0</v>
      </c>
      <c r="AD636">
        <v>0</v>
      </c>
      <c r="AE636">
        <v>9.4864785844334989</v>
      </c>
    </row>
    <row r="637" spans="1:31" x14ac:dyDescent="0.3">
      <c r="A637">
        <v>2552583</v>
      </c>
      <c r="B637">
        <v>1</v>
      </c>
      <c r="C637" t="s">
        <v>81</v>
      </c>
      <c r="D637" t="s">
        <v>112</v>
      </c>
      <c r="E637" t="s">
        <v>171</v>
      </c>
      <c r="F637" t="s">
        <v>2042</v>
      </c>
      <c r="G637" t="s">
        <v>190</v>
      </c>
      <c r="H637" t="s">
        <v>157</v>
      </c>
      <c r="I637" t="s">
        <v>136</v>
      </c>
      <c r="J637" t="s">
        <v>137</v>
      </c>
      <c r="K637" t="s">
        <v>138</v>
      </c>
      <c r="L637" t="s">
        <v>2043</v>
      </c>
      <c r="M637" t="s">
        <v>2044</v>
      </c>
      <c r="N637">
        <v>1.5433333330000001</v>
      </c>
      <c r="O637">
        <v>0</v>
      </c>
      <c r="P637">
        <v>45</v>
      </c>
      <c r="Q637">
        <v>0</v>
      </c>
      <c r="R637">
        <v>1</v>
      </c>
      <c r="S637">
        <v>0</v>
      </c>
      <c r="T637">
        <v>5</v>
      </c>
      <c r="U637">
        <v>0</v>
      </c>
      <c r="V637">
        <v>0</v>
      </c>
      <c r="W637">
        <v>0</v>
      </c>
      <c r="X637">
        <v>12.711277312978094</v>
      </c>
      <c r="Y637">
        <v>0</v>
      </c>
      <c r="Z637">
        <v>0</v>
      </c>
      <c r="AA637">
        <v>0</v>
      </c>
      <c r="AB637">
        <v>4.8619485219144964</v>
      </c>
      <c r="AC637">
        <v>0</v>
      </c>
      <c r="AD637">
        <v>0</v>
      </c>
      <c r="AE637">
        <v>17.57322583489259</v>
      </c>
    </row>
    <row r="638" spans="1:31" x14ac:dyDescent="0.3">
      <c r="A638">
        <v>2552918</v>
      </c>
      <c r="B638">
        <v>1</v>
      </c>
      <c r="C638" t="s">
        <v>81</v>
      </c>
      <c r="D638" t="s">
        <v>114</v>
      </c>
      <c r="E638" t="s">
        <v>184</v>
      </c>
      <c r="F638" t="s">
        <v>2045</v>
      </c>
      <c r="G638" t="s">
        <v>149</v>
      </c>
      <c r="H638" t="s">
        <v>135</v>
      </c>
      <c r="I638" t="s">
        <v>136</v>
      </c>
      <c r="J638" t="s">
        <v>137</v>
      </c>
      <c r="K638" t="s">
        <v>138</v>
      </c>
      <c r="L638" t="s">
        <v>2046</v>
      </c>
      <c r="M638" t="s">
        <v>2047</v>
      </c>
      <c r="N638">
        <v>1.9694444440000001</v>
      </c>
      <c r="O638">
        <v>1</v>
      </c>
      <c r="P638">
        <v>139</v>
      </c>
      <c r="Q638">
        <v>2</v>
      </c>
      <c r="R638">
        <v>26</v>
      </c>
      <c r="S638">
        <v>0</v>
      </c>
      <c r="T638">
        <v>7</v>
      </c>
      <c r="U638">
        <v>0</v>
      </c>
      <c r="V638">
        <v>0</v>
      </c>
      <c r="W638">
        <v>0.41133423815999998</v>
      </c>
      <c r="X638">
        <v>38.055585018175115</v>
      </c>
      <c r="Y638">
        <v>3.3492212072109635</v>
      </c>
      <c r="Z638">
        <v>24.110327851521152</v>
      </c>
      <c r="AA638">
        <v>0</v>
      </c>
      <c r="AB638">
        <v>3.0682118215285601</v>
      </c>
      <c r="AC638">
        <v>0</v>
      </c>
      <c r="AD638">
        <v>0</v>
      </c>
      <c r="AE638">
        <v>68.994680136595804</v>
      </c>
    </row>
    <row r="639" spans="1:31" x14ac:dyDescent="0.3">
      <c r="A639">
        <v>2552875</v>
      </c>
      <c r="B639">
        <v>1</v>
      </c>
      <c r="C639" t="s">
        <v>80</v>
      </c>
      <c r="D639" t="s">
        <v>106</v>
      </c>
      <c r="E639" t="s">
        <v>171</v>
      </c>
      <c r="F639" t="s">
        <v>2048</v>
      </c>
      <c r="G639" t="s">
        <v>190</v>
      </c>
      <c r="H639" t="s">
        <v>157</v>
      </c>
      <c r="I639" t="s">
        <v>136</v>
      </c>
      <c r="J639" t="s">
        <v>137</v>
      </c>
      <c r="K639" t="s">
        <v>138</v>
      </c>
      <c r="L639" t="s">
        <v>2049</v>
      </c>
      <c r="M639" t="s">
        <v>2050</v>
      </c>
      <c r="N639">
        <v>0.75888888799999998</v>
      </c>
      <c r="O639">
        <v>0</v>
      </c>
      <c r="P639">
        <v>2</v>
      </c>
      <c r="Q639">
        <v>0</v>
      </c>
      <c r="R639">
        <v>0</v>
      </c>
      <c r="S639">
        <v>0</v>
      </c>
      <c r="T639">
        <v>3</v>
      </c>
      <c r="U639">
        <v>0</v>
      </c>
      <c r="V639">
        <v>0</v>
      </c>
      <c r="W639">
        <v>0</v>
      </c>
      <c r="X639">
        <v>0.12571238772516666</v>
      </c>
      <c r="Y639">
        <v>0</v>
      </c>
      <c r="Z639">
        <v>0</v>
      </c>
      <c r="AA639">
        <v>0</v>
      </c>
      <c r="AB639">
        <v>2.1202102040176376</v>
      </c>
      <c r="AC639">
        <v>0</v>
      </c>
      <c r="AD639">
        <v>0</v>
      </c>
      <c r="AE639">
        <v>2.2459225917428043</v>
      </c>
    </row>
    <row r="640" spans="1:31" x14ac:dyDescent="0.3">
      <c r="A640">
        <v>2553379</v>
      </c>
      <c r="B640">
        <v>1</v>
      </c>
      <c r="C640" t="s">
        <v>80</v>
      </c>
      <c r="D640" t="s">
        <v>95</v>
      </c>
      <c r="E640" t="s">
        <v>184</v>
      </c>
      <c r="F640" t="s">
        <v>2051</v>
      </c>
      <c r="G640" t="s">
        <v>149</v>
      </c>
      <c r="H640" t="s">
        <v>135</v>
      </c>
      <c r="I640" t="s">
        <v>136</v>
      </c>
      <c r="J640" t="s">
        <v>137</v>
      </c>
      <c r="K640" t="s">
        <v>138</v>
      </c>
      <c r="L640" t="s">
        <v>2052</v>
      </c>
      <c r="M640" t="s">
        <v>2053</v>
      </c>
      <c r="N640">
        <v>1.558333333</v>
      </c>
      <c r="O640">
        <v>0</v>
      </c>
      <c r="P640">
        <v>414</v>
      </c>
      <c r="Q640">
        <v>0</v>
      </c>
      <c r="R640">
        <v>0</v>
      </c>
      <c r="S640">
        <v>0</v>
      </c>
      <c r="T640">
        <v>35</v>
      </c>
      <c r="U640">
        <v>0</v>
      </c>
      <c r="V640">
        <v>0</v>
      </c>
      <c r="W640">
        <v>0</v>
      </c>
      <c r="X640">
        <v>120.31493013565191</v>
      </c>
      <c r="Y640">
        <v>0</v>
      </c>
      <c r="Z640">
        <v>0</v>
      </c>
      <c r="AA640">
        <v>0</v>
      </c>
      <c r="AB640">
        <v>23.079262414212266</v>
      </c>
      <c r="AC640">
        <v>0</v>
      </c>
      <c r="AD640">
        <v>0</v>
      </c>
      <c r="AE640">
        <v>143.39419254986416</v>
      </c>
    </row>
    <row r="641" spans="1:31" x14ac:dyDescent="0.3">
      <c r="A641">
        <v>2553694</v>
      </c>
      <c r="B641">
        <v>1</v>
      </c>
      <c r="C641" t="s">
        <v>80</v>
      </c>
      <c r="D641" t="s">
        <v>103</v>
      </c>
      <c r="E641" t="s">
        <v>147</v>
      </c>
      <c r="F641" t="s">
        <v>2054</v>
      </c>
      <c r="G641" t="s">
        <v>318</v>
      </c>
      <c r="H641" t="s">
        <v>135</v>
      </c>
      <c r="I641" t="s">
        <v>136</v>
      </c>
      <c r="J641" t="s">
        <v>137</v>
      </c>
      <c r="K641" t="s">
        <v>138</v>
      </c>
      <c r="L641" t="s">
        <v>2055</v>
      </c>
      <c r="M641" t="s">
        <v>2056</v>
      </c>
      <c r="N641">
        <v>0.37111111099999999</v>
      </c>
      <c r="O641">
        <v>4</v>
      </c>
      <c r="P641">
        <v>2054</v>
      </c>
      <c r="Q641">
        <v>23</v>
      </c>
      <c r="R641">
        <v>304</v>
      </c>
      <c r="S641">
        <v>29</v>
      </c>
      <c r="T641">
        <v>760</v>
      </c>
      <c r="U641">
        <v>2</v>
      </c>
      <c r="V641">
        <v>1</v>
      </c>
      <c r="W641">
        <v>0.41009064775464504</v>
      </c>
      <c r="X641">
        <v>110.70065496675589</v>
      </c>
      <c r="Y641">
        <v>21.053702485679075</v>
      </c>
      <c r="Z641">
        <v>33.41673916028838</v>
      </c>
      <c r="AA641">
        <v>30.340925444388095</v>
      </c>
      <c r="AB641">
        <v>92.174341235877066</v>
      </c>
      <c r="AC641">
        <v>2.7462632109313554</v>
      </c>
      <c r="AD641">
        <v>0</v>
      </c>
      <c r="AE641">
        <v>290.84271715167455</v>
      </c>
    </row>
    <row r="642" spans="1:31" x14ac:dyDescent="0.3">
      <c r="A642">
        <v>2553030</v>
      </c>
      <c r="B642">
        <v>1</v>
      </c>
      <c r="C642" t="s">
        <v>81</v>
      </c>
      <c r="D642" t="s">
        <v>115</v>
      </c>
      <c r="E642" t="s">
        <v>171</v>
      </c>
      <c r="F642" t="s">
        <v>2057</v>
      </c>
      <c r="G642" t="s">
        <v>190</v>
      </c>
      <c r="H642" t="s">
        <v>157</v>
      </c>
      <c r="I642" t="s">
        <v>136</v>
      </c>
      <c r="J642" t="s">
        <v>137</v>
      </c>
      <c r="K642" t="s">
        <v>138</v>
      </c>
      <c r="L642" t="s">
        <v>2058</v>
      </c>
      <c r="M642" t="s">
        <v>2059</v>
      </c>
      <c r="N642">
        <v>0.74194444400000004</v>
      </c>
      <c r="O642">
        <v>0</v>
      </c>
      <c r="P642">
        <v>45</v>
      </c>
      <c r="Q642">
        <v>0</v>
      </c>
      <c r="R642">
        <v>0</v>
      </c>
      <c r="S642">
        <v>0</v>
      </c>
      <c r="T642">
        <v>7</v>
      </c>
      <c r="U642">
        <v>0</v>
      </c>
      <c r="V642">
        <v>0</v>
      </c>
      <c r="W642">
        <v>0</v>
      </c>
      <c r="X642">
        <v>3.1492165910095218</v>
      </c>
      <c r="Y642">
        <v>0</v>
      </c>
      <c r="Z642">
        <v>0</v>
      </c>
      <c r="AA642">
        <v>0</v>
      </c>
      <c r="AB642">
        <v>1.2676684597408125</v>
      </c>
      <c r="AC642">
        <v>0</v>
      </c>
      <c r="AD642">
        <v>0</v>
      </c>
      <c r="AE642">
        <v>4.4168850507503343</v>
      </c>
    </row>
    <row r="643" spans="1:31" x14ac:dyDescent="0.3">
      <c r="A643">
        <v>2553007</v>
      </c>
      <c r="B643">
        <v>1</v>
      </c>
      <c r="C643" t="s">
        <v>80</v>
      </c>
      <c r="D643" t="s">
        <v>92</v>
      </c>
      <c r="E643" t="s">
        <v>147</v>
      </c>
      <c r="F643" t="s">
        <v>2060</v>
      </c>
      <c r="G643" t="s">
        <v>134</v>
      </c>
      <c r="H643" t="s">
        <v>135</v>
      </c>
      <c r="I643" t="s">
        <v>136</v>
      </c>
      <c r="J643" t="s">
        <v>137</v>
      </c>
      <c r="K643" t="s">
        <v>138</v>
      </c>
      <c r="L643" t="s">
        <v>2061</v>
      </c>
      <c r="M643" t="s">
        <v>2062</v>
      </c>
      <c r="N643">
        <v>2.1861111110000002</v>
      </c>
      <c r="O643">
        <v>0</v>
      </c>
      <c r="P643">
        <v>213</v>
      </c>
      <c r="Q643">
        <v>0</v>
      </c>
      <c r="R643">
        <v>4</v>
      </c>
      <c r="S643">
        <v>0</v>
      </c>
      <c r="T643">
        <v>24</v>
      </c>
      <c r="U643">
        <v>0</v>
      </c>
      <c r="V643">
        <v>0</v>
      </c>
      <c r="W643">
        <v>0</v>
      </c>
      <c r="X643">
        <v>72.025852603802306</v>
      </c>
      <c r="Y643">
        <v>0</v>
      </c>
      <c r="Z643">
        <v>4.0850758319422393</v>
      </c>
      <c r="AA643">
        <v>0</v>
      </c>
      <c r="AB643">
        <v>36.25093512748429</v>
      </c>
      <c r="AC643">
        <v>0</v>
      </c>
      <c r="AD643">
        <v>0</v>
      </c>
      <c r="AE643">
        <v>112.36186356322884</v>
      </c>
    </row>
    <row r="644" spans="1:31" x14ac:dyDescent="0.3">
      <c r="A644">
        <v>2553671</v>
      </c>
      <c r="B644">
        <v>1</v>
      </c>
      <c r="C644" t="s">
        <v>81</v>
      </c>
      <c r="D644" t="s">
        <v>118</v>
      </c>
      <c r="E644" t="s">
        <v>184</v>
      </c>
      <c r="F644" t="s">
        <v>2063</v>
      </c>
      <c r="G644" t="s">
        <v>149</v>
      </c>
      <c r="H644" t="s">
        <v>135</v>
      </c>
      <c r="I644" t="s">
        <v>136</v>
      </c>
      <c r="J644" t="s">
        <v>137</v>
      </c>
      <c r="K644" t="s">
        <v>138</v>
      </c>
      <c r="L644" t="s">
        <v>2064</v>
      </c>
      <c r="M644" t="s">
        <v>2065</v>
      </c>
      <c r="N644">
        <v>0.85861111099999998</v>
      </c>
      <c r="O644">
        <v>0</v>
      </c>
      <c r="P644">
        <v>0</v>
      </c>
      <c r="Q644">
        <v>9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44.180054628252776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44.180054628252776</v>
      </c>
    </row>
    <row r="645" spans="1:31" x14ac:dyDescent="0.3">
      <c r="A645">
        <v>2553425</v>
      </c>
      <c r="B645">
        <v>1</v>
      </c>
      <c r="C645" t="s">
        <v>80</v>
      </c>
      <c r="D645" t="s">
        <v>110</v>
      </c>
      <c r="E645" t="s">
        <v>155</v>
      </c>
      <c r="F645" t="s">
        <v>2066</v>
      </c>
      <c r="G645" t="s">
        <v>1013</v>
      </c>
      <c r="H645" t="s">
        <v>157</v>
      </c>
      <c r="I645" t="s">
        <v>136</v>
      </c>
      <c r="J645" t="s">
        <v>137</v>
      </c>
      <c r="K645" t="s">
        <v>138</v>
      </c>
      <c r="L645" t="s">
        <v>2067</v>
      </c>
      <c r="M645" t="s">
        <v>2068</v>
      </c>
      <c r="N645">
        <v>0.80111111099999999</v>
      </c>
      <c r="O645">
        <v>0</v>
      </c>
      <c r="P645">
        <v>134</v>
      </c>
      <c r="Q645">
        <v>0</v>
      </c>
      <c r="R645">
        <v>0</v>
      </c>
      <c r="S645">
        <v>0</v>
      </c>
      <c r="T645">
        <v>5</v>
      </c>
      <c r="U645">
        <v>0</v>
      </c>
      <c r="V645">
        <v>0</v>
      </c>
      <c r="W645">
        <v>0</v>
      </c>
      <c r="X645">
        <v>34.068901615818106</v>
      </c>
      <c r="Y645">
        <v>0</v>
      </c>
      <c r="Z645">
        <v>0</v>
      </c>
      <c r="AA645">
        <v>0</v>
      </c>
      <c r="AB645">
        <v>5.9025141682656272</v>
      </c>
      <c r="AC645">
        <v>0</v>
      </c>
      <c r="AD645">
        <v>0</v>
      </c>
      <c r="AE645">
        <v>39.971415784083732</v>
      </c>
    </row>
    <row r="646" spans="1:31" x14ac:dyDescent="0.3">
      <c r="A646">
        <v>2553448</v>
      </c>
      <c r="B646">
        <v>1</v>
      </c>
      <c r="C646" t="s">
        <v>80</v>
      </c>
      <c r="D646" t="s">
        <v>91</v>
      </c>
      <c r="E646" t="s">
        <v>141</v>
      </c>
      <c r="F646" t="s">
        <v>2069</v>
      </c>
      <c r="G646" t="s">
        <v>134</v>
      </c>
      <c r="H646" t="s">
        <v>135</v>
      </c>
      <c r="I646" t="s">
        <v>136</v>
      </c>
      <c r="J646" t="s">
        <v>137</v>
      </c>
      <c r="K646" t="s">
        <v>138</v>
      </c>
      <c r="L646" t="s">
        <v>2070</v>
      </c>
      <c r="M646" t="s">
        <v>2071</v>
      </c>
      <c r="N646">
        <v>0.80694444399999998</v>
      </c>
      <c r="O646">
        <v>1</v>
      </c>
      <c r="P646">
        <v>68</v>
      </c>
      <c r="Q646">
        <v>57</v>
      </c>
      <c r="R646">
        <v>57</v>
      </c>
      <c r="S646">
        <v>39</v>
      </c>
      <c r="T646">
        <v>28</v>
      </c>
      <c r="U646">
        <v>1</v>
      </c>
      <c r="V646">
        <v>0</v>
      </c>
      <c r="W646">
        <v>0.48400366899165415</v>
      </c>
      <c r="X646">
        <v>9.7235952674638018</v>
      </c>
      <c r="Y646">
        <v>412.30108144815574</v>
      </c>
      <c r="Z646">
        <v>65.642872444227208</v>
      </c>
      <c r="AA646">
        <v>251.77637452435167</v>
      </c>
      <c r="AB646">
        <v>32.986634274526438</v>
      </c>
      <c r="AC646">
        <v>1.1289716119639477</v>
      </c>
      <c r="AD646">
        <v>0</v>
      </c>
      <c r="AE646">
        <v>774.04353323968041</v>
      </c>
    </row>
    <row r="647" spans="1:31" x14ac:dyDescent="0.3">
      <c r="A647">
        <v>2553199</v>
      </c>
      <c r="B647">
        <v>1</v>
      </c>
      <c r="C647" t="s">
        <v>81</v>
      </c>
      <c r="D647" t="s">
        <v>121</v>
      </c>
      <c r="E647" t="s">
        <v>141</v>
      </c>
      <c r="F647" t="s">
        <v>2072</v>
      </c>
      <c r="G647" t="s">
        <v>134</v>
      </c>
      <c r="H647" t="s">
        <v>135</v>
      </c>
      <c r="I647" t="s">
        <v>136</v>
      </c>
      <c r="J647" t="s">
        <v>137</v>
      </c>
      <c r="K647" t="s">
        <v>138</v>
      </c>
      <c r="L647" t="s">
        <v>2073</v>
      </c>
      <c r="M647" t="s">
        <v>2074</v>
      </c>
      <c r="N647">
        <v>0.78749999999999998</v>
      </c>
      <c r="O647">
        <v>3</v>
      </c>
      <c r="P647">
        <v>1232</v>
      </c>
      <c r="Q647">
        <v>1</v>
      </c>
      <c r="R647">
        <v>58</v>
      </c>
      <c r="S647">
        <v>2</v>
      </c>
      <c r="T647">
        <v>64</v>
      </c>
      <c r="U647">
        <v>0</v>
      </c>
      <c r="V647">
        <v>0</v>
      </c>
      <c r="W647">
        <v>0.53722813703999994</v>
      </c>
      <c r="X647">
        <v>103.11753038080872</v>
      </c>
      <c r="Y647">
        <v>0.34097595593599994</v>
      </c>
      <c r="Z647">
        <v>12.134500577152933</v>
      </c>
      <c r="AA647">
        <v>3.8158458814037428</v>
      </c>
      <c r="AB647">
        <v>23.940492484659572</v>
      </c>
      <c r="AC647">
        <v>0</v>
      </c>
      <c r="AD647">
        <v>0</v>
      </c>
      <c r="AE647">
        <v>143.88657341700099</v>
      </c>
    </row>
    <row r="648" spans="1:31" x14ac:dyDescent="0.3">
      <c r="A648">
        <v>2553385</v>
      </c>
      <c r="B648">
        <v>1</v>
      </c>
      <c r="C648" t="s">
        <v>80</v>
      </c>
      <c r="D648" t="s">
        <v>103</v>
      </c>
      <c r="E648" t="s">
        <v>141</v>
      </c>
      <c r="F648" t="s">
        <v>2075</v>
      </c>
      <c r="G648" t="s">
        <v>134</v>
      </c>
      <c r="H648" t="s">
        <v>135</v>
      </c>
      <c r="I648" t="s">
        <v>136</v>
      </c>
      <c r="J648" t="s">
        <v>137</v>
      </c>
      <c r="K648" t="s">
        <v>138</v>
      </c>
      <c r="L648" t="s">
        <v>2076</v>
      </c>
      <c r="M648" t="s">
        <v>2077</v>
      </c>
      <c r="N648">
        <v>0.32388888799999999</v>
      </c>
      <c r="O648">
        <v>0</v>
      </c>
      <c r="P648">
        <v>0</v>
      </c>
      <c r="Q648">
        <v>0</v>
      </c>
      <c r="R648">
        <v>0</v>
      </c>
      <c r="S648">
        <v>40</v>
      </c>
      <c r="T648">
        <v>1</v>
      </c>
      <c r="U648">
        <v>42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143.30527195922883</v>
      </c>
      <c r="AB648">
        <v>0.61382549903290007</v>
      </c>
      <c r="AC648">
        <v>1543.9594693801698</v>
      </c>
      <c r="AD648">
        <v>0</v>
      </c>
      <c r="AE648">
        <v>1687.8785668384317</v>
      </c>
    </row>
    <row r="649" spans="1:31" x14ac:dyDescent="0.3">
      <c r="A649">
        <v>2553093</v>
      </c>
      <c r="B649">
        <v>1</v>
      </c>
      <c r="C649" t="s">
        <v>80</v>
      </c>
      <c r="D649" t="s">
        <v>83</v>
      </c>
      <c r="E649" t="s">
        <v>147</v>
      </c>
      <c r="F649" t="s">
        <v>2078</v>
      </c>
      <c r="G649" t="s">
        <v>143</v>
      </c>
      <c r="H649" t="s">
        <v>135</v>
      </c>
      <c r="I649" t="s">
        <v>136</v>
      </c>
      <c r="J649" t="s">
        <v>137</v>
      </c>
      <c r="K649" t="s">
        <v>144</v>
      </c>
      <c r="L649" t="s">
        <v>2079</v>
      </c>
      <c r="M649" t="s">
        <v>2080</v>
      </c>
      <c r="N649">
        <v>9.8625000000000007</v>
      </c>
      <c r="O649">
        <v>0</v>
      </c>
      <c r="P649">
        <v>20</v>
      </c>
      <c r="Q649">
        <v>2</v>
      </c>
      <c r="R649">
        <v>4</v>
      </c>
      <c r="S649">
        <v>10</v>
      </c>
      <c r="T649">
        <v>0</v>
      </c>
      <c r="U649">
        <v>0</v>
      </c>
      <c r="V649">
        <v>0</v>
      </c>
      <c r="W649">
        <v>0</v>
      </c>
      <c r="X649">
        <v>24.139290234611906</v>
      </c>
      <c r="Y649">
        <v>10.377957257036549</v>
      </c>
      <c r="Z649">
        <v>2.1745096990417503</v>
      </c>
      <c r="AA649">
        <v>184.85214201611547</v>
      </c>
      <c r="AB649">
        <v>0</v>
      </c>
      <c r="AC649">
        <v>0</v>
      </c>
      <c r="AD649">
        <v>0</v>
      </c>
      <c r="AE649">
        <v>221.54389920680566</v>
      </c>
    </row>
    <row r="650" spans="1:31" x14ac:dyDescent="0.3">
      <c r="A650">
        <v>2553339</v>
      </c>
      <c r="B650">
        <v>1</v>
      </c>
      <c r="C650" t="s">
        <v>80</v>
      </c>
      <c r="D650" t="s">
        <v>103</v>
      </c>
      <c r="E650" t="s">
        <v>171</v>
      </c>
      <c r="F650" t="s">
        <v>2081</v>
      </c>
      <c r="G650" t="s">
        <v>143</v>
      </c>
      <c r="H650" t="s">
        <v>157</v>
      </c>
      <c r="I650" t="s">
        <v>136</v>
      </c>
      <c r="J650" t="s">
        <v>137</v>
      </c>
      <c r="K650" t="s">
        <v>144</v>
      </c>
      <c r="L650" t="s">
        <v>2082</v>
      </c>
      <c r="M650" t="s">
        <v>2083</v>
      </c>
      <c r="N650">
        <v>5.3597222220000003</v>
      </c>
      <c r="O650">
        <v>0</v>
      </c>
      <c r="P650">
        <v>70</v>
      </c>
      <c r="Q650">
        <v>0</v>
      </c>
      <c r="R650">
        <v>0</v>
      </c>
      <c r="S650">
        <v>0</v>
      </c>
      <c r="T650">
        <v>1</v>
      </c>
      <c r="U650">
        <v>0</v>
      </c>
      <c r="V650">
        <v>0</v>
      </c>
      <c r="W650">
        <v>0</v>
      </c>
      <c r="X650">
        <v>92.042045276260609</v>
      </c>
      <c r="Y650">
        <v>0</v>
      </c>
      <c r="Z650">
        <v>0</v>
      </c>
      <c r="AA650">
        <v>0</v>
      </c>
      <c r="AB650">
        <v>6.3697130210279074</v>
      </c>
      <c r="AC650">
        <v>0</v>
      </c>
      <c r="AD650">
        <v>0</v>
      </c>
      <c r="AE650">
        <v>98.411758297288515</v>
      </c>
    </row>
    <row r="651" spans="1:31" x14ac:dyDescent="0.3">
      <c r="A651">
        <v>2552947</v>
      </c>
      <c r="B651">
        <v>1</v>
      </c>
      <c r="C651" t="s">
        <v>80</v>
      </c>
      <c r="D651" t="s">
        <v>97</v>
      </c>
      <c r="E651" t="s">
        <v>141</v>
      </c>
      <c r="F651" t="s">
        <v>1323</v>
      </c>
      <c r="G651" t="s">
        <v>134</v>
      </c>
      <c r="H651" t="s">
        <v>135</v>
      </c>
      <c r="I651" t="s">
        <v>136</v>
      </c>
      <c r="J651" t="s">
        <v>137</v>
      </c>
      <c r="K651" t="s">
        <v>138</v>
      </c>
      <c r="L651" t="s">
        <v>2084</v>
      </c>
      <c r="M651" t="s">
        <v>2085</v>
      </c>
      <c r="N651">
        <v>0.54249999999999998</v>
      </c>
      <c r="O651">
        <v>21</v>
      </c>
      <c r="P651">
        <v>110</v>
      </c>
      <c r="Q651">
        <v>4</v>
      </c>
      <c r="R651">
        <v>35</v>
      </c>
      <c r="S651">
        <v>4</v>
      </c>
      <c r="T651">
        <v>19</v>
      </c>
      <c r="U651">
        <v>0</v>
      </c>
      <c r="V651">
        <v>0</v>
      </c>
      <c r="W651">
        <v>29.519086353592023</v>
      </c>
      <c r="X651">
        <v>81.176736413818958</v>
      </c>
      <c r="Y651">
        <v>1.7272701158549633</v>
      </c>
      <c r="Z651">
        <v>8.0693346285425775</v>
      </c>
      <c r="AA651">
        <v>6.9872489975533139</v>
      </c>
      <c r="AB651">
        <v>3.7352251879463241</v>
      </c>
      <c r="AC651">
        <v>0</v>
      </c>
      <c r="AD651">
        <v>0</v>
      </c>
      <c r="AE651">
        <v>131.21490169730816</v>
      </c>
    </row>
    <row r="652" spans="1:31" x14ac:dyDescent="0.3">
      <c r="A652">
        <v>2553631</v>
      </c>
      <c r="B652">
        <v>1</v>
      </c>
      <c r="C652" t="s">
        <v>81</v>
      </c>
      <c r="D652" t="s">
        <v>118</v>
      </c>
      <c r="E652" t="s">
        <v>147</v>
      </c>
      <c r="F652" t="s">
        <v>2086</v>
      </c>
      <c r="G652" t="s">
        <v>134</v>
      </c>
      <c r="H652" t="s">
        <v>135</v>
      </c>
      <c r="I652" t="s">
        <v>136</v>
      </c>
      <c r="J652" t="s">
        <v>137</v>
      </c>
      <c r="K652" t="s">
        <v>138</v>
      </c>
      <c r="L652" t="s">
        <v>2087</v>
      </c>
      <c r="M652" t="s">
        <v>2088</v>
      </c>
      <c r="N652">
        <v>0.62416666600000004</v>
      </c>
      <c r="O652">
        <v>0</v>
      </c>
      <c r="P652">
        <v>8560</v>
      </c>
      <c r="Q652">
        <v>0</v>
      </c>
      <c r="R652">
        <v>3</v>
      </c>
      <c r="S652">
        <v>3</v>
      </c>
      <c r="T652">
        <v>2447</v>
      </c>
      <c r="U652">
        <v>0</v>
      </c>
      <c r="V652">
        <v>9</v>
      </c>
      <c r="W652">
        <v>0</v>
      </c>
      <c r="X652">
        <v>974.26419016504872</v>
      </c>
      <c r="Y652">
        <v>0</v>
      </c>
      <c r="Z652">
        <v>8.2867930504888196</v>
      </c>
      <c r="AA652">
        <v>4.055555559196435</v>
      </c>
      <c r="AB652">
        <v>1307.9439328805522</v>
      </c>
      <c r="AC652">
        <v>0</v>
      </c>
      <c r="AD652">
        <v>9.7187521152619816</v>
      </c>
      <c r="AE652">
        <v>2304.2692237705478</v>
      </c>
    </row>
    <row r="653" spans="1:31" x14ac:dyDescent="0.3">
      <c r="A653">
        <v>2553133</v>
      </c>
      <c r="B653">
        <v>1</v>
      </c>
      <c r="C653" t="s">
        <v>81</v>
      </c>
      <c r="D653" t="s">
        <v>123</v>
      </c>
      <c r="E653" t="s">
        <v>184</v>
      </c>
      <c r="F653" t="s">
        <v>2089</v>
      </c>
      <c r="G653" t="s">
        <v>1218</v>
      </c>
      <c r="H653" t="s">
        <v>135</v>
      </c>
      <c r="I653" t="s">
        <v>136</v>
      </c>
      <c r="J653" t="s">
        <v>137</v>
      </c>
      <c r="K653" t="s">
        <v>138</v>
      </c>
      <c r="L653" t="s">
        <v>2090</v>
      </c>
      <c r="M653" t="s">
        <v>2091</v>
      </c>
      <c r="N653">
        <v>2.3397222219999998</v>
      </c>
      <c r="O653">
        <v>14</v>
      </c>
      <c r="P653">
        <v>678</v>
      </c>
      <c r="Q653">
        <v>37</v>
      </c>
      <c r="R653">
        <v>83</v>
      </c>
      <c r="S653">
        <v>12</v>
      </c>
      <c r="T653">
        <v>97</v>
      </c>
      <c r="U653">
        <v>1</v>
      </c>
      <c r="V653">
        <v>0</v>
      </c>
      <c r="W653">
        <v>6.2189267291276948</v>
      </c>
      <c r="X653">
        <v>184.18787225399456</v>
      </c>
      <c r="Y653">
        <v>154.94279123167456</v>
      </c>
      <c r="Z653">
        <v>119.76839043576979</v>
      </c>
      <c r="AA653">
        <v>55.294526725266344</v>
      </c>
      <c r="AB653">
        <v>67.406286682638978</v>
      </c>
      <c r="AC653">
        <v>48.902163678416699</v>
      </c>
      <c r="AD653">
        <v>0</v>
      </c>
      <c r="AE653">
        <v>636.72095773688875</v>
      </c>
    </row>
    <row r="654" spans="1:31" x14ac:dyDescent="0.3">
      <c r="A654">
        <v>2553442</v>
      </c>
      <c r="B654">
        <v>1</v>
      </c>
      <c r="C654" t="s">
        <v>81</v>
      </c>
      <c r="D654" t="s">
        <v>112</v>
      </c>
      <c r="E654" t="s">
        <v>166</v>
      </c>
      <c r="F654" t="s">
        <v>2092</v>
      </c>
      <c r="G654" t="s">
        <v>168</v>
      </c>
      <c r="H654" t="s">
        <v>157</v>
      </c>
      <c r="I654" t="s">
        <v>136</v>
      </c>
      <c r="J654" t="s">
        <v>137</v>
      </c>
      <c r="K654" t="s">
        <v>138</v>
      </c>
      <c r="L654" t="s">
        <v>2093</v>
      </c>
      <c r="M654" t="s">
        <v>2094</v>
      </c>
      <c r="N654">
        <v>1.6369444440000001</v>
      </c>
      <c r="O654">
        <v>0</v>
      </c>
      <c r="P654">
        <v>1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0.38441522730831995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0.38441522730831995</v>
      </c>
    </row>
    <row r="655" spans="1:31" x14ac:dyDescent="0.3">
      <c r="A655">
        <v>2553654</v>
      </c>
      <c r="B655">
        <v>1</v>
      </c>
      <c r="C655" t="s">
        <v>81</v>
      </c>
      <c r="D655" t="s">
        <v>128</v>
      </c>
      <c r="E655" t="s">
        <v>171</v>
      </c>
      <c r="F655" t="s">
        <v>2095</v>
      </c>
      <c r="G655" t="s">
        <v>2096</v>
      </c>
      <c r="H655" t="s">
        <v>157</v>
      </c>
      <c r="I655" t="s">
        <v>136</v>
      </c>
      <c r="J655" t="s">
        <v>137</v>
      </c>
      <c r="K655" t="s">
        <v>138</v>
      </c>
      <c r="L655" t="s">
        <v>2097</v>
      </c>
      <c r="M655" t="s">
        <v>2098</v>
      </c>
      <c r="N655">
        <v>7.1866666659999998</v>
      </c>
      <c r="O655">
        <v>0</v>
      </c>
      <c r="P655">
        <v>16</v>
      </c>
      <c r="Q655">
        <v>0</v>
      </c>
      <c r="R655">
        <v>4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14.555192968565571</v>
      </c>
      <c r="Y655">
        <v>0</v>
      </c>
      <c r="Z655">
        <v>11.135519146153223</v>
      </c>
      <c r="AA655">
        <v>0</v>
      </c>
      <c r="AB655">
        <v>0</v>
      </c>
      <c r="AC655">
        <v>0</v>
      </c>
      <c r="AD655">
        <v>0</v>
      </c>
      <c r="AE655">
        <v>25.690712114718792</v>
      </c>
    </row>
    <row r="656" spans="1:31" x14ac:dyDescent="0.3">
      <c r="A656">
        <v>2553256</v>
      </c>
      <c r="B656">
        <v>1</v>
      </c>
      <c r="C656" t="s">
        <v>80</v>
      </c>
      <c r="D656" t="s">
        <v>103</v>
      </c>
      <c r="E656" t="s">
        <v>141</v>
      </c>
      <c r="F656" t="s">
        <v>2099</v>
      </c>
      <c r="G656" t="s">
        <v>134</v>
      </c>
      <c r="H656" t="s">
        <v>135</v>
      </c>
      <c r="I656" t="s">
        <v>136</v>
      </c>
      <c r="J656" t="s">
        <v>137</v>
      </c>
      <c r="K656" t="s">
        <v>138</v>
      </c>
      <c r="L656" t="s">
        <v>2100</v>
      </c>
      <c r="M656" t="s">
        <v>2101</v>
      </c>
      <c r="N656">
        <v>6.6666665999999999E-2</v>
      </c>
      <c r="O656">
        <v>0</v>
      </c>
      <c r="P656">
        <v>9839</v>
      </c>
      <c r="Q656">
        <v>1</v>
      </c>
      <c r="R656">
        <v>59</v>
      </c>
      <c r="S656">
        <v>2</v>
      </c>
      <c r="T656">
        <v>1985</v>
      </c>
      <c r="U656">
        <v>0</v>
      </c>
      <c r="V656">
        <v>1</v>
      </c>
      <c r="W656">
        <v>0</v>
      </c>
      <c r="X656">
        <v>137.89086110084631</v>
      </c>
      <c r="Y656">
        <v>3.9809811766499997E-4</v>
      </c>
      <c r="Z656">
        <v>5.2689308715883714</v>
      </c>
      <c r="AA656">
        <v>10.176144645576002</v>
      </c>
      <c r="AB656">
        <v>139.98987251614733</v>
      </c>
      <c r="AC656">
        <v>0</v>
      </c>
      <c r="AD656">
        <v>0.21501777219812501</v>
      </c>
      <c r="AE656">
        <v>293.5412250044738</v>
      </c>
    </row>
    <row r="657" spans="1:31" x14ac:dyDescent="0.3">
      <c r="A657">
        <v>2553156</v>
      </c>
      <c r="B657">
        <v>1</v>
      </c>
      <c r="C657" t="s">
        <v>80</v>
      </c>
      <c r="D657" t="s">
        <v>102</v>
      </c>
      <c r="E657" t="s">
        <v>155</v>
      </c>
      <c r="F657" t="s">
        <v>2102</v>
      </c>
      <c r="G657" t="s">
        <v>143</v>
      </c>
      <c r="H657" t="s">
        <v>157</v>
      </c>
      <c r="I657" t="s">
        <v>136</v>
      </c>
      <c r="J657" t="s">
        <v>137</v>
      </c>
      <c r="K657" t="s">
        <v>144</v>
      </c>
      <c r="L657" t="s">
        <v>2103</v>
      </c>
      <c r="M657" t="s">
        <v>2104</v>
      </c>
      <c r="N657">
        <v>7.3213888880000004</v>
      </c>
      <c r="O657">
        <v>0</v>
      </c>
      <c r="P657">
        <v>19</v>
      </c>
      <c r="Q657">
        <v>0</v>
      </c>
      <c r="R657">
        <v>30</v>
      </c>
      <c r="S657">
        <v>0</v>
      </c>
      <c r="T657">
        <v>1</v>
      </c>
      <c r="U657">
        <v>0</v>
      </c>
      <c r="V657">
        <v>0</v>
      </c>
      <c r="W657">
        <v>0</v>
      </c>
      <c r="X657">
        <v>30.438066550493406</v>
      </c>
      <c r="Y657">
        <v>0</v>
      </c>
      <c r="Z657">
        <v>54.525367516349803</v>
      </c>
      <c r="AA657">
        <v>0</v>
      </c>
      <c r="AB657">
        <v>0</v>
      </c>
      <c r="AC657">
        <v>0</v>
      </c>
      <c r="AD657">
        <v>0</v>
      </c>
      <c r="AE657">
        <v>84.963434066843206</v>
      </c>
    </row>
    <row r="658" spans="1:31" x14ac:dyDescent="0.3">
      <c r="A658">
        <v>2553176</v>
      </c>
      <c r="B658">
        <v>1</v>
      </c>
      <c r="C658" t="s">
        <v>81</v>
      </c>
      <c r="D658" t="s">
        <v>117</v>
      </c>
      <c r="E658" t="s">
        <v>141</v>
      </c>
      <c r="F658" t="s">
        <v>2105</v>
      </c>
      <c r="G658" t="s">
        <v>134</v>
      </c>
      <c r="H658" t="s">
        <v>135</v>
      </c>
      <c r="I658" t="s">
        <v>136</v>
      </c>
      <c r="J658" t="s">
        <v>137</v>
      </c>
      <c r="K658" t="s">
        <v>138</v>
      </c>
      <c r="L658" t="s">
        <v>2106</v>
      </c>
      <c r="M658" t="s">
        <v>2107</v>
      </c>
      <c r="N658">
        <v>0.222222222</v>
      </c>
      <c r="O658">
        <v>2</v>
      </c>
      <c r="P658">
        <v>231</v>
      </c>
      <c r="Q658">
        <v>28</v>
      </c>
      <c r="R658">
        <v>52</v>
      </c>
      <c r="S658">
        <v>1</v>
      </c>
      <c r="T658">
        <v>7</v>
      </c>
      <c r="U658">
        <v>1</v>
      </c>
      <c r="V658">
        <v>0</v>
      </c>
      <c r="W658">
        <v>0.11704541988</v>
      </c>
      <c r="X658">
        <v>6.3662022068659985</v>
      </c>
      <c r="Y658">
        <v>21.622224180591338</v>
      </c>
      <c r="Z658">
        <v>2.3810487391200006</v>
      </c>
      <c r="AA658">
        <v>9.0764989530000006E-2</v>
      </c>
      <c r="AB658">
        <v>0.57638104347555563</v>
      </c>
      <c r="AC658">
        <v>0.49666428630000004</v>
      </c>
      <c r="AD658">
        <v>0</v>
      </c>
      <c r="AE658">
        <v>31.650330865762896</v>
      </c>
    </row>
    <row r="659" spans="1:31" x14ac:dyDescent="0.3">
      <c r="A659">
        <v>2552970</v>
      </c>
      <c r="B659">
        <v>1</v>
      </c>
      <c r="C659" t="s">
        <v>80</v>
      </c>
      <c r="D659" t="s">
        <v>88</v>
      </c>
      <c r="E659" t="s">
        <v>166</v>
      </c>
      <c r="F659" t="s">
        <v>2108</v>
      </c>
      <c r="G659" t="s">
        <v>198</v>
      </c>
      <c r="H659" t="s">
        <v>157</v>
      </c>
      <c r="I659" t="s">
        <v>136</v>
      </c>
      <c r="J659" t="s">
        <v>137</v>
      </c>
      <c r="K659" t="s">
        <v>138</v>
      </c>
      <c r="L659" t="s">
        <v>2109</v>
      </c>
      <c r="M659" t="s">
        <v>2110</v>
      </c>
      <c r="N659">
        <v>0.68083333300000004</v>
      </c>
      <c r="O659">
        <v>0</v>
      </c>
      <c r="P659">
        <v>1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0.6762593405516667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0.6762593405516667</v>
      </c>
    </row>
    <row r="660" spans="1:31" x14ac:dyDescent="0.3">
      <c r="A660">
        <v>2553319</v>
      </c>
      <c r="B660">
        <v>1</v>
      </c>
      <c r="C660" t="s">
        <v>80</v>
      </c>
      <c r="D660" t="s">
        <v>105</v>
      </c>
      <c r="E660" t="s">
        <v>147</v>
      </c>
      <c r="F660" t="s">
        <v>2111</v>
      </c>
      <c r="G660" t="s">
        <v>134</v>
      </c>
      <c r="H660" t="s">
        <v>135</v>
      </c>
      <c r="I660" t="s">
        <v>136</v>
      </c>
      <c r="J660" t="s">
        <v>137</v>
      </c>
      <c r="K660" t="s">
        <v>138</v>
      </c>
      <c r="L660" t="s">
        <v>2112</v>
      </c>
      <c r="M660" t="s">
        <v>2113</v>
      </c>
      <c r="N660">
        <v>0.115555555</v>
      </c>
      <c r="O660">
        <v>2</v>
      </c>
      <c r="P660">
        <v>134</v>
      </c>
      <c r="Q660">
        <v>4</v>
      </c>
      <c r="R660">
        <v>3</v>
      </c>
      <c r="S660">
        <v>8</v>
      </c>
      <c r="T660">
        <v>42</v>
      </c>
      <c r="U660">
        <v>0</v>
      </c>
      <c r="V660">
        <v>0</v>
      </c>
      <c r="W660">
        <v>5.5078010624000001E-2</v>
      </c>
      <c r="X660">
        <v>3.7280029004032538</v>
      </c>
      <c r="Y660">
        <v>5.2414287290698667</v>
      </c>
      <c r="Z660">
        <v>0.17850326436245334</v>
      </c>
      <c r="AA660">
        <v>9.4371973854403546</v>
      </c>
      <c r="AB660">
        <v>4.1599301386600525</v>
      </c>
      <c r="AC660">
        <v>0</v>
      </c>
      <c r="AD660">
        <v>0</v>
      </c>
      <c r="AE660">
        <v>22.800140428559978</v>
      </c>
    </row>
    <row r="661" spans="1:31" x14ac:dyDescent="0.3">
      <c r="A661">
        <v>2553511</v>
      </c>
      <c r="B661">
        <v>1</v>
      </c>
      <c r="C661" t="s">
        <v>80</v>
      </c>
      <c r="D661" t="s">
        <v>94</v>
      </c>
      <c r="E661" t="s">
        <v>141</v>
      </c>
      <c r="F661" t="s">
        <v>2114</v>
      </c>
      <c r="G661" t="s">
        <v>134</v>
      </c>
      <c r="H661" t="s">
        <v>135</v>
      </c>
      <c r="I661" t="s">
        <v>136</v>
      </c>
      <c r="J661" t="s">
        <v>137</v>
      </c>
      <c r="K661" t="s">
        <v>138</v>
      </c>
      <c r="L661" t="s">
        <v>2115</v>
      </c>
      <c r="M661" t="s">
        <v>2116</v>
      </c>
      <c r="N661">
        <v>1.2322222220000001</v>
      </c>
      <c r="O661">
        <v>1</v>
      </c>
      <c r="P661">
        <v>0</v>
      </c>
      <c r="Q661">
        <v>5</v>
      </c>
      <c r="R661">
        <v>0</v>
      </c>
      <c r="S661">
        <v>0</v>
      </c>
      <c r="T661">
        <v>0</v>
      </c>
      <c r="U661">
        <v>1</v>
      </c>
      <c r="V661">
        <v>0</v>
      </c>
      <c r="W661">
        <v>1.1318792368395401</v>
      </c>
      <c r="X661">
        <v>0</v>
      </c>
      <c r="Y661">
        <v>17.960829762656751</v>
      </c>
      <c r="Z661">
        <v>0</v>
      </c>
      <c r="AA661">
        <v>0</v>
      </c>
      <c r="AB661">
        <v>0</v>
      </c>
      <c r="AC661">
        <v>353.16249110259776</v>
      </c>
      <c r="AD661">
        <v>0</v>
      </c>
      <c r="AE661">
        <v>372.25520010209402</v>
      </c>
    </row>
    <row r="662" spans="1:31" x14ac:dyDescent="0.3">
      <c r="A662">
        <v>2553070</v>
      </c>
      <c r="B662">
        <v>1</v>
      </c>
      <c r="C662" t="s">
        <v>81</v>
      </c>
      <c r="D662" t="s">
        <v>126</v>
      </c>
      <c r="E662" t="s">
        <v>171</v>
      </c>
      <c r="F662" t="s">
        <v>2117</v>
      </c>
      <c r="G662" t="s">
        <v>143</v>
      </c>
      <c r="H662" t="s">
        <v>157</v>
      </c>
      <c r="I662" t="s">
        <v>136</v>
      </c>
      <c r="J662" t="s">
        <v>137</v>
      </c>
      <c r="K662" t="s">
        <v>144</v>
      </c>
      <c r="L662" t="s">
        <v>2118</v>
      </c>
      <c r="M662" t="s">
        <v>2119</v>
      </c>
      <c r="N662">
        <v>5.2094444439999998</v>
      </c>
      <c r="O662">
        <v>0</v>
      </c>
      <c r="P662">
        <v>24</v>
      </c>
      <c r="Q662">
        <v>0</v>
      </c>
      <c r="R662">
        <v>4</v>
      </c>
      <c r="S662">
        <v>0</v>
      </c>
      <c r="T662">
        <v>1</v>
      </c>
      <c r="U662">
        <v>0</v>
      </c>
      <c r="V662">
        <v>0</v>
      </c>
      <c r="W662">
        <v>0</v>
      </c>
      <c r="X662">
        <v>10.563434832435266</v>
      </c>
      <c r="Y662">
        <v>0</v>
      </c>
      <c r="Z662">
        <v>7.665796430022219</v>
      </c>
      <c r="AA662">
        <v>0</v>
      </c>
      <c r="AB662">
        <v>0</v>
      </c>
      <c r="AC662">
        <v>0</v>
      </c>
      <c r="AD662">
        <v>0</v>
      </c>
      <c r="AE662">
        <v>18.229231262457485</v>
      </c>
    </row>
    <row r="663" spans="1:31" x14ac:dyDescent="0.3">
      <c r="A663">
        <v>2553382</v>
      </c>
      <c r="B663">
        <v>1</v>
      </c>
      <c r="C663" t="s">
        <v>80</v>
      </c>
      <c r="D663" t="s">
        <v>103</v>
      </c>
      <c r="E663" t="s">
        <v>166</v>
      </c>
      <c r="F663" t="s">
        <v>2120</v>
      </c>
      <c r="G663" t="s">
        <v>311</v>
      </c>
      <c r="H663" t="s">
        <v>157</v>
      </c>
      <c r="I663" t="s">
        <v>136</v>
      </c>
      <c r="J663" t="s">
        <v>3</v>
      </c>
      <c r="K663" t="s">
        <v>138</v>
      </c>
      <c r="L663" t="s">
        <v>2121</v>
      </c>
      <c r="M663" t="s">
        <v>2122</v>
      </c>
      <c r="N663">
        <v>3.1783333329999999</v>
      </c>
      <c r="O663">
        <v>0</v>
      </c>
      <c r="P663">
        <v>2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1.2896815645072002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1.2896815645072002</v>
      </c>
    </row>
    <row r="664" spans="1:31" x14ac:dyDescent="0.3">
      <c r="A664">
        <v>2553050</v>
      </c>
      <c r="B664">
        <v>1</v>
      </c>
      <c r="C664" t="s">
        <v>80</v>
      </c>
      <c r="D664" t="s">
        <v>84</v>
      </c>
      <c r="E664" t="s">
        <v>166</v>
      </c>
      <c r="F664" t="s">
        <v>2123</v>
      </c>
      <c r="G664" t="s">
        <v>168</v>
      </c>
      <c r="H664" t="s">
        <v>157</v>
      </c>
      <c r="I664" t="s">
        <v>136</v>
      </c>
      <c r="J664" t="s">
        <v>137</v>
      </c>
      <c r="K664" t="s">
        <v>138</v>
      </c>
      <c r="L664" t="s">
        <v>2124</v>
      </c>
      <c r="M664" t="s">
        <v>2125</v>
      </c>
      <c r="N664">
        <v>2.0036111110000001</v>
      </c>
      <c r="O664">
        <v>0</v>
      </c>
      <c r="P664">
        <v>4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1.8427443559664376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1.8427443559664376</v>
      </c>
    </row>
    <row r="665" spans="1:31" x14ac:dyDescent="0.3">
      <c r="A665">
        <v>2553073</v>
      </c>
      <c r="B665">
        <v>1</v>
      </c>
      <c r="C665" t="s">
        <v>80</v>
      </c>
      <c r="D665" t="s">
        <v>91</v>
      </c>
      <c r="E665" t="s">
        <v>166</v>
      </c>
      <c r="F665" t="s">
        <v>2126</v>
      </c>
      <c r="G665" t="s">
        <v>181</v>
      </c>
      <c r="H665" t="s">
        <v>157</v>
      </c>
      <c r="I665" t="s">
        <v>136</v>
      </c>
      <c r="J665" t="s">
        <v>137</v>
      </c>
      <c r="K665" t="s">
        <v>138</v>
      </c>
      <c r="L665" t="s">
        <v>2127</v>
      </c>
      <c r="M665" t="s">
        <v>2128</v>
      </c>
      <c r="N665">
        <v>6.9088888879999999</v>
      </c>
      <c r="O665">
        <v>0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27.435817607828849</v>
      </c>
      <c r="AA665">
        <v>0</v>
      </c>
      <c r="AB665">
        <v>0</v>
      </c>
      <c r="AC665">
        <v>0</v>
      </c>
      <c r="AD665">
        <v>0</v>
      </c>
      <c r="AE665">
        <v>27.435817607828849</v>
      </c>
    </row>
    <row r="666" spans="1:31" x14ac:dyDescent="0.3">
      <c r="A666">
        <v>2553428</v>
      </c>
      <c r="B666">
        <v>1</v>
      </c>
      <c r="C666" t="s">
        <v>80</v>
      </c>
      <c r="D666" t="s">
        <v>103</v>
      </c>
      <c r="E666" t="s">
        <v>147</v>
      </c>
      <c r="F666" t="s">
        <v>2129</v>
      </c>
      <c r="G666" t="s">
        <v>134</v>
      </c>
      <c r="H666" t="s">
        <v>135</v>
      </c>
      <c r="I666" t="s">
        <v>136</v>
      </c>
      <c r="J666" t="s">
        <v>137</v>
      </c>
      <c r="K666" t="s">
        <v>138</v>
      </c>
      <c r="L666" t="s">
        <v>2130</v>
      </c>
      <c r="M666" t="s">
        <v>2131</v>
      </c>
      <c r="N666">
        <v>0.74333333300000004</v>
      </c>
      <c r="O666">
        <v>0</v>
      </c>
      <c r="P666">
        <v>0</v>
      </c>
      <c r="Q666">
        <v>0</v>
      </c>
      <c r="R666">
        <v>0</v>
      </c>
      <c r="S666">
        <v>9</v>
      </c>
      <c r="T666">
        <v>0</v>
      </c>
      <c r="U666">
        <v>16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45.697806727266567</v>
      </c>
      <c r="AB666">
        <v>0</v>
      </c>
      <c r="AC666">
        <v>1522.8638073700761</v>
      </c>
      <c r="AD666">
        <v>0</v>
      </c>
      <c r="AE666">
        <v>1568.5616140973427</v>
      </c>
    </row>
    <row r="667" spans="1:31" x14ac:dyDescent="0.3">
      <c r="A667">
        <v>2553282</v>
      </c>
      <c r="B667">
        <v>1</v>
      </c>
      <c r="C667" t="s">
        <v>80</v>
      </c>
      <c r="D667" t="s">
        <v>83</v>
      </c>
      <c r="E667" t="s">
        <v>166</v>
      </c>
      <c r="F667" t="s">
        <v>2132</v>
      </c>
      <c r="G667" t="s">
        <v>198</v>
      </c>
      <c r="H667" t="s">
        <v>157</v>
      </c>
      <c r="I667" t="s">
        <v>136</v>
      </c>
      <c r="J667" t="s">
        <v>137</v>
      </c>
      <c r="K667" t="s">
        <v>138</v>
      </c>
      <c r="L667" t="s">
        <v>2133</v>
      </c>
      <c r="M667" t="s">
        <v>2134</v>
      </c>
      <c r="N667">
        <v>1.2836111109999999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2.3201255315300005</v>
      </c>
      <c r="AC667">
        <v>0</v>
      </c>
      <c r="AD667">
        <v>0</v>
      </c>
      <c r="AE667">
        <v>2.3201255315300005</v>
      </c>
    </row>
    <row r="668" spans="1:31" x14ac:dyDescent="0.3">
      <c r="A668">
        <v>2553150</v>
      </c>
      <c r="B668">
        <v>1</v>
      </c>
      <c r="C668" t="s">
        <v>80</v>
      </c>
      <c r="D668" t="s">
        <v>83</v>
      </c>
      <c r="E668" t="s">
        <v>166</v>
      </c>
      <c r="F668" t="s">
        <v>2135</v>
      </c>
      <c r="G668" t="s">
        <v>198</v>
      </c>
      <c r="H668" t="s">
        <v>157</v>
      </c>
      <c r="I668" t="s">
        <v>136</v>
      </c>
      <c r="J668" t="s">
        <v>137</v>
      </c>
      <c r="K668" t="s">
        <v>138</v>
      </c>
      <c r="L668" t="s">
        <v>2136</v>
      </c>
      <c r="M668" t="s">
        <v>2137</v>
      </c>
      <c r="N668">
        <v>1.535833333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4</v>
      </c>
      <c r="U668">
        <v>0</v>
      </c>
      <c r="V668">
        <v>3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32.779697538205582</v>
      </c>
      <c r="AC668">
        <v>0</v>
      </c>
      <c r="AD668">
        <v>146.56444599260257</v>
      </c>
      <c r="AE668">
        <v>179.34414353080814</v>
      </c>
    </row>
    <row r="669" spans="1:31" x14ac:dyDescent="0.3">
      <c r="A669">
        <v>2553196</v>
      </c>
      <c r="B669">
        <v>1</v>
      </c>
      <c r="C669" t="s">
        <v>81</v>
      </c>
      <c r="D669" t="s">
        <v>128</v>
      </c>
      <c r="E669" t="s">
        <v>147</v>
      </c>
      <c r="F669" t="s">
        <v>347</v>
      </c>
      <c r="G669" t="s">
        <v>134</v>
      </c>
      <c r="H669" t="s">
        <v>135</v>
      </c>
      <c r="I669" t="s">
        <v>136</v>
      </c>
      <c r="J669" t="s">
        <v>137</v>
      </c>
      <c r="K669" t="s">
        <v>138</v>
      </c>
      <c r="L669" t="s">
        <v>2138</v>
      </c>
      <c r="M669" t="s">
        <v>2139</v>
      </c>
      <c r="N669">
        <v>0.319722222</v>
      </c>
      <c r="O669">
        <v>17</v>
      </c>
      <c r="P669">
        <v>1462</v>
      </c>
      <c r="Q669">
        <v>27</v>
      </c>
      <c r="R669">
        <v>21</v>
      </c>
      <c r="S669">
        <v>14</v>
      </c>
      <c r="T669">
        <v>121</v>
      </c>
      <c r="U669">
        <v>1</v>
      </c>
      <c r="V669">
        <v>0</v>
      </c>
      <c r="W669">
        <v>1.66638389677278</v>
      </c>
      <c r="X669">
        <v>57.090091336788866</v>
      </c>
      <c r="Y669">
        <v>111.18675806807062</v>
      </c>
      <c r="Z669">
        <v>2.9024005744253603</v>
      </c>
      <c r="AA669">
        <v>26.616026632575469</v>
      </c>
      <c r="AB669">
        <v>19.174602363138636</v>
      </c>
      <c r="AC669">
        <v>94.373366388543459</v>
      </c>
      <c r="AD669">
        <v>0</v>
      </c>
      <c r="AE669">
        <v>313.00962926031519</v>
      </c>
    </row>
    <row r="670" spans="1:31" x14ac:dyDescent="0.3">
      <c r="A670">
        <v>2552967</v>
      </c>
      <c r="B670">
        <v>1</v>
      </c>
      <c r="C670" t="s">
        <v>81</v>
      </c>
      <c r="D670" t="s">
        <v>113</v>
      </c>
      <c r="E670" t="s">
        <v>141</v>
      </c>
      <c r="F670" t="s">
        <v>885</v>
      </c>
      <c r="G670" t="s">
        <v>318</v>
      </c>
      <c r="H670" t="s">
        <v>135</v>
      </c>
      <c r="I670" t="s">
        <v>136</v>
      </c>
      <c r="J670" t="s">
        <v>137</v>
      </c>
      <c r="K670" t="s">
        <v>138</v>
      </c>
      <c r="L670" t="s">
        <v>2140</v>
      </c>
      <c r="M670" t="s">
        <v>2141</v>
      </c>
      <c r="N670">
        <v>3.0525000000000002</v>
      </c>
      <c r="O670">
        <v>9</v>
      </c>
      <c r="P670">
        <v>1302</v>
      </c>
      <c r="Q670">
        <v>59</v>
      </c>
      <c r="R670">
        <v>406</v>
      </c>
      <c r="S670">
        <v>36</v>
      </c>
      <c r="T670">
        <v>497</v>
      </c>
      <c r="U670">
        <v>22</v>
      </c>
      <c r="V670">
        <v>4</v>
      </c>
      <c r="W670">
        <v>3.9189099953360524</v>
      </c>
      <c r="X670">
        <v>541.19132185276453</v>
      </c>
      <c r="Y670">
        <v>552.96558900793082</v>
      </c>
      <c r="Z670">
        <v>783.09215430518225</v>
      </c>
      <c r="AA670">
        <v>2974.9903510524082</v>
      </c>
      <c r="AB670">
        <v>1144.8680864556909</v>
      </c>
      <c r="AC670">
        <v>6428.7007676410558</v>
      </c>
      <c r="AD670">
        <v>9.3425605759899337</v>
      </c>
      <c r="AE670">
        <v>12439.069740886358</v>
      </c>
    </row>
    <row r="671" spans="1:31" x14ac:dyDescent="0.3">
      <c r="A671">
        <v>2552944</v>
      </c>
      <c r="B671">
        <v>1</v>
      </c>
      <c r="C671" t="s">
        <v>81</v>
      </c>
      <c r="D671" t="s">
        <v>118</v>
      </c>
      <c r="E671" t="s">
        <v>184</v>
      </c>
      <c r="F671" t="s">
        <v>2142</v>
      </c>
      <c r="G671" t="s">
        <v>1084</v>
      </c>
      <c r="H671" t="s">
        <v>135</v>
      </c>
      <c r="I671" t="s">
        <v>136</v>
      </c>
      <c r="J671" t="s">
        <v>137</v>
      </c>
      <c r="K671" t="s">
        <v>138</v>
      </c>
      <c r="L671" t="s">
        <v>2143</v>
      </c>
      <c r="M671" t="s">
        <v>2144</v>
      </c>
      <c r="N671">
        <v>1.1427777770000001</v>
      </c>
      <c r="O671">
        <v>1</v>
      </c>
      <c r="P671">
        <v>557</v>
      </c>
      <c r="Q671">
        <v>14</v>
      </c>
      <c r="R671">
        <v>24</v>
      </c>
      <c r="S671">
        <v>9</v>
      </c>
      <c r="T671">
        <v>77</v>
      </c>
      <c r="U671">
        <v>4</v>
      </c>
      <c r="V671">
        <v>1</v>
      </c>
      <c r="W671">
        <v>1.3579383620036003</v>
      </c>
      <c r="X671">
        <v>104.82144375320037</v>
      </c>
      <c r="Y671">
        <v>32.52539207524007</v>
      </c>
      <c r="Z671">
        <v>49.671166118124411</v>
      </c>
      <c r="AA671">
        <v>157.7190693574837</v>
      </c>
      <c r="AB671">
        <v>28.859223029600855</v>
      </c>
      <c r="AC671">
        <v>597.72127541819646</v>
      </c>
      <c r="AD671">
        <v>1.3345262939804101</v>
      </c>
      <c r="AE671">
        <v>974.01003440782983</v>
      </c>
    </row>
    <row r="672" spans="1:31" x14ac:dyDescent="0.3">
      <c r="A672">
        <v>2553608</v>
      </c>
      <c r="B672">
        <v>1</v>
      </c>
      <c r="C672" t="s">
        <v>80</v>
      </c>
      <c r="D672" t="s">
        <v>105</v>
      </c>
      <c r="E672" t="s">
        <v>166</v>
      </c>
      <c r="F672" t="s">
        <v>2145</v>
      </c>
      <c r="G672" t="s">
        <v>198</v>
      </c>
      <c r="H672" t="s">
        <v>157</v>
      </c>
      <c r="I672" t="s">
        <v>136</v>
      </c>
      <c r="J672" t="s">
        <v>137</v>
      </c>
      <c r="K672" t="s">
        <v>138</v>
      </c>
      <c r="L672" t="s">
        <v>2146</v>
      </c>
      <c r="M672" t="s">
        <v>2147</v>
      </c>
      <c r="N672">
        <v>4.2144444439999997</v>
      </c>
      <c r="O672">
        <v>0</v>
      </c>
      <c r="P672">
        <v>12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9.399588605912454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9.399588605912454</v>
      </c>
    </row>
    <row r="673" spans="1:31" x14ac:dyDescent="0.3">
      <c r="A673">
        <v>2553110</v>
      </c>
      <c r="B673">
        <v>1</v>
      </c>
      <c r="C673" t="s">
        <v>80</v>
      </c>
      <c r="D673" t="s">
        <v>85</v>
      </c>
      <c r="E673" t="s">
        <v>171</v>
      </c>
      <c r="F673" t="s">
        <v>2148</v>
      </c>
      <c r="G673" t="s">
        <v>143</v>
      </c>
      <c r="H673" t="s">
        <v>157</v>
      </c>
      <c r="I673" t="s">
        <v>136</v>
      </c>
      <c r="J673" t="s">
        <v>137</v>
      </c>
      <c r="K673" t="s">
        <v>144</v>
      </c>
      <c r="L673" t="s">
        <v>2149</v>
      </c>
      <c r="M673" t="s">
        <v>2150</v>
      </c>
      <c r="N673">
        <v>7.6588888879999999</v>
      </c>
      <c r="O673">
        <v>0</v>
      </c>
      <c r="P673">
        <v>22</v>
      </c>
      <c r="Q673">
        <v>0</v>
      </c>
      <c r="R673">
        <v>0</v>
      </c>
      <c r="S673">
        <v>0</v>
      </c>
      <c r="T673">
        <v>2</v>
      </c>
      <c r="U673">
        <v>0</v>
      </c>
      <c r="V673">
        <v>0</v>
      </c>
      <c r="W673">
        <v>0</v>
      </c>
      <c r="X673">
        <v>28.745564985877728</v>
      </c>
      <c r="Y673">
        <v>0</v>
      </c>
      <c r="Z673">
        <v>0</v>
      </c>
      <c r="AA673">
        <v>0</v>
      </c>
      <c r="AB673">
        <v>13.701072547997839</v>
      </c>
      <c r="AC673">
        <v>0</v>
      </c>
      <c r="AD673">
        <v>0</v>
      </c>
      <c r="AE673">
        <v>42.446637533875567</v>
      </c>
    </row>
    <row r="674" spans="1:31" x14ac:dyDescent="0.3">
      <c r="A674">
        <v>2553677</v>
      </c>
      <c r="B674">
        <v>1</v>
      </c>
      <c r="C674" t="s">
        <v>80</v>
      </c>
      <c r="D674" t="s">
        <v>103</v>
      </c>
      <c r="E674" t="s">
        <v>147</v>
      </c>
      <c r="F674" t="s">
        <v>2151</v>
      </c>
      <c r="G674" t="s">
        <v>134</v>
      </c>
      <c r="H674" t="s">
        <v>135</v>
      </c>
      <c r="I674" t="s">
        <v>136</v>
      </c>
      <c r="J674" t="s">
        <v>137</v>
      </c>
      <c r="K674" t="s">
        <v>138</v>
      </c>
      <c r="L674" t="s">
        <v>2152</v>
      </c>
      <c r="M674" t="s">
        <v>2153</v>
      </c>
      <c r="N674">
        <v>0.78611111099999997</v>
      </c>
      <c r="O674">
        <v>0</v>
      </c>
      <c r="P674">
        <v>0</v>
      </c>
      <c r="Q674">
        <v>1</v>
      </c>
      <c r="R674">
        <v>0</v>
      </c>
      <c r="S674">
        <v>2</v>
      </c>
      <c r="T674">
        <v>0</v>
      </c>
      <c r="U674">
        <v>4</v>
      </c>
      <c r="V674">
        <v>0</v>
      </c>
      <c r="W674">
        <v>0</v>
      </c>
      <c r="X674">
        <v>0</v>
      </c>
      <c r="Y674">
        <v>1.6412877761550435</v>
      </c>
      <c r="Z674">
        <v>0</v>
      </c>
      <c r="AA674">
        <v>13.407846212076999</v>
      </c>
      <c r="AB674">
        <v>0</v>
      </c>
      <c r="AC674">
        <v>1859.2932737135675</v>
      </c>
      <c r="AD674">
        <v>0</v>
      </c>
      <c r="AE674">
        <v>1874.3424077017996</v>
      </c>
    </row>
    <row r="675" spans="1:31" x14ac:dyDescent="0.3">
      <c r="A675">
        <v>2553322</v>
      </c>
      <c r="B675">
        <v>1</v>
      </c>
      <c r="C675" t="s">
        <v>80</v>
      </c>
      <c r="D675" t="s">
        <v>99</v>
      </c>
      <c r="E675" t="s">
        <v>175</v>
      </c>
      <c r="F675" t="s">
        <v>2154</v>
      </c>
      <c r="G675" t="s">
        <v>202</v>
      </c>
      <c r="H675" t="s">
        <v>157</v>
      </c>
      <c r="I675" t="s">
        <v>136</v>
      </c>
      <c r="J675" t="s">
        <v>137</v>
      </c>
      <c r="K675" t="s">
        <v>138</v>
      </c>
      <c r="L675" t="s">
        <v>2155</v>
      </c>
      <c r="M675" t="s">
        <v>2156</v>
      </c>
      <c r="N675">
        <v>0.65249999999999997</v>
      </c>
      <c r="O675">
        <v>0</v>
      </c>
      <c r="P675">
        <v>46</v>
      </c>
      <c r="Q675">
        <v>0</v>
      </c>
      <c r="R675">
        <v>0</v>
      </c>
      <c r="S675">
        <v>0</v>
      </c>
      <c r="T675">
        <v>7</v>
      </c>
      <c r="U675">
        <v>0</v>
      </c>
      <c r="V675">
        <v>0</v>
      </c>
      <c r="W675">
        <v>0</v>
      </c>
      <c r="X675">
        <v>5.2834129125502285</v>
      </c>
      <c r="Y675">
        <v>0</v>
      </c>
      <c r="Z675">
        <v>0</v>
      </c>
      <c r="AA675">
        <v>0</v>
      </c>
      <c r="AB675">
        <v>2.7077655342373332</v>
      </c>
      <c r="AC675">
        <v>0</v>
      </c>
      <c r="AD675">
        <v>0</v>
      </c>
      <c r="AE675">
        <v>7.9911784467875613</v>
      </c>
    </row>
    <row r="676" spans="1:31" x14ac:dyDescent="0.3">
      <c r="A676">
        <v>2553651</v>
      </c>
      <c r="B676">
        <v>1</v>
      </c>
      <c r="C676" t="s">
        <v>80</v>
      </c>
      <c r="D676" t="s">
        <v>108</v>
      </c>
      <c r="E676" t="s">
        <v>147</v>
      </c>
      <c r="F676" t="s">
        <v>2157</v>
      </c>
      <c r="G676" t="s">
        <v>134</v>
      </c>
      <c r="H676" t="s">
        <v>135</v>
      </c>
      <c r="I676" t="s">
        <v>136</v>
      </c>
      <c r="J676" t="s">
        <v>137</v>
      </c>
      <c r="K676" t="s">
        <v>138</v>
      </c>
      <c r="L676" t="s">
        <v>2158</v>
      </c>
      <c r="M676" t="s">
        <v>2159</v>
      </c>
      <c r="N676">
        <v>1.279722222</v>
      </c>
      <c r="O676">
        <v>1</v>
      </c>
      <c r="P676">
        <v>2002</v>
      </c>
      <c r="Q676">
        <v>2</v>
      </c>
      <c r="R676">
        <v>428</v>
      </c>
      <c r="S676">
        <v>13</v>
      </c>
      <c r="T676">
        <v>285</v>
      </c>
      <c r="U676">
        <v>0</v>
      </c>
      <c r="V676">
        <v>0</v>
      </c>
      <c r="W676">
        <v>0.33286162376</v>
      </c>
      <c r="X676">
        <v>355.1455828398349</v>
      </c>
      <c r="Y676">
        <v>69.336492003711001</v>
      </c>
      <c r="Z676">
        <v>171.43562073055725</v>
      </c>
      <c r="AA676">
        <v>87.193435974648025</v>
      </c>
      <c r="AB676">
        <v>181.01016755343244</v>
      </c>
      <c r="AC676">
        <v>0</v>
      </c>
      <c r="AD676">
        <v>0</v>
      </c>
      <c r="AE676">
        <v>864.45416072594367</v>
      </c>
    </row>
    <row r="677" spans="1:31" x14ac:dyDescent="0.3">
      <c r="A677">
        <v>2552987</v>
      </c>
      <c r="B677">
        <v>1</v>
      </c>
      <c r="C677" t="s">
        <v>80</v>
      </c>
      <c r="D677" t="s">
        <v>106</v>
      </c>
      <c r="E677" t="s">
        <v>141</v>
      </c>
      <c r="F677" t="s">
        <v>2160</v>
      </c>
      <c r="G677" t="s">
        <v>134</v>
      </c>
      <c r="H677" t="s">
        <v>135</v>
      </c>
      <c r="I677" t="s">
        <v>136</v>
      </c>
      <c r="J677" t="s">
        <v>137</v>
      </c>
      <c r="K677" t="s">
        <v>138</v>
      </c>
      <c r="L677" t="s">
        <v>2161</v>
      </c>
      <c r="M677" t="s">
        <v>2162</v>
      </c>
      <c r="N677">
        <v>0.31805555499999999</v>
      </c>
      <c r="O677">
        <v>1</v>
      </c>
      <c r="P677">
        <v>4</v>
      </c>
      <c r="Q677">
        <v>68</v>
      </c>
      <c r="R677">
        <v>331</v>
      </c>
      <c r="S677">
        <v>27</v>
      </c>
      <c r="T677">
        <v>61</v>
      </c>
      <c r="U677">
        <v>0</v>
      </c>
      <c r="V677">
        <v>0</v>
      </c>
      <c r="W677">
        <v>0.119868546193425</v>
      </c>
      <c r="X677">
        <v>0.40825655708716668</v>
      </c>
      <c r="Y677">
        <v>180.69130670541392</v>
      </c>
      <c r="Z677">
        <v>292.40854501230643</v>
      </c>
      <c r="AA677">
        <v>23.625762817562894</v>
      </c>
      <c r="AB677">
        <v>36.265740195212082</v>
      </c>
      <c r="AC677">
        <v>0</v>
      </c>
      <c r="AD677">
        <v>0</v>
      </c>
      <c r="AE677">
        <v>533.5194798337759</v>
      </c>
    </row>
    <row r="678" spans="1:31" x14ac:dyDescent="0.3">
      <c r="A678">
        <v>2553010</v>
      </c>
      <c r="B678">
        <v>1</v>
      </c>
      <c r="C678" t="s">
        <v>81</v>
      </c>
      <c r="D678" t="s">
        <v>123</v>
      </c>
      <c r="E678" t="s">
        <v>147</v>
      </c>
      <c r="F678" t="s">
        <v>2163</v>
      </c>
      <c r="G678" t="s">
        <v>134</v>
      </c>
      <c r="H678" t="s">
        <v>135</v>
      </c>
      <c r="I678" t="s">
        <v>136</v>
      </c>
      <c r="J678" t="s">
        <v>137</v>
      </c>
      <c r="K678" t="s">
        <v>138</v>
      </c>
      <c r="L678" t="s">
        <v>2164</v>
      </c>
      <c r="M678" t="s">
        <v>2165</v>
      </c>
      <c r="N678">
        <v>1.721944444</v>
      </c>
      <c r="O678">
        <v>2</v>
      </c>
      <c r="P678">
        <v>380</v>
      </c>
      <c r="Q678">
        <v>146</v>
      </c>
      <c r="R678">
        <v>57</v>
      </c>
      <c r="S678">
        <v>12</v>
      </c>
      <c r="T678">
        <v>35</v>
      </c>
      <c r="U678">
        <v>0</v>
      </c>
      <c r="V678">
        <v>0</v>
      </c>
      <c r="W678">
        <v>0.59177451879999998</v>
      </c>
      <c r="X678">
        <v>92.23912971720182</v>
      </c>
      <c r="Y678">
        <v>608.26196446432937</v>
      </c>
      <c r="Z678">
        <v>178.62329875796092</v>
      </c>
      <c r="AA678">
        <v>18.2351976380778</v>
      </c>
      <c r="AB678">
        <v>31.223301816774622</v>
      </c>
      <c r="AC678">
        <v>0</v>
      </c>
      <c r="AD678">
        <v>0</v>
      </c>
      <c r="AE678">
        <v>929.17466691314462</v>
      </c>
    </row>
    <row r="679" spans="1:31" x14ac:dyDescent="0.3">
      <c r="A679">
        <v>2553279</v>
      </c>
      <c r="B679">
        <v>1</v>
      </c>
      <c r="C679" t="s">
        <v>80</v>
      </c>
      <c r="D679" t="s">
        <v>93</v>
      </c>
      <c r="E679" t="s">
        <v>141</v>
      </c>
      <c r="F679" t="s">
        <v>2166</v>
      </c>
      <c r="G679" t="s">
        <v>194</v>
      </c>
      <c r="H679" t="s">
        <v>135</v>
      </c>
      <c r="I679" t="s">
        <v>136</v>
      </c>
      <c r="J679" t="s">
        <v>137</v>
      </c>
      <c r="K679" t="s">
        <v>144</v>
      </c>
      <c r="L679" t="s">
        <v>2167</v>
      </c>
      <c r="M679" t="s">
        <v>2168</v>
      </c>
      <c r="N679">
        <v>3.8588888880000001</v>
      </c>
      <c r="O679">
        <v>0</v>
      </c>
      <c r="P679">
        <v>7304</v>
      </c>
      <c r="Q679">
        <v>19</v>
      </c>
      <c r="R679">
        <v>1545</v>
      </c>
      <c r="S679">
        <v>71</v>
      </c>
      <c r="T679">
        <v>1371</v>
      </c>
      <c r="U679">
        <v>1</v>
      </c>
      <c r="V679">
        <v>0</v>
      </c>
      <c r="W679">
        <v>0</v>
      </c>
      <c r="X679">
        <v>4445.3922500173876</v>
      </c>
      <c r="Y679">
        <v>260.48931788078573</v>
      </c>
      <c r="Z679">
        <v>6381.8370235526963</v>
      </c>
      <c r="AA679">
        <v>1289.3598026501916</v>
      </c>
      <c r="AB679">
        <v>4334.6496276498083</v>
      </c>
      <c r="AC679">
        <v>101.63057342585468</v>
      </c>
      <c r="AD679">
        <v>0</v>
      </c>
      <c r="AE679">
        <v>16813.358595176724</v>
      </c>
    </row>
    <row r="680" spans="1:31" x14ac:dyDescent="0.3">
      <c r="A680">
        <v>2553067</v>
      </c>
      <c r="B680">
        <v>1</v>
      </c>
      <c r="C680" t="s">
        <v>80</v>
      </c>
      <c r="D680" t="s">
        <v>96</v>
      </c>
      <c r="E680" t="s">
        <v>147</v>
      </c>
      <c r="F680" t="s">
        <v>2169</v>
      </c>
      <c r="G680" t="s">
        <v>194</v>
      </c>
      <c r="H680" t="s">
        <v>135</v>
      </c>
      <c r="I680" t="s">
        <v>136</v>
      </c>
      <c r="J680" t="s">
        <v>137</v>
      </c>
      <c r="K680" t="s">
        <v>144</v>
      </c>
      <c r="L680" t="s">
        <v>2170</v>
      </c>
      <c r="M680" t="s">
        <v>2171</v>
      </c>
      <c r="N680">
        <v>1.0022222220000001</v>
      </c>
      <c r="O680">
        <v>0</v>
      </c>
      <c r="P680">
        <v>75</v>
      </c>
      <c r="Q680">
        <v>0</v>
      </c>
      <c r="R680">
        <v>1</v>
      </c>
      <c r="S680">
        <v>0</v>
      </c>
      <c r="T680">
        <v>120</v>
      </c>
      <c r="U680">
        <v>0</v>
      </c>
      <c r="V680">
        <v>0</v>
      </c>
      <c r="W680">
        <v>0</v>
      </c>
      <c r="X680">
        <v>16.254330212749306</v>
      </c>
      <c r="Y680">
        <v>0</v>
      </c>
      <c r="Z680">
        <v>0</v>
      </c>
      <c r="AA680">
        <v>0</v>
      </c>
      <c r="AB680">
        <v>66.250276235050407</v>
      </c>
      <c r="AC680">
        <v>0</v>
      </c>
      <c r="AD680">
        <v>0</v>
      </c>
      <c r="AE680">
        <v>82.504606447799716</v>
      </c>
    </row>
    <row r="681" spans="1:31" x14ac:dyDescent="0.3">
      <c r="A681">
        <v>2553614</v>
      </c>
      <c r="B681">
        <v>1</v>
      </c>
      <c r="C681" t="s">
        <v>81</v>
      </c>
      <c r="D681" t="s">
        <v>127</v>
      </c>
      <c r="E681" t="s">
        <v>147</v>
      </c>
      <c r="F681" t="s">
        <v>2172</v>
      </c>
      <c r="G681" t="s">
        <v>134</v>
      </c>
      <c r="H681" t="s">
        <v>135</v>
      </c>
      <c r="I681" t="s">
        <v>136</v>
      </c>
      <c r="J681" t="s">
        <v>137</v>
      </c>
      <c r="K681" t="s">
        <v>138</v>
      </c>
      <c r="L681" t="s">
        <v>2173</v>
      </c>
      <c r="M681" t="s">
        <v>2174</v>
      </c>
      <c r="N681">
        <v>1.0027777769999999</v>
      </c>
      <c r="O681">
        <v>4</v>
      </c>
      <c r="P681">
        <v>78</v>
      </c>
      <c r="Q681">
        <v>100</v>
      </c>
      <c r="R681">
        <v>92</v>
      </c>
      <c r="S681">
        <v>2</v>
      </c>
      <c r="T681">
        <v>8</v>
      </c>
      <c r="U681">
        <v>0</v>
      </c>
      <c r="V681">
        <v>0</v>
      </c>
      <c r="W681">
        <v>1.0631063993083034</v>
      </c>
      <c r="X681">
        <v>13.374267672189033</v>
      </c>
      <c r="Y681">
        <v>140.50587313018519</v>
      </c>
      <c r="Z681">
        <v>137.09803897559684</v>
      </c>
      <c r="AA681">
        <v>6.3497898154241605</v>
      </c>
      <c r="AB681">
        <v>4.1486999776971656</v>
      </c>
      <c r="AC681">
        <v>0</v>
      </c>
      <c r="AD681">
        <v>0</v>
      </c>
      <c r="AE681">
        <v>302.53977597040074</v>
      </c>
    </row>
    <row r="682" spans="1:31" x14ac:dyDescent="0.3">
      <c r="A682">
        <v>2553422</v>
      </c>
      <c r="B682">
        <v>1</v>
      </c>
      <c r="C682" t="s">
        <v>81</v>
      </c>
      <c r="D682" t="s">
        <v>118</v>
      </c>
      <c r="E682" t="s">
        <v>147</v>
      </c>
      <c r="F682" t="s">
        <v>2175</v>
      </c>
      <c r="G682" t="s">
        <v>134</v>
      </c>
      <c r="H682" t="s">
        <v>135</v>
      </c>
      <c r="I682" t="s">
        <v>136</v>
      </c>
      <c r="J682" t="s">
        <v>137</v>
      </c>
      <c r="K682" t="s">
        <v>138</v>
      </c>
      <c r="L682" t="s">
        <v>2176</v>
      </c>
      <c r="M682" t="s">
        <v>2177</v>
      </c>
      <c r="N682">
        <v>0.99472222200000004</v>
      </c>
      <c r="O682">
        <v>2</v>
      </c>
      <c r="P682">
        <v>454</v>
      </c>
      <c r="Q682">
        <v>50</v>
      </c>
      <c r="R682">
        <v>68</v>
      </c>
      <c r="S682">
        <v>19</v>
      </c>
      <c r="T682">
        <v>47</v>
      </c>
      <c r="U682">
        <v>0</v>
      </c>
      <c r="V682">
        <v>0</v>
      </c>
      <c r="W682">
        <v>0.9069442330404166</v>
      </c>
      <c r="X682">
        <v>98.850314097950402</v>
      </c>
      <c r="Y682">
        <v>153.37396074101511</v>
      </c>
      <c r="Z682">
        <v>53.368880207583288</v>
      </c>
      <c r="AA682">
        <v>173.7603743699199</v>
      </c>
      <c r="AB682">
        <v>28.806918316887291</v>
      </c>
      <c r="AC682">
        <v>0</v>
      </c>
      <c r="AD682">
        <v>0</v>
      </c>
      <c r="AE682">
        <v>509.06739196639637</v>
      </c>
    </row>
    <row r="683" spans="1:31" x14ac:dyDescent="0.3">
      <c r="A683">
        <v>2553173</v>
      </c>
      <c r="B683">
        <v>1</v>
      </c>
      <c r="C683" t="s">
        <v>80</v>
      </c>
      <c r="D683" t="s">
        <v>107</v>
      </c>
      <c r="E683" t="s">
        <v>184</v>
      </c>
      <c r="F683" t="s">
        <v>2178</v>
      </c>
      <c r="G683" t="s">
        <v>301</v>
      </c>
      <c r="H683" t="s">
        <v>135</v>
      </c>
      <c r="I683" t="s">
        <v>136</v>
      </c>
      <c r="J683" t="s">
        <v>137</v>
      </c>
      <c r="K683" t="s">
        <v>144</v>
      </c>
      <c r="L683" t="s">
        <v>2179</v>
      </c>
      <c r="M683" t="s">
        <v>2180</v>
      </c>
      <c r="N683">
        <v>4.4413888879999996</v>
      </c>
      <c r="O683">
        <v>0</v>
      </c>
      <c r="P683">
        <v>389</v>
      </c>
      <c r="Q683">
        <v>0</v>
      </c>
      <c r="R683">
        <v>1</v>
      </c>
      <c r="S683">
        <v>1</v>
      </c>
      <c r="T683">
        <v>38</v>
      </c>
      <c r="U683">
        <v>0</v>
      </c>
      <c r="V683">
        <v>0</v>
      </c>
      <c r="W683">
        <v>0</v>
      </c>
      <c r="X683">
        <v>238.15442697099255</v>
      </c>
      <c r="Y683">
        <v>0</v>
      </c>
      <c r="Z683">
        <v>0.18627358816943335</v>
      </c>
      <c r="AA683">
        <v>148.34169892124507</v>
      </c>
      <c r="AB683">
        <v>241.33054165446887</v>
      </c>
      <c r="AC683">
        <v>0</v>
      </c>
      <c r="AD683">
        <v>0</v>
      </c>
      <c r="AE683">
        <v>628.01294113487597</v>
      </c>
    </row>
    <row r="684" spans="1:31" x14ac:dyDescent="0.3">
      <c r="A684">
        <v>2553508</v>
      </c>
      <c r="B684">
        <v>1</v>
      </c>
      <c r="C684" t="s">
        <v>80</v>
      </c>
      <c r="D684" t="s">
        <v>87</v>
      </c>
      <c r="E684" t="s">
        <v>155</v>
      </c>
      <c r="F684" t="s">
        <v>2181</v>
      </c>
      <c r="G684" t="s">
        <v>2182</v>
      </c>
      <c r="H684" t="s">
        <v>157</v>
      </c>
      <c r="I684" t="s">
        <v>136</v>
      </c>
      <c r="J684" t="s">
        <v>137</v>
      </c>
      <c r="K684" t="s">
        <v>138</v>
      </c>
      <c r="L684" t="s">
        <v>2183</v>
      </c>
      <c r="M684" t="s">
        <v>2184</v>
      </c>
      <c r="N684">
        <v>2.008611111</v>
      </c>
      <c r="O684">
        <v>0</v>
      </c>
      <c r="P684">
        <v>392</v>
      </c>
      <c r="Q684">
        <v>0</v>
      </c>
      <c r="R684">
        <v>0</v>
      </c>
      <c r="S684">
        <v>0</v>
      </c>
      <c r="T684">
        <v>3</v>
      </c>
      <c r="U684">
        <v>0</v>
      </c>
      <c r="V684">
        <v>0</v>
      </c>
      <c r="W684">
        <v>0</v>
      </c>
      <c r="X684">
        <v>168.17078226623343</v>
      </c>
      <c r="Y684">
        <v>0</v>
      </c>
      <c r="Z684">
        <v>0</v>
      </c>
      <c r="AA684">
        <v>0</v>
      </c>
      <c r="AB684">
        <v>1.3644197218099066</v>
      </c>
      <c r="AC684">
        <v>0</v>
      </c>
      <c r="AD684">
        <v>0</v>
      </c>
      <c r="AE684">
        <v>169.53520198804333</v>
      </c>
    </row>
    <row r="685" spans="1:31" x14ac:dyDescent="0.3">
      <c r="A685">
        <v>2553657</v>
      </c>
      <c r="B685">
        <v>1</v>
      </c>
      <c r="C685" t="s">
        <v>81</v>
      </c>
      <c r="D685" t="s">
        <v>127</v>
      </c>
      <c r="E685" t="s">
        <v>184</v>
      </c>
      <c r="F685" t="s">
        <v>2185</v>
      </c>
      <c r="G685" t="s">
        <v>134</v>
      </c>
      <c r="H685" t="s">
        <v>135</v>
      </c>
      <c r="I685" t="s">
        <v>136</v>
      </c>
      <c r="J685" t="s">
        <v>137</v>
      </c>
      <c r="K685" t="s">
        <v>138</v>
      </c>
      <c r="L685" t="s">
        <v>2186</v>
      </c>
      <c r="M685" t="s">
        <v>2187</v>
      </c>
      <c r="N685">
        <v>0.27916666600000001</v>
      </c>
      <c r="O685">
        <v>0</v>
      </c>
      <c r="P685">
        <v>97</v>
      </c>
      <c r="Q685">
        <v>0</v>
      </c>
      <c r="R685">
        <v>6</v>
      </c>
      <c r="S685">
        <v>0</v>
      </c>
      <c r="T685">
        <v>21</v>
      </c>
      <c r="U685">
        <v>0</v>
      </c>
      <c r="V685">
        <v>0</v>
      </c>
      <c r="W685">
        <v>0</v>
      </c>
      <c r="X685">
        <v>5.01710655516223</v>
      </c>
      <c r="Y685">
        <v>0</v>
      </c>
      <c r="Z685">
        <v>0.93232258693140491</v>
      </c>
      <c r="AA685">
        <v>0</v>
      </c>
      <c r="AB685">
        <v>2.4910681383309159</v>
      </c>
      <c r="AC685">
        <v>0</v>
      </c>
      <c r="AD685">
        <v>0</v>
      </c>
      <c r="AE685">
        <v>8.4404972804245517</v>
      </c>
    </row>
    <row r="686" spans="1:31" x14ac:dyDescent="0.3">
      <c r="A686">
        <v>2553454</v>
      </c>
      <c r="B686">
        <v>1</v>
      </c>
      <c r="C686" t="s">
        <v>81</v>
      </c>
      <c r="D686" t="s">
        <v>116</v>
      </c>
      <c r="E686" t="s">
        <v>141</v>
      </c>
      <c r="F686" t="s">
        <v>2188</v>
      </c>
      <c r="G686" t="s">
        <v>134</v>
      </c>
      <c r="H686" t="s">
        <v>135</v>
      </c>
      <c r="I686" t="s">
        <v>136</v>
      </c>
      <c r="J686" t="s">
        <v>137</v>
      </c>
      <c r="K686" t="s">
        <v>138</v>
      </c>
      <c r="L686" t="s">
        <v>2189</v>
      </c>
      <c r="M686" t="s">
        <v>2190</v>
      </c>
      <c r="N686">
        <v>0.79500000000000004</v>
      </c>
      <c r="O686">
        <v>8</v>
      </c>
      <c r="P686">
        <v>1010</v>
      </c>
      <c r="Q686">
        <v>117</v>
      </c>
      <c r="R686">
        <v>234</v>
      </c>
      <c r="S686">
        <v>12</v>
      </c>
      <c r="T686">
        <v>105</v>
      </c>
      <c r="U686">
        <v>1</v>
      </c>
      <c r="V686">
        <v>0</v>
      </c>
      <c r="W686">
        <v>0.71808645936000004</v>
      </c>
      <c r="X686">
        <v>109.77096113339118</v>
      </c>
      <c r="Y686">
        <v>247.60810494654754</v>
      </c>
      <c r="Z686">
        <v>74.280664647674385</v>
      </c>
      <c r="AA686">
        <v>31.476613026441033</v>
      </c>
      <c r="AB686">
        <v>39.564038735372968</v>
      </c>
      <c r="AC686">
        <v>2.9615333325271425</v>
      </c>
      <c r="AD686">
        <v>0</v>
      </c>
      <c r="AE686">
        <v>506.3800022813142</v>
      </c>
    </row>
    <row r="687" spans="1:31" x14ac:dyDescent="0.3">
      <c r="A687">
        <v>2553262</v>
      </c>
      <c r="B687">
        <v>1</v>
      </c>
      <c r="C687" t="s">
        <v>81</v>
      </c>
      <c r="D687" t="s">
        <v>113</v>
      </c>
      <c r="E687" t="s">
        <v>141</v>
      </c>
      <c r="F687" t="s">
        <v>2191</v>
      </c>
      <c r="G687" t="s">
        <v>134</v>
      </c>
      <c r="H687" t="s">
        <v>135</v>
      </c>
      <c r="I687" t="s">
        <v>680</v>
      </c>
      <c r="J687" t="s">
        <v>137</v>
      </c>
      <c r="K687" t="s">
        <v>138</v>
      </c>
      <c r="L687" t="s">
        <v>2192</v>
      </c>
      <c r="M687" t="s">
        <v>2193</v>
      </c>
      <c r="N687">
        <v>2.7777777E-2</v>
      </c>
      <c r="O687">
        <v>0</v>
      </c>
      <c r="P687">
        <v>616</v>
      </c>
      <c r="Q687">
        <v>0</v>
      </c>
      <c r="R687">
        <v>136</v>
      </c>
      <c r="S687">
        <v>2</v>
      </c>
      <c r="T687">
        <v>23</v>
      </c>
      <c r="U687">
        <v>0</v>
      </c>
      <c r="V687">
        <v>0</v>
      </c>
      <c r="W687">
        <v>0</v>
      </c>
      <c r="X687">
        <v>1.8690032454554468</v>
      </c>
      <c r="Y687">
        <v>0</v>
      </c>
      <c r="Z687">
        <v>1.3435982507771673</v>
      </c>
      <c r="AA687">
        <v>5.1998819527000001E-2</v>
      </c>
      <c r="AB687">
        <v>0.28633995666899997</v>
      </c>
      <c r="AC687">
        <v>0</v>
      </c>
      <c r="AD687">
        <v>0</v>
      </c>
      <c r="AE687">
        <v>3.5509402724286141</v>
      </c>
    </row>
    <row r="688" spans="1:31" x14ac:dyDescent="0.3">
      <c r="A688">
        <v>2553099</v>
      </c>
      <c r="B688">
        <v>1</v>
      </c>
      <c r="C688" t="s">
        <v>80</v>
      </c>
      <c r="D688" t="s">
        <v>85</v>
      </c>
      <c r="E688" t="s">
        <v>171</v>
      </c>
      <c r="F688" t="s">
        <v>2194</v>
      </c>
      <c r="G688" t="s">
        <v>143</v>
      </c>
      <c r="H688" t="s">
        <v>157</v>
      </c>
      <c r="I688" t="s">
        <v>136</v>
      </c>
      <c r="J688" t="s">
        <v>137</v>
      </c>
      <c r="K688" t="s">
        <v>144</v>
      </c>
      <c r="L688" t="s">
        <v>2195</v>
      </c>
      <c r="M688" t="s">
        <v>2196</v>
      </c>
      <c r="N688">
        <v>7.8111111109999998</v>
      </c>
      <c r="O688">
        <v>0</v>
      </c>
      <c r="P688">
        <v>15</v>
      </c>
      <c r="Q688">
        <v>0</v>
      </c>
      <c r="R688">
        <v>0</v>
      </c>
      <c r="S688">
        <v>0</v>
      </c>
      <c r="T688">
        <v>3</v>
      </c>
      <c r="U688">
        <v>0</v>
      </c>
      <c r="V688">
        <v>0</v>
      </c>
      <c r="W688">
        <v>0</v>
      </c>
      <c r="X688">
        <v>20.120683366524602</v>
      </c>
      <c r="Y688">
        <v>0</v>
      </c>
      <c r="Z688">
        <v>0</v>
      </c>
      <c r="AA688">
        <v>0</v>
      </c>
      <c r="AB688">
        <v>13.857889618479446</v>
      </c>
      <c r="AC688">
        <v>0</v>
      </c>
      <c r="AD688">
        <v>0</v>
      </c>
      <c r="AE688">
        <v>33.97857298500405</v>
      </c>
    </row>
    <row r="689" spans="1:31" x14ac:dyDescent="0.3">
      <c r="A689">
        <v>2552953</v>
      </c>
      <c r="B689">
        <v>1</v>
      </c>
      <c r="C689" t="s">
        <v>80</v>
      </c>
      <c r="D689" t="s">
        <v>107</v>
      </c>
      <c r="E689" t="s">
        <v>171</v>
      </c>
      <c r="F689" t="s">
        <v>2197</v>
      </c>
      <c r="G689" t="s">
        <v>202</v>
      </c>
      <c r="H689" t="s">
        <v>157</v>
      </c>
      <c r="I689" t="s">
        <v>136</v>
      </c>
      <c r="J689" t="s">
        <v>137</v>
      </c>
      <c r="K689" t="s">
        <v>138</v>
      </c>
      <c r="L689" t="s">
        <v>2198</v>
      </c>
      <c r="M689" t="s">
        <v>2199</v>
      </c>
      <c r="N689">
        <v>0.61361111099999999</v>
      </c>
      <c r="O689">
        <v>0</v>
      </c>
      <c r="P689">
        <v>145</v>
      </c>
      <c r="Q689">
        <v>0</v>
      </c>
      <c r="R689">
        <v>0</v>
      </c>
      <c r="S689">
        <v>0</v>
      </c>
      <c r="T689">
        <v>10</v>
      </c>
      <c r="U689">
        <v>0</v>
      </c>
      <c r="V689">
        <v>1</v>
      </c>
      <c r="W689">
        <v>0</v>
      </c>
      <c r="X689">
        <v>11.318873665212871</v>
      </c>
      <c r="Y689">
        <v>0</v>
      </c>
      <c r="Z689">
        <v>0</v>
      </c>
      <c r="AA689">
        <v>0</v>
      </c>
      <c r="AB689">
        <v>3.3160821273357786</v>
      </c>
      <c r="AC689">
        <v>0</v>
      </c>
      <c r="AD689">
        <v>0.25543575444477329</v>
      </c>
      <c r="AE689">
        <v>14.890391546993424</v>
      </c>
    </row>
    <row r="690" spans="1:31" x14ac:dyDescent="0.3">
      <c r="A690">
        <v>2553076</v>
      </c>
      <c r="B690">
        <v>1</v>
      </c>
      <c r="C690" t="s">
        <v>80</v>
      </c>
      <c r="D690" t="s">
        <v>107</v>
      </c>
      <c r="E690" t="s">
        <v>141</v>
      </c>
      <c r="F690" t="s">
        <v>2200</v>
      </c>
      <c r="G690" t="s">
        <v>194</v>
      </c>
      <c r="H690" t="s">
        <v>135</v>
      </c>
      <c r="I690" t="s">
        <v>136</v>
      </c>
      <c r="J690" t="s">
        <v>137</v>
      </c>
      <c r="K690" t="s">
        <v>144</v>
      </c>
      <c r="L690" t="s">
        <v>2201</v>
      </c>
      <c r="M690" t="s">
        <v>2202</v>
      </c>
      <c r="N690">
        <v>6.4586111109999997</v>
      </c>
      <c r="O690">
        <v>3</v>
      </c>
      <c r="P690">
        <v>920</v>
      </c>
      <c r="Q690">
        <v>75</v>
      </c>
      <c r="R690">
        <v>82</v>
      </c>
      <c r="S690">
        <v>22</v>
      </c>
      <c r="T690">
        <v>91</v>
      </c>
      <c r="U690">
        <v>1</v>
      </c>
      <c r="V690">
        <v>0</v>
      </c>
      <c r="W690">
        <v>13.741306865921938</v>
      </c>
      <c r="X690">
        <v>950.32351749406723</v>
      </c>
      <c r="Y690">
        <v>1976.2282936432209</v>
      </c>
      <c r="Z690">
        <v>431.41880395780834</v>
      </c>
      <c r="AA690">
        <v>1190.5082244510515</v>
      </c>
      <c r="AB690">
        <v>471.12112717220589</v>
      </c>
      <c r="AC690">
        <v>378.36239348449499</v>
      </c>
      <c r="AD690">
        <v>0</v>
      </c>
      <c r="AE690">
        <v>5411.7036670687703</v>
      </c>
    </row>
    <row r="691" spans="1:31" x14ac:dyDescent="0.3">
      <c r="A691">
        <v>2553408</v>
      </c>
      <c r="B691">
        <v>1</v>
      </c>
      <c r="C691" t="s">
        <v>81</v>
      </c>
      <c r="D691" t="s">
        <v>128</v>
      </c>
      <c r="E691" t="s">
        <v>141</v>
      </c>
      <c r="F691" t="s">
        <v>2203</v>
      </c>
      <c r="G691" t="s">
        <v>134</v>
      </c>
      <c r="H691" t="s">
        <v>135</v>
      </c>
      <c r="I691" t="s">
        <v>136</v>
      </c>
      <c r="J691" t="s">
        <v>137</v>
      </c>
      <c r="K691" t="s">
        <v>138</v>
      </c>
      <c r="L691" t="s">
        <v>2202</v>
      </c>
      <c r="M691" t="s">
        <v>2204</v>
      </c>
      <c r="N691">
        <v>0.25333333299999999</v>
      </c>
      <c r="O691">
        <v>69</v>
      </c>
      <c r="P691">
        <v>5048</v>
      </c>
      <c r="Q691">
        <v>541</v>
      </c>
      <c r="R691">
        <v>393</v>
      </c>
      <c r="S691">
        <v>61</v>
      </c>
      <c r="T691">
        <v>538</v>
      </c>
      <c r="U691">
        <v>4</v>
      </c>
      <c r="V691">
        <v>0</v>
      </c>
      <c r="W691">
        <v>10.672781733859917</v>
      </c>
      <c r="X691">
        <v>194.85254508205571</v>
      </c>
      <c r="Y691">
        <v>210.90623458838965</v>
      </c>
      <c r="Z691">
        <v>66.647228230224073</v>
      </c>
      <c r="AA691">
        <v>177.11585253630494</v>
      </c>
      <c r="AB691">
        <v>80.586860886579942</v>
      </c>
      <c r="AC691">
        <v>87.550983690433213</v>
      </c>
      <c r="AD691">
        <v>0</v>
      </c>
      <c r="AE691">
        <v>828.3324867478475</v>
      </c>
    </row>
    <row r="692" spans="1:31" x14ac:dyDescent="0.3">
      <c r="A692">
        <v>2553331</v>
      </c>
      <c r="B692">
        <v>1</v>
      </c>
      <c r="C692" t="s">
        <v>81</v>
      </c>
      <c r="D692" t="s">
        <v>114</v>
      </c>
      <c r="E692" t="s">
        <v>171</v>
      </c>
      <c r="F692" t="s">
        <v>2205</v>
      </c>
      <c r="G692" t="s">
        <v>202</v>
      </c>
      <c r="H692" t="s">
        <v>157</v>
      </c>
      <c r="I692" t="s">
        <v>136</v>
      </c>
      <c r="J692" t="s">
        <v>137</v>
      </c>
      <c r="K692" t="s">
        <v>138</v>
      </c>
      <c r="L692" t="s">
        <v>2206</v>
      </c>
      <c r="M692" t="s">
        <v>2207</v>
      </c>
      <c r="N692">
        <v>1.9469444440000001</v>
      </c>
      <c r="O692">
        <v>0</v>
      </c>
      <c r="P692">
        <v>76</v>
      </c>
      <c r="Q692">
        <v>0</v>
      </c>
      <c r="R692">
        <v>0</v>
      </c>
      <c r="S692">
        <v>0</v>
      </c>
      <c r="T692">
        <v>26</v>
      </c>
      <c r="U692">
        <v>0</v>
      </c>
      <c r="V692">
        <v>0</v>
      </c>
      <c r="W692">
        <v>0</v>
      </c>
      <c r="X692">
        <v>17.351840765510314</v>
      </c>
      <c r="Y692">
        <v>0</v>
      </c>
      <c r="Z692">
        <v>0</v>
      </c>
      <c r="AA692">
        <v>0</v>
      </c>
      <c r="AB692">
        <v>7.0399112452381658</v>
      </c>
      <c r="AC692">
        <v>0</v>
      </c>
      <c r="AD692">
        <v>0</v>
      </c>
      <c r="AE692">
        <v>24.39175201074848</v>
      </c>
    </row>
    <row r="693" spans="1:31" x14ac:dyDescent="0.3">
      <c r="A693">
        <v>2553185</v>
      </c>
      <c r="B693">
        <v>1</v>
      </c>
      <c r="C693" t="s">
        <v>81</v>
      </c>
      <c r="D693" t="s">
        <v>121</v>
      </c>
      <c r="E693" t="s">
        <v>141</v>
      </c>
      <c r="F693" t="s">
        <v>2208</v>
      </c>
      <c r="G693" t="s">
        <v>134</v>
      </c>
      <c r="H693" t="s">
        <v>135</v>
      </c>
      <c r="I693" t="s">
        <v>136</v>
      </c>
      <c r="J693" t="s">
        <v>137</v>
      </c>
      <c r="K693" t="s">
        <v>138</v>
      </c>
      <c r="L693" t="s">
        <v>2209</v>
      </c>
      <c r="M693" t="s">
        <v>2210</v>
      </c>
      <c r="N693">
        <v>0.96888888799999995</v>
      </c>
      <c r="O693">
        <v>8</v>
      </c>
      <c r="P693">
        <v>1296</v>
      </c>
      <c r="Q693">
        <v>4</v>
      </c>
      <c r="R693">
        <v>123</v>
      </c>
      <c r="S693">
        <v>6</v>
      </c>
      <c r="T693">
        <v>90</v>
      </c>
      <c r="U693">
        <v>0</v>
      </c>
      <c r="V693">
        <v>0</v>
      </c>
      <c r="W693">
        <v>1.7636695375999996</v>
      </c>
      <c r="X693">
        <v>131.68154388259549</v>
      </c>
      <c r="Y693">
        <v>6.7385624530570274</v>
      </c>
      <c r="Z693">
        <v>35.377436552222989</v>
      </c>
      <c r="AA693">
        <v>23.067760661528055</v>
      </c>
      <c r="AB693">
        <v>36.266052783508322</v>
      </c>
      <c r="AC693">
        <v>0</v>
      </c>
      <c r="AD693">
        <v>0</v>
      </c>
      <c r="AE693">
        <v>234.89502587051186</v>
      </c>
    </row>
    <row r="694" spans="1:31" x14ac:dyDescent="0.3">
      <c r="A694">
        <v>2553391</v>
      </c>
      <c r="B694">
        <v>1</v>
      </c>
      <c r="C694" t="s">
        <v>80</v>
      </c>
      <c r="D694" t="s">
        <v>104</v>
      </c>
      <c r="E694" t="s">
        <v>141</v>
      </c>
      <c r="F694" t="s">
        <v>2211</v>
      </c>
      <c r="G694" t="s">
        <v>134</v>
      </c>
      <c r="H694" t="s">
        <v>135</v>
      </c>
      <c r="I694" t="s">
        <v>136</v>
      </c>
      <c r="J694" t="s">
        <v>137</v>
      </c>
      <c r="K694" t="s">
        <v>138</v>
      </c>
      <c r="L694" t="s">
        <v>2212</v>
      </c>
      <c r="M694" t="s">
        <v>2213</v>
      </c>
      <c r="N694">
        <v>2.4277777770000002</v>
      </c>
      <c r="O694">
        <v>10</v>
      </c>
      <c r="P694">
        <v>0</v>
      </c>
      <c r="Q694">
        <v>73</v>
      </c>
      <c r="R694">
        <v>0</v>
      </c>
      <c r="S694">
        <v>25</v>
      </c>
      <c r="T694">
        <v>2</v>
      </c>
      <c r="U694">
        <v>0</v>
      </c>
      <c r="V694">
        <v>0</v>
      </c>
      <c r="W694">
        <v>33.401064027196547</v>
      </c>
      <c r="X694">
        <v>0</v>
      </c>
      <c r="Y694">
        <v>714.8783727017103</v>
      </c>
      <c r="Z694">
        <v>0</v>
      </c>
      <c r="AA694">
        <v>362.8973130671464</v>
      </c>
      <c r="AB694">
        <v>44.40314082980386</v>
      </c>
      <c r="AC694">
        <v>0</v>
      </c>
      <c r="AD694">
        <v>0</v>
      </c>
      <c r="AE694">
        <v>1155.5798906258569</v>
      </c>
    </row>
    <row r="695" spans="1:31" x14ac:dyDescent="0.3">
      <c r="A695">
        <v>2552993</v>
      </c>
      <c r="B695">
        <v>1</v>
      </c>
      <c r="C695" t="s">
        <v>80</v>
      </c>
      <c r="D695" t="s">
        <v>83</v>
      </c>
      <c r="E695" t="s">
        <v>147</v>
      </c>
      <c r="F695" t="s">
        <v>2214</v>
      </c>
      <c r="G695" t="s">
        <v>134</v>
      </c>
      <c r="H695" t="s">
        <v>135</v>
      </c>
      <c r="I695" t="s">
        <v>136</v>
      </c>
      <c r="J695" t="s">
        <v>137</v>
      </c>
      <c r="K695" t="s">
        <v>138</v>
      </c>
      <c r="L695" t="s">
        <v>2215</v>
      </c>
      <c r="M695" t="s">
        <v>2216</v>
      </c>
      <c r="N695">
        <v>1.703888888</v>
      </c>
      <c r="O695">
        <v>0</v>
      </c>
      <c r="P695">
        <v>1</v>
      </c>
      <c r="Q695">
        <v>0</v>
      </c>
      <c r="R695">
        <v>0</v>
      </c>
      <c r="S695">
        <v>7</v>
      </c>
      <c r="T695">
        <v>21</v>
      </c>
      <c r="U695">
        <v>4</v>
      </c>
      <c r="V695">
        <v>4</v>
      </c>
      <c r="W695">
        <v>0</v>
      </c>
      <c r="X695">
        <v>0.58729579984010338</v>
      </c>
      <c r="Y695">
        <v>0</v>
      </c>
      <c r="Z695">
        <v>0</v>
      </c>
      <c r="AA695">
        <v>35.988434312255286</v>
      </c>
      <c r="AB695">
        <v>133.62264969281773</v>
      </c>
      <c r="AC695">
        <v>65.958021282772421</v>
      </c>
      <c r="AD695">
        <v>110.47565244241557</v>
      </c>
      <c r="AE695">
        <v>346.63205353010108</v>
      </c>
    </row>
    <row r="696" spans="1:31" x14ac:dyDescent="0.3">
      <c r="A696">
        <v>2552999</v>
      </c>
      <c r="B696">
        <v>1</v>
      </c>
      <c r="C696" t="s">
        <v>80</v>
      </c>
      <c r="D696" t="s">
        <v>100</v>
      </c>
      <c r="E696" t="s">
        <v>184</v>
      </c>
      <c r="F696" t="s">
        <v>2217</v>
      </c>
      <c r="G696" t="s">
        <v>149</v>
      </c>
      <c r="H696" t="s">
        <v>135</v>
      </c>
      <c r="I696" t="s">
        <v>136</v>
      </c>
      <c r="J696" t="s">
        <v>137</v>
      </c>
      <c r="K696" t="s">
        <v>138</v>
      </c>
      <c r="L696" t="s">
        <v>2218</v>
      </c>
      <c r="M696" t="s">
        <v>2219</v>
      </c>
      <c r="N696">
        <v>1.9127777770000001</v>
      </c>
      <c r="O696">
        <v>0</v>
      </c>
      <c r="P696">
        <v>21</v>
      </c>
      <c r="Q696">
        <v>0</v>
      </c>
      <c r="R696">
        <v>20</v>
      </c>
      <c r="S696">
        <v>10</v>
      </c>
      <c r="T696">
        <v>9</v>
      </c>
      <c r="U696">
        <v>0</v>
      </c>
      <c r="V696">
        <v>0</v>
      </c>
      <c r="W696">
        <v>0</v>
      </c>
      <c r="X696">
        <v>12.352331998136332</v>
      </c>
      <c r="Y696">
        <v>0</v>
      </c>
      <c r="Z696">
        <v>40.872029188429011</v>
      </c>
      <c r="AA696">
        <v>155.02423307684131</v>
      </c>
      <c r="AB696">
        <v>18.791449114919946</v>
      </c>
      <c r="AC696">
        <v>0</v>
      </c>
      <c r="AD696">
        <v>0</v>
      </c>
      <c r="AE696">
        <v>227.0400433783266</v>
      </c>
    </row>
    <row r="697" spans="1:31" x14ac:dyDescent="0.3">
      <c r="A697">
        <v>2553560</v>
      </c>
      <c r="B697">
        <v>1</v>
      </c>
      <c r="C697" t="s">
        <v>80</v>
      </c>
      <c r="D697" t="s">
        <v>104</v>
      </c>
      <c r="E697" t="s">
        <v>141</v>
      </c>
      <c r="F697" t="s">
        <v>2220</v>
      </c>
      <c r="G697" t="s">
        <v>134</v>
      </c>
      <c r="H697" t="s">
        <v>135</v>
      </c>
      <c r="I697" t="s">
        <v>136</v>
      </c>
      <c r="J697" t="s">
        <v>137</v>
      </c>
      <c r="K697" t="s">
        <v>138</v>
      </c>
      <c r="L697" t="s">
        <v>2221</v>
      </c>
      <c r="M697" t="s">
        <v>2222</v>
      </c>
      <c r="N697">
        <v>1.720555555</v>
      </c>
      <c r="O697">
        <v>0</v>
      </c>
      <c r="P697">
        <v>15</v>
      </c>
      <c r="Q697">
        <v>1</v>
      </c>
      <c r="R697">
        <v>4</v>
      </c>
      <c r="S697">
        <v>7</v>
      </c>
      <c r="T697">
        <v>18</v>
      </c>
      <c r="U697">
        <v>3</v>
      </c>
      <c r="V697">
        <v>0</v>
      </c>
      <c r="W697">
        <v>0</v>
      </c>
      <c r="X697">
        <v>3.8844401806669513</v>
      </c>
      <c r="Y697">
        <v>0.29143579342920001</v>
      </c>
      <c r="Z697">
        <v>1.30683514204603</v>
      </c>
      <c r="AA697">
        <v>177.98864185434641</v>
      </c>
      <c r="AB697">
        <v>11.673833297389844</v>
      </c>
      <c r="AC697">
        <v>616.9052463286348</v>
      </c>
      <c r="AD697">
        <v>0</v>
      </c>
      <c r="AE697">
        <v>812.05043259651325</v>
      </c>
    </row>
    <row r="698" spans="1:31" x14ac:dyDescent="0.3">
      <c r="A698">
        <v>2553013</v>
      </c>
      <c r="B698">
        <v>1</v>
      </c>
      <c r="C698" t="s">
        <v>80</v>
      </c>
      <c r="D698" t="s">
        <v>106</v>
      </c>
      <c r="E698" t="s">
        <v>141</v>
      </c>
      <c r="F698" t="s">
        <v>2223</v>
      </c>
      <c r="G698" t="s">
        <v>134</v>
      </c>
      <c r="H698" t="s">
        <v>135</v>
      </c>
      <c r="I698" t="s">
        <v>136</v>
      </c>
      <c r="J698" t="s">
        <v>137</v>
      </c>
      <c r="K698" t="s">
        <v>138</v>
      </c>
      <c r="L698" t="s">
        <v>2224</v>
      </c>
      <c r="M698" t="s">
        <v>2225</v>
      </c>
      <c r="N698">
        <v>0.773888888</v>
      </c>
      <c r="O698">
        <v>3</v>
      </c>
      <c r="P698">
        <v>4696</v>
      </c>
      <c r="Q698">
        <v>296</v>
      </c>
      <c r="R698">
        <v>755</v>
      </c>
      <c r="S698">
        <v>67</v>
      </c>
      <c r="T698">
        <v>922</v>
      </c>
      <c r="U698">
        <v>2</v>
      </c>
      <c r="V698">
        <v>0</v>
      </c>
      <c r="W698">
        <v>0.52862679755245001</v>
      </c>
      <c r="X698">
        <v>493.74468396239604</v>
      </c>
      <c r="Y698">
        <v>810.50252035919004</v>
      </c>
      <c r="Z698">
        <v>887.78292479740844</v>
      </c>
      <c r="AA698">
        <v>194.53596023056593</v>
      </c>
      <c r="AB698">
        <v>314.69904743889862</v>
      </c>
      <c r="AC698">
        <v>49.219600488818941</v>
      </c>
      <c r="AD698">
        <v>0</v>
      </c>
      <c r="AE698">
        <v>2751.0133640748304</v>
      </c>
    </row>
    <row r="699" spans="1:31" x14ac:dyDescent="0.3">
      <c r="A699">
        <v>2553039</v>
      </c>
      <c r="B699">
        <v>1</v>
      </c>
      <c r="C699" t="s">
        <v>81</v>
      </c>
      <c r="D699" t="s">
        <v>114</v>
      </c>
      <c r="E699" t="s">
        <v>166</v>
      </c>
      <c r="F699" t="s">
        <v>2226</v>
      </c>
      <c r="G699" t="s">
        <v>168</v>
      </c>
      <c r="H699" t="s">
        <v>157</v>
      </c>
      <c r="I699" t="s">
        <v>136</v>
      </c>
      <c r="J699" t="s">
        <v>137</v>
      </c>
      <c r="K699" t="s">
        <v>138</v>
      </c>
      <c r="L699" t="s">
        <v>2227</v>
      </c>
      <c r="M699" t="s">
        <v>2228</v>
      </c>
      <c r="N699">
        <v>1.1297222220000001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1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2.5917650307798965</v>
      </c>
      <c r="AC699">
        <v>0</v>
      </c>
      <c r="AD699">
        <v>0</v>
      </c>
      <c r="AE699">
        <v>2.5917650307798965</v>
      </c>
    </row>
    <row r="700" spans="1:31" x14ac:dyDescent="0.3">
      <c r="A700">
        <v>2553182</v>
      </c>
      <c r="B700">
        <v>1</v>
      </c>
      <c r="C700" t="s">
        <v>81</v>
      </c>
      <c r="D700" t="s">
        <v>118</v>
      </c>
      <c r="E700" t="s">
        <v>184</v>
      </c>
      <c r="F700" t="s">
        <v>2229</v>
      </c>
      <c r="G700" t="s">
        <v>143</v>
      </c>
      <c r="H700" t="s">
        <v>135</v>
      </c>
      <c r="I700" t="s">
        <v>136</v>
      </c>
      <c r="J700" t="s">
        <v>137</v>
      </c>
      <c r="K700" t="s">
        <v>144</v>
      </c>
      <c r="L700" t="s">
        <v>2230</v>
      </c>
      <c r="M700" t="s">
        <v>2231</v>
      </c>
      <c r="N700">
        <v>5.5069444440000002</v>
      </c>
      <c r="O700">
        <v>0</v>
      </c>
      <c r="P700">
        <v>0</v>
      </c>
      <c r="Q700">
        <v>0</v>
      </c>
      <c r="R700">
        <v>0</v>
      </c>
      <c r="S700">
        <v>2</v>
      </c>
      <c r="T700">
        <v>205</v>
      </c>
      <c r="U700">
        <v>0</v>
      </c>
      <c r="V700">
        <v>2</v>
      </c>
      <c r="W700">
        <v>0</v>
      </c>
      <c r="X700">
        <v>0</v>
      </c>
      <c r="Y700">
        <v>0</v>
      </c>
      <c r="Z700">
        <v>0</v>
      </c>
      <c r="AA700">
        <v>402.05412377419185</v>
      </c>
      <c r="AB700">
        <v>509.14949193002832</v>
      </c>
      <c r="AC700">
        <v>0</v>
      </c>
      <c r="AD700">
        <v>145.12470532111354</v>
      </c>
      <c r="AE700">
        <v>1056.3283210253337</v>
      </c>
    </row>
    <row r="701" spans="1:31" x14ac:dyDescent="0.3">
      <c r="A701">
        <v>2553205</v>
      </c>
      <c r="B701">
        <v>1</v>
      </c>
      <c r="C701" t="s">
        <v>80</v>
      </c>
      <c r="D701" t="s">
        <v>96</v>
      </c>
      <c r="E701" t="s">
        <v>166</v>
      </c>
      <c r="F701" t="s">
        <v>2232</v>
      </c>
      <c r="G701" t="s">
        <v>198</v>
      </c>
      <c r="H701" t="s">
        <v>157</v>
      </c>
      <c r="I701" t="s">
        <v>136</v>
      </c>
      <c r="J701" t="s">
        <v>137</v>
      </c>
      <c r="K701" t="s">
        <v>138</v>
      </c>
      <c r="L701" t="s">
        <v>2233</v>
      </c>
      <c r="M701" t="s">
        <v>2234</v>
      </c>
      <c r="N701">
        <v>5.1261111110000002</v>
      </c>
      <c r="O701">
        <v>0</v>
      </c>
      <c r="P701">
        <v>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13.166487275030478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13.166487275030478</v>
      </c>
    </row>
    <row r="702" spans="1:31" x14ac:dyDescent="0.3">
      <c r="A702">
        <v>2553554</v>
      </c>
      <c r="B702">
        <v>1</v>
      </c>
      <c r="C702" t="s">
        <v>80</v>
      </c>
      <c r="D702" t="s">
        <v>85</v>
      </c>
      <c r="E702" t="s">
        <v>166</v>
      </c>
      <c r="F702" t="s">
        <v>2235</v>
      </c>
      <c r="G702" t="s">
        <v>168</v>
      </c>
      <c r="H702" t="s">
        <v>157</v>
      </c>
      <c r="I702" t="s">
        <v>136</v>
      </c>
      <c r="J702" t="s">
        <v>137</v>
      </c>
      <c r="K702" t="s">
        <v>138</v>
      </c>
      <c r="L702" t="s">
        <v>2236</v>
      </c>
      <c r="M702" t="s">
        <v>2237</v>
      </c>
      <c r="N702">
        <v>1.0605555550000001</v>
      </c>
      <c r="O702">
        <v>0</v>
      </c>
      <c r="P702">
        <v>6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0.84117573272872659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0.84117573272872659</v>
      </c>
    </row>
    <row r="703" spans="1:31" x14ac:dyDescent="0.3">
      <c r="A703">
        <v>2553305</v>
      </c>
      <c r="B703">
        <v>1</v>
      </c>
      <c r="C703" t="s">
        <v>80</v>
      </c>
      <c r="D703" t="s">
        <v>96</v>
      </c>
      <c r="E703" t="s">
        <v>166</v>
      </c>
      <c r="F703" t="s">
        <v>2238</v>
      </c>
      <c r="G703" t="s">
        <v>181</v>
      </c>
      <c r="H703" t="s">
        <v>157</v>
      </c>
      <c r="I703" t="s">
        <v>136</v>
      </c>
      <c r="J703" t="s">
        <v>137</v>
      </c>
      <c r="K703" t="s">
        <v>138</v>
      </c>
      <c r="L703" t="s">
        <v>2239</v>
      </c>
      <c r="M703" t="s">
        <v>2240</v>
      </c>
      <c r="N703">
        <v>4.2991666659999996</v>
      </c>
      <c r="O703">
        <v>0</v>
      </c>
      <c r="P703">
        <v>1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3.4842529872215904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3.4842529872215904</v>
      </c>
    </row>
    <row r="704" spans="1:31" x14ac:dyDescent="0.3">
      <c r="A704">
        <v>2553620</v>
      </c>
      <c r="B704">
        <v>1</v>
      </c>
      <c r="C704" t="s">
        <v>81</v>
      </c>
      <c r="D704" t="s">
        <v>120</v>
      </c>
      <c r="E704" t="s">
        <v>184</v>
      </c>
      <c r="F704" t="s">
        <v>2241</v>
      </c>
      <c r="G704" t="s">
        <v>134</v>
      </c>
      <c r="H704" t="s">
        <v>135</v>
      </c>
      <c r="I704" t="s">
        <v>136</v>
      </c>
      <c r="J704" t="s">
        <v>137</v>
      </c>
      <c r="K704" t="s">
        <v>138</v>
      </c>
      <c r="L704" t="s">
        <v>2242</v>
      </c>
      <c r="M704" t="s">
        <v>2243</v>
      </c>
      <c r="N704">
        <v>0.84666666599999996</v>
      </c>
      <c r="O704">
        <v>1</v>
      </c>
      <c r="P704">
        <v>1718</v>
      </c>
      <c r="Q704">
        <v>0</v>
      </c>
      <c r="R704">
        <v>11</v>
      </c>
      <c r="S704">
        <v>0</v>
      </c>
      <c r="T704">
        <v>92</v>
      </c>
      <c r="U704">
        <v>0</v>
      </c>
      <c r="V704">
        <v>0</v>
      </c>
      <c r="W704">
        <v>0.21028761600000001</v>
      </c>
      <c r="X704">
        <v>327.4267108430011</v>
      </c>
      <c r="Y704">
        <v>0</v>
      </c>
      <c r="Z704">
        <v>26.34794919648796</v>
      </c>
      <c r="AA704">
        <v>0</v>
      </c>
      <c r="AB704">
        <v>64.509420659097245</v>
      </c>
      <c r="AC704">
        <v>0</v>
      </c>
      <c r="AD704">
        <v>0</v>
      </c>
      <c r="AE704">
        <v>418.49436831458632</v>
      </c>
    </row>
    <row r="705" spans="1:31" x14ac:dyDescent="0.3">
      <c r="A705">
        <v>2552956</v>
      </c>
      <c r="B705">
        <v>1</v>
      </c>
      <c r="C705" t="s">
        <v>80</v>
      </c>
      <c r="D705" t="s">
        <v>87</v>
      </c>
      <c r="E705" t="s">
        <v>166</v>
      </c>
      <c r="F705" t="s">
        <v>2244</v>
      </c>
      <c r="G705" t="s">
        <v>198</v>
      </c>
      <c r="H705" t="s">
        <v>157</v>
      </c>
      <c r="I705" t="s">
        <v>136</v>
      </c>
      <c r="J705" t="s">
        <v>137</v>
      </c>
      <c r="K705" t="s">
        <v>138</v>
      </c>
      <c r="L705" t="s">
        <v>2245</v>
      </c>
      <c r="M705" t="s">
        <v>2246</v>
      </c>
      <c r="N705">
        <v>2.5044444440000002</v>
      </c>
      <c r="O705">
        <v>0</v>
      </c>
      <c r="P705">
        <v>25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12.587677422336901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12.587677422336901</v>
      </c>
    </row>
    <row r="706" spans="1:31" x14ac:dyDescent="0.3">
      <c r="A706">
        <v>2553497</v>
      </c>
      <c r="B706">
        <v>1</v>
      </c>
      <c r="C706" t="s">
        <v>80</v>
      </c>
      <c r="D706" t="s">
        <v>105</v>
      </c>
      <c r="E706" t="s">
        <v>175</v>
      </c>
      <c r="F706" t="s">
        <v>2247</v>
      </c>
      <c r="G706" t="s">
        <v>202</v>
      </c>
      <c r="H706" t="s">
        <v>157</v>
      </c>
      <c r="I706" t="s">
        <v>136</v>
      </c>
      <c r="J706" t="s">
        <v>137</v>
      </c>
      <c r="K706" t="s">
        <v>138</v>
      </c>
      <c r="L706" t="s">
        <v>2248</v>
      </c>
      <c r="M706" t="s">
        <v>2249</v>
      </c>
      <c r="N706">
        <v>0.70250000000000001</v>
      </c>
      <c r="O706">
        <v>0</v>
      </c>
      <c r="P706">
        <v>115</v>
      </c>
      <c r="Q706">
        <v>0</v>
      </c>
      <c r="R706">
        <v>0</v>
      </c>
      <c r="S706">
        <v>0</v>
      </c>
      <c r="T706">
        <v>16</v>
      </c>
      <c r="U706">
        <v>0</v>
      </c>
      <c r="V706">
        <v>0</v>
      </c>
      <c r="W706">
        <v>0</v>
      </c>
      <c r="X706">
        <v>14.779630185596952</v>
      </c>
      <c r="Y706">
        <v>0</v>
      </c>
      <c r="Z706">
        <v>0</v>
      </c>
      <c r="AA706">
        <v>0</v>
      </c>
      <c r="AB706">
        <v>8.2063047572496775</v>
      </c>
      <c r="AC706">
        <v>0</v>
      </c>
      <c r="AD706">
        <v>0</v>
      </c>
      <c r="AE706">
        <v>22.98593494284663</v>
      </c>
    </row>
    <row r="707" spans="1:31" x14ac:dyDescent="0.3">
      <c r="A707">
        <v>2552933</v>
      </c>
      <c r="B707">
        <v>1</v>
      </c>
      <c r="C707" t="s">
        <v>80</v>
      </c>
      <c r="D707" t="s">
        <v>108</v>
      </c>
      <c r="E707" t="s">
        <v>147</v>
      </c>
      <c r="F707" t="s">
        <v>2250</v>
      </c>
      <c r="G707" t="s">
        <v>134</v>
      </c>
      <c r="H707" t="s">
        <v>135</v>
      </c>
      <c r="I707" t="s">
        <v>136</v>
      </c>
      <c r="J707" t="s">
        <v>137</v>
      </c>
      <c r="K707" t="s">
        <v>138</v>
      </c>
      <c r="L707" t="s">
        <v>2251</v>
      </c>
      <c r="M707" t="s">
        <v>2252</v>
      </c>
      <c r="N707">
        <v>0.30833333299999999</v>
      </c>
      <c r="O707">
        <v>0</v>
      </c>
      <c r="P707">
        <v>170</v>
      </c>
      <c r="Q707">
        <v>0</v>
      </c>
      <c r="R707">
        <v>60</v>
      </c>
      <c r="S707">
        <v>1</v>
      </c>
      <c r="T707">
        <v>27</v>
      </c>
      <c r="U707">
        <v>0</v>
      </c>
      <c r="V707">
        <v>0</v>
      </c>
      <c r="W707">
        <v>0</v>
      </c>
      <c r="X707">
        <v>6.6630673497205963</v>
      </c>
      <c r="Y707">
        <v>0</v>
      </c>
      <c r="Z707">
        <v>3.5918548264353261</v>
      </c>
      <c r="AA707">
        <v>1.4988921015466998</v>
      </c>
      <c r="AB707">
        <v>2.9958941645457919</v>
      </c>
      <c r="AC707">
        <v>0</v>
      </c>
      <c r="AD707">
        <v>0</v>
      </c>
      <c r="AE707">
        <v>14.749708442248414</v>
      </c>
    </row>
    <row r="708" spans="1:31" x14ac:dyDescent="0.3">
      <c r="A708">
        <v>2553451</v>
      </c>
      <c r="B708">
        <v>1</v>
      </c>
      <c r="C708" t="s">
        <v>81</v>
      </c>
      <c r="D708" t="s">
        <v>128</v>
      </c>
      <c r="E708" t="s">
        <v>141</v>
      </c>
      <c r="F708" t="s">
        <v>2253</v>
      </c>
      <c r="G708" t="s">
        <v>134</v>
      </c>
      <c r="H708" t="s">
        <v>135</v>
      </c>
      <c r="I708" t="s">
        <v>136</v>
      </c>
      <c r="J708" t="s">
        <v>137</v>
      </c>
      <c r="K708" t="s">
        <v>138</v>
      </c>
      <c r="L708" t="s">
        <v>2254</v>
      </c>
      <c r="M708" t="s">
        <v>2255</v>
      </c>
      <c r="N708">
        <v>0.33027777699999999</v>
      </c>
      <c r="O708">
        <v>27</v>
      </c>
      <c r="P708">
        <v>11549</v>
      </c>
      <c r="Q708">
        <v>43</v>
      </c>
      <c r="R708">
        <v>165</v>
      </c>
      <c r="S708">
        <v>50</v>
      </c>
      <c r="T708">
        <v>955</v>
      </c>
      <c r="U708">
        <v>10</v>
      </c>
      <c r="V708">
        <v>1</v>
      </c>
      <c r="W708">
        <v>2.6040036752223212</v>
      </c>
      <c r="X708">
        <v>679.02571008983159</v>
      </c>
      <c r="Y708">
        <v>125.79504516675325</v>
      </c>
      <c r="Z708">
        <v>43.806392366748369</v>
      </c>
      <c r="AA708">
        <v>128.411773150583</v>
      </c>
      <c r="AB708">
        <v>311.66400877150812</v>
      </c>
      <c r="AC708">
        <v>482.66185189647115</v>
      </c>
      <c r="AD708">
        <v>4.8729367413510758</v>
      </c>
      <c r="AE708">
        <v>1778.8417218584691</v>
      </c>
    </row>
    <row r="709" spans="1:31" x14ac:dyDescent="0.3">
      <c r="A709">
        <v>2553056</v>
      </c>
      <c r="B709">
        <v>1</v>
      </c>
      <c r="C709" t="s">
        <v>81</v>
      </c>
      <c r="D709" t="s">
        <v>123</v>
      </c>
      <c r="E709" t="s">
        <v>184</v>
      </c>
      <c r="F709" t="s">
        <v>2256</v>
      </c>
      <c r="G709" t="s">
        <v>134</v>
      </c>
      <c r="H709" t="s">
        <v>135</v>
      </c>
      <c r="I709" t="s">
        <v>136</v>
      </c>
      <c r="J709" t="s">
        <v>137</v>
      </c>
      <c r="K709" t="s">
        <v>138</v>
      </c>
      <c r="L709" t="s">
        <v>2257</v>
      </c>
      <c r="M709" t="s">
        <v>2258</v>
      </c>
      <c r="N709">
        <v>1.058611111</v>
      </c>
      <c r="O709">
        <v>2</v>
      </c>
      <c r="P709">
        <v>0</v>
      </c>
      <c r="Q709">
        <v>102</v>
      </c>
      <c r="R709">
        <v>1</v>
      </c>
      <c r="S709">
        <v>6</v>
      </c>
      <c r="T709">
        <v>0</v>
      </c>
      <c r="U709">
        <v>0</v>
      </c>
      <c r="V709">
        <v>0</v>
      </c>
      <c r="W709">
        <v>0.31862419671498676</v>
      </c>
      <c r="X709">
        <v>0</v>
      </c>
      <c r="Y709">
        <v>135.29562345678352</v>
      </c>
      <c r="Z709">
        <v>1.3816526314085</v>
      </c>
      <c r="AA709">
        <v>7.3898723755363296</v>
      </c>
      <c r="AB709">
        <v>0</v>
      </c>
      <c r="AC709">
        <v>0</v>
      </c>
      <c r="AD709">
        <v>0</v>
      </c>
      <c r="AE709">
        <v>144.38577266044334</v>
      </c>
    </row>
    <row r="710" spans="1:31" x14ac:dyDescent="0.3">
      <c r="A710">
        <v>2553388</v>
      </c>
      <c r="B710">
        <v>1</v>
      </c>
      <c r="C710" t="s">
        <v>81</v>
      </c>
      <c r="D710" t="s">
        <v>124</v>
      </c>
      <c r="E710" t="s">
        <v>141</v>
      </c>
      <c r="F710" t="s">
        <v>2259</v>
      </c>
      <c r="G710" t="s">
        <v>134</v>
      </c>
      <c r="H710" t="s">
        <v>135</v>
      </c>
      <c r="I710" t="s">
        <v>136</v>
      </c>
      <c r="J710" t="s">
        <v>137</v>
      </c>
      <c r="K710" t="s">
        <v>138</v>
      </c>
      <c r="L710" t="s">
        <v>2260</v>
      </c>
      <c r="M710" t="s">
        <v>2261</v>
      </c>
      <c r="N710">
        <v>0.47666666600000002</v>
      </c>
      <c r="O710">
        <v>2</v>
      </c>
      <c r="P710">
        <v>0</v>
      </c>
      <c r="Q710">
        <v>39</v>
      </c>
      <c r="R710">
        <v>0</v>
      </c>
      <c r="S710">
        <v>3</v>
      </c>
      <c r="T710">
        <v>0</v>
      </c>
      <c r="U710">
        <v>0</v>
      </c>
      <c r="V710">
        <v>0</v>
      </c>
      <c r="W710">
        <v>1.9275977097519999E-2</v>
      </c>
      <c r="X710">
        <v>0</v>
      </c>
      <c r="Y710">
        <v>57.356523551883264</v>
      </c>
      <c r="Z710">
        <v>0</v>
      </c>
      <c r="AA710">
        <v>1.10781575092188</v>
      </c>
      <c r="AB710">
        <v>0</v>
      </c>
      <c r="AC710">
        <v>0</v>
      </c>
      <c r="AD710">
        <v>0</v>
      </c>
      <c r="AE710">
        <v>58.483615279902665</v>
      </c>
    </row>
    <row r="711" spans="1:31" x14ac:dyDescent="0.3">
      <c r="A711">
        <v>2553142</v>
      </c>
      <c r="B711">
        <v>1</v>
      </c>
      <c r="C711" t="s">
        <v>80</v>
      </c>
      <c r="D711" t="s">
        <v>93</v>
      </c>
      <c r="E711" t="s">
        <v>155</v>
      </c>
      <c r="F711" t="s">
        <v>2262</v>
      </c>
      <c r="G711" t="s">
        <v>194</v>
      </c>
      <c r="H711" t="s">
        <v>157</v>
      </c>
      <c r="I711" t="s">
        <v>136</v>
      </c>
      <c r="J711" t="s">
        <v>137</v>
      </c>
      <c r="K711" t="s">
        <v>144</v>
      </c>
      <c r="L711" t="s">
        <v>2263</v>
      </c>
      <c r="M711" t="s">
        <v>2264</v>
      </c>
      <c r="N711">
        <v>6.2952777769999999</v>
      </c>
      <c r="O711">
        <v>0</v>
      </c>
      <c r="P711">
        <v>171</v>
      </c>
      <c r="Q711">
        <v>0</v>
      </c>
      <c r="R711">
        <v>0</v>
      </c>
      <c r="S711">
        <v>0</v>
      </c>
      <c r="T711">
        <v>28</v>
      </c>
      <c r="U711">
        <v>0</v>
      </c>
      <c r="V711">
        <v>0</v>
      </c>
      <c r="W711">
        <v>0</v>
      </c>
      <c r="X711">
        <v>211.63646750295581</v>
      </c>
      <c r="Y711">
        <v>0</v>
      </c>
      <c r="Z711">
        <v>0</v>
      </c>
      <c r="AA711">
        <v>0</v>
      </c>
      <c r="AB711">
        <v>611.67748418914653</v>
      </c>
      <c r="AC711">
        <v>0</v>
      </c>
      <c r="AD711">
        <v>0</v>
      </c>
      <c r="AE711">
        <v>823.31395169210236</v>
      </c>
    </row>
    <row r="712" spans="1:31" x14ac:dyDescent="0.3">
      <c r="A712">
        <v>2553534</v>
      </c>
      <c r="B712">
        <v>1</v>
      </c>
      <c r="C712" t="s">
        <v>81</v>
      </c>
      <c r="D712" t="s">
        <v>121</v>
      </c>
      <c r="E712" t="s">
        <v>147</v>
      </c>
      <c r="F712" t="s">
        <v>2265</v>
      </c>
      <c r="G712" t="s">
        <v>134</v>
      </c>
      <c r="H712" t="s">
        <v>135</v>
      </c>
      <c r="I712" t="s">
        <v>136</v>
      </c>
      <c r="J712" t="s">
        <v>137</v>
      </c>
      <c r="K712" t="s">
        <v>138</v>
      </c>
      <c r="L712" t="s">
        <v>2266</v>
      </c>
      <c r="M712" t="s">
        <v>2267</v>
      </c>
      <c r="N712">
        <v>0.44666666599999999</v>
      </c>
      <c r="O712">
        <v>3</v>
      </c>
      <c r="P712">
        <v>289</v>
      </c>
      <c r="Q712">
        <v>4</v>
      </c>
      <c r="R712">
        <v>38</v>
      </c>
      <c r="S712">
        <v>3</v>
      </c>
      <c r="T712">
        <v>14</v>
      </c>
      <c r="U712">
        <v>0</v>
      </c>
      <c r="V712">
        <v>0</v>
      </c>
      <c r="W712">
        <v>0.31629559391999995</v>
      </c>
      <c r="X712">
        <v>17.840690275620542</v>
      </c>
      <c r="Y712">
        <v>3.25378068267272</v>
      </c>
      <c r="Z712">
        <v>9.538463758554899</v>
      </c>
      <c r="AA712">
        <v>9.3235687089124646</v>
      </c>
      <c r="AB712">
        <v>4.7973974549138667</v>
      </c>
      <c r="AC712">
        <v>0</v>
      </c>
      <c r="AD712">
        <v>0</v>
      </c>
      <c r="AE712">
        <v>45.070196474594482</v>
      </c>
    </row>
    <row r="713" spans="1:31" x14ac:dyDescent="0.3">
      <c r="A713">
        <v>2552996</v>
      </c>
      <c r="B713">
        <v>1</v>
      </c>
      <c r="C713" t="s">
        <v>81</v>
      </c>
      <c r="D713" t="s">
        <v>121</v>
      </c>
      <c r="E713" t="s">
        <v>141</v>
      </c>
      <c r="F713" t="s">
        <v>2208</v>
      </c>
      <c r="G713" t="s">
        <v>134</v>
      </c>
      <c r="H713" t="s">
        <v>135</v>
      </c>
      <c r="I713" t="s">
        <v>136</v>
      </c>
      <c r="J713" t="s">
        <v>137</v>
      </c>
      <c r="K713" t="s">
        <v>138</v>
      </c>
      <c r="L713" t="s">
        <v>2268</v>
      </c>
      <c r="M713" t="s">
        <v>2269</v>
      </c>
      <c r="N713">
        <v>1.1369444440000001</v>
      </c>
      <c r="O713">
        <v>8</v>
      </c>
      <c r="P713">
        <v>1260</v>
      </c>
      <c r="Q713">
        <v>4</v>
      </c>
      <c r="R713">
        <v>123</v>
      </c>
      <c r="S713">
        <v>6</v>
      </c>
      <c r="T713">
        <v>88</v>
      </c>
      <c r="U713">
        <v>0</v>
      </c>
      <c r="V713">
        <v>0</v>
      </c>
      <c r="W713">
        <v>1.4003160588799999</v>
      </c>
      <c r="X713">
        <v>127.69709615102404</v>
      </c>
      <c r="Y713">
        <v>6.399238478700239</v>
      </c>
      <c r="Z713">
        <v>37.825682147505688</v>
      </c>
      <c r="AA713">
        <v>19.249696880669113</v>
      </c>
      <c r="AB713">
        <v>26.535676210109131</v>
      </c>
      <c r="AC713">
        <v>0</v>
      </c>
      <c r="AD713">
        <v>0</v>
      </c>
      <c r="AE713">
        <v>219.1077059268882</v>
      </c>
    </row>
    <row r="714" spans="1:31" x14ac:dyDescent="0.3">
      <c r="A714">
        <v>2553537</v>
      </c>
      <c r="B714">
        <v>1</v>
      </c>
      <c r="C714" t="s">
        <v>81</v>
      </c>
      <c r="D714" t="s">
        <v>115</v>
      </c>
      <c r="E714" t="s">
        <v>171</v>
      </c>
      <c r="F714" t="s">
        <v>2270</v>
      </c>
      <c r="G714" t="s">
        <v>190</v>
      </c>
      <c r="H714" t="s">
        <v>157</v>
      </c>
      <c r="I714" t="s">
        <v>136</v>
      </c>
      <c r="J714" t="s">
        <v>137</v>
      </c>
      <c r="K714" t="s">
        <v>138</v>
      </c>
      <c r="L714" t="s">
        <v>2271</v>
      </c>
      <c r="M714" t="s">
        <v>2272</v>
      </c>
      <c r="N714">
        <v>6.1436111110000002</v>
      </c>
      <c r="O714">
        <v>0</v>
      </c>
      <c r="P714">
        <v>8</v>
      </c>
      <c r="Q714">
        <v>0</v>
      </c>
      <c r="R714">
        <v>1</v>
      </c>
      <c r="S714">
        <v>0</v>
      </c>
      <c r="T714">
        <v>1</v>
      </c>
      <c r="U714">
        <v>0</v>
      </c>
      <c r="V714">
        <v>0</v>
      </c>
      <c r="W714">
        <v>0</v>
      </c>
      <c r="X714">
        <v>0.49353712687752016</v>
      </c>
      <c r="Y714">
        <v>0</v>
      </c>
      <c r="Z714">
        <v>5.7018976532870004E-2</v>
      </c>
      <c r="AA714">
        <v>0</v>
      </c>
      <c r="AB714">
        <v>8.6312576165422215</v>
      </c>
      <c r="AC714">
        <v>0</v>
      </c>
      <c r="AD714">
        <v>0</v>
      </c>
      <c r="AE714">
        <v>9.1818137199526113</v>
      </c>
    </row>
    <row r="715" spans="1:31" x14ac:dyDescent="0.3">
      <c r="A715">
        <v>2553016</v>
      </c>
      <c r="B715">
        <v>1</v>
      </c>
      <c r="C715" t="s">
        <v>80</v>
      </c>
      <c r="D715" t="s">
        <v>97</v>
      </c>
      <c r="E715" t="s">
        <v>171</v>
      </c>
      <c r="F715" t="s">
        <v>2273</v>
      </c>
      <c r="G715" t="s">
        <v>229</v>
      </c>
      <c r="H715" t="s">
        <v>157</v>
      </c>
      <c r="I715" t="s">
        <v>136</v>
      </c>
      <c r="J715" t="s">
        <v>137</v>
      </c>
      <c r="K715" t="s">
        <v>138</v>
      </c>
      <c r="L715" t="s">
        <v>2274</v>
      </c>
      <c r="M715" t="s">
        <v>2275</v>
      </c>
      <c r="N715">
        <v>3.8744444439999999</v>
      </c>
      <c r="O715">
        <v>0</v>
      </c>
      <c r="P715">
        <v>4</v>
      </c>
      <c r="Q715">
        <v>0</v>
      </c>
      <c r="R715">
        <v>4</v>
      </c>
      <c r="S715">
        <v>0</v>
      </c>
      <c r="T715">
        <v>1</v>
      </c>
      <c r="U715">
        <v>0</v>
      </c>
      <c r="V715">
        <v>0</v>
      </c>
      <c r="W715">
        <v>0</v>
      </c>
      <c r="X715">
        <v>2.4740182222575249</v>
      </c>
      <c r="Y715">
        <v>0</v>
      </c>
      <c r="Z715">
        <v>23.759874761875242</v>
      </c>
      <c r="AA715">
        <v>0</v>
      </c>
      <c r="AB715">
        <v>0.72456236125036</v>
      </c>
      <c r="AC715">
        <v>0</v>
      </c>
      <c r="AD715">
        <v>0</v>
      </c>
      <c r="AE715">
        <v>26.958455345383125</v>
      </c>
    </row>
    <row r="716" spans="1:31" x14ac:dyDescent="0.3">
      <c r="A716">
        <v>2553371</v>
      </c>
      <c r="B716">
        <v>1</v>
      </c>
      <c r="C716" t="s">
        <v>80</v>
      </c>
      <c r="D716" t="s">
        <v>93</v>
      </c>
      <c r="E716" t="s">
        <v>132</v>
      </c>
      <c r="F716" t="s">
        <v>2276</v>
      </c>
      <c r="G716" t="s">
        <v>194</v>
      </c>
      <c r="H716" t="s">
        <v>135</v>
      </c>
      <c r="I716" t="s">
        <v>136</v>
      </c>
      <c r="J716" t="s">
        <v>137</v>
      </c>
      <c r="K716" t="s">
        <v>144</v>
      </c>
      <c r="L716" t="s">
        <v>2277</v>
      </c>
      <c r="M716" t="s">
        <v>2278</v>
      </c>
      <c r="N716">
        <v>1.0205555550000001</v>
      </c>
      <c r="O716">
        <v>4</v>
      </c>
      <c r="P716">
        <v>3581</v>
      </c>
      <c r="Q716">
        <v>119</v>
      </c>
      <c r="R716">
        <v>957</v>
      </c>
      <c r="S716">
        <v>54</v>
      </c>
      <c r="T716">
        <v>758</v>
      </c>
      <c r="U716">
        <v>2</v>
      </c>
      <c r="V716">
        <v>0</v>
      </c>
      <c r="W716">
        <v>5.1034091745618806</v>
      </c>
      <c r="X716">
        <v>552.48647528715469</v>
      </c>
      <c r="Y716">
        <v>1077.4372032356043</v>
      </c>
      <c r="Z716">
        <v>2236.3990331326559</v>
      </c>
      <c r="AA716">
        <v>317.97812567752015</v>
      </c>
      <c r="AB716">
        <v>965.19870582417468</v>
      </c>
      <c r="AC716">
        <v>85.790324609639455</v>
      </c>
      <c r="AD716">
        <v>0</v>
      </c>
      <c r="AE716">
        <v>5240.3932769413113</v>
      </c>
    </row>
    <row r="717" spans="1:31" x14ac:dyDescent="0.3">
      <c r="A717">
        <v>2553059</v>
      </c>
      <c r="B717">
        <v>1</v>
      </c>
      <c r="C717" t="s">
        <v>81</v>
      </c>
      <c r="D717" t="s">
        <v>124</v>
      </c>
      <c r="E717" t="s">
        <v>184</v>
      </c>
      <c r="F717" t="s">
        <v>2279</v>
      </c>
      <c r="G717" t="s">
        <v>149</v>
      </c>
      <c r="H717" t="s">
        <v>135</v>
      </c>
      <c r="I717" t="s">
        <v>136</v>
      </c>
      <c r="J717" t="s">
        <v>137</v>
      </c>
      <c r="K717" t="s">
        <v>138</v>
      </c>
      <c r="L717" t="s">
        <v>2280</v>
      </c>
      <c r="M717" t="s">
        <v>2281</v>
      </c>
      <c r="N717">
        <v>2.0788888879999998</v>
      </c>
      <c r="O717">
        <v>0</v>
      </c>
      <c r="P717">
        <v>316</v>
      </c>
      <c r="Q717">
        <v>0</v>
      </c>
      <c r="R717">
        <v>3</v>
      </c>
      <c r="S717">
        <v>0</v>
      </c>
      <c r="T717">
        <v>16</v>
      </c>
      <c r="U717">
        <v>0</v>
      </c>
      <c r="V717">
        <v>0</v>
      </c>
      <c r="W717">
        <v>0</v>
      </c>
      <c r="X717">
        <v>88.748775377755564</v>
      </c>
      <c r="Y717">
        <v>0</v>
      </c>
      <c r="Z717">
        <v>2.329552313384823</v>
      </c>
      <c r="AA717">
        <v>0</v>
      </c>
      <c r="AB717">
        <v>21.101025005366782</v>
      </c>
      <c r="AC717">
        <v>0</v>
      </c>
      <c r="AD717">
        <v>0</v>
      </c>
      <c r="AE717">
        <v>112.17935269650717</v>
      </c>
    </row>
    <row r="718" spans="1:31" x14ac:dyDescent="0.3">
      <c r="A718">
        <v>2553036</v>
      </c>
      <c r="B718">
        <v>1</v>
      </c>
      <c r="C718" t="s">
        <v>80</v>
      </c>
      <c r="D718" t="s">
        <v>104</v>
      </c>
      <c r="E718" t="s">
        <v>141</v>
      </c>
      <c r="F718" t="s">
        <v>2220</v>
      </c>
      <c r="G718" t="s">
        <v>134</v>
      </c>
      <c r="H718" t="s">
        <v>135</v>
      </c>
      <c r="I718" t="s">
        <v>136</v>
      </c>
      <c r="J718" t="s">
        <v>137</v>
      </c>
      <c r="K718" t="s">
        <v>138</v>
      </c>
      <c r="L718" t="s">
        <v>2282</v>
      </c>
      <c r="M718" t="s">
        <v>2283</v>
      </c>
      <c r="N718">
        <v>1.1811111110000001</v>
      </c>
      <c r="O718">
        <v>0</v>
      </c>
      <c r="P718">
        <v>15</v>
      </c>
      <c r="Q718">
        <v>1</v>
      </c>
      <c r="R718">
        <v>4</v>
      </c>
      <c r="S718">
        <v>7</v>
      </c>
      <c r="T718">
        <v>18</v>
      </c>
      <c r="U718">
        <v>3</v>
      </c>
      <c r="V718">
        <v>0</v>
      </c>
      <c r="W718">
        <v>0</v>
      </c>
      <c r="X718">
        <v>2.3527826772844098</v>
      </c>
      <c r="Y718">
        <v>0.19529914409505336</v>
      </c>
      <c r="Z718">
        <v>0.87625250333371507</v>
      </c>
      <c r="AA718">
        <v>119.92971032383954</v>
      </c>
      <c r="AB718">
        <v>7.217825222511089</v>
      </c>
      <c r="AC718">
        <v>825.1961595705684</v>
      </c>
      <c r="AD718">
        <v>0</v>
      </c>
      <c r="AE718">
        <v>955.76802944163217</v>
      </c>
    </row>
    <row r="719" spans="1:31" x14ac:dyDescent="0.3">
      <c r="A719">
        <v>2553351</v>
      </c>
      <c r="B719">
        <v>1</v>
      </c>
      <c r="C719" t="s">
        <v>81</v>
      </c>
      <c r="D719" t="s">
        <v>115</v>
      </c>
      <c r="E719" t="s">
        <v>184</v>
      </c>
      <c r="F719" t="s">
        <v>2284</v>
      </c>
      <c r="G719" t="s">
        <v>149</v>
      </c>
      <c r="H719" t="s">
        <v>135</v>
      </c>
      <c r="I719" t="s">
        <v>136</v>
      </c>
      <c r="J719" t="s">
        <v>137</v>
      </c>
      <c r="K719" t="s">
        <v>138</v>
      </c>
      <c r="L719" t="s">
        <v>2285</v>
      </c>
      <c r="M719" t="s">
        <v>2286</v>
      </c>
      <c r="N719">
        <v>3.4766666659999999</v>
      </c>
      <c r="O719">
        <v>0</v>
      </c>
      <c r="P719">
        <v>12</v>
      </c>
      <c r="Q719">
        <v>0</v>
      </c>
      <c r="R719">
        <v>12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4.3850201078065885</v>
      </c>
      <c r="Y719">
        <v>0</v>
      </c>
      <c r="Z719">
        <v>26.403580310555647</v>
      </c>
      <c r="AA719">
        <v>0</v>
      </c>
      <c r="AB719">
        <v>0</v>
      </c>
      <c r="AC719">
        <v>0</v>
      </c>
      <c r="AD719">
        <v>0</v>
      </c>
      <c r="AE719">
        <v>30.788600418362236</v>
      </c>
    </row>
    <row r="720" spans="1:31" x14ac:dyDescent="0.3">
      <c r="A720">
        <v>2553328</v>
      </c>
      <c r="B720">
        <v>1</v>
      </c>
      <c r="C720" t="s">
        <v>80</v>
      </c>
      <c r="D720" t="s">
        <v>104</v>
      </c>
      <c r="E720" t="s">
        <v>141</v>
      </c>
      <c r="F720" t="s">
        <v>1600</v>
      </c>
      <c r="G720" t="s">
        <v>134</v>
      </c>
      <c r="H720" t="s">
        <v>135</v>
      </c>
      <c r="I720" t="s">
        <v>136</v>
      </c>
      <c r="J720" t="s">
        <v>137</v>
      </c>
      <c r="K720" t="s">
        <v>138</v>
      </c>
      <c r="L720" t="s">
        <v>2287</v>
      </c>
      <c r="M720" t="s">
        <v>2288</v>
      </c>
      <c r="N720">
        <v>9.3055554999999998E-2</v>
      </c>
      <c r="O720">
        <v>9</v>
      </c>
      <c r="P720">
        <v>4</v>
      </c>
      <c r="Q720">
        <v>36</v>
      </c>
      <c r="R720">
        <v>14</v>
      </c>
      <c r="S720">
        <v>39</v>
      </c>
      <c r="T720">
        <v>19</v>
      </c>
      <c r="U720">
        <v>8</v>
      </c>
      <c r="V720">
        <v>0</v>
      </c>
      <c r="W720">
        <v>0.25213695433033334</v>
      </c>
      <c r="X720">
        <v>0.5173787809078334</v>
      </c>
      <c r="Y720">
        <v>4.5106411698617501</v>
      </c>
      <c r="Z720">
        <v>1.1334775431597917</v>
      </c>
      <c r="AA720">
        <v>16.545407243173109</v>
      </c>
      <c r="AB720">
        <v>2.4047134784897581</v>
      </c>
      <c r="AC720">
        <v>154.34923942688201</v>
      </c>
      <c r="AD720">
        <v>0</v>
      </c>
      <c r="AE720">
        <v>179.71299459680458</v>
      </c>
    </row>
    <row r="721" spans="1:31" x14ac:dyDescent="0.3">
      <c r="A721">
        <v>2553222</v>
      </c>
      <c r="B721">
        <v>1</v>
      </c>
      <c r="C721" t="s">
        <v>81</v>
      </c>
      <c r="D721" t="s">
        <v>122</v>
      </c>
      <c r="E721" t="s">
        <v>141</v>
      </c>
      <c r="F721" t="s">
        <v>2289</v>
      </c>
      <c r="G721" t="s">
        <v>134</v>
      </c>
      <c r="H721" t="s">
        <v>135</v>
      </c>
      <c r="I721" t="s">
        <v>136</v>
      </c>
      <c r="J721" t="s">
        <v>137</v>
      </c>
      <c r="K721" t="s">
        <v>138</v>
      </c>
      <c r="L721" t="s">
        <v>2290</v>
      </c>
      <c r="M721" t="s">
        <v>2291</v>
      </c>
      <c r="N721">
        <v>5.6111110999999998E-2</v>
      </c>
      <c r="O721">
        <v>1</v>
      </c>
      <c r="P721">
        <v>19956</v>
      </c>
      <c r="Q721">
        <v>0</v>
      </c>
      <c r="R721">
        <v>22</v>
      </c>
      <c r="S721">
        <v>10</v>
      </c>
      <c r="T721">
        <v>1318</v>
      </c>
      <c r="U721">
        <v>0</v>
      </c>
      <c r="V721">
        <v>2</v>
      </c>
      <c r="W721">
        <v>1.2756065679999999E-2</v>
      </c>
      <c r="X721">
        <v>201.00401833614694</v>
      </c>
      <c r="Y721">
        <v>0</v>
      </c>
      <c r="Z721">
        <v>0.59756443546169347</v>
      </c>
      <c r="AA721">
        <v>4.5166771390824803</v>
      </c>
      <c r="AB721">
        <v>75.849427389169236</v>
      </c>
      <c r="AC721">
        <v>0</v>
      </c>
      <c r="AD721">
        <v>2.1209427235070102</v>
      </c>
      <c r="AE721">
        <v>284.10138608904737</v>
      </c>
    </row>
    <row r="722" spans="1:31" x14ac:dyDescent="0.3">
      <c r="A722">
        <v>2553471</v>
      </c>
      <c r="B722">
        <v>1</v>
      </c>
      <c r="C722" t="s">
        <v>81</v>
      </c>
      <c r="D722" t="s">
        <v>128</v>
      </c>
      <c r="E722" t="s">
        <v>141</v>
      </c>
      <c r="F722" t="s">
        <v>2292</v>
      </c>
      <c r="G722" t="s">
        <v>134</v>
      </c>
      <c r="H722" t="s">
        <v>135</v>
      </c>
      <c r="I722" t="s">
        <v>136</v>
      </c>
      <c r="J722" t="s">
        <v>137</v>
      </c>
      <c r="K722" t="s">
        <v>138</v>
      </c>
      <c r="L722" t="s">
        <v>2293</v>
      </c>
      <c r="M722" t="s">
        <v>2294</v>
      </c>
      <c r="N722">
        <v>6.1388888000000003E-2</v>
      </c>
      <c r="O722">
        <v>0</v>
      </c>
      <c r="P722">
        <v>0</v>
      </c>
      <c r="Q722">
        <v>0</v>
      </c>
      <c r="R722">
        <v>0</v>
      </c>
      <c r="S722">
        <v>1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4.1331621917976005</v>
      </c>
      <c r="AB722">
        <v>0</v>
      </c>
      <c r="AC722">
        <v>0</v>
      </c>
      <c r="AD722">
        <v>0</v>
      </c>
      <c r="AE722">
        <v>4.1331621917976005</v>
      </c>
    </row>
    <row r="723" spans="1:31" x14ac:dyDescent="0.3">
      <c r="A723">
        <v>2553165</v>
      </c>
      <c r="B723">
        <v>1</v>
      </c>
      <c r="C723" t="s">
        <v>81</v>
      </c>
      <c r="D723" t="s">
        <v>126</v>
      </c>
      <c r="E723" t="s">
        <v>147</v>
      </c>
      <c r="F723" t="s">
        <v>2295</v>
      </c>
      <c r="G723" t="s">
        <v>143</v>
      </c>
      <c r="H723" t="s">
        <v>135</v>
      </c>
      <c r="I723" t="s">
        <v>136</v>
      </c>
      <c r="J723" t="s">
        <v>137</v>
      </c>
      <c r="K723" t="s">
        <v>144</v>
      </c>
      <c r="L723" t="s">
        <v>2296</v>
      </c>
      <c r="M723" t="s">
        <v>2297</v>
      </c>
      <c r="N723">
        <v>5.6636111109999998</v>
      </c>
      <c r="O723">
        <v>0</v>
      </c>
      <c r="P723">
        <v>514</v>
      </c>
      <c r="Q723">
        <v>0</v>
      </c>
      <c r="R723">
        <v>32</v>
      </c>
      <c r="S723">
        <v>2</v>
      </c>
      <c r="T723">
        <v>84</v>
      </c>
      <c r="U723">
        <v>0</v>
      </c>
      <c r="V723">
        <v>0</v>
      </c>
      <c r="W723">
        <v>0</v>
      </c>
      <c r="X723">
        <v>329.5358935271401</v>
      </c>
      <c r="Y723">
        <v>0</v>
      </c>
      <c r="Z723">
        <v>32.533867843802611</v>
      </c>
      <c r="AA723">
        <v>16.857001592249311</v>
      </c>
      <c r="AB723">
        <v>100.31326810780764</v>
      </c>
      <c r="AC723">
        <v>0</v>
      </c>
      <c r="AD723">
        <v>0</v>
      </c>
      <c r="AE723">
        <v>479.24003107099969</v>
      </c>
    </row>
    <row r="724" spans="1:31" x14ac:dyDescent="0.3">
      <c r="A724">
        <v>2553514</v>
      </c>
      <c r="B724">
        <v>1</v>
      </c>
      <c r="C724" t="s">
        <v>80</v>
      </c>
      <c r="D724" t="s">
        <v>96</v>
      </c>
      <c r="E724" t="s">
        <v>166</v>
      </c>
      <c r="F724" t="s">
        <v>2298</v>
      </c>
      <c r="G724" t="s">
        <v>168</v>
      </c>
      <c r="H724" t="s">
        <v>157</v>
      </c>
      <c r="I724" t="s">
        <v>136</v>
      </c>
      <c r="J724" t="s">
        <v>137</v>
      </c>
      <c r="K724" t="s">
        <v>138</v>
      </c>
      <c r="L724" t="s">
        <v>2299</v>
      </c>
      <c r="M724" t="s">
        <v>2300</v>
      </c>
      <c r="N724">
        <v>3.3025000000000002</v>
      </c>
      <c r="O724">
        <v>0</v>
      </c>
      <c r="P724">
        <v>1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0.33911859511980003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0.33911859511980003</v>
      </c>
    </row>
    <row r="725" spans="1:31" x14ac:dyDescent="0.3">
      <c r="A725">
        <v>2553145</v>
      </c>
      <c r="B725">
        <v>1</v>
      </c>
      <c r="C725" t="s">
        <v>80</v>
      </c>
      <c r="D725" t="s">
        <v>96</v>
      </c>
      <c r="E725" t="s">
        <v>175</v>
      </c>
      <c r="F725" t="s">
        <v>2301</v>
      </c>
      <c r="G725" t="s">
        <v>190</v>
      </c>
      <c r="H725" t="s">
        <v>157</v>
      </c>
      <c r="I725" t="s">
        <v>136</v>
      </c>
      <c r="J725" t="s">
        <v>137</v>
      </c>
      <c r="K725" t="s">
        <v>138</v>
      </c>
      <c r="L725" t="s">
        <v>2302</v>
      </c>
      <c r="M725" t="s">
        <v>2303</v>
      </c>
      <c r="N725">
        <v>4.9963888880000003</v>
      </c>
      <c r="O725">
        <v>0</v>
      </c>
      <c r="P725">
        <v>5</v>
      </c>
      <c r="Q725">
        <v>0</v>
      </c>
      <c r="R725">
        <v>0</v>
      </c>
      <c r="S725">
        <v>0</v>
      </c>
      <c r="T725">
        <v>1</v>
      </c>
      <c r="U725">
        <v>0</v>
      </c>
      <c r="V725">
        <v>0</v>
      </c>
      <c r="W725">
        <v>0</v>
      </c>
      <c r="X725">
        <v>2.7156631305709595</v>
      </c>
      <c r="Y725">
        <v>0</v>
      </c>
      <c r="Z725">
        <v>0</v>
      </c>
      <c r="AA725">
        <v>0</v>
      </c>
      <c r="AB725">
        <v>8.903729152515</v>
      </c>
      <c r="AC725">
        <v>0</v>
      </c>
      <c r="AD725">
        <v>0</v>
      </c>
      <c r="AE725">
        <v>11.61939228308596</v>
      </c>
    </row>
    <row r="726" spans="1:31" x14ac:dyDescent="0.3">
      <c r="A726">
        <v>2553646</v>
      </c>
      <c r="B726">
        <v>1</v>
      </c>
      <c r="C726" t="s">
        <v>81</v>
      </c>
      <c r="D726" t="s">
        <v>128</v>
      </c>
      <c r="E726" t="s">
        <v>175</v>
      </c>
      <c r="F726" t="s">
        <v>2304</v>
      </c>
      <c r="G726" t="s">
        <v>190</v>
      </c>
      <c r="H726" t="s">
        <v>157</v>
      </c>
      <c r="I726" t="s">
        <v>136</v>
      </c>
      <c r="J726" t="s">
        <v>137</v>
      </c>
      <c r="K726" t="s">
        <v>138</v>
      </c>
      <c r="L726" t="s">
        <v>2305</v>
      </c>
      <c r="M726" t="s">
        <v>2306</v>
      </c>
      <c r="N726">
        <v>5.8519444439999999</v>
      </c>
      <c r="O726">
        <v>0</v>
      </c>
      <c r="P726">
        <v>198</v>
      </c>
      <c r="Q726">
        <v>0</v>
      </c>
      <c r="R726">
        <v>0</v>
      </c>
      <c r="S726">
        <v>0</v>
      </c>
      <c r="T726">
        <v>6</v>
      </c>
      <c r="U726">
        <v>0</v>
      </c>
      <c r="V726">
        <v>0</v>
      </c>
      <c r="W726">
        <v>0</v>
      </c>
      <c r="X726">
        <v>204.08306073946326</v>
      </c>
      <c r="Y726">
        <v>0</v>
      </c>
      <c r="Z726">
        <v>0</v>
      </c>
      <c r="AA726">
        <v>0</v>
      </c>
      <c r="AB726">
        <v>34.612405378241668</v>
      </c>
      <c r="AC726">
        <v>0</v>
      </c>
      <c r="AD726">
        <v>0</v>
      </c>
      <c r="AE726">
        <v>238.69546611770494</v>
      </c>
    </row>
    <row r="727" spans="1:31" x14ac:dyDescent="0.3">
      <c r="A727">
        <v>2552982</v>
      </c>
      <c r="B727">
        <v>1</v>
      </c>
      <c r="C727" t="s">
        <v>80</v>
      </c>
      <c r="D727" t="s">
        <v>94</v>
      </c>
      <c r="E727" t="s">
        <v>171</v>
      </c>
      <c r="F727" t="s">
        <v>2307</v>
      </c>
      <c r="G727" t="s">
        <v>202</v>
      </c>
      <c r="H727" t="s">
        <v>157</v>
      </c>
      <c r="I727" t="s">
        <v>136</v>
      </c>
      <c r="J727" t="s">
        <v>137</v>
      </c>
      <c r="K727" t="s">
        <v>138</v>
      </c>
      <c r="L727" t="s">
        <v>2308</v>
      </c>
      <c r="M727" t="s">
        <v>2309</v>
      </c>
      <c r="N727">
        <v>0.33027777699999999</v>
      </c>
      <c r="O727">
        <v>0</v>
      </c>
      <c r="P727">
        <v>138</v>
      </c>
      <c r="Q727">
        <v>0</v>
      </c>
      <c r="R727">
        <v>0</v>
      </c>
      <c r="S727">
        <v>0</v>
      </c>
      <c r="T727">
        <v>37</v>
      </c>
      <c r="U727">
        <v>0</v>
      </c>
      <c r="V727">
        <v>0</v>
      </c>
      <c r="W727">
        <v>0</v>
      </c>
      <c r="X727">
        <v>6.4582013661574091</v>
      </c>
      <c r="Y727">
        <v>0</v>
      </c>
      <c r="Z727">
        <v>0</v>
      </c>
      <c r="AA727">
        <v>0</v>
      </c>
      <c r="AB727">
        <v>6.4604310957400015</v>
      </c>
      <c r="AC727">
        <v>0</v>
      </c>
      <c r="AD727">
        <v>0</v>
      </c>
      <c r="AE727">
        <v>12.91863246189741</v>
      </c>
    </row>
    <row r="728" spans="1:31" x14ac:dyDescent="0.3">
      <c r="A728">
        <v>2552959</v>
      </c>
      <c r="B728">
        <v>1</v>
      </c>
      <c r="C728" t="s">
        <v>81</v>
      </c>
      <c r="D728" t="s">
        <v>113</v>
      </c>
      <c r="E728" t="s">
        <v>132</v>
      </c>
      <c r="F728" t="s">
        <v>1068</v>
      </c>
      <c r="G728" t="s">
        <v>134</v>
      </c>
      <c r="H728" t="s">
        <v>135</v>
      </c>
      <c r="I728" t="s">
        <v>136</v>
      </c>
      <c r="J728" t="s">
        <v>137</v>
      </c>
      <c r="K728" t="s">
        <v>138</v>
      </c>
      <c r="L728" t="s">
        <v>2310</v>
      </c>
      <c r="M728" t="s">
        <v>2311</v>
      </c>
      <c r="N728">
        <v>0.266944444</v>
      </c>
      <c r="O728">
        <v>13</v>
      </c>
      <c r="P728">
        <v>2755</v>
      </c>
      <c r="Q728">
        <v>89</v>
      </c>
      <c r="R728">
        <v>689</v>
      </c>
      <c r="S728">
        <v>48</v>
      </c>
      <c r="T728">
        <v>547</v>
      </c>
      <c r="U728">
        <v>23</v>
      </c>
      <c r="V728">
        <v>5</v>
      </c>
      <c r="W728">
        <v>0.53565782728699762</v>
      </c>
      <c r="X728">
        <v>101.14039424150278</v>
      </c>
      <c r="Y728">
        <v>64.370428210128907</v>
      </c>
      <c r="Z728">
        <v>89.593143333943573</v>
      </c>
      <c r="AA728">
        <v>345.54153849984368</v>
      </c>
      <c r="AB728">
        <v>107.84356472553293</v>
      </c>
      <c r="AC728">
        <v>637.71543809666491</v>
      </c>
      <c r="AD728">
        <v>1.7856006383712932</v>
      </c>
      <c r="AE728">
        <v>1348.5257655732751</v>
      </c>
    </row>
    <row r="729" spans="1:31" x14ac:dyDescent="0.3">
      <c r="A729">
        <v>2553337</v>
      </c>
      <c r="B729">
        <v>1</v>
      </c>
      <c r="C729" t="s">
        <v>80</v>
      </c>
      <c r="D729" t="s">
        <v>104</v>
      </c>
      <c r="E729" t="s">
        <v>141</v>
      </c>
      <c r="F729" t="s">
        <v>2312</v>
      </c>
      <c r="G729" t="s">
        <v>134</v>
      </c>
      <c r="H729" t="s">
        <v>135</v>
      </c>
      <c r="I729" t="s">
        <v>136</v>
      </c>
      <c r="J729" t="s">
        <v>137</v>
      </c>
      <c r="K729" t="s">
        <v>138</v>
      </c>
      <c r="L729" t="s">
        <v>2313</v>
      </c>
      <c r="M729" t="s">
        <v>2314</v>
      </c>
      <c r="N729">
        <v>1.011111111</v>
      </c>
      <c r="O729">
        <v>0</v>
      </c>
      <c r="P729">
        <v>15</v>
      </c>
      <c r="Q729">
        <v>1</v>
      </c>
      <c r="R729">
        <v>4</v>
      </c>
      <c r="S729">
        <v>7</v>
      </c>
      <c r="T729">
        <v>18</v>
      </c>
      <c r="U729">
        <v>3</v>
      </c>
      <c r="V729">
        <v>0</v>
      </c>
      <c r="W729">
        <v>0</v>
      </c>
      <c r="X729">
        <v>2.2610890033261501</v>
      </c>
      <c r="Y729">
        <v>0.18562668593922169</v>
      </c>
      <c r="Z729">
        <v>0.8106424688073276</v>
      </c>
      <c r="AA729">
        <v>120.02631385163448</v>
      </c>
      <c r="AB729">
        <v>7.7388842932927204</v>
      </c>
      <c r="AC729">
        <v>737.6880091413135</v>
      </c>
      <c r="AD729">
        <v>0</v>
      </c>
      <c r="AE729">
        <v>868.71056544431337</v>
      </c>
    </row>
    <row r="730" spans="1:31" x14ac:dyDescent="0.3">
      <c r="A730">
        <v>2553437</v>
      </c>
      <c r="B730">
        <v>1</v>
      </c>
      <c r="C730" t="s">
        <v>80</v>
      </c>
      <c r="D730" t="s">
        <v>93</v>
      </c>
      <c r="E730" t="s">
        <v>141</v>
      </c>
      <c r="F730" t="s">
        <v>2315</v>
      </c>
      <c r="G730" t="s">
        <v>134</v>
      </c>
      <c r="H730" t="s">
        <v>135</v>
      </c>
      <c r="I730" t="s">
        <v>136</v>
      </c>
      <c r="J730" t="s">
        <v>137</v>
      </c>
      <c r="K730" t="s">
        <v>138</v>
      </c>
      <c r="L730" t="s">
        <v>2316</v>
      </c>
      <c r="M730" t="s">
        <v>2317</v>
      </c>
      <c r="N730">
        <v>1.159444444</v>
      </c>
      <c r="O730">
        <v>0</v>
      </c>
      <c r="P730">
        <v>774</v>
      </c>
      <c r="Q730">
        <v>0</v>
      </c>
      <c r="R730">
        <v>134</v>
      </c>
      <c r="S730">
        <v>3</v>
      </c>
      <c r="T730">
        <v>167</v>
      </c>
      <c r="U730">
        <v>0</v>
      </c>
      <c r="V730">
        <v>0</v>
      </c>
      <c r="W730">
        <v>0</v>
      </c>
      <c r="X730">
        <v>156.48865340764212</v>
      </c>
      <c r="Y730">
        <v>0</v>
      </c>
      <c r="Z730">
        <v>219.72414812824084</v>
      </c>
      <c r="AA730">
        <v>14.495508594620528</v>
      </c>
      <c r="AB730">
        <v>216.95877579367775</v>
      </c>
      <c r="AC730">
        <v>0</v>
      </c>
      <c r="AD730">
        <v>0</v>
      </c>
      <c r="AE730">
        <v>607.66708592418115</v>
      </c>
    </row>
    <row r="731" spans="1:31" x14ac:dyDescent="0.3">
      <c r="A731">
        <v>2553686</v>
      </c>
      <c r="B731">
        <v>1</v>
      </c>
      <c r="C731" t="s">
        <v>80</v>
      </c>
      <c r="D731" t="s">
        <v>108</v>
      </c>
      <c r="E731" t="s">
        <v>155</v>
      </c>
      <c r="F731" t="s">
        <v>2318</v>
      </c>
      <c r="G731" t="s">
        <v>202</v>
      </c>
      <c r="H731" t="s">
        <v>157</v>
      </c>
      <c r="I731" t="s">
        <v>136</v>
      </c>
      <c r="J731" t="s">
        <v>137</v>
      </c>
      <c r="K731" t="s">
        <v>138</v>
      </c>
      <c r="L731" t="s">
        <v>2319</v>
      </c>
      <c r="M731" t="s">
        <v>2320</v>
      </c>
      <c r="N731">
        <v>1.4741666659999999</v>
      </c>
      <c r="O731">
        <v>0</v>
      </c>
      <c r="P731">
        <v>17</v>
      </c>
      <c r="Q731">
        <v>0</v>
      </c>
      <c r="R731">
        <v>3</v>
      </c>
      <c r="S731">
        <v>0</v>
      </c>
      <c r="T731">
        <v>1</v>
      </c>
      <c r="U731">
        <v>0</v>
      </c>
      <c r="V731">
        <v>0</v>
      </c>
      <c r="W731">
        <v>0</v>
      </c>
      <c r="X731">
        <v>3.2886451593547594</v>
      </c>
      <c r="Y731">
        <v>0</v>
      </c>
      <c r="Z731">
        <v>0.39039951818003515</v>
      </c>
      <c r="AA731">
        <v>0</v>
      </c>
      <c r="AB731">
        <v>0.22907162605635001</v>
      </c>
      <c r="AC731">
        <v>0</v>
      </c>
      <c r="AD731">
        <v>0</v>
      </c>
      <c r="AE731">
        <v>3.9081163035911448</v>
      </c>
    </row>
    <row r="732" spans="1:31" x14ac:dyDescent="0.3">
      <c r="A732">
        <v>2553191</v>
      </c>
      <c r="B732">
        <v>1</v>
      </c>
      <c r="C732" t="s">
        <v>80</v>
      </c>
      <c r="D732" t="s">
        <v>103</v>
      </c>
      <c r="E732" t="s">
        <v>184</v>
      </c>
      <c r="F732" t="s">
        <v>2321</v>
      </c>
      <c r="G732" t="s">
        <v>143</v>
      </c>
      <c r="H732" t="s">
        <v>135</v>
      </c>
      <c r="I732" t="s">
        <v>136</v>
      </c>
      <c r="J732" t="s">
        <v>137</v>
      </c>
      <c r="K732" t="s">
        <v>144</v>
      </c>
      <c r="L732" t="s">
        <v>2322</v>
      </c>
      <c r="M732" t="s">
        <v>2323</v>
      </c>
      <c r="N732">
        <v>7.3194444440000002</v>
      </c>
      <c r="O732">
        <v>0</v>
      </c>
      <c r="P732">
        <v>560</v>
      </c>
      <c r="Q732">
        <v>0</v>
      </c>
      <c r="R732">
        <v>26</v>
      </c>
      <c r="S732">
        <v>0</v>
      </c>
      <c r="T732">
        <v>144</v>
      </c>
      <c r="U732">
        <v>0</v>
      </c>
      <c r="V732">
        <v>0</v>
      </c>
      <c r="W732">
        <v>0</v>
      </c>
      <c r="X732">
        <v>642.4895757859116</v>
      </c>
      <c r="Y732">
        <v>0</v>
      </c>
      <c r="Z732">
        <v>35.760359481843075</v>
      </c>
      <c r="AA732">
        <v>0</v>
      </c>
      <c r="AB732">
        <v>493.87968577106466</v>
      </c>
      <c r="AC732">
        <v>0</v>
      </c>
      <c r="AD732">
        <v>0</v>
      </c>
      <c r="AE732">
        <v>1172.1296210388193</v>
      </c>
    </row>
    <row r="733" spans="1:31" x14ac:dyDescent="0.3">
      <c r="A733">
        <v>2553045</v>
      </c>
      <c r="B733">
        <v>1</v>
      </c>
      <c r="C733" t="s">
        <v>80</v>
      </c>
      <c r="D733" t="s">
        <v>83</v>
      </c>
      <c r="E733" t="s">
        <v>171</v>
      </c>
      <c r="F733" t="s">
        <v>2324</v>
      </c>
      <c r="G733" t="s">
        <v>190</v>
      </c>
      <c r="H733" t="s">
        <v>157</v>
      </c>
      <c r="I733" t="s">
        <v>136</v>
      </c>
      <c r="J733" t="s">
        <v>137</v>
      </c>
      <c r="K733" t="s">
        <v>138</v>
      </c>
      <c r="L733" t="s">
        <v>2325</v>
      </c>
      <c r="M733" t="s">
        <v>2326</v>
      </c>
      <c r="N733">
        <v>0.83138888799999999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35</v>
      </c>
      <c r="U733">
        <v>0</v>
      </c>
      <c r="V733">
        <v>4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35.337602386738254</v>
      </c>
      <c r="AC733">
        <v>0</v>
      </c>
      <c r="AD733">
        <v>94.801161105087061</v>
      </c>
      <c r="AE733">
        <v>130.13876349182533</v>
      </c>
    </row>
    <row r="734" spans="1:31" x14ac:dyDescent="0.3">
      <c r="A734">
        <v>2553062</v>
      </c>
      <c r="B734">
        <v>1</v>
      </c>
      <c r="C734" t="s">
        <v>81</v>
      </c>
      <c r="D734" t="s">
        <v>127</v>
      </c>
      <c r="E734" t="s">
        <v>147</v>
      </c>
      <c r="F734" t="s">
        <v>2327</v>
      </c>
      <c r="G734" t="s">
        <v>134</v>
      </c>
      <c r="H734" t="s">
        <v>135</v>
      </c>
      <c r="I734" t="s">
        <v>136</v>
      </c>
      <c r="J734" t="s">
        <v>137</v>
      </c>
      <c r="K734" t="s">
        <v>138</v>
      </c>
      <c r="L734" t="s">
        <v>2328</v>
      </c>
      <c r="M734" t="s">
        <v>2329</v>
      </c>
      <c r="N734">
        <v>0.55583333300000004</v>
      </c>
      <c r="O734">
        <v>0</v>
      </c>
      <c r="P734">
        <v>991</v>
      </c>
      <c r="Q734">
        <v>12</v>
      </c>
      <c r="R734">
        <v>33</v>
      </c>
      <c r="S734">
        <v>8</v>
      </c>
      <c r="T734">
        <v>132</v>
      </c>
      <c r="U734">
        <v>7</v>
      </c>
      <c r="V734">
        <v>2</v>
      </c>
      <c r="W734">
        <v>0</v>
      </c>
      <c r="X734">
        <v>99.99695101007184</v>
      </c>
      <c r="Y734">
        <v>15.084554004763161</v>
      </c>
      <c r="Z734">
        <v>15.778056420545894</v>
      </c>
      <c r="AA734">
        <v>51.302923044437314</v>
      </c>
      <c r="AB734">
        <v>40.445841946607551</v>
      </c>
      <c r="AC734">
        <v>524.16591272758046</v>
      </c>
      <c r="AD734">
        <v>7.7521955346084699</v>
      </c>
      <c r="AE734">
        <v>754.5264346886147</v>
      </c>
    </row>
    <row r="735" spans="1:31" x14ac:dyDescent="0.3">
      <c r="A735">
        <v>2553417</v>
      </c>
      <c r="B735">
        <v>1</v>
      </c>
      <c r="C735" t="s">
        <v>80</v>
      </c>
      <c r="D735" t="s">
        <v>106</v>
      </c>
      <c r="E735" t="s">
        <v>147</v>
      </c>
      <c r="F735" t="s">
        <v>2330</v>
      </c>
      <c r="G735" t="s">
        <v>134</v>
      </c>
      <c r="H735" t="s">
        <v>135</v>
      </c>
      <c r="I735" t="s">
        <v>136</v>
      </c>
      <c r="J735" t="s">
        <v>137</v>
      </c>
      <c r="K735" t="s">
        <v>138</v>
      </c>
      <c r="L735" t="s">
        <v>2331</v>
      </c>
      <c r="M735" t="s">
        <v>2332</v>
      </c>
      <c r="N735">
        <v>2.0241666660000002</v>
      </c>
      <c r="O735">
        <v>0</v>
      </c>
      <c r="P735">
        <v>0</v>
      </c>
      <c r="Q735">
        <v>10</v>
      </c>
      <c r="R735">
        <v>67</v>
      </c>
      <c r="S735">
        <v>4</v>
      </c>
      <c r="T735">
        <v>7</v>
      </c>
      <c r="U735">
        <v>0</v>
      </c>
      <c r="V735">
        <v>0</v>
      </c>
      <c r="W735">
        <v>0</v>
      </c>
      <c r="X735">
        <v>0</v>
      </c>
      <c r="Y735">
        <v>91.021587023042315</v>
      </c>
      <c r="Z735">
        <v>418.18187198063561</v>
      </c>
      <c r="AA735">
        <v>28.224527450811681</v>
      </c>
      <c r="AB735">
        <v>95.16339205802899</v>
      </c>
      <c r="AC735">
        <v>0</v>
      </c>
      <c r="AD735">
        <v>0</v>
      </c>
      <c r="AE735">
        <v>632.59137851251865</v>
      </c>
    </row>
    <row r="736" spans="1:31" x14ac:dyDescent="0.3">
      <c r="A736">
        <v>2553274</v>
      </c>
      <c r="B736">
        <v>1</v>
      </c>
      <c r="C736" t="s">
        <v>80</v>
      </c>
      <c r="D736" t="s">
        <v>84</v>
      </c>
      <c r="E736" t="s">
        <v>155</v>
      </c>
      <c r="F736" t="s">
        <v>2333</v>
      </c>
      <c r="G736" t="s">
        <v>311</v>
      </c>
      <c r="H736" t="s">
        <v>157</v>
      </c>
      <c r="I736" t="s">
        <v>136</v>
      </c>
      <c r="J736" t="s">
        <v>3</v>
      </c>
      <c r="K736" t="s">
        <v>138</v>
      </c>
      <c r="L736" t="s">
        <v>2334</v>
      </c>
      <c r="M736" t="s">
        <v>2335</v>
      </c>
      <c r="N736">
        <v>0.35722222199999998</v>
      </c>
      <c r="O736">
        <v>0</v>
      </c>
      <c r="P736">
        <v>755</v>
      </c>
      <c r="Q736">
        <v>0</v>
      </c>
      <c r="R736">
        <v>0</v>
      </c>
      <c r="S736">
        <v>0</v>
      </c>
      <c r="T736">
        <v>7</v>
      </c>
      <c r="U736">
        <v>0</v>
      </c>
      <c r="V736">
        <v>0</v>
      </c>
      <c r="W736">
        <v>0</v>
      </c>
      <c r="X736">
        <v>49.114169659128798</v>
      </c>
      <c r="Y736">
        <v>0</v>
      </c>
      <c r="Z736">
        <v>0</v>
      </c>
      <c r="AA736">
        <v>0</v>
      </c>
      <c r="AB736">
        <v>3.6835974483336802</v>
      </c>
      <c r="AC736">
        <v>0</v>
      </c>
      <c r="AD736">
        <v>0</v>
      </c>
      <c r="AE736">
        <v>52.797767107462477</v>
      </c>
    </row>
    <row r="737" spans="1:31" x14ac:dyDescent="0.3">
      <c r="A737">
        <v>2553088</v>
      </c>
      <c r="B737">
        <v>1</v>
      </c>
      <c r="C737" t="s">
        <v>81</v>
      </c>
      <c r="D737" t="s">
        <v>128</v>
      </c>
      <c r="E737" t="s">
        <v>141</v>
      </c>
      <c r="F737" t="s">
        <v>2336</v>
      </c>
      <c r="G737" t="s">
        <v>143</v>
      </c>
      <c r="H737" t="s">
        <v>135</v>
      </c>
      <c r="I737" t="s">
        <v>136</v>
      </c>
      <c r="J737" t="s">
        <v>137</v>
      </c>
      <c r="K737" t="s">
        <v>144</v>
      </c>
      <c r="L737" t="s">
        <v>2337</v>
      </c>
      <c r="M737" t="s">
        <v>2338</v>
      </c>
      <c r="N737">
        <v>6.0208333329999997</v>
      </c>
      <c r="O737">
        <v>21</v>
      </c>
      <c r="P737">
        <v>160</v>
      </c>
      <c r="Q737">
        <v>300</v>
      </c>
      <c r="R737">
        <v>100</v>
      </c>
      <c r="S737">
        <v>11</v>
      </c>
      <c r="T737">
        <v>7</v>
      </c>
      <c r="U737">
        <v>0</v>
      </c>
      <c r="V737">
        <v>0</v>
      </c>
      <c r="W737">
        <v>85.867800862607481</v>
      </c>
      <c r="X737">
        <v>256.90821913548052</v>
      </c>
      <c r="Y737">
        <v>2235.1729268201148</v>
      </c>
      <c r="Z737">
        <v>586.96886870411777</v>
      </c>
      <c r="AA737">
        <v>60.533240413579477</v>
      </c>
      <c r="AB737">
        <v>44.437394736765206</v>
      </c>
      <c r="AC737">
        <v>0</v>
      </c>
      <c r="AD737">
        <v>0</v>
      </c>
      <c r="AE737">
        <v>3269.8884506726654</v>
      </c>
    </row>
    <row r="738" spans="1:31" x14ac:dyDescent="0.3">
      <c r="A738">
        <v>2553297</v>
      </c>
      <c r="B738">
        <v>1</v>
      </c>
      <c r="C738" t="s">
        <v>80</v>
      </c>
      <c r="D738" t="s">
        <v>94</v>
      </c>
      <c r="E738" t="s">
        <v>141</v>
      </c>
      <c r="F738" t="s">
        <v>2339</v>
      </c>
      <c r="G738" t="s">
        <v>194</v>
      </c>
      <c r="H738" t="s">
        <v>135</v>
      </c>
      <c r="I738" t="s">
        <v>136</v>
      </c>
      <c r="J738" t="s">
        <v>137</v>
      </c>
      <c r="K738" t="s">
        <v>144</v>
      </c>
      <c r="L738" t="s">
        <v>2340</v>
      </c>
      <c r="M738" t="s">
        <v>2341</v>
      </c>
      <c r="N738">
        <v>0.78749999999999998</v>
      </c>
      <c r="O738">
        <v>0</v>
      </c>
      <c r="P738">
        <v>3758</v>
      </c>
      <c r="Q738">
        <v>0</v>
      </c>
      <c r="R738">
        <v>0</v>
      </c>
      <c r="S738">
        <v>0</v>
      </c>
      <c r="T738">
        <v>202</v>
      </c>
      <c r="U738">
        <v>0</v>
      </c>
      <c r="V738">
        <v>0</v>
      </c>
      <c r="W738">
        <v>0</v>
      </c>
      <c r="X738">
        <v>555.8481399000043</v>
      </c>
      <c r="Y738">
        <v>0</v>
      </c>
      <c r="Z738">
        <v>0</v>
      </c>
      <c r="AA738">
        <v>0</v>
      </c>
      <c r="AB738">
        <v>233.29715097677141</v>
      </c>
      <c r="AC738">
        <v>0</v>
      </c>
      <c r="AD738">
        <v>0</v>
      </c>
      <c r="AE738">
        <v>789.14529087677568</v>
      </c>
    </row>
    <row r="739" spans="1:31" x14ac:dyDescent="0.3">
      <c r="A739">
        <v>2553374</v>
      </c>
      <c r="B739">
        <v>1</v>
      </c>
      <c r="C739" t="s">
        <v>80</v>
      </c>
      <c r="D739" t="s">
        <v>105</v>
      </c>
      <c r="E739" t="s">
        <v>166</v>
      </c>
      <c r="F739" t="s">
        <v>2342</v>
      </c>
      <c r="G739" t="s">
        <v>198</v>
      </c>
      <c r="H739" t="s">
        <v>157</v>
      </c>
      <c r="I739" t="s">
        <v>136</v>
      </c>
      <c r="J739" t="s">
        <v>137</v>
      </c>
      <c r="K739" t="s">
        <v>138</v>
      </c>
      <c r="L739" t="s">
        <v>2343</v>
      </c>
      <c r="M739" t="s">
        <v>2344</v>
      </c>
      <c r="N739">
        <v>1.6302777770000001</v>
      </c>
      <c r="O739">
        <v>0</v>
      </c>
      <c r="P739">
        <v>4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1.1748443553871202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1.1748443553871202</v>
      </c>
    </row>
    <row r="740" spans="1:31" x14ac:dyDescent="0.3">
      <c r="A740">
        <v>2553317</v>
      </c>
      <c r="B740">
        <v>1</v>
      </c>
      <c r="C740" t="s">
        <v>80</v>
      </c>
      <c r="D740" t="s">
        <v>90</v>
      </c>
      <c r="E740" t="s">
        <v>166</v>
      </c>
      <c r="F740" t="s">
        <v>2345</v>
      </c>
      <c r="G740" t="s">
        <v>168</v>
      </c>
      <c r="H740" t="s">
        <v>157</v>
      </c>
      <c r="I740" t="s">
        <v>136</v>
      </c>
      <c r="J740" t="s">
        <v>137</v>
      </c>
      <c r="K740" t="s">
        <v>138</v>
      </c>
      <c r="L740" t="s">
        <v>2346</v>
      </c>
      <c r="M740" t="s">
        <v>2347</v>
      </c>
      <c r="N740">
        <v>2.9325000000000001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1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1.5983371828645203</v>
      </c>
      <c r="AC740">
        <v>0</v>
      </c>
      <c r="AD740">
        <v>0</v>
      </c>
      <c r="AE740">
        <v>1.5983371828645203</v>
      </c>
    </row>
    <row r="741" spans="1:31" x14ac:dyDescent="0.3">
      <c r="A741">
        <v>2553068</v>
      </c>
      <c r="B741">
        <v>1</v>
      </c>
      <c r="C741" t="s">
        <v>80</v>
      </c>
      <c r="D741" t="s">
        <v>85</v>
      </c>
      <c r="E741" t="s">
        <v>166</v>
      </c>
      <c r="F741" t="s">
        <v>2348</v>
      </c>
      <c r="G741" t="s">
        <v>181</v>
      </c>
      <c r="H741" t="s">
        <v>157</v>
      </c>
      <c r="I741" t="s">
        <v>136</v>
      </c>
      <c r="J741" t="s">
        <v>137</v>
      </c>
      <c r="K741" t="s">
        <v>138</v>
      </c>
      <c r="L741" t="s">
        <v>2349</v>
      </c>
      <c r="M741" t="s">
        <v>2350</v>
      </c>
      <c r="N741">
        <v>3.7633333329999998</v>
      </c>
      <c r="O741">
        <v>0</v>
      </c>
      <c r="P741">
        <v>19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16.136831790388616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16.136831790388616</v>
      </c>
    </row>
    <row r="742" spans="1:31" x14ac:dyDescent="0.3">
      <c r="A742">
        <v>2552962</v>
      </c>
      <c r="B742">
        <v>1</v>
      </c>
      <c r="C742" t="s">
        <v>80</v>
      </c>
      <c r="D742" t="s">
        <v>97</v>
      </c>
      <c r="E742" t="s">
        <v>155</v>
      </c>
      <c r="F742" t="s">
        <v>2351</v>
      </c>
      <c r="G742" t="s">
        <v>202</v>
      </c>
      <c r="H742" t="s">
        <v>157</v>
      </c>
      <c r="I742" t="s">
        <v>136</v>
      </c>
      <c r="J742" t="s">
        <v>137</v>
      </c>
      <c r="K742" t="s">
        <v>138</v>
      </c>
      <c r="L742" t="s">
        <v>2352</v>
      </c>
      <c r="M742" t="s">
        <v>2353</v>
      </c>
      <c r="N742">
        <v>0.85916666600000002</v>
      </c>
      <c r="O742">
        <v>0</v>
      </c>
      <c r="P742">
        <v>308</v>
      </c>
      <c r="Q742">
        <v>0</v>
      </c>
      <c r="R742">
        <v>2</v>
      </c>
      <c r="S742">
        <v>0</v>
      </c>
      <c r="T742">
        <v>41</v>
      </c>
      <c r="U742">
        <v>0</v>
      </c>
      <c r="V742">
        <v>0</v>
      </c>
      <c r="W742">
        <v>0</v>
      </c>
      <c r="X742">
        <v>57.070935138988773</v>
      </c>
      <c r="Y742">
        <v>0</v>
      </c>
      <c r="Z742">
        <v>8.3575833963050003E-2</v>
      </c>
      <c r="AA742">
        <v>0</v>
      </c>
      <c r="AB742">
        <v>20.393866274049824</v>
      </c>
      <c r="AC742">
        <v>0</v>
      </c>
      <c r="AD742">
        <v>0</v>
      </c>
      <c r="AE742">
        <v>77.548377247001653</v>
      </c>
    </row>
    <row r="743" spans="1:31" x14ac:dyDescent="0.3">
      <c r="A743">
        <v>2553460</v>
      </c>
      <c r="B743">
        <v>1</v>
      </c>
      <c r="C743" t="s">
        <v>81</v>
      </c>
      <c r="D743" t="s">
        <v>117</v>
      </c>
      <c r="E743" t="s">
        <v>155</v>
      </c>
      <c r="F743" t="s">
        <v>2354</v>
      </c>
      <c r="G743" t="s">
        <v>206</v>
      </c>
      <c r="H743" t="s">
        <v>157</v>
      </c>
      <c r="I743" t="s">
        <v>136</v>
      </c>
      <c r="J743" t="s">
        <v>137</v>
      </c>
      <c r="K743" t="s">
        <v>138</v>
      </c>
      <c r="L743" t="s">
        <v>2355</v>
      </c>
      <c r="M743" t="s">
        <v>2356</v>
      </c>
      <c r="N743">
        <v>2.7933333330000001</v>
      </c>
      <c r="O743">
        <v>0</v>
      </c>
      <c r="P743">
        <v>30</v>
      </c>
      <c r="Q743">
        <v>0</v>
      </c>
      <c r="R743">
        <v>1</v>
      </c>
      <c r="S743">
        <v>0</v>
      </c>
      <c r="T743">
        <v>3</v>
      </c>
      <c r="U743">
        <v>0</v>
      </c>
      <c r="V743">
        <v>0</v>
      </c>
      <c r="W743">
        <v>0</v>
      </c>
      <c r="X743">
        <v>11.355761647900865</v>
      </c>
      <c r="Y743">
        <v>0</v>
      </c>
      <c r="Z743">
        <v>0.16265612789829087</v>
      </c>
      <c r="AA743">
        <v>0</v>
      </c>
      <c r="AB743">
        <v>4.7896885012790831</v>
      </c>
      <c r="AC743">
        <v>0</v>
      </c>
      <c r="AD743">
        <v>0</v>
      </c>
      <c r="AE743">
        <v>16.308106277078238</v>
      </c>
    </row>
    <row r="744" spans="1:31" x14ac:dyDescent="0.3">
      <c r="A744">
        <v>2553211</v>
      </c>
      <c r="B744">
        <v>1</v>
      </c>
      <c r="C744" t="s">
        <v>80</v>
      </c>
      <c r="D744" t="s">
        <v>89</v>
      </c>
      <c r="E744" t="s">
        <v>155</v>
      </c>
      <c r="F744" t="s">
        <v>2357</v>
      </c>
      <c r="G744" t="s">
        <v>143</v>
      </c>
      <c r="H744" t="s">
        <v>157</v>
      </c>
      <c r="I744" t="s">
        <v>136</v>
      </c>
      <c r="J744" t="s">
        <v>137</v>
      </c>
      <c r="K744" t="s">
        <v>144</v>
      </c>
      <c r="L744" t="s">
        <v>2358</v>
      </c>
      <c r="M744" t="s">
        <v>2359</v>
      </c>
      <c r="N744">
        <v>5.8758333330000001</v>
      </c>
      <c r="O744">
        <v>0</v>
      </c>
      <c r="P744">
        <v>8</v>
      </c>
      <c r="Q744">
        <v>0</v>
      </c>
      <c r="R744">
        <v>12</v>
      </c>
      <c r="S744">
        <v>0</v>
      </c>
      <c r="T744">
        <v>8</v>
      </c>
      <c r="U744">
        <v>0</v>
      </c>
      <c r="V744">
        <v>0</v>
      </c>
      <c r="W744">
        <v>0</v>
      </c>
      <c r="X744">
        <v>126.18885602417527</v>
      </c>
      <c r="Y744">
        <v>0</v>
      </c>
      <c r="Z744">
        <v>26.647881151824201</v>
      </c>
      <c r="AA744">
        <v>0</v>
      </c>
      <c r="AB744">
        <v>77.993468153331023</v>
      </c>
      <c r="AC744">
        <v>0</v>
      </c>
      <c r="AD744">
        <v>0</v>
      </c>
      <c r="AE744">
        <v>230.83020532933051</v>
      </c>
    </row>
    <row r="745" spans="1:31" x14ac:dyDescent="0.3">
      <c r="A745">
        <v>2553168</v>
      </c>
      <c r="B745">
        <v>1</v>
      </c>
      <c r="C745" t="s">
        <v>80</v>
      </c>
      <c r="D745" t="s">
        <v>96</v>
      </c>
      <c r="E745" t="s">
        <v>171</v>
      </c>
      <c r="F745" t="s">
        <v>2360</v>
      </c>
      <c r="G745" t="s">
        <v>194</v>
      </c>
      <c r="H745" t="s">
        <v>157</v>
      </c>
      <c r="I745" t="s">
        <v>136</v>
      </c>
      <c r="J745" t="s">
        <v>137</v>
      </c>
      <c r="K745" t="s">
        <v>144</v>
      </c>
      <c r="L745" t="s">
        <v>2361</v>
      </c>
      <c r="M745" t="s">
        <v>2362</v>
      </c>
      <c r="N745">
        <v>4.4672222220000002</v>
      </c>
      <c r="O745">
        <v>0</v>
      </c>
      <c r="P745">
        <v>1</v>
      </c>
      <c r="Q745">
        <v>0</v>
      </c>
      <c r="R745">
        <v>1</v>
      </c>
      <c r="S745">
        <v>0</v>
      </c>
      <c r="T745">
        <v>32</v>
      </c>
      <c r="U745">
        <v>0</v>
      </c>
      <c r="V745">
        <v>0</v>
      </c>
      <c r="W745">
        <v>0</v>
      </c>
      <c r="X745">
        <v>2.4186266556594651</v>
      </c>
      <c r="Y745">
        <v>0</v>
      </c>
      <c r="Z745">
        <v>0</v>
      </c>
      <c r="AA745">
        <v>0</v>
      </c>
      <c r="AB745">
        <v>85.586561309449351</v>
      </c>
      <c r="AC745">
        <v>0</v>
      </c>
      <c r="AD745">
        <v>0</v>
      </c>
      <c r="AE745">
        <v>88.005187965108817</v>
      </c>
    </row>
    <row r="746" spans="1:31" x14ac:dyDescent="0.3">
      <c r="A746">
        <v>2552979</v>
      </c>
      <c r="B746">
        <v>1</v>
      </c>
      <c r="C746" t="s">
        <v>80</v>
      </c>
      <c r="D746" t="s">
        <v>108</v>
      </c>
      <c r="E746" t="s">
        <v>184</v>
      </c>
      <c r="F746" t="s">
        <v>2363</v>
      </c>
      <c r="G746" t="s">
        <v>149</v>
      </c>
      <c r="H746" t="s">
        <v>135</v>
      </c>
      <c r="I746" t="s">
        <v>136</v>
      </c>
      <c r="J746" t="s">
        <v>137</v>
      </c>
      <c r="K746" t="s">
        <v>138</v>
      </c>
      <c r="L746" t="s">
        <v>2364</v>
      </c>
      <c r="M746" t="s">
        <v>2365</v>
      </c>
      <c r="N746">
        <v>2.4044444440000001</v>
      </c>
      <c r="O746">
        <v>0</v>
      </c>
      <c r="P746">
        <v>25</v>
      </c>
      <c r="Q746">
        <v>0</v>
      </c>
      <c r="R746">
        <v>13</v>
      </c>
      <c r="S746">
        <v>0</v>
      </c>
      <c r="T746">
        <v>3</v>
      </c>
      <c r="U746">
        <v>0</v>
      </c>
      <c r="V746">
        <v>0</v>
      </c>
      <c r="W746">
        <v>0</v>
      </c>
      <c r="X746">
        <v>6.1883840669527261</v>
      </c>
      <c r="Y746">
        <v>0</v>
      </c>
      <c r="Z746">
        <v>11.07988405476047</v>
      </c>
      <c r="AA746">
        <v>0</v>
      </c>
      <c r="AB746">
        <v>0.32319744392276251</v>
      </c>
      <c r="AC746">
        <v>0</v>
      </c>
      <c r="AD746">
        <v>0</v>
      </c>
      <c r="AE746">
        <v>17.591465565635957</v>
      </c>
    </row>
    <row r="747" spans="1:31" x14ac:dyDescent="0.3">
      <c r="A747">
        <v>2553357</v>
      </c>
      <c r="B747">
        <v>1</v>
      </c>
      <c r="C747" t="s">
        <v>80</v>
      </c>
      <c r="D747" t="s">
        <v>84</v>
      </c>
      <c r="E747" t="s">
        <v>171</v>
      </c>
      <c r="F747" t="s">
        <v>2366</v>
      </c>
      <c r="G747" t="s">
        <v>190</v>
      </c>
      <c r="H747" t="s">
        <v>157</v>
      </c>
      <c r="I747" t="s">
        <v>136</v>
      </c>
      <c r="J747" t="s">
        <v>137</v>
      </c>
      <c r="K747" t="s">
        <v>138</v>
      </c>
      <c r="L747" t="s">
        <v>2367</v>
      </c>
      <c r="M747" t="s">
        <v>2368</v>
      </c>
      <c r="N747">
        <v>2.4824999999999999</v>
      </c>
      <c r="O747">
        <v>0</v>
      </c>
      <c r="P747">
        <v>147</v>
      </c>
      <c r="Q747">
        <v>0</v>
      </c>
      <c r="R747">
        <v>0</v>
      </c>
      <c r="S747">
        <v>0</v>
      </c>
      <c r="T747">
        <v>22</v>
      </c>
      <c r="U747">
        <v>0</v>
      </c>
      <c r="V747">
        <v>0</v>
      </c>
      <c r="W747">
        <v>0</v>
      </c>
      <c r="X747">
        <v>72.993797268015584</v>
      </c>
      <c r="Y747">
        <v>0</v>
      </c>
      <c r="Z747">
        <v>0</v>
      </c>
      <c r="AA747">
        <v>0</v>
      </c>
      <c r="AB747">
        <v>91.226721007120872</v>
      </c>
      <c r="AC747">
        <v>0</v>
      </c>
      <c r="AD747">
        <v>0</v>
      </c>
      <c r="AE747">
        <v>164.22051827513644</v>
      </c>
    </row>
    <row r="748" spans="1:31" x14ac:dyDescent="0.3">
      <c r="A748">
        <v>2553025</v>
      </c>
      <c r="B748">
        <v>1</v>
      </c>
      <c r="C748" t="s">
        <v>80</v>
      </c>
      <c r="D748" t="s">
        <v>92</v>
      </c>
      <c r="E748" t="s">
        <v>171</v>
      </c>
      <c r="F748" t="s">
        <v>2369</v>
      </c>
      <c r="G748" t="s">
        <v>229</v>
      </c>
      <c r="H748" t="s">
        <v>157</v>
      </c>
      <c r="I748" t="s">
        <v>136</v>
      </c>
      <c r="J748" t="s">
        <v>137</v>
      </c>
      <c r="K748" t="s">
        <v>138</v>
      </c>
      <c r="L748" t="s">
        <v>2370</v>
      </c>
      <c r="M748" t="s">
        <v>2371</v>
      </c>
      <c r="N748">
        <v>4.0449999999999999</v>
      </c>
      <c r="O748">
        <v>0</v>
      </c>
      <c r="P748">
        <v>52</v>
      </c>
      <c r="Q748">
        <v>0</v>
      </c>
      <c r="R748">
        <v>9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42.342993706225592</v>
      </c>
      <c r="Y748">
        <v>0</v>
      </c>
      <c r="Z748">
        <v>14.793387468845639</v>
      </c>
      <c r="AA748">
        <v>0</v>
      </c>
      <c r="AB748">
        <v>0</v>
      </c>
      <c r="AC748">
        <v>0</v>
      </c>
      <c r="AD748">
        <v>0</v>
      </c>
      <c r="AE748">
        <v>57.136381175071229</v>
      </c>
    </row>
    <row r="749" spans="1:31" x14ac:dyDescent="0.3">
      <c r="A749">
        <v>2553380</v>
      </c>
      <c r="B749">
        <v>1</v>
      </c>
      <c r="C749" t="s">
        <v>81</v>
      </c>
      <c r="D749" t="s">
        <v>122</v>
      </c>
      <c r="E749" t="s">
        <v>147</v>
      </c>
      <c r="F749" t="s">
        <v>2372</v>
      </c>
      <c r="G749" t="s">
        <v>2373</v>
      </c>
      <c r="H749" t="s">
        <v>135</v>
      </c>
      <c r="I749" t="s">
        <v>136</v>
      </c>
      <c r="J749" t="s">
        <v>137</v>
      </c>
      <c r="K749" t="s">
        <v>138</v>
      </c>
      <c r="L749" t="s">
        <v>2374</v>
      </c>
      <c r="M749" t="s">
        <v>2375</v>
      </c>
      <c r="N749">
        <v>0.97750000000000004</v>
      </c>
      <c r="O749">
        <v>0</v>
      </c>
      <c r="P749">
        <v>1</v>
      </c>
      <c r="Q749">
        <v>34</v>
      </c>
      <c r="R749">
        <v>82</v>
      </c>
      <c r="S749">
        <v>1</v>
      </c>
      <c r="T749">
        <v>0</v>
      </c>
      <c r="U749">
        <v>0</v>
      </c>
      <c r="V749">
        <v>0</v>
      </c>
      <c r="W749">
        <v>0</v>
      </c>
      <c r="X749">
        <v>0.25085450908874252</v>
      </c>
      <c r="Y749">
        <v>42.938062346300306</v>
      </c>
      <c r="Z749">
        <v>41.767745899344781</v>
      </c>
      <c r="AA749">
        <v>2.2569533525864101</v>
      </c>
      <c r="AB749">
        <v>0</v>
      </c>
      <c r="AC749">
        <v>0</v>
      </c>
      <c r="AD749">
        <v>0</v>
      </c>
      <c r="AE749">
        <v>87.213616107320235</v>
      </c>
    </row>
    <row r="750" spans="1:31" x14ac:dyDescent="0.3">
      <c r="A750">
        <v>2552985</v>
      </c>
      <c r="B750">
        <v>1</v>
      </c>
      <c r="C750" t="s">
        <v>80</v>
      </c>
      <c r="D750" t="s">
        <v>93</v>
      </c>
      <c r="E750" t="s">
        <v>141</v>
      </c>
      <c r="F750" t="s">
        <v>2376</v>
      </c>
      <c r="G750" t="s">
        <v>134</v>
      </c>
      <c r="H750" t="s">
        <v>135</v>
      </c>
      <c r="I750" t="s">
        <v>136</v>
      </c>
      <c r="J750" t="s">
        <v>137</v>
      </c>
      <c r="K750" t="s">
        <v>138</v>
      </c>
      <c r="L750" t="s">
        <v>2377</v>
      </c>
      <c r="M750" t="s">
        <v>2378</v>
      </c>
      <c r="N750">
        <v>0.961388888</v>
      </c>
      <c r="O750">
        <v>0</v>
      </c>
      <c r="P750">
        <v>70</v>
      </c>
      <c r="Q750">
        <v>5</v>
      </c>
      <c r="R750">
        <v>99</v>
      </c>
      <c r="S750">
        <v>1</v>
      </c>
      <c r="T750">
        <v>40</v>
      </c>
      <c r="U750">
        <v>0</v>
      </c>
      <c r="V750">
        <v>0</v>
      </c>
      <c r="W750">
        <v>0</v>
      </c>
      <c r="X750">
        <v>10.708922058638137</v>
      </c>
      <c r="Y750">
        <v>22.122577850880432</v>
      </c>
      <c r="Z750">
        <v>102.53330653235091</v>
      </c>
      <c r="AA750">
        <v>1.0254395068933331</v>
      </c>
      <c r="AB750">
        <v>53.091793972802122</v>
      </c>
      <c r="AC750">
        <v>0</v>
      </c>
      <c r="AD750">
        <v>0</v>
      </c>
      <c r="AE750">
        <v>189.4820399215649</v>
      </c>
    </row>
    <row r="751" spans="1:31" x14ac:dyDescent="0.3">
      <c r="A751">
        <v>2553294</v>
      </c>
      <c r="B751">
        <v>1</v>
      </c>
      <c r="C751" t="s">
        <v>80</v>
      </c>
      <c r="D751" t="s">
        <v>82</v>
      </c>
      <c r="E751" t="s">
        <v>166</v>
      </c>
      <c r="F751" t="s">
        <v>2379</v>
      </c>
      <c r="G751" t="s">
        <v>311</v>
      </c>
      <c r="H751" t="s">
        <v>157</v>
      </c>
      <c r="I751" t="s">
        <v>136</v>
      </c>
      <c r="J751" t="s">
        <v>137</v>
      </c>
      <c r="K751" t="s">
        <v>138</v>
      </c>
      <c r="L751" t="s">
        <v>2380</v>
      </c>
      <c r="M751" t="s">
        <v>2381</v>
      </c>
      <c r="N751">
        <v>5.6572222219999997</v>
      </c>
      <c r="O751">
        <v>0</v>
      </c>
      <c r="P751">
        <v>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6.5194440711906001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6.5194440711906001</v>
      </c>
    </row>
    <row r="752" spans="1:31" x14ac:dyDescent="0.3">
      <c r="A752">
        <v>2553188</v>
      </c>
      <c r="B752">
        <v>1</v>
      </c>
      <c r="C752" t="s">
        <v>80</v>
      </c>
      <c r="D752" t="s">
        <v>95</v>
      </c>
      <c r="E752" t="s">
        <v>171</v>
      </c>
      <c r="F752" t="s">
        <v>2382</v>
      </c>
      <c r="G752" t="s">
        <v>202</v>
      </c>
      <c r="H752" t="s">
        <v>157</v>
      </c>
      <c r="I752" t="s">
        <v>136</v>
      </c>
      <c r="J752" t="s">
        <v>137</v>
      </c>
      <c r="K752" t="s">
        <v>138</v>
      </c>
      <c r="L752" t="s">
        <v>2383</v>
      </c>
      <c r="M752" t="s">
        <v>2384</v>
      </c>
      <c r="N752">
        <v>0.61805555499999998</v>
      </c>
      <c r="O752">
        <v>0</v>
      </c>
      <c r="P752">
        <v>4</v>
      </c>
      <c r="Q752">
        <v>0</v>
      </c>
      <c r="R752">
        <v>0</v>
      </c>
      <c r="S752">
        <v>0</v>
      </c>
      <c r="T752">
        <v>1</v>
      </c>
      <c r="U752">
        <v>0</v>
      </c>
      <c r="V752">
        <v>0</v>
      </c>
      <c r="W752">
        <v>0</v>
      </c>
      <c r="X752">
        <v>0.29889639537734086</v>
      </c>
      <c r="Y752">
        <v>0</v>
      </c>
      <c r="Z752">
        <v>0</v>
      </c>
      <c r="AA752">
        <v>0</v>
      </c>
      <c r="AB752">
        <v>1.0845068951255556</v>
      </c>
      <c r="AC752">
        <v>0</v>
      </c>
      <c r="AD752">
        <v>0</v>
      </c>
      <c r="AE752">
        <v>1.3834032905028966</v>
      </c>
    </row>
    <row r="753" spans="1:31" x14ac:dyDescent="0.3">
      <c r="A753">
        <v>2553148</v>
      </c>
      <c r="B753">
        <v>1</v>
      </c>
      <c r="C753" t="s">
        <v>80</v>
      </c>
      <c r="D753" t="s">
        <v>100</v>
      </c>
      <c r="E753" t="s">
        <v>141</v>
      </c>
      <c r="F753" t="s">
        <v>2385</v>
      </c>
      <c r="G753" t="s">
        <v>143</v>
      </c>
      <c r="H753" t="s">
        <v>135</v>
      </c>
      <c r="I753" t="s">
        <v>136</v>
      </c>
      <c r="J753" t="s">
        <v>137</v>
      </c>
      <c r="K753" t="s">
        <v>144</v>
      </c>
      <c r="L753" t="s">
        <v>2386</v>
      </c>
      <c r="M753" t="s">
        <v>2387</v>
      </c>
      <c r="N753">
        <v>6.4388888880000001</v>
      </c>
      <c r="O753">
        <v>0</v>
      </c>
      <c r="P753">
        <v>919</v>
      </c>
      <c r="Q753">
        <v>4</v>
      </c>
      <c r="R753">
        <v>73</v>
      </c>
      <c r="S753">
        <v>2</v>
      </c>
      <c r="T753">
        <v>100</v>
      </c>
      <c r="U753">
        <v>0</v>
      </c>
      <c r="V753">
        <v>0</v>
      </c>
      <c r="W753">
        <v>0</v>
      </c>
      <c r="X753">
        <v>1481.0360411870067</v>
      </c>
      <c r="Y753">
        <v>102.30318666525206</v>
      </c>
      <c r="Z753">
        <v>648.47087956638893</v>
      </c>
      <c r="AA753">
        <v>27.934022674080978</v>
      </c>
      <c r="AB753">
        <v>458.97349114632891</v>
      </c>
      <c r="AC753">
        <v>0</v>
      </c>
      <c r="AD753">
        <v>0</v>
      </c>
      <c r="AE753">
        <v>2718.7176212390577</v>
      </c>
    </row>
    <row r="754" spans="1:31" x14ac:dyDescent="0.3">
      <c r="A754">
        <v>2553042</v>
      </c>
      <c r="B754">
        <v>1</v>
      </c>
      <c r="C754" t="s">
        <v>80</v>
      </c>
      <c r="D754" t="s">
        <v>103</v>
      </c>
      <c r="E754" t="s">
        <v>132</v>
      </c>
      <c r="F754" t="s">
        <v>2388</v>
      </c>
      <c r="G754" t="s">
        <v>134</v>
      </c>
      <c r="H754" t="s">
        <v>135</v>
      </c>
      <c r="I754" t="s">
        <v>136</v>
      </c>
      <c r="J754" t="s">
        <v>137</v>
      </c>
      <c r="K754" t="s">
        <v>138</v>
      </c>
      <c r="L754" t="s">
        <v>2389</v>
      </c>
      <c r="M754" t="s">
        <v>2390</v>
      </c>
      <c r="N754">
        <v>1.095555555</v>
      </c>
      <c r="O754">
        <v>1</v>
      </c>
      <c r="P754">
        <v>2272</v>
      </c>
      <c r="Q754">
        <v>32</v>
      </c>
      <c r="R754">
        <v>22</v>
      </c>
      <c r="S754">
        <v>46</v>
      </c>
      <c r="T754">
        <v>1176</v>
      </c>
      <c r="U754">
        <v>15</v>
      </c>
      <c r="V754">
        <v>14</v>
      </c>
      <c r="W754">
        <v>0.36401630643295668</v>
      </c>
      <c r="X754">
        <v>494.36464758535732</v>
      </c>
      <c r="Y754">
        <v>432.99144142254949</v>
      </c>
      <c r="Z754">
        <v>63.844622112317296</v>
      </c>
      <c r="AA754">
        <v>1535.369025216118</v>
      </c>
      <c r="AB754">
        <v>1004.6143448874434</v>
      </c>
      <c r="AC754">
        <v>1005.9072910948944</v>
      </c>
      <c r="AD754">
        <v>399.10479003505003</v>
      </c>
      <c r="AE754">
        <v>4936.5601786601637</v>
      </c>
    </row>
    <row r="755" spans="1:31" x14ac:dyDescent="0.3">
      <c r="A755">
        <v>2553440</v>
      </c>
      <c r="B755">
        <v>1</v>
      </c>
      <c r="C755" t="s">
        <v>81</v>
      </c>
      <c r="D755" t="s">
        <v>128</v>
      </c>
      <c r="E755" t="s">
        <v>141</v>
      </c>
      <c r="F755" t="s">
        <v>2391</v>
      </c>
      <c r="G755" t="s">
        <v>134</v>
      </c>
      <c r="H755" t="s">
        <v>135</v>
      </c>
      <c r="I755" t="s">
        <v>136</v>
      </c>
      <c r="J755" t="s">
        <v>137</v>
      </c>
      <c r="K755" t="s">
        <v>138</v>
      </c>
      <c r="L755" t="s">
        <v>2392</v>
      </c>
      <c r="M755" t="s">
        <v>2393</v>
      </c>
      <c r="N755">
        <v>0.52861111100000002</v>
      </c>
      <c r="O755">
        <v>0</v>
      </c>
      <c r="P755">
        <v>0</v>
      </c>
      <c r="Q755">
        <v>0</v>
      </c>
      <c r="R755">
        <v>0</v>
      </c>
      <c r="S755">
        <v>2</v>
      </c>
      <c r="T755">
        <v>0</v>
      </c>
      <c r="U755">
        <v>1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67.942845770443995</v>
      </c>
      <c r="AB755">
        <v>0</v>
      </c>
      <c r="AC755">
        <v>317.56392194587499</v>
      </c>
      <c r="AD755">
        <v>0</v>
      </c>
      <c r="AE755">
        <v>385.50676771631902</v>
      </c>
    </row>
    <row r="756" spans="1:31" x14ac:dyDescent="0.3">
      <c r="A756">
        <v>2553194</v>
      </c>
      <c r="B756">
        <v>1</v>
      </c>
      <c r="C756" t="s">
        <v>81</v>
      </c>
      <c r="D756" t="s">
        <v>122</v>
      </c>
      <c r="E756" t="s">
        <v>184</v>
      </c>
      <c r="F756" t="s">
        <v>2394</v>
      </c>
      <c r="G756" t="s">
        <v>149</v>
      </c>
      <c r="H756" t="s">
        <v>135</v>
      </c>
      <c r="I756" t="s">
        <v>136</v>
      </c>
      <c r="J756" t="s">
        <v>137</v>
      </c>
      <c r="K756" t="s">
        <v>138</v>
      </c>
      <c r="L756" t="s">
        <v>2395</v>
      </c>
      <c r="M756" t="s">
        <v>2396</v>
      </c>
      <c r="N756">
        <v>7.755833333</v>
      </c>
      <c r="O756">
        <v>2</v>
      </c>
      <c r="P756">
        <v>239</v>
      </c>
      <c r="Q756">
        <v>1</v>
      </c>
      <c r="R756">
        <v>0</v>
      </c>
      <c r="S756">
        <v>0</v>
      </c>
      <c r="T756">
        <v>7</v>
      </c>
      <c r="U756">
        <v>0</v>
      </c>
      <c r="V756">
        <v>0</v>
      </c>
      <c r="W756">
        <v>3.4884142212000002</v>
      </c>
      <c r="X756">
        <v>150.16085229138832</v>
      </c>
      <c r="Y756">
        <v>93.220275338694023</v>
      </c>
      <c r="Z756">
        <v>0</v>
      </c>
      <c r="AA756">
        <v>0</v>
      </c>
      <c r="AB756">
        <v>28.29762421346117</v>
      </c>
      <c r="AC756">
        <v>0</v>
      </c>
      <c r="AD756">
        <v>0</v>
      </c>
      <c r="AE756">
        <v>275.16716606474353</v>
      </c>
    </row>
    <row r="757" spans="1:31" x14ac:dyDescent="0.3">
      <c r="A757">
        <v>2553228</v>
      </c>
      <c r="B757">
        <v>1</v>
      </c>
      <c r="C757" t="s">
        <v>81</v>
      </c>
      <c r="D757" t="s">
        <v>122</v>
      </c>
      <c r="E757" t="s">
        <v>184</v>
      </c>
      <c r="F757" t="s">
        <v>2397</v>
      </c>
      <c r="G757" t="s">
        <v>318</v>
      </c>
      <c r="H757" t="s">
        <v>135</v>
      </c>
      <c r="I757" t="s">
        <v>136</v>
      </c>
      <c r="J757" t="s">
        <v>137</v>
      </c>
      <c r="K757" t="s">
        <v>138</v>
      </c>
      <c r="L757" t="s">
        <v>2398</v>
      </c>
      <c r="M757" t="s">
        <v>2399</v>
      </c>
      <c r="N757">
        <v>1.0566666659999999</v>
      </c>
      <c r="O757">
        <v>0</v>
      </c>
      <c r="P757">
        <v>1441</v>
      </c>
      <c r="Q757">
        <v>0</v>
      </c>
      <c r="R757">
        <v>0</v>
      </c>
      <c r="S757">
        <v>3</v>
      </c>
      <c r="T757">
        <v>89</v>
      </c>
      <c r="U757">
        <v>0</v>
      </c>
      <c r="V757">
        <v>0</v>
      </c>
      <c r="W757">
        <v>0</v>
      </c>
      <c r="X757">
        <v>245.4586043548257</v>
      </c>
      <c r="Y757">
        <v>0</v>
      </c>
      <c r="Z757">
        <v>0</v>
      </c>
      <c r="AA757">
        <v>6.6480636808100835</v>
      </c>
      <c r="AB757">
        <v>83.298630586540597</v>
      </c>
      <c r="AC757">
        <v>0</v>
      </c>
      <c r="AD757">
        <v>0</v>
      </c>
      <c r="AE757">
        <v>335.40529862217636</v>
      </c>
    </row>
    <row r="758" spans="1:31" x14ac:dyDescent="0.3">
      <c r="A758">
        <v>2553085</v>
      </c>
      <c r="B758">
        <v>1</v>
      </c>
      <c r="C758" t="s">
        <v>81</v>
      </c>
      <c r="D758" t="s">
        <v>118</v>
      </c>
      <c r="E758" t="s">
        <v>184</v>
      </c>
      <c r="F758" t="s">
        <v>2400</v>
      </c>
      <c r="G758" t="s">
        <v>134</v>
      </c>
      <c r="H758" t="s">
        <v>135</v>
      </c>
      <c r="I758" t="s">
        <v>136</v>
      </c>
      <c r="J758" t="s">
        <v>137</v>
      </c>
      <c r="K758" t="s">
        <v>138</v>
      </c>
      <c r="L758" t="s">
        <v>2401</v>
      </c>
      <c r="M758" t="s">
        <v>2402</v>
      </c>
      <c r="N758">
        <v>2.0108333329999999</v>
      </c>
      <c r="O758">
        <v>0</v>
      </c>
      <c r="P758">
        <v>125</v>
      </c>
      <c r="Q758">
        <v>0</v>
      </c>
      <c r="R758">
        <v>1</v>
      </c>
      <c r="S758">
        <v>1</v>
      </c>
      <c r="T758">
        <v>17</v>
      </c>
      <c r="U758">
        <v>0</v>
      </c>
      <c r="V758">
        <v>0</v>
      </c>
      <c r="W758">
        <v>0</v>
      </c>
      <c r="X758">
        <v>36.936160253198253</v>
      </c>
      <c r="Y758">
        <v>0</v>
      </c>
      <c r="Z758">
        <v>0</v>
      </c>
      <c r="AA758">
        <v>13.167260011265601</v>
      </c>
      <c r="AB758">
        <v>40.443610461380565</v>
      </c>
      <c r="AC758">
        <v>0</v>
      </c>
      <c r="AD758">
        <v>0</v>
      </c>
      <c r="AE758">
        <v>90.547030725844422</v>
      </c>
    </row>
    <row r="759" spans="1:31" x14ac:dyDescent="0.3">
      <c r="A759">
        <v>2553443</v>
      </c>
      <c r="B759">
        <v>1</v>
      </c>
      <c r="C759" t="s">
        <v>80</v>
      </c>
      <c r="D759" t="s">
        <v>96</v>
      </c>
      <c r="E759" t="s">
        <v>166</v>
      </c>
      <c r="F759" t="s">
        <v>2403</v>
      </c>
      <c r="G759" t="s">
        <v>181</v>
      </c>
      <c r="H759" t="s">
        <v>157</v>
      </c>
      <c r="I759" t="s">
        <v>136</v>
      </c>
      <c r="J759" t="s">
        <v>137</v>
      </c>
      <c r="K759" t="s">
        <v>138</v>
      </c>
      <c r="L759" t="s">
        <v>2404</v>
      </c>
      <c r="M759" t="s">
        <v>2405</v>
      </c>
      <c r="N759">
        <v>4.5105555549999998</v>
      </c>
      <c r="O759">
        <v>0</v>
      </c>
      <c r="P759">
        <v>1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0.40809382445539005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0.40809382445539005</v>
      </c>
    </row>
    <row r="760" spans="1:31" x14ac:dyDescent="0.3">
      <c r="A760">
        <v>2553420</v>
      </c>
      <c r="B760">
        <v>1</v>
      </c>
      <c r="C760" t="s">
        <v>80</v>
      </c>
      <c r="D760" t="s">
        <v>88</v>
      </c>
      <c r="E760" t="s">
        <v>155</v>
      </c>
      <c r="F760" t="s">
        <v>2406</v>
      </c>
      <c r="G760" t="s">
        <v>202</v>
      </c>
      <c r="H760" t="s">
        <v>157</v>
      </c>
      <c r="I760" t="s">
        <v>136</v>
      </c>
      <c r="J760" t="s">
        <v>137</v>
      </c>
      <c r="K760" t="s">
        <v>138</v>
      </c>
      <c r="L760" t="s">
        <v>2407</v>
      </c>
      <c r="M760" t="s">
        <v>2408</v>
      </c>
      <c r="N760">
        <v>1.1944444439999999</v>
      </c>
      <c r="O760">
        <v>0</v>
      </c>
      <c r="P760">
        <v>118</v>
      </c>
      <c r="Q760">
        <v>0</v>
      </c>
      <c r="R760">
        <v>0</v>
      </c>
      <c r="S760">
        <v>0</v>
      </c>
      <c r="T760">
        <v>35</v>
      </c>
      <c r="U760">
        <v>0</v>
      </c>
      <c r="V760">
        <v>0</v>
      </c>
      <c r="W760">
        <v>0</v>
      </c>
      <c r="X760">
        <v>42.512630394922077</v>
      </c>
      <c r="Y760">
        <v>0</v>
      </c>
      <c r="Z760">
        <v>0</v>
      </c>
      <c r="AA760">
        <v>0</v>
      </c>
      <c r="AB760">
        <v>132.24553700431989</v>
      </c>
      <c r="AC760">
        <v>0</v>
      </c>
      <c r="AD760">
        <v>0</v>
      </c>
      <c r="AE760">
        <v>174.75816739924196</v>
      </c>
    </row>
    <row r="761" spans="1:31" x14ac:dyDescent="0.3">
      <c r="A761">
        <v>2552965</v>
      </c>
      <c r="B761">
        <v>1</v>
      </c>
      <c r="C761" t="s">
        <v>81</v>
      </c>
      <c r="D761" t="s">
        <v>121</v>
      </c>
      <c r="E761" t="s">
        <v>141</v>
      </c>
      <c r="F761" t="s">
        <v>2208</v>
      </c>
      <c r="G761" t="s">
        <v>134</v>
      </c>
      <c r="H761" t="s">
        <v>135</v>
      </c>
      <c r="I761" t="s">
        <v>136</v>
      </c>
      <c r="J761" t="s">
        <v>137</v>
      </c>
      <c r="K761" t="s">
        <v>138</v>
      </c>
      <c r="L761" t="s">
        <v>2409</v>
      </c>
      <c r="M761" t="s">
        <v>2410</v>
      </c>
      <c r="N761">
        <v>1.330833333</v>
      </c>
      <c r="O761">
        <v>8</v>
      </c>
      <c r="P761">
        <v>1296</v>
      </c>
      <c r="Q761">
        <v>4</v>
      </c>
      <c r="R761">
        <v>123</v>
      </c>
      <c r="S761">
        <v>6</v>
      </c>
      <c r="T761">
        <v>90</v>
      </c>
      <c r="U761">
        <v>0</v>
      </c>
      <c r="V761">
        <v>0</v>
      </c>
      <c r="W761">
        <v>1.5341246982400001</v>
      </c>
      <c r="X761">
        <v>153.33231244382887</v>
      </c>
      <c r="Y761">
        <v>6.4983923596772213</v>
      </c>
      <c r="Z761">
        <v>34.573467030535113</v>
      </c>
      <c r="AA761">
        <v>21.43478863669759</v>
      </c>
      <c r="AB761">
        <v>26.381500511165562</v>
      </c>
      <c r="AC761">
        <v>0</v>
      </c>
      <c r="AD761">
        <v>0</v>
      </c>
      <c r="AE761">
        <v>243.75458568014434</v>
      </c>
    </row>
    <row r="762" spans="1:31" x14ac:dyDescent="0.3">
      <c r="A762">
        <v>2553208</v>
      </c>
      <c r="B762">
        <v>1</v>
      </c>
      <c r="C762" t="s">
        <v>81</v>
      </c>
      <c r="D762" t="s">
        <v>122</v>
      </c>
      <c r="E762" t="s">
        <v>147</v>
      </c>
      <c r="F762" t="s">
        <v>2411</v>
      </c>
      <c r="G762" t="s">
        <v>134</v>
      </c>
      <c r="H762" t="s">
        <v>135</v>
      </c>
      <c r="I762" t="s">
        <v>136</v>
      </c>
      <c r="J762" t="s">
        <v>137</v>
      </c>
      <c r="K762" t="s">
        <v>138</v>
      </c>
      <c r="L762" t="s">
        <v>2412</v>
      </c>
      <c r="M762" t="s">
        <v>2413</v>
      </c>
      <c r="N762">
        <v>0.31166666599999998</v>
      </c>
      <c r="O762">
        <v>4</v>
      </c>
      <c r="P762">
        <v>3032</v>
      </c>
      <c r="Q762">
        <v>60</v>
      </c>
      <c r="R762">
        <v>125</v>
      </c>
      <c r="S762">
        <v>17</v>
      </c>
      <c r="T762">
        <v>317</v>
      </c>
      <c r="U762">
        <v>2</v>
      </c>
      <c r="V762">
        <v>1</v>
      </c>
      <c r="W762">
        <v>0.28341199391999994</v>
      </c>
      <c r="X762">
        <v>131.55562114063693</v>
      </c>
      <c r="Y762">
        <v>30.82872614213904</v>
      </c>
      <c r="Z762">
        <v>22.229382859813963</v>
      </c>
      <c r="AA762">
        <v>32.932952949356235</v>
      </c>
      <c r="AB762">
        <v>65.995873559880536</v>
      </c>
      <c r="AC762">
        <v>21.803624110522374</v>
      </c>
      <c r="AD762">
        <v>0.120480765964845</v>
      </c>
      <c r="AE762">
        <v>305.75007352223389</v>
      </c>
    </row>
    <row r="763" spans="1:31" x14ac:dyDescent="0.3">
      <c r="A763">
        <v>2553108</v>
      </c>
      <c r="B763">
        <v>1</v>
      </c>
      <c r="C763" t="s">
        <v>81</v>
      </c>
      <c r="D763" t="s">
        <v>127</v>
      </c>
      <c r="E763" t="s">
        <v>155</v>
      </c>
      <c r="F763" t="s">
        <v>2414</v>
      </c>
      <c r="G763" t="s">
        <v>143</v>
      </c>
      <c r="H763" t="s">
        <v>157</v>
      </c>
      <c r="I763" t="s">
        <v>136</v>
      </c>
      <c r="J763" t="s">
        <v>137</v>
      </c>
      <c r="K763" t="s">
        <v>144</v>
      </c>
      <c r="L763" t="s">
        <v>2415</v>
      </c>
      <c r="M763" t="s">
        <v>2416</v>
      </c>
      <c r="N763">
        <v>7.6830555550000001</v>
      </c>
      <c r="O763">
        <v>0</v>
      </c>
      <c r="P763">
        <v>86</v>
      </c>
      <c r="Q763">
        <v>0</v>
      </c>
      <c r="R763">
        <v>17</v>
      </c>
      <c r="S763">
        <v>0</v>
      </c>
      <c r="T763">
        <v>6</v>
      </c>
      <c r="U763">
        <v>0</v>
      </c>
      <c r="V763">
        <v>0</v>
      </c>
      <c r="W763">
        <v>0</v>
      </c>
      <c r="X763">
        <v>116.38154333540308</v>
      </c>
      <c r="Y763">
        <v>0</v>
      </c>
      <c r="Z763">
        <v>115.51445498934586</v>
      </c>
      <c r="AA763">
        <v>0</v>
      </c>
      <c r="AB763">
        <v>18.43952646906132</v>
      </c>
      <c r="AC763">
        <v>0</v>
      </c>
      <c r="AD763">
        <v>0</v>
      </c>
      <c r="AE763">
        <v>250.33552479381027</v>
      </c>
    </row>
    <row r="764" spans="1:31" x14ac:dyDescent="0.3">
      <c r="A764">
        <v>2553314</v>
      </c>
      <c r="B764">
        <v>1</v>
      </c>
      <c r="C764" t="s">
        <v>80</v>
      </c>
      <c r="D764" t="s">
        <v>100</v>
      </c>
      <c r="E764" t="s">
        <v>141</v>
      </c>
      <c r="F764" t="s">
        <v>2417</v>
      </c>
      <c r="G764" t="s">
        <v>134</v>
      </c>
      <c r="H764" t="s">
        <v>135</v>
      </c>
      <c r="I764" t="s">
        <v>136</v>
      </c>
      <c r="J764" t="s">
        <v>137</v>
      </c>
      <c r="K764" t="s">
        <v>138</v>
      </c>
      <c r="L764" t="s">
        <v>2418</v>
      </c>
      <c r="M764" t="s">
        <v>2419</v>
      </c>
      <c r="N764">
        <v>0.17583333300000001</v>
      </c>
      <c r="O764">
        <v>5</v>
      </c>
      <c r="P764">
        <v>426</v>
      </c>
      <c r="Q764">
        <v>4</v>
      </c>
      <c r="R764">
        <v>64</v>
      </c>
      <c r="S764">
        <v>17</v>
      </c>
      <c r="T764">
        <v>107</v>
      </c>
      <c r="U764">
        <v>4</v>
      </c>
      <c r="V764">
        <v>1</v>
      </c>
      <c r="W764">
        <v>0.44152355958662004</v>
      </c>
      <c r="X764">
        <v>27.724845997065955</v>
      </c>
      <c r="Y764">
        <v>0.71818041926977505</v>
      </c>
      <c r="Z764">
        <v>10.270846338238069</v>
      </c>
      <c r="AA764">
        <v>11.518403699530033</v>
      </c>
      <c r="AB764">
        <v>14.790427373578598</v>
      </c>
      <c r="AC764">
        <v>53.446843391675998</v>
      </c>
      <c r="AD764">
        <v>3.9974327174632507E-2</v>
      </c>
      <c r="AE764">
        <v>118.95104510611968</v>
      </c>
    </row>
    <row r="765" spans="1:31" x14ac:dyDescent="0.3">
      <c r="A765">
        <v>2553563</v>
      </c>
      <c r="B765">
        <v>1</v>
      </c>
      <c r="C765" t="s">
        <v>80</v>
      </c>
      <c r="D765" t="s">
        <v>83</v>
      </c>
      <c r="E765" t="s">
        <v>132</v>
      </c>
      <c r="F765" t="s">
        <v>2420</v>
      </c>
      <c r="G765" t="s">
        <v>134</v>
      </c>
      <c r="H765" t="s">
        <v>135</v>
      </c>
      <c r="I765" t="s">
        <v>136</v>
      </c>
      <c r="J765" t="s">
        <v>137</v>
      </c>
      <c r="K765" t="s">
        <v>138</v>
      </c>
      <c r="L765" t="s">
        <v>2421</v>
      </c>
      <c r="M765" t="s">
        <v>2422</v>
      </c>
      <c r="N765">
        <v>1.6</v>
      </c>
      <c r="O765">
        <v>0</v>
      </c>
      <c r="P765">
        <v>2456</v>
      </c>
      <c r="Q765">
        <v>0</v>
      </c>
      <c r="R765">
        <v>0</v>
      </c>
      <c r="S765">
        <v>6</v>
      </c>
      <c r="T765">
        <v>287</v>
      </c>
      <c r="U765">
        <v>2</v>
      </c>
      <c r="V765">
        <v>7</v>
      </c>
      <c r="W765">
        <v>0</v>
      </c>
      <c r="X765">
        <v>1258.3046910936062</v>
      </c>
      <c r="Y765">
        <v>0</v>
      </c>
      <c r="Z765">
        <v>0</v>
      </c>
      <c r="AA765">
        <v>3017.3217181559812</v>
      </c>
      <c r="AB765">
        <v>895.01307402746033</v>
      </c>
      <c r="AC765">
        <v>31.348363100917595</v>
      </c>
      <c r="AD765">
        <v>31.041686985343336</v>
      </c>
      <c r="AE765">
        <v>5233.0295333633085</v>
      </c>
    </row>
    <row r="766" spans="1:31" x14ac:dyDescent="0.3">
      <c r="A766">
        <v>2553065</v>
      </c>
      <c r="B766">
        <v>1</v>
      </c>
      <c r="C766" t="s">
        <v>80</v>
      </c>
      <c r="D766" t="s">
        <v>94</v>
      </c>
      <c r="E766" t="s">
        <v>184</v>
      </c>
      <c r="F766" t="s">
        <v>2423</v>
      </c>
      <c r="G766" t="s">
        <v>134</v>
      </c>
      <c r="H766" t="s">
        <v>135</v>
      </c>
      <c r="I766" t="s">
        <v>136</v>
      </c>
      <c r="J766" t="s">
        <v>137</v>
      </c>
      <c r="K766" t="s">
        <v>138</v>
      </c>
      <c r="L766" t="s">
        <v>2424</v>
      </c>
      <c r="M766" t="s">
        <v>2425</v>
      </c>
      <c r="N766">
        <v>2.6522222219999998</v>
      </c>
      <c r="O766">
        <v>0</v>
      </c>
      <c r="P766">
        <v>10</v>
      </c>
      <c r="Q766">
        <v>0</v>
      </c>
      <c r="R766">
        <v>3</v>
      </c>
      <c r="S766">
        <v>0</v>
      </c>
      <c r="T766">
        <v>1</v>
      </c>
      <c r="U766">
        <v>0</v>
      </c>
      <c r="V766">
        <v>0</v>
      </c>
      <c r="W766">
        <v>0</v>
      </c>
      <c r="X766">
        <v>2.4985769799550197</v>
      </c>
      <c r="Y766">
        <v>0</v>
      </c>
      <c r="Z766">
        <v>5.6489584287013743</v>
      </c>
      <c r="AA766">
        <v>0</v>
      </c>
      <c r="AB766">
        <v>4.4567716556400008</v>
      </c>
      <c r="AC766">
        <v>0</v>
      </c>
      <c r="AD766">
        <v>0</v>
      </c>
      <c r="AE766">
        <v>12.604307064296394</v>
      </c>
    </row>
    <row r="767" spans="1:31" x14ac:dyDescent="0.3">
      <c r="A767">
        <v>2553022</v>
      </c>
      <c r="B767">
        <v>1</v>
      </c>
      <c r="C767" t="s">
        <v>81</v>
      </c>
      <c r="D767" t="s">
        <v>120</v>
      </c>
      <c r="E767" t="s">
        <v>141</v>
      </c>
      <c r="F767" t="s">
        <v>2426</v>
      </c>
      <c r="G767" t="s">
        <v>134</v>
      </c>
      <c r="H767" t="s">
        <v>135</v>
      </c>
      <c r="I767" t="s">
        <v>136</v>
      </c>
      <c r="J767" t="s">
        <v>137</v>
      </c>
      <c r="K767" t="s">
        <v>138</v>
      </c>
      <c r="L767" t="s">
        <v>2427</v>
      </c>
      <c r="M767" t="s">
        <v>2428</v>
      </c>
      <c r="N767">
        <v>0.89194444399999995</v>
      </c>
      <c r="O767">
        <v>5</v>
      </c>
      <c r="P767">
        <v>882</v>
      </c>
      <c r="Q767">
        <v>280</v>
      </c>
      <c r="R767">
        <v>92</v>
      </c>
      <c r="S767">
        <v>22</v>
      </c>
      <c r="T767">
        <v>111</v>
      </c>
      <c r="U767">
        <v>4</v>
      </c>
      <c r="V767">
        <v>1</v>
      </c>
      <c r="W767">
        <v>16.355272298318649</v>
      </c>
      <c r="X767">
        <v>117.33836088567912</v>
      </c>
      <c r="Y767">
        <v>2073.8759121010353</v>
      </c>
      <c r="Z767">
        <v>181.41213526276857</v>
      </c>
      <c r="AA767">
        <v>1062.5963164057705</v>
      </c>
      <c r="AB767">
        <v>45.157580991735593</v>
      </c>
      <c r="AC767">
        <v>682.51281369629567</v>
      </c>
      <c r="AD767">
        <v>1.47346947628224</v>
      </c>
      <c r="AE767">
        <v>4180.721861117886</v>
      </c>
    </row>
    <row r="768" spans="1:31" x14ac:dyDescent="0.3">
      <c r="A768">
        <v>2553097</v>
      </c>
      <c r="B768">
        <v>1</v>
      </c>
      <c r="C768" t="s">
        <v>80</v>
      </c>
      <c r="D768" t="s">
        <v>83</v>
      </c>
      <c r="E768" t="s">
        <v>147</v>
      </c>
      <c r="F768" t="s">
        <v>1700</v>
      </c>
      <c r="G768" t="s">
        <v>318</v>
      </c>
      <c r="H768" t="s">
        <v>135</v>
      </c>
      <c r="I768" t="s">
        <v>680</v>
      </c>
      <c r="J768" t="s">
        <v>137</v>
      </c>
      <c r="K768" t="s">
        <v>138</v>
      </c>
      <c r="L768" t="s">
        <v>2429</v>
      </c>
      <c r="M768" t="s">
        <v>2430</v>
      </c>
      <c r="N768">
        <v>4.9722222000000003E-2</v>
      </c>
      <c r="O768">
        <v>3</v>
      </c>
      <c r="P768">
        <v>215</v>
      </c>
      <c r="Q768">
        <v>3</v>
      </c>
      <c r="R768">
        <v>14</v>
      </c>
      <c r="S768">
        <v>1</v>
      </c>
      <c r="T768">
        <v>28</v>
      </c>
      <c r="U768">
        <v>1</v>
      </c>
      <c r="V768">
        <v>0</v>
      </c>
      <c r="W768">
        <v>0.10202806272715334</v>
      </c>
      <c r="X768">
        <v>2.0513389033764908</v>
      </c>
      <c r="Y768">
        <v>0.15367479831665001</v>
      </c>
      <c r="Z768">
        <v>0.23015147235495922</v>
      </c>
      <c r="AA768">
        <v>0.2101672098188917</v>
      </c>
      <c r="AB768">
        <v>1.0182927525906775</v>
      </c>
      <c r="AC768">
        <v>1.7184754089845569</v>
      </c>
      <c r="AD768">
        <v>0</v>
      </c>
      <c r="AE768">
        <v>5.4841286081693799</v>
      </c>
    </row>
    <row r="769" spans="1:31" x14ac:dyDescent="0.3">
      <c r="A769">
        <v>2553051</v>
      </c>
      <c r="B769">
        <v>1</v>
      </c>
      <c r="C769" t="s">
        <v>80</v>
      </c>
      <c r="D769" t="s">
        <v>82</v>
      </c>
      <c r="E769" t="s">
        <v>166</v>
      </c>
      <c r="F769" t="s">
        <v>2431</v>
      </c>
      <c r="G769" t="s">
        <v>181</v>
      </c>
      <c r="H769" t="s">
        <v>157</v>
      </c>
      <c r="I769" t="s">
        <v>136</v>
      </c>
      <c r="J769" t="s">
        <v>137</v>
      </c>
      <c r="K769" t="s">
        <v>138</v>
      </c>
      <c r="L769" t="s">
        <v>2432</v>
      </c>
      <c r="M769" t="s">
        <v>2433</v>
      </c>
      <c r="N769">
        <v>2.8705555550000001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8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21.513776441953965</v>
      </c>
      <c r="AC769">
        <v>0</v>
      </c>
      <c r="AD769">
        <v>0</v>
      </c>
      <c r="AE769">
        <v>21.513776441953965</v>
      </c>
    </row>
    <row r="770" spans="1:31" x14ac:dyDescent="0.3">
      <c r="A770">
        <v>2553383</v>
      </c>
      <c r="B770">
        <v>1</v>
      </c>
      <c r="C770" t="s">
        <v>81</v>
      </c>
      <c r="D770" t="s">
        <v>121</v>
      </c>
      <c r="E770" t="s">
        <v>171</v>
      </c>
      <c r="F770" t="s">
        <v>2434</v>
      </c>
      <c r="G770" t="s">
        <v>190</v>
      </c>
      <c r="H770" t="s">
        <v>157</v>
      </c>
      <c r="I770" t="s">
        <v>136</v>
      </c>
      <c r="J770" t="s">
        <v>137</v>
      </c>
      <c r="K770" t="s">
        <v>138</v>
      </c>
      <c r="L770" t="s">
        <v>2435</v>
      </c>
      <c r="M770" t="s">
        <v>2436</v>
      </c>
      <c r="N770">
        <v>4.6861111109999998</v>
      </c>
      <c r="O770">
        <v>0</v>
      </c>
      <c r="P770">
        <v>15</v>
      </c>
      <c r="Q770">
        <v>0</v>
      </c>
      <c r="R770">
        <v>0</v>
      </c>
      <c r="S770">
        <v>0</v>
      </c>
      <c r="T770">
        <v>3</v>
      </c>
      <c r="U770">
        <v>0</v>
      </c>
      <c r="V770">
        <v>0</v>
      </c>
      <c r="W770">
        <v>0</v>
      </c>
      <c r="X770">
        <v>11.750656738430928</v>
      </c>
      <c r="Y770">
        <v>0</v>
      </c>
      <c r="Z770">
        <v>0</v>
      </c>
      <c r="AA770">
        <v>0</v>
      </c>
      <c r="AB770">
        <v>0.94876779300380831</v>
      </c>
      <c r="AC770">
        <v>0</v>
      </c>
      <c r="AD770">
        <v>0</v>
      </c>
      <c r="AE770">
        <v>12.699424531434737</v>
      </c>
    </row>
    <row r="771" spans="1:31" x14ac:dyDescent="0.3">
      <c r="A771">
        <v>2553569</v>
      </c>
      <c r="B771">
        <v>1</v>
      </c>
      <c r="C771" t="s">
        <v>81</v>
      </c>
      <c r="D771" t="s">
        <v>122</v>
      </c>
      <c r="E771" t="s">
        <v>184</v>
      </c>
      <c r="F771" t="s">
        <v>2437</v>
      </c>
      <c r="G771" t="s">
        <v>149</v>
      </c>
      <c r="H771" t="s">
        <v>135</v>
      </c>
      <c r="I771" t="s">
        <v>136</v>
      </c>
      <c r="J771" t="s">
        <v>137</v>
      </c>
      <c r="K771" t="s">
        <v>138</v>
      </c>
      <c r="L771" t="s">
        <v>2438</v>
      </c>
      <c r="M771" t="s">
        <v>2439</v>
      </c>
      <c r="N771">
        <v>0.73027777699999996</v>
      </c>
      <c r="O771">
        <v>0</v>
      </c>
      <c r="P771">
        <v>21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1.1585378797173351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1.1585378797173351</v>
      </c>
    </row>
    <row r="772" spans="1:31" x14ac:dyDescent="0.3">
      <c r="A772">
        <v>2553552</v>
      </c>
      <c r="B772">
        <v>1</v>
      </c>
      <c r="C772" t="s">
        <v>81</v>
      </c>
      <c r="D772" t="s">
        <v>128</v>
      </c>
      <c r="E772" t="s">
        <v>175</v>
      </c>
      <c r="F772" t="s">
        <v>2440</v>
      </c>
      <c r="G772" t="s">
        <v>213</v>
      </c>
      <c r="H772" t="s">
        <v>157</v>
      </c>
      <c r="I772" t="s">
        <v>136</v>
      </c>
      <c r="J772" t="s">
        <v>137</v>
      </c>
      <c r="K772" t="s">
        <v>138</v>
      </c>
      <c r="L772" t="s">
        <v>2441</v>
      </c>
      <c r="M772" t="s">
        <v>2442</v>
      </c>
      <c r="N772">
        <v>1.393888888</v>
      </c>
      <c r="O772">
        <v>0</v>
      </c>
      <c r="P772">
        <v>296</v>
      </c>
      <c r="Q772">
        <v>0</v>
      </c>
      <c r="R772">
        <v>0</v>
      </c>
      <c r="S772">
        <v>0</v>
      </c>
      <c r="T772">
        <v>39</v>
      </c>
      <c r="U772">
        <v>0</v>
      </c>
      <c r="V772">
        <v>0</v>
      </c>
      <c r="W772">
        <v>0</v>
      </c>
      <c r="X772">
        <v>90.021705593034326</v>
      </c>
      <c r="Y772">
        <v>0</v>
      </c>
      <c r="Z772">
        <v>0</v>
      </c>
      <c r="AA772">
        <v>0</v>
      </c>
      <c r="AB772">
        <v>62.999908072658371</v>
      </c>
      <c r="AC772">
        <v>0</v>
      </c>
      <c r="AD772">
        <v>0</v>
      </c>
      <c r="AE772">
        <v>153.02161366569271</v>
      </c>
    </row>
    <row r="773" spans="1:31" x14ac:dyDescent="0.3">
      <c r="A773">
        <v>2552951</v>
      </c>
      <c r="B773">
        <v>1</v>
      </c>
      <c r="C773" t="s">
        <v>80</v>
      </c>
      <c r="D773" t="s">
        <v>97</v>
      </c>
      <c r="E773" t="s">
        <v>132</v>
      </c>
      <c r="F773" t="s">
        <v>2443</v>
      </c>
      <c r="G773" t="s">
        <v>134</v>
      </c>
      <c r="H773" t="s">
        <v>276</v>
      </c>
      <c r="I773" t="s">
        <v>136</v>
      </c>
      <c r="J773" t="s">
        <v>137</v>
      </c>
      <c r="K773" t="s">
        <v>138</v>
      </c>
      <c r="L773" t="s">
        <v>2444</v>
      </c>
      <c r="M773" t="s">
        <v>2445</v>
      </c>
      <c r="N773">
        <v>0.41499999999999998</v>
      </c>
      <c r="O773">
        <v>5</v>
      </c>
      <c r="P773">
        <v>15622</v>
      </c>
      <c r="Q773">
        <v>10</v>
      </c>
      <c r="R773">
        <v>291</v>
      </c>
      <c r="S773">
        <v>38</v>
      </c>
      <c r="T773">
        <v>1869</v>
      </c>
      <c r="U773">
        <v>6</v>
      </c>
      <c r="V773">
        <v>4</v>
      </c>
      <c r="W773">
        <v>18.910448697954671</v>
      </c>
      <c r="X773">
        <v>1939.8177775730796</v>
      </c>
      <c r="Y773">
        <v>3.6914604478925255</v>
      </c>
      <c r="Z773">
        <v>37.59106336498121</v>
      </c>
      <c r="AA773">
        <v>151.36414596517577</v>
      </c>
      <c r="AB773">
        <v>829.60442786353701</v>
      </c>
      <c r="AC773">
        <v>1535.5518621728631</v>
      </c>
      <c r="AD773">
        <v>60.15576241708267</v>
      </c>
      <c r="AE773">
        <v>4576.6869485025672</v>
      </c>
    </row>
    <row r="774" spans="1:31" x14ac:dyDescent="0.3">
      <c r="A774">
        <v>2553237</v>
      </c>
      <c r="B774">
        <v>1</v>
      </c>
      <c r="C774" t="s">
        <v>80</v>
      </c>
      <c r="D774" t="s">
        <v>99</v>
      </c>
      <c r="E774" t="s">
        <v>171</v>
      </c>
      <c r="F774" t="s">
        <v>2446</v>
      </c>
      <c r="G774" t="s">
        <v>190</v>
      </c>
      <c r="H774" t="s">
        <v>157</v>
      </c>
      <c r="I774" t="s">
        <v>136</v>
      </c>
      <c r="J774" t="s">
        <v>137</v>
      </c>
      <c r="K774" t="s">
        <v>138</v>
      </c>
      <c r="L774" t="s">
        <v>2447</v>
      </c>
      <c r="M774" t="s">
        <v>2448</v>
      </c>
      <c r="N774">
        <v>1.7775000000000001</v>
      </c>
      <c r="O774">
        <v>0</v>
      </c>
      <c r="P774">
        <v>9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1.0930660480092975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1.0930660480092975</v>
      </c>
    </row>
    <row r="775" spans="1:31" x14ac:dyDescent="0.3">
      <c r="A775">
        <v>2552945</v>
      </c>
      <c r="B775">
        <v>1</v>
      </c>
      <c r="C775" t="s">
        <v>81</v>
      </c>
      <c r="D775" t="s">
        <v>117</v>
      </c>
      <c r="E775" t="s">
        <v>141</v>
      </c>
      <c r="F775" t="s">
        <v>2449</v>
      </c>
      <c r="G775" t="s">
        <v>134</v>
      </c>
      <c r="H775" t="s">
        <v>135</v>
      </c>
      <c r="I775" t="s">
        <v>136</v>
      </c>
      <c r="J775" t="s">
        <v>137</v>
      </c>
      <c r="K775" t="s">
        <v>138</v>
      </c>
      <c r="L775" t="s">
        <v>2450</v>
      </c>
      <c r="M775" t="s">
        <v>2451</v>
      </c>
      <c r="N775">
        <v>0.19916666599999999</v>
      </c>
      <c r="O775">
        <v>15</v>
      </c>
      <c r="P775">
        <v>2248</v>
      </c>
      <c r="Q775">
        <v>87</v>
      </c>
      <c r="R775">
        <v>253</v>
      </c>
      <c r="S775">
        <v>16</v>
      </c>
      <c r="T775">
        <v>104</v>
      </c>
      <c r="U775">
        <v>0</v>
      </c>
      <c r="V775">
        <v>0</v>
      </c>
      <c r="W775">
        <v>0.53495983855606488</v>
      </c>
      <c r="X775">
        <v>45.136193773122855</v>
      </c>
      <c r="Y775">
        <v>13.339412740595529</v>
      </c>
      <c r="Z775">
        <v>8.9851340032425604</v>
      </c>
      <c r="AA775">
        <v>3.6979054303181642</v>
      </c>
      <c r="AB775">
        <v>5.6612281665052091</v>
      </c>
      <c r="AC775">
        <v>0</v>
      </c>
      <c r="AD775">
        <v>0</v>
      </c>
      <c r="AE775">
        <v>77.354833952340371</v>
      </c>
    </row>
    <row r="776" spans="1:31" x14ac:dyDescent="0.3">
      <c r="A776">
        <v>2553389</v>
      </c>
      <c r="B776">
        <v>1</v>
      </c>
      <c r="C776" t="s">
        <v>81</v>
      </c>
      <c r="D776" t="s">
        <v>118</v>
      </c>
      <c r="E776" t="s">
        <v>141</v>
      </c>
      <c r="F776" t="s">
        <v>2452</v>
      </c>
      <c r="G776" t="s">
        <v>134</v>
      </c>
      <c r="H776" t="s">
        <v>135</v>
      </c>
      <c r="I776" t="s">
        <v>136</v>
      </c>
      <c r="J776" t="s">
        <v>137</v>
      </c>
      <c r="K776" t="s">
        <v>138</v>
      </c>
      <c r="L776" t="s">
        <v>2453</v>
      </c>
      <c r="M776" t="s">
        <v>2454</v>
      </c>
      <c r="N776">
        <v>0.50027777699999998</v>
      </c>
      <c r="O776">
        <v>4</v>
      </c>
      <c r="P776">
        <v>1332</v>
      </c>
      <c r="Q776">
        <v>157</v>
      </c>
      <c r="R776">
        <v>136</v>
      </c>
      <c r="S776">
        <v>28</v>
      </c>
      <c r="T776">
        <v>134</v>
      </c>
      <c r="U776">
        <v>1</v>
      </c>
      <c r="V776">
        <v>1</v>
      </c>
      <c r="W776">
        <v>0.51885778121252335</v>
      </c>
      <c r="X776">
        <v>137.44317533401124</v>
      </c>
      <c r="Y776">
        <v>376.23704434761589</v>
      </c>
      <c r="Z776">
        <v>76.405649233582878</v>
      </c>
      <c r="AA776">
        <v>100.30435311060323</v>
      </c>
      <c r="AB776">
        <v>41.879102001561805</v>
      </c>
      <c r="AC776">
        <v>0.97215316248959993</v>
      </c>
      <c r="AD776">
        <v>2.8019603225512509E-2</v>
      </c>
      <c r="AE776">
        <v>733.78835457430262</v>
      </c>
    </row>
    <row r="777" spans="1:31" x14ac:dyDescent="0.3">
      <c r="A777">
        <v>2553489</v>
      </c>
      <c r="B777">
        <v>1</v>
      </c>
      <c r="C777" t="s">
        <v>80</v>
      </c>
      <c r="D777" t="s">
        <v>103</v>
      </c>
      <c r="E777" t="s">
        <v>141</v>
      </c>
      <c r="F777" t="s">
        <v>2455</v>
      </c>
      <c r="G777" t="s">
        <v>134</v>
      </c>
      <c r="H777" t="s">
        <v>135</v>
      </c>
      <c r="I777" t="s">
        <v>136</v>
      </c>
      <c r="J777" t="s">
        <v>137</v>
      </c>
      <c r="K777" t="s">
        <v>138</v>
      </c>
      <c r="L777" t="s">
        <v>2456</v>
      </c>
      <c r="M777" t="s">
        <v>2457</v>
      </c>
      <c r="N777">
        <v>1.6088888880000001</v>
      </c>
      <c r="O777">
        <v>1</v>
      </c>
      <c r="P777">
        <v>105</v>
      </c>
      <c r="Q777">
        <v>22</v>
      </c>
      <c r="R777">
        <v>12</v>
      </c>
      <c r="S777">
        <v>8</v>
      </c>
      <c r="T777">
        <v>14</v>
      </c>
      <c r="U777">
        <v>0</v>
      </c>
      <c r="V777">
        <v>0</v>
      </c>
      <c r="W777">
        <v>0</v>
      </c>
      <c r="X777">
        <v>33.136180762203445</v>
      </c>
      <c r="Y777">
        <v>258.57396877111086</v>
      </c>
      <c r="Z777">
        <v>67.194301624284066</v>
      </c>
      <c r="AA777">
        <v>146.0056609746909</v>
      </c>
      <c r="AB777">
        <v>49.468285859005356</v>
      </c>
      <c r="AC777">
        <v>0</v>
      </c>
      <c r="AD777">
        <v>0</v>
      </c>
      <c r="AE777">
        <v>554.37839799129461</v>
      </c>
    </row>
    <row r="778" spans="1:31" x14ac:dyDescent="0.3">
      <c r="A778">
        <v>2553323</v>
      </c>
      <c r="B778">
        <v>1</v>
      </c>
      <c r="C778" t="s">
        <v>81</v>
      </c>
      <c r="D778" t="s">
        <v>128</v>
      </c>
      <c r="E778" t="s">
        <v>147</v>
      </c>
      <c r="F778" t="s">
        <v>2458</v>
      </c>
      <c r="G778" t="s">
        <v>134</v>
      </c>
      <c r="H778" t="s">
        <v>135</v>
      </c>
      <c r="I778" t="s">
        <v>136</v>
      </c>
      <c r="J778" t="s">
        <v>137</v>
      </c>
      <c r="K778" t="s">
        <v>138</v>
      </c>
      <c r="L778" t="s">
        <v>2459</v>
      </c>
      <c r="M778" t="s">
        <v>2460</v>
      </c>
      <c r="N778">
        <v>0.28972222199999997</v>
      </c>
      <c r="O778">
        <v>6</v>
      </c>
      <c r="P778">
        <v>617</v>
      </c>
      <c r="Q778">
        <v>3</v>
      </c>
      <c r="R778">
        <v>4</v>
      </c>
      <c r="S778">
        <v>3</v>
      </c>
      <c r="T778">
        <v>54</v>
      </c>
      <c r="U778">
        <v>0</v>
      </c>
      <c r="V778">
        <v>0</v>
      </c>
      <c r="W778">
        <v>0.395007988872</v>
      </c>
      <c r="X778">
        <v>18.148194967040006</v>
      </c>
      <c r="Y778">
        <v>4.1881008370736561</v>
      </c>
      <c r="Z778">
        <v>0.5931015594156217</v>
      </c>
      <c r="AA778">
        <v>8.9008698776102371</v>
      </c>
      <c r="AB778">
        <v>6.8664637111503746</v>
      </c>
      <c r="AC778">
        <v>0</v>
      </c>
      <c r="AD778">
        <v>0</v>
      </c>
      <c r="AE778">
        <v>39.091738941161893</v>
      </c>
    </row>
    <row r="779" spans="1:31" x14ac:dyDescent="0.3">
      <c r="A779">
        <v>2552968</v>
      </c>
      <c r="B779">
        <v>1</v>
      </c>
      <c r="C779" t="s">
        <v>81</v>
      </c>
      <c r="D779" t="s">
        <v>113</v>
      </c>
      <c r="E779" t="s">
        <v>141</v>
      </c>
      <c r="F779" t="s">
        <v>2461</v>
      </c>
      <c r="G779" t="s">
        <v>134</v>
      </c>
      <c r="H779" t="s">
        <v>135</v>
      </c>
      <c r="I779" t="s">
        <v>136</v>
      </c>
      <c r="J779" t="s">
        <v>137</v>
      </c>
      <c r="K779" t="s">
        <v>138</v>
      </c>
      <c r="L779" t="s">
        <v>2462</v>
      </c>
      <c r="M779" t="s">
        <v>2463</v>
      </c>
      <c r="N779">
        <v>0.66222222200000003</v>
      </c>
      <c r="O779">
        <v>10</v>
      </c>
      <c r="P779">
        <v>2689</v>
      </c>
      <c r="Q779">
        <v>45</v>
      </c>
      <c r="R779">
        <v>808</v>
      </c>
      <c r="S779">
        <v>11</v>
      </c>
      <c r="T779">
        <v>179</v>
      </c>
      <c r="U779">
        <v>2</v>
      </c>
      <c r="V779">
        <v>0</v>
      </c>
      <c r="W779">
        <v>1.1421626727176688</v>
      </c>
      <c r="X779">
        <v>263.04282986454103</v>
      </c>
      <c r="Y779">
        <v>95.514181064639033</v>
      </c>
      <c r="Z779">
        <v>372.9954364837443</v>
      </c>
      <c r="AA779">
        <v>85.317491573339723</v>
      </c>
      <c r="AB779">
        <v>40.464831285830236</v>
      </c>
      <c r="AC779">
        <v>39.081949482010351</v>
      </c>
      <c r="AD779">
        <v>0</v>
      </c>
      <c r="AE779">
        <v>897.55888242682238</v>
      </c>
    </row>
    <row r="780" spans="1:31" x14ac:dyDescent="0.3">
      <c r="A780">
        <v>2553701</v>
      </c>
      <c r="B780">
        <v>1</v>
      </c>
      <c r="C780" t="s">
        <v>81</v>
      </c>
      <c r="D780" t="s">
        <v>126</v>
      </c>
      <c r="E780" t="s">
        <v>171</v>
      </c>
      <c r="F780" t="s">
        <v>2464</v>
      </c>
      <c r="G780" t="s">
        <v>190</v>
      </c>
      <c r="H780" t="s">
        <v>157</v>
      </c>
      <c r="I780" t="s">
        <v>136</v>
      </c>
      <c r="J780" t="s">
        <v>137</v>
      </c>
      <c r="K780" t="s">
        <v>138</v>
      </c>
      <c r="L780" t="s">
        <v>2465</v>
      </c>
      <c r="M780" t="s">
        <v>2466</v>
      </c>
      <c r="N780">
        <v>0.61499999999999999</v>
      </c>
      <c r="O780">
        <v>0</v>
      </c>
      <c r="P780">
        <v>32</v>
      </c>
      <c r="Q780">
        <v>0</v>
      </c>
      <c r="R780">
        <v>3</v>
      </c>
      <c r="S780">
        <v>0</v>
      </c>
      <c r="T780">
        <v>4</v>
      </c>
      <c r="U780">
        <v>0</v>
      </c>
      <c r="V780">
        <v>0</v>
      </c>
      <c r="W780">
        <v>0</v>
      </c>
      <c r="X780">
        <v>4.7848107060931904</v>
      </c>
      <c r="Y780">
        <v>0</v>
      </c>
      <c r="Z780">
        <v>0.39287582002349997</v>
      </c>
      <c r="AA780">
        <v>0</v>
      </c>
      <c r="AB780">
        <v>1.3202448232259432</v>
      </c>
      <c r="AC780">
        <v>0</v>
      </c>
      <c r="AD780">
        <v>0</v>
      </c>
      <c r="AE780">
        <v>6.4979313493426334</v>
      </c>
    </row>
    <row r="781" spans="1:31" x14ac:dyDescent="0.3">
      <c r="A781">
        <v>2553678</v>
      </c>
      <c r="B781">
        <v>1</v>
      </c>
      <c r="C781" t="s">
        <v>80</v>
      </c>
      <c r="D781" t="s">
        <v>103</v>
      </c>
      <c r="E781" t="s">
        <v>166</v>
      </c>
      <c r="F781" t="s">
        <v>2467</v>
      </c>
      <c r="G781" t="s">
        <v>168</v>
      </c>
      <c r="H781" t="s">
        <v>157</v>
      </c>
      <c r="I781" t="s">
        <v>136</v>
      </c>
      <c r="J781" t="s">
        <v>137</v>
      </c>
      <c r="K781" t="s">
        <v>138</v>
      </c>
      <c r="L781" t="s">
        <v>2468</v>
      </c>
      <c r="M781" t="s">
        <v>2469</v>
      </c>
      <c r="N781">
        <v>2.4416666660000002</v>
      </c>
      <c r="O781">
        <v>0</v>
      </c>
      <c r="P781">
        <v>1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0.51870272640000004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0.51870272640000004</v>
      </c>
    </row>
    <row r="782" spans="1:31" x14ac:dyDescent="0.3">
      <c r="A782">
        <v>2552988</v>
      </c>
      <c r="B782">
        <v>1</v>
      </c>
      <c r="C782" t="s">
        <v>80</v>
      </c>
      <c r="D782" t="s">
        <v>98</v>
      </c>
      <c r="E782" t="s">
        <v>147</v>
      </c>
      <c r="F782" t="s">
        <v>2470</v>
      </c>
      <c r="G782" t="s">
        <v>134</v>
      </c>
      <c r="H782" t="s">
        <v>135</v>
      </c>
      <c r="I782" t="s">
        <v>136</v>
      </c>
      <c r="J782" t="s">
        <v>137</v>
      </c>
      <c r="K782" t="s">
        <v>138</v>
      </c>
      <c r="L782" t="s">
        <v>2471</v>
      </c>
      <c r="M782" t="s">
        <v>2472</v>
      </c>
      <c r="N782">
        <v>1.1491666659999999</v>
      </c>
      <c r="O782">
        <v>0</v>
      </c>
      <c r="P782">
        <v>441</v>
      </c>
      <c r="Q782">
        <v>22</v>
      </c>
      <c r="R782">
        <v>49</v>
      </c>
      <c r="S782">
        <v>8</v>
      </c>
      <c r="T782">
        <v>131</v>
      </c>
      <c r="U782">
        <v>1</v>
      </c>
      <c r="V782">
        <v>0</v>
      </c>
      <c r="W782">
        <v>0</v>
      </c>
      <c r="X782">
        <v>90.784698440740783</v>
      </c>
      <c r="Y782">
        <v>62.529721724441224</v>
      </c>
      <c r="Z782">
        <v>55.274007281422314</v>
      </c>
      <c r="AA782">
        <v>32.936119918862502</v>
      </c>
      <c r="AB782">
        <v>90.599656544356563</v>
      </c>
      <c r="AC782">
        <v>2.889200855242946</v>
      </c>
      <c r="AD782">
        <v>0</v>
      </c>
      <c r="AE782">
        <v>335.01340476506635</v>
      </c>
    </row>
    <row r="783" spans="1:31" x14ac:dyDescent="0.3">
      <c r="A783">
        <v>2553154</v>
      </c>
      <c r="B783">
        <v>1</v>
      </c>
      <c r="C783" t="s">
        <v>80</v>
      </c>
      <c r="D783" t="s">
        <v>87</v>
      </c>
      <c r="E783" t="s">
        <v>155</v>
      </c>
      <c r="F783" t="s">
        <v>2181</v>
      </c>
      <c r="G783" t="s">
        <v>143</v>
      </c>
      <c r="H783" t="s">
        <v>157</v>
      </c>
      <c r="I783" t="s">
        <v>136</v>
      </c>
      <c r="J783" t="s">
        <v>137</v>
      </c>
      <c r="K783" t="s">
        <v>144</v>
      </c>
      <c r="L783" t="s">
        <v>2473</v>
      </c>
      <c r="M783" t="s">
        <v>2474</v>
      </c>
      <c r="N783">
        <v>6.2080555549999996</v>
      </c>
      <c r="O783">
        <v>0</v>
      </c>
      <c r="P783">
        <v>393</v>
      </c>
      <c r="Q783">
        <v>0</v>
      </c>
      <c r="R783">
        <v>0</v>
      </c>
      <c r="S783">
        <v>0</v>
      </c>
      <c r="T783">
        <v>3</v>
      </c>
      <c r="U783">
        <v>0</v>
      </c>
      <c r="V783">
        <v>0</v>
      </c>
      <c r="W783">
        <v>0</v>
      </c>
      <c r="X783">
        <v>502.13591979890816</v>
      </c>
      <c r="Y783">
        <v>0</v>
      </c>
      <c r="Z783">
        <v>0</v>
      </c>
      <c r="AA783">
        <v>0</v>
      </c>
      <c r="AB783">
        <v>4.5551225267070414</v>
      </c>
      <c r="AC783">
        <v>0</v>
      </c>
      <c r="AD783">
        <v>0</v>
      </c>
      <c r="AE783">
        <v>506.69104232561523</v>
      </c>
    </row>
    <row r="784" spans="1:31" x14ac:dyDescent="0.3">
      <c r="A784">
        <v>2553303</v>
      </c>
      <c r="B784">
        <v>1</v>
      </c>
      <c r="C784" t="s">
        <v>80</v>
      </c>
      <c r="D784" t="s">
        <v>107</v>
      </c>
      <c r="E784" t="s">
        <v>184</v>
      </c>
      <c r="F784" t="s">
        <v>2475</v>
      </c>
      <c r="G784" t="s">
        <v>194</v>
      </c>
      <c r="H784" t="s">
        <v>135</v>
      </c>
      <c r="I784" t="s">
        <v>136</v>
      </c>
      <c r="J784" t="s">
        <v>137</v>
      </c>
      <c r="K784" t="s">
        <v>144</v>
      </c>
      <c r="L784" t="s">
        <v>2476</v>
      </c>
      <c r="M784" t="s">
        <v>2477</v>
      </c>
      <c r="N784">
        <v>1.3302777770000001</v>
      </c>
      <c r="O784">
        <v>0</v>
      </c>
      <c r="P784">
        <v>27</v>
      </c>
      <c r="Q784">
        <v>0</v>
      </c>
      <c r="R784">
        <v>0</v>
      </c>
      <c r="S784">
        <v>0</v>
      </c>
      <c r="T784">
        <v>1</v>
      </c>
      <c r="U784">
        <v>0</v>
      </c>
      <c r="V784">
        <v>0</v>
      </c>
      <c r="W784">
        <v>0</v>
      </c>
      <c r="X784">
        <v>5.1867358025013495</v>
      </c>
      <c r="Y784">
        <v>0</v>
      </c>
      <c r="Z784">
        <v>0</v>
      </c>
      <c r="AA784">
        <v>0</v>
      </c>
      <c r="AB784">
        <v>0.19856889274153333</v>
      </c>
      <c r="AC784">
        <v>0</v>
      </c>
      <c r="AD784">
        <v>0</v>
      </c>
      <c r="AE784">
        <v>5.3853046952428825</v>
      </c>
    </row>
    <row r="785" spans="1:31" x14ac:dyDescent="0.3">
      <c r="A785">
        <v>2553615</v>
      </c>
      <c r="B785">
        <v>1</v>
      </c>
      <c r="C785" t="s">
        <v>80</v>
      </c>
      <c r="D785" t="s">
        <v>103</v>
      </c>
      <c r="E785" t="s">
        <v>141</v>
      </c>
      <c r="F785" t="s">
        <v>2478</v>
      </c>
      <c r="G785" t="s">
        <v>254</v>
      </c>
      <c r="H785" t="s">
        <v>135</v>
      </c>
      <c r="I785" t="s">
        <v>136</v>
      </c>
      <c r="J785" t="s">
        <v>137</v>
      </c>
      <c r="K785" t="s">
        <v>138</v>
      </c>
      <c r="L785" t="s">
        <v>2479</v>
      </c>
      <c r="M785" t="s">
        <v>2480</v>
      </c>
      <c r="N785">
        <v>4.5897222219999998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1509.9501875606834</v>
      </c>
      <c r="AD785">
        <v>0</v>
      </c>
      <c r="AE785">
        <v>1509.9501875606834</v>
      </c>
    </row>
    <row r="786" spans="1:31" x14ac:dyDescent="0.3">
      <c r="A786">
        <v>2553260</v>
      </c>
      <c r="B786">
        <v>1</v>
      </c>
      <c r="C786" t="s">
        <v>80</v>
      </c>
      <c r="D786" t="s">
        <v>105</v>
      </c>
      <c r="E786" t="s">
        <v>184</v>
      </c>
      <c r="F786" t="s">
        <v>2481</v>
      </c>
      <c r="G786" t="s">
        <v>149</v>
      </c>
      <c r="H786" t="s">
        <v>135</v>
      </c>
      <c r="I786" t="s">
        <v>136</v>
      </c>
      <c r="J786" t="s">
        <v>137</v>
      </c>
      <c r="K786" t="s">
        <v>138</v>
      </c>
      <c r="L786" t="s">
        <v>2101</v>
      </c>
      <c r="M786" t="s">
        <v>2482</v>
      </c>
      <c r="N786">
        <v>2.3905555550000002</v>
      </c>
      <c r="O786">
        <v>0</v>
      </c>
      <c r="P786">
        <v>0</v>
      </c>
      <c r="Q786">
        <v>1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</row>
    <row r="787" spans="1:31" x14ac:dyDescent="0.3">
      <c r="A787">
        <v>2553509</v>
      </c>
      <c r="B787">
        <v>1</v>
      </c>
      <c r="C787" t="s">
        <v>81</v>
      </c>
      <c r="D787" t="s">
        <v>115</v>
      </c>
      <c r="E787" t="s">
        <v>166</v>
      </c>
      <c r="F787" t="s">
        <v>2483</v>
      </c>
      <c r="G787" t="s">
        <v>168</v>
      </c>
      <c r="H787" t="s">
        <v>157</v>
      </c>
      <c r="I787" t="s">
        <v>136</v>
      </c>
      <c r="J787" t="s">
        <v>137</v>
      </c>
      <c r="K787" t="s">
        <v>138</v>
      </c>
      <c r="L787" t="s">
        <v>2484</v>
      </c>
      <c r="M787" t="s">
        <v>2485</v>
      </c>
      <c r="N787">
        <v>2.0080555549999999</v>
      </c>
      <c r="O787">
        <v>0</v>
      </c>
      <c r="P787">
        <v>1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0.21973328995809338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0.21973328995809338</v>
      </c>
    </row>
    <row r="788" spans="1:31" x14ac:dyDescent="0.3">
      <c r="A788">
        <v>2553217</v>
      </c>
      <c r="B788">
        <v>1</v>
      </c>
      <c r="C788" t="s">
        <v>80</v>
      </c>
      <c r="D788" t="s">
        <v>94</v>
      </c>
      <c r="E788" t="s">
        <v>141</v>
      </c>
      <c r="F788" t="s">
        <v>2486</v>
      </c>
      <c r="G788" t="s">
        <v>134</v>
      </c>
      <c r="H788" t="s">
        <v>135</v>
      </c>
      <c r="I788" t="s">
        <v>136</v>
      </c>
      <c r="J788" t="s">
        <v>137</v>
      </c>
      <c r="K788" t="s">
        <v>138</v>
      </c>
      <c r="L788" t="s">
        <v>2487</v>
      </c>
      <c r="M788" t="s">
        <v>2488</v>
      </c>
      <c r="N788">
        <v>0.98</v>
      </c>
      <c r="O788">
        <v>0</v>
      </c>
      <c r="P788">
        <v>405</v>
      </c>
      <c r="Q788">
        <v>1</v>
      </c>
      <c r="R788">
        <v>27</v>
      </c>
      <c r="S788">
        <v>2</v>
      </c>
      <c r="T788">
        <v>61</v>
      </c>
      <c r="U788">
        <v>1</v>
      </c>
      <c r="V788">
        <v>0</v>
      </c>
      <c r="W788">
        <v>0</v>
      </c>
      <c r="X788">
        <v>63.353079909562361</v>
      </c>
      <c r="Y788">
        <v>0.75252377678892013</v>
      </c>
      <c r="Z788">
        <v>19.728393606412808</v>
      </c>
      <c r="AA788">
        <v>4.2963882355584007</v>
      </c>
      <c r="AB788">
        <v>39.709102107050462</v>
      </c>
      <c r="AC788">
        <v>30.446586110109536</v>
      </c>
      <c r="AD788">
        <v>0</v>
      </c>
      <c r="AE788">
        <v>158.2860737454825</v>
      </c>
    </row>
    <row r="789" spans="1:31" x14ac:dyDescent="0.3">
      <c r="A789">
        <v>2553572</v>
      </c>
      <c r="B789">
        <v>1</v>
      </c>
      <c r="C789" t="s">
        <v>80</v>
      </c>
      <c r="D789" t="s">
        <v>83</v>
      </c>
      <c r="E789" t="s">
        <v>141</v>
      </c>
      <c r="F789" t="s">
        <v>2489</v>
      </c>
      <c r="G789" t="s">
        <v>149</v>
      </c>
      <c r="H789" t="s">
        <v>135</v>
      </c>
      <c r="I789" t="s">
        <v>136</v>
      </c>
      <c r="J789" t="s">
        <v>137</v>
      </c>
      <c r="K789" t="s">
        <v>138</v>
      </c>
      <c r="L789" t="s">
        <v>2490</v>
      </c>
      <c r="M789" t="s">
        <v>2491</v>
      </c>
      <c r="N789">
        <v>0.76194444400000005</v>
      </c>
      <c r="O789">
        <v>4</v>
      </c>
      <c r="P789">
        <v>285</v>
      </c>
      <c r="Q789">
        <v>7</v>
      </c>
      <c r="R789">
        <v>30</v>
      </c>
      <c r="S789">
        <v>9</v>
      </c>
      <c r="T789">
        <v>24</v>
      </c>
      <c r="U789">
        <v>0</v>
      </c>
      <c r="V789">
        <v>0</v>
      </c>
      <c r="W789">
        <v>1.8289947882433826</v>
      </c>
      <c r="X789">
        <v>40.957630020621934</v>
      </c>
      <c r="Y789">
        <v>5.8838400903723747</v>
      </c>
      <c r="Z789">
        <v>5.0812661609086556</v>
      </c>
      <c r="AA789">
        <v>12.698453904615052</v>
      </c>
      <c r="AB789">
        <v>16.344214264991972</v>
      </c>
      <c r="AC789">
        <v>0</v>
      </c>
      <c r="AD789">
        <v>0</v>
      </c>
      <c r="AE789">
        <v>82.794399229753381</v>
      </c>
    </row>
    <row r="790" spans="1:31" x14ac:dyDescent="0.3">
      <c r="A790">
        <v>2553595</v>
      </c>
      <c r="B790">
        <v>1</v>
      </c>
      <c r="C790" t="s">
        <v>80</v>
      </c>
      <c r="D790" t="s">
        <v>82</v>
      </c>
      <c r="E790" t="s">
        <v>132</v>
      </c>
      <c r="F790" t="s">
        <v>2492</v>
      </c>
      <c r="G790" t="s">
        <v>311</v>
      </c>
      <c r="H790" t="s">
        <v>135</v>
      </c>
      <c r="I790" t="s">
        <v>136</v>
      </c>
      <c r="J790" t="s">
        <v>3</v>
      </c>
      <c r="K790" t="s">
        <v>138</v>
      </c>
      <c r="L790" t="s">
        <v>2493</v>
      </c>
      <c r="M790" t="s">
        <v>2494</v>
      </c>
      <c r="N790">
        <v>1.3772222220000001</v>
      </c>
      <c r="O790">
        <v>0</v>
      </c>
      <c r="P790">
        <v>18</v>
      </c>
      <c r="Q790">
        <v>0</v>
      </c>
      <c r="R790">
        <v>0</v>
      </c>
      <c r="S790">
        <v>6</v>
      </c>
      <c r="T790">
        <v>2205</v>
      </c>
      <c r="U790">
        <v>0</v>
      </c>
      <c r="V790">
        <v>8</v>
      </c>
      <c r="W790">
        <v>0</v>
      </c>
      <c r="X790">
        <v>2.5994724258108755</v>
      </c>
      <c r="Y790">
        <v>0</v>
      </c>
      <c r="Z790">
        <v>0</v>
      </c>
      <c r="AA790">
        <v>718.25424375818159</v>
      </c>
      <c r="AB790">
        <v>2160.6711999615909</v>
      </c>
      <c r="AC790">
        <v>0</v>
      </c>
      <c r="AD790">
        <v>82.044688294307406</v>
      </c>
      <c r="AE790">
        <v>2963.5696044398906</v>
      </c>
    </row>
    <row r="791" spans="1:31" x14ac:dyDescent="0.3">
      <c r="A791">
        <v>2552931</v>
      </c>
      <c r="B791">
        <v>1</v>
      </c>
      <c r="C791" t="s">
        <v>80</v>
      </c>
      <c r="D791" t="s">
        <v>85</v>
      </c>
      <c r="E791" t="s">
        <v>166</v>
      </c>
      <c r="F791" t="s">
        <v>1421</v>
      </c>
      <c r="G791" t="s">
        <v>198</v>
      </c>
      <c r="H791" t="s">
        <v>157</v>
      </c>
      <c r="I791" t="s">
        <v>136</v>
      </c>
      <c r="J791" t="s">
        <v>137</v>
      </c>
      <c r="K791" t="s">
        <v>138</v>
      </c>
      <c r="L791" t="s">
        <v>2495</v>
      </c>
      <c r="M791" t="s">
        <v>2496</v>
      </c>
      <c r="N791">
        <v>1.159166666</v>
      </c>
      <c r="O791">
        <v>0</v>
      </c>
      <c r="P791">
        <v>15</v>
      </c>
      <c r="Q791">
        <v>0</v>
      </c>
      <c r="R791">
        <v>0</v>
      </c>
      <c r="S791">
        <v>0</v>
      </c>
      <c r="T791">
        <v>4</v>
      </c>
      <c r="U791">
        <v>0</v>
      </c>
      <c r="V791">
        <v>0</v>
      </c>
      <c r="W791">
        <v>0</v>
      </c>
      <c r="X791">
        <v>4.4893238847673276</v>
      </c>
      <c r="Y791">
        <v>0</v>
      </c>
      <c r="Z791">
        <v>0</v>
      </c>
      <c r="AA791">
        <v>0</v>
      </c>
      <c r="AB791">
        <v>10.490943668838334</v>
      </c>
      <c r="AC791">
        <v>0</v>
      </c>
      <c r="AD791">
        <v>0</v>
      </c>
      <c r="AE791">
        <v>14.98026755360566</v>
      </c>
    </row>
    <row r="792" spans="1:31" x14ac:dyDescent="0.3">
      <c r="A792">
        <v>2553077</v>
      </c>
      <c r="B792">
        <v>1</v>
      </c>
      <c r="C792" t="s">
        <v>80</v>
      </c>
      <c r="D792" t="s">
        <v>97</v>
      </c>
      <c r="E792" t="s">
        <v>141</v>
      </c>
      <c r="F792" t="s">
        <v>2497</v>
      </c>
      <c r="G792" t="s">
        <v>194</v>
      </c>
      <c r="H792" t="s">
        <v>135</v>
      </c>
      <c r="I792" t="s">
        <v>136</v>
      </c>
      <c r="J792" t="s">
        <v>137</v>
      </c>
      <c r="K792" t="s">
        <v>144</v>
      </c>
      <c r="L792" t="s">
        <v>2498</v>
      </c>
      <c r="M792" t="s">
        <v>2499</v>
      </c>
      <c r="N792">
        <v>4.755833333</v>
      </c>
      <c r="O792">
        <v>0</v>
      </c>
      <c r="P792">
        <v>0</v>
      </c>
      <c r="Q792">
        <v>7</v>
      </c>
      <c r="R792">
        <v>0</v>
      </c>
      <c r="S792">
        <v>8</v>
      </c>
      <c r="T792">
        <v>0</v>
      </c>
      <c r="U792">
        <v>1</v>
      </c>
      <c r="V792">
        <v>0</v>
      </c>
      <c r="W792">
        <v>0</v>
      </c>
      <c r="X792">
        <v>0</v>
      </c>
      <c r="Y792">
        <v>12.120031432646227</v>
      </c>
      <c r="Z792">
        <v>0</v>
      </c>
      <c r="AA792">
        <v>177.53703186241614</v>
      </c>
      <c r="AB792">
        <v>0</v>
      </c>
      <c r="AC792">
        <v>531.38494584813964</v>
      </c>
      <c r="AD792">
        <v>0</v>
      </c>
      <c r="AE792">
        <v>721.04200914320199</v>
      </c>
    </row>
    <row r="793" spans="1:31" x14ac:dyDescent="0.3">
      <c r="A793">
        <v>2553054</v>
      </c>
      <c r="B793">
        <v>1</v>
      </c>
      <c r="C793" t="s">
        <v>80</v>
      </c>
      <c r="D793" t="s">
        <v>103</v>
      </c>
      <c r="E793" t="s">
        <v>184</v>
      </c>
      <c r="F793" t="s">
        <v>2500</v>
      </c>
      <c r="G793" t="s">
        <v>143</v>
      </c>
      <c r="H793" t="s">
        <v>135</v>
      </c>
      <c r="I793" t="s">
        <v>136</v>
      </c>
      <c r="J793" t="s">
        <v>137</v>
      </c>
      <c r="K793" t="s">
        <v>144</v>
      </c>
      <c r="L793" t="s">
        <v>2501</v>
      </c>
      <c r="M793" t="s">
        <v>2502</v>
      </c>
      <c r="N793">
        <v>9.0261111110000005</v>
      </c>
      <c r="O793">
        <v>0</v>
      </c>
      <c r="P793">
        <v>428</v>
      </c>
      <c r="Q793">
        <v>0</v>
      </c>
      <c r="R793">
        <v>0</v>
      </c>
      <c r="S793">
        <v>0</v>
      </c>
      <c r="T793">
        <v>16</v>
      </c>
      <c r="U793">
        <v>0</v>
      </c>
      <c r="V793">
        <v>0</v>
      </c>
      <c r="W793">
        <v>0</v>
      </c>
      <c r="X793">
        <v>855.44825359165861</v>
      </c>
      <c r="Y793">
        <v>0</v>
      </c>
      <c r="Z793">
        <v>0</v>
      </c>
      <c r="AA793">
        <v>0</v>
      </c>
      <c r="AB793">
        <v>434.34710672885785</v>
      </c>
      <c r="AC793">
        <v>0</v>
      </c>
      <c r="AD793">
        <v>0</v>
      </c>
      <c r="AE793">
        <v>1289.7953603205165</v>
      </c>
    </row>
    <row r="794" spans="1:31" x14ac:dyDescent="0.3">
      <c r="A794">
        <v>2553449</v>
      </c>
      <c r="B794">
        <v>1</v>
      </c>
      <c r="C794" t="s">
        <v>81</v>
      </c>
      <c r="D794" t="s">
        <v>128</v>
      </c>
      <c r="E794" t="s">
        <v>141</v>
      </c>
      <c r="F794" t="s">
        <v>2203</v>
      </c>
      <c r="G794" t="s">
        <v>134</v>
      </c>
      <c r="H794" t="s">
        <v>135</v>
      </c>
      <c r="I794" t="s">
        <v>136</v>
      </c>
      <c r="J794" t="s">
        <v>137</v>
      </c>
      <c r="K794" t="s">
        <v>138</v>
      </c>
      <c r="L794" t="s">
        <v>2503</v>
      </c>
      <c r="M794" t="s">
        <v>2504</v>
      </c>
      <c r="N794">
        <v>1.249166666</v>
      </c>
      <c r="O794">
        <v>69</v>
      </c>
      <c r="P794">
        <v>5048</v>
      </c>
      <c r="Q794">
        <v>541</v>
      </c>
      <c r="R794">
        <v>393</v>
      </c>
      <c r="S794">
        <v>61</v>
      </c>
      <c r="T794">
        <v>538</v>
      </c>
      <c r="U794">
        <v>4</v>
      </c>
      <c r="V794">
        <v>0</v>
      </c>
      <c r="W794">
        <v>53.112933472222721</v>
      </c>
      <c r="X794">
        <v>972.50142914632363</v>
      </c>
      <c r="Y794">
        <v>993.99923168444445</v>
      </c>
      <c r="Z794">
        <v>318.65327337146795</v>
      </c>
      <c r="AA794">
        <v>824.06854694074377</v>
      </c>
      <c r="AB794">
        <v>382.04916724977494</v>
      </c>
      <c r="AC794">
        <v>331.93697674778787</v>
      </c>
      <c r="AD794">
        <v>0</v>
      </c>
      <c r="AE794">
        <v>3876.3215586127653</v>
      </c>
    </row>
    <row r="795" spans="1:31" x14ac:dyDescent="0.3">
      <c r="A795">
        <v>2553008</v>
      </c>
      <c r="B795">
        <v>1</v>
      </c>
      <c r="C795" t="s">
        <v>80</v>
      </c>
      <c r="D795" t="s">
        <v>92</v>
      </c>
      <c r="E795" t="s">
        <v>141</v>
      </c>
      <c r="F795" t="s">
        <v>2505</v>
      </c>
      <c r="G795" t="s">
        <v>134</v>
      </c>
      <c r="H795" t="s">
        <v>135</v>
      </c>
      <c r="I795" t="s">
        <v>136</v>
      </c>
      <c r="J795" t="s">
        <v>137</v>
      </c>
      <c r="K795" t="s">
        <v>138</v>
      </c>
      <c r="L795" t="s">
        <v>2506</v>
      </c>
      <c r="M795" t="s">
        <v>2507</v>
      </c>
      <c r="N795">
        <v>0.47611111099999998</v>
      </c>
      <c r="O795">
        <v>0</v>
      </c>
      <c r="P795">
        <v>40</v>
      </c>
      <c r="Q795">
        <v>0</v>
      </c>
      <c r="R795">
        <v>16</v>
      </c>
      <c r="S795">
        <v>2</v>
      </c>
      <c r="T795">
        <v>12</v>
      </c>
      <c r="U795">
        <v>0</v>
      </c>
      <c r="V795">
        <v>0</v>
      </c>
      <c r="W795">
        <v>0</v>
      </c>
      <c r="X795">
        <v>6.2154594863994568</v>
      </c>
      <c r="Y795">
        <v>0</v>
      </c>
      <c r="Z795">
        <v>4.2638436856687338</v>
      </c>
      <c r="AA795">
        <v>7.7402707255499994</v>
      </c>
      <c r="AB795">
        <v>5.9807462714809327</v>
      </c>
      <c r="AC795">
        <v>0</v>
      </c>
      <c r="AD795">
        <v>0</v>
      </c>
      <c r="AE795">
        <v>24.200320169099122</v>
      </c>
    </row>
    <row r="796" spans="1:31" x14ac:dyDescent="0.3">
      <c r="A796">
        <v>2553532</v>
      </c>
      <c r="B796">
        <v>1</v>
      </c>
      <c r="C796" t="s">
        <v>80</v>
      </c>
      <c r="D796" t="s">
        <v>94</v>
      </c>
      <c r="E796" t="s">
        <v>184</v>
      </c>
      <c r="F796" t="s">
        <v>2508</v>
      </c>
      <c r="G796" t="s">
        <v>149</v>
      </c>
      <c r="H796" t="s">
        <v>135</v>
      </c>
      <c r="I796" t="s">
        <v>136</v>
      </c>
      <c r="J796" t="s">
        <v>137</v>
      </c>
      <c r="K796" t="s">
        <v>138</v>
      </c>
      <c r="L796" t="s">
        <v>2509</v>
      </c>
      <c r="M796" t="s">
        <v>2510</v>
      </c>
      <c r="N796">
        <v>1.5580555549999999</v>
      </c>
      <c r="O796">
        <v>0</v>
      </c>
      <c r="P796">
        <v>0</v>
      </c>
      <c r="Q796">
        <v>0</v>
      </c>
      <c r="R796">
        <v>2</v>
      </c>
      <c r="S796">
        <v>0</v>
      </c>
      <c r="T796">
        <v>6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0.82046869215812346</v>
      </c>
      <c r="AA796">
        <v>0</v>
      </c>
      <c r="AB796">
        <v>0.1286781483871525</v>
      </c>
      <c r="AC796">
        <v>0</v>
      </c>
      <c r="AD796">
        <v>0</v>
      </c>
      <c r="AE796">
        <v>0.94914684054527598</v>
      </c>
    </row>
    <row r="797" spans="1:31" x14ac:dyDescent="0.3">
      <c r="A797">
        <v>2553340</v>
      </c>
      <c r="B797">
        <v>1</v>
      </c>
      <c r="C797" t="s">
        <v>81</v>
      </c>
      <c r="D797" t="s">
        <v>124</v>
      </c>
      <c r="E797" t="s">
        <v>147</v>
      </c>
      <c r="F797" t="s">
        <v>2511</v>
      </c>
      <c r="G797" t="s">
        <v>149</v>
      </c>
      <c r="H797" t="s">
        <v>135</v>
      </c>
      <c r="I797" t="s">
        <v>136</v>
      </c>
      <c r="J797" t="s">
        <v>137</v>
      </c>
      <c r="K797" t="s">
        <v>138</v>
      </c>
      <c r="L797" t="s">
        <v>2512</v>
      </c>
      <c r="M797" t="s">
        <v>2513</v>
      </c>
      <c r="N797">
        <v>0.89833333299999996</v>
      </c>
      <c r="O797">
        <v>0</v>
      </c>
      <c r="P797">
        <v>0</v>
      </c>
      <c r="Q797">
        <v>0</v>
      </c>
      <c r="R797">
        <v>0</v>
      </c>
      <c r="S797">
        <v>2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</row>
    <row r="798" spans="1:31" x14ac:dyDescent="0.3">
      <c r="A798">
        <v>2552991</v>
      </c>
      <c r="B798">
        <v>1</v>
      </c>
      <c r="C798" t="s">
        <v>80</v>
      </c>
      <c r="D798" t="s">
        <v>83</v>
      </c>
      <c r="E798" t="s">
        <v>184</v>
      </c>
      <c r="F798" t="s">
        <v>2514</v>
      </c>
      <c r="G798" t="s">
        <v>134</v>
      </c>
      <c r="H798" t="s">
        <v>135</v>
      </c>
      <c r="I798" t="s">
        <v>136</v>
      </c>
      <c r="J798" t="s">
        <v>137</v>
      </c>
      <c r="K798" t="s">
        <v>138</v>
      </c>
      <c r="L798" t="s">
        <v>2515</v>
      </c>
      <c r="M798" t="s">
        <v>2516</v>
      </c>
      <c r="N798">
        <v>0.17972222199999999</v>
      </c>
      <c r="O798">
        <v>1</v>
      </c>
      <c r="P798">
        <v>2685</v>
      </c>
      <c r="Q798">
        <v>0</v>
      </c>
      <c r="R798">
        <v>40</v>
      </c>
      <c r="S798">
        <v>22</v>
      </c>
      <c r="T798">
        <v>631</v>
      </c>
      <c r="U798">
        <v>9</v>
      </c>
      <c r="V798">
        <v>15</v>
      </c>
      <c r="W798">
        <v>0.82821687230047514</v>
      </c>
      <c r="X798">
        <v>89.812401853943783</v>
      </c>
      <c r="Y798">
        <v>0</v>
      </c>
      <c r="Z798">
        <v>3.9954516121200205</v>
      </c>
      <c r="AA798">
        <v>20.388730003179671</v>
      </c>
      <c r="AB798">
        <v>97.095438024909058</v>
      </c>
      <c r="AC798">
        <v>100.50130713241616</v>
      </c>
      <c r="AD798">
        <v>47.939050493363716</v>
      </c>
      <c r="AE798">
        <v>360.56059599223289</v>
      </c>
    </row>
    <row r="799" spans="1:31" x14ac:dyDescent="0.3">
      <c r="A799">
        <v>2553157</v>
      </c>
      <c r="B799">
        <v>1</v>
      </c>
      <c r="C799" t="s">
        <v>80</v>
      </c>
      <c r="D799" t="s">
        <v>99</v>
      </c>
      <c r="E799" t="s">
        <v>155</v>
      </c>
      <c r="F799" t="s">
        <v>2517</v>
      </c>
      <c r="G799" t="s">
        <v>143</v>
      </c>
      <c r="H799" t="s">
        <v>157</v>
      </c>
      <c r="I799" t="s">
        <v>136</v>
      </c>
      <c r="J799" t="s">
        <v>137</v>
      </c>
      <c r="K799" t="s">
        <v>144</v>
      </c>
      <c r="L799" t="s">
        <v>2518</v>
      </c>
      <c r="M799" t="s">
        <v>2519</v>
      </c>
      <c r="N799">
        <v>6.1722222220000003</v>
      </c>
      <c r="O799">
        <v>0</v>
      </c>
      <c r="P799">
        <v>41</v>
      </c>
      <c r="Q799">
        <v>0</v>
      </c>
      <c r="R799">
        <v>1</v>
      </c>
      <c r="S799">
        <v>0</v>
      </c>
      <c r="T799">
        <v>44</v>
      </c>
      <c r="U799">
        <v>0</v>
      </c>
      <c r="V799">
        <v>1</v>
      </c>
      <c r="W799">
        <v>0</v>
      </c>
      <c r="X799">
        <v>46.014868633204784</v>
      </c>
      <c r="Y799">
        <v>0</v>
      </c>
      <c r="Z799">
        <v>8.305084560449999E-2</v>
      </c>
      <c r="AA799">
        <v>0</v>
      </c>
      <c r="AB799">
        <v>501.14694633098537</v>
      </c>
      <c r="AC799">
        <v>0</v>
      </c>
      <c r="AD799">
        <v>94.858397021001196</v>
      </c>
      <c r="AE799">
        <v>642.10326283079587</v>
      </c>
    </row>
    <row r="800" spans="1:31" x14ac:dyDescent="0.3">
      <c r="A800">
        <v>2553326</v>
      </c>
      <c r="B800">
        <v>1</v>
      </c>
      <c r="C800" t="s">
        <v>81</v>
      </c>
      <c r="D800" t="s">
        <v>122</v>
      </c>
      <c r="E800" t="s">
        <v>147</v>
      </c>
      <c r="F800" t="s">
        <v>2520</v>
      </c>
      <c r="G800" t="s">
        <v>134</v>
      </c>
      <c r="H800" t="s">
        <v>135</v>
      </c>
      <c r="I800" t="s">
        <v>136</v>
      </c>
      <c r="J800" t="s">
        <v>137</v>
      </c>
      <c r="K800" t="s">
        <v>138</v>
      </c>
      <c r="L800" t="s">
        <v>2521</v>
      </c>
      <c r="M800" t="s">
        <v>2522</v>
      </c>
      <c r="N800">
        <v>1.3325</v>
      </c>
      <c r="O800">
        <v>2</v>
      </c>
      <c r="P800">
        <v>370</v>
      </c>
      <c r="Q800">
        <v>46</v>
      </c>
      <c r="R800">
        <v>20</v>
      </c>
      <c r="S800">
        <v>2</v>
      </c>
      <c r="T800">
        <v>48</v>
      </c>
      <c r="U800">
        <v>0</v>
      </c>
      <c r="V800">
        <v>0</v>
      </c>
      <c r="W800">
        <v>0.52664350361301004</v>
      </c>
      <c r="X800">
        <v>63.211386788629667</v>
      </c>
      <c r="Y800">
        <v>147.83078406206297</v>
      </c>
      <c r="Z800">
        <v>11.220974312920562</v>
      </c>
      <c r="AA800">
        <v>2.37722124261429</v>
      </c>
      <c r="AB800">
        <v>42.907418263786241</v>
      </c>
      <c r="AC800">
        <v>0</v>
      </c>
      <c r="AD800">
        <v>0</v>
      </c>
      <c r="AE800">
        <v>268.07442817362676</v>
      </c>
    </row>
    <row r="801" spans="1:31" x14ac:dyDescent="0.3">
      <c r="A801">
        <v>2553675</v>
      </c>
      <c r="B801">
        <v>1</v>
      </c>
      <c r="C801" t="s">
        <v>81</v>
      </c>
      <c r="D801" t="s">
        <v>121</v>
      </c>
      <c r="E801" t="s">
        <v>147</v>
      </c>
      <c r="F801" t="s">
        <v>1189</v>
      </c>
      <c r="G801" t="s">
        <v>134</v>
      </c>
      <c r="H801" t="s">
        <v>135</v>
      </c>
      <c r="I801" t="s">
        <v>136</v>
      </c>
      <c r="J801" t="s">
        <v>137</v>
      </c>
      <c r="K801" t="s">
        <v>138</v>
      </c>
      <c r="L801" t="s">
        <v>2523</v>
      </c>
      <c r="M801" t="s">
        <v>2524</v>
      </c>
      <c r="N801">
        <v>9.6666665999999998E-2</v>
      </c>
      <c r="O801">
        <v>3</v>
      </c>
      <c r="P801">
        <v>289</v>
      </c>
      <c r="Q801">
        <v>4</v>
      </c>
      <c r="R801">
        <v>38</v>
      </c>
      <c r="S801">
        <v>3</v>
      </c>
      <c r="T801">
        <v>14</v>
      </c>
      <c r="U801">
        <v>0</v>
      </c>
      <c r="V801">
        <v>0</v>
      </c>
      <c r="W801">
        <v>7.6407687360000004E-2</v>
      </c>
      <c r="X801">
        <v>4.0335309048214496</v>
      </c>
      <c r="Y801">
        <v>0.66721793197414003</v>
      </c>
      <c r="Z801">
        <v>2.0342989867379999</v>
      </c>
      <c r="AA801">
        <v>2.0429105326637895</v>
      </c>
      <c r="AB801">
        <v>0.8922492946549333</v>
      </c>
      <c r="AC801">
        <v>0</v>
      </c>
      <c r="AD801">
        <v>0</v>
      </c>
      <c r="AE801">
        <v>9.7466153382123117</v>
      </c>
    </row>
    <row r="802" spans="1:31" x14ac:dyDescent="0.3">
      <c r="A802">
        <v>2553698</v>
      </c>
      <c r="B802">
        <v>1</v>
      </c>
      <c r="C802" t="s">
        <v>81</v>
      </c>
      <c r="D802" t="s">
        <v>114</v>
      </c>
      <c r="E802" t="s">
        <v>171</v>
      </c>
      <c r="F802" t="s">
        <v>2525</v>
      </c>
      <c r="G802" t="s">
        <v>190</v>
      </c>
      <c r="H802" t="s">
        <v>157</v>
      </c>
      <c r="I802" t="s">
        <v>136</v>
      </c>
      <c r="J802" t="s">
        <v>137</v>
      </c>
      <c r="K802" t="s">
        <v>138</v>
      </c>
      <c r="L802" t="s">
        <v>2526</v>
      </c>
      <c r="M802" t="s">
        <v>2527</v>
      </c>
      <c r="N802">
        <v>2.471666666</v>
      </c>
      <c r="O802">
        <v>0</v>
      </c>
      <c r="P802">
        <v>38</v>
      </c>
      <c r="Q802">
        <v>0</v>
      </c>
      <c r="R802">
        <v>0</v>
      </c>
      <c r="S802">
        <v>0</v>
      </c>
      <c r="T802">
        <v>5</v>
      </c>
      <c r="U802">
        <v>0</v>
      </c>
      <c r="V802">
        <v>0</v>
      </c>
      <c r="W802">
        <v>0</v>
      </c>
      <c r="X802">
        <v>11.70443808852799</v>
      </c>
      <c r="Y802">
        <v>0</v>
      </c>
      <c r="Z802">
        <v>0</v>
      </c>
      <c r="AA802">
        <v>0</v>
      </c>
      <c r="AB802">
        <v>3.361871950373347</v>
      </c>
      <c r="AC802">
        <v>0</v>
      </c>
      <c r="AD802">
        <v>0</v>
      </c>
      <c r="AE802">
        <v>15.066310038901337</v>
      </c>
    </row>
    <row r="803" spans="1:31" x14ac:dyDescent="0.3">
      <c r="A803">
        <v>2553034</v>
      </c>
      <c r="B803">
        <v>1</v>
      </c>
      <c r="C803" t="s">
        <v>80</v>
      </c>
      <c r="D803" t="s">
        <v>96</v>
      </c>
      <c r="E803" t="s">
        <v>166</v>
      </c>
      <c r="F803" t="s">
        <v>2528</v>
      </c>
      <c r="G803" t="s">
        <v>168</v>
      </c>
      <c r="H803" t="s">
        <v>157</v>
      </c>
      <c r="I803" t="s">
        <v>136</v>
      </c>
      <c r="J803" t="s">
        <v>137</v>
      </c>
      <c r="K803" t="s">
        <v>138</v>
      </c>
      <c r="L803" t="s">
        <v>2529</v>
      </c>
      <c r="M803" t="s">
        <v>2530</v>
      </c>
      <c r="N803">
        <v>2.2991666660000001</v>
      </c>
      <c r="O803">
        <v>0</v>
      </c>
      <c r="P803">
        <v>1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4.8260927431429998E-2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4.8260927431429998E-2</v>
      </c>
    </row>
    <row r="804" spans="1:31" x14ac:dyDescent="0.3">
      <c r="A804">
        <v>2553306</v>
      </c>
      <c r="B804">
        <v>1</v>
      </c>
      <c r="C804" t="s">
        <v>81</v>
      </c>
      <c r="D804" t="s">
        <v>128</v>
      </c>
      <c r="E804" t="s">
        <v>141</v>
      </c>
      <c r="F804" t="s">
        <v>430</v>
      </c>
      <c r="G804" t="s">
        <v>134</v>
      </c>
      <c r="H804" t="s">
        <v>135</v>
      </c>
      <c r="I804" t="s">
        <v>136</v>
      </c>
      <c r="J804" t="s">
        <v>137</v>
      </c>
      <c r="K804" t="s">
        <v>138</v>
      </c>
      <c r="L804" t="s">
        <v>2531</v>
      </c>
      <c r="M804" t="s">
        <v>2532</v>
      </c>
      <c r="N804">
        <v>1.4655555549999999</v>
      </c>
      <c r="O804">
        <v>48</v>
      </c>
      <c r="P804">
        <v>4888</v>
      </c>
      <c r="Q804">
        <v>241</v>
      </c>
      <c r="R804">
        <v>293</v>
      </c>
      <c r="S804">
        <v>50</v>
      </c>
      <c r="T804">
        <v>531</v>
      </c>
      <c r="U804">
        <v>4</v>
      </c>
      <c r="V804">
        <v>0</v>
      </c>
      <c r="W804">
        <v>40.37868558140309</v>
      </c>
      <c r="X804">
        <v>1051.3777864560425</v>
      </c>
      <c r="Y804">
        <v>693.38630284288161</v>
      </c>
      <c r="Z804">
        <v>266.05290867657305</v>
      </c>
      <c r="AA804">
        <v>1026.3773070452871</v>
      </c>
      <c r="AB804">
        <v>456.88284736108346</v>
      </c>
      <c r="AC804">
        <v>525.48791268584023</v>
      </c>
      <c r="AD804">
        <v>0</v>
      </c>
      <c r="AE804">
        <v>4059.9437506491113</v>
      </c>
    </row>
    <row r="805" spans="1:31" x14ac:dyDescent="0.3">
      <c r="A805">
        <v>2553114</v>
      </c>
      <c r="B805">
        <v>1</v>
      </c>
      <c r="C805" t="s">
        <v>80</v>
      </c>
      <c r="D805" t="s">
        <v>101</v>
      </c>
      <c r="E805" t="s">
        <v>141</v>
      </c>
      <c r="F805" t="s">
        <v>2533</v>
      </c>
      <c r="G805" t="s">
        <v>194</v>
      </c>
      <c r="H805" t="s">
        <v>135</v>
      </c>
      <c r="I805" t="s">
        <v>136</v>
      </c>
      <c r="J805" t="s">
        <v>137</v>
      </c>
      <c r="K805" t="s">
        <v>144</v>
      </c>
      <c r="L805" t="s">
        <v>2534</v>
      </c>
      <c r="M805" t="s">
        <v>2535</v>
      </c>
      <c r="N805">
        <v>5.9494444440000001</v>
      </c>
      <c r="O805">
        <v>0</v>
      </c>
      <c r="P805">
        <v>131</v>
      </c>
      <c r="Q805">
        <v>0</v>
      </c>
      <c r="R805">
        <v>0</v>
      </c>
      <c r="S805">
        <v>6</v>
      </c>
      <c r="T805">
        <v>8</v>
      </c>
      <c r="U805">
        <v>0</v>
      </c>
      <c r="V805">
        <v>0</v>
      </c>
      <c r="W805">
        <v>0</v>
      </c>
      <c r="X805">
        <v>142.87745569928251</v>
      </c>
      <c r="Y805">
        <v>0</v>
      </c>
      <c r="Z805">
        <v>0</v>
      </c>
      <c r="AA805">
        <v>0</v>
      </c>
      <c r="AB805">
        <v>57.603389292578129</v>
      </c>
      <c r="AC805">
        <v>0</v>
      </c>
      <c r="AD805">
        <v>0</v>
      </c>
      <c r="AE805">
        <v>200.48084499186064</v>
      </c>
    </row>
    <row r="806" spans="1:31" x14ac:dyDescent="0.3">
      <c r="A806">
        <v>2553555</v>
      </c>
      <c r="B806">
        <v>1</v>
      </c>
      <c r="C806" t="s">
        <v>80</v>
      </c>
      <c r="D806" t="s">
        <v>100</v>
      </c>
      <c r="E806" t="s">
        <v>147</v>
      </c>
      <c r="F806" t="s">
        <v>2536</v>
      </c>
      <c r="G806" t="s">
        <v>134</v>
      </c>
      <c r="H806" t="s">
        <v>135</v>
      </c>
      <c r="I806" t="s">
        <v>136</v>
      </c>
      <c r="J806" t="s">
        <v>137</v>
      </c>
      <c r="K806" t="s">
        <v>138</v>
      </c>
      <c r="L806" t="s">
        <v>2537</v>
      </c>
      <c r="M806" t="s">
        <v>2538</v>
      </c>
      <c r="N806">
        <v>0.94638888799999998</v>
      </c>
      <c r="O806">
        <v>1</v>
      </c>
      <c r="P806">
        <v>388</v>
      </c>
      <c r="Q806">
        <v>119</v>
      </c>
      <c r="R806">
        <v>132</v>
      </c>
      <c r="S806">
        <v>14</v>
      </c>
      <c r="T806">
        <v>45</v>
      </c>
      <c r="U806">
        <v>1</v>
      </c>
      <c r="V806">
        <v>0</v>
      </c>
      <c r="W806">
        <v>1.1221956536723074</v>
      </c>
      <c r="X806">
        <v>80.010281902511693</v>
      </c>
      <c r="Y806">
        <v>593.00566189502081</v>
      </c>
      <c r="Z806">
        <v>375.13034726333501</v>
      </c>
      <c r="AA806">
        <v>37.618836464949617</v>
      </c>
      <c r="AB806">
        <v>33.686185717400193</v>
      </c>
      <c r="AC806">
        <v>82.932826845025502</v>
      </c>
      <c r="AD806">
        <v>0</v>
      </c>
      <c r="AE806">
        <v>1203.5063357419153</v>
      </c>
    </row>
    <row r="807" spans="1:31" x14ac:dyDescent="0.3">
      <c r="A807">
        <v>2553612</v>
      </c>
      <c r="B807">
        <v>1</v>
      </c>
      <c r="C807" t="s">
        <v>81</v>
      </c>
      <c r="D807" t="s">
        <v>115</v>
      </c>
      <c r="E807" t="s">
        <v>184</v>
      </c>
      <c r="F807" t="s">
        <v>2539</v>
      </c>
      <c r="G807" t="s">
        <v>134</v>
      </c>
      <c r="H807" t="s">
        <v>135</v>
      </c>
      <c r="I807" t="s">
        <v>136</v>
      </c>
      <c r="J807" t="s">
        <v>137</v>
      </c>
      <c r="K807" t="s">
        <v>138</v>
      </c>
      <c r="L807" t="s">
        <v>2540</v>
      </c>
      <c r="M807" t="s">
        <v>2541</v>
      </c>
      <c r="N807">
        <v>6.9561111110000002</v>
      </c>
      <c r="O807">
        <v>0</v>
      </c>
      <c r="P807">
        <v>488</v>
      </c>
      <c r="Q807">
        <v>0</v>
      </c>
      <c r="R807">
        <v>1</v>
      </c>
      <c r="S807">
        <v>0</v>
      </c>
      <c r="T807">
        <v>6</v>
      </c>
      <c r="U807">
        <v>0</v>
      </c>
      <c r="V807">
        <v>0</v>
      </c>
      <c r="W807">
        <v>0</v>
      </c>
      <c r="X807">
        <v>375.04328917456542</v>
      </c>
      <c r="Y807">
        <v>0</v>
      </c>
      <c r="Z807">
        <v>2.2695717575671499</v>
      </c>
      <c r="AA807">
        <v>0</v>
      </c>
      <c r="AB807">
        <v>29.074180301115479</v>
      </c>
      <c r="AC807">
        <v>0</v>
      </c>
      <c r="AD807">
        <v>0</v>
      </c>
      <c r="AE807">
        <v>406.38704123324806</v>
      </c>
    </row>
    <row r="808" spans="1:31" x14ac:dyDescent="0.3">
      <c r="A808">
        <v>2552971</v>
      </c>
      <c r="B808">
        <v>1</v>
      </c>
      <c r="C808" t="s">
        <v>81</v>
      </c>
      <c r="D808" t="s">
        <v>121</v>
      </c>
      <c r="E808" t="s">
        <v>147</v>
      </c>
      <c r="F808" t="s">
        <v>746</v>
      </c>
      <c r="G808" t="s">
        <v>134</v>
      </c>
      <c r="H808" t="s">
        <v>135</v>
      </c>
      <c r="I808" t="s">
        <v>136</v>
      </c>
      <c r="J808" t="s">
        <v>137</v>
      </c>
      <c r="K808" t="s">
        <v>138</v>
      </c>
      <c r="L808" t="s">
        <v>2542</v>
      </c>
      <c r="M808" t="s">
        <v>2543</v>
      </c>
      <c r="N808">
        <v>6.0863888880000001</v>
      </c>
      <c r="O808">
        <v>4</v>
      </c>
      <c r="P808">
        <v>719</v>
      </c>
      <c r="Q808">
        <v>0</v>
      </c>
      <c r="R808">
        <v>12</v>
      </c>
      <c r="S808">
        <v>0</v>
      </c>
      <c r="T808">
        <v>48</v>
      </c>
      <c r="U808">
        <v>0</v>
      </c>
      <c r="V808">
        <v>0</v>
      </c>
      <c r="W808">
        <v>4.1570700979200019</v>
      </c>
      <c r="X808">
        <v>400.08483823568776</v>
      </c>
      <c r="Y808">
        <v>0</v>
      </c>
      <c r="Z808">
        <v>17.225802748120049</v>
      </c>
      <c r="AA808">
        <v>0</v>
      </c>
      <c r="AB808">
        <v>65.722030068726681</v>
      </c>
      <c r="AC808">
        <v>0</v>
      </c>
      <c r="AD808">
        <v>0</v>
      </c>
      <c r="AE808">
        <v>487.18974115045444</v>
      </c>
    </row>
    <row r="809" spans="1:31" x14ac:dyDescent="0.3">
      <c r="A809">
        <v>2553312</v>
      </c>
      <c r="B809">
        <v>1</v>
      </c>
      <c r="C809" t="s">
        <v>81</v>
      </c>
      <c r="D809" t="s">
        <v>128</v>
      </c>
      <c r="E809" t="s">
        <v>147</v>
      </c>
      <c r="F809" t="s">
        <v>897</v>
      </c>
      <c r="G809" t="s">
        <v>134</v>
      </c>
      <c r="H809" t="s">
        <v>135</v>
      </c>
      <c r="I809" t="s">
        <v>136</v>
      </c>
      <c r="J809" t="s">
        <v>137</v>
      </c>
      <c r="K809" t="s">
        <v>138</v>
      </c>
      <c r="L809" t="s">
        <v>2544</v>
      </c>
      <c r="M809" t="s">
        <v>2545</v>
      </c>
      <c r="N809">
        <v>0.24222222199999999</v>
      </c>
      <c r="O809">
        <v>7</v>
      </c>
      <c r="P809">
        <v>1185</v>
      </c>
      <c r="Q809">
        <v>4</v>
      </c>
      <c r="R809">
        <v>3</v>
      </c>
      <c r="S809">
        <v>3</v>
      </c>
      <c r="T809">
        <v>85</v>
      </c>
      <c r="U809">
        <v>0</v>
      </c>
      <c r="V809">
        <v>0</v>
      </c>
      <c r="W809">
        <v>0.37589017984000006</v>
      </c>
      <c r="X809">
        <v>29.54362412637143</v>
      </c>
      <c r="Y809">
        <v>3.9451088490685668</v>
      </c>
      <c r="Z809">
        <v>0.82929539395350671</v>
      </c>
      <c r="AA809">
        <v>6.5632520127184</v>
      </c>
      <c r="AB809">
        <v>5.3157588348768101</v>
      </c>
      <c r="AC809">
        <v>0</v>
      </c>
      <c r="AD809">
        <v>0</v>
      </c>
      <c r="AE809">
        <v>46.572929396828712</v>
      </c>
    </row>
    <row r="810" spans="1:31" x14ac:dyDescent="0.3">
      <c r="A810">
        <v>2553644</v>
      </c>
      <c r="B810">
        <v>1</v>
      </c>
      <c r="C810" t="s">
        <v>81</v>
      </c>
      <c r="D810" t="s">
        <v>120</v>
      </c>
      <c r="E810" t="s">
        <v>147</v>
      </c>
      <c r="F810" t="s">
        <v>1280</v>
      </c>
      <c r="G810" t="s">
        <v>134</v>
      </c>
      <c r="H810" t="s">
        <v>135</v>
      </c>
      <c r="I810" t="s">
        <v>136</v>
      </c>
      <c r="J810" t="s">
        <v>137</v>
      </c>
      <c r="K810" t="s">
        <v>138</v>
      </c>
      <c r="L810" t="s">
        <v>2546</v>
      </c>
      <c r="M810" t="s">
        <v>2547</v>
      </c>
      <c r="N810">
        <v>0.88638888800000004</v>
      </c>
      <c r="O810">
        <v>2</v>
      </c>
      <c r="P810">
        <v>1</v>
      </c>
      <c r="Q810">
        <v>63</v>
      </c>
      <c r="R810">
        <v>29</v>
      </c>
      <c r="S810">
        <v>6</v>
      </c>
      <c r="T810">
        <v>2</v>
      </c>
      <c r="U810">
        <v>1</v>
      </c>
      <c r="V810">
        <v>0</v>
      </c>
      <c r="W810">
        <v>0.44977185664000008</v>
      </c>
      <c r="X810">
        <v>0</v>
      </c>
      <c r="Y810">
        <v>137.77405692713094</v>
      </c>
      <c r="Z810">
        <v>63.988244987873664</v>
      </c>
      <c r="AA810">
        <v>13.31757274175262</v>
      </c>
      <c r="AB810">
        <v>0.116680079859315</v>
      </c>
      <c r="AC810">
        <v>1.0652298616869</v>
      </c>
      <c r="AD810">
        <v>0</v>
      </c>
      <c r="AE810">
        <v>216.71155645494346</v>
      </c>
    </row>
    <row r="811" spans="1:31" x14ac:dyDescent="0.3">
      <c r="A811">
        <v>2552957</v>
      </c>
      <c r="B811">
        <v>1</v>
      </c>
      <c r="C811" t="s">
        <v>80</v>
      </c>
      <c r="D811" t="s">
        <v>97</v>
      </c>
      <c r="E811" t="s">
        <v>155</v>
      </c>
      <c r="F811" t="s">
        <v>2548</v>
      </c>
      <c r="G811" t="s">
        <v>202</v>
      </c>
      <c r="H811" t="s">
        <v>157</v>
      </c>
      <c r="I811" t="s">
        <v>136</v>
      </c>
      <c r="J811" t="s">
        <v>137</v>
      </c>
      <c r="K811" t="s">
        <v>138</v>
      </c>
      <c r="L811" t="s">
        <v>2549</v>
      </c>
      <c r="M811" t="s">
        <v>2550</v>
      </c>
      <c r="N811">
        <v>0.89249999999999996</v>
      </c>
      <c r="O811">
        <v>0</v>
      </c>
      <c r="P811">
        <v>259</v>
      </c>
      <c r="Q811">
        <v>0</v>
      </c>
      <c r="R811">
        <v>6</v>
      </c>
      <c r="S811">
        <v>0</v>
      </c>
      <c r="T811">
        <v>32</v>
      </c>
      <c r="U811">
        <v>0</v>
      </c>
      <c r="V811">
        <v>0</v>
      </c>
      <c r="W811">
        <v>0</v>
      </c>
      <c r="X811">
        <v>47.125510338177499</v>
      </c>
      <c r="Y811">
        <v>0</v>
      </c>
      <c r="Z811">
        <v>3.3613306885901921</v>
      </c>
      <c r="AA811">
        <v>0</v>
      </c>
      <c r="AB811">
        <v>33.889965634894224</v>
      </c>
      <c r="AC811">
        <v>0</v>
      </c>
      <c r="AD811">
        <v>0</v>
      </c>
      <c r="AE811">
        <v>84.376806661661917</v>
      </c>
    </row>
    <row r="812" spans="1:31" x14ac:dyDescent="0.3">
      <c r="A812">
        <v>2553621</v>
      </c>
      <c r="B812">
        <v>1</v>
      </c>
      <c r="C812" t="s">
        <v>81</v>
      </c>
      <c r="D812" t="s">
        <v>112</v>
      </c>
      <c r="E812" t="s">
        <v>166</v>
      </c>
      <c r="F812" t="s">
        <v>2551</v>
      </c>
      <c r="G812" t="s">
        <v>168</v>
      </c>
      <c r="H812" t="s">
        <v>157</v>
      </c>
      <c r="I812" t="s">
        <v>136</v>
      </c>
      <c r="J812" t="s">
        <v>137</v>
      </c>
      <c r="K812" t="s">
        <v>138</v>
      </c>
      <c r="L812" t="s">
        <v>2552</v>
      </c>
      <c r="M812" t="s">
        <v>2553</v>
      </c>
      <c r="N812">
        <v>1.8744444440000001</v>
      </c>
      <c r="O812">
        <v>0</v>
      </c>
      <c r="P812">
        <v>1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0.63735931636594012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0.63735931636594012</v>
      </c>
    </row>
    <row r="813" spans="1:31" x14ac:dyDescent="0.3">
      <c r="A813">
        <v>2553329</v>
      </c>
      <c r="B813">
        <v>1</v>
      </c>
      <c r="C813" t="s">
        <v>80</v>
      </c>
      <c r="D813" t="s">
        <v>104</v>
      </c>
      <c r="E813" t="s">
        <v>147</v>
      </c>
      <c r="F813" t="s">
        <v>2554</v>
      </c>
      <c r="G813" t="s">
        <v>134</v>
      </c>
      <c r="H813" t="s">
        <v>135</v>
      </c>
      <c r="I813" t="s">
        <v>136</v>
      </c>
      <c r="J813" t="s">
        <v>137</v>
      </c>
      <c r="K813" t="s">
        <v>138</v>
      </c>
      <c r="L813" t="s">
        <v>2555</v>
      </c>
      <c r="M813" t="s">
        <v>2556</v>
      </c>
      <c r="N813">
        <v>0.34194444400000001</v>
      </c>
      <c r="O813">
        <v>7</v>
      </c>
      <c r="P813">
        <v>77</v>
      </c>
      <c r="Q813">
        <v>52</v>
      </c>
      <c r="R813">
        <v>206</v>
      </c>
      <c r="S813">
        <v>13</v>
      </c>
      <c r="T813">
        <v>45</v>
      </c>
      <c r="U813">
        <v>6</v>
      </c>
      <c r="V813">
        <v>0</v>
      </c>
      <c r="W813">
        <v>0.70816271324962343</v>
      </c>
      <c r="X813">
        <v>5.0866857483150065</v>
      </c>
      <c r="Y813">
        <v>6.7125071181088858</v>
      </c>
      <c r="Z813">
        <v>23.923268881830701</v>
      </c>
      <c r="AA813">
        <v>6.3241496587953376</v>
      </c>
      <c r="AB813">
        <v>7.2520621738258892</v>
      </c>
      <c r="AC813">
        <v>643.52614447437213</v>
      </c>
      <c r="AD813">
        <v>0</v>
      </c>
      <c r="AE813">
        <v>693.53298076849762</v>
      </c>
    </row>
    <row r="814" spans="1:31" x14ac:dyDescent="0.3">
      <c r="A814">
        <v>2552997</v>
      </c>
      <c r="B814">
        <v>1</v>
      </c>
      <c r="C814" t="s">
        <v>80</v>
      </c>
      <c r="D814" t="s">
        <v>96</v>
      </c>
      <c r="E814" t="s">
        <v>171</v>
      </c>
      <c r="F814" t="s">
        <v>2557</v>
      </c>
      <c r="G814" t="s">
        <v>2558</v>
      </c>
      <c r="H814" t="s">
        <v>157</v>
      </c>
      <c r="I814" t="s">
        <v>136</v>
      </c>
      <c r="J814" t="s">
        <v>137</v>
      </c>
      <c r="K814" t="s">
        <v>138</v>
      </c>
      <c r="L814" t="s">
        <v>2559</v>
      </c>
      <c r="M814" t="s">
        <v>2560</v>
      </c>
      <c r="N814">
        <v>3.1133333329999999</v>
      </c>
      <c r="O814">
        <v>0</v>
      </c>
      <c r="P814">
        <v>23</v>
      </c>
      <c r="Q814">
        <v>0</v>
      </c>
      <c r="R814">
        <v>0</v>
      </c>
      <c r="S814">
        <v>0</v>
      </c>
      <c r="T814">
        <v>2</v>
      </c>
      <c r="U814">
        <v>0</v>
      </c>
      <c r="V814">
        <v>0</v>
      </c>
      <c r="W814">
        <v>0</v>
      </c>
      <c r="X814">
        <v>20.3267806134522</v>
      </c>
      <c r="Y814">
        <v>0</v>
      </c>
      <c r="Z814">
        <v>0</v>
      </c>
      <c r="AA814">
        <v>0</v>
      </c>
      <c r="AB814">
        <v>33.83125158882612</v>
      </c>
      <c r="AC814">
        <v>0</v>
      </c>
      <c r="AD814">
        <v>0</v>
      </c>
      <c r="AE814">
        <v>54.158032202278321</v>
      </c>
    </row>
    <row r="815" spans="1:31" x14ac:dyDescent="0.3">
      <c r="A815">
        <v>2553103</v>
      </c>
      <c r="B815">
        <v>1</v>
      </c>
      <c r="C815" t="s">
        <v>81</v>
      </c>
      <c r="D815" t="s">
        <v>112</v>
      </c>
      <c r="E815" t="s">
        <v>155</v>
      </c>
      <c r="F815" t="s">
        <v>2561</v>
      </c>
      <c r="G815" t="s">
        <v>143</v>
      </c>
      <c r="H815" t="s">
        <v>157</v>
      </c>
      <c r="I815" t="s">
        <v>136</v>
      </c>
      <c r="J815" t="s">
        <v>137</v>
      </c>
      <c r="K815" t="s">
        <v>144</v>
      </c>
      <c r="L815" t="s">
        <v>2562</v>
      </c>
      <c r="M815" t="s">
        <v>2563</v>
      </c>
      <c r="N815">
        <v>7.9508333330000003</v>
      </c>
      <c r="O815">
        <v>0</v>
      </c>
      <c r="P815">
        <v>215</v>
      </c>
      <c r="Q815">
        <v>0</v>
      </c>
      <c r="R815">
        <v>34</v>
      </c>
      <c r="S815">
        <v>0</v>
      </c>
      <c r="T815">
        <v>60</v>
      </c>
      <c r="U815">
        <v>0</v>
      </c>
      <c r="V815">
        <v>0</v>
      </c>
      <c r="W815">
        <v>0</v>
      </c>
      <c r="X815">
        <v>294.01749206335012</v>
      </c>
      <c r="Y815">
        <v>0</v>
      </c>
      <c r="Z815">
        <v>31.247210361953684</v>
      </c>
      <c r="AA815">
        <v>0</v>
      </c>
      <c r="AB815">
        <v>159.75177488120872</v>
      </c>
      <c r="AC815">
        <v>0</v>
      </c>
      <c r="AD815">
        <v>0</v>
      </c>
      <c r="AE815">
        <v>485.01647730651257</v>
      </c>
    </row>
    <row r="816" spans="1:31" x14ac:dyDescent="0.3">
      <c r="A816">
        <v>2553435</v>
      </c>
      <c r="B816">
        <v>1</v>
      </c>
      <c r="C816" t="s">
        <v>80</v>
      </c>
      <c r="D816" t="s">
        <v>104</v>
      </c>
      <c r="E816" t="s">
        <v>171</v>
      </c>
      <c r="F816" t="s">
        <v>2564</v>
      </c>
      <c r="G816" t="s">
        <v>190</v>
      </c>
      <c r="H816" t="s">
        <v>157</v>
      </c>
      <c r="I816" t="s">
        <v>136</v>
      </c>
      <c r="J816" t="s">
        <v>137</v>
      </c>
      <c r="K816" t="s">
        <v>138</v>
      </c>
      <c r="L816" t="s">
        <v>2565</v>
      </c>
      <c r="M816" t="s">
        <v>2566</v>
      </c>
      <c r="N816">
        <v>1.3797222220000001</v>
      </c>
      <c r="O816">
        <v>0</v>
      </c>
      <c r="P816">
        <v>144</v>
      </c>
      <c r="Q816">
        <v>0</v>
      </c>
      <c r="R816">
        <v>0</v>
      </c>
      <c r="S816">
        <v>0</v>
      </c>
      <c r="T816">
        <v>13</v>
      </c>
      <c r="U816">
        <v>0</v>
      </c>
      <c r="V816">
        <v>0</v>
      </c>
      <c r="W816">
        <v>0</v>
      </c>
      <c r="X816">
        <v>33.958479515909772</v>
      </c>
      <c r="Y816">
        <v>0</v>
      </c>
      <c r="Z816">
        <v>0</v>
      </c>
      <c r="AA816">
        <v>0</v>
      </c>
      <c r="AB816">
        <v>20.757892400676148</v>
      </c>
      <c r="AC816">
        <v>0</v>
      </c>
      <c r="AD816">
        <v>0</v>
      </c>
      <c r="AE816">
        <v>54.716371916585921</v>
      </c>
    </row>
    <row r="817" spans="1:31" x14ac:dyDescent="0.3">
      <c r="A817">
        <v>2553538</v>
      </c>
      <c r="B817">
        <v>1</v>
      </c>
      <c r="C817" t="s">
        <v>80</v>
      </c>
      <c r="D817" t="s">
        <v>103</v>
      </c>
      <c r="E817" t="s">
        <v>184</v>
      </c>
      <c r="F817" t="s">
        <v>2567</v>
      </c>
      <c r="G817" t="s">
        <v>2568</v>
      </c>
      <c r="H817" t="s">
        <v>135</v>
      </c>
      <c r="I817" t="s">
        <v>136</v>
      </c>
      <c r="J817" t="s">
        <v>137</v>
      </c>
      <c r="K817" t="s">
        <v>138</v>
      </c>
      <c r="L817" t="s">
        <v>2569</v>
      </c>
      <c r="M817" t="s">
        <v>2570</v>
      </c>
      <c r="N817">
        <v>2.031111111</v>
      </c>
      <c r="O817">
        <v>1</v>
      </c>
      <c r="P817">
        <v>1328</v>
      </c>
      <c r="Q817">
        <v>29</v>
      </c>
      <c r="R817">
        <v>20</v>
      </c>
      <c r="S817">
        <v>36</v>
      </c>
      <c r="T817">
        <v>783</v>
      </c>
      <c r="U817">
        <v>8</v>
      </c>
      <c r="V817">
        <v>4</v>
      </c>
      <c r="W817">
        <v>0.82763407255783084</v>
      </c>
      <c r="X817">
        <v>592.43657949464205</v>
      </c>
      <c r="Y817">
        <v>728.19065274747675</v>
      </c>
      <c r="Z817">
        <v>115.63484487900411</v>
      </c>
      <c r="AA817">
        <v>1018.2362092515225</v>
      </c>
      <c r="AB817">
        <v>1116.2570670204395</v>
      </c>
      <c r="AC817">
        <v>307.35895174827738</v>
      </c>
      <c r="AD817">
        <v>129.03194104563264</v>
      </c>
      <c r="AE817">
        <v>4007.973880259553</v>
      </c>
    </row>
    <row r="818" spans="1:31" x14ac:dyDescent="0.3">
      <c r="A818">
        <v>2553535</v>
      </c>
      <c r="B818">
        <v>1</v>
      </c>
      <c r="C818" t="s">
        <v>81</v>
      </c>
      <c r="D818" t="s">
        <v>114</v>
      </c>
      <c r="E818" t="s">
        <v>171</v>
      </c>
      <c r="F818" t="s">
        <v>2571</v>
      </c>
      <c r="G818" t="s">
        <v>190</v>
      </c>
      <c r="H818" t="s">
        <v>157</v>
      </c>
      <c r="I818" t="s">
        <v>136</v>
      </c>
      <c r="J818" t="s">
        <v>137</v>
      </c>
      <c r="K818" t="s">
        <v>138</v>
      </c>
      <c r="L818" t="s">
        <v>2572</v>
      </c>
      <c r="M818" t="s">
        <v>2573</v>
      </c>
      <c r="N818">
        <v>3.957222222</v>
      </c>
      <c r="O818">
        <v>0</v>
      </c>
      <c r="P818">
        <v>30</v>
      </c>
      <c r="Q818">
        <v>0</v>
      </c>
      <c r="R818">
        <v>0</v>
      </c>
      <c r="S818">
        <v>0</v>
      </c>
      <c r="T818">
        <v>3</v>
      </c>
      <c r="U818">
        <v>0</v>
      </c>
      <c r="V818">
        <v>0</v>
      </c>
      <c r="W818">
        <v>0</v>
      </c>
      <c r="X818">
        <v>15.225002850911798</v>
      </c>
      <c r="Y818">
        <v>0</v>
      </c>
      <c r="Z818">
        <v>0</v>
      </c>
      <c r="AA818">
        <v>0</v>
      </c>
      <c r="AB818">
        <v>0.47263770496516178</v>
      </c>
      <c r="AC818">
        <v>0</v>
      </c>
      <c r="AD818">
        <v>0</v>
      </c>
      <c r="AE818">
        <v>15.69764055587696</v>
      </c>
    </row>
    <row r="819" spans="1:31" x14ac:dyDescent="0.3">
      <c r="A819">
        <v>2553289</v>
      </c>
      <c r="B819">
        <v>1</v>
      </c>
      <c r="C819" t="s">
        <v>81</v>
      </c>
      <c r="D819" t="s">
        <v>122</v>
      </c>
      <c r="E819" t="s">
        <v>184</v>
      </c>
      <c r="F819" t="s">
        <v>2574</v>
      </c>
      <c r="G819" t="s">
        <v>149</v>
      </c>
      <c r="H819" t="s">
        <v>135</v>
      </c>
      <c r="I819" t="s">
        <v>136</v>
      </c>
      <c r="J819" t="s">
        <v>137</v>
      </c>
      <c r="K819" t="s">
        <v>138</v>
      </c>
      <c r="L819" t="s">
        <v>2575</v>
      </c>
      <c r="M819" t="s">
        <v>2576</v>
      </c>
      <c r="N819">
        <v>0.74361111099999999</v>
      </c>
      <c r="O819">
        <v>0</v>
      </c>
      <c r="P819">
        <v>535</v>
      </c>
      <c r="Q819">
        <v>0</v>
      </c>
      <c r="R819">
        <v>0</v>
      </c>
      <c r="S819">
        <v>0</v>
      </c>
      <c r="T819">
        <v>90</v>
      </c>
      <c r="U819">
        <v>0</v>
      </c>
      <c r="V819">
        <v>0</v>
      </c>
      <c r="W819">
        <v>0</v>
      </c>
      <c r="X819">
        <v>65.304042444256822</v>
      </c>
      <c r="Y819">
        <v>0</v>
      </c>
      <c r="Z819">
        <v>0</v>
      </c>
      <c r="AA819">
        <v>0</v>
      </c>
      <c r="AB819">
        <v>51.169025828324536</v>
      </c>
      <c r="AC819">
        <v>0</v>
      </c>
      <c r="AD819">
        <v>0</v>
      </c>
      <c r="AE819">
        <v>116.47306827258136</v>
      </c>
    </row>
    <row r="820" spans="1:31" x14ac:dyDescent="0.3">
      <c r="A820">
        <v>2553060</v>
      </c>
      <c r="B820">
        <v>1</v>
      </c>
      <c r="C820" t="s">
        <v>80</v>
      </c>
      <c r="D820" t="s">
        <v>94</v>
      </c>
      <c r="E820" t="s">
        <v>166</v>
      </c>
      <c r="F820" t="s">
        <v>2577</v>
      </c>
      <c r="G820" t="s">
        <v>181</v>
      </c>
      <c r="H820" t="s">
        <v>157</v>
      </c>
      <c r="I820" t="s">
        <v>136</v>
      </c>
      <c r="J820" t="s">
        <v>137</v>
      </c>
      <c r="K820" t="s">
        <v>138</v>
      </c>
      <c r="L820" t="s">
        <v>2578</v>
      </c>
      <c r="M820" t="s">
        <v>2579</v>
      </c>
      <c r="N820">
        <v>6.5694444440000002</v>
      </c>
      <c r="O820">
        <v>0</v>
      </c>
      <c r="P820">
        <v>1</v>
      </c>
      <c r="Q820">
        <v>0</v>
      </c>
      <c r="R820">
        <v>0</v>
      </c>
      <c r="S820">
        <v>0</v>
      </c>
      <c r="T820">
        <v>1</v>
      </c>
      <c r="U820">
        <v>0</v>
      </c>
      <c r="V820">
        <v>0</v>
      </c>
      <c r="W820">
        <v>0</v>
      </c>
      <c r="X820">
        <v>1.6642377453940209</v>
      </c>
      <c r="Y820">
        <v>0</v>
      </c>
      <c r="Z820">
        <v>0</v>
      </c>
      <c r="AA820">
        <v>0</v>
      </c>
      <c r="AB820">
        <v>2.0480758531145007</v>
      </c>
      <c r="AC820">
        <v>0</v>
      </c>
      <c r="AD820">
        <v>0</v>
      </c>
      <c r="AE820">
        <v>3.7123135985085218</v>
      </c>
    </row>
    <row r="821" spans="1:31" x14ac:dyDescent="0.3">
      <c r="A821">
        <v>2552974</v>
      </c>
      <c r="B821">
        <v>1</v>
      </c>
      <c r="C821" t="s">
        <v>80</v>
      </c>
      <c r="D821" t="s">
        <v>97</v>
      </c>
      <c r="E821" t="s">
        <v>155</v>
      </c>
      <c r="F821" t="s">
        <v>2580</v>
      </c>
      <c r="G821" t="s">
        <v>202</v>
      </c>
      <c r="H821" t="s">
        <v>157</v>
      </c>
      <c r="I821" t="s">
        <v>136</v>
      </c>
      <c r="J821" t="s">
        <v>137</v>
      </c>
      <c r="K821" t="s">
        <v>138</v>
      </c>
      <c r="L821" t="s">
        <v>2581</v>
      </c>
      <c r="M821" t="s">
        <v>2582</v>
      </c>
      <c r="N821">
        <v>0.45944444400000001</v>
      </c>
      <c r="O821">
        <v>0</v>
      </c>
      <c r="P821">
        <v>168</v>
      </c>
      <c r="Q821">
        <v>0</v>
      </c>
      <c r="R821">
        <v>1</v>
      </c>
      <c r="S821">
        <v>0</v>
      </c>
      <c r="T821">
        <v>14</v>
      </c>
      <c r="U821">
        <v>0</v>
      </c>
      <c r="V821">
        <v>0</v>
      </c>
      <c r="W821">
        <v>0</v>
      </c>
      <c r="X821">
        <v>12.101160587058049</v>
      </c>
      <c r="Y821">
        <v>0</v>
      </c>
      <c r="Z821">
        <v>7.4163800187029991E-2</v>
      </c>
      <c r="AA821">
        <v>0</v>
      </c>
      <c r="AB821">
        <v>2.3036415138400002</v>
      </c>
      <c r="AC821">
        <v>0</v>
      </c>
      <c r="AD821">
        <v>0</v>
      </c>
      <c r="AE821">
        <v>14.478965901085079</v>
      </c>
    </row>
    <row r="822" spans="1:31" x14ac:dyDescent="0.3">
      <c r="A822">
        <v>2553209</v>
      </c>
      <c r="B822">
        <v>1</v>
      </c>
      <c r="C822" t="s">
        <v>81</v>
      </c>
      <c r="D822" t="s">
        <v>116</v>
      </c>
      <c r="E822" t="s">
        <v>147</v>
      </c>
      <c r="F822" t="s">
        <v>2583</v>
      </c>
      <c r="G822" t="s">
        <v>134</v>
      </c>
      <c r="H822" t="s">
        <v>135</v>
      </c>
      <c r="I822" t="s">
        <v>136</v>
      </c>
      <c r="J822" t="s">
        <v>137</v>
      </c>
      <c r="K822" t="s">
        <v>138</v>
      </c>
      <c r="L822" t="s">
        <v>2584</v>
      </c>
      <c r="M822" t="s">
        <v>2585</v>
      </c>
      <c r="N822">
        <v>8.9444443999999998E-2</v>
      </c>
      <c r="O822">
        <v>0</v>
      </c>
      <c r="P822">
        <v>782</v>
      </c>
      <c r="Q822">
        <v>4</v>
      </c>
      <c r="R822">
        <v>42</v>
      </c>
      <c r="S822">
        <v>0</v>
      </c>
      <c r="T822">
        <v>106</v>
      </c>
      <c r="U822">
        <v>1</v>
      </c>
      <c r="V822">
        <v>0</v>
      </c>
      <c r="W822">
        <v>0</v>
      </c>
      <c r="X822">
        <v>10.001788235792993</v>
      </c>
      <c r="Y822">
        <v>1.4814989610115679</v>
      </c>
      <c r="Z822">
        <v>1.9000578622032465</v>
      </c>
      <c r="AA822">
        <v>0</v>
      </c>
      <c r="AB822">
        <v>3.1534787122511307</v>
      </c>
      <c r="AC822">
        <v>1.0566209995089</v>
      </c>
      <c r="AD822">
        <v>0</v>
      </c>
      <c r="AE822">
        <v>17.593444770767839</v>
      </c>
    </row>
    <row r="823" spans="1:31" x14ac:dyDescent="0.3">
      <c r="A823">
        <v>2553415</v>
      </c>
      <c r="B823">
        <v>1</v>
      </c>
      <c r="C823" t="s">
        <v>81</v>
      </c>
      <c r="D823" t="s">
        <v>128</v>
      </c>
      <c r="E823" t="s">
        <v>147</v>
      </c>
      <c r="F823" t="s">
        <v>2458</v>
      </c>
      <c r="G823" t="s">
        <v>134</v>
      </c>
      <c r="H823" t="s">
        <v>135</v>
      </c>
      <c r="I823" t="s">
        <v>136</v>
      </c>
      <c r="J823" t="s">
        <v>137</v>
      </c>
      <c r="K823" t="s">
        <v>138</v>
      </c>
      <c r="L823" t="s">
        <v>2586</v>
      </c>
      <c r="M823" t="s">
        <v>2587</v>
      </c>
      <c r="N823">
        <v>0.16972222200000001</v>
      </c>
      <c r="O823">
        <v>6</v>
      </c>
      <c r="P823">
        <v>617</v>
      </c>
      <c r="Q823">
        <v>3</v>
      </c>
      <c r="R823">
        <v>4</v>
      </c>
      <c r="S823">
        <v>3</v>
      </c>
      <c r="T823">
        <v>54</v>
      </c>
      <c r="U823">
        <v>0</v>
      </c>
      <c r="V823">
        <v>0</v>
      </c>
      <c r="W823">
        <v>0.233094843936</v>
      </c>
      <c r="X823">
        <v>10.862952864404797</v>
      </c>
      <c r="Y823">
        <v>2.3829762593569779</v>
      </c>
      <c r="Z823">
        <v>0.31719389522474506</v>
      </c>
      <c r="AA823">
        <v>5.1376580194328367</v>
      </c>
      <c r="AB823">
        <v>4.0097269251825498</v>
      </c>
      <c r="AC823">
        <v>0</v>
      </c>
      <c r="AD823">
        <v>0</v>
      </c>
      <c r="AE823">
        <v>22.943602807537907</v>
      </c>
    </row>
    <row r="824" spans="1:31" x14ac:dyDescent="0.3">
      <c r="A824">
        <v>2553166</v>
      </c>
      <c r="B824">
        <v>1</v>
      </c>
      <c r="C824" t="s">
        <v>81</v>
      </c>
      <c r="D824" t="s">
        <v>114</v>
      </c>
      <c r="E824" t="s">
        <v>184</v>
      </c>
      <c r="F824" t="s">
        <v>2588</v>
      </c>
      <c r="G824" t="s">
        <v>2373</v>
      </c>
      <c r="H824" t="s">
        <v>135</v>
      </c>
      <c r="I824" t="s">
        <v>136</v>
      </c>
      <c r="J824" t="s">
        <v>137</v>
      </c>
      <c r="K824" t="s">
        <v>138</v>
      </c>
      <c r="L824" t="s">
        <v>2589</v>
      </c>
      <c r="M824" t="s">
        <v>2590</v>
      </c>
      <c r="N824">
        <v>3.4241666660000001</v>
      </c>
      <c r="O824">
        <v>0</v>
      </c>
      <c r="P824">
        <v>40</v>
      </c>
      <c r="Q824">
        <v>0</v>
      </c>
      <c r="R824">
        <v>2</v>
      </c>
      <c r="S824">
        <v>0</v>
      </c>
      <c r="T824">
        <v>16</v>
      </c>
      <c r="U824">
        <v>0</v>
      </c>
      <c r="V824">
        <v>0</v>
      </c>
      <c r="W824">
        <v>0</v>
      </c>
      <c r="X824">
        <v>10.664196451565338</v>
      </c>
      <c r="Y824">
        <v>0</v>
      </c>
      <c r="Z824">
        <v>6.9654954235611672</v>
      </c>
      <c r="AA824">
        <v>0</v>
      </c>
      <c r="AB824">
        <v>34.915073490344618</v>
      </c>
      <c r="AC824">
        <v>0</v>
      </c>
      <c r="AD824">
        <v>0</v>
      </c>
      <c r="AE824">
        <v>52.544765365471122</v>
      </c>
    </row>
    <row r="825" spans="1:31" x14ac:dyDescent="0.3">
      <c r="A825">
        <v>2553017</v>
      </c>
      <c r="B825">
        <v>1</v>
      </c>
      <c r="C825" t="s">
        <v>80</v>
      </c>
      <c r="D825" t="s">
        <v>102</v>
      </c>
      <c r="E825" t="s">
        <v>141</v>
      </c>
      <c r="F825" t="s">
        <v>1138</v>
      </c>
      <c r="G825" t="s">
        <v>1056</v>
      </c>
      <c r="H825" t="s">
        <v>135</v>
      </c>
      <c r="I825" t="s">
        <v>136</v>
      </c>
      <c r="J825" t="s">
        <v>137</v>
      </c>
      <c r="K825" t="s">
        <v>138</v>
      </c>
      <c r="L825" t="s">
        <v>2591</v>
      </c>
      <c r="M825" t="s">
        <v>2592</v>
      </c>
      <c r="N825">
        <v>3.034166666</v>
      </c>
      <c r="O825">
        <v>1</v>
      </c>
      <c r="P825">
        <v>1052</v>
      </c>
      <c r="Q825">
        <v>2</v>
      </c>
      <c r="R825">
        <v>17</v>
      </c>
      <c r="S825">
        <v>9</v>
      </c>
      <c r="T825">
        <v>79</v>
      </c>
      <c r="U825">
        <v>0</v>
      </c>
      <c r="V825">
        <v>0</v>
      </c>
      <c r="W825">
        <v>1.0451603253046251</v>
      </c>
      <c r="X825">
        <v>371.99515320372421</v>
      </c>
      <c r="Y825">
        <v>10.318410258778474</v>
      </c>
      <c r="Z825">
        <v>89.65441530672291</v>
      </c>
      <c r="AA825">
        <v>232.88881372743541</v>
      </c>
      <c r="AB825">
        <v>128.42154761629493</v>
      </c>
      <c r="AC825">
        <v>0</v>
      </c>
      <c r="AD825">
        <v>0</v>
      </c>
      <c r="AE825">
        <v>834.32350043826057</v>
      </c>
    </row>
    <row r="826" spans="1:31" x14ac:dyDescent="0.3">
      <c r="A826">
        <v>2553558</v>
      </c>
      <c r="B826">
        <v>1</v>
      </c>
      <c r="C826" t="s">
        <v>80</v>
      </c>
      <c r="D826" t="s">
        <v>103</v>
      </c>
      <c r="E826" t="s">
        <v>132</v>
      </c>
      <c r="F826" t="s">
        <v>2388</v>
      </c>
      <c r="G826" t="s">
        <v>134</v>
      </c>
      <c r="H826" t="s">
        <v>135</v>
      </c>
      <c r="I826" t="s">
        <v>136</v>
      </c>
      <c r="J826" t="s">
        <v>137</v>
      </c>
      <c r="K826" t="s">
        <v>138</v>
      </c>
      <c r="L826" t="s">
        <v>2593</v>
      </c>
      <c r="M826" t="s">
        <v>2594</v>
      </c>
      <c r="N826">
        <v>1.0661111109999999</v>
      </c>
      <c r="O826">
        <v>0</v>
      </c>
      <c r="P826">
        <v>1</v>
      </c>
      <c r="Q826">
        <v>3</v>
      </c>
      <c r="R826">
        <v>1</v>
      </c>
      <c r="S826">
        <v>12</v>
      </c>
      <c r="T826">
        <v>347</v>
      </c>
      <c r="U826">
        <v>5</v>
      </c>
      <c r="V826">
        <v>11</v>
      </c>
      <c r="W826">
        <v>0</v>
      </c>
      <c r="X826">
        <v>1.6376146572383952</v>
      </c>
      <c r="Y826">
        <v>44.067486179601246</v>
      </c>
      <c r="Z826">
        <v>9.3898676441200007E-2</v>
      </c>
      <c r="AA826">
        <v>942.7824368296308</v>
      </c>
      <c r="AB826">
        <v>379.36739177926268</v>
      </c>
      <c r="AC826">
        <v>209.08397592866945</v>
      </c>
      <c r="AD826">
        <v>83.448802044017199</v>
      </c>
      <c r="AE826">
        <v>1660.4816060948608</v>
      </c>
    </row>
    <row r="827" spans="1:31" x14ac:dyDescent="0.3">
      <c r="A827">
        <v>2553515</v>
      </c>
      <c r="B827">
        <v>1</v>
      </c>
      <c r="C827" t="s">
        <v>80</v>
      </c>
      <c r="D827" t="s">
        <v>99</v>
      </c>
      <c r="E827" t="s">
        <v>166</v>
      </c>
      <c r="F827" t="s">
        <v>2595</v>
      </c>
      <c r="G827" t="s">
        <v>168</v>
      </c>
      <c r="H827" t="s">
        <v>157</v>
      </c>
      <c r="I827" t="s">
        <v>136</v>
      </c>
      <c r="J827" t="s">
        <v>137</v>
      </c>
      <c r="K827" t="s">
        <v>138</v>
      </c>
      <c r="L827" t="s">
        <v>2596</v>
      </c>
      <c r="M827" t="s">
        <v>2597</v>
      </c>
      <c r="N827">
        <v>2.863888888</v>
      </c>
      <c r="O827">
        <v>0</v>
      </c>
      <c r="P827">
        <v>1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0.115591749410775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0.115591749410775</v>
      </c>
    </row>
    <row r="828" spans="1:31" x14ac:dyDescent="0.3">
      <c r="A828">
        <v>2553266</v>
      </c>
      <c r="B828">
        <v>1</v>
      </c>
      <c r="C828" t="s">
        <v>80</v>
      </c>
      <c r="D828" t="s">
        <v>96</v>
      </c>
      <c r="E828" t="s">
        <v>166</v>
      </c>
      <c r="F828" t="s">
        <v>2598</v>
      </c>
      <c r="G828" t="s">
        <v>181</v>
      </c>
      <c r="H828" t="s">
        <v>157</v>
      </c>
      <c r="I828" t="s">
        <v>136</v>
      </c>
      <c r="J828" t="s">
        <v>137</v>
      </c>
      <c r="K828" t="s">
        <v>138</v>
      </c>
      <c r="L828" t="s">
        <v>2599</v>
      </c>
      <c r="M828" t="s">
        <v>2600</v>
      </c>
      <c r="N828">
        <v>9.591111111</v>
      </c>
      <c r="O828">
        <v>0</v>
      </c>
      <c r="P828">
        <v>1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0.59726440570706008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0.59726440570706008</v>
      </c>
    </row>
    <row r="829" spans="1:31" x14ac:dyDescent="0.3">
      <c r="A829">
        <v>2553501</v>
      </c>
      <c r="B829">
        <v>1</v>
      </c>
      <c r="C829" t="s">
        <v>80</v>
      </c>
      <c r="D829" t="s">
        <v>104</v>
      </c>
      <c r="E829" t="s">
        <v>141</v>
      </c>
      <c r="F829" t="s">
        <v>2312</v>
      </c>
      <c r="G829" t="s">
        <v>134</v>
      </c>
      <c r="H829" t="s">
        <v>135</v>
      </c>
      <c r="I829" t="s">
        <v>136</v>
      </c>
      <c r="J829" t="s">
        <v>137</v>
      </c>
      <c r="K829" t="s">
        <v>138</v>
      </c>
      <c r="L829" t="s">
        <v>2601</v>
      </c>
      <c r="M829" t="s">
        <v>2602</v>
      </c>
      <c r="N829">
        <v>0.19166666600000001</v>
      </c>
      <c r="O829">
        <v>0</v>
      </c>
      <c r="P829">
        <v>15</v>
      </c>
      <c r="Q829">
        <v>1</v>
      </c>
      <c r="R829">
        <v>4</v>
      </c>
      <c r="S829">
        <v>7</v>
      </c>
      <c r="T829">
        <v>18</v>
      </c>
      <c r="U829">
        <v>3</v>
      </c>
      <c r="V829">
        <v>0</v>
      </c>
      <c r="W829">
        <v>0</v>
      </c>
      <c r="X829">
        <v>0.43293503708370012</v>
      </c>
      <c r="Y829">
        <v>3.2609339208700003E-2</v>
      </c>
      <c r="Z829">
        <v>0.14251210651027502</v>
      </c>
      <c r="AA829">
        <v>20.6738863344832</v>
      </c>
      <c r="AB829">
        <v>1.3828160350134668</v>
      </c>
      <c r="AC829">
        <v>92.81703606818175</v>
      </c>
      <c r="AD829">
        <v>0</v>
      </c>
      <c r="AE829">
        <v>115.48179492048109</v>
      </c>
    </row>
    <row r="830" spans="1:31" x14ac:dyDescent="0.3">
      <c r="A830">
        <v>2553478</v>
      </c>
      <c r="B830">
        <v>1</v>
      </c>
      <c r="C830" t="s">
        <v>81</v>
      </c>
      <c r="D830" t="s">
        <v>118</v>
      </c>
      <c r="E830" t="s">
        <v>147</v>
      </c>
      <c r="F830" t="s">
        <v>2603</v>
      </c>
      <c r="G830" t="s">
        <v>134</v>
      </c>
      <c r="H830" t="s">
        <v>135</v>
      </c>
      <c r="I830" t="s">
        <v>136</v>
      </c>
      <c r="J830" t="s">
        <v>137</v>
      </c>
      <c r="K830" t="s">
        <v>138</v>
      </c>
      <c r="L830" t="s">
        <v>2604</v>
      </c>
      <c r="M830" t="s">
        <v>2605</v>
      </c>
      <c r="N830">
        <v>0.229444444</v>
      </c>
      <c r="O830">
        <v>32</v>
      </c>
      <c r="P830">
        <v>8309</v>
      </c>
      <c r="Q830">
        <v>193</v>
      </c>
      <c r="R830">
        <v>1351</v>
      </c>
      <c r="S830">
        <v>40</v>
      </c>
      <c r="T830">
        <v>993</v>
      </c>
      <c r="U830">
        <v>1</v>
      </c>
      <c r="V830">
        <v>2</v>
      </c>
      <c r="W830">
        <v>1.6463831355375842</v>
      </c>
      <c r="X830">
        <v>229.14984919499091</v>
      </c>
      <c r="Y830">
        <v>286.2270591230361</v>
      </c>
      <c r="Z830">
        <v>168.78512188388456</v>
      </c>
      <c r="AA830">
        <v>36.197132590494157</v>
      </c>
      <c r="AB830">
        <v>149.80527188017876</v>
      </c>
      <c r="AC830">
        <v>0.30076384454586169</v>
      </c>
      <c r="AD830">
        <v>1.7135975952223335</v>
      </c>
      <c r="AE830">
        <v>873.82517924789022</v>
      </c>
    </row>
    <row r="831" spans="1:31" x14ac:dyDescent="0.3">
      <c r="A831">
        <v>2553123</v>
      </c>
      <c r="B831">
        <v>1</v>
      </c>
      <c r="C831" t="s">
        <v>80</v>
      </c>
      <c r="D831" t="s">
        <v>101</v>
      </c>
      <c r="E831" t="s">
        <v>141</v>
      </c>
      <c r="F831" t="s">
        <v>2606</v>
      </c>
      <c r="G831" t="s">
        <v>194</v>
      </c>
      <c r="H831" t="s">
        <v>135</v>
      </c>
      <c r="I831" t="s">
        <v>136</v>
      </c>
      <c r="J831" t="s">
        <v>137</v>
      </c>
      <c r="K831" t="s">
        <v>144</v>
      </c>
      <c r="L831" t="s">
        <v>2607</v>
      </c>
      <c r="M831" t="s">
        <v>2608</v>
      </c>
      <c r="N831">
        <v>5.346666666</v>
      </c>
      <c r="O831">
        <v>0</v>
      </c>
      <c r="P831">
        <v>274</v>
      </c>
      <c r="Q831">
        <v>0</v>
      </c>
      <c r="R831">
        <v>0</v>
      </c>
      <c r="S831">
        <v>2</v>
      </c>
      <c r="T831">
        <v>112</v>
      </c>
      <c r="U831">
        <v>0</v>
      </c>
      <c r="V831">
        <v>0</v>
      </c>
      <c r="W831">
        <v>0</v>
      </c>
      <c r="X831">
        <v>173.14208552663121</v>
      </c>
      <c r="Y831">
        <v>0</v>
      </c>
      <c r="Z831">
        <v>0</v>
      </c>
      <c r="AA831">
        <v>14.663186483461631</v>
      </c>
      <c r="AB831">
        <v>308.9048937209721</v>
      </c>
      <c r="AC831">
        <v>0</v>
      </c>
      <c r="AD831">
        <v>0</v>
      </c>
      <c r="AE831">
        <v>496.71016573106493</v>
      </c>
    </row>
    <row r="832" spans="1:31" x14ac:dyDescent="0.3">
      <c r="A832">
        <v>2552954</v>
      </c>
      <c r="B832">
        <v>1</v>
      </c>
      <c r="C832" t="s">
        <v>80</v>
      </c>
      <c r="D832" t="s">
        <v>95</v>
      </c>
      <c r="E832" t="s">
        <v>171</v>
      </c>
      <c r="F832" t="s">
        <v>2609</v>
      </c>
      <c r="G832" t="s">
        <v>202</v>
      </c>
      <c r="H832" t="s">
        <v>157</v>
      </c>
      <c r="I832" t="s">
        <v>136</v>
      </c>
      <c r="J832" t="s">
        <v>137</v>
      </c>
      <c r="K832" t="s">
        <v>138</v>
      </c>
      <c r="L832" t="s">
        <v>2610</v>
      </c>
      <c r="M832" t="s">
        <v>2611</v>
      </c>
      <c r="N832">
        <v>0.78500000000000003</v>
      </c>
      <c r="O832">
        <v>0</v>
      </c>
      <c r="P832">
        <v>2</v>
      </c>
      <c r="Q832">
        <v>0</v>
      </c>
      <c r="R832">
        <v>2</v>
      </c>
      <c r="S832">
        <v>0</v>
      </c>
      <c r="T832">
        <v>13</v>
      </c>
      <c r="U832">
        <v>0</v>
      </c>
      <c r="V832">
        <v>0</v>
      </c>
      <c r="W832">
        <v>0</v>
      </c>
      <c r="X832">
        <v>2.3808092455712498E-2</v>
      </c>
      <c r="Y832">
        <v>0</v>
      </c>
      <c r="Z832">
        <v>0.47004273181050005</v>
      </c>
      <c r="AA832">
        <v>0</v>
      </c>
      <c r="AB832">
        <v>10.59479685681886</v>
      </c>
      <c r="AC832">
        <v>0</v>
      </c>
      <c r="AD832">
        <v>0</v>
      </c>
      <c r="AE832">
        <v>11.088647681085073</v>
      </c>
    </row>
    <row r="833" spans="1:31" x14ac:dyDescent="0.3">
      <c r="A833">
        <v>2553286</v>
      </c>
      <c r="B833">
        <v>1</v>
      </c>
      <c r="C833" t="s">
        <v>80</v>
      </c>
      <c r="D833" t="s">
        <v>92</v>
      </c>
      <c r="E833" t="s">
        <v>166</v>
      </c>
      <c r="F833" t="s">
        <v>2612</v>
      </c>
      <c r="G833" t="s">
        <v>181</v>
      </c>
      <c r="H833" t="s">
        <v>157</v>
      </c>
      <c r="I833" t="s">
        <v>136</v>
      </c>
      <c r="J833" t="s">
        <v>137</v>
      </c>
      <c r="K833" t="s">
        <v>138</v>
      </c>
      <c r="L833" t="s">
        <v>2613</v>
      </c>
      <c r="M833" t="s">
        <v>2614</v>
      </c>
      <c r="N833">
        <v>4.8441666659999996</v>
      </c>
      <c r="O833">
        <v>0</v>
      </c>
      <c r="P833">
        <v>1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2.2194268719975971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2.2194268719975971</v>
      </c>
    </row>
    <row r="834" spans="1:31" x14ac:dyDescent="0.3">
      <c r="A834">
        <v>2552977</v>
      </c>
      <c r="B834">
        <v>1</v>
      </c>
      <c r="C834" t="s">
        <v>81</v>
      </c>
      <c r="D834" t="s">
        <v>128</v>
      </c>
      <c r="E834" t="s">
        <v>141</v>
      </c>
      <c r="F834" t="s">
        <v>430</v>
      </c>
      <c r="G834" t="s">
        <v>134</v>
      </c>
      <c r="H834" t="s">
        <v>135</v>
      </c>
      <c r="I834" t="s">
        <v>136</v>
      </c>
      <c r="J834" t="s">
        <v>137</v>
      </c>
      <c r="K834" t="s">
        <v>138</v>
      </c>
      <c r="L834" t="s">
        <v>2615</v>
      </c>
      <c r="M834" t="s">
        <v>2616</v>
      </c>
      <c r="N834">
        <v>0.898888888</v>
      </c>
      <c r="O834">
        <v>69</v>
      </c>
      <c r="P834">
        <v>5048</v>
      </c>
      <c r="Q834">
        <v>541</v>
      </c>
      <c r="R834">
        <v>393</v>
      </c>
      <c r="S834">
        <v>61</v>
      </c>
      <c r="T834">
        <v>538</v>
      </c>
      <c r="U834">
        <v>4</v>
      </c>
      <c r="V834">
        <v>0</v>
      </c>
      <c r="W834">
        <v>23.51359483263975</v>
      </c>
      <c r="X834">
        <v>539.22892060489244</v>
      </c>
      <c r="Y834">
        <v>556.05354141396538</v>
      </c>
      <c r="Z834">
        <v>191.87504025099142</v>
      </c>
      <c r="AA834">
        <v>403.14358452894976</v>
      </c>
      <c r="AB834">
        <v>152.47837492055206</v>
      </c>
      <c r="AC834">
        <v>140.1681460941536</v>
      </c>
      <c r="AD834">
        <v>0</v>
      </c>
      <c r="AE834">
        <v>2006.4612026461446</v>
      </c>
    </row>
    <row r="835" spans="1:31" x14ac:dyDescent="0.3">
      <c r="A835">
        <v>2553100</v>
      </c>
      <c r="B835">
        <v>1</v>
      </c>
      <c r="C835" t="s">
        <v>80</v>
      </c>
      <c r="D835" t="s">
        <v>93</v>
      </c>
      <c r="E835" t="s">
        <v>155</v>
      </c>
      <c r="F835" t="s">
        <v>2617</v>
      </c>
      <c r="G835" t="s">
        <v>143</v>
      </c>
      <c r="H835" t="s">
        <v>157</v>
      </c>
      <c r="I835" t="s">
        <v>136</v>
      </c>
      <c r="J835" t="s">
        <v>137</v>
      </c>
      <c r="K835" t="s">
        <v>144</v>
      </c>
      <c r="L835" t="s">
        <v>2618</v>
      </c>
      <c r="M835" t="s">
        <v>2619</v>
      </c>
      <c r="N835">
        <v>6.9852777770000003</v>
      </c>
      <c r="O835">
        <v>0</v>
      </c>
      <c r="P835">
        <v>907</v>
      </c>
      <c r="Q835">
        <v>0</v>
      </c>
      <c r="R835">
        <v>1</v>
      </c>
      <c r="S835">
        <v>0</v>
      </c>
      <c r="T835">
        <v>40</v>
      </c>
      <c r="U835">
        <v>0</v>
      </c>
      <c r="V835">
        <v>0</v>
      </c>
      <c r="W835">
        <v>0</v>
      </c>
      <c r="X835">
        <v>1201.8635436028749</v>
      </c>
      <c r="Y835">
        <v>0</v>
      </c>
      <c r="Z835">
        <v>64.368036204371791</v>
      </c>
      <c r="AA835">
        <v>0</v>
      </c>
      <c r="AB835">
        <v>277.47755967458471</v>
      </c>
      <c r="AC835">
        <v>0</v>
      </c>
      <c r="AD835">
        <v>0</v>
      </c>
      <c r="AE835">
        <v>1543.7091394818312</v>
      </c>
    </row>
    <row r="836" spans="1:31" x14ac:dyDescent="0.3">
      <c r="A836">
        <v>2553309</v>
      </c>
      <c r="B836">
        <v>1</v>
      </c>
      <c r="C836" t="s">
        <v>81</v>
      </c>
      <c r="D836" t="s">
        <v>121</v>
      </c>
      <c r="E836" t="s">
        <v>184</v>
      </c>
      <c r="F836" t="s">
        <v>2620</v>
      </c>
      <c r="G836" t="s">
        <v>149</v>
      </c>
      <c r="H836" t="s">
        <v>135</v>
      </c>
      <c r="I836" t="s">
        <v>136</v>
      </c>
      <c r="J836" t="s">
        <v>137</v>
      </c>
      <c r="K836" t="s">
        <v>138</v>
      </c>
      <c r="L836" t="s">
        <v>2621</v>
      </c>
      <c r="M836" t="s">
        <v>2622</v>
      </c>
      <c r="N836">
        <v>2.767222222</v>
      </c>
      <c r="O836">
        <v>0</v>
      </c>
      <c r="P836">
        <v>38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10.74239319744564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10.74239319744564</v>
      </c>
    </row>
    <row r="837" spans="1:31" x14ac:dyDescent="0.3">
      <c r="A837">
        <v>2553332</v>
      </c>
      <c r="B837">
        <v>1</v>
      </c>
      <c r="C837" t="s">
        <v>80</v>
      </c>
      <c r="D837" t="s">
        <v>107</v>
      </c>
      <c r="E837" t="s">
        <v>184</v>
      </c>
      <c r="F837" t="s">
        <v>2623</v>
      </c>
      <c r="G837" t="s">
        <v>194</v>
      </c>
      <c r="H837" t="s">
        <v>135</v>
      </c>
      <c r="I837" t="s">
        <v>136</v>
      </c>
      <c r="J837" t="s">
        <v>137</v>
      </c>
      <c r="K837" t="s">
        <v>144</v>
      </c>
      <c r="L837" t="s">
        <v>2624</v>
      </c>
      <c r="M837" t="s">
        <v>2625</v>
      </c>
      <c r="N837">
        <v>1.2736111109999999</v>
      </c>
      <c r="O837">
        <v>0</v>
      </c>
      <c r="P837">
        <v>37</v>
      </c>
      <c r="Q837">
        <v>0</v>
      </c>
      <c r="R837">
        <v>0</v>
      </c>
      <c r="S837">
        <v>0</v>
      </c>
      <c r="T837">
        <v>2</v>
      </c>
      <c r="U837">
        <v>0</v>
      </c>
      <c r="V837">
        <v>0</v>
      </c>
      <c r="W837">
        <v>0</v>
      </c>
      <c r="X837">
        <v>9.1827818946455331</v>
      </c>
      <c r="Y837">
        <v>0</v>
      </c>
      <c r="Z837">
        <v>0</v>
      </c>
      <c r="AA837">
        <v>0</v>
      </c>
      <c r="AB837">
        <v>0.61287738308654682</v>
      </c>
      <c r="AC837">
        <v>0</v>
      </c>
      <c r="AD837">
        <v>0</v>
      </c>
      <c r="AE837">
        <v>9.7956592777320797</v>
      </c>
    </row>
    <row r="838" spans="1:31" x14ac:dyDescent="0.3">
      <c r="A838">
        <v>2552960</v>
      </c>
      <c r="B838">
        <v>1</v>
      </c>
      <c r="C838" t="s">
        <v>80</v>
      </c>
      <c r="D838" t="s">
        <v>97</v>
      </c>
      <c r="E838" t="s">
        <v>155</v>
      </c>
      <c r="F838" t="s">
        <v>2626</v>
      </c>
      <c r="G838" t="s">
        <v>202</v>
      </c>
      <c r="H838" t="s">
        <v>157</v>
      </c>
      <c r="I838" t="s">
        <v>136</v>
      </c>
      <c r="J838" t="s">
        <v>137</v>
      </c>
      <c r="K838" t="s">
        <v>138</v>
      </c>
      <c r="L838" t="s">
        <v>2627</v>
      </c>
      <c r="M838" t="s">
        <v>2628</v>
      </c>
      <c r="N838">
        <v>0.55249999999999999</v>
      </c>
      <c r="O838">
        <v>0</v>
      </c>
      <c r="P838">
        <v>28</v>
      </c>
      <c r="Q838">
        <v>0</v>
      </c>
      <c r="R838">
        <v>9</v>
      </c>
      <c r="S838">
        <v>0</v>
      </c>
      <c r="T838">
        <v>12</v>
      </c>
      <c r="U838">
        <v>0</v>
      </c>
      <c r="V838">
        <v>0</v>
      </c>
      <c r="W838">
        <v>0</v>
      </c>
      <c r="X838">
        <v>4.8684251242004777</v>
      </c>
      <c r="Y838">
        <v>0</v>
      </c>
      <c r="Z838">
        <v>1.4911125757530752</v>
      </c>
      <c r="AA838">
        <v>0</v>
      </c>
      <c r="AB838">
        <v>1.557373223790063</v>
      </c>
      <c r="AC838">
        <v>0</v>
      </c>
      <c r="AD838">
        <v>0</v>
      </c>
      <c r="AE838">
        <v>7.9169109237436155</v>
      </c>
    </row>
    <row r="839" spans="1:31" x14ac:dyDescent="0.3">
      <c r="A839">
        <v>2553246</v>
      </c>
      <c r="B839">
        <v>1</v>
      </c>
      <c r="C839" t="s">
        <v>81</v>
      </c>
      <c r="D839" t="s">
        <v>116</v>
      </c>
      <c r="E839" t="s">
        <v>147</v>
      </c>
      <c r="F839" t="s">
        <v>2629</v>
      </c>
      <c r="G839" t="s">
        <v>134</v>
      </c>
      <c r="H839" t="s">
        <v>135</v>
      </c>
      <c r="I839" t="s">
        <v>136</v>
      </c>
      <c r="J839" t="s">
        <v>137</v>
      </c>
      <c r="K839" t="s">
        <v>138</v>
      </c>
      <c r="L839" t="s">
        <v>2630</v>
      </c>
      <c r="M839" t="s">
        <v>2631</v>
      </c>
      <c r="N839">
        <v>1.018333333</v>
      </c>
      <c r="O839">
        <v>0</v>
      </c>
      <c r="P839">
        <v>1007</v>
      </c>
      <c r="Q839">
        <v>6</v>
      </c>
      <c r="R839">
        <v>104</v>
      </c>
      <c r="S839">
        <v>2</v>
      </c>
      <c r="T839">
        <v>123</v>
      </c>
      <c r="U839">
        <v>1</v>
      </c>
      <c r="V839">
        <v>0</v>
      </c>
      <c r="W839">
        <v>0</v>
      </c>
      <c r="X839">
        <v>142.20661285779497</v>
      </c>
      <c r="Y839">
        <v>26.137698213345814</v>
      </c>
      <c r="Z839">
        <v>43.846341804310718</v>
      </c>
      <c r="AA839">
        <v>3.5027395452320005</v>
      </c>
      <c r="AB839">
        <v>52.837402984774187</v>
      </c>
      <c r="AC839">
        <v>11.095611518062842</v>
      </c>
      <c r="AD839">
        <v>0</v>
      </c>
      <c r="AE839">
        <v>279.62640692352056</v>
      </c>
    </row>
    <row r="840" spans="1:31" x14ac:dyDescent="0.3">
      <c r="A840">
        <v>2553140</v>
      </c>
      <c r="B840">
        <v>1</v>
      </c>
      <c r="C840" t="s">
        <v>81</v>
      </c>
      <c r="D840" t="s">
        <v>118</v>
      </c>
      <c r="E840" t="s">
        <v>147</v>
      </c>
      <c r="F840" t="s">
        <v>2632</v>
      </c>
      <c r="G840" t="s">
        <v>134</v>
      </c>
      <c r="H840" t="s">
        <v>135</v>
      </c>
      <c r="I840" t="s">
        <v>680</v>
      </c>
      <c r="J840" t="s">
        <v>137</v>
      </c>
      <c r="K840" t="s">
        <v>138</v>
      </c>
      <c r="L840" t="s">
        <v>2633</v>
      </c>
      <c r="M840" t="s">
        <v>2634</v>
      </c>
      <c r="N840">
        <v>1.7500000000000002E-2</v>
      </c>
      <c r="O840">
        <v>13</v>
      </c>
      <c r="P840">
        <v>3079</v>
      </c>
      <c r="Q840">
        <v>83</v>
      </c>
      <c r="R840">
        <v>155</v>
      </c>
      <c r="S840">
        <v>7</v>
      </c>
      <c r="T840">
        <v>226</v>
      </c>
      <c r="U840">
        <v>0</v>
      </c>
      <c r="V840">
        <v>1</v>
      </c>
      <c r="W840">
        <v>8.0322980078670045E-2</v>
      </c>
      <c r="X840">
        <v>7.7744489197591271</v>
      </c>
      <c r="Y840">
        <v>5.027193823202146</v>
      </c>
      <c r="Z840">
        <v>4.1536973697000601</v>
      </c>
      <c r="AA840">
        <v>0.64364970242440012</v>
      </c>
      <c r="AB840">
        <v>1.839610627420301</v>
      </c>
      <c r="AC840">
        <v>0</v>
      </c>
      <c r="AD840">
        <v>0.43350450507818999</v>
      </c>
      <c r="AE840">
        <v>19.952427927662896</v>
      </c>
    </row>
    <row r="841" spans="1:31" x14ac:dyDescent="0.3">
      <c r="A841">
        <v>2552937</v>
      </c>
      <c r="B841">
        <v>1</v>
      </c>
      <c r="C841" t="s">
        <v>81</v>
      </c>
      <c r="D841" t="s">
        <v>119</v>
      </c>
      <c r="E841" t="s">
        <v>141</v>
      </c>
      <c r="F841" t="s">
        <v>2635</v>
      </c>
      <c r="G841" t="s">
        <v>134</v>
      </c>
      <c r="H841" t="s">
        <v>135</v>
      </c>
      <c r="I841" t="s">
        <v>136</v>
      </c>
      <c r="J841" t="s">
        <v>137</v>
      </c>
      <c r="K841" t="s">
        <v>138</v>
      </c>
      <c r="L841" t="s">
        <v>2636</v>
      </c>
      <c r="M841" t="s">
        <v>2637</v>
      </c>
      <c r="N841">
        <v>0.18805555500000001</v>
      </c>
      <c r="O841">
        <v>4</v>
      </c>
      <c r="P841">
        <v>2641</v>
      </c>
      <c r="Q841">
        <v>144</v>
      </c>
      <c r="R841">
        <v>335</v>
      </c>
      <c r="S841">
        <v>5</v>
      </c>
      <c r="T841">
        <v>194</v>
      </c>
      <c r="U841">
        <v>0</v>
      </c>
      <c r="V841">
        <v>0</v>
      </c>
      <c r="W841">
        <v>0.14644823392</v>
      </c>
      <c r="X841">
        <v>68.762360925698573</v>
      </c>
      <c r="Y841">
        <v>186.79543044470728</v>
      </c>
      <c r="Z841">
        <v>182.6523028300717</v>
      </c>
      <c r="AA841">
        <v>1.7630368537487782</v>
      </c>
      <c r="AB841">
        <v>11.056698104537595</v>
      </c>
      <c r="AC841">
        <v>0</v>
      </c>
      <c r="AD841">
        <v>0</v>
      </c>
      <c r="AE841">
        <v>451.17627739268386</v>
      </c>
    </row>
    <row r="842" spans="1:31" x14ac:dyDescent="0.3">
      <c r="A842">
        <v>2553186</v>
      </c>
      <c r="B842">
        <v>1</v>
      </c>
      <c r="C842" t="s">
        <v>80</v>
      </c>
      <c r="D842" t="s">
        <v>94</v>
      </c>
      <c r="E842" t="s">
        <v>147</v>
      </c>
      <c r="F842" t="s">
        <v>2638</v>
      </c>
      <c r="G842" t="s">
        <v>194</v>
      </c>
      <c r="H842" t="s">
        <v>135</v>
      </c>
      <c r="I842" t="s">
        <v>136</v>
      </c>
      <c r="J842" t="s">
        <v>137</v>
      </c>
      <c r="K842" t="s">
        <v>144</v>
      </c>
      <c r="L842" t="s">
        <v>2639</v>
      </c>
      <c r="M842" t="s">
        <v>2640</v>
      </c>
      <c r="N842">
        <v>5.5594444440000004</v>
      </c>
      <c r="O842">
        <v>1</v>
      </c>
      <c r="P842">
        <v>118</v>
      </c>
      <c r="Q842">
        <v>5</v>
      </c>
      <c r="R842">
        <v>40</v>
      </c>
      <c r="S842">
        <v>3</v>
      </c>
      <c r="T842">
        <v>18</v>
      </c>
      <c r="U842">
        <v>3</v>
      </c>
      <c r="V842">
        <v>0</v>
      </c>
      <c r="W842">
        <v>3.80786351321232</v>
      </c>
      <c r="X842">
        <v>69.442424343332846</v>
      </c>
      <c r="Y842">
        <v>61.293071307492994</v>
      </c>
      <c r="Z842">
        <v>108.67719095482296</v>
      </c>
      <c r="AA842">
        <v>40.309938638338082</v>
      </c>
      <c r="AB842">
        <v>26.740037088999991</v>
      </c>
      <c r="AC842">
        <v>2980.2866862217752</v>
      </c>
      <c r="AD842">
        <v>0</v>
      </c>
      <c r="AE842">
        <v>3290.5572120679744</v>
      </c>
    </row>
    <row r="843" spans="1:31" x14ac:dyDescent="0.3">
      <c r="A843">
        <v>2553000</v>
      </c>
      <c r="B843">
        <v>1</v>
      </c>
      <c r="C843" t="s">
        <v>80</v>
      </c>
      <c r="D843" t="s">
        <v>103</v>
      </c>
      <c r="E843" t="s">
        <v>132</v>
      </c>
      <c r="F843" t="s">
        <v>2641</v>
      </c>
      <c r="G843" t="s">
        <v>134</v>
      </c>
      <c r="H843" t="s">
        <v>135</v>
      </c>
      <c r="I843" t="s">
        <v>136</v>
      </c>
      <c r="J843" t="s">
        <v>137</v>
      </c>
      <c r="K843" t="s">
        <v>138</v>
      </c>
      <c r="L843" t="s">
        <v>2642</v>
      </c>
      <c r="M843" t="s">
        <v>2643</v>
      </c>
      <c r="N843">
        <v>0.14944444400000001</v>
      </c>
      <c r="O843">
        <v>1</v>
      </c>
      <c r="P843">
        <v>2272</v>
      </c>
      <c r="Q843">
        <v>32</v>
      </c>
      <c r="R843">
        <v>22</v>
      </c>
      <c r="S843">
        <v>46</v>
      </c>
      <c r="T843">
        <v>1176</v>
      </c>
      <c r="U843">
        <v>15</v>
      </c>
      <c r="V843">
        <v>14</v>
      </c>
      <c r="W843">
        <v>3.7482679452441665E-2</v>
      </c>
      <c r="X843">
        <v>60.549066898166544</v>
      </c>
      <c r="Y843">
        <v>49.676289512794249</v>
      </c>
      <c r="Z843">
        <v>8.0323222196469661</v>
      </c>
      <c r="AA843">
        <v>158.69442224346847</v>
      </c>
      <c r="AB843">
        <v>96.978739729477439</v>
      </c>
      <c r="AC843">
        <v>63.22636544466782</v>
      </c>
      <c r="AD843">
        <v>30.3826251789684</v>
      </c>
      <c r="AE843">
        <v>467.57731390664236</v>
      </c>
    </row>
    <row r="844" spans="1:31" x14ac:dyDescent="0.3">
      <c r="A844">
        <v>2552994</v>
      </c>
      <c r="B844">
        <v>1</v>
      </c>
      <c r="C844" t="s">
        <v>80</v>
      </c>
      <c r="D844" t="s">
        <v>92</v>
      </c>
      <c r="E844" t="s">
        <v>166</v>
      </c>
      <c r="F844" t="s">
        <v>2644</v>
      </c>
      <c r="G844" t="s">
        <v>181</v>
      </c>
      <c r="H844" t="s">
        <v>157</v>
      </c>
      <c r="I844" t="s">
        <v>136</v>
      </c>
      <c r="J844" t="s">
        <v>137</v>
      </c>
      <c r="K844" t="s">
        <v>138</v>
      </c>
      <c r="L844" t="s">
        <v>2645</v>
      </c>
      <c r="M844" t="s">
        <v>2646</v>
      </c>
      <c r="N844">
        <v>4.0625</v>
      </c>
      <c r="O844">
        <v>0</v>
      </c>
      <c r="P844">
        <v>1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0.41977882890913748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0.41977882890913748</v>
      </c>
    </row>
    <row r="845" spans="1:31" x14ac:dyDescent="0.3">
      <c r="A845">
        <v>2553392</v>
      </c>
      <c r="B845">
        <v>1</v>
      </c>
      <c r="C845" t="s">
        <v>80</v>
      </c>
      <c r="D845" t="s">
        <v>97</v>
      </c>
      <c r="E845" t="s">
        <v>132</v>
      </c>
      <c r="F845" t="s">
        <v>1123</v>
      </c>
      <c r="G845" t="s">
        <v>134</v>
      </c>
      <c r="H845" t="s">
        <v>135</v>
      </c>
      <c r="I845" t="s">
        <v>136</v>
      </c>
      <c r="J845" t="s">
        <v>137</v>
      </c>
      <c r="K845" t="s">
        <v>138</v>
      </c>
      <c r="L845" t="s">
        <v>2647</v>
      </c>
      <c r="M845" t="s">
        <v>2648</v>
      </c>
      <c r="N845">
        <v>9.6944444000000005E-2</v>
      </c>
      <c r="O845">
        <v>77</v>
      </c>
      <c r="P845">
        <v>7895</v>
      </c>
      <c r="Q845">
        <v>4</v>
      </c>
      <c r="R845">
        <v>188</v>
      </c>
      <c r="S845">
        <v>23</v>
      </c>
      <c r="T845">
        <v>864</v>
      </c>
      <c r="U845">
        <v>0</v>
      </c>
      <c r="V845">
        <v>2</v>
      </c>
      <c r="W845">
        <v>59.955568598767464</v>
      </c>
      <c r="X845">
        <v>255.28143087347087</v>
      </c>
      <c r="Y845">
        <v>0.41589635294909</v>
      </c>
      <c r="Z845">
        <v>9.7989899027245109</v>
      </c>
      <c r="AA845">
        <v>59.22890194672015</v>
      </c>
      <c r="AB845">
        <v>115.32945110525012</v>
      </c>
      <c r="AC845">
        <v>0</v>
      </c>
      <c r="AD845">
        <v>4.824686991755132</v>
      </c>
      <c r="AE845">
        <v>504.83492577163724</v>
      </c>
    </row>
    <row r="846" spans="1:31" x14ac:dyDescent="0.3">
      <c r="A846">
        <v>2553681</v>
      </c>
      <c r="B846">
        <v>1</v>
      </c>
      <c r="C846" t="s">
        <v>80</v>
      </c>
      <c r="D846" t="s">
        <v>99</v>
      </c>
      <c r="E846" t="s">
        <v>184</v>
      </c>
      <c r="F846" t="s">
        <v>2649</v>
      </c>
      <c r="G846" t="s">
        <v>149</v>
      </c>
      <c r="H846" t="s">
        <v>135</v>
      </c>
      <c r="I846" t="s">
        <v>136</v>
      </c>
      <c r="J846" t="s">
        <v>137</v>
      </c>
      <c r="K846" t="s">
        <v>138</v>
      </c>
      <c r="L846" t="s">
        <v>2650</v>
      </c>
      <c r="M846" t="s">
        <v>2651</v>
      </c>
      <c r="N846">
        <v>1.859722222</v>
      </c>
      <c r="O846">
        <v>0</v>
      </c>
      <c r="P846">
        <v>366</v>
      </c>
      <c r="Q846">
        <v>0</v>
      </c>
      <c r="R846">
        <v>0</v>
      </c>
      <c r="S846">
        <v>0</v>
      </c>
      <c r="T846">
        <v>27</v>
      </c>
      <c r="U846">
        <v>0</v>
      </c>
      <c r="V846">
        <v>0</v>
      </c>
      <c r="W846">
        <v>0</v>
      </c>
      <c r="X846">
        <v>110.83474849628739</v>
      </c>
      <c r="Y846">
        <v>0</v>
      </c>
      <c r="Z846">
        <v>0</v>
      </c>
      <c r="AA846">
        <v>0</v>
      </c>
      <c r="AB846">
        <v>26.91290781002601</v>
      </c>
      <c r="AC846">
        <v>0</v>
      </c>
      <c r="AD846">
        <v>0</v>
      </c>
      <c r="AE846">
        <v>137.74765630631339</v>
      </c>
    </row>
    <row r="847" spans="1:31" x14ac:dyDescent="0.3">
      <c r="A847">
        <v>2553687</v>
      </c>
      <c r="B847">
        <v>1</v>
      </c>
      <c r="C847" t="s">
        <v>81</v>
      </c>
      <c r="D847" t="s">
        <v>115</v>
      </c>
      <c r="E847" t="s">
        <v>166</v>
      </c>
      <c r="F847" t="s">
        <v>2652</v>
      </c>
      <c r="G847" t="s">
        <v>168</v>
      </c>
      <c r="H847" t="s">
        <v>157</v>
      </c>
      <c r="I847" t="s">
        <v>136</v>
      </c>
      <c r="J847" t="s">
        <v>137</v>
      </c>
      <c r="K847" t="s">
        <v>138</v>
      </c>
      <c r="L847" t="s">
        <v>2653</v>
      </c>
      <c r="M847" t="s">
        <v>2654</v>
      </c>
      <c r="N847">
        <v>3.6177777770000001</v>
      </c>
      <c r="O847">
        <v>0</v>
      </c>
      <c r="P847">
        <v>1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</row>
    <row r="848" spans="1:31" x14ac:dyDescent="0.3">
      <c r="A848">
        <v>2553063</v>
      </c>
      <c r="B848">
        <v>1</v>
      </c>
      <c r="C848" t="s">
        <v>80</v>
      </c>
      <c r="D848" t="s">
        <v>103</v>
      </c>
      <c r="E848" t="s">
        <v>141</v>
      </c>
      <c r="F848" t="s">
        <v>2655</v>
      </c>
      <c r="G848" t="s">
        <v>134</v>
      </c>
      <c r="H848" t="s">
        <v>135</v>
      </c>
      <c r="I848" t="s">
        <v>136</v>
      </c>
      <c r="J848" t="s">
        <v>137</v>
      </c>
      <c r="K848" t="s">
        <v>138</v>
      </c>
      <c r="L848" t="s">
        <v>2656</v>
      </c>
      <c r="M848" t="s">
        <v>2657</v>
      </c>
      <c r="N848">
        <v>3.0108333329999999</v>
      </c>
      <c r="O848">
        <v>1</v>
      </c>
      <c r="P848">
        <v>0</v>
      </c>
      <c r="Q848">
        <v>1</v>
      </c>
      <c r="R848">
        <v>0</v>
      </c>
      <c r="S848">
        <v>3</v>
      </c>
      <c r="T848">
        <v>7</v>
      </c>
      <c r="U848">
        <v>2</v>
      </c>
      <c r="V848">
        <v>0</v>
      </c>
      <c r="W848">
        <v>3.0089743692889099</v>
      </c>
      <c r="X848">
        <v>0</v>
      </c>
      <c r="Y848">
        <v>2.49640773008143</v>
      </c>
      <c r="Z848">
        <v>0</v>
      </c>
      <c r="AA848">
        <v>68.054411791896243</v>
      </c>
      <c r="AB848">
        <v>25.314380034328686</v>
      </c>
      <c r="AC848">
        <v>2031.0015599332457</v>
      </c>
      <c r="AD848">
        <v>0</v>
      </c>
      <c r="AE848">
        <v>2129.8757338588412</v>
      </c>
    </row>
    <row r="849" spans="1:31" x14ac:dyDescent="0.3">
      <c r="A849">
        <v>2553226</v>
      </c>
      <c r="B849">
        <v>1</v>
      </c>
      <c r="C849" t="s">
        <v>81</v>
      </c>
      <c r="D849" t="s">
        <v>115</v>
      </c>
      <c r="E849" t="s">
        <v>171</v>
      </c>
      <c r="F849" t="s">
        <v>2658</v>
      </c>
      <c r="G849" t="s">
        <v>190</v>
      </c>
      <c r="H849" t="s">
        <v>157</v>
      </c>
      <c r="I849" t="s">
        <v>136</v>
      </c>
      <c r="J849" t="s">
        <v>137</v>
      </c>
      <c r="K849" t="s">
        <v>138</v>
      </c>
      <c r="L849" t="s">
        <v>2659</v>
      </c>
      <c r="M849" t="s">
        <v>2660</v>
      </c>
      <c r="N849">
        <v>1.69</v>
      </c>
      <c r="O849">
        <v>0</v>
      </c>
      <c r="P849">
        <v>61</v>
      </c>
      <c r="Q849">
        <v>0</v>
      </c>
      <c r="R849">
        <v>0</v>
      </c>
      <c r="S849">
        <v>0</v>
      </c>
      <c r="T849">
        <v>9</v>
      </c>
      <c r="U849">
        <v>0</v>
      </c>
      <c r="V849">
        <v>0</v>
      </c>
      <c r="W849">
        <v>0</v>
      </c>
      <c r="X849">
        <v>13.976795699578673</v>
      </c>
      <c r="Y849">
        <v>0</v>
      </c>
      <c r="Z849">
        <v>0</v>
      </c>
      <c r="AA849">
        <v>0</v>
      </c>
      <c r="AB849">
        <v>19.041739290245882</v>
      </c>
      <c r="AC849">
        <v>0</v>
      </c>
      <c r="AD849">
        <v>0</v>
      </c>
      <c r="AE849">
        <v>33.018534989824559</v>
      </c>
    </row>
    <row r="850" spans="1:31" x14ac:dyDescent="0.3">
      <c r="A850">
        <v>2553183</v>
      </c>
      <c r="B850">
        <v>1</v>
      </c>
      <c r="C850" t="s">
        <v>80</v>
      </c>
      <c r="D850" t="s">
        <v>98</v>
      </c>
      <c r="E850" t="s">
        <v>171</v>
      </c>
      <c r="F850" t="s">
        <v>2661</v>
      </c>
      <c r="G850" t="s">
        <v>143</v>
      </c>
      <c r="H850" t="s">
        <v>157</v>
      </c>
      <c r="I850" t="s">
        <v>136</v>
      </c>
      <c r="J850" t="s">
        <v>137</v>
      </c>
      <c r="K850" t="s">
        <v>144</v>
      </c>
      <c r="L850" t="s">
        <v>2662</v>
      </c>
      <c r="M850" t="s">
        <v>2663</v>
      </c>
      <c r="N850">
        <v>6.5977777770000001</v>
      </c>
      <c r="O850">
        <v>0</v>
      </c>
      <c r="P850">
        <v>64</v>
      </c>
      <c r="Q850">
        <v>0</v>
      </c>
      <c r="R850">
        <v>0</v>
      </c>
      <c r="S850">
        <v>0</v>
      </c>
      <c r="T850">
        <v>3</v>
      </c>
      <c r="U850">
        <v>0</v>
      </c>
      <c r="V850">
        <v>0</v>
      </c>
      <c r="W850">
        <v>0</v>
      </c>
      <c r="X850">
        <v>34.086314633382621</v>
      </c>
      <c r="Y850">
        <v>0</v>
      </c>
      <c r="Z850">
        <v>0</v>
      </c>
      <c r="AA850">
        <v>0</v>
      </c>
      <c r="AB850">
        <v>2.5282949980078007</v>
      </c>
      <c r="AC850">
        <v>0</v>
      </c>
      <c r="AD850">
        <v>0</v>
      </c>
      <c r="AE850">
        <v>36.614609631390422</v>
      </c>
    </row>
    <row r="851" spans="1:31" x14ac:dyDescent="0.3">
      <c r="A851">
        <v>2553661</v>
      </c>
      <c r="B851">
        <v>1</v>
      </c>
      <c r="C851" t="s">
        <v>81</v>
      </c>
      <c r="D851" t="s">
        <v>116</v>
      </c>
      <c r="E851" t="s">
        <v>141</v>
      </c>
      <c r="F851" t="s">
        <v>2664</v>
      </c>
      <c r="G851" t="s">
        <v>134</v>
      </c>
      <c r="H851" t="s">
        <v>135</v>
      </c>
      <c r="I851" t="s">
        <v>136</v>
      </c>
      <c r="J851" t="s">
        <v>137</v>
      </c>
      <c r="K851" t="s">
        <v>138</v>
      </c>
      <c r="L851" t="s">
        <v>2300</v>
      </c>
      <c r="M851" t="s">
        <v>2665</v>
      </c>
      <c r="N851">
        <v>0.16</v>
      </c>
      <c r="O851">
        <v>8</v>
      </c>
      <c r="P851">
        <v>1010</v>
      </c>
      <c r="Q851">
        <v>117</v>
      </c>
      <c r="R851">
        <v>234</v>
      </c>
      <c r="S851">
        <v>12</v>
      </c>
      <c r="T851">
        <v>105</v>
      </c>
      <c r="U851">
        <v>1</v>
      </c>
      <c r="V851">
        <v>0</v>
      </c>
      <c r="W851">
        <v>0.16812040896000002</v>
      </c>
      <c r="X851">
        <v>23.083638414722053</v>
      </c>
      <c r="Y851">
        <v>46.582235450661756</v>
      </c>
      <c r="Z851">
        <v>15.166582689248601</v>
      </c>
      <c r="AA851">
        <v>6.1288895417091593</v>
      </c>
      <c r="AB851">
        <v>6.5992091248940561</v>
      </c>
      <c r="AC851">
        <v>0.38396943691928997</v>
      </c>
      <c r="AD851">
        <v>0</v>
      </c>
      <c r="AE851">
        <v>98.112645067114912</v>
      </c>
    </row>
    <row r="852" spans="1:31" x14ac:dyDescent="0.3">
      <c r="A852">
        <v>2553269</v>
      </c>
      <c r="B852">
        <v>1</v>
      </c>
      <c r="C852" t="s">
        <v>80</v>
      </c>
      <c r="D852" t="s">
        <v>106</v>
      </c>
      <c r="E852" t="s">
        <v>155</v>
      </c>
      <c r="F852" t="s">
        <v>2666</v>
      </c>
      <c r="G852" t="s">
        <v>206</v>
      </c>
      <c r="H852" t="s">
        <v>157</v>
      </c>
      <c r="I852" t="s">
        <v>136</v>
      </c>
      <c r="J852" t="s">
        <v>137</v>
      </c>
      <c r="K852" t="s">
        <v>138</v>
      </c>
      <c r="L852" t="s">
        <v>2667</v>
      </c>
      <c r="M852" t="s">
        <v>2668</v>
      </c>
      <c r="N852">
        <v>4.3952777770000004</v>
      </c>
      <c r="O852">
        <v>0</v>
      </c>
      <c r="P852">
        <v>55</v>
      </c>
      <c r="Q852">
        <v>0</v>
      </c>
      <c r="R852">
        <v>8</v>
      </c>
      <c r="S852">
        <v>0</v>
      </c>
      <c r="T852">
        <v>19</v>
      </c>
      <c r="U852">
        <v>0</v>
      </c>
      <c r="V852">
        <v>0</v>
      </c>
      <c r="W852">
        <v>0</v>
      </c>
      <c r="X852">
        <v>62.195655216042724</v>
      </c>
      <c r="Y852">
        <v>0</v>
      </c>
      <c r="Z852">
        <v>180.85217436968489</v>
      </c>
      <c r="AA852">
        <v>0</v>
      </c>
      <c r="AB852">
        <v>60.437649396415189</v>
      </c>
      <c r="AC852">
        <v>0</v>
      </c>
      <c r="AD852">
        <v>0</v>
      </c>
      <c r="AE852">
        <v>303.48547898214281</v>
      </c>
    </row>
    <row r="853" spans="1:31" x14ac:dyDescent="0.3">
      <c r="A853">
        <v>2553120</v>
      </c>
      <c r="B853">
        <v>1</v>
      </c>
      <c r="C853" t="s">
        <v>80</v>
      </c>
      <c r="D853" t="s">
        <v>87</v>
      </c>
      <c r="E853" t="s">
        <v>155</v>
      </c>
      <c r="F853" t="s">
        <v>2669</v>
      </c>
      <c r="G853" t="s">
        <v>143</v>
      </c>
      <c r="H853" t="s">
        <v>157</v>
      </c>
      <c r="I853" t="s">
        <v>136</v>
      </c>
      <c r="J853" t="s">
        <v>137</v>
      </c>
      <c r="K853" t="s">
        <v>144</v>
      </c>
      <c r="L853" t="s">
        <v>2670</v>
      </c>
      <c r="M853" t="s">
        <v>2671</v>
      </c>
      <c r="N853">
        <v>6.1833333330000002</v>
      </c>
      <c r="O853">
        <v>0</v>
      </c>
      <c r="P853">
        <v>180</v>
      </c>
      <c r="Q853">
        <v>0</v>
      </c>
      <c r="R853">
        <v>0</v>
      </c>
      <c r="S853">
        <v>0</v>
      </c>
      <c r="T853">
        <v>8</v>
      </c>
      <c r="U853">
        <v>0</v>
      </c>
      <c r="V853">
        <v>0</v>
      </c>
      <c r="W853">
        <v>0</v>
      </c>
      <c r="X853">
        <v>273.35101662064511</v>
      </c>
      <c r="Y853">
        <v>0</v>
      </c>
      <c r="Z853">
        <v>0</v>
      </c>
      <c r="AA853">
        <v>0</v>
      </c>
      <c r="AB853">
        <v>68.307924896748744</v>
      </c>
      <c r="AC853">
        <v>0</v>
      </c>
      <c r="AD853">
        <v>0</v>
      </c>
      <c r="AE853">
        <v>341.65894151739383</v>
      </c>
    </row>
    <row r="854" spans="1:31" x14ac:dyDescent="0.3">
      <c r="A854">
        <v>2553020</v>
      </c>
      <c r="B854">
        <v>1</v>
      </c>
      <c r="C854" t="s">
        <v>80</v>
      </c>
      <c r="D854" t="s">
        <v>104</v>
      </c>
      <c r="E854" t="s">
        <v>141</v>
      </c>
      <c r="F854" t="s">
        <v>2672</v>
      </c>
      <c r="G854" t="s">
        <v>134</v>
      </c>
      <c r="H854" t="s">
        <v>135</v>
      </c>
      <c r="I854" t="s">
        <v>136</v>
      </c>
      <c r="J854" t="s">
        <v>137</v>
      </c>
      <c r="K854" t="s">
        <v>138</v>
      </c>
      <c r="L854" t="s">
        <v>2673</v>
      </c>
      <c r="M854" t="s">
        <v>2674</v>
      </c>
      <c r="N854">
        <v>1.5763888880000001</v>
      </c>
      <c r="O854">
        <v>1</v>
      </c>
      <c r="P854">
        <v>471</v>
      </c>
      <c r="Q854">
        <v>22</v>
      </c>
      <c r="R854">
        <v>27</v>
      </c>
      <c r="S854">
        <v>28</v>
      </c>
      <c r="T854">
        <v>71</v>
      </c>
      <c r="U854">
        <v>5</v>
      </c>
      <c r="V854">
        <v>0</v>
      </c>
      <c r="W854">
        <v>2.1075653153747087</v>
      </c>
      <c r="X854">
        <v>128.49345513384011</v>
      </c>
      <c r="Y854">
        <v>67.606357064082118</v>
      </c>
      <c r="Z854">
        <v>19.174303630272565</v>
      </c>
      <c r="AA854">
        <v>794.55139886928259</v>
      </c>
      <c r="AB854">
        <v>65.423291793327607</v>
      </c>
      <c r="AC854">
        <v>238.40504071920031</v>
      </c>
      <c r="AD854">
        <v>0</v>
      </c>
      <c r="AE854">
        <v>1315.7614125253799</v>
      </c>
    </row>
    <row r="855" spans="1:31" x14ac:dyDescent="0.3">
      <c r="A855">
        <v>2553003</v>
      </c>
      <c r="B855">
        <v>1</v>
      </c>
      <c r="C855" t="s">
        <v>80</v>
      </c>
      <c r="D855" t="s">
        <v>104</v>
      </c>
      <c r="E855" t="s">
        <v>147</v>
      </c>
      <c r="F855" t="s">
        <v>2675</v>
      </c>
      <c r="G855" t="s">
        <v>134</v>
      </c>
      <c r="H855" t="s">
        <v>135</v>
      </c>
      <c r="I855" t="s">
        <v>136</v>
      </c>
      <c r="J855" t="s">
        <v>137</v>
      </c>
      <c r="K855" t="s">
        <v>138</v>
      </c>
      <c r="L855" t="s">
        <v>2676</v>
      </c>
      <c r="M855" t="s">
        <v>2677</v>
      </c>
      <c r="N855">
        <v>0.60750000000000004</v>
      </c>
      <c r="O855">
        <v>2</v>
      </c>
      <c r="P855">
        <v>420</v>
      </c>
      <c r="Q855">
        <v>6</v>
      </c>
      <c r="R855">
        <v>30</v>
      </c>
      <c r="S855">
        <v>6</v>
      </c>
      <c r="T855">
        <v>76</v>
      </c>
      <c r="U855">
        <v>0</v>
      </c>
      <c r="V855">
        <v>0</v>
      </c>
      <c r="W855">
        <v>0.36579869164822504</v>
      </c>
      <c r="X855">
        <v>36.06126232608343</v>
      </c>
      <c r="Y855">
        <v>4.8136913805746708</v>
      </c>
      <c r="Z855">
        <v>6.8431457091919983</v>
      </c>
      <c r="AA855">
        <v>10.393316315152649</v>
      </c>
      <c r="AB855">
        <v>12.77472490374465</v>
      </c>
      <c r="AC855">
        <v>0</v>
      </c>
      <c r="AD855">
        <v>0</v>
      </c>
      <c r="AE855">
        <v>71.251939326395629</v>
      </c>
    </row>
    <row r="856" spans="1:31" x14ac:dyDescent="0.3">
      <c r="A856">
        <v>2553381</v>
      </c>
      <c r="B856">
        <v>1</v>
      </c>
      <c r="C856" t="s">
        <v>81</v>
      </c>
      <c r="D856" t="s">
        <v>120</v>
      </c>
      <c r="E856" t="s">
        <v>147</v>
      </c>
      <c r="F856" t="s">
        <v>2678</v>
      </c>
      <c r="G856" t="s">
        <v>134</v>
      </c>
      <c r="H856" t="s">
        <v>135</v>
      </c>
      <c r="I856" t="s">
        <v>136</v>
      </c>
      <c r="J856" t="s">
        <v>137</v>
      </c>
      <c r="K856" t="s">
        <v>138</v>
      </c>
      <c r="L856" t="s">
        <v>2679</v>
      </c>
      <c r="M856" t="s">
        <v>2680</v>
      </c>
      <c r="N856">
        <v>0.66722222200000003</v>
      </c>
      <c r="O856">
        <v>4</v>
      </c>
      <c r="P856">
        <v>4</v>
      </c>
      <c r="Q856">
        <v>70</v>
      </c>
      <c r="R856">
        <v>65</v>
      </c>
      <c r="S856">
        <v>9</v>
      </c>
      <c r="T856">
        <v>2</v>
      </c>
      <c r="U856">
        <v>0</v>
      </c>
      <c r="V856">
        <v>0</v>
      </c>
      <c r="W856">
        <v>0.87793937098201014</v>
      </c>
      <c r="X856">
        <v>0.65874195745642017</v>
      </c>
      <c r="Y856">
        <v>111.56699487950164</v>
      </c>
      <c r="Z856">
        <v>64.903535889102301</v>
      </c>
      <c r="AA856">
        <v>15.570156294810811</v>
      </c>
      <c r="AB856">
        <v>1.4865873502691418</v>
      </c>
      <c r="AC856">
        <v>0</v>
      </c>
      <c r="AD856">
        <v>0</v>
      </c>
      <c r="AE856">
        <v>195.06395574212232</v>
      </c>
    </row>
    <row r="857" spans="1:31" x14ac:dyDescent="0.3">
      <c r="A857">
        <v>2553049</v>
      </c>
      <c r="B857">
        <v>1</v>
      </c>
      <c r="C857" t="s">
        <v>81</v>
      </c>
      <c r="D857" t="s">
        <v>123</v>
      </c>
      <c r="E857" t="s">
        <v>166</v>
      </c>
      <c r="F857" t="s">
        <v>2681</v>
      </c>
      <c r="G857" t="s">
        <v>311</v>
      </c>
      <c r="H857" t="s">
        <v>157</v>
      </c>
      <c r="I857" t="s">
        <v>136</v>
      </c>
      <c r="J857" t="s">
        <v>3</v>
      </c>
      <c r="K857" t="s">
        <v>138</v>
      </c>
      <c r="L857" t="s">
        <v>2682</v>
      </c>
      <c r="M857" t="s">
        <v>2683</v>
      </c>
      <c r="N857">
        <v>1.028611111</v>
      </c>
      <c r="O857">
        <v>0</v>
      </c>
      <c r="P857">
        <v>9</v>
      </c>
      <c r="Q857">
        <v>0</v>
      </c>
      <c r="R857">
        <v>0</v>
      </c>
      <c r="S857">
        <v>0</v>
      </c>
      <c r="T857">
        <v>1</v>
      </c>
      <c r="U857">
        <v>0</v>
      </c>
      <c r="V857">
        <v>0</v>
      </c>
      <c r="W857">
        <v>0</v>
      </c>
      <c r="X857">
        <v>1.1274308828909001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1.1274308828909001</v>
      </c>
    </row>
    <row r="858" spans="1:31" x14ac:dyDescent="0.3">
      <c r="A858">
        <v>2553690</v>
      </c>
      <c r="B858">
        <v>1</v>
      </c>
      <c r="C858" t="s">
        <v>80</v>
      </c>
      <c r="D858" t="s">
        <v>96</v>
      </c>
      <c r="E858" t="s">
        <v>166</v>
      </c>
      <c r="F858" t="s">
        <v>2403</v>
      </c>
      <c r="G858" t="s">
        <v>168</v>
      </c>
      <c r="H858" t="s">
        <v>157</v>
      </c>
      <c r="I858" t="s">
        <v>136</v>
      </c>
      <c r="J858" t="s">
        <v>137</v>
      </c>
      <c r="K858" t="s">
        <v>138</v>
      </c>
      <c r="L858" t="s">
        <v>2684</v>
      </c>
      <c r="M858" t="s">
        <v>2685</v>
      </c>
      <c r="N858">
        <v>1.7030555549999999</v>
      </c>
      <c r="O858">
        <v>0</v>
      </c>
      <c r="P858">
        <v>1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0.15315869741810001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0.15315869741810001</v>
      </c>
    </row>
    <row r="859" spans="1:31" x14ac:dyDescent="0.3">
      <c r="A859">
        <v>2553504</v>
      </c>
      <c r="B859">
        <v>1</v>
      </c>
      <c r="C859" t="s">
        <v>81</v>
      </c>
      <c r="D859" t="s">
        <v>113</v>
      </c>
      <c r="E859" t="s">
        <v>171</v>
      </c>
      <c r="F859" t="s">
        <v>2686</v>
      </c>
      <c r="G859" t="s">
        <v>190</v>
      </c>
      <c r="H859" t="s">
        <v>157</v>
      </c>
      <c r="I859" t="s">
        <v>136</v>
      </c>
      <c r="J859" t="s">
        <v>137</v>
      </c>
      <c r="K859" t="s">
        <v>138</v>
      </c>
      <c r="L859" t="s">
        <v>2687</v>
      </c>
      <c r="M859" t="s">
        <v>2688</v>
      </c>
      <c r="N859">
        <v>1.575555555</v>
      </c>
      <c r="O859">
        <v>0</v>
      </c>
      <c r="P859">
        <v>98</v>
      </c>
      <c r="Q859">
        <v>0</v>
      </c>
      <c r="R859">
        <v>0</v>
      </c>
      <c r="S859">
        <v>0</v>
      </c>
      <c r="T859">
        <v>5</v>
      </c>
      <c r="U859">
        <v>0</v>
      </c>
      <c r="V859">
        <v>0</v>
      </c>
      <c r="W859">
        <v>0</v>
      </c>
      <c r="X859">
        <v>23.354863854071169</v>
      </c>
      <c r="Y859">
        <v>0</v>
      </c>
      <c r="Z859">
        <v>0</v>
      </c>
      <c r="AA859">
        <v>0</v>
      </c>
      <c r="AB859">
        <v>1.2867497221158399</v>
      </c>
      <c r="AC859">
        <v>0</v>
      </c>
      <c r="AD859">
        <v>0</v>
      </c>
      <c r="AE859">
        <v>24.641613576187009</v>
      </c>
    </row>
    <row r="860" spans="1:31" x14ac:dyDescent="0.3">
      <c r="A860">
        <v>2553527</v>
      </c>
      <c r="B860">
        <v>1</v>
      </c>
      <c r="C860" t="s">
        <v>80</v>
      </c>
      <c r="D860" t="s">
        <v>100</v>
      </c>
      <c r="E860" t="s">
        <v>171</v>
      </c>
      <c r="F860" t="s">
        <v>2689</v>
      </c>
      <c r="G860" t="s">
        <v>190</v>
      </c>
      <c r="H860" t="s">
        <v>157</v>
      </c>
      <c r="I860" t="s">
        <v>136</v>
      </c>
      <c r="J860" t="s">
        <v>137</v>
      </c>
      <c r="K860" t="s">
        <v>138</v>
      </c>
      <c r="L860" t="s">
        <v>2690</v>
      </c>
      <c r="M860" t="s">
        <v>2691</v>
      </c>
      <c r="N860">
        <v>5.6755555549999999</v>
      </c>
      <c r="O860">
        <v>0</v>
      </c>
      <c r="P860">
        <v>56</v>
      </c>
      <c r="Q860">
        <v>0</v>
      </c>
      <c r="R860">
        <v>1</v>
      </c>
      <c r="S860">
        <v>0</v>
      </c>
      <c r="T860">
        <v>2</v>
      </c>
      <c r="U860">
        <v>0</v>
      </c>
      <c r="V860">
        <v>0</v>
      </c>
      <c r="W860">
        <v>0</v>
      </c>
      <c r="X860">
        <v>105.33836056055479</v>
      </c>
      <c r="Y860">
        <v>0</v>
      </c>
      <c r="Z860">
        <v>0.78949816935434258</v>
      </c>
      <c r="AA860">
        <v>0</v>
      </c>
      <c r="AB860">
        <v>8.9769764380079664</v>
      </c>
      <c r="AC860">
        <v>0</v>
      </c>
      <c r="AD860">
        <v>0</v>
      </c>
      <c r="AE860">
        <v>115.1048351679171</v>
      </c>
    </row>
    <row r="861" spans="1:31" x14ac:dyDescent="0.3">
      <c r="A861">
        <v>2553550</v>
      </c>
      <c r="B861">
        <v>1</v>
      </c>
      <c r="C861" t="s">
        <v>80</v>
      </c>
      <c r="D861" t="s">
        <v>108</v>
      </c>
      <c r="E861" t="s">
        <v>155</v>
      </c>
      <c r="F861" t="s">
        <v>2692</v>
      </c>
      <c r="G861" t="s">
        <v>206</v>
      </c>
      <c r="H861" t="s">
        <v>157</v>
      </c>
      <c r="I861" t="s">
        <v>136</v>
      </c>
      <c r="J861" t="s">
        <v>137</v>
      </c>
      <c r="K861" t="s">
        <v>138</v>
      </c>
      <c r="L861" t="s">
        <v>2693</v>
      </c>
      <c r="M861" t="s">
        <v>2694</v>
      </c>
      <c r="N861">
        <v>0.705555555</v>
      </c>
      <c r="O861">
        <v>0</v>
      </c>
      <c r="P861">
        <v>25</v>
      </c>
      <c r="Q861">
        <v>0</v>
      </c>
      <c r="R861">
        <v>13</v>
      </c>
      <c r="S861">
        <v>0</v>
      </c>
      <c r="T861">
        <v>3</v>
      </c>
      <c r="U861">
        <v>0</v>
      </c>
      <c r="V861">
        <v>0</v>
      </c>
      <c r="W861">
        <v>0</v>
      </c>
      <c r="X861">
        <v>2.3008869671625947</v>
      </c>
      <c r="Y861">
        <v>0</v>
      </c>
      <c r="Z861">
        <v>3.6381390685927713</v>
      </c>
      <c r="AA861">
        <v>0</v>
      </c>
      <c r="AB861">
        <v>0.13952733729895916</v>
      </c>
      <c r="AC861">
        <v>0</v>
      </c>
      <c r="AD861">
        <v>0</v>
      </c>
      <c r="AE861">
        <v>6.0785533730543246</v>
      </c>
    </row>
    <row r="862" spans="1:31" x14ac:dyDescent="0.3">
      <c r="A862">
        <v>2552986</v>
      </c>
      <c r="B862">
        <v>1</v>
      </c>
      <c r="C862" t="s">
        <v>80</v>
      </c>
      <c r="D862" t="s">
        <v>100</v>
      </c>
      <c r="E862" t="s">
        <v>147</v>
      </c>
      <c r="F862" t="s">
        <v>2695</v>
      </c>
      <c r="G862" t="s">
        <v>134</v>
      </c>
      <c r="H862" t="s">
        <v>135</v>
      </c>
      <c r="I862" t="s">
        <v>136</v>
      </c>
      <c r="J862" t="s">
        <v>137</v>
      </c>
      <c r="K862" t="s">
        <v>138</v>
      </c>
      <c r="L862" t="s">
        <v>2696</v>
      </c>
      <c r="M862" t="s">
        <v>2697</v>
      </c>
      <c r="N862">
        <v>0.84111111100000002</v>
      </c>
      <c r="O862">
        <v>1</v>
      </c>
      <c r="P862">
        <v>388</v>
      </c>
      <c r="Q862">
        <v>117</v>
      </c>
      <c r="R862">
        <v>133</v>
      </c>
      <c r="S862">
        <v>14</v>
      </c>
      <c r="T862">
        <v>45</v>
      </c>
      <c r="U862">
        <v>0</v>
      </c>
      <c r="V862">
        <v>0</v>
      </c>
      <c r="W862">
        <v>0.59453073290044833</v>
      </c>
      <c r="X862">
        <v>55.064617621032632</v>
      </c>
      <c r="Y862">
        <v>426.63728644338551</v>
      </c>
      <c r="Z862">
        <v>298.86615118695897</v>
      </c>
      <c r="AA862">
        <v>24.749185280898597</v>
      </c>
      <c r="AB862">
        <v>18.546653339782704</v>
      </c>
      <c r="AC862">
        <v>0</v>
      </c>
      <c r="AD862">
        <v>0</v>
      </c>
      <c r="AE862">
        <v>824.45842460495874</v>
      </c>
    </row>
    <row r="863" spans="1:31" x14ac:dyDescent="0.3">
      <c r="A863">
        <v>2553295</v>
      </c>
      <c r="B863">
        <v>1</v>
      </c>
      <c r="C863" t="s">
        <v>81</v>
      </c>
      <c r="D863" t="s">
        <v>127</v>
      </c>
      <c r="E863" t="s">
        <v>147</v>
      </c>
      <c r="F863" t="s">
        <v>2172</v>
      </c>
      <c r="G863" t="s">
        <v>134</v>
      </c>
      <c r="H863" t="s">
        <v>135</v>
      </c>
      <c r="I863" t="s">
        <v>136</v>
      </c>
      <c r="J863" t="s">
        <v>137</v>
      </c>
      <c r="K863" t="s">
        <v>138</v>
      </c>
      <c r="L863" t="s">
        <v>2698</v>
      </c>
      <c r="M863" t="s">
        <v>2699</v>
      </c>
      <c r="N863">
        <v>0.77777777699999995</v>
      </c>
      <c r="O863">
        <v>4</v>
      </c>
      <c r="P863">
        <v>78</v>
      </c>
      <c r="Q863">
        <v>100</v>
      </c>
      <c r="R863">
        <v>89</v>
      </c>
      <c r="S863">
        <v>2</v>
      </c>
      <c r="T863">
        <v>8</v>
      </c>
      <c r="U863">
        <v>0</v>
      </c>
      <c r="V863">
        <v>0</v>
      </c>
      <c r="W863">
        <v>0.73659899976588505</v>
      </c>
      <c r="X863">
        <v>10.292374440171102</v>
      </c>
      <c r="Y863">
        <v>119.07571904220435</v>
      </c>
      <c r="Z863">
        <v>104.35533492076887</v>
      </c>
      <c r="AA863">
        <v>5.5705079737198933</v>
      </c>
      <c r="AB863">
        <v>3.7424555344403867</v>
      </c>
      <c r="AC863">
        <v>0</v>
      </c>
      <c r="AD863">
        <v>0</v>
      </c>
      <c r="AE863">
        <v>243.77299091107048</v>
      </c>
    </row>
    <row r="864" spans="1:31" x14ac:dyDescent="0.3">
      <c r="A864">
        <v>2553544</v>
      </c>
      <c r="B864">
        <v>1</v>
      </c>
      <c r="C864" t="s">
        <v>80</v>
      </c>
      <c r="D864" t="s">
        <v>109</v>
      </c>
      <c r="E864" t="s">
        <v>155</v>
      </c>
      <c r="F864" t="s">
        <v>2700</v>
      </c>
      <c r="G864" t="s">
        <v>206</v>
      </c>
      <c r="H864" t="s">
        <v>157</v>
      </c>
      <c r="I864" t="s">
        <v>136</v>
      </c>
      <c r="J864" t="s">
        <v>137</v>
      </c>
      <c r="K864" t="s">
        <v>138</v>
      </c>
      <c r="L864" t="s">
        <v>2701</v>
      </c>
      <c r="M864" t="s">
        <v>2702</v>
      </c>
      <c r="N864">
        <v>1.957222222</v>
      </c>
      <c r="O864">
        <v>0</v>
      </c>
      <c r="P864">
        <v>51</v>
      </c>
      <c r="Q864">
        <v>0</v>
      </c>
      <c r="R864">
        <v>10</v>
      </c>
      <c r="S864">
        <v>0</v>
      </c>
      <c r="T864">
        <v>24</v>
      </c>
      <c r="U864">
        <v>0</v>
      </c>
      <c r="V864">
        <v>0</v>
      </c>
      <c r="W864">
        <v>0</v>
      </c>
      <c r="X864">
        <v>23.495706764399067</v>
      </c>
      <c r="Y864">
        <v>0</v>
      </c>
      <c r="Z864">
        <v>37.407025446288969</v>
      </c>
      <c r="AA864">
        <v>0</v>
      </c>
      <c r="AB864">
        <v>18.512066414628801</v>
      </c>
      <c r="AC864">
        <v>0</v>
      </c>
      <c r="AD864">
        <v>0</v>
      </c>
      <c r="AE864">
        <v>79.414798625316834</v>
      </c>
    </row>
    <row r="865" spans="1:31" x14ac:dyDescent="0.3">
      <c r="A865">
        <v>2552940</v>
      </c>
      <c r="B865">
        <v>1</v>
      </c>
      <c r="C865" t="s">
        <v>80</v>
      </c>
      <c r="D865" t="s">
        <v>84</v>
      </c>
      <c r="E865" t="s">
        <v>141</v>
      </c>
      <c r="F865" t="s">
        <v>2703</v>
      </c>
      <c r="G865" t="s">
        <v>134</v>
      </c>
      <c r="H865" t="s">
        <v>135</v>
      </c>
      <c r="I865" t="s">
        <v>136</v>
      </c>
      <c r="J865" t="s">
        <v>137</v>
      </c>
      <c r="K865" t="s">
        <v>138</v>
      </c>
      <c r="L865" t="s">
        <v>2704</v>
      </c>
      <c r="M865" t="s">
        <v>2705</v>
      </c>
      <c r="N865">
        <v>9.4444444000000002E-2</v>
      </c>
      <c r="O865">
        <v>0</v>
      </c>
      <c r="P865">
        <v>9700</v>
      </c>
      <c r="Q865">
        <v>0</v>
      </c>
      <c r="R865">
        <v>0</v>
      </c>
      <c r="S865">
        <v>3</v>
      </c>
      <c r="T865">
        <v>2733</v>
      </c>
      <c r="U865">
        <v>0</v>
      </c>
      <c r="V865">
        <v>25</v>
      </c>
      <c r="W865">
        <v>0</v>
      </c>
      <c r="X865">
        <v>186.39214313469392</v>
      </c>
      <c r="Y865">
        <v>0</v>
      </c>
      <c r="Z865">
        <v>0</v>
      </c>
      <c r="AA865">
        <v>0.35091107172166663</v>
      </c>
      <c r="AB865">
        <v>122.27931346392097</v>
      </c>
      <c r="AC865">
        <v>0</v>
      </c>
      <c r="AD865">
        <v>22.702380680372997</v>
      </c>
      <c r="AE865">
        <v>331.72474835070955</v>
      </c>
    </row>
    <row r="866" spans="1:31" x14ac:dyDescent="0.3">
      <c r="A866">
        <v>2553089</v>
      </c>
      <c r="B866">
        <v>1</v>
      </c>
      <c r="C866" t="s">
        <v>80</v>
      </c>
      <c r="D866" t="s">
        <v>90</v>
      </c>
      <c r="E866" t="s">
        <v>184</v>
      </c>
      <c r="F866" t="s">
        <v>2706</v>
      </c>
      <c r="G866" t="s">
        <v>143</v>
      </c>
      <c r="H866" t="s">
        <v>135</v>
      </c>
      <c r="I866" t="s">
        <v>136</v>
      </c>
      <c r="J866" t="s">
        <v>137</v>
      </c>
      <c r="K866" t="s">
        <v>144</v>
      </c>
      <c r="L866" t="s">
        <v>2707</v>
      </c>
      <c r="M866" t="s">
        <v>2708</v>
      </c>
      <c r="N866">
        <v>5.7852777770000001</v>
      </c>
      <c r="O866">
        <v>0</v>
      </c>
      <c r="P866">
        <v>1236</v>
      </c>
      <c r="Q866">
        <v>0</v>
      </c>
      <c r="R866">
        <v>0</v>
      </c>
      <c r="S866">
        <v>0</v>
      </c>
      <c r="T866">
        <v>65</v>
      </c>
      <c r="U866">
        <v>0</v>
      </c>
      <c r="V866">
        <v>0</v>
      </c>
      <c r="W866">
        <v>0</v>
      </c>
      <c r="X866">
        <v>1606.3597987383212</v>
      </c>
      <c r="Y866">
        <v>0</v>
      </c>
      <c r="Z866">
        <v>0</v>
      </c>
      <c r="AA866">
        <v>0</v>
      </c>
      <c r="AB866">
        <v>230.64510151379625</v>
      </c>
      <c r="AC866">
        <v>0</v>
      </c>
      <c r="AD866">
        <v>0</v>
      </c>
      <c r="AE866">
        <v>1837.0049002521173</v>
      </c>
    </row>
    <row r="867" spans="1:31" x14ac:dyDescent="0.3">
      <c r="A867">
        <v>2553189</v>
      </c>
      <c r="B867">
        <v>1</v>
      </c>
      <c r="C867" t="s">
        <v>81</v>
      </c>
      <c r="D867" t="s">
        <v>120</v>
      </c>
      <c r="E867" t="s">
        <v>147</v>
      </c>
      <c r="F867" t="s">
        <v>442</v>
      </c>
      <c r="G867" t="s">
        <v>1056</v>
      </c>
      <c r="H867" t="s">
        <v>135</v>
      </c>
      <c r="I867" t="s">
        <v>136</v>
      </c>
      <c r="J867" t="s">
        <v>137</v>
      </c>
      <c r="K867" t="s">
        <v>138</v>
      </c>
      <c r="L867" t="s">
        <v>2709</v>
      </c>
      <c r="M867" t="s">
        <v>2710</v>
      </c>
      <c r="N867">
        <v>2.2116666660000002</v>
      </c>
      <c r="O867">
        <v>1</v>
      </c>
      <c r="P867">
        <v>952</v>
      </c>
      <c r="Q867">
        <v>37</v>
      </c>
      <c r="R867">
        <v>65</v>
      </c>
      <c r="S867">
        <v>5</v>
      </c>
      <c r="T867">
        <v>69</v>
      </c>
      <c r="U867">
        <v>1</v>
      </c>
      <c r="V867">
        <v>1</v>
      </c>
      <c r="W867">
        <v>0.50190483600000002</v>
      </c>
      <c r="X867">
        <v>350.2111811512487</v>
      </c>
      <c r="Y867">
        <v>293.30921825208384</v>
      </c>
      <c r="Z867">
        <v>203.7346505120847</v>
      </c>
      <c r="AA867">
        <v>17.282083733578048</v>
      </c>
      <c r="AB867">
        <v>111.48134058887219</v>
      </c>
      <c r="AC867">
        <v>50.161607511816023</v>
      </c>
      <c r="AD867">
        <v>315.70272985923003</v>
      </c>
      <c r="AE867">
        <v>1342.3847164449135</v>
      </c>
    </row>
    <row r="868" spans="1:31" x14ac:dyDescent="0.3">
      <c r="A868">
        <v>2553278</v>
      </c>
      <c r="B868">
        <v>1</v>
      </c>
      <c r="C868" t="s">
        <v>80</v>
      </c>
      <c r="D868" t="s">
        <v>103</v>
      </c>
      <c r="E868" t="s">
        <v>147</v>
      </c>
      <c r="F868" t="s">
        <v>2711</v>
      </c>
      <c r="G868" t="s">
        <v>134</v>
      </c>
      <c r="H868" t="s">
        <v>135</v>
      </c>
      <c r="I868" t="s">
        <v>136</v>
      </c>
      <c r="J868" t="s">
        <v>137</v>
      </c>
      <c r="K868" t="s">
        <v>138</v>
      </c>
      <c r="L868" t="s">
        <v>2712</v>
      </c>
      <c r="M868" t="s">
        <v>2713</v>
      </c>
      <c r="N868">
        <v>0.59638888800000001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860.61000944190778</v>
      </c>
      <c r="AD868">
        <v>0</v>
      </c>
      <c r="AE868">
        <v>860.61000944190778</v>
      </c>
    </row>
    <row r="869" spans="1:31" x14ac:dyDescent="0.3">
      <c r="A869">
        <v>2553009</v>
      </c>
      <c r="B869">
        <v>1</v>
      </c>
      <c r="C869" t="s">
        <v>80</v>
      </c>
      <c r="D869" t="s">
        <v>93</v>
      </c>
      <c r="E869" t="s">
        <v>141</v>
      </c>
      <c r="F869" t="s">
        <v>2714</v>
      </c>
      <c r="G869" t="s">
        <v>134</v>
      </c>
      <c r="H869" t="s">
        <v>135</v>
      </c>
      <c r="I869" t="s">
        <v>136</v>
      </c>
      <c r="J869" t="s">
        <v>137</v>
      </c>
      <c r="K869" t="s">
        <v>138</v>
      </c>
      <c r="L869" t="s">
        <v>2715</v>
      </c>
      <c r="M869" t="s">
        <v>2716</v>
      </c>
      <c r="N869">
        <v>2.3336111110000002</v>
      </c>
      <c r="O869">
        <v>0</v>
      </c>
      <c r="P869">
        <v>811</v>
      </c>
      <c r="Q869">
        <v>0</v>
      </c>
      <c r="R869">
        <v>16</v>
      </c>
      <c r="S869">
        <v>1</v>
      </c>
      <c r="T869">
        <v>170</v>
      </c>
      <c r="U869">
        <v>0</v>
      </c>
      <c r="V869">
        <v>1</v>
      </c>
      <c r="W869">
        <v>0</v>
      </c>
      <c r="X869">
        <v>265.78271921238837</v>
      </c>
      <c r="Y869">
        <v>0</v>
      </c>
      <c r="Z869">
        <v>43.40022029242563</v>
      </c>
      <c r="AA869">
        <v>26.244834166900617</v>
      </c>
      <c r="AB869">
        <v>239.02313229258266</v>
      </c>
      <c r="AC869">
        <v>0</v>
      </c>
      <c r="AD869">
        <v>2.8661714023973737</v>
      </c>
      <c r="AE869">
        <v>577.31707736669466</v>
      </c>
    </row>
    <row r="870" spans="1:31" x14ac:dyDescent="0.3">
      <c r="A870">
        <v>2553507</v>
      </c>
      <c r="B870">
        <v>1</v>
      </c>
      <c r="C870" t="s">
        <v>80</v>
      </c>
      <c r="D870" t="s">
        <v>103</v>
      </c>
      <c r="E870" t="s">
        <v>147</v>
      </c>
      <c r="F870" t="s">
        <v>2717</v>
      </c>
      <c r="G870" t="s">
        <v>318</v>
      </c>
      <c r="H870" t="s">
        <v>135</v>
      </c>
      <c r="I870" t="s">
        <v>136</v>
      </c>
      <c r="J870" t="s">
        <v>137</v>
      </c>
      <c r="K870" t="s">
        <v>144</v>
      </c>
      <c r="L870" t="s">
        <v>2718</v>
      </c>
      <c r="M870" t="s">
        <v>2719</v>
      </c>
      <c r="N870">
        <v>0.30444444399999998</v>
      </c>
      <c r="O870">
        <v>22</v>
      </c>
      <c r="P870">
        <v>2678</v>
      </c>
      <c r="Q870">
        <v>35</v>
      </c>
      <c r="R870">
        <v>206</v>
      </c>
      <c r="S870">
        <v>65</v>
      </c>
      <c r="T870">
        <v>785</v>
      </c>
      <c r="U870">
        <v>6</v>
      </c>
      <c r="V870">
        <v>1</v>
      </c>
      <c r="W870">
        <v>5.0257074858627471</v>
      </c>
      <c r="X870">
        <v>126.28312927737765</v>
      </c>
      <c r="Y870">
        <v>40.484666558193013</v>
      </c>
      <c r="Z870">
        <v>28.028019380907853</v>
      </c>
      <c r="AA870">
        <v>69.910406047482326</v>
      </c>
      <c r="AB870">
        <v>125.02893246042521</v>
      </c>
      <c r="AC870">
        <v>91.404412744698917</v>
      </c>
      <c r="AD870">
        <v>4.0844531602746672</v>
      </c>
      <c r="AE870">
        <v>490.24972711522241</v>
      </c>
    </row>
    <row r="871" spans="1:31" x14ac:dyDescent="0.3">
      <c r="A871">
        <v>2553564</v>
      </c>
      <c r="B871">
        <v>1</v>
      </c>
      <c r="C871" t="s">
        <v>81</v>
      </c>
      <c r="D871" t="s">
        <v>127</v>
      </c>
      <c r="E871" t="s">
        <v>184</v>
      </c>
      <c r="F871" t="s">
        <v>2720</v>
      </c>
      <c r="G871" t="s">
        <v>134</v>
      </c>
      <c r="H871" t="s">
        <v>135</v>
      </c>
      <c r="I871" t="s">
        <v>136</v>
      </c>
      <c r="J871" t="s">
        <v>137</v>
      </c>
      <c r="K871" t="s">
        <v>138</v>
      </c>
      <c r="L871" t="s">
        <v>2721</v>
      </c>
      <c r="M871" t="s">
        <v>2722</v>
      </c>
      <c r="N871">
        <v>0.97166666599999996</v>
      </c>
      <c r="O871">
        <v>1</v>
      </c>
      <c r="P871">
        <v>187</v>
      </c>
      <c r="Q871">
        <v>94</v>
      </c>
      <c r="R871">
        <v>96</v>
      </c>
      <c r="S871">
        <v>8</v>
      </c>
      <c r="T871">
        <v>40</v>
      </c>
      <c r="U871">
        <v>0</v>
      </c>
      <c r="V871">
        <v>0</v>
      </c>
      <c r="W871">
        <v>3.1450816288615338</v>
      </c>
      <c r="X871">
        <v>31.252610252090861</v>
      </c>
      <c r="Y871">
        <v>666.96403110735071</v>
      </c>
      <c r="Z871">
        <v>275.66865696957785</v>
      </c>
      <c r="AA871">
        <v>37.794621547344541</v>
      </c>
      <c r="AB871">
        <v>16.300049106855113</v>
      </c>
      <c r="AC871">
        <v>0</v>
      </c>
      <c r="AD871">
        <v>0</v>
      </c>
      <c r="AE871">
        <v>1031.1250506120805</v>
      </c>
    </row>
    <row r="872" spans="1:31" x14ac:dyDescent="0.3">
      <c r="A872">
        <v>2553023</v>
      </c>
      <c r="B872">
        <v>1</v>
      </c>
      <c r="C872" t="s">
        <v>80</v>
      </c>
      <c r="D872" t="s">
        <v>108</v>
      </c>
      <c r="E872" t="s">
        <v>171</v>
      </c>
      <c r="F872" t="s">
        <v>2723</v>
      </c>
      <c r="G872" t="s">
        <v>190</v>
      </c>
      <c r="H872" t="s">
        <v>157</v>
      </c>
      <c r="I872" t="s">
        <v>136</v>
      </c>
      <c r="J872" t="s">
        <v>137</v>
      </c>
      <c r="K872" t="s">
        <v>138</v>
      </c>
      <c r="L872" t="s">
        <v>2724</v>
      </c>
      <c r="M872" t="s">
        <v>2725</v>
      </c>
      <c r="N872">
        <v>2.2269444439999999</v>
      </c>
      <c r="O872">
        <v>0</v>
      </c>
      <c r="P872">
        <v>25</v>
      </c>
      <c r="Q872">
        <v>0</v>
      </c>
      <c r="R872">
        <v>3</v>
      </c>
      <c r="S872">
        <v>0</v>
      </c>
      <c r="T872">
        <v>2</v>
      </c>
      <c r="U872">
        <v>0</v>
      </c>
      <c r="V872">
        <v>0</v>
      </c>
      <c r="W872">
        <v>0</v>
      </c>
      <c r="X872">
        <v>5.5028289657768017</v>
      </c>
      <c r="Y872">
        <v>0</v>
      </c>
      <c r="Z872">
        <v>3.7343925308581589</v>
      </c>
      <c r="AA872">
        <v>0</v>
      </c>
      <c r="AB872">
        <v>0.30879898173652831</v>
      </c>
      <c r="AC872">
        <v>0</v>
      </c>
      <c r="AD872">
        <v>0</v>
      </c>
      <c r="AE872">
        <v>9.5460204783714886</v>
      </c>
    </row>
    <row r="873" spans="1:31" x14ac:dyDescent="0.3">
      <c r="A873">
        <v>2553169</v>
      </c>
      <c r="B873">
        <v>1</v>
      </c>
      <c r="C873" t="s">
        <v>80</v>
      </c>
      <c r="D873" t="s">
        <v>97</v>
      </c>
      <c r="E873" t="s">
        <v>166</v>
      </c>
      <c r="F873" t="s">
        <v>2726</v>
      </c>
      <c r="G873" t="s">
        <v>198</v>
      </c>
      <c r="H873" t="s">
        <v>157</v>
      </c>
      <c r="I873" t="s">
        <v>136</v>
      </c>
      <c r="J873" t="s">
        <v>137</v>
      </c>
      <c r="K873" t="s">
        <v>138</v>
      </c>
      <c r="L873" t="s">
        <v>2727</v>
      </c>
      <c r="M873" t="s">
        <v>2728</v>
      </c>
      <c r="N873">
        <v>4.0241666660000002</v>
      </c>
      <c r="O873">
        <v>0</v>
      </c>
      <c r="P873">
        <v>2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2.4971416430528155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2.4971416430528155</v>
      </c>
    </row>
    <row r="874" spans="1:31" x14ac:dyDescent="0.3">
      <c r="A874">
        <v>2553384</v>
      </c>
      <c r="B874">
        <v>1</v>
      </c>
      <c r="C874" t="s">
        <v>81</v>
      </c>
      <c r="D874" t="s">
        <v>114</v>
      </c>
      <c r="E874" t="s">
        <v>184</v>
      </c>
      <c r="F874" t="s">
        <v>2729</v>
      </c>
      <c r="G874" t="s">
        <v>149</v>
      </c>
      <c r="H874" t="s">
        <v>135</v>
      </c>
      <c r="I874" t="s">
        <v>136</v>
      </c>
      <c r="J874" t="s">
        <v>137</v>
      </c>
      <c r="K874" t="s">
        <v>138</v>
      </c>
      <c r="L874" t="s">
        <v>2730</v>
      </c>
      <c r="M874" t="s">
        <v>2731</v>
      </c>
      <c r="N874">
        <v>2.5419444439999999</v>
      </c>
      <c r="O874">
        <v>2</v>
      </c>
      <c r="P874">
        <v>512</v>
      </c>
      <c r="Q874">
        <v>1</v>
      </c>
      <c r="R874">
        <v>0</v>
      </c>
      <c r="S874">
        <v>0</v>
      </c>
      <c r="T874">
        <v>28</v>
      </c>
      <c r="U874">
        <v>0</v>
      </c>
      <c r="V874">
        <v>0</v>
      </c>
      <c r="W874">
        <v>0.56946774043999993</v>
      </c>
      <c r="X874">
        <v>115.00779953563909</v>
      </c>
      <c r="Y874">
        <v>1.3325102460240101</v>
      </c>
      <c r="Z874">
        <v>0</v>
      </c>
      <c r="AA874">
        <v>0</v>
      </c>
      <c r="AB874">
        <v>11.523472871330721</v>
      </c>
      <c r="AC874">
        <v>0</v>
      </c>
      <c r="AD874">
        <v>0</v>
      </c>
      <c r="AE874">
        <v>128.43325039343384</v>
      </c>
    </row>
    <row r="875" spans="1:31" x14ac:dyDescent="0.3">
      <c r="A875">
        <v>2553006</v>
      </c>
      <c r="B875">
        <v>1</v>
      </c>
      <c r="C875" t="s">
        <v>80</v>
      </c>
      <c r="D875" t="s">
        <v>94</v>
      </c>
      <c r="E875" t="s">
        <v>141</v>
      </c>
      <c r="F875" t="s">
        <v>2732</v>
      </c>
      <c r="G875" t="s">
        <v>134</v>
      </c>
      <c r="H875" t="s">
        <v>135</v>
      </c>
      <c r="I875" t="s">
        <v>136</v>
      </c>
      <c r="J875" t="s">
        <v>137</v>
      </c>
      <c r="K875" t="s">
        <v>138</v>
      </c>
      <c r="L875" t="s">
        <v>2733</v>
      </c>
      <c r="M875" t="s">
        <v>2734</v>
      </c>
      <c r="N875">
        <v>0.42</v>
      </c>
      <c r="O875">
        <v>0</v>
      </c>
      <c r="P875">
        <v>3922</v>
      </c>
      <c r="Q875">
        <v>0</v>
      </c>
      <c r="R875">
        <v>0</v>
      </c>
      <c r="S875">
        <v>0</v>
      </c>
      <c r="T875">
        <v>360</v>
      </c>
      <c r="U875">
        <v>0</v>
      </c>
      <c r="V875">
        <v>0</v>
      </c>
      <c r="W875">
        <v>0</v>
      </c>
      <c r="X875">
        <v>242.60573101653486</v>
      </c>
      <c r="Y875">
        <v>0</v>
      </c>
      <c r="Z875">
        <v>0</v>
      </c>
      <c r="AA875">
        <v>0</v>
      </c>
      <c r="AB875">
        <v>130.18681342974358</v>
      </c>
      <c r="AC875">
        <v>0</v>
      </c>
      <c r="AD875">
        <v>0</v>
      </c>
      <c r="AE875">
        <v>372.79254444627844</v>
      </c>
    </row>
    <row r="876" spans="1:31" x14ac:dyDescent="0.3">
      <c r="A876">
        <v>2553570</v>
      </c>
      <c r="B876">
        <v>1</v>
      </c>
      <c r="C876" t="s">
        <v>81</v>
      </c>
      <c r="D876" t="s">
        <v>113</v>
      </c>
      <c r="E876" t="s">
        <v>166</v>
      </c>
      <c r="F876" t="s">
        <v>2735</v>
      </c>
      <c r="G876" t="s">
        <v>168</v>
      </c>
      <c r="H876" t="s">
        <v>157</v>
      </c>
      <c r="I876" t="s">
        <v>136</v>
      </c>
      <c r="J876" t="s">
        <v>137</v>
      </c>
      <c r="K876" t="s">
        <v>138</v>
      </c>
      <c r="L876" t="s">
        <v>2736</v>
      </c>
      <c r="M876" t="s">
        <v>2737</v>
      </c>
      <c r="N876">
        <v>1.085</v>
      </c>
      <c r="O876">
        <v>0</v>
      </c>
      <c r="P876">
        <v>1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0.35052904020475251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0.35052904020475251</v>
      </c>
    </row>
    <row r="877" spans="1:31" x14ac:dyDescent="0.3">
      <c r="A877">
        <v>2553401</v>
      </c>
      <c r="B877">
        <v>1</v>
      </c>
      <c r="C877" t="s">
        <v>80</v>
      </c>
      <c r="D877" t="s">
        <v>82</v>
      </c>
      <c r="E877" t="s">
        <v>171</v>
      </c>
      <c r="F877" t="s">
        <v>2738</v>
      </c>
      <c r="G877" t="s">
        <v>190</v>
      </c>
      <c r="H877" t="s">
        <v>157</v>
      </c>
      <c r="I877" t="s">
        <v>136</v>
      </c>
      <c r="J877" t="s">
        <v>137</v>
      </c>
      <c r="K877" t="s">
        <v>138</v>
      </c>
      <c r="L877" t="s">
        <v>2739</v>
      </c>
      <c r="M877" t="s">
        <v>2740</v>
      </c>
      <c r="N877">
        <v>0.79555555499999997</v>
      </c>
      <c r="O877">
        <v>0</v>
      </c>
      <c r="P877">
        <v>53</v>
      </c>
      <c r="Q877">
        <v>0</v>
      </c>
      <c r="R877">
        <v>0</v>
      </c>
      <c r="S877">
        <v>0</v>
      </c>
      <c r="T877">
        <v>3</v>
      </c>
      <c r="U877">
        <v>0</v>
      </c>
      <c r="V877">
        <v>0</v>
      </c>
      <c r="W877">
        <v>0</v>
      </c>
      <c r="X877">
        <v>8.4393225202085542</v>
      </c>
      <c r="Y877">
        <v>0</v>
      </c>
      <c r="Z877">
        <v>0</v>
      </c>
      <c r="AA877">
        <v>0</v>
      </c>
      <c r="AB877">
        <v>9.1090202789574998E-2</v>
      </c>
      <c r="AC877">
        <v>0</v>
      </c>
      <c r="AD877">
        <v>0</v>
      </c>
      <c r="AE877">
        <v>8.530412722998129</v>
      </c>
    </row>
    <row r="878" spans="1:31" x14ac:dyDescent="0.3">
      <c r="A878">
        <v>2552983</v>
      </c>
      <c r="B878">
        <v>1</v>
      </c>
      <c r="C878" t="s">
        <v>80</v>
      </c>
      <c r="D878" t="s">
        <v>94</v>
      </c>
      <c r="E878" t="s">
        <v>141</v>
      </c>
      <c r="F878" t="s">
        <v>2741</v>
      </c>
      <c r="G878" t="s">
        <v>134</v>
      </c>
      <c r="H878" t="s">
        <v>135</v>
      </c>
      <c r="I878" t="s">
        <v>136</v>
      </c>
      <c r="J878" t="s">
        <v>137</v>
      </c>
      <c r="K878" t="s">
        <v>138</v>
      </c>
      <c r="L878" t="s">
        <v>2742</v>
      </c>
      <c r="M878" t="s">
        <v>2743</v>
      </c>
      <c r="N878">
        <v>0.60583333299999997</v>
      </c>
      <c r="O878">
        <v>0</v>
      </c>
      <c r="P878">
        <v>991</v>
      </c>
      <c r="Q878">
        <v>1</v>
      </c>
      <c r="R878">
        <v>154</v>
      </c>
      <c r="S878">
        <v>6</v>
      </c>
      <c r="T878">
        <v>315</v>
      </c>
      <c r="U878">
        <v>1</v>
      </c>
      <c r="V878">
        <v>4</v>
      </c>
      <c r="W878">
        <v>0</v>
      </c>
      <c r="X878">
        <v>85.404300011359737</v>
      </c>
      <c r="Y878">
        <v>1.9786409659197401</v>
      </c>
      <c r="Z878">
        <v>64.72376746224738</v>
      </c>
      <c r="AA878">
        <v>89.65129278713141</v>
      </c>
      <c r="AB878">
        <v>153.82090283513028</v>
      </c>
      <c r="AC878">
        <v>41.506540212010009</v>
      </c>
      <c r="AD878">
        <v>10.911808527631603</v>
      </c>
      <c r="AE878">
        <v>447.99725280143014</v>
      </c>
    </row>
    <row r="879" spans="1:31" x14ac:dyDescent="0.3">
      <c r="A879">
        <v>2553484</v>
      </c>
      <c r="B879">
        <v>1</v>
      </c>
      <c r="C879" t="s">
        <v>81</v>
      </c>
      <c r="D879" t="s">
        <v>118</v>
      </c>
      <c r="E879" t="s">
        <v>171</v>
      </c>
      <c r="F879" t="s">
        <v>2744</v>
      </c>
      <c r="G879" t="s">
        <v>190</v>
      </c>
      <c r="H879" t="s">
        <v>157</v>
      </c>
      <c r="I879" t="s">
        <v>136</v>
      </c>
      <c r="J879" t="s">
        <v>137</v>
      </c>
      <c r="K879" t="s">
        <v>138</v>
      </c>
      <c r="L879" t="s">
        <v>2745</v>
      </c>
      <c r="M879" t="s">
        <v>2746</v>
      </c>
      <c r="N879">
        <v>0.82277777699999999</v>
      </c>
      <c r="O879">
        <v>0</v>
      </c>
      <c r="P879">
        <v>15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1.4948924581350902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1.4948924581350902</v>
      </c>
    </row>
    <row r="880" spans="1:31" x14ac:dyDescent="0.3">
      <c r="A880">
        <v>2553338</v>
      </c>
      <c r="B880">
        <v>1</v>
      </c>
      <c r="C880" t="s">
        <v>81</v>
      </c>
      <c r="D880" t="s">
        <v>115</v>
      </c>
      <c r="E880" t="s">
        <v>147</v>
      </c>
      <c r="F880" t="s">
        <v>2747</v>
      </c>
      <c r="G880" t="s">
        <v>134</v>
      </c>
      <c r="H880" t="s">
        <v>135</v>
      </c>
      <c r="I880" t="s">
        <v>136</v>
      </c>
      <c r="J880" t="s">
        <v>137</v>
      </c>
      <c r="K880" t="s">
        <v>138</v>
      </c>
      <c r="L880" t="s">
        <v>2748</v>
      </c>
      <c r="M880" t="s">
        <v>2749</v>
      </c>
      <c r="N880">
        <v>0.64222222200000001</v>
      </c>
      <c r="O880">
        <v>1</v>
      </c>
      <c r="P880">
        <v>124</v>
      </c>
      <c r="Q880">
        <v>0</v>
      </c>
      <c r="R880">
        <v>4</v>
      </c>
      <c r="S880">
        <v>0</v>
      </c>
      <c r="T880">
        <v>4</v>
      </c>
      <c r="U880">
        <v>0</v>
      </c>
      <c r="V880">
        <v>0</v>
      </c>
      <c r="W880">
        <v>0.14216506624000003</v>
      </c>
      <c r="X880">
        <v>7.2704529710603998</v>
      </c>
      <c r="Y880">
        <v>0</v>
      </c>
      <c r="Z880">
        <v>0.12378767999115334</v>
      </c>
      <c r="AA880">
        <v>0</v>
      </c>
      <c r="AB880">
        <v>0.13969653091613332</v>
      </c>
      <c r="AC880">
        <v>0</v>
      </c>
      <c r="AD880">
        <v>0</v>
      </c>
      <c r="AE880">
        <v>7.6761022482076857</v>
      </c>
    </row>
    <row r="881" spans="1:31" x14ac:dyDescent="0.3">
      <c r="A881">
        <v>2553046</v>
      </c>
      <c r="B881">
        <v>1</v>
      </c>
      <c r="C881" t="s">
        <v>80</v>
      </c>
      <c r="D881" t="s">
        <v>105</v>
      </c>
      <c r="E881" t="s">
        <v>184</v>
      </c>
      <c r="F881" t="s">
        <v>2750</v>
      </c>
      <c r="G881" t="s">
        <v>149</v>
      </c>
      <c r="H881" t="s">
        <v>135</v>
      </c>
      <c r="I881" t="s">
        <v>136</v>
      </c>
      <c r="J881" t="s">
        <v>137</v>
      </c>
      <c r="K881" t="s">
        <v>138</v>
      </c>
      <c r="L881" t="s">
        <v>2751</v>
      </c>
      <c r="M881" t="s">
        <v>2752</v>
      </c>
      <c r="N881">
        <v>3.403888888</v>
      </c>
      <c r="O881">
        <v>1</v>
      </c>
      <c r="P881">
        <v>0</v>
      </c>
      <c r="Q881">
        <v>7</v>
      </c>
      <c r="R881">
        <v>0</v>
      </c>
      <c r="S881">
        <v>5</v>
      </c>
      <c r="T881">
        <v>0</v>
      </c>
      <c r="U881">
        <v>1</v>
      </c>
      <c r="V881">
        <v>0</v>
      </c>
      <c r="W881">
        <v>1.9285255753403256</v>
      </c>
      <c r="X881">
        <v>0</v>
      </c>
      <c r="Y881">
        <v>61.304597720369564</v>
      </c>
      <c r="Z881">
        <v>0</v>
      </c>
      <c r="AA881">
        <v>97.535263316209381</v>
      </c>
      <c r="AB881">
        <v>0</v>
      </c>
      <c r="AC881">
        <v>136.19056800669574</v>
      </c>
      <c r="AD881">
        <v>0</v>
      </c>
      <c r="AE881">
        <v>296.958954618615</v>
      </c>
    </row>
    <row r="882" spans="1:31" x14ac:dyDescent="0.3">
      <c r="A882">
        <v>2553192</v>
      </c>
      <c r="B882">
        <v>1</v>
      </c>
      <c r="C882" t="s">
        <v>81</v>
      </c>
      <c r="D882" t="s">
        <v>112</v>
      </c>
      <c r="E882" t="s">
        <v>141</v>
      </c>
      <c r="F882" t="s">
        <v>2753</v>
      </c>
      <c r="G882" t="s">
        <v>301</v>
      </c>
      <c r="H882" t="s">
        <v>135</v>
      </c>
      <c r="I882" t="s">
        <v>136</v>
      </c>
      <c r="J882" t="s">
        <v>137</v>
      </c>
      <c r="K882" t="s">
        <v>144</v>
      </c>
      <c r="L882" t="s">
        <v>2754</v>
      </c>
      <c r="M882" t="s">
        <v>2755</v>
      </c>
      <c r="N882">
        <v>0.83750000000000002</v>
      </c>
      <c r="O882">
        <v>3</v>
      </c>
      <c r="P882">
        <v>1283</v>
      </c>
      <c r="Q882">
        <v>5</v>
      </c>
      <c r="R882">
        <v>37</v>
      </c>
      <c r="S882">
        <v>7</v>
      </c>
      <c r="T882">
        <v>68</v>
      </c>
      <c r="U882">
        <v>0</v>
      </c>
      <c r="V882">
        <v>0</v>
      </c>
      <c r="W882">
        <v>0.57148295303999996</v>
      </c>
      <c r="X882">
        <v>83.260014320848782</v>
      </c>
      <c r="Y882">
        <v>29.231073081073813</v>
      </c>
      <c r="Z882">
        <v>7.597216414042502</v>
      </c>
      <c r="AA882">
        <v>14.232445157978042</v>
      </c>
      <c r="AB882">
        <v>21.019376097301439</v>
      </c>
      <c r="AC882">
        <v>0</v>
      </c>
      <c r="AD882">
        <v>0</v>
      </c>
      <c r="AE882">
        <v>155.91160802428459</v>
      </c>
    </row>
    <row r="883" spans="1:31" x14ac:dyDescent="0.3">
      <c r="A883">
        <v>2553418</v>
      </c>
      <c r="B883">
        <v>1</v>
      </c>
      <c r="C883" t="s">
        <v>81</v>
      </c>
      <c r="D883" t="s">
        <v>112</v>
      </c>
      <c r="E883" t="s">
        <v>141</v>
      </c>
      <c r="F883" t="s">
        <v>2756</v>
      </c>
      <c r="G883" t="s">
        <v>134</v>
      </c>
      <c r="H883" t="s">
        <v>135</v>
      </c>
      <c r="I883" t="s">
        <v>136</v>
      </c>
      <c r="J883" t="s">
        <v>137</v>
      </c>
      <c r="K883" t="s">
        <v>138</v>
      </c>
      <c r="L883" t="s">
        <v>2757</v>
      </c>
      <c r="M883" t="s">
        <v>2758</v>
      </c>
      <c r="N883">
        <v>0.83750000000000002</v>
      </c>
      <c r="O883">
        <v>1</v>
      </c>
      <c r="P883">
        <v>1446</v>
      </c>
      <c r="Q883">
        <v>231</v>
      </c>
      <c r="R883">
        <v>106</v>
      </c>
      <c r="S883">
        <v>14</v>
      </c>
      <c r="T883">
        <v>185</v>
      </c>
      <c r="U883">
        <v>1</v>
      </c>
      <c r="V883">
        <v>0</v>
      </c>
      <c r="W883">
        <v>0.18591888960000003</v>
      </c>
      <c r="X883">
        <v>239.91123755722941</v>
      </c>
      <c r="Y883">
        <v>1126.620297651911</v>
      </c>
      <c r="Z883">
        <v>581.61763415761845</v>
      </c>
      <c r="AA883">
        <v>19.902980018195549</v>
      </c>
      <c r="AB883">
        <v>80.269035592634324</v>
      </c>
      <c r="AC883">
        <v>93.368790847500009</v>
      </c>
      <c r="AD883">
        <v>0</v>
      </c>
      <c r="AE883">
        <v>2141.8758947146885</v>
      </c>
    </row>
    <row r="884" spans="1:31" x14ac:dyDescent="0.3">
      <c r="A884">
        <v>2553441</v>
      </c>
      <c r="B884">
        <v>1</v>
      </c>
      <c r="C884" t="s">
        <v>80</v>
      </c>
      <c r="D884" t="s">
        <v>96</v>
      </c>
      <c r="E884" t="s">
        <v>175</v>
      </c>
      <c r="F884" t="s">
        <v>2759</v>
      </c>
      <c r="G884" t="s">
        <v>190</v>
      </c>
      <c r="H884" t="s">
        <v>157</v>
      </c>
      <c r="I884" t="s">
        <v>136</v>
      </c>
      <c r="J884" t="s">
        <v>137</v>
      </c>
      <c r="K884" t="s">
        <v>138</v>
      </c>
      <c r="L884" t="s">
        <v>2760</v>
      </c>
      <c r="M884" t="s">
        <v>2761</v>
      </c>
      <c r="N884">
        <v>5.0441666659999997</v>
      </c>
      <c r="O884">
        <v>0</v>
      </c>
      <c r="P884">
        <v>7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10.12722668090484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10.12722668090484</v>
      </c>
    </row>
    <row r="885" spans="1:31" x14ac:dyDescent="0.3">
      <c r="A885">
        <v>2553298</v>
      </c>
      <c r="B885">
        <v>1</v>
      </c>
      <c r="C885" t="s">
        <v>81</v>
      </c>
      <c r="D885" t="s">
        <v>123</v>
      </c>
      <c r="E885" t="s">
        <v>155</v>
      </c>
      <c r="F885" t="s">
        <v>2762</v>
      </c>
      <c r="G885" t="s">
        <v>206</v>
      </c>
      <c r="H885" t="s">
        <v>157</v>
      </c>
      <c r="I885" t="s">
        <v>136</v>
      </c>
      <c r="J885" t="s">
        <v>137</v>
      </c>
      <c r="K885" t="s">
        <v>138</v>
      </c>
      <c r="L885" t="s">
        <v>2763</v>
      </c>
      <c r="M885" t="s">
        <v>2764</v>
      </c>
      <c r="N885">
        <v>0.90722222200000002</v>
      </c>
      <c r="O885">
        <v>0</v>
      </c>
      <c r="P885">
        <v>0</v>
      </c>
      <c r="Q885">
        <v>0</v>
      </c>
      <c r="R885">
        <v>1</v>
      </c>
      <c r="S885">
        <v>0</v>
      </c>
      <c r="T885">
        <v>1</v>
      </c>
      <c r="U885">
        <v>0</v>
      </c>
      <c r="V885">
        <v>1</v>
      </c>
      <c r="W885">
        <v>0</v>
      </c>
      <c r="X885">
        <v>0</v>
      </c>
      <c r="Y885">
        <v>0</v>
      </c>
      <c r="Z885">
        <v>2.6655235053350003E-3</v>
      </c>
      <c r="AA885">
        <v>0</v>
      </c>
      <c r="AB885">
        <v>1.1289769168383332</v>
      </c>
      <c r="AC885">
        <v>0</v>
      </c>
      <c r="AD885">
        <v>3.6281625863403053</v>
      </c>
      <c r="AE885">
        <v>4.7598050266839733</v>
      </c>
    </row>
    <row r="886" spans="1:31" x14ac:dyDescent="0.3">
      <c r="A886">
        <v>2553398</v>
      </c>
      <c r="B886">
        <v>1</v>
      </c>
      <c r="C886" t="s">
        <v>80</v>
      </c>
      <c r="D886" t="s">
        <v>85</v>
      </c>
      <c r="E886" t="s">
        <v>166</v>
      </c>
      <c r="F886" t="s">
        <v>2765</v>
      </c>
      <c r="G886" t="s">
        <v>181</v>
      </c>
      <c r="H886" t="s">
        <v>157</v>
      </c>
      <c r="I886" t="s">
        <v>136</v>
      </c>
      <c r="J886" t="s">
        <v>137</v>
      </c>
      <c r="K886" t="s">
        <v>138</v>
      </c>
      <c r="L886" t="s">
        <v>2766</v>
      </c>
      <c r="M886" t="s">
        <v>2767</v>
      </c>
      <c r="N886">
        <v>2.6044444439999999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1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0.24907505782673336</v>
      </c>
      <c r="AC886">
        <v>0</v>
      </c>
      <c r="AD886">
        <v>0</v>
      </c>
      <c r="AE886">
        <v>0.24907505782673336</v>
      </c>
    </row>
    <row r="887" spans="1:31" x14ac:dyDescent="0.3">
      <c r="A887">
        <v>2553232</v>
      </c>
      <c r="B887">
        <v>1</v>
      </c>
      <c r="C887" t="s">
        <v>81</v>
      </c>
      <c r="D887" t="s">
        <v>121</v>
      </c>
      <c r="E887" t="s">
        <v>184</v>
      </c>
      <c r="F887" t="s">
        <v>2768</v>
      </c>
      <c r="G887" t="s">
        <v>134</v>
      </c>
      <c r="H887" t="s">
        <v>135</v>
      </c>
      <c r="I887" t="s">
        <v>136</v>
      </c>
      <c r="J887" t="s">
        <v>137</v>
      </c>
      <c r="K887" t="s">
        <v>138</v>
      </c>
      <c r="L887" t="s">
        <v>2769</v>
      </c>
      <c r="M887" t="s">
        <v>2770</v>
      </c>
      <c r="N887">
        <v>2.3508333330000002</v>
      </c>
      <c r="O887">
        <v>0</v>
      </c>
      <c r="P887">
        <v>29</v>
      </c>
      <c r="Q887">
        <v>0</v>
      </c>
      <c r="R887">
        <v>1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9.8811548225360983</v>
      </c>
      <c r="Y887">
        <v>0</v>
      </c>
      <c r="Z887">
        <v>8.1052353109172498E-2</v>
      </c>
      <c r="AA887">
        <v>0</v>
      </c>
      <c r="AB887">
        <v>0</v>
      </c>
      <c r="AC887">
        <v>0</v>
      </c>
      <c r="AD887">
        <v>0</v>
      </c>
      <c r="AE887">
        <v>9.9622071756452701</v>
      </c>
    </row>
    <row r="888" spans="1:31" x14ac:dyDescent="0.3">
      <c r="A888">
        <v>2553132</v>
      </c>
      <c r="B888">
        <v>1</v>
      </c>
      <c r="C888" t="s">
        <v>80</v>
      </c>
      <c r="D888" t="s">
        <v>102</v>
      </c>
      <c r="E888" t="s">
        <v>141</v>
      </c>
      <c r="F888" t="s">
        <v>2771</v>
      </c>
      <c r="G888" t="s">
        <v>134</v>
      </c>
      <c r="H888" t="s">
        <v>135</v>
      </c>
      <c r="I888" t="s">
        <v>136</v>
      </c>
      <c r="J888" t="s">
        <v>137</v>
      </c>
      <c r="K888" t="s">
        <v>138</v>
      </c>
      <c r="L888" t="s">
        <v>2772</v>
      </c>
      <c r="M888" t="s">
        <v>2773</v>
      </c>
      <c r="N888">
        <v>1.3</v>
      </c>
      <c r="O888">
        <v>0</v>
      </c>
      <c r="P888">
        <v>393</v>
      </c>
      <c r="Q888">
        <v>0</v>
      </c>
      <c r="R888">
        <v>5</v>
      </c>
      <c r="S888">
        <v>1</v>
      </c>
      <c r="T888">
        <v>37</v>
      </c>
      <c r="U888">
        <v>4</v>
      </c>
      <c r="V888">
        <v>1</v>
      </c>
      <c r="W888">
        <v>0</v>
      </c>
      <c r="X888">
        <v>80.412594470585248</v>
      </c>
      <c r="Y888">
        <v>0</v>
      </c>
      <c r="Z888">
        <v>26.782425222363774</v>
      </c>
      <c r="AA888">
        <v>87.405616655816402</v>
      </c>
      <c r="AB888">
        <v>29.345912681956513</v>
      </c>
      <c r="AC888">
        <v>1313.5213409629939</v>
      </c>
      <c r="AD888">
        <v>2.4546208194E-2</v>
      </c>
      <c r="AE888">
        <v>1537.4924362019096</v>
      </c>
    </row>
    <row r="889" spans="1:31" x14ac:dyDescent="0.3">
      <c r="A889">
        <v>2553155</v>
      </c>
      <c r="B889">
        <v>1</v>
      </c>
      <c r="C889" t="s">
        <v>80</v>
      </c>
      <c r="D889" t="s">
        <v>83</v>
      </c>
      <c r="E889" t="s">
        <v>171</v>
      </c>
      <c r="F889" t="s">
        <v>2774</v>
      </c>
      <c r="G889" t="s">
        <v>143</v>
      </c>
      <c r="H889" t="s">
        <v>157</v>
      </c>
      <c r="I889" t="s">
        <v>136</v>
      </c>
      <c r="J889" t="s">
        <v>137</v>
      </c>
      <c r="K889" t="s">
        <v>144</v>
      </c>
      <c r="L889" t="s">
        <v>2775</v>
      </c>
      <c r="M889" t="s">
        <v>2776</v>
      </c>
      <c r="N889">
        <v>6.7925000000000004</v>
      </c>
      <c r="O889">
        <v>0</v>
      </c>
      <c r="P889">
        <v>240</v>
      </c>
      <c r="Q889">
        <v>0</v>
      </c>
      <c r="R889">
        <v>0</v>
      </c>
      <c r="S889">
        <v>0</v>
      </c>
      <c r="T889">
        <v>10</v>
      </c>
      <c r="U889">
        <v>0</v>
      </c>
      <c r="V889">
        <v>0</v>
      </c>
      <c r="W889">
        <v>0</v>
      </c>
      <c r="X889">
        <v>344.71983315659412</v>
      </c>
      <c r="Y889">
        <v>0</v>
      </c>
      <c r="Z889">
        <v>0</v>
      </c>
      <c r="AA889">
        <v>0</v>
      </c>
      <c r="AB889">
        <v>76.764198005038239</v>
      </c>
      <c r="AC889">
        <v>0</v>
      </c>
      <c r="AD889">
        <v>0</v>
      </c>
      <c r="AE889">
        <v>421.48403116163234</v>
      </c>
    </row>
    <row r="890" spans="1:31" x14ac:dyDescent="0.3">
      <c r="A890">
        <v>2553424</v>
      </c>
      <c r="B890">
        <v>1</v>
      </c>
      <c r="C890" t="s">
        <v>80</v>
      </c>
      <c r="D890" t="s">
        <v>103</v>
      </c>
      <c r="E890" t="s">
        <v>141</v>
      </c>
      <c r="F890" t="s">
        <v>2777</v>
      </c>
      <c r="G890" t="s">
        <v>134</v>
      </c>
      <c r="H890" t="s">
        <v>135</v>
      </c>
      <c r="I890" t="s">
        <v>136</v>
      </c>
      <c r="J890" t="s">
        <v>137</v>
      </c>
      <c r="K890" t="s">
        <v>138</v>
      </c>
      <c r="L890" t="s">
        <v>2778</v>
      </c>
      <c r="M890" t="s">
        <v>2779</v>
      </c>
      <c r="N890">
        <v>2.6875</v>
      </c>
      <c r="O890">
        <v>0</v>
      </c>
      <c r="P890">
        <v>655</v>
      </c>
      <c r="Q890">
        <v>11</v>
      </c>
      <c r="R890">
        <v>32</v>
      </c>
      <c r="S890">
        <v>9</v>
      </c>
      <c r="T890">
        <v>75</v>
      </c>
      <c r="U890">
        <v>4</v>
      </c>
      <c r="V890">
        <v>0</v>
      </c>
      <c r="W890">
        <v>0</v>
      </c>
      <c r="X890">
        <v>455.09646037684047</v>
      </c>
      <c r="Y890">
        <v>129.88020795592834</v>
      </c>
      <c r="Z890">
        <v>195.7584244238395</v>
      </c>
      <c r="AA890">
        <v>90.278973182486524</v>
      </c>
      <c r="AB890">
        <v>572.16970957486137</v>
      </c>
      <c r="AC890">
        <v>1262.7570866978958</v>
      </c>
      <c r="AD890">
        <v>0</v>
      </c>
      <c r="AE890">
        <v>2705.9408622118522</v>
      </c>
    </row>
    <row r="891" spans="1:31" x14ac:dyDescent="0.3">
      <c r="A891">
        <v>2552963</v>
      </c>
      <c r="B891">
        <v>1</v>
      </c>
      <c r="C891" t="s">
        <v>81</v>
      </c>
      <c r="D891" t="s">
        <v>113</v>
      </c>
      <c r="E891" t="s">
        <v>147</v>
      </c>
      <c r="F891" t="s">
        <v>2780</v>
      </c>
      <c r="G891" t="s">
        <v>134</v>
      </c>
      <c r="H891" t="s">
        <v>135</v>
      </c>
      <c r="I891" t="s">
        <v>136</v>
      </c>
      <c r="J891" t="s">
        <v>137</v>
      </c>
      <c r="K891" t="s">
        <v>138</v>
      </c>
      <c r="L891" t="s">
        <v>2781</v>
      </c>
      <c r="M891" t="s">
        <v>2782</v>
      </c>
      <c r="N891">
        <v>0.61333333300000004</v>
      </c>
      <c r="O891">
        <v>1</v>
      </c>
      <c r="P891">
        <v>392</v>
      </c>
      <c r="Q891">
        <v>46</v>
      </c>
      <c r="R891">
        <v>306</v>
      </c>
      <c r="S891">
        <v>10</v>
      </c>
      <c r="T891">
        <v>38</v>
      </c>
      <c r="U891">
        <v>1</v>
      </c>
      <c r="V891">
        <v>0</v>
      </c>
      <c r="W891">
        <v>9.0684776000000009E-2</v>
      </c>
      <c r="X891">
        <v>38.164619314627657</v>
      </c>
      <c r="Y891">
        <v>62.932447821854424</v>
      </c>
      <c r="Z891">
        <v>252.48998156921729</v>
      </c>
      <c r="AA891">
        <v>115.87676660224383</v>
      </c>
      <c r="AB891">
        <v>7.9000418427550008</v>
      </c>
      <c r="AC891">
        <v>46.781872769669334</v>
      </c>
      <c r="AD891">
        <v>0</v>
      </c>
      <c r="AE891">
        <v>524.23641469636755</v>
      </c>
    </row>
    <row r="892" spans="1:31" x14ac:dyDescent="0.3">
      <c r="A892">
        <v>2553361</v>
      </c>
      <c r="B892">
        <v>1</v>
      </c>
      <c r="C892" t="s">
        <v>80</v>
      </c>
      <c r="D892" t="s">
        <v>103</v>
      </c>
      <c r="E892" t="s">
        <v>132</v>
      </c>
      <c r="F892" t="s">
        <v>2783</v>
      </c>
      <c r="G892" t="s">
        <v>134</v>
      </c>
      <c r="H892" t="s">
        <v>135</v>
      </c>
      <c r="I892" t="s">
        <v>136</v>
      </c>
      <c r="J892" t="s">
        <v>137</v>
      </c>
      <c r="K892" t="s">
        <v>138</v>
      </c>
      <c r="L892" t="s">
        <v>2784</v>
      </c>
      <c r="M892" t="s">
        <v>2785</v>
      </c>
      <c r="N892">
        <v>0.28583333300000002</v>
      </c>
      <c r="O892">
        <v>0</v>
      </c>
      <c r="P892">
        <v>15</v>
      </c>
      <c r="Q892">
        <v>1</v>
      </c>
      <c r="R892">
        <v>3</v>
      </c>
      <c r="S892">
        <v>28</v>
      </c>
      <c r="T892">
        <v>20</v>
      </c>
      <c r="U892">
        <v>20</v>
      </c>
      <c r="V892">
        <v>6</v>
      </c>
      <c r="W892">
        <v>0</v>
      </c>
      <c r="X892">
        <v>1.1837970575366774</v>
      </c>
      <c r="Y892">
        <v>0</v>
      </c>
      <c r="Z892">
        <v>0.55158993647737009</v>
      </c>
      <c r="AA892">
        <v>9.1196865603672332</v>
      </c>
      <c r="AB892">
        <v>22.924286789829129</v>
      </c>
      <c r="AC892">
        <v>3052.5318767174585</v>
      </c>
      <c r="AD892">
        <v>65.037206368138627</v>
      </c>
      <c r="AE892">
        <v>3151.3484434298075</v>
      </c>
    </row>
    <row r="893" spans="1:31" x14ac:dyDescent="0.3">
      <c r="A893">
        <v>2553461</v>
      </c>
      <c r="B893">
        <v>1</v>
      </c>
      <c r="C893" t="s">
        <v>81</v>
      </c>
      <c r="D893" t="s">
        <v>123</v>
      </c>
      <c r="E893" t="s">
        <v>141</v>
      </c>
      <c r="F893" t="s">
        <v>2786</v>
      </c>
      <c r="G893" t="s">
        <v>134</v>
      </c>
      <c r="H893" t="s">
        <v>135</v>
      </c>
      <c r="I893" t="s">
        <v>136</v>
      </c>
      <c r="J893" t="s">
        <v>137</v>
      </c>
      <c r="K893" t="s">
        <v>138</v>
      </c>
      <c r="L893" t="s">
        <v>2787</v>
      </c>
      <c r="M893" t="s">
        <v>2788</v>
      </c>
      <c r="N893">
        <v>1.7380555550000001</v>
      </c>
      <c r="O893">
        <v>1</v>
      </c>
      <c r="P893">
        <v>125</v>
      </c>
      <c r="Q893">
        <v>3</v>
      </c>
      <c r="R893">
        <v>47</v>
      </c>
      <c r="S893">
        <v>2</v>
      </c>
      <c r="T893">
        <v>18</v>
      </c>
      <c r="U893">
        <v>0</v>
      </c>
      <c r="V893">
        <v>0</v>
      </c>
      <c r="W893">
        <v>0.39916090443999996</v>
      </c>
      <c r="X893">
        <v>23.097647489443283</v>
      </c>
      <c r="Y893">
        <v>2.7962842565316972</v>
      </c>
      <c r="Z893">
        <v>36.925694412553277</v>
      </c>
      <c r="AA893">
        <v>8.5695748894865247</v>
      </c>
      <c r="AB893">
        <v>16.497769515160794</v>
      </c>
      <c r="AC893">
        <v>0</v>
      </c>
      <c r="AD893">
        <v>0</v>
      </c>
      <c r="AE893">
        <v>88.286131467615576</v>
      </c>
    </row>
    <row r="894" spans="1:31" x14ac:dyDescent="0.3">
      <c r="A894">
        <v>2553069</v>
      </c>
      <c r="B894">
        <v>1</v>
      </c>
      <c r="C894" t="s">
        <v>80</v>
      </c>
      <c r="D894" t="s">
        <v>99</v>
      </c>
      <c r="E894" t="s">
        <v>155</v>
      </c>
      <c r="F894" t="s">
        <v>2789</v>
      </c>
      <c r="G894" t="s">
        <v>143</v>
      </c>
      <c r="H894" t="s">
        <v>157</v>
      </c>
      <c r="I894" t="s">
        <v>136</v>
      </c>
      <c r="J894" t="s">
        <v>137</v>
      </c>
      <c r="K894" t="s">
        <v>144</v>
      </c>
      <c r="L894" t="s">
        <v>2790</v>
      </c>
      <c r="M894" t="s">
        <v>2791</v>
      </c>
      <c r="N894">
        <v>7.9980555549999997</v>
      </c>
      <c r="O894">
        <v>0</v>
      </c>
      <c r="P894">
        <v>125</v>
      </c>
      <c r="Q894">
        <v>0</v>
      </c>
      <c r="R894">
        <v>1</v>
      </c>
      <c r="S894">
        <v>0</v>
      </c>
      <c r="T894">
        <v>15</v>
      </c>
      <c r="U894">
        <v>0</v>
      </c>
      <c r="V894">
        <v>1</v>
      </c>
      <c r="W894">
        <v>0</v>
      </c>
      <c r="X894">
        <v>117.91921607981854</v>
      </c>
      <c r="Y894">
        <v>0</v>
      </c>
      <c r="Z894">
        <v>2.2301425075987749</v>
      </c>
      <c r="AA894">
        <v>0</v>
      </c>
      <c r="AB894">
        <v>87.443626677882946</v>
      </c>
      <c r="AC894">
        <v>0</v>
      </c>
      <c r="AD894">
        <v>21.917208590716097</v>
      </c>
      <c r="AE894">
        <v>229.51019385601634</v>
      </c>
    </row>
    <row r="895" spans="1:31" x14ac:dyDescent="0.3">
      <c r="A895">
        <v>2553287</v>
      </c>
      <c r="B895">
        <v>1</v>
      </c>
      <c r="C895" t="s">
        <v>80</v>
      </c>
      <c r="D895" t="s">
        <v>84</v>
      </c>
      <c r="E895" t="s">
        <v>175</v>
      </c>
      <c r="F895" t="s">
        <v>2792</v>
      </c>
      <c r="G895" t="s">
        <v>311</v>
      </c>
      <c r="H895" t="s">
        <v>157</v>
      </c>
      <c r="I895" t="s">
        <v>136</v>
      </c>
      <c r="J895" t="s">
        <v>3</v>
      </c>
      <c r="K895" t="s">
        <v>138</v>
      </c>
      <c r="L895" t="s">
        <v>2793</v>
      </c>
      <c r="M895" t="s">
        <v>2794</v>
      </c>
      <c r="N895">
        <v>3.5411111110000002</v>
      </c>
      <c r="O895">
        <v>0</v>
      </c>
      <c r="P895">
        <v>133</v>
      </c>
      <c r="Q895">
        <v>0</v>
      </c>
      <c r="R895">
        <v>0</v>
      </c>
      <c r="S895">
        <v>0</v>
      </c>
      <c r="T895">
        <v>1</v>
      </c>
      <c r="U895">
        <v>0</v>
      </c>
      <c r="V895">
        <v>0</v>
      </c>
      <c r="W895">
        <v>0</v>
      </c>
      <c r="X895">
        <v>91.586444854093571</v>
      </c>
      <c r="Y895">
        <v>0</v>
      </c>
      <c r="Z895">
        <v>0</v>
      </c>
      <c r="AA895">
        <v>0</v>
      </c>
      <c r="AB895">
        <v>6.4048141133199996</v>
      </c>
      <c r="AC895">
        <v>0</v>
      </c>
      <c r="AD895">
        <v>0</v>
      </c>
      <c r="AE895">
        <v>97.991258967413572</v>
      </c>
    </row>
    <row r="896" spans="1:31" x14ac:dyDescent="0.3">
      <c r="A896">
        <v>2553619</v>
      </c>
      <c r="B896">
        <v>1</v>
      </c>
      <c r="C896" t="s">
        <v>80</v>
      </c>
      <c r="D896" t="s">
        <v>82</v>
      </c>
      <c r="E896" t="s">
        <v>166</v>
      </c>
      <c r="F896" t="s">
        <v>2795</v>
      </c>
      <c r="G896" t="s">
        <v>198</v>
      </c>
      <c r="H896" t="s">
        <v>157</v>
      </c>
      <c r="I896" t="s">
        <v>136</v>
      </c>
      <c r="J896" t="s">
        <v>137</v>
      </c>
      <c r="K896" t="s">
        <v>138</v>
      </c>
      <c r="L896" t="s">
        <v>2796</v>
      </c>
      <c r="M896" t="s">
        <v>2797</v>
      </c>
      <c r="N896">
        <v>2.0216666659999998</v>
      </c>
      <c r="O896">
        <v>0</v>
      </c>
      <c r="P896">
        <v>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</row>
    <row r="897" spans="1:31" x14ac:dyDescent="0.3">
      <c r="A897">
        <v>2553078</v>
      </c>
      <c r="B897">
        <v>1</v>
      </c>
      <c r="C897" t="s">
        <v>80</v>
      </c>
      <c r="D897" t="s">
        <v>104</v>
      </c>
      <c r="E897" t="s">
        <v>141</v>
      </c>
      <c r="F897" t="s">
        <v>2211</v>
      </c>
      <c r="G897" t="s">
        <v>1572</v>
      </c>
      <c r="H897" t="s">
        <v>135</v>
      </c>
      <c r="I897" t="s">
        <v>136</v>
      </c>
      <c r="J897" t="s">
        <v>137</v>
      </c>
      <c r="K897" t="s">
        <v>138</v>
      </c>
      <c r="L897" t="s">
        <v>2798</v>
      </c>
      <c r="M897" t="s">
        <v>2799</v>
      </c>
      <c r="N897">
        <v>3.9227777769999999</v>
      </c>
      <c r="O897">
        <v>10</v>
      </c>
      <c r="P897">
        <v>0</v>
      </c>
      <c r="Q897">
        <v>73</v>
      </c>
      <c r="R897">
        <v>0</v>
      </c>
      <c r="S897">
        <v>23</v>
      </c>
      <c r="T897">
        <v>2</v>
      </c>
      <c r="U897">
        <v>0</v>
      </c>
      <c r="V897">
        <v>0</v>
      </c>
      <c r="W897">
        <v>53.451090623837516</v>
      </c>
      <c r="X897">
        <v>0</v>
      </c>
      <c r="Y897">
        <v>1182.5584742101794</v>
      </c>
      <c r="Z897">
        <v>0</v>
      </c>
      <c r="AA897">
        <v>588.32792557768573</v>
      </c>
      <c r="AB897">
        <v>70.493997736755773</v>
      </c>
      <c r="AC897">
        <v>0</v>
      </c>
      <c r="AD897">
        <v>0</v>
      </c>
      <c r="AE897">
        <v>1894.8314881484584</v>
      </c>
    </row>
    <row r="898" spans="1:31" x14ac:dyDescent="0.3">
      <c r="A898">
        <v>2553055</v>
      </c>
      <c r="B898">
        <v>1</v>
      </c>
      <c r="C898" t="s">
        <v>81</v>
      </c>
      <c r="D898" t="s">
        <v>128</v>
      </c>
      <c r="E898" t="s">
        <v>171</v>
      </c>
      <c r="F898" t="s">
        <v>2800</v>
      </c>
      <c r="G898" t="s">
        <v>989</v>
      </c>
      <c r="H898" t="s">
        <v>157</v>
      </c>
      <c r="I898" t="s">
        <v>136</v>
      </c>
      <c r="J898" t="s">
        <v>137</v>
      </c>
      <c r="K898" t="s">
        <v>138</v>
      </c>
      <c r="L898" t="s">
        <v>2801</v>
      </c>
      <c r="M898" t="s">
        <v>2802</v>
      </c>
      <c r="N898">
        <v>3.448611111</v>
      </c>
      <c r="O898">
        <v>0</v>
      </c>
      <c r="P898">
        <v>53</v>
      </c>
      <c r="Q898">
        <v>0</v>
      </c>
      <c r="R898">
        <v>0</v>
      </c>
      <c r="S898">
        <v>0</v>
      </c>
      <c r="T898">
        <v>4</v>
      </c>
      <c r="U898">
        <v>0</v>
      </c>
      <c r="V898">
        <v>0</v>
      </c>
      <c r="W898">
        <v>0</v>
      </c>
      <c r="X898">
        <v>37.342099227821876</v>
      </c>
      <c r="Y898">
        <v>0</v>
      </c>
      <c r="Z898">
        <v>0</v>
      </c>
      <c r="AA898">
        <v>0</v>
      </c>
      <c r="AB898">
        <v>21.281252691742353</v>
      </c>
      <c r="AC898">
        <v>0</v>
      </c>
      <c r="AD898">
        <v>0</v>
      </c>
      <c r="AE898">
        <v>58.623351919564229</v>
      </c>
    </row>
    <row r="899" spans="1:31" x14ac:dyDescent="0.3">
      <c r="A899">
        <v>2553032</v>
      </c>
      <c r="B899">
        <v>1</v>
      </c>
      <c r="C899" t="s">
        <v>81</v>
      </c>
      <c r="D899" t="s">
        <v>127</v>
      </c>
      <c r="E899" t="s">
        <v>184</v>
      </c>
      <c r="F899" t="s">
        <v>2803</v>
      </c>
      <c r="G899" t="s">
        <v>149</v>
      </c>
      <c r="H899" t="s">
        <v>135</v>
      </c>
      <c r="I899" t="s">
        <v>136</v>
      </c>
      <c r="J899" t="s">
        <v>137</v>
      </c>
      <c r="K899" t="s">
        <v>138</v>
      </c>
      <c r="L899" t="s">
        <v>2804</v>
      </c>
      <c r="M899" t="s">
        <v>2805</v>
      </c>
      <c r="N899">
        <v>6.7275</v>
      </c>
      <c r="O899">
        <v>0</v>
      </c>
      <c r="P899">
        <v>2</v>
      </c>
      <c r="Q899">
        <v>11</v>
      </c>
      <c r="R899">
        <v>17</v>
      </c>
      <c r="S899">
        <v>0</v>
      </c>
      <c r="T899">
        <v>1</v>
      </c>
      <c r="U899">
        <v>0</v>
      </c>
      <c r="V899">
        <v>0</v>
      </c>
      <c r="W899">
        <v>0</v>
      </c>
      <c r="X899">
        <v>2.6779412447200004</v>
      </c>
      <c r="Y899">
        <v>92.80496565736523</v>
      </c>
      <c r="Z899">
        <v>197.04123268546994</v>
      </c>
      <c r="AA899">
        <v>0</v>
      </c>
      <c r="AB899">
        <v>0.34190699840976252</v>
      </c>
      <c r="AC899">
        <v>0</v>
      </c>
      <c r="AD899">
        <v>0</v>
      </c>
      <c r="AE899">
        <v>292.86604658596491</v>
      </c>
    </row>
    <row r="900" spans="1:31" x14ac:dyDescent="0.3">
      <c r="A900">
        <v>2553450</v>
      </c>
      <c r="B900">
        <v>1</v>
      </c>
      <c r="C900" t="s">
        <v>81</v>
      </c>
      <c r="D900" t="s">
        <v>128</v>
      </c>
      <c r="E900" t="s">
        <v>147</v>
      </c>
      <c r="F900" t="s">
        <v>235</v>
      </c>
      <c r="G900" t="s">
        <v>134</v>
      </c>
      <c r="H900" t="s">
        <v>135</v>
      </c>
      <c r="I900" t="s">
        <v>136</v>
      </c>
      <c r="J900" t="s">
        <v>137</v>
      </c>
      <c r="K900" t="s">
        <v>138</v>
      </c>
      <c r="L900" t="s">
        <v>2806</v>
      </c>
      <c r="M900" t="s">
        <v>2807</v>
      </c>
      <c r="N900">
        <v>1.744722222</v>
      </c>
      <c r="O900">
        <v>0</v>
      </c>
      <c r="P900">
        <v>0</v>
      </c>
      <c r="Q900">
        <v>0</v>
      </c>
      <c r="R900">
        <v>0</v>
      </c>
      <c r="S900">
        <v>15</v>
      </c>
      <c r="T900">
        <v>0</v>
      </c>
      <c r="U900">
        <v>13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64.655581447534274</v>
      </c>
      <c r="AB900">
        <v>0</v>
      </c>
      <c r="AC900">
        <v>937.98178880281614</v>
      </c>
      <c r="AD900">
        <v>0</v>
      </c>
      <c r="AE900">
        <v>1002.6373702503504</v>
      </c>
    </row>
    <row r="901" spans="1:31" x14ac:dyDescent="0.3">
      <c r="A901">
        <v>2553281</v>
      </c>
      <c r="B901">
        <v>1</v>
      </c>
      <c r="C901" t="s">
        <v>80</v>
      </c>
      <c r="D901" t="s">
        <v>90</v>
      </c>
      <c r="E901" t="s">
        <v>166</v>
      </c>
      <c r="F901" t="s">
        <v>2808</v>
      </c>
      <c r="G901" t="s">
        <v>311</v>
      </c>
      <c r="H901" t="s">
        <v>157</v>
      </c>
      <c r="I901" t="s">
        <v>136</v>
      </c>
      <c r="J901" t="s">
        <v>3</v>
      </c>
      <c r="K901" t="s">
        <v>138</v>
      </c>
      <c r="L901" t="s">
        <v>2809</v>
      </c>
      <c r="M901" t="s">
        <v>2810</v>
      </c>
      <c r="N901">
        <v>1.3927777770000001</v>
      </c>
      <c r="O901">
        <v>0</v>
      </c>
      <c r="P901">
        <v>3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0.92840662969799004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0.92840662969799004</v>
      </c>
    </row>
    <row r="902" spans="1:31" x14ac:dyDescent="0.3">
      <c r="A902">
        <v>2553579</v>
      </c>
      <c r="B902">
        <v>1</v>
      </c>
      <c r="C902" t="s">
        <v>80</v>
      </c>
      <c r="D902" t="s">
        <v>100</v>
      </c>
      <c r="E902" t="s">
        <v>147</v>
      </c>
      <c r="F902" t="s">
        <v>1111</v>
      </c>
      <c r="G902" t="s">
        <v>134</v>
      </c>
      <c r="H902" t="s">
        <v>135</v>
      </c>
      <c r="I902" t="s">
        <v>136</v>
      </c>
      <c r="J902" t="s">
        <v>137</v>
      </c>
      <c r="K902" t="s">
        <v>138</v>
      </c>
      <c r="L902" t="s">
        <v>2811</v>
      </c>
      <c r="M902" t="s">
        <v>2812</v>
      </c>
      <c r="N902">
        <v>0.99666666599999998</v>
      </c>
      <c r="O902">
        <v>1</v>
      </c>
      <c r="P902">
        <v>28</v>
      </c>
      <c r="Q902">
        <v>4</v>
      </c>
      <c r="R902">
        <v>31</v>
      </c>
      <c r="S902">
        <v>18</v>
      </c>
      <c r="T902">
        <v>15</v>
      </c>
      <c r="U902">
        <v>1</v>
      </c>
      <c r="V902">
        <v>0</v>
      </c>
      <c r="W902">
        <v>0.8595065602414117</v>
      </c>
      <c r="X902">
        <v>8.4213160227827792</v>
      </c>
      <c r="Y902">
        <v>13.565354871784887</v>
      </c>
      <c r="Z902">
        <v>56.430723111811126</v>
      </c>
      <c r="AA902">
        <v>52.384143852853867</v>
      </c>
      <c r="AB902">
        <v>16.389078501856616</v>
      </c>
      <c r="AC902">
        <v>12.4657314974269</v>
      </c>
      <c r="AD902">
        <v>0</v>
      </c>
      <c r="AE902">
        <v>160.51585441875758</v>
      </c>
    </row>
    <row r="903" spans="1:31" x14ac:dyDescent="0.3">
      <c r="A903">
        <v>2553433</v>
      </c>
      <c r="B903">
        <v>1</v>
      </c>
      <c r="C903" t="s">
        <v>80</v>
      </c>
      <c r="D903" t="s">
        <v>96</v>
      </c>
      <c r="E903" t="s">
        <v>166</v>
      </c>
      <c r="F903" t="s">
        <v>2813</v>
      </c>
      <c r="G903" t="s">
        <v>181</v>
      </c>
      <c r="H903" t="s">
        <v>157</v>
      </c>
      <c r="I903" t="s">
        <v>136</v>
      </c>
      <c r="J903" t="s">
        <v>137</v>
      </c>
      <c r="K903" t="s">
        <v>138</v>
      </c>
      <c r="L903" t="s">
        <v>2814</v>
      </c>
      <c r="M903" t="s">
        <v>2815</v>
      </c>
      <c r="N903">
        <v>4.6047222220000004</v>
      </c>
      <c r="O903">
        <v>0</v>
      </c>
      <c r="P903">
        <v>1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4.5880518391006202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4.5880518391006202</v>
      </c>
    </row>
    <row r="904" spans="1:31" x14ac:dyDescent="0.3">
      <c r="A904">
        <v>2553095</v>
      </c>
      <c r="B904">
        <v>1</v>
      </c>
      <c r="C904" t="s">
        <v>81</v>
      </c>
      <c r="D904" t="s">
        <v>123</v>
      </c>
      <c r="E904" t="s">
        <v>141</v>
      </c>
      <c r="F904" t="s">
        <v>2816</v>
      </c>
      <c r="G904" t="s">
        <v>134</v>
      </c>
      <c r="H904" t="s">
        <v>135</v>
      </c>
      <c r="I904" t="s">
        <v>136</v>
      </c>
      <c r="J904" t="s">
        <v>137</v>
      </c>
      <c r="K904" t="s">
        <v>138</v>
      </c>
      <c r="L904" t="s">
        <v>2817</v>
      </c>
      <c r="M904" t="s">
        <v>2818</v>
      </c>
      <c r="N904">
        <v>0.99722222199999999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3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401.39297171819408</v>
      </c>
      <c r="AD904">
        <v>0</v>
      </c>
      <c r="AE904">
        <v>401.39297171819408</v>
      </c>
    </row>
    <row r="905" spans="1:31" x14ac:dyDescent="0.3">
      <c r="A905">
        <v>2552995</v>
      </c>
      <c r="B905">
        <v>1</v>
      </c>
      <c r="C905" t="s">
        <v>81</v>
      </c>
      <c r="D905" t="s">
        <v>117</v>
      </c>
      <c r="E905" t="s">
        <v>184</v>
      </c>
      <c r="F905" t="s">
        <v>2819</v>
      </c>
      <c r="G905" t="s">
        <v>149</v>
      </c>
      <c r="H905" t="s">
        <v>135</v>
      </c>
      <c r="I905" t="s">
        <v>136</v>
      </c>
      <c r="J905" t="s">
        <v>137</v>
      </c>
      <c r="K905" t="s">
        <v>138</v>
      </c>
      <c r="L905" t="s">
        <v>2820</v>
      </c>
      <c r="M905" t="s">
        <v>2821</v>
      </c>
      <c r="N905">
        <v>3.165</v>
      </c>
      <c r="O905">
        <v>2</v>
      </c>
      <c r="P905">
        <v>217</v>
      </c>
      <c r="Q905">
        <v>0</v>
      </c>
      <c r="R905">
        <v>7</v>
      </c>
      <c r="S905">
        <v>1</v>
      </c>
      <c r="T905">
        <v>1</v>
      </c>
      <c r="U905">
        <v>0</v>
      </c>
      <c r="V905">
        <v>0</v>
      </c>
      <c r="W905">
        <v>1.1257469227200001</v>
      </c>
      <c r="X905">
        <v>68.701164387058412</v>
      </c>
      <c r="Y905">
        <v>0</v>
      </c>
      <c r="Z905">
        <v>5.0899069174414979</v>
      </c>
      <c r="AA905">
        <v>0.28358522647074086</v>
      </c>
      <c r="AB905">
        <v>0</v>
      </c>
      <c r="AC905">
        <v>0</v>
      </c>
      <c r="AD905">
        <v>0</v>
      </c>
      <c r="AE905">
        <v>75.20040345369064</v>
      </c>
    </row>
    <row r="906" spans="1:31" x14ac:dyDescent="0.3">
      <c r="A906">
        <v>2553513</v>
      </c>
      <c r="B906">
        <v>1</v>
      </c>
      <c r="C906" t="s">
        <v>80</v>
      </c>
      <c r="D906" t="s">
        <v>106</v>
      </c>
      <c r="E906" t="s">
        <v>147</v>
      </c>
      <c r="F906" t="s">
        <v>2822</v>
      </c>
      <c r="G906" t="s">
        <v>134</v>
      </c>
      <c r="H906" t="s">
        <v>135</v>
      </c>
      <c r="I906" t="s">
        <v>136</v>
      </c>
      <c r="J906" t="s">
        <v>137</v>
      </c>
      <c r="K906" t="s">
        <v>138</v>
      </c>
      <c r="L906" t="s">
        <v>2823</v>
      </c>
      <c r="M906" t="s">
        <v>2824</v>
      </c>
      <c r="N906">
        <v>2.6911111110000001</v>
      </c>
      <c r="O906">
        <v>2</v>
      </c>
      <c r="P906">
        <v>746</v>
      </c>
      <c r="Q906">
        <v>88</v>
      </c>
      <c r="R906">
        <v>138</v>
      </c>
      <c r="S906">
        <v>9</v>
      </c>
      <c r="T906">
        <v>106</v>
      </c>
      <c r="U906">
        <v>1</v>
      </c>
      <c r="V906">
        <v>0</v>
      </c>
      <c r="W906">
        <v>1.5450010476403166</v>
      </c>
      <c r="X906">
        <v>376.67180207946353</v>
      </c>
      <c r="Y906">
        <v>1005.4177753470698</v>
      </c>
      <c r="Z906">
        <v>1061.348712891061</v>
      </c>
      <c r="AA906">
        <v>103.79380588925081</v>
      </c>
      <c r="AB906">
        <v>319.24740926261245</v>
      </c>
      <c r="AC906">
        <v>1.0798528808482399</v>
      </c>
      <c r="AD906">
        <v>0</v>
      </c>
      <c r="AE906">
        <v>2869.1043593979462</v>
      </c>
    </row>
    <row r="907" spans="1:31" x14ac:dyDescent="0.3">
      <c r="A907">
        <v>2553158</v>
      </c>
      <c r="B907">
        <v>1</v>
      </c>
      <c r="C907" t="s">
        <v>80</v>
      </c>
      <c r="D907" t="s">
        <v>90</v>
      </c>
      <c r="E907" t="s">
        <v>155</v>
      </c>
      <c r="F907" t="s">
        <v>2825</v>
      </c>
      <c r="G907" t="s">
        <v>202</v>
      </c>
      <c r="H907" t="s">
        <v>157</v>
      </c>
      <c r="I907" t="s">
        <v>680</v>
      </c>
      <c r="J907" t="s">
        <v>137</v>
      </c>
      <c r="K907" t="s">
        <v>138</v>
      </c>
      <c r="L907" t="s">
        <v>2826</v>
      </c>
      <c r="M907" t="s">
        <v>2821</v>
      </c>
      <c r="N907">
        <v>4.7777777E-2</v>
      </c>
      <c r="O907">
        <v>0</v>
      </c>
      <c r="P907">
        <v>10</v>
      </c>
      <c r="Q907">
        <v>0</v>
      </c>
      <c r="R907">
        <v>0</v>
      </c>
      <c r="S907">
        <v>0</v>
      </c>
      <c r="T907">
        <v>173</v>
      </c>
      <c r="U907">
        <v>0</v>
      </c>
      <c r="V907">
        <v>0</v>
      </c>
      <c r="W907">
        <v>0</v>
      </c>
      <c r="X907">
        <v>1.9614830379290002E-2</v>
      </c>
      <c r="Y907">
        <v>0</v>
      </c>
      <c r="Z907">
        <v>0</v>
      </c>
      <c r="AA907">
        <v>0</v>
      </c>
      <c r="AB907">
        <v>6.3847681772590219</v>
      </c>
      <c r="AC907">
        <v>0</v>
      </c>
      <c r="AD907">
        <v>0</v>
      </c>
      <c r="AE907">
        <v>6.4043830076383115</v>
      </c>
    </row>
    <row r="908" spans="1:31" x14ac:dyDescent="0.3">
      <c r="A908">
        <v>2553135</v>
      </c>
      <c r="B908">
        <v>1</v>
      </c>
      <c r="C908" t="s">
        <v>81</v>
      </c>
      <c r="D908" t="s">
        <v>120</v>
      </c>
      <c r="E908" t="s">
        <v>147</v>
      </c>
      <c r="F908" t="s">
        <v>2827</v>
      </c>
      <c r="G908" t="s">
        <v>134</v>
      </c>
      <c r="H908" t="s">
        <v>135</v>
      </c>
      <c r="I908" t="s">
        <v>136</v>
      </c>
      <c r="J908" t="s">
        <v>137</v>
      </c>
      <c r="K908" t="s">
        <v>138</v>
      </c>
      <c r="L908" t="s">
        <v>2828</v>
      </c>
      <c r="M908" t="s">
        <v>2829</v>
      </c>
      <c r="N908">
        <v>0.62749999999999995</v>
      </c>
      <c r="O908">
        <v>1</v>
      </c>
      <c r="P908">
        <v>584</v>
      </c>
      <c r="Q908">
        <v>43</v>
      </c>
      <c r="R908">
        <v>11</v>
      </c>
      <c r="S908">
        <v>1</v>
      </c>
      <c r="T908">
        <v>81</v>
      </c>
      <c r="U908">
        <v>0</v>
      </c>
      <c r="V908">
        <v>0</v>
      </c>
      <c r="W908">
        <v>0.13634739503999999</v>
      </c>
      <c r="X908">
        <v>63.526113197112259</v>
      </c>
      <c r="Y908">
        <v>55.114893492433751</v>
      </c>
      <c r="Z908">
        <v>10.964110792184281</v>
      </c>
      <c r="AA908">
        <v>9.1105493231303036</v>
      </c>
      <c r="AB908">
        <v>24.0200246078794</v>
      </c>
      <c r="AC908">
        <v>0</v>
      </c>
      <c r="AD908">
        <v>0</v>
      </c>
      <c r="AE908">
        <v>162.87203880778</v>
      </c>
    </row>
    <row r="909" spans="1:31" x14ac:dyDescent="0.3">
      <c r="A909">
        <v>2553370</v>
      </c>
      <c r="B909">
        <v>1</v>
      </c>
      <c r="C909" t="s">
        <v>81</v>
      </c>
      <c r="D909" t="s">
        <v>123</v>
      </c>
      <c r="E909" t="s">
        <v>155</v>
      </c>
      <c r="F909" t="s">
        <v>2830</v>
      </c>
      <c r="G909" t="s">
        <v>206</v>
      </c>
      <c r="H909" t="s">
        <v>157</v>
      </c>
      <c r="I909" t="s">
        <v>136</v>
      </c>
      <c r="J909" t="s">
        <v>137</v>
      </c>
      <c r="K909" t="s">
        <v>138</v>
      </c>
      <c r="L909" t="s">
        <v>2831</v>
      </c>
      <c r="M909" t="s">
        <v>2832</v>
      </c>
      <c r="N909">
        <v>0.94861111099999995</v>
      </c>
      <c r="O909">
        <v>0</v>
      </c>
      <c r="P909">
        <v>236</v>
      </c>
      <c r="Q909">
        <v>0</v>
      </c>
      <c r="R909">
        <v>3</v>
      </c>
      <c r="S909">
        <v>0</v>
      </c>
      <c r="T909">
        <v>35</v>
      </c>
      <c r="U909">
        <v>0</v>
      </c>
      <c r="V909">
        <v>0</v>
      </c>
      <c r="W909">
        <v>0</v>
      </c>
      <c r="X909">
        <v>38.614109902614778</v>
      </c>
      <c r="Y909">
        <v>0</v>
      </c>
      <c r="Z909">
        <v>0.64143506607912515</v>
      </c>
      <c r="AA909">
        <v>0</v>
      </c>
      <c r="AB909">
        <v>26.359998869421911</v>
      </c>
      <c r="AC909">
        <v>0</v>
      </c>
      <c r="AD909">
        <v>0</v>
      </c>
      <c r="AE909">
        <v>65.615543838115812</v>
      </c>
    </row>
    <row r="910" spans="1:31" x14ac:dyDescent="0.3">
      <c r="A910">
        <v>2553676</v>
      </c>
      <c r="B910">
        <v>1</v>
      </c>
      <c r="C910" t="s">
        <v>80</v>
      </c>
      <c r="D910" t="s">
        <v>82</v>
      </c>
      <c r="E910" t="s">
        <v>184</v>
      </c>
      <c r="F910" t="s">
        <v>2833</v>
      </c>
      <c r="G910" t="s">
        <v>318</v>
      </c>
      <c r="H910" t="s">
        <v>135</v>
      </c>
      <c r="I910" t="s">
        <v>136</v>
      </c>
      <c r="J910" t="s">
        <v>137</v>
      </c>
      <c r="K910" t="s">
        <v>138</v>
      </c>
      <c r="L910" t="s">
        <v>2834</v>
      </c>
      <c r="M910" t="s">
        <v>2835</v>
      </c>
      <c r="N910">
        <v>0.1075</v>
      </c>
      <c r="O910">
        <v>0</v>
      </c>
      <c r="P910">
        <v>2</v>
      </c>
      <c r="Q910">
        <v>0</v>
      </c>
      <c r="R910">
        <v>0</v>
      </c>
      <c r="S910">
        <v>1</v>
      </c>
      <c r="T910">
        <v>89</v>
      </c>
      <c r="U910">
        <v>0</v>
      </c>
      <c r="V910">
        <v>0</v>
      </c>
      <c r="W910">
        <v>0</v>
      </c>
      <c r="X910">
        <v>2.4002148554287499E-2</v>
      </c>
      <c r="Y910">
        <v>0</v>
      </c>
      <c r="Z910">
        <v>0</v>
      </c>
      <c r="AA910">
        <v>0.16534783485499999</v>
      </c>
      <c r="AB910">
        <v>9.3592154057352026</v>
      </c>
      <c r="AC910">
        <v>0</v>
      </c>
      <c r="AD910">
        <v>0</v>
      </c>
      <c r="AE910">
        <v>9.5485653891444908</v>
      </c>
    </row>
    <row r="911" spans="1:31" x14ac:dyDescent="0.3">
      <c r="A911">
        <v>2553178</v>
      </c>
      <c r="B911">
        <v>1</v>
      </c>
      <c r="C911" t="s">
        <v>80</v>
      </c>
      <c r="D911" t="s">
        <v>90</v>
      </c>
      <c r="E911" t="s">
        <v>171</v>
      </c>
      <c r="F911" t="s">
        <v>2836</v>
      </c>
      <c r="G911" t="s">
        <v>202</v>
      </c>
      <c r="H911" t="s">
        <v>157</v>
      </c>
      <c r="I911" t="s">
        <v>136</v>
      </c>
      <c r="J911" t="s">
        <v>137</v>
      </c>
      <c r="K911" t="s">
        <v>138</v>
      </c>
      <c r="L911" t="s">
        <v>2837</v>
      </c>
      <c r="M911" t="s">
        <v>2838</v>
      </c>
      <c r="N911">
        <v>7.6108333330000004</v>
      </c>
      <c r="O911">
        <v>0</v>
      </c>
      <c r="P911">
        <v>1</v>
      </c>
      <c r="Q911">
        <v>0</v>
      </c>
      <c r="R911">
        <v>0</v>
      </c>
      <c r="S911">
        <v>0</v>
      </c>
      <c r="T911">
        <v>30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290.95813247982846</v>
      </c>
      <c r="AC911">
        <v>0</v>
      </c>
      <c r="AD911">
        <v>0</v>
      </c>
      <c r="AE911">
        <v>290.95813247982846</v>
      </c>
    </row>
    <row r="912" spans="1:31" x14ac:dyDescent="0.3">
      <c r="A912">
        <v>2553201</v>
      </c>
      <c r="B912">
        <v>1</v>
      </c>
      <c r="C912" t="s">
        <v>80</v>
      </c>
      <c r="D912" t="s">
        <v>110</v>
      </c>
      <c r="E912" t="s">
        <v>166</v>
      </c>
      <c r="F912" t="s">
        <v>2839</v>
      </c>
      <c r="G912" t="s">
        <v>311</v>
      </c>
      <c r="H912" t="s">
        <v>157</v>
      </c>
      <c r="I912" t="s">
        <v>136</v>
      </c>
      <c r="J912" t="s">
        <v>3</v>
      </c>
      <c r="K912" t="s">
        <v>138</v>
      </c>
      <c r="L912" t="s">
        <v>2840</v>
      </c>
      <c r="M912" t="s">
        <v>2841</v>
      </c>
      <c r="N912">
        <v>1.746388888</v>
      </c>
      <c r="O912">
        <v>0</v>
      </c>
      <c r="P912">
        <v>4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1.6087026831781226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1.6087026831781226</v>
      </c>
    </row>
    <row r="913" spans="1:31" x14ac:dyDescent="0.3">
      <c r="A913">
        <v>2553115</v>
      </c>
      <c r="B913">
        <v>1</v>
      </c>
      <c r="C913" t="s">
        <v>81</v>
      </c>
      <c r="D913" t="s">
        <v>118</v>
      </c>
      <c r="E913" t="s">
        <v>147</v>
      </c>
      <c r="F913" t="s">
        <v>2842</v>
      </c>
      <c r="G913" t="s">
        <v>134</v>
      </c>
      <c r="H913" t="s">
        <v>135</v>
      </c>
      <c r="I913" t="s">
        <v>136</v>
      </c>
      <c r="J913" t="s">
        <v>137</v>
      </c>
      <c r="K913" t="s">
        <v>138</v>
      </c>
      <c r="L913" t="s">
        <v>2843</v>
      </c>
      <c r="M913" t="s">
        <v>2844</v>
      </c>
      <c r="N913">
        <v>0.13305555499999999</v>
      </c>
      <c r="O913">
        <v>4</v>
      </c>
      <c r="P913">
        <v>779</v>
      </c>
      <c r="Q913">
        <v>7</v>
      </c>
      <c r="R913">
        <v>27</v>
      </c>
      <c r="S913">
        <v>0</v>
      </c>
      <c r="T913">
        <v>27</v>
      </c>
      <c r="U913">
        <v>0</v>
      </c>
      <c r="V913">
        <v>0</v>
      </c>
      <c r="W913">
        <v>0.11066984608000001</v>
      </c>
      <c r="X913">
        <v>12.072287407336656</v>
      </c>
      <c r="Y913">
        <v>1.4169733889193368</v>
      </c>
      <c r="Z913">
        <v>4.3492475440725853</v>
      </c>
      <c r="AA913">
        <v>0</v>
      </c>
      <c r="AB913">
        <v>2.6106105508536985</v>
      </c>
      <c r="AC913">
        <v>0</v>
      </c>
      <c r="AD913">
        <v>0</v>
      </c>
      <c r="AE913">
        <v>20.559788737262277</v>
      </c>
    </row>
    <row r="914" spans="1:31" x14ac:dyDescent="0.3">
      <c r="A914">
        <v>2553072</v>
      </c>
      <c r="B914">
        <v>1</v>
      </c>
      <c r="C914" t="s">
        <v>80</v>
      </c>
      <c r="D914" t="s">
        <v>110</v>
      </c>
      <c r="E914" t="s">
        <v>171</v>
      </c>
      <c r="F914" t="s">
        <v>2845</v>
      </c>
      <c r="G914" t="s">
        <v>301</v>
      </c>
      <c r="H914" t="s">
        <v>157</v>
      </c>
      <c r="I914" t="s">
        <v>136</v>
      </c>
      <c r="J914" t="s">
        <v>137</v>
      </c>
      <c r="K914" t="s">
        <v>144</v>
      </c>
      <c r="L914" t="s">
        <v>2846</v>
      </c>
      <c r="M914" t="s">
        <v>2847</v>
      </c>
      <c r="N914">
        <v>1.7475000000000001</v>
      </c>
      <c r="O914">
        <v>0</v>
      </c>
      <c r="P914">
        <v>41</v>
      </c>
      <c r="Q914">
        <v>0</v>
      </c>
      <c r="R914">
        <v>0</v>
      </c>
      <c r="S914">
        <v>0</v>
      </c>
      <c r="T914">
        <v>2</v>
      </c>
      <c r="U914">
        <v>0</v>
      </c>
      <c r="V914">
        <v>0</v>
      </c>
      <c r="W914">
        <v>0</v>
      </c>
      <c r="X914">
        <v>11.475557023885385</v>
      </c>
      <c r="Y914">
        <v>0</v>
      </c>
      <c r="Z914">
        <v>0</v>
      </c>
      <c r="AA914">
        <v>0</v>
      </c>
      <c r="AB914">
        <v>11.198047411936528</v>
      </c>
      <c r="AC914">
        <v>0</v>
      </c>
      <c r="AD914">
        <v>0</v>
      </c>
      <c r="AE914">
        <v>22.673604435821915</v>
      </c>
    </row>
    <row r="915" spans="1:31" x14ac:dyDescent="0.3">
      <c r="A915">
        <v>2552972</v>
      </c>
      <c r="B915">
        <v>1</v>
      </c>
      <c r="C915" t="s">
        <v>80</v>
      </c>
      <c r="D915" t="s">
        <v>93</v>
      </c>
      <c r="E915" t="s">
        <v>141</v>
      </c>
      <c r="F915" t="s">
        <v>2714</v>
      </c>
      <c r="G915" t="s">
        <v>134</v>
      </c>
      <c r="H915" t="s">
        <v>135</v>
      </c>
      <c r="I915" t="s">
        <v>136</v>
      </c>
      <c r="J915" t="s">
        <v>137</v>
      </c>
      <c r="K915" t="s">
        <v>138</v>
      </c>
      <c r="L915" t="s">
        <v>2848</v>
      </c>
      <c r="M915" t="s">
        <v>2849</v>
      </c>
      <c r="N915">
        <v>0.73222222199999998</v>
      </c>
      <c r="O915">
        <v>0</v>
      </c>
      <c r="P915">
        <v>811</v>
      </c>
      <c r="Q915">
        <v>0</v>
      </c>
      <c r="R915">
        <v>16</v>
      </c>
      <c r="S915">
        <v>1</v>
      </c>
      <c r="T915">
        <v>170</v>
      </c>
      <c r="U915">
        <v>0</v>
      </c>
      <c r="V915">
        <v>1</v>
      </c>
      <c r="W915">
        <v>0</v>
      </c>
      <c r="X915">
        <v>74.752100959262521</v>
      </c>
      <c r="Y915">
        <v>0</v>
      </c>
      <c r="Z915">
        <v>10.85164001973812</v>
      </c>
      <c r="AA915">
        <v>6.4394676696936015</v>
      </c>
      <c r="AB915">
        <v>51.238262581463388</v>
      </c>
      <c r="AC915">
        <v>0</v>
      </c>
      <c r="AD915">
        <v>0.47888587804508664</v>
      </c>
      <c r="AE915">
        <v>143.7603571082027</v>
      </c>
    </row>
    <row r="916" spans="1:31" x14ac:dyDescent="0.3">
      <c r="A916">
        <v>2553364</v>
      </c>
      <c r="B916">
        <v>1</v>
      </c>
      <c r="C916" t="s">
        <v>81</v>
      </c>
      <c r="D916" t="s">
        <v>121</v>
      </c>
      <c r="E916" t="s">
        <v>171</v>
      </c>
      <c r="F916" t="s">
        <v>2850</v>
      </c>
      <c r="G916" t="s">
        <v>190</v>
      </c>
      <c r="H916" t="s">
        <v>157</v>
      </c>
      <c r="I916" t="s">
        <v>136</v>
      </c>
      <c r="J916" t="s">
        <v>137</v>
      </c>
      <c r="K916" t="s">
        <v>138</v>
      </c>
      <c r="L916" t="s">
        <v>2851</v>
      </c>
      <c r="M916" t="s">
        <v>2852</v>
      </c>
      <c r="N916">
        <v>4.3627777769999998</v>
      </c>
      <c r="O916">
        <v>0</v>
      </c>
      <c r="P916">
        <v>28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12.555948889869905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12.555948889869905</v>
      </c>
    </row>
    <row r="917" spans="1:31" x14ac:dyDescent="0.3">
      <c r="A917">
        <v>2553098</v>
      </c>
      <c r="B917">
        <v>1</v>
      </c>
      <c r="C917" t="s">
        <v>81</v>
      </c>
      <c r="D917" t="s">
        <v>122</v>
      </c>
      <c r="E917" t="s">
        <v>184</v>
      </c>
      <c r="F917" t="s">
        <v>2853</v>
      </c>
      <c r="G917" t="s">
        <v>844</v>
      </c>
      <c r="H917" t="s">
        <v>135</v>
      </c>
      <c r="I917" t="s">
        <v>136</v>
      </c>
      <c r="J917" t="s">
        <v>137</v>
      </c>
      <c r="K917" t="s">
        <v>138</v>
      </c>
      <c r="L917" t="s">
        <v>2854</v>
      </c>
      <c r="M917" t="s">
        <v>2855</v>
      </c>
      <c r="N917">
        <v>3.5536111109999999</v>
      </c>
      <c r="O917">
        <v>0</v>
      </c>
      <c r="P917">
        <v>37</v>
      </c>
      <c r="Q917">
        <v>0</v>
      </c>
      <c r="R917">
        <v>0</v>
      </c>
      <c r="S917">
        <v>0</v>
      </c>
      <c r="T917">
        <v>3</v>
      </c>
      <c r="U917">
        <v>0</v>
      </c>
      <c r="V917">
        <v>0</v>
      </c>
      <c r="W917">
        <v>0</v>
      </c>
      <c r="X917">
        <v>12.672644398454507</v>
      </c>
      <c r="Y917">
        <v>0</v>
      </c>
      <c r="Z917">
        <v>0</v>
      </c>
      <c r="AA917">
        <v>0</v>
      </c>
      <c r="AB917">
        <v>1.1278750713287935</v>
      </c>
      <c r="AC917">
        <v>0</v>
      </c>
      <c r="AD917">
        <v>0</v>
      </c>
      <c r="AE917">
        <v>13.8005194697833</v>
      </c>
    </row>
    <row r="918" spans="1:31" x14ac:dyDescent="0.3">
      <c r="A918">
        <v>2553453</v>
      </c>
      <c r="B918">
        <v>1</v>
      </c>
      <c r="C918" t="s">
        <v>80</v>
      </c>
      <c r="D918" t="s">
        <v>105</v>
      </c>
      <c r="E918" t="s">
        <v>166</v>
      </c>
      <c r="F918" t="s">
        <v>2856</v>
      </c>
      <c r="G918" t="s">
        <v>181</v>
      </c>
      <c r="H918" t="s">
        <v>157</v>
      </c>
      <c r="I918" t="s">
        <v>136</v>
      </c>
      <c r="J918" t="s">
        <v>137</v>
      </c>
      <c r="K918" t="s">
        <v>138</v>
      </c>
      <c r="L918" t="s">
        <v>2857</v>
      </c>
      <c r="M918" t="s">
        <v>2858</v>
      </c>
      <c r="N918">
        <v>3.2925</v>
      </c>
      <c r="O918">
        <v>0</v>
      </c>
      <c r="P918">
        <v>2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1.0886099629377826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1.0886099629377826</v>
      </c>
    </row>
    <row r="919" spans="1:31" x14ac:dyDescent="0.3">
      <c r="A919">
        <v>2553121</v>
      </c>
      <c r="B919">
        <v>1</v>
      </c>
      <c r="C919" t="s">
        <v>80</v>
      </c>
      <c r="D919" t="s">
        <v>84</v>
      </c>
      <c r="E919" t="s">
        <v>166</v>
      </c>
      <c r="F919" t="s">
        <v>2859</v>
      </c>
      <c r="G919" t="s">
        <v>181</v>
      </c>
      <c r="H919" t="s">
        <v>157</v>
      </c>
      <c r="I919" t="s">
        <v>136</v>
      </c>
      <c r="J919" t="s">
        <v>137</v>
      </c>
      <c r="K919" t="s">
        <v>138</v>
      </c>
      <c r="L919" t="s">
        <v>2860</v>
      </c>
      <c r="M919" t="s">
        <v>2861</v>
      </c>
      <c r="N919">
        <v>1.7727777769999999</v>
      </c>
      <c r="O919">
        <v>0</v>
      </c>
      <c r="P919">
        <v>1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4.0904589645123335E-2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4.0904589645123335E-2</v>
      </c>
    </row>
    <row r="920" spans="1:31" x14ac:dyDescent="0.3">
      <c r="A920">
        <v>2553407</v>
      </c>
      <c r="B920">
        <v>1</v>
      </c>
      <c r="C920" t="s">
        <v>80</v>
      </c>
      <c r="D920" t="s">
        <v>109</v>
      </c>
      <c r="E920" t="s">
        <v>141</v>
      </c>
      <c r="F920" t="s">
        <v>2862</v>
      </c>
      <c r="G920" t="s">
        <v>2863</v>
      </c>
      <c r="H920" t="s">
        <v>135</v>
      </c>
      <c r="I920" t="s">
        <v>136</v>
      </c>
      <c r="J920" t="s">
        <v>3</v>
      </c>
      <c r="K920" t="s">
        <v>138</v>
      </c>
      <c r="L920" t="s">
        <v>2864</v>
      </c>
      <c r="M920" t="s">
        <v>2865</v>
      </c>
      <c r="N920">
        <v>1.3577777769999999</v>
      </c>
      <c r="O920">
        <v>0</v>
      </c>
      <c r="P920">
        <v>116</v>
      </c>
      <c r="Q920">
        <v>4</v>
      </c>
      <c r="R920">
        <v>86</v>
      </c>
      <c r="S920">
        <v>2</v>
      </c>
      <c r="T920">
        <v>63</v>
      </c>
      <c r="U920">
        <v>2</v>
      </c>
      <c r="V920">
        <v>0</v>
      </c>
      <c r="W920">
        <v>0</v>
      </c>
      <c r="X920">
        <v>48.826445728187579</v>
      </c>
      <c r="Y920">
        <v>10.183864531355585</v>
      </c>
      <c r="Z920">
        <v>124.58563793478922</v>
      </c>
      <c r="AA920">
        <v>4.2744115405111112</v>
      </c>
      <c r="AB920">
        <v>67.602893044093463</v>
      </c>
      <c r="AC920">
        <v>191.42009725437305</v>
      </c>
      <c r="AD920">
        <v>0</v>
      </c>
      <c r="AE920">
        <v>446.89335003331001</v>
      </c>
    </row>
    <row r="921" spans="1:31" x14ac:dyDescent="0.3">
      <c r="A921">
        <v>2553075</v>
      </c>
      <c r="B921">
        <v>1</v>
      </c>
      <c r="C921" t="s">
        <v>80</v>
      </c>
      <c r="D921" t="s">
        <v>85</v>
      </c>
      <c r="E921" t="s">
        <v>155</v>
      </c>
      <c r="F921" t="s">
        <v>2866</v>
      </c>
      <c r="G921" t="s">
        <v>143</v>
      </c>
      <c r="H921" t="s">
        <v>157</v>
      </c>
      <c r="I921" t="s">
        <v>136</v>
      </c>
      <c r="J921" t="s">
        <v>137</v>
      </c>
      <c r="K921" t="s">
        <v>144</v>
      </c>
      <c r="L921" t="s">
        <v>2867</v>
      </c>
      <c r="M921" t="s">
        <v>2868</v>
      </c>
      <c r="N921">
        <v>3.852777777</v>
      </c>
      <c r="O921">
        <v>0</v>
      </c>
      <c r="P921">
        <v>666</v>
      </c>
      <c r="Q921">
        <v>0</v>
      </c>
      <c r="R921">
        <v>0</v>
      </c>
      <c r="S921">
        <v>0</v>
      </c>
      <c r="T921">
        <v>96</v>
      </c>
      <c r="U921">
        <v>0</v>
      </c>
      <c r="V921">
        <v>0</v>
      </c>
      <c r="W921">
        <v>0</v>
      </c>
      <c r="X921">
        <v>704.68682939420455</v>
      </c>
      <c r="Y921">
        <v>0</v>
      </c>
      <c r="Z921">
        <v>0</v>
      </c>
      <c r="AA921">
        <v>0</v>
      </c>
      <c r="AB921">
        <v>674.60850734548615</v>
      </c>
      <c r="AC921">
        <v>0</v>
      </c>
      <c r="AD921">
        <v>0</v>
      </c>
      <c r="AE921">
        <v>1379.2953367396908</v>
      </c>
    </row>
    <row r="922" spans="1:31" x14ac:dyDescent="0.3">
      <c r="A922">
        <v>2553138</v>
      </c>
      <c r="B922">
        <v>1</v>
      </c>
      <c r="C922" t="s">
        <v>80</v>
      </c>
      <c r="D922" t="s">
        <v>94</v>
      </c>
      <c r="E922" t="s">
        <v>184</v>
      </c>
      <c r="F922" t="s">
        <v>2869</v>
      </c>
      <c r="G922" t="s">
        <v>194</v>
      </c>
      <c r="H922" t="s">
        <v>135</v>
      </c>
      <c r="I922" t="s">
        <v>136</v>
      </c>
      <c r="J922" t="s">
        <v>137</v>
      </c>
      <c r="K922" t="s">
        <v>144</v>
      </c>
      <c r="L922" t="s">
        <v>2870</v>
      </c>
      <c r="M922" t="s">
        <v>2871</v>
      </c>
      <c r="N922">
        <v>3.2905555550000001</v>
      </c>
      <c r="O922">
        <v>0</v>
      </c>
      <c r="P922">
        <v>679</v>
      </c>
      <c r="Q922">
        <v>0</v>
      </c>
      <c r="R922">
        <v>1</v>
      </c>
      <c r="S922">
        <v>0</v>
      </c>
      <c r="T922">
        <v>34</v>
      </c>
      <c r="U922">
        <v>0</v>
      </c>
      <c r="V922">
        <v>0</v>
      </c>
      <c r="W922">
        <v>0</v>
      </c>
      <c r="X922">
        <v>376.47631761079742</v>
      </c>
      <c r="Y922">
        <v>0</v>
      </c>
      <c r="Z922">
        <v>1.3997142151166668E-2</v>
      </c>
      <c r="AA922">
        <v>0</v>
      </c>
      <c r="AB922">
        <v>80.541254541338262</v>
      </c>
      <c r="AC922">
        <v>0</v>
      </c>
      <c r="AD922">
        <v>0</v>
      </c>
      <c r="AE922">
        <v>457.03156929428684</v>
      </c>
    </row>
    <row r="923" spans="1:31" x14ac:dyDescent="0.3">
      <c r="A923">
        <v>2553198</v>
      </c>
      <c r="B923">
        <v>1</v>
      </c>
      <c r="C923" t="s">
        <v>80</v>
      </c>
      <c r="D923" t="s">
        <v>108</v>
      </c>
      <c r="E923" t="s">
        <v>171</v>
      </c>
      <c r="F923" t="s">
        <v>2872</v>
      </c>
      <c r="G923" t="s">
        <v>202</v>
      </c>
      <c r="H923" t="s">
        <v>157</v>
      </c>
      <c r="I923" t="s">
        <v>136</v>
      </c>
      <c r="J923" t="s">
        <v>137</v>
      </c>
      <c r="K923" t="s">
        <v>138</v>
      </c>
      <c r="L923" t="s">
        <v>2873</v>
      </c>
      <c r="M923" t="s">
        <v>2874</v>
      </c>
      <c r="N923">
        <v>5.7191666659999996</v>
      </c>
      <c r="O923">
        <v>0</v>
      </c>
      <c r="P923">
        <v>15</v>
      </c>
      <c r="Q923">
        <v>0</v>
      </c>
      <c r="R923">
        <v>1</v>
      </c>
      <c r="S923">
        <v>0</v>
      </c>
      <c r="T923">
        <v>1</v>
      </c>
      <c r="U923">
        <v>0</v>
      </c>
      <c r="V923">
        <v>0</v>
      </c>
      <c r="W923">
        <v>0</v>
      </c>
      <c r="X923">
        <v>14.487363560838014</v>
      </c>
      <c r="Y923">
        <v>0</v>
      </c>
      <c r="Z923">
        <v>14.688767315829496</v>
      </c>
      <c r="AA923">
        <v>0</v>
      </c>
      <c r="AB923">
        <v>1.3995714183987902</v>
      </c>
      <c r="AC923">
        <v>0</v>
      </c>
      <c r="AD923">
        <v>0</v>
      </c>
      <c r="AE923">
        <v>30.5757022950663</v>
      </c>
    </row>
    <row r="924" spans="1:31" x14ac:dyDescent="0.3">
      <c r="A924">
        <v>2553344</v>
      </c>
      <c r="B924">
        <v>1</v>
      </c>
      <c r="C924" t="s">
        <v>81</v>
      </c>
      <c r="D924" t="s">
        <v>122</v>
      </c>
      <c r="E924" t="s">
        <v>147</v>
      </c>
      <c r="F924" t="s">
        <v>2875</v>
      </c>
      <c r="G924" t="s">
        <v>134</v>
      </c>
      <c r="H924" t="s">
        <v>135</v>
      </c>
      <c r="I924" t="s">
        <v>136</v>
      </c>
      <c r="J924" t="s">
        <v>137</v>
      </c>
      <c r="K924" t="s">
        <v>138</v>
      </c>
      <c r="L924" t="s">
        <v>2876</v>
      </c>
      <c r="M924" t="s">
        <v>2877</v>
      </c>
      <c r="N924">
        <v>1.188055555</v>
      </c>
      <c r="O924">
        <v>0</v>
      </c>
      <c r="P924">
        <v>1</v>
      </c>
      <c r="Q924">
        <v>34</v>
      </c>
      <c r="R924">
        <v>82</v>
      </c>
      <c r="S924">
        <v>1</v>
      </c>
      <c r="T924">
        <v>0</v>
      </c>
      <c r="U924">
        <v>0</v>
      </c>
      <c r="V924">
        <v>0</v>
      </c>
      <c r="W924">
        <v>0</v>
      </c>
      <c r="X924">
        <v>0.30421145331990002</v>
      </c>
      <c r="Y924">
        <v>53.376838041313704</v>
      </c>
      <c r="Z924">
        <v>53.514439560848977</v>
      </c>
      <c r="AA924">
        <v>2.8104030410277567</v>
      </c>
      <c r="AB924">
        <v>0</v>
      </c>
      <c r="AC924">
        <v>0</v>
      </c>
      <c r="AD924">
        <v>0</v>
      </c>
      <c r="AE924">
        <v>110.00589209651034</v>
      </c>
    </row>
    <row r="925" spans="1:31" x14ac:dyDescent="0.3">
      <c r="A925">
        <v>2553347</v>
      </c>
      <c r="B925">
        <v>1</v>
      </c>
      <c r="C925" t="s">
        <v>81</v>
      </c>
      <c r="D925" t="s">
        <v>127</v>
      </c>
      <c r="E925" t="s">
        <v>147</v>
      </c>
      <c r="F925" t="s">
        <v>2172</v>
      </c>
      <c r="G925" t="s">
        <v>134</v>
      </c>
      <c r="H925" t="s">
        <v>135</v>
      </c>
      <c r="I925" t="s">
        <v>136</v>
      </c>
      <c r="J925" t="s">
        <v>137</v>
      </c>
      <c r="K925" t="s">
        <v>138</v>
      </c>
      <c r="L925" t="s">
        <v>2878</v>
      </c>
      <c r="M925" t="s">
        <v>2879</v>
      </c>
      <c r="N925">
        <v>8.6944443999999996E-2</v>
      </c>
      <c r="O925">
        <v>4</v>
      </c>
      <c r="P925">
        <v>78</v>
      </c>
      <c r="Q925">
        <v>100</v>
      </c>
      <c r="R925">
        <v>89</v>
      </c>
      <c r="S925">
        <v>2</v>
      </c>
      <c r="T925">
        <v>8</v>
      </c>
      <c r="U925">
        <v>0</v>
      </c>
      <c r="V925">
        <v>0</v>
      </c>
      <c r="W925">
        <v>8.2208568264393336E-2</v>
      </c>
      <c r="X925">
        <v>1.1758756968386213</v>
      </c>
      <c r="Y925">
        <v>13.225984843631338</v>
      </c>
      <c r="Z925">
        <v>11.205378588187493</v>
      </c>
      <c r="AA925">
        <v>0.63001233170056004</v>
      </c>
      <c r="AB925">
        <v>0.42107840344219333</v>
      </c>
      <c r="AC925">
        <v>0</v>
      </c>
      <c r="AD925">
        <v>0</v>
      </c>
      <c r="AE925">
        <v>26.7405384320646</v>
      </c>
    </row>
    <row r="926" spans="1:31" x14ac:dyDescent="0.3">
      <c r="A926">
        <v>2553038</v>
      </c>
      <c r="B926">
        <v>1</v>
      </c>
      <c r="C926" t="s">
        <v>80</v>
      </c>
      <c r="D926" t="s">
        <v>85</v>
      </c>
      <c r="E926" t="s">
        <v>166</v>
      </c>
      <c r="F926" t="s">
        <v>1421</v>
      </c>
      <c r="G926" t="s">
        <v>181</v>
      </c>
      <c r="H926" t="s">
        <v>157</v>
      </c>
      <c r="I926" t="s">
        <v>136</v>
      </c>
      <c r="J926" t="s">
        <v>137</v>
      </c>
      <c r="K926" t="s">
        <v>138</v>
      </c>
      <c r="L926" t="s">
        <v>2880</v>
      </c>
      <c r="M926" t="s">
        <v>2881</v>
      </c>
      <c r="N926">
        <v>2.2183333329999999</v>
      </c>
      <c r="O926">
        <v>0</v>
      </c>
      <c r="P926">
        <v>15</v>
      </c>
      <c r="Q926">
        <v>0</v>
      </c>
      <c r="R926">
        <v>0</v>
      </c>
      <c r="S926">
        <v>0</v>
      </c>
      <c r="T926">
        <v>4</v>
      </c>
      <c r="U926">
        <v>0</v>
      </c>
      <c r="V926">
        <v>0</v>
      </c>
      <c r="W926">
        <v>0</v>
      </c>
      <c r="X926">
        <v>9.9242473853167485</v>
      </c>
      <c r="Y926">
        <v>0</v>
      </c>
      <c r="Z926">
        <v>0</v>
      </c>
      <c r="AA926">
        <v>0</v>
      </c>
      <c r="AB926">
        <v>29.961493702227475</v>
      </c>
      <c r="AC926">
        <v>0</v>
      </c>
      <c r="AD926">
        <v>0</v>
      </c>
      <c r="AE926">
        <v>39.885741087544226</v>
      </c>
    </row>
    <row r="927" spans="1:31" x14ac:dyDescent="0.3">
      <c r="A927">
        <v>2553702</v>
      </c>
      <c r="B927">
        <v>1</v>
      </c>
      <c r="C927" t="s">
        <v>80</v>
      </c>
      <c r="D927" t="s">
        <v>82</v>
      </c>
      <c r="E927" t="s">
        <v>166</v>
      </c>
      <c r="F927" t="s">
        <v>2882</v>
      </c>
      <c r="G927" t="s">
        <v>168</v>
      </c>
      <c r="H927" t="s">
        <v>157</v>
      </c>
      <c r="I927" t="s">
        <v>136</v>
      </c>
      <c r="J927" t="s">
        <v>137</v>
      </c>
      <c r="K927" t="s">
        <v>138</v>
      </c>
      <c r="L927" t="s">
        <v>2883</v>
      </c>
      <c r="M927" t="s">
        <v>2884</v>
      </c>
      <c r="N927">
        <v>1.299722222</v>
      </c>
      <c r="O927">
        <v>0</v>
      </c>
      <c r="P927">
        <v>3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1.0361754622436001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1.0361754622436001</v>
      </c>
    </row>
    <row r="928" spans="1:31" x14ac:dyDescent="0.3">
      <c r="A928">
        <v>2553012</v>
      </c>
      <c r="B928">
        <v>1</v>
      </c>
      <c r="C928" t="s">
        <v>80</v>
      </c>
      <c r="D928" t="s">
        <v>103</v>
      </c>
      <c r="E928" t="s">
        <v>147</v>
      </c>
      <c r="F928" t="s">
        <v>2151</v>
      </c>
      <c r="G928" t="s">
        <v>134</v>
      </c>
      <c r="H928" t="s">
        <v>135</v>
      </c>
      <c r="I928" t="s">
        <v>136</v>
      </c>
      <c r="J928" t="s">
        <v>137</v>
      </c>
      <c r="K928" t="s">
        <v>138</v>
      </c>
      <c r="L928" t="s">
        <v>2885</v>
      </c>
      <c r="M928" t="s">
        <v>2886</v>
      </c>
      <c r="N928">
        <v>2.1911111110000001</v>
      </c>
      <c r="O928">
        <v>0</v>
      </c>
      <c r="P928">
        <v>0</v>
      </c>
      <c r="Q928">
        <v>1</v>
      </c>
      <c r="R928">
        <v>0</v>
      </c>
      <c r="S928">
        <v>2</v>
      </c>
      <c r="T928">
        <v>0</v>
      </c>
      <c r="U928">
        <v>4</v>
      </c>
      <c r="V928">
        <v>0</v>
      </c>
      <c r="W928">
        <v>0</v>
      </c>
      <c r="X928">
        <v>0</v>
      </c>
      <c r="Y928">
        <v>4.6099310926178259</v>
      </c>
      <c r="Z928">
        <v>0</v>
      </c>
      <c r="AA928">
        <v>34.443199057325636</v>
      </c>
      <c r="AB928">
        <v>0</v>
      </c>
      <c r="AC928">
        <v>9681.843338141236</v>
      </c>
      <c r="AD928">
        <v>0</v>
      </c>
      <c r="AE928">
        <v>9720.8964682911792</v>
      </c>
    </row>
    <row r="929" spans="1:31" x14ac:dyDescent="0.3">
      <c r="A929">
        <v>2553553</v>
      </c>
      <c r="B929">
        <v>1</v>
      </c>
      <c r="C929" t="s">
        <v>81</v>
      </c>
      <c r="D929" t="s">
        <v>122</v>
      </c>
      <c r="E929" t="s">
        <v>184</v>
      </c>
      <c r="F929" t="s">
        <v>2887</v>
      </c>
      <c r="G929" t="s">
        <v>149</v>
      </c>
      <c r="H929" t="s">
        <v>135</v>
      </c>
      <c r="I929" t="s">
        <v>136</v>
      </c>
      <c r="J929" t="s">
        <v>137</v>
      </c>
      <c r="K929" t="s">
        <v>138</v>
      </c>
      <c r="L929" t="s">
        <v>2888</v>
      </c>
      <c r="M929" t="s">
        <v>2889</v>
      </c>
      <c r="N929">
        <v>2.8091666659999999</v>
      </c>
      <c r="O929">
        <v>0</v>
      </c>
      <c r="P929">
        <v>0</v>
      </c>
      <c r="Q929">
        <v>16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75.212475291403166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75.212475291403166</v>
      </c>
    </row>
    <row r="930" spans="1:31" x14ac:dyDescent="0.3">
      <c r="A930">
        <v>2552975</v>
      </c>
      <c r="B930">
        <v>1</v>
      </c>
      <c r="C930" t="s">
        <v>80</v>
      </c>
      <c r="D930" t="s">
        <v>104</v>
      </c>
      <c r="E930" t="s">
        <v>147</v>
      </c>
      <c r="F930" t="s">
        <v>2890</v>
      </c>
      <c r="G930" t="s">
        <v>134</v>
      </c>
      <c r="H930" t="s">
        <v>135</v>
      </c>
      <c r="I930" t="s">
        <v>136</v>
      </c>
      <c r="J930" t="s">
        <v>137</v>
      </c>
      <c r="K930" t="s">
        <v>138</v>
      </c>
      <c r="L930" t="s">
        <v>2891</v>
      </c>
      <c r="M930" t="s">
        <v>2892</v>
      </c>
      <c r="N930">
        <v>1.662222222</v>
      </c>
      <c r="O930">
        <v>3</v>
      </c>
      <c r="P930">
        <v>217</v>
      </c>
      <c r="Q930">
        <v>19</v>
      </c>
      <c r="R930">
        <v>246</v>
      </c>
      <c r="S930">
        <v>15</v>
      </c>
      <c r="T930">
        <v>82</v>
      </c>
      <c r="U930">
        <v>4</v>
      </c>
      <c r="V930">
        <v>0</v>
      </c>
      <c r="W930">
        <v>20.38040435118333</v>
      </c>
      <c r="X930">
        <v>108.68695946039365</v>
      </c>
      <c r="Y930">
        <v>20.808590030096401</v>
      </c>
      <c r="Z930">
        <v>239.9439075995185</v>
      </c>
      <c r="AA930">
        <v>85.139959323234493</v>
      </c>
      <c r="AB930">
        <v>83.575209015918674</v>
      </c>
      <c r="AC930">
        <v>314.82674479305877</v>
      </c>
      <c r="AD930">
        <v>0</v>
      </c>
      <c r="AE930">
        <v>873.36177457340375</v>
      </c>
    </row>
    <row r="931" spans="1:31" x14ac:dyDescent="0.3">
      <c r="A931">
        <v>2553367</v>
      </c>
      <c r="B931">
        <v>1</v>
      </c>
      <c r="C931" t="s">
        <v>81</v>
      </c>
      <c r="D931" t="s">
        <v>115</v>
      </c>
      <c r="E931" t="s">
        <v>184</v>
      </c>
      <c r="F931" t="s">
        <v>1374</v>
      </c>
      <c r="G931" t="s">
        <v>844</v>
      </c>
      <c r="H931" t="s">
        <v>135</v>
      </c>
      <c r="I931" t="s">
        <v>136</v>
      </c>
      <c r="J931" t="s">
        <v>137</v>
      </c>
      <c r="K931" t="s">
        <v>138</v>
      </c>
      <c r="L931" t="s">
        <v>2893</v>
      </c>
      <c r="M931" t="s">
        <v>2894</v>
      </c>
      <c r="N931">
        <v>0.59611111100000003</v>
      </c>
      <c r="O931">
        <v>1</v>
      </c>
      <c r="P931">
        <v>66</v>
      </c>
      <c r="Q931">
        <v>0</v>
      </c>
      <c r="R931">
        <v>2</v>
      </c>
      <c r="S931">
        <v>0</v>
      </c>
      <c r="T931">
        <v>1</v>
      </c>
      <c r="U931">
        <v>0</v>
      </c>
      <c r="V931">
        <v>0</v>
      </c>
      <c r="W931">
        <v>0.133203082</v>
      </c>
      <c r="X931">
        <v>4.2169344033570253</v>
      </c>
      <c r="Y931">
        <v>0</v>
      </c>
      <c r="Z931">
        <v>7.2826684575473352E-2</v>
      </c>
      <c r="AA931">
        <v>0</v>
      </c>
      <c r="AB931">
        <v>1.1156575588732502E-2</v>
      </c>
      <c r="AC931">
        <v>0</v>
      </c>
      <c r="AD931">
        <v>0</v>
      </c>
      <c r="AE931">
        <v>4.4341207455212315</v>
      </c>
    </row>
    <row r="932" spans="1:31" x14ac:dyDescent="0.3">
      <c r="A932">
        <v>2552969</v>
      </c>
      <c r="B932">
        <v>1</v>
      </c>
      <c r="C932" t="s">
        <v>81</v>
      </c>
      <c r="D932" t="s">
        <v>113</v>
      </c>
      <c r="E932" t="s">
        <v>147</v>
      </c>
      <c r="F932" t="s">
        <v>2895</v>
      </c>
      <c r="G932" t="s">
        <v>1056</v>
      </c>
      <c r="H932" t="s">
        <v>135</v>
      </c>
      <c r="I932" t="s">
        <v>136</v>
      </c>
      <c r="J932" t="s">
        <v>137</v>
      </c>
      <c r="K932" t="s">
        <v>138</v>
      </c>
      <c r="L932" t="s">
        <v>2896</v>
      </c>
      <c r="M932" t="s">
        <v>2897</v>
      </c>
      <c r="N932">
        <v>3.3661111109999999</v>
      </c>
      <c r="O932">
        <v>0</v>
      </c>
      <c r="P932">
        <v>264</v>
      </c>
      <c r="Q932">
        <v>33</v>
      </c>
      <c r="R932">
        <v>277</v>
      </c>
      <c r="S932">
        <v>3</v>
      </c>
      <c r="T932">
        <v>27</v>
      </c>
      <c r="U932">
        <v>0</v>
      </c>
      <c r="V932">
        <v>0</v>
      </c>
      <c r="W932">
        <v>0</v>
      </c>
      <c r="X932">
        <v>115.24238981034304</v>
      </c>
      <c r="Y932">
        <v>294.73702338246903</v>
      </c>
      <c r="Z932">
        <v>1545.9307281546594</v>
      </c>
      <c r="AA932">
        <v>0.77688162554397255</v>
      </c>
      <c r="AB932">
        <v>34.4091142821906</v>
      </c>
      <c r="AC932">
        <v>0</v>
      </c>
      <c r="AD932">
        <v>0</v>
      </c>
      <c r="AE932">
        <v>1991.0961372552058</v>
      </c>
    </row>
    <row r="933" spans="1:31" x14ac:dyDescent="0.3">
      <c r="A933">
        <v>2553659</v>
      </c>
      <c r="B933">
        <v>1</v>
      </c>
      <c r="C933" t="s">
        <v>80</v>
      </c>
      <c r="D933" t="s">
        <v>82</v>
      </c>
      <c r="E933" t="s">
        <v>184</v>
      </c>
      <c r="F933" t="s">
        <v>2898</v>
      </c>
      <c r="G933" t="s">
        <v>311</v>
      </c>
      <c r="H933" t="s">
        <v>135</v>
      </c>
      <c r="I933" t="s">
        <v>136</v>
      </c>
      <c r="J933" t="s">
        <v>3</v>
      </c>
      <c r="K933" t="s">
        <v>138</v>
      </c>
      <c r="L933" t="s">
        <v>2899</v>
      </c>
      <c r="M933" t="s">
        <v>2900</v>
      </c>
      <c r="N933">
        <v>1.3944444439999999</v>
      </c>
      <c r="O933">
        <v>0</v>
      </c>
      <c r="P933">
        <v>1</v>
      </c>
      <c r="Q933">
        <v>0</v>
      </c>
      <c r="R933">
        <v>0</v>
      </c>
      <c r="S933">
        <v>0</v>
      </c>
      <c r="T933">
        <v>50</v>
      </c>
      <c r="U933">
        <v>0</v>
      </c>
      <c r="V933">
        <v>0</v>
      </c>
      <c r="W933">
        <v>0</v>
      </c>
      <c r="X933">
        <v>0.30486186088</v>
      </c>
      <c r="Y933">
        <v>0</v>
      </c>
      <c r="Z933">
        <v>0</v>
      </c>
      <c r="AA933">
        <v>0</v>
      </c>
      <c r="AB933">
        <v>210.99840340575497</v>
      </c>
      <c r="AC933">
        <v>0</v>
      </c>
      <c r="AD933">
        <v>0</v>
      </c>
      <c r="AE933">
        <v>211.30326526663498</v>
      </c>
    </row>
    <row r="934" spans="1:31" x14ac:dyDescent="0.3">
      <c r="A934">
        <v>2553118</v>
      </c>
      <c r="B934">
        <v>1</v>
      </c>
      <c r="C934" t="s">
        <v>81</v>
      </c>
      <c r="D934" t="s">
        <v>127</v>
      </c>
      <c r="E934" t="s">
        <v>184</v>
      </c>
      <c r="F934" t="s">
        <v>2901</v>
      </c>
      <c r="G934" t="s">
        <v>149</v>
      </c>
      <c r="H934" t="s">
        <v>135</v>
      </c>
      <c r="I934" t="s">
        <v>136</v>
      </c>
      <c r="J934" t="s">
        <v>137</v>
      </c>
      <c r="K934" t="s">
        <v>138</v>
      </c>
      <c r="L934" t="s">
        <v>2902</v>
      </c>
      <c r="M934" t="s">
        <v>2903</v>
      </c>
      <c r="N934">
        <v>2.4194444439999998</v>
      </c>
      <c r="O934">
        <v>0</v>
      </c>
      <c r="P934">
        <v>0</v>
      </c>
      <c r="Q934">
        <v>20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175.36641620347291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175.36641620347291</v>
      </c>
    </row>
    <row r="935" spans="1:31" x14ac:dyDescent="0.3">
      <c r="A935">
        <v>2553502</v>
      </c>
      <c r="B935">
        <v>1</v>
      </c>
      <c r="C935" t="s">
        <v>80</v>
      </c>
      <c r="D935" t="s">
        <v>104</v>
      </c>
      <c r="E935" t="s">
        <v>141</v>
      </c>
      <c r="F935" t="s">
        <v>2904</v>
      </c>
      <c r="G935" t="s">
        <v>134</v>
      </c>
      <c r="H935" t="s">
        <v>135</v>
      </c>
      <c r="I935" t="s">
        <v>136</v>
      </c>
      <c r="J935" t="s">
        <v>137</v>
      </c>
      <c r="K935" t="s">
        <v>138</v>
      </c>
      <c r="L935" t="s">
        <v>2905</v>
      </c>
      <c r="M935" t="s">
        <v>2906</v>
      </c>
      <c r="N935">
        <v>7.4999999999999997E-2</v>
      </c>
      <c r="O935">
        <v>23</v>
      </c>
      <c r="P935">
        <v>479</v>
      </c>
      <c r="Q935">
        <v>6</v>
      </c>
      <c r="R935">
        <v>18</v>
      </c>
      <c r="S935">
        <v>11</v>
      </c>
      <c r="T935">
        <v>40</v>
      </c>
      <c r="U935">
        <v>0</v>
      </c>
      <c r="V935">
        <v>0</v>
      </c>
      <c r="W935">
        <v>3.0840859784700001</v>
      </c>
      <c r="X935">
        <v>10.679330775673124</v>
      </c>
      <c r="Y935">
        <v>0.63365399438850001</v>
      </c>
      <c r="Z935">
        <v>0.51632876909070002</v>
      </c>
      <c r="AA935">
        <v>4.4168300140608006</v>
      </c>
      <c r="AB935">
        <v>6.6525482687507997</v>
      </c>
      <c r="AC935">
        <v>0</v>
      </c>
      <c r="AD935">
        <v>0</v>
      </c>
      <c r="AE935">
        <v>25.982777800433922</v>
      </c>
    </row>
    <row r="936" spans="1:31" x14ac:dyDescent="0.3">
      <c r="A936">
        <v>2553170</v>
      </c>
      <c r="B936">
        <v>1</v>
      </c>
      <c r="C936" t="s">
        <v>80</v>
      </c>
      <c r="D936" t="s">
        <v>105</v>
      </c>
      <c r="E936" t="s">
        <v>132</v>
      </c>
      <c r="F936" t="s">
        <v>2907</v>
      </c>
      <c r="G936" t="s">
        <v>134</v>
      </c>
      <c r="H936" t="s">
        <v>135</v>
      </c>
      <c r="I936" t="s">
        <v>136</v>
      </c>
      <c r="J936" t="s">
        <v>137</v>
      </c>
      <c r="K936" t="s">
        <v>138</v>
      </c>
      <c r="L936" t="s">
        <v>2908</v>
      </c>
      <c r="M936" t="s">
        <v>2909</v>
      </c>
      <c r="N936">
        <v>1.895277777</v>
      </c>
      <c r="O936">
        <v>1</v>
      </c>
      <c r="P936">
        <v>1620</v>
      </c>
      <c r="Q936">
        <v>8</v>
      </c>
      <c r="R936">
        <v>12</v>
      </c>
      <c r="S936">
        <v>31</v>
      </c>
      <c r="T936">
        <v>211</v>
      </c>
      <c r="U936">
        <v>11</v>
      </c>
      <c r="V936">
        <v>11</v>
      </c>
      <c r="W936">
        <v>1.1399282662645542</v>
      </c>
      <c r="X936">
        <v>643.16527700109202</v>
      </c>
      <c r="Y936">
        <v>138.66151849140363</v>
      </c>
      <c r="Z936">
        <v>9.1591898677643258</v>
      </c>
      <c r="AA936">
        <v>857.33149118687038</v>
      </c>
      <c r="AB936">
        <v>737.91247051517098</v>
      </c>
      <c r="AC936">
        <v>6396.4665039570409</v>
      </c>
      <c r="AD936">
        <v>1016.3256372678455</v>
      </c>
      <c r="AE936">
        <v>9800.1620165534532</v>
      </c>
    </row>
    <row r="937" spans="1:31" x14ac:dyDescent="0.3">
      <c r="A937">
        <v>2552955</v>
      </c>
      <c r="B937">
        <v>1</v>
      </c>
      <c r="C937" t="s">
        <v>81</v>
      </c>
      <c r="D937" t="s">
        <v>117</v>
      </c>
      <c r="E937" t="s">
        <v>155</v>
      </c>
      <c r="F937" t="s">
        <v>2910</v>
      </c>
      <c r="G937" t="s">
        <v>989</v>
      </c>
      <c r="H937" t="s">
        <v>157</v>
      </c>
      <c r="I937" t="s">
        <v>136</v>
      </c>
      <c r="J937" t="s">
        <v>137</v>
      </c>
      <c r="K937" t="s">
        <v>138</v>
      </c>
      <c r="L937" t="s">
        <v>2911</v>
      </c>
      <c r="M937" t="s">
        <v>2912</v>
      </c>
      <c r="N937">
        <v>7.4111111110000003</v>
      </c>
      <c r="O937">
        <v>0</v>
      </c>
      <c r="P937">
        <v>38</v>
      </c>
      <c r="Q937">
        <v>0</v>
      </c>
      <c r="R937">
        <v>12</v>
      </c>
      <c r="S937">
        <v>0</v>
      </c>
      <c r="T937">
        <v>12</v>
      </c>
      <c r="U937">
        <v>0</v>
      </c>
      <c r="V937">
        <v>0</v>
      </c>
      <c r="W937">
        <v>0</v>
      </c>
      <c r="X937">
        <v>31.229087618498248</v>
      </c>
      <c r="Y937">
        <v>0</v>
      </c>
      <c r="Z937">
        <v>13.884554084969766</v>
      </c>
      <c r="AA937">
        <v>0</v>
      </c>
      <c r="AB937">
        <v>42.023311176919179</v>
      </c>
      <c r="AC937">
        <v>0</v>
      </c>
      <c r="AD937">
        <v>0</v>
      </c>
      <c r="AE937">
        <v>87.136952880387184</v>
      </c>
    </row>
    <row r="938" spans="1:31" x14ac:dyDescent="0.3">
      <c r="A938">
        <v>2553001</v>
      </c>
      <c r="B938">
        <v>1</v>
      </c>
      <c r="C938" t="s">
        <v>81</v>
      </c>
      <c r="D938" t="s">
        <v>118</v>
      </c>
      <c r="E938" t="s">
        <v>184</v>
      </c>
      <c r="F938" t="s">
        <v>2913</v>
      </c>
      <c r="G938" t="s">
        <v>134</v>
      </c>
      <c r="H938" t="s">
        <v>135</v>
      </c>
      <c r="I938" t="s">
        <v>136</v>
      </c>
      <c r="J938" t="s">
        <v>137</v>
      </c>
      <c r="K938" t="s">
        <v>138</v>
      </c>
      <c r="L938" t="s">
        <v>2914</v>
      </c>
      <c r="M938" t="s">
        <v>2915</v>
      </c>
      <c r="N938">
        <v>1.1616666659999999</v>
      </c>
      <c r="O938">
        <v>1</v>
      </c>
      <c r="P938">
        <v>60</v>
      </c>
      <c r="Q938">
        <v>0</v>
      </c>
      <c r="R938">
        <v>53</v>
      </c>
      <c r="S938">
        <v>0</v>
      </c>
      <c r="T938">
        <v>11</v>
      </c>
      <c r="U938">
        <v>0</v>
      </c>
      <c r="V938">
        <v>0</v>
      </c>
      <c r="W938">
        <v>0.18409508487999998</v>
      </c>
      <c r="X938">
        <v>11.826900469228065</v>
      </c>
      <c r="Y938">
        <v>0</v>
      </c>
      <c r="Z938">
        <v>14.932289221492066</v>
      </c>
      <c r="AA938">
        <v>0</v>
      </c>
      <c r="AB938">
        <v>7.2021962873519332</v>
      </c>
      <c r="AC938">
        <v>0</v>
      </c>
      <c r="AD938">
        <v>0</v>
      </c>
      <c r="AE938">
        <v>34.145481062952065</v>
      </c>
    </row>
    <row r="939" spans="1:31" x14ac:dyDescent="0.3">
      <c r="A939">
        <v>2553333</v>
      </c>
      <c r="B939">
        <v>1</v>
      </c>
      <c r="C939" t="s">
        <v>80</v>
      </c>
      <c r="D939" t="s">
        <v>93</v>
      </c>
      <c r="E939" t="s">
        <v>155</v>
      </c>
      <c r="F939" t="s">
        <v>2916</v>
      </c>
      <c r="G939" t="s">
        <v>202</v>
      </c>
      <c r="H939" t="s">
        <v>157</v>
      </c>
      <c r="I939" t="s">
        <v>136</v>
      </c>
      <c r="J939" t="s">
        <v>137</v>
      </c>
      <c r="K939" t="s">
        <v>138</v>
      </c>
      <c r="L939" t="s">
        <v>2917</v>
      </c>
      <c r="M939" t="s">
        <v>2918</v>
      </c>
      <c r="N939">
        <v>0.47833333300000003</v>
      </c>
      <c r="O939">
        <v>0</v>
      </c>
      <c r="P939">
        <v>106</v>
      </c>
      <c r="Q939">
        <v>0</v>
      </c>
      <c r="R939">
        <v>11</v>
      </c>
      <c r="S939">
        <v>0</v>
      </c>
      <c r="T939">
        <v>20</v>
      </c>
      <c r="U939">
        <v>0</v>
      </c>
      <c r="V939">
        <v>0</v>
      </c>
      <c r="W939">
        <v>0</v>
      </c>
      <c r="X939">
        <v>9.3497042120053244</v>
      </c>
      <c r="Y939">
        <v>0</v>
      </c>
      <c r="Z939">
        <v>3.1147560619074501</v>
      </c>
      <c r="AA939">
        <v>0</v>
      </c>
      <c r="AB939">
        <v>7.7730355586733619</v>
      </c>
      <c r="AC939">
        <v>0</v>
      </c>
      <c r="AD939">
        <v>0</v>
      </c>
      <c r="AE939">
        <v>20.237495832586134</v>
      </c>
    </row>
    <row r="940" spans="1:31" x14ac:dyDescent="0.3">
      <c r="A940">
        <v>2553293</v>
      </c>
      <c r="B940">
        <v>1</v>
      </c>
      <c r="C940" t="s">
        <v>81</v>
      </c>
      <c r="D940" t="s">
        <v>113</v>
      </c>
      <c r="E940" t="s">
        <v>184</v>
      </c>
      <c r="F940" t="s">
        <v>2919</v>
      </c>
      <c r="G940" t="s">
        <v>149</v>
      </c>
      <c r="H940" t="s">
        <v>135</v>
      </c>
      <c r="I940" t="s">
        <v>136</v>
      </c>
      <c r="J940" t="s">
        <v>137</v>
      </c>
      <c r="K940" t="s">
        <v>138</v>
      </c>
      <c r="L940" t="s">
        <v>2920</v>
      </c>
      <c r="M940" t="s">
        <v>2921</v>
      </c>
      <c r="N940">
        <v>1.6091666659999999</v>
      </c>
      <c r="O940">
        <v>0</v>
      </c>
      <c r="P940">
        <v>3</v>
      </c>
      <c r="Q940">
        <v>0</v>
      </c>
      <c r="R940">
        <v>33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1.2872447249879473</v>
      </c>
      <c r="Y940">
        <v>0</v>
      </c>
      <c r="Z940">
        <v>55.663058546291779</v>
      </c>
      <c r="AA940">
        <v>0</v>
      </c>
      <c r="AB940">
        <v>0</v>
      </c>
      <c r="AC940">
        <v>0</v>
      </c>
      <c r="AD940">
        <v>0</v>
      </c>
      <c r="AE940">
        <v>56.950303271279729</v>
      </c>
    </row>
    <row r="941" spans="1:31" x14ac:dyDescent="0.3">
      <c r="A941">
        <v>2553625</v>
      </c>
      <c r="B941">
        <v>1</v>
      </c>
      <c r="C941" t="s">
        <v>80</v>
      </c>
      <c r="D941" t="s">
        <v>96</v>
      </c>
      <c r="E941" t="s">
        <v>166</v>
      </c>
      <c r="F941" t="s">
        <v>2922</v>
      </c>
      <c r="G941" t="s">
        <v>181</v>
      </c>
      <c r="H941" t="s">
        <v>157</v>
      </c>
      <c r="I941" t="s">
        <v>136</v>
      </c>
      <c r="J941" t="s">
        <v>137</v>
      </c>
      <c r="K941" t="s">
        <v>138</v>
      </c>
      <c r="L941" t="s">
        <v>2923</v>
      </c>
      <c r="M941" t="s">
        <v>2924</v>
      </c>
      <c r="N941">
        <v>4.0313888880000004</v>
      </c>
      <c r="O941">
        <v>0</v>
      </c>
      <c r="P941">
        <v>1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1.8915100802326668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1.8915100802326668</v>
      </c>
    </row>
    <row r="942" spans="1:31" x14ac:dyDescent="0.3">
      <c r="A942">
        <v>2553439</v>
      </c>
      <c r="B942">
        <v>1</v>
      </c>
      <c r="C942" t="s">
        <v>81</v>
      </c>
      <c r="D942" t="s">
        <v>127</v>
      </c>
      <c r="E942" t="s">
        <v>147</v>
      </c>
      <c r="F942" t="s">
        <v>2172</v>
      </c>
      <c r="G942" t="s">
        <v>134</v>
      </c>
      <c r="H942" t="s">
        <v>135</v>
      </c>
      <c r="I942" t="s">
        <v>136</v>
      </c>
      <c r="J942" t="s">
        <v>137</v>
      </c>
      <c r="K942" t="s">
        <v>138</v>
      </c>
      <c r="L942" t="s">
        <v>2925</v>
      </c>
      <c r="M942" t="s">
        <v>2926</v>
      </c>
      <c r="N942">
        <v>1.6391666659999999</v>
      </c>
      <c r="O942">
        <v>4</v>
      </c>
      <c r="P942">
        <v>78</v>
      </c>
      <c r="Q942">
        <v>100</v>
      </c>
      <c r="R942">
        <v>92</v>
      </c>
      <c r="S942">
        <v>2</v>
      </c>
      <c r="T942">
        <v>8</v>
      </c>
      <c r="U942">
        <v>0</v>
      </c>
      <c r="V942">
        <v>0</v>
      </c>
      <c r="W942">
        <v>1.5855685248532834</v>
      </c>
      <c r="X942">
        <v>22.289302041262946</v>
      </c>
      <c r="Y942">
        <v>233.32733038693351</v>
      </c>
      <c r="Z942">
        <v>211.06934709111647</v>
      </c>
      <c r="AA942">
        <v>10.915658107727788</v>
      </c>
      <c r="AB942">
        <v>7.5439731111592492</v>
      </c>
      <c r="AC942">
        <v>0</v>
      </c>
      <c r="AD942">
        <v>0</v>
      </c>
      <c r="AE942">
        <v>486.73117926305321</v>
      </c>
    </row>
    <row r="943" spans="1:31" x14ac:dyDescent="0.3">
      <c r="A943">
        <v>2553688</v>
      </c>
      <c r="B943">
        <v>1</v>
      </c>
      <c r="C943" t="s">
        <v>80</v>
      </c>
      <c r="D943" t="s">
        <v>105</v>
      </c>
      <c r="E943" t="s">
        <v>166</v>
      </c>
      <c r="F943" t="s">
        <v>2927</v>
      </c>
      <c r="G943" t="s">
        <v>181</v>
      </c>
      <c r="H943" t="s">
        <v>157</v>
      </c>
      <c r="I943" t="s">
        <v>136</v>
      </c>
      <c r="J943" t="s">
        <v>137</v>
      </c>
      <c r="K943" t="s">
        <v>138</v>
      </c>
      <c r="L943" t="s">
        <v>2928</v>
      </c>
      <c r="M943" t="s">
        <v>2929</v>
      </c>
      <c r="N943">
        <v>3.8008333329999999</v>
      </c>
      <c r="O943">
        <v>0</v>
      </c>
      <c r="P943">
        <v>4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0.83618024741827657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0.83618024741827657</v>
      </c>
    </row>
    <row r="944" spans="1:31" x14ac:dyDescent="0.3">
      <c r="A944">
        <v>2553041</v>
      </c>
      <c r="B944">
        <v>1</v>
      </c>
      <c r="C944" t="s">
        <v>81</v>
      </c>
      <c r="D944" t="s">
        <v>115</v>
      </c>
      <c r="E944" t="s">
        <v>171</v>
      </c>
      <c r="F944" t="s">
        <v>2658</v>
      </c>
      <c r="G944" t="s">
        <v>190</v>
      </c>
      <c r="H944" t="s">
        <v>157</v>
      </c>
      <c r="I944" t="s">
        <v>136</v>
      </c>
      <c r="J944" t="s">
        <v>137</v>
      </c>
      <c r="K944" t="s">
        <v>138</v>
      </c>
      <c r="L944" t="s">
        <v>2930</v>
      </c>
      <c r="M944" t="s">
        <v>2931</v>
      </c>
      <c r="N944">
        <v>0.72750000000000004</v>
      </c>
      <c r="O944">
        <v>0</v>
      </c>
      <c r="P944">
        <v>61</v>
      </c>
      <c r="Q944">
        <v>0</v>
      </c>
      <c r="R944">
        <v>0</v>
      </c>
      <c r="S944">
        <v>0</v>
      </c>
      <c r="T944">
        <v>9</v>
      </c>
      <c r="U944">
        <v>0</v>
      </c>
      <c r="V944">
        <v>0</v>
      </c>
      <c r="W944">
        <v>0</v>
      </c>
      <c r="X944">
        <v>5.4578502041137069</v>
      </c>
      <c r="Y944">
        <v>0</v>
      </c>
      <c r="Z944">
        <v>0</v>
      </c>
      <c r="AA944">
        <v>0</v>
      </c>
      <c r="AB944">
        <v>6.4370014647899234</v>
      </c>
      <c r="AC944">
        <v>0</v>
      </c>
      <c r="AD944">
        <v>0</v>
      </c>
      <c r="AE944">
        <v>11.89485166890363</v>
      </c>
    </row>
    <row r="945" spans="1:31" x14ac:dyDescent="0.3">
      <c r="A945">
        <v>2553064</v>
      </c>
      <c r="B945">
        <v>1</v>
      </c>
      <c r="C945" t="s">
        <v>80</v>
      </c>
      <c r="D945" t="s">
        <v>94</v>
      </c>
      <c r="E945" t="s">
        <v>147</v>
      </c>
      <c r="F945" t="s">
        <v>2932</v>
      </c>
      <c r="G945" t="s">
        <v>202</v>
      </c>
      <c r="H945" t="s">
        <v>135</v>
      </c>
      <c r="I945" t="s">
        <v>136</v>
      </c>
      <c r="J945" t="s">
        <v>137</v>
      </c>
      <c r="K945" t="s">
        <v>138</v>
      </c>
      <c r="L945" t="s">
        <v>2933</v>
      </c>
      <c r="M945" t="s">
        <v>2934</v>
      </c>
      <c r="N945">
        <v>1.9908333330000001</v>
      </c>
      <c r="O945">
        <v>0</v>
      </c>
      <c r="P945">
        <v>246</v>
      </c>
      <c r="Q945">
        <v>6</v>
      </c>
      <c r="R945">
        <v>130</v>
      </c>
      <c r="S945">
        <v>4</v>
      </c>
      <c r="T945">
        <v>34</v>
      </c>
      <c r="U945">
        <v>1</v>
      </c>
      <c r="V945">
        <v>0</v>
      </c>
      <c r="W945">
        <v>0</v>
      </c>
      <c r="X945">
        <v>63.503596954769485</v>
      </c>
      <c r="Y945">
        <v>50.565025926021825</v>
      </c>
      <c r="Z945">
        <v>257.67855434995619</v>
      </c>
      <c r="AA945">
        <v>8.1747264901596566</v>
      </c>
      <c r="AB945">
        <v>37.179015171883286</v>
      </c>
      <c r="AC945">
        <v>7.9140120047738751</v>
      </c>
      <c r="AD945">
        <v>0</v>
      </c>
      <c r="AE945">
        <v>425.01493089756434</v>
      </c>
    </row>
    <row r="946" spans="1:31" x14ac:dyDescent="0.3">
      <c r="A946">
        <v>2553393</v>
      </c>
      <c r="B946">
        <v>1</v>
      </c>
      <c r="C946" t="s">
        <v>80</v>
      </c>
      <c r="D946" t="s">
        <v>92</v>
      </c>
      <c r="E946" t="s">
        <v>141</v>
      </c>
      <c r="F946" t="s">
        <v>2935</v>
      </c>
      <c r="G946" t="s">
        <v>134</v>
      </c>
      <c r="H946" t="s">
        <v>135</v>
      </c>
      <c r="I946" t="s">
        <v>136</v>
      </c>
      <c r="J946" t="s">
        <v>137</v>
      </c>
      <c r="K946" t="s">
        <v>138</v>
      </c>
      <c r="L946" t="s">
        <v>2936</v>
      </c>
      <c r="M946" t="s">
        <v>2937</v>
      </c>
      <c r="N946">
        <v>8.4444443999999994E-2</v>
      </c>
      <c r="O946">
        <v>0</v>
      </c>
      <c r="P946">
        <v>4871</v>
      </c>
      <c r="Q946">
        <v>9</v>
      </c>
      <c r="R946">
        <v>345</v>
      </c>
      <c r="S946">
        <v>38</v>
      </c>
      <c r="T946">
        <v>750</v>
      </c>
      <c r="U946">
        <v>2</v>
      </c>
      <c r="V946">
        <v>1</v>
      </c>
      <c r="W946">
        <v>0</v>
      </c>
      <c r="X946">
        <v>83.61995115346987</v>
      </c>
      <c r="Y946">
        <v>6.0550221941630404</v>
      </c>
      <c r="Z946">
        <v>8.4165339091683968</v>
      </c>
      <c r="AA946">
        <v>32.710005969626152</v>
      </c>
      <c r="AB946">
        <v>79.710963590238151</v>
      </c>
      <c r="AC946">
        <v>10.729785641976001</v>
      </c>
      <c r="AD946">
        <v>8.2328236023466676E-3</v>
      </c>
      <c r="AE946">
        <v>221.25049528224397</v>
      </c>
    </row>
    <row r="947" spans="1:31" x14ac:dyDescent="0.3">
      <c r="A947">
        <v>2553184</v>
      </c>
      <c r="B947">
        <v>1</v>
      </c>
      <c r="C947" t="s">
        <v>81</v>
      </c>
      <c r="D947" t="s">
        <v>121</v>
      </c>
      <c r="E947" t="s">
        <v>147</v>
      </c>
      <c r="F947" t="s">
        <v>1189</v>
      </c>
      <c r="G947" t="s">
        <v>134</v>
      </c>
      <c r="H947" t="s">
        <v>135</v>
      </c>
      <c r="I947" t="s">
        <v>136</v>
      </c>
      <c r="J947" t="s">
        <v>137</v>
      </c>
      <c r="K947" t="s">
        <v>138</v>
      </c>
      <c r="L947" t="s">
        <v>2938</v>
      </c>
      <c r="M947" t="s">
        <v>2939</v>
      </c>
      <c r="N947">
        <v>0.235555555</v>
      </c>
      <c r="O947">
        <v>3</v>
      </c>
      <c r="P947">
        <v>289</v>
      </c>
      <c r="Q947">
        <v>4</v>
      </c>
      <c r="R947">
        <v>38</v>
      </c>
      <c r="S947">
        <v>3</v>
      </c>
      <c r="T947">
        <v>14</v>
      </c>
      <c r="U947">
        <v>0</v>
      </c>
      <c r="V947">
        <v>0</v>
      </c>
      <c r="W947">
        <v>0.16087645440000001</v>
      </c>
      <c r="X947">
        <v>8.8919409880442597</v>
      </c>
      <c r="Y947">
        <v>1.7883578587409601</v>
      </c>
      <c r="Z947">
        <v>5.0072505016262934</v>
      </c>
      <c r="AA947">
        <v>5.3837830512100577</v>
      </c>
      <c r="AB947">
        <v>2.6391332308647115</v>
      </c>
      <c r="AC947">
        <v>0</v>
      </c>
      <c r="AD947">
        <v>0</v>
      </c>
      <c r="AE947">
        <v>23.871342084886283</v>
      </c>
    </row>
    <row r="948" spans="1:31" x14ac:dyDescent="0.3">
      <c r="A948">
        <v>2553084</v>
      </c>
      <c r="B948">
        <v>1</v>
      </c>
      <c r="C948" t="s">
        <v>81</v>
      </c>
      <c r="D948" t="s">
        <v>119</v>
      </c>
      <c r="E948" t="s">
        <v>184</v>
      </c>
      <c r="F948" t="s">
        <v>2940</v>
      </c>
      <c r="G948" t="s">
        <v>149</v>
      </c>
      <c r="H948" t="s">
        <v>135</v>
      </c>
      <c r="I948" t="s">
        <v>136</v>
      </c>
      <c r="J948" t="s">
        <v>137</v>
      </c>
      <c r="K948" t="s">
        <v>138</v>
      </c>
      <c r="L948" t="s">
        <v>2941</v>
      </c>
      <c r="M948" t="s">
        <v>2942</v>
      </c>
      <c r="N948">
        <v>3.3988888880000001</v>
      </c>
      <c r="O948">
        <v>0</v>
      </c>
      <c r="P948">
        <v>18</v>
      </c>
      <c r="Q948">
        <v>0</v>
      </c>
      <c r="R948">
        <v>24</v>
      </c>
      <c r="S948">
        <v>0</v>
      </c>
      <c r="T948">
        <v>3</v>
      </c>
      <c r="U948">
        <v>0</v>
      </c>
      <c r="V948">
        <v>0</v>
      </c>
      <c r="W948">
        <v>0</v>
      </c>
      <c r="X948">
        <v>10.611888652084623</v>
      </c>
      <c r="Y948">
        <v>0</v>
      </c>
      <c r="Z948">
        <v>67.652301565704732</v>
      </c>
      <c r="AA948">
        <v>0</v>
      </c>
      <c r="AB948">
        <v>5.1302112261905242</v>
      </c>
      <c r="AC948">
        <v>0</v>
      </c>
      <c r="AD948">
        <v>0</v>
      </c>
      <c r="AE948">
        <v>83.394401443979874</v>
      </c>
    </row>
    <row r="949" spans="1:31" x14ac:dyDescent="0.3">
      <c r="A949">
        <v>2553227</v>
      </c>
      <c r="B949">
        <v>1</v>
      </c>
      <c r="C949" t="s">
        <v>81</v>
      </c>
      <c r="D949" t="s">
        <v>122</v>
      </c>
      <c r="E949" t="s">
        <v>132</v>
      </c>
      <c r="F949" t="s">
        <v>2943</v>
      </c>
      <c r="G949" t="s">
        <v>134</v>
      </c>
      <c r="H949" t="s">
        <v>135</v>
      </c>
      <c r="I949" t="s">
        <v>136</v>
      </c>
      <c r="J949" t="s">
        <v>137</v>
      </c>
      <c r="K949" t="s">
        <v>138</v>
      </c>
      <c r="L949" t="s">
        <v>2944</v>
      </c>
      <c r="M949" t="s">
        <v>2945</v>
      </c>
      <c r="N949">
        <v>0.78166666600000001</v>
      </c>
      <c r="O949">
        <v>1</v>
      </c>
      <c r="P949">
        <v>20136</v>
      </c>
      <c r="Q949">
        <v>0</v>
      </c>
      <c r="R949">
        <v>22</v>
      </c>
      <c r="S949">
        <v>10</v>
      </c>
      <c r="T949">
        <v>1342</v>
      </c>
      <c r="U949">
        <v>0</v>
      </c>
      <c r="V949">
        <v>2</v>
      </c>
      <c r="W949">
        <v>0.17754151415999997</v>
      </c>
      <c r="X949">
        <v>2833.6633876299625</v>
      </c>
      <c r="Y949">
        <v>0</v>
      </c>
      <c r="Z949">
        <v>8.3598832555581186</v>
      </c>
      <c r="AA949">
        <v>62.776366836986156</v>
      </c>
      <c r="AB949">
        <v>1092.1996027413029</v>
      </c>
      <c r="AC949">
        <v>0</v>
      </c>
      <c r="AD949">
        <v>21.296462480864303</v>
      </c>
      <c r="AE949">
        <v>4018.473244458834</v>
      </c>
    </row>
    <row r="950" spans="1:31" x14ac:dyDescent="0.3">
      <c r="A950">
        <v>2553270</v>
      </c>
      <c r="B950">
        <v>1</v>
      </c>
      <c r="C950" t="s">
        <v>80</v>
      </c>
      <c r="D950" t="s">
        <v>93</v>
      </c>
      <c r="E950" t="s">
        <v>141</v>
      </c>
      <c r="F950" t="s">
        <v>2946</v>
      </c>
      <c r="G950" t="s">
        <v>194</v>
      </c>
      <c r="H950" t="s">
        <v>135</v>
      </c>
      <c r="I950" t="s">
        <v>136</v>
      </c>
      <c r="J950" t="s">
        <v>137</v>
      </c>
      <c r="K950" t="s">
        <v>144</v>
      </c>
      <c r="L950" t="s">
        <v>2947</v>
      </c>
      <c r="M950" t="s">
        <v>2948</v>
      </c>
      <c r="N950">
        <v>3.0766666659999999</v>
      </c>
      <c r="O950">
        <v>0</v>
      </c>
      <c r="P950">
        <v>14533</v>
      </c>
      <c r="Q950">
        <v>14</v>
      </c>
      <c r="R950">
        <v>2019</v>
      </c>
      <c r="S950">
        <v>65</v>
      </c>
      <c r="T950">
        <v>3417</v>
      </c>
      <c r="U950">
        <v>15</v>
      </c>
      <c r="V950">
        <v>7</v>
      </c>
      <c r="W950">
        <v>0</v>
      </c>
      <c r="X950">
        <v>6915.4498311332036</v>
      </c>
      <c r="Y950">
        <v>128.05064623407378</v>
      </c>
      <c r="Z950">
        <v>7970.8637910544348</v>
      </c>
      <c r="AA950">
        <v>2358.1316033015501</v>
      </c>
      <c r="AB950">
        <v>8807.20302497599</v>
      </c>
      <c r="AC950">
        <v>3089.6439676750547</v>
      </c>
      <c r="AD950">
        <v>723.98934442648829</v>
      </c>
      <c r="AE950">
        <v>29993.332208800795</v>
      </c>
    </row>
    <row r="951" spans="1:31" x14ac:dyDescent="0.3">
      <c r="A951">
        <v>2553021</v>
      </c>
      <c r="B951">
        <v>1</v>
      </c>
      <c r="C951" t="s">
        <v>80</v>
      </c>
      <c r="D951" t="s">
        <v>110</v>
      </c>
      <c r="E951" t="s">
        <v>184</v>
      </c>
      <c r="F951" t="s">
        <v>2949</v>
      </c>
      <c r="G951" t="s">
        <v>149</v>
      </c>
      <c r="H951" t="s">
        <v>135</v>
      </c>
      <c r="I951" t="s">
        <v>136</v>
      </c>
      <c r="J951" t="s">
        <v>137</v>
      </c>
      <c r="K951" t="s">
        <v>138</v>
      </c>
      <c r="L951" t="s">
        <v>2950</v>
      </c>
      <c r="M951" t="s">
        <v>2951</v>
      </c>
      <c r="N951">
        <v>4.3505555549999997</v>
      </c>
      <c r="O951">
        <v>0</v>
      </c>
      <c r="P951">
        <v>264</v>
      </c>
      <c r="Q951">
        <v>0</v>
      </c>
      <c r="R951">
        <v>0</v>
      </c>
      <c r="S951">
        <v>0</v>
      </c>
      <c r="T951">
        <v>87</v>
      </c>
      <c r="U951">
        <v>0</v>
      </c>
      <c r="V951">
        <v>1</v>
      </c>
      <c r="W951">
        <v>0</v>
      </c>
      <c r="X951">
        <v>270.26807353495593</v>
      </c>
      <c r="Y951">
        <v>0</v>
      </c>
      <c r="Z951">
        <v>0</v>
      </c>
      <c r="AA951">
        <v>0</v>
      </c>
      <c r="AB951">
        <v>511.19577711834813</v>
      </c>
      <c r="AC951">
        <v>0</v>
      </c>
      <c r="AD951">
        <v>24.981522781613855</v>
      </c>
      <c r="AE951">
        <v>806.44537343491788</v>
      </c>
    </row>
    <row r="952" spans="1:31" x14ac:dyDescent="0.3">
      <c r="A952">
        <v>2553164</v>
      </c>
      <c r="B952">
        <v>1</v>
      </c>
      <c r="C952" t="s">
        <v>80</v>
      </c>
      <c r="D952" t="s">
        <v>101</v>
      </c>
      <c r="E952" t="s">
        <v>141</v>
      </c>
      <c r="F952" t="s">
        <v>2952</v>
      </c>
      <c r="G952" t="s">
        <v>194</v>
      </c>
      <c r="H952" t="s">
        <v>135</v>
      </c>
      <c r="I952" t="s">
        <v>136</v>
      </c>
      <c r="J952" t="s">
        <v>137</v>
      </c>
      <c r="K952" t="s">
        <v>144</v>
      </c>
      <c r="L952" t="s">
        <v>2953</v>
      </c>
      <c r="M952" t="s">
        <v>2954</v>
      </c>
      <c r="N952">
        <v>5.2747222220000003</v>
      </c>
      <c r="O952">
        <v>5</v>
      </c>
      <c r="P952">
        <v>0</v>
      </c>
      <c r="Q952">
        <v>2</v>
      </c>
      <c r="R952">
        <v>0</v>
      </c>
      <c r="S952">
        <v>14</v>
      </c>
      <c r="T952">
        <v>0</v>
      </c>
      <c r="U952">
        <v>0</v>
      </c>
      <c r="V952">
        <v>0</v>
      </c>
      <c r="W952">
        <v>33.464796274985602</v>
      </c>
      <c r="X952">
        <v>0</v>
      </c>
      <c r="Y952">
        <v>17.751171714787194</v>
      </c>
      <c r="Z952">
        <v>0</v>
      </c>
      <c r="AA952">
        <v>1885.5186620373415</v>
      </c>
      <c r="AB952">
        <v>0</v>
      </c>
      <c r="AC952">
        <v>0</v>
      </c>
      <c r="AD952">
        <v>0</v>
      </c>
      <c r="AE952">
        <v>1936.7346300271142</v>
      </c>
    </row>
    <row r="953" spans="1:31" x14ac:dyDescent="0.3">
      <c r="A953">
        <v>2553705</v>
      </c>
      <c r="B953">
        <v>1</v>
      </c>
      <c r="C953" t="s">
        <v>81</v>
      </c>
      <c r="D953" t="s">
        <v>126</v>
      </c>
      <c r="E953" t="s">
        <v>147</v>
      </c>
      <c r="F953" t="s">
        <v>2955</v>
      </c>
      <c r="G953" t="s">
        <v>134</v>
      </c>
      <c r="H953" t="s">
        <v>135</v>
      </c>
      <c r="I953" t="s">
        <v>136</v>
      </c>
      <c r="J953" t="s">
        <v>137</v>
      </c>
      <c r="K953" t="s">
        <v>138</v>
      </c>
      <c r="L953" t="s">
        <v>2956</v>
      </c>
      <c r="M953" t="s">
        <v>2957</v>
      </c>
      <c r="N953">
        <v>0.80333333299999998</v>
      </c>
      <c r="O953">
        <v>3</v>
      </c>
      <c r="P953">
        <v>362</v>
      </c>
      <c r="Q953">
        <v>6</v>
      </c>
      <c r="R953">
        <v>112</v>
      </c>
      <c r="S953">
        <v>1</v>
      </c>
      <c r="T953">
        <v>12</v>
      </c>
      <c r="U953">
        <v>0</v>
      </c>
      <c r="V953">
        <v>0</v>
      </c>
      <c r="W953">
        <v>0.49882619712000004</v>
      </c>
      <c r="X953">
        <v>17.867434387193725</v>
      </c>
      <c r="Y953">
        <v>21.234555055605941</v>
      </c>
      <c r="Z953">
        <v>5.5146119277515542</v>
      </c>
      <c r="AA953">
        <v>3.6459450754952871</v>
      </c>
      <c r="AB953">
        <v>0.86776913575001779</v>
      </c>
      <c r="AC953">
        <v>0</v>
      </c>
      <c r="AD953">
        <v>0</v>
      </c>
      <c r="AE953">
        <v>49.629141778916519</v>
      </c>
    </row>
    <row r="954" spans="1:31" x14ac:dyDescent="0.3">
      <c r="A954">
        <v>2553313</v>
      </c>
      <c r="B954">
        <v>1</v>
      </c>
      <c r="C954" t="s">
        <v>80</v>
      </c>
      <c r="D954" t="s">
        <v>104</v>
      </c>
      <c r="E954" t="s">
        <v>171</v>
      </c>
      <c r="F954" t="s">
        <v>2958</v>
      </c>
      <c r="G954" t="s">
        <v>989</v>
      </c>
      <c r="H954" t="s">
        <v>157</v>
      </c>
      <c r="I954" t="s">
        <v>136</v>
      </c>
      <c r="J954" t="s">
        <v>137</v>
      </c>
      <c r="K954" t="s">
        <v>138</v>
      </c>
      <c r="L954" t="s">
        <v>2959</v>
      </c>
      <c r="M954" t="s">
        <v>2960</v>
      </c>
      <c r="N954">
        <v>1.5652777769999999</v>
      </c>
      <c r="O954">
        <v>0</v>
      </c>
      <c r="P954">
        <v>22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8.7226374370528781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8.7226374370528781</v>
      </c>
    </row>
    <row r="955" spans="1:31" x14ac:dyDescent="0.3">
      <c r="A955">
        <v>2553691</v>
      </c>
      <c r="B955">
        <v>1</v>
      </c>
      <c r="C955" t="s">
        <v>81</v>
      </c>
      <c r="D955" t="s">
        <v>121</v>
      </c>
      <c r="E955" t="s">
        <v>147</v>
      </c>
      <c r="F955" t="s">
        <v>1189</v>
      </c>
      <c r="G955" t="s">
        <v>134</v>
      </c>
      <c r="H955" t="s">
        <v>135</v>
      </c>
      <c r="I955" t="s">
        <v>136</v>
      </c>
      <c r="J955" t="s">
        <v>137</v>
      </c>
      <c r="K955" t="s">
        <v>138</v>
      </c>
      <c r="L955" t="s">
        <v>2961</v>
      </c>
      <c r="M955" t="s">
        <v>2962</v>
      </c>
      <c r="N955">
        <v>0.70888888800000005</v>
      </c>
      <c r="O955">
        <v>3</v>
      </c>
      <c r="P955">
        <v>289</v>
      </c>
      <c r="Q955">
        <v>4</v>
      </c>
      <c r="R955">
        <v>38</v>
      </c>
      <c r="S955">
        <v>3</v>
      </c>
      <c r="T955">
        <v>14</v>
      </c>
      <c r="U955">
        <v>0</v>
      </c>
      <c r="V955">
        <v>0</v>
      </c>
      <c r="W955">
        <v>0.50629888968000003</v>
      </c>
      <c r="X955">
        <v>27.568601489058487</v>
      </c>
      <c r="Y955">
        <v>4.4621081656103634</v>
      </c>
      <c r="Z955">
        <v>12.111885664601861</v>
      </c>
      <c r="AA955">
        <v>13.62790567883915</v>
      </c>
      <c r="AB955">
        <v>5.3229634330768221</v>
      </c>
      <c r="AC955">
        <v>0</v>
      </c>
      <c r="AD955">
        <v>0</v>
      </c>
      <c r="AE955">
        <v>63.599763320866678</v>
      </c>
    </row>
    <row r="956" spans="1:31" x14ac:dyDescent="0.3">
      <c r="A956">
        <v>2553004</v>
      </c>
      <c r="B956">
        <v>1</v>
      </c>
      <c r="C956" t="s">
        <v>80</v>
      </c>
      <c r="D956" t="s">
        <v>84</v>
      </c>
      <c r="E956" t="s">
        <v>184</v>
      </c>
      <c r="F956" t="s">
        <v>2963</v>
      </c>
      <c r="G956" t="s">
        <v>2568</v>
      </c>
      <c r="H956" t="s">
        <v>135</v>
      </c>
      <c r="I956" t="s">
        <v>136</v>
      </c>
      <c r="J956" t="s">
        <v>137</v>
      </c>
      <c r="K956" t="s">
        <v>138</v>
      </c>
      <c r="L956" t="s">
        <v>2964</v>
      </c>
      <c r="M956" t="s">
        <v>2965</v>
      </c>
      <c r="N956">
        <v>2.9797222219999999</v>
      </c>
      <c r="O956">
        <v>0</v>
      </c>
      <c r="P956">
        <v>140</v>
      </c>
      <c r="Q956">
        <v>0</v>
      </c>
      <c r="R956">
        <v>2</v>
      </c>
      <c r="S956">
        <v>0</v>
      </c>
      <c r="T956">
        <v>5</v>
      </c>
      <c r="U956">
        <v>0</v>
      </c>
      <c r="V956">
        <v>0</v>
      </c>
      <c r="W956">
        <v>0</v>
      </c>
      <c r="X956">
        <v>84.628802422221455</v>
      </c>
      <c r="Y956">
        <v>0</v>
      </c>
      <c r="Z956">
        <v>6.3589514274362422</v>
      </c>
      <c r="AA956">
        <v>0</v>
      </c>
      <c r="AB956">
        <v>16.004447836203646</v>
      </c>
      <c r="AC956">
        <v>0</v>
      </c>
      <c r="AD956">
        <v>0</v>
      </c>
      <c r="AE956">
        <v>106.99220168586135</v>
      </c>
    </row>
    <row r="957" spans="1:31" x14ac:dyDescent="0.3">
      <c r="A957">
        <v>2553336</v>
      </c>
      <c r="B957">
        <v>1</v>
      </c>
      <c r="C957" t="s">
        <v>81</v>
      </c>
      <c r="D957" t="s">
        <v>115</v>
      </c>
      <c r="E957" t="s">
        <v>184</v>
      </c>
      <c r="F957" t="s">
        <v>2966</v>
      </c>
      <c r="G957" t="s">
        <v>844</v>
      </c>
      <c r="H957" t="s">
        <v>135</v>
      </c>
      <c r="I957" t="s">
        <v>136</v>
      </c>
      <c r="J957" t="s">
        <v>137</v>
      </c>
      <c r="K957" t="s">
        <v>138</v>
      </c>
      <c r="L957" t="s">
        <v>2967</v>
      </c>
      <c r="M957" t="s">
        <v>2968</v>
      </c>
      <c r="N957">
        <v>1.4058333329999999</v>
      </c>
      <c r="O957">
        <v>0</v>
      </c>
      <c r="P957">
        <v>32</v>
      </c>
      <c r="Q957">
        <v>0</v>
      </c>
      <c r="R957">
        <v>0</v>
      </c>
      <c r="S957">
        <v>0</v>
      </c>
      <c r="T957">
        <v>1</v>
      </c>
      <c r="U957">
        <v>0</v>
      </c>
      <c r="V957">
        <v>0</v>
      </c>
      <c r="W957">
        <v>0</v>
      </c>
      <c r="X957">
        <v>5.7899026488533396</v>
      </c>
      <c r="Y957">
        <v>0</v>
      </c>
      <c r="Z957">
        <v>0</v>
      </c>
      <c r="AA957">
        <v>0</v>
      </c>
      <c r="AB957">
        <v>0.60249529214883002</v>
      </c>
      <c r="AC957">
        <v>0</v>
      </c>
      <c r="AD957">
        <v>0</v>
      </c>
      <c r="AE957">
        <v>6.3923979410021694</v>
      </c>
    </row>
    <row r="958" spans="1:31" x14ac:dyDescent="0.3">
      <c r="A958">
        <v>2552935</v>
      </c>
      <c r="B958">
        <v>1</v>
      </c>
      <c r="C958" t="s">
        <v>80</v>
      </c>
      <c r="D958" t="s">
        <v>108</v>
      </c>
      <c r="E958" t="s">
        <v>147</v>
      </c>
      <c r="F958" t="s">
        <v>2969</v>
      </c>
      <c r="G958" t="s">
        <v>134</v>
      </c>
      <c r="H958" t="s">
        <v>135</v>
      </c>
      <c r="I958" t="s">
        <v>136</v>
      </c>
      <c r="J958" t="s">
        <v>137</v>
      </c>
      <c r="K958" t="s">
        <v>138</v>
      </c>
      <c r="L958" t="s">
        <v>2970</v>
      </c>
      <c r="M958" t="s">
        <v>2971</v>
      </c>
      <c r="N958">
        <v>0.24944444399999999</v>
      </c>
      <c r="O958">
        <v>0</v>
      </c>
      <c r="P958">
        <v>336</v>
      </c>
      <c r="Q958">
        <v>0</v>
      </c>
      <c r="R958">
        <v>155</v>
      </c>
      <c r="S958">
        <v>3</v>
      </c>
      <c r="T958">
        <v>81</v>
      </c>
      <c r="U958">
        <v>0</v>
      </c>
      <c r="V958">
        <v>0</v>
      </c>
      <c r="W958">
        <v>0</v>
      </c>
      <c r="X958">
        <v>9.7236548989021276</v>
      </c>
      <c r="Y958">
        <v>0</v>
      </c>
      <c r="Z958">
        <v>14.475162955351822</v>
      </c>
      <c r="AA958">
        <v>3.773777758302292</v>
      </c>
      <c r="AB958">
        <v>5.9007361803648211</v>
      </c>
      <c r="AC958">
        <v>0</v>
      </c>
      <c r="AD958">
        <v>0</v>
      </c>
      <c r="AE958">
        <v>33.873331792921064</v>
      </c>
    </row>
    <row r="959" spans="1:31" x14ac:dyDescent="0.3">
      <c r="A959">
        <v>2553522</v>
      </c>
      <c r="B959">
        <v>1</v>
      </c>
      <c r="C959" t="s">
        <v>80</v>
      </c>
      <c r="D959" t="s">
        <v>105</v>
      </c>
      <c r="E959" t="s">
        <v>184</v>
      </c>
      <c r="F959" t="s">
        <v>2972</v>
      </c>
      <c r="G959" t="s">
        <v>186</v>
      </c>
      <c r="H959" t="s">
        <v>135</v>
      </c>
      <c r="I959" t="s">
        <v>136</v>
      </c>
      <c r="J959" t="s">
        <v>137</v>
      </c>
      <c r="K959" t="s">
        <v>138</v>
      </c>
      <c r="L959" t="s">
        <v>2973</v>
      </c>
      <c r="M959" t="s">
        <v>2974</v>
      </c>
      <c r="N959">
        <v>9.409444444</v>
      </c>
      <c r="O959">
        <v>0</v>
      </c>
      <c r="P959">
        <v>1</v>
      </c>
      <c r="Q959">
        <v>0</v>
      </c>
      <c r="R959">
        <v>0</v>
      </c>
      <c r="S959">
        <v>0</v>
      </c>
      <c r="T959">
        <v>2</v>
      </c>
      <c r="U959">
        <v>0</v>
      </c>
      <c r="V959">
        <v>0</v>
      </c>
      <c r="W959">
        <v>0</v>
      </c>
      <c r="X959">
        <v>1.9046116284799997</v>
      </c>
      <c r="Y959">
        <v>0</v>
      </c>
      <c r="Z959">
        <v>0</v>
      </c>
      <c r="AA959">
        <v>0</v>
      </c>
      <c r="AB959">
        <v>12.02510635116</v>
      </c>
      <c r="AC959">
        <v>0</v>
      </c>
      <c r="AD959">
        <v>0</v>
      </c>
      <c r="AE959">
        <v>13.929717979639999</v>
      </c>
    </row>
    <row r="960" spans="1:31" x14ac:dyDescent="0.3">
      <c r="A960">
        <v>2552981</v>
      </c>
      <c r="B960">
        <v>1</v>
      </c>
      <c r="C960" t="s">
        <v>81</v>
      </c>
      <c r="D960" t="s">
        <v>128</v>
      </c>
      <c r="E960" t="s">
        <v>147</v>
      </c>
      <c r="F960" t="s">
        <v>2975</v>
      </c>
      <c r="G960" t="s">
        <v>134</v>
      </c>
      <c r="H960" t="s">
        <v>135</v>
      </c>
      <c r="I960" t="s">
        <v>136</v>
      </c>
      <c r="J960" t="s">
        <v>137</v>
      </c>
      <c r="K960" t="s">
        <v>138</v>
      </c>
      <c r="L960" t="s">
        <v>2976</v>
      </c>
      <c r="M960" t="s">
        <v>2977</v>
      </c>
      <c r="N960">
        <v>1.073055555</v>
      </c>
      <c r="O960">
        <v>0</v>
      </c>
      <c r="P960">
        <v>0</v>
      </c>
      <c r="Q960">
        <v>0</v>
      </c>
      <c r="R960">
        <v>0</v>
      </c>
      <c r="S960">
        <v>17</v>
      </c>
      <c r="T960">
        <v>0</v>
      </c>
      <c r="U960">
        <v>22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555.73749432591376</v>
      </c>
      <c r="AB960">
        <v>0</v>
      </c>
      <c r="AC960">
        <v>1697.3487917880921</v>
      </c>
      <c r="AD960">
        <v>0</v>
      </c>
      <c r="AE960">
        <v>2253.0862861140058</v>
      </c>
    </row>
    <row r="961" spans="1:31" x14ac:dyDescent="0.3">
      <c r="A961">
        <v>2553499</v>
      </c>
      <c r="B961">
        <v>1</v>
      </c>
      <c r="C961" t="s">
        <v>80</v>
      </c>
      <c r="D961" t="s">
        <v>100</v>
      </c>
      <c r="E961" t="s">
        <v>184</v>
      </c>
      <c r="F961" t="s">
        <v>2978</v>
      </c>
      <c r="G961" t="s">
        <v>134</v>
      </c>
      <c r="H961" t="s">
        <v>135</v>
      </c>
      <c r="I961" t="s">
        <v>136</v>
      </c>
      <c r="J961" t="s">
        <v>137</v>
      </c>
      <c r="K961" t="s">
        <v>138</v>
      </c>
      <c r="L961" t="s">
        <v>2979</v>
      </c>
      <c r="M961" t="s">
        <v>2980</v>
      </c>
      <c r="N961">
        <v>0.52555555499999995</v>
      </c>
      <c r="O961">
        <v>0</v>
      </c>
      <c r="P961">
        <v>185</v>
      </c>
      <c r="Q961">
        <v>0</v>
      </c>
      <c r="R961">
        <v>46</v>
      </c>
      <c r="S961">
        <v>0</v>
      </c>
      <c r="T961">
        <v>38</v>
      </c>
      <c r="U961">
        <v>0</v>
      </c>
      <c r="V961">
        <v>0</v>
      </c>
      <c r="W961">
        <v>0</v>
      </c>
      <c r="X961">
        <v>22.227992694237841</v>
      </c>
      <c r="Y961">
        <v>0</v>
      </c>
      <c r="Z961">
        <v>11.116076136889081</v>
      </c>
      <c r="AA961">
        <v>0</v>
      </c>
      <c r="AB961">
        <v>13.898324359005436</v>
      </c>
      <c r="AC961">
        <v>0</v>
      </c>
      <c r="AD961">
        <v>0</v>
      </c>
      <c r="AE961">
        <v>47.242393190132354</v>
      </c>
    </row>
    <row r="962" spans="1:31" x14ac:dyDescent="0.3">
      <c r="A962">
        <v>2553104</v>
      </c>
      <c r="B962">
        <v>1</v>
      </c>
      <c r="C962" t="s">
        <v>80</v>
      </c>
      <c r="D962" t="s">
        <v>98</v>
      </c>
      <c r="E962" t="s">
        <v>147</v>
      </c>
      <c r="F962" t="s">
        <v>2981</v>
      </c>
      <c r="G962" t="s">
        <v>194</v>
      </c>
      <c r="H962" t="s">
        <v>135</v>
      </c>
      <c r="I962" t="s">
        <v>136</v>
      </c>
      <c r="J962" t="s">
        <v>137</v>
      </c>
      <c r="K962" t="s">
        <v>144</v>
      </c>
      <c r="L962" t="s">
        <v>2982</v>
      </c>
      <c r="M962" t="s">
        <v>2983</v>
      </c>
      <c r="N962">
        <v>5.5477777770000003</v>
      </c>
      <c r="O962">
        <v>0</v>
      </c>
      <c r="P962">
        <v>1212</v>
      </c>
      <c r="Q962">
        <v>2</v>
      </c>
      <c r="R962">
        <v>198</v>
      </c>
      <c r="S962">
        <v>7</v>
      </c>
      <c r="T962">
        <v>356</v>
      </c>
      <c r="U962">
        <v>0</v>
      </c>
      <c r="V962">
        <v>0</v>
      </c>
      <c r="W962">
        <v>0</v>
      </c>
      <c r="X962">
        <v>731.12768226898822</v>
      </c>
      <c r="Y962">
        <v>15.036498000689489</v>
      </c>
      <c r="Z962">
        <v>342.18666870457355</v>
      </c>
      <c r="AA962">
        <v>70.549161328847774</v>
      </c>
      <c r="AB962">
        <v>913.71076661646464</v>
      </c>
      <c r="AC962">
        <v>0</v>
      </c>
      <c r="AD962">
        <v>0</v>
      </c>
      <c r="AE962">
        <v>2072.6107769195637</v>
      </c>
    </row>
    <row r="963" spans="1:31" x14ac:dyDescent="0.3">
      <c r="A963">
        <v>2552941</v>
      </c>
      <c r="B963">
        <v>1</v>
      </c>
      <c r="C963" t="s">
        <v>80</v>
      </c>
      <c r="D963" t="s">
        <v>108</v>
      </c>
      <c r="E963" t="s">
        <v>147</v>
      </c>
      <c r="F963" t="s">
        <v>2984</v>
      </c>
      <c r="G963" t="s">
        <v>134</v>
      </c>
      <c r="H963" t="s">
        <v>135</v>
      </c>
      <c r="I963" t="s">
        <v>136</v>
      </c>
      <c r="J963" t="s">
        <v>137</v>
      </c>
      <c r="K963" t="s">
        <v>138</v>
      </c>
      <c r="L963" t="s">
        <v>2985</v>
      </c>
      <c r="M963" t="s">
        <v>2986</v>
      </c>
      <c r="N963">
        <v>0.4375</v>
      </c>
      <c r="O963">
        <v>0</v>
      </c>
      <c r="P963">
        <v>1945</v>
      </c>
      <c r="Q963">
        <v>1</v>
      </c>
      <c r="R963">
        <v>312</v>
      </c>
      <c r="S963">
        <v>12</v>
      </c>
      <c r="T963">
        <v>220</v>
      </c>
      <c r="U963">
        <v>0</v>
      </c>
      <c r="V963">
        <v>0</v>
      </c>
      <c r="W963">
        <v>0</v>
      </c>
      <c r="X963">
        <v>97.665794011593249</v>
      </c>
      <c r="Y963">
        <v>0.57588410424999992</v>
      </c>
      <c r="Z963">
        <v>18.626399124411805</v>
      </c>
      <c r="AA963">
        <v>23.758545008671589</v>
      </c>
      <c r="AB963">
        <v>25.866100889922599</v>
      </c>
      <c r="AC963">
        <v>0</v>
      </c>
      <c r="AD963">
        <v>0</v>
      </c>
      <c r="AE963">
        <v>166.49272313884924</v>
      </c>
    </row>
    <row r="964" spans="1:31" x14ac:dyDescent="0.3">
      <c r="A964">
        <v>2553144</v>
      </c>
      <c r="B964">
        <v>1</v>
      </c>
      <c r="C964" t="s">
        <v>80</v>
      </c>
      <c r="D964" t="s">
        <v>94</v>
      </c>
      <c r="E964" t="s">
        <v>184</v>
      </c>
      <c r="F964" t="s">
        <v>2987</v>
      </c>
      <c r="G964" t="s">
        <v>1084</v>
      </c>
      <c r="H964" t="s">
        <v>135</v>
      </c>
      <c r="I964" t="s">
        <v>136</v>
      </c>
      <c r="J964" t="s">
        <v>137</v>
      </c>
      <c r="K964" t="s">
        <v>138</v>
      </c>
      <c r="L964" t="s">
        <v>2988</v>
      </c>
      <c r="M964" t="s">
        <v>2989</v>
      </c>
      <c r="N964">
        <v>3.6666666659999998</v>
      </c>
      <c r="O964">
        <v>0</v>
      </c>
      <c r="P964">
        <v>0</v>
      </c>
      <c r="Q964">
        <v>0</v>
      </c>
      <c r="R964">
        <v>0</v>
      </c>
      <c r="S964">
        <v>1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5.8935751049333334</v>
      </c>
      <c r="AB964">
        <v>0</v>
      </c>
      <c r="AC964">
        <v>0</v>
      </c>
      <c r="AD964">
        <v>0</v>
      </c>
      <c r="AE964">
        <v>5.8935751049333334</v>
      </c>
    </row>
    <row r="965" spans="1:31" x14ac:dyDescent="0.3">
      <c r="A965">
        <v>2553044</v>
      </c>
      <c r="B965">
        <v>1</v>
      </c>
      <c r="C965" t="s">
        <v>81</v>
      </c>
      <c r="D965" t="s">
        <v>116</v>
      </c>
      <c r="E965" t="s">
        <v>184</v>
      </c>
      <c r="F965" t="s">
        <v>2990</v>
      </c>
      <c r="G965" t="s">
        <v>1218</v>
      </c>
      <c r="H965" t="s">
        <v>135</v>
      </c>
      <c r="I965" t="s">
        <v>136</v>
      </c>
      <c r="J965" t="s">
        <v>137</v>
      </c>
      <c r="K965" t="s">
        <v>138</v>
      </c>
      <c r="L965" t="s">
        <v>2991</v>
      </c>
      <c r="M965" t="s">
        <v>2992</v>
      </c>
      <c r="N965">
        <v>1.5213888879999999</v>
      </c>
      <c r="O965">
        <v>0</v>
      </c>
      <c r="P965">
        <v>230</v>
      </c>
      <c r="Q965">
        <v>0</v>
      </c>
      <c r="R965">
        <v>10</v>
      </c>
      <c r="S965">
        <v>0</v>
      </c>
      <c r="T965">
        <v>8</v>
      </c>
      <c r="U965">
        <v>0</v>
      </c>
      <c r="V965">
        <v>0</v>
      </c>
      <c r="W965">
        <v>0</v>
      </c>
      <c r="X965">
        <v>35.842836218752687</v>
      </c>
      <c r="Y965">
        <v>0</v>
      </c>
      <c r="Z965">
        <v>8.4353431926039377</v>
      </c>
      <c r="AA965">
        <v>0</v>
      </c>
      <c r="AB965">
        <v>5.5086532699639443</v>
      </c>
      <c r="AC965">
        <v>0</v>
      </c>
      <c r="AD965">
        <v>0</v>
      </c>
      <c r="AE965">
        <v>49.786832681320568</v>
      </c>
    </row>
    <row r="966" spans="1:31" x14ac:dyDescent="0.3">
      <c r="A966">
        <v>2553585</v>
      </c>
      <c r="B966">
        <v>1</v>
      </c>
      <c r="C966" t="s">
        <v>80</v>
      </c>
      <c r="D966" t="s">
        <v>105</v>
      </c>
      <c r="E966" t="s">
        <v>166</v>
      </c>
      <c r="F966" t="s">
        <v>1183</v>
      </c>
      <c r="G966" t="s">
        <v>181</v>
      </c>
      <c r="H966" t="s">
        <v>157</v>
      </c>
      <c r="I966" t="s">
        <v>136</v>
      </c>
      <c r="J966" t="s">
        <v>137</v>
      </c>
      <c r="K966" t="s">
        <v>138</v>
      </c>
      <c r="L966" t="s">
        <v>2993</v>
      </c>
      <c r="M966" t="s">
        <v>2994</v>
      </c>
      <c r="N966">
        <v>2.6386111109999999</v>
      </c>
      <c r="O966">
        <v>0</v>
      </c>
      <c r="P966">
        <v>2</v>
      </c>
      <c r="Q966">
        <v>0</v>
      </c>
      <c r="R966">
        <v>0</v>
      </c>
      <c r="S966">
        <v>0</v>
      </c>
      <c r="T966">
        <v>1</v>
      </c>
      <c r="U966">
        <v>0</v>
      </c>
      <c r="V966">
        <v>0</v>
      </c>
      <c r="W966">
        <v>0</v>
      </c>
      <c r="X966">
        <v>2.4798810210867797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2.4798810210867797</v>
      </c>
    </row>
    <row r="967" spans="1:31" x14ac:dyDescent="0.3">
      <c r="A967">
        <v>2553061</v>
      </c>
      <c r="B967">
        <v>1</v>
      </c>
      <c r="C967" t="s">
        <v>80</v>
      </c>
      <c r="D967" t="s">
        <v>94</v>
      </c>
      <c r="E967" t="s">
        <v>147</v>
      </c>
      <c r="F967" t="s">
        <v>2995</v>
      </c>
      <c r="G967" t="s">
        <v>134</v>
      </c>
      <c r="H967" t="s">
        <v>135</v>
      </c>
      <c r="I967" t="s">
        <v>136</v>
      </c>
      <c r="J967" t="s">
        <v>137</v>
      </c>
      <c r="K967" t="s">
        <v>138</v>
      </c>
      <c r="L967" t="s">
        <v>2996</v>
      </c>
      <c r="M967" t="s">
        <v>2997</v>
      </c>
      <c r="N967">
        <v>2.6802777770000001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822.73699712896325</v>
      </c>
      <c r="AD967">
        <v>0</v>
      </c>
      <c r="AE967">
        <v>822.73699712896325</v>
      </c>
    </row>
    <row r="968" spans="1:31" x14ac:dyDescent="0.3">
      <c r="A968">
        <v>2553273</v>
      </c>
      <c r="B968">
        <v>1</v>
      </c>
      <c r="C968" t="s">
        <v>81</v>
      </c>
      <c r="D968" t="s">
        <v>122</v>
      </c>
      <c r="E968" t="s">
        <v>147</v>
      </c>
      <c r="F968" t="s">
        <v>2998</v>
      </c>
      <c r="G968" t="s">
        <v>134</v>
      </c>
      <c r="H968" t="s">
        <v>135</v>
      </c>
      <c r="I968" t="s">
        <v>136</v>
      </c>
      <c r="J968" t="s">
        <v>137</v>
      </c>
      <c r="K968" t="s">
        <v>138</v>
      </c>
      <c r="L968" t="s">
        <v>2999</v>
      </c>
      <c r="M968" t="s">
        <v>3000</v>
      </c>
      <c r="N968">
        <v>2.6102777769999999</v>
      </c>
      <c r="O968">
        <v>3</v>
      </c>
      <c r="P968">
        <v>1843</v>
      </c>
      <c r="Q968">
        <v>14</v>
      </c>
      <c r="R968">
        <v>28</v>
      </c>
      <c r="S968">
        <v>3</v>
      </c>
      <c r="T968">
        <v>176</v>
      </c>
      <c r="U968">
        <v>2</v>
      </c>
      <c r="V968">
        <v>0</v>
      </c>
      <c r="W968">
        <v>1.7420487204000001</v>
      </c>
      <c r="X968">
        <v>670.26568851311117</v>
      </c>
      <c r="Y968">
        <v>112.4462796900458</v>
      </c>
      <c r="Z968">
        <v>65.516606514319051</v>
      </c>
      <c r="AA968">
        <v>14.789281679784793</v>
      </c>
      <c r="AB968">
        <v>343.60062701885886</v>
      </c>
      <c r="AC968">
        <v>152.66017638231529</v>
      </c>
      <c r="AD968">
        <v>0</v>
      </c>
      <c r="AE968">
        <v>1361.0207085188351</v>
      </c>
    </row>
    <row r="969" spans="1:31" x14ac:dyDescent="0.3">
      <c r="A969">
        <v>2553253</v>
      </c>
      <c r="B969">
        <v>1</v>
      </c>
      <c r="C969" t="s">
        <v>80</v>
      </c>
      <c r="D969" t="s">
        <v>106</v>
      </c>
      <c r="E969" t="s">
        <v>155</v>
      </c>
      <c r="F969" t="s">
        <v>3001</v>
      </c>
      <c r="G969" t="s">
        <v>206</v>
      </c>
      <c r="H969" t="s">
        <v>157</v>
      </c>
      <c r="I969" t="s">
        <v>136</v>
      </c>
      <c r="J969" t="s">
        <v>137</v>
      </c>
      <c r="K969" t="s">
        <v>138</v>
      </c>
      <c r="L969" t="s">
        <v>3002</v>
      </c>
      <c r="M969" t="s">
        <v>3003</v>
      </c>
      <c r="N969">
        <v>4.3766666660000002</v>
      </c>
      <c r="O969">
        <v>0</v>
      </c>
      <c r="P969">
        <v>0</v>
      </c>
      <c r="Q969">
        <v>0</v>
      </c>
      <c r="R969">
        <v>12</v>
      </c>
      <c r="S969">
        <v>0</v>
      </c>
      <c r="T969">
        <v>2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110.36896645189776</v>
      </c>
      <c r="AA969">
        <v>0</v>
      </c>
      <c r="AB969">
        <v>30.993076736843683</v>
      </c>
      <c r="AC969">
        <v>0</v>
      </c>
      <c r="AD969">
        <v>0</v>
      </c>
      <c r="AE969">
        <v>141.36204318874144</v>
      </c>
    </row>
    <row r="970" spans="1:31" x14ac:dyDescent="0.3">
      <c r="A970">
        <v>2553081</v>
      </c>
      <c r="B970">
        <v>1</v>
      </c>
      <c r="C970" t="s">
        <v>80</v>
      </c>
      <c r="D970" t="s">
        <v>95</v>
      </c>
      <c r="E970" t="s">
        <v>147</v>
      </c>
      <c r="F970" t="s">
        <v>3004</v>
      </c>
      <c r="G970" t="s">
        <v>194</v>
      </c>
      <c r="H970" t="s">
        <v>135</v>
      </c>
      <c r="I970" t="s">
        <v>136</v>
      </c>
      <c r="J970" t="s">
        <v>137</v>
      </c>
      <c r="K970" t="s">
        <v>144</v>
      </c>
      <c r="L970" t="s">
        <v>3005</v>
      </c>
      <c r="M970" t="s">
        <v>3006</v>
      </c>
      <c r="N970">
        <v>5.1494444440000002</v>
      </c>
      <c r="O970">
        <v>0</v>
      </c>
      <c r="P970">
        <v>0</v>
      </c>
      <c r="Q970">
        <v>0</v>
      </c>
      <c r="R970">
        <v>0</v>
      </c>
      <c r="S970">
        <v>1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125.06475000873375</v>
      </c>
      <c r="AB970">
        <v>0</v>
      </c>
      <c r="AC970">
        <v>0</v>
      </c>
      <c r="AD970">
        <v>0</v>
      </c>
      <c r="AE970">
        <v>125.06475000873375</v>
      </c>
    </row>
    <row r="971" spans="1:31" x14ac:dyDescent="0.3">
      <c r="A971">
        <v>2552961</v>
      </c>
      <c r="B971">
        <v>1</v>
      </c>
      <c r="C971" t="s">
        <v>81</v>
      </c>
      <c r="D971" t="s">
        <v>127</v>
      </c>
      <c r="E971" t="s">
        <v>155</v>
      </c>
      <c r="F971" t="s">
        <v>3007</v>
      </c>
      <c r="G971" t="s">
        <v>206</v>
      </c>
      <c r="H971" t="s">
        <v>157</v>
      </c>
      <c r="I971" t="s">
        <v>136</v>
      </c>
      <c r="J971" t="s">
        <v>137</v>
      </c>
      <c r="K971" t="s">
        <v>138</v>
      </c>
      <c r="L971" t="s">
        <v>3008</v>
      </c>
      <c r="M971" t="s">
        <v>3009</v>
      </c>
      <c r="N971">
        <v>1.5619444440000001</v>
      </c>
      <c r="O971">
        <v>0</v>
      </c>
      <c r="P971">
        <v>72</v>
      </c>
      <c r="Q971">
        <v>0</v>
      </c>
      <c r="R971">
        <v>18</v>
      </c>
      <c r="S971">
        <v>0</v>
      </c>
      <c r="T971">
        <v>17</v>
      </c>
      <c r="U971">
        <v>0</v>
      </c>
      <c r="V971">
        <v>0</v>
      </c>
      <c r="W971">
        <v>0</v>
      </c>
      <c r="X971">
        <v>17.60292006521432</v>
      </c>
      <c r="Y971">
        <v>0</v>
      </c>
      <c r="Z971">
        <v>14.476800486692039</v>
      </c>
      <c r="AA971">
        <v>0</v>
      </c>
      <c r="AB971">
        <v>5.4989149961719122</v>
      </c>
      <c r="AC971">
        <v>0</v>
      </c>
      <c r="AD971">
        <v>0</v>
      </c>
      <c r="AE971">
        <v>37.578635548078275</v>
      </c>
    </row>
    <row r="972" spans="1:31" x14ac:dyDescent="0.3">
      <c r="A972">
        <v>2553210</v>
      </c>
      <c r="B972">
        <v>1</v>
      </c>
      <c r="C972" t="s">
        <v>81</v>
      </c>
      <c r="D972" t="s">
        <v>122</v>
      </c>
      <c r="E972" t="s">
        <v>147</v>
      </c>
      <c r="F972" t="s">
        <v>2520</v>
      </c>
      <c r="G972" t="s">
        <v>134</v>
      </c>
      <c r="H972" t="s">
        <v>135</v>
      </c>
      <c r="I972" t="s">
        <v>136</v>
      </c>
      <c r="J972" t="s">
        <v>137</v>
      </c>
      <c r="K972" t="s">
        <v>138</v>
      </c>
      <c r="L972" t="s">
        <v>3010</v>
      </c>
      <c r="M972" t="s">
        <v>3011</v>
      </c>
      <c r="N972">
        <v>0.273888888</v>
      </c>
      <c r="O972">
        <v>2</v>
      </c>
      <c r="P972">
        <v>370</v>
      </c>
      <c r="Q972">
        <v>46</v>
      </c>
      <c r="R972">
        <v>20</v>
      </c>
      <c r="S972">
        <v>2</v>
      </c>
      <c r="T972">
        <v>48</v>
      </c>
      <c r="U972">
        <v>0</v>
      </c>
      <c r="V972">
        <v>0</v>
      </c>
      <c r="W972">
        <v>0.11108810822669</v>
      </c>
      <c r="X972">
        <v>12.672943552026119</v>
      </c>
      <c r="Y972">
        <v>30.442548482192617</v>
      </c>
      <c r="Z972">
        <v>2.225667942592187</v>
      </c>
      <c r="AA972">
        <v>0.49259029692504014</v>
      </c>
      <c r="AB972">
        <v>8.738773148554241</v>
      </c>
      <c r="AC972">
        <v>0</v>
      </c>
      <c r="AD972">
        <v>0</v>
      </c>
      <c r="AE972">
        <v>54.683611530516899</v>
      </c>
    </row>
    <row r="973" spans="1:31" x14ac:dyDescent="0.3">
      <c r="A973">
        <v>2553024</v>
      </c>
      <c r="B973">
        <v>1</v>
      </c>
      <c r="C973" t="s">
        <v>80</v>
      </c>
      <c r="D973" t="s">
        <v>103</v>
      </c>
      <c r="E973" t="s">
        <v>132</v>
      </c>
      <c r="F973" t="s">
        <v>2388</v>
      </c>
      <c r="G973" t="s">
        <v>134</v>
      </c>
      <c r="H973" t="s">
        <v>135</v>
      </c>
      <c r="I973" t="s">
        <v>136</v>
      </c>
      <c r="J973" t="s">
        <v>137</v>
      </c>
      <c r="K973" t="s">
        <v>138</v>
      </c>
      <c r="L973" t="s">
        <v>3012</v>
      </c>
      <c r="M973" t="s">
        <v>3013</v>
      </c>
      <c r="N973">
        <v>0.16138888800000001</v>
      </c>
      <c r="O973">
        <v>1</v>
      </c>
      <c r="P973">
        <v>2272</v>
      </c>
      <c r="Q973">
        <v>32</v>
      </c>
      <c r="R973">
        <v>22</v>
      </c>
      <c r="S973">
        <v>46</v>
      </c>
      <c r="T973">
        <v>1176</v>
      </c>
      <c r="U973">
        <v>15</v>
      </c>
      <c r="V973">
        <v>14</v>
      </c>
      <c r="W973">
        <v>4.7179150125531664E-2</v>
      </c>
      <c r="X973">
        <v>70.138254484658688</v>
      </c>
      <c r="Y973">
        <v>61.908085232566435</v>
      </c>
      <c r="Z973">
        <v>9.1383861362316381</v>
      </c>
      <c r="AA973">
        <v>208.39085732982542</v>
      </c>
      <c r="AB973">
        <v>132.82213078156946</v>
      </c>
      <c r="AC973">
        <v>125.66453288986091</v>
      </c>
      <c r="AD973">
        <v>52.529996583877683</v>
      </c>
      <c r="AE973">
        <v>660.63942258871589</v>
      </c>
    </row>
    <row r="974" spans="1:31" x14ac:dyDescent="0.3">
      <c r="A974">
        <v>2553316</v>
      </c>
      <c r="B974">
        <v>1</v>
      </c>
      <c r="C974" t="s">
        <v>80</v>
      </c>
      <c r="D974" t="s">
        <v>88</v>
      </c>
      <c r="E974" t="s">
        <v>166</v>
      </c>
      <c r="F974" t="s">
        <v>3014</v>
      </c>
      <c r="G974" t="s">
        <v>181</v>
      </c>
      <c r="H974" t="s">
        <v>157</v>
      </c>
      <c r="I974" t="s">
        <v>136</v>
      </c>
      <c r="J974" t="s">
        <v>137</v>
      </c>
      <c r="K974" t="s">
        <v>138</v>
      </c>
      <c r="L974" t="s">
        <v>3015</v>
      </c>
      <c r="M974" t="s">
        <v>3016</v>
      </c>
      <c r="N974">
        <v>3.1488888880000001</v>
      </c>
      <c r="O974">
        <v>0</v>
      </c>
      <c r="P974">
        <v>9</v>
      </c>
      <c r="Q974">
        <v>0</v>
      </c>
      <c r="R974">
        <v>0</v>
      </c>
      <c r="S974">
        <v>0</v>
      </c>
      <c r="T974">
        <v>3</v>
      </c>
      <c r="U974">
        <v>0</v>
      </c>
      <c r="V974">
        <v>0</v>
      </c>
      <c r="W974">
        <v>0</v>
      </c>
      <c r="X974">
        <v>8.1342813784730055</v>
      </c>
      <c r="Y974">
        <v>0</v>
      </c>
      <c r="Z974">
        <v>0</v>
      </c>
      <c r="AA974">
        <v>0</v>
      </c>
      <c r="AB974">
        <v>9.2740061398295275</v>
      </c>
      <c r="AC974">
        <v>0</v>
      </c>
      <c r="AD974">
        <v>0</v>
      </c>
      <c r="AE974">
        <v>17.408287518302533</v>
      </c>
    </row>
    <row r="975" spans="1:31" x14ac:dyDescent="0.3">
      <c r="A975">
        <v>2553167</v>
      </c>
      <c r="B975">
        <v>1</v>
      </c>
      <c r="C975" t="s">
        <v>80</v>
      </c>
      <c r="D975" t="s">
        <v>103</v>
      </c>
      <c r="E975" t="s">
        <v>147</v>
      </c>
      <c r="F975" t="s">
        <v>3017</v>
      </c>
      <c r="G975" t="s">
        <v>318</v>
      </c>
      <c r="H975" t="s">
        <v>135</v>
      </c>
      <c r="I975" t="s">
        <v>136</v>
      </c>
      <c r="J975" t="s">
        <v>137</v>
      </c>
      <c r="K975" t="s">
        <v>144</v>
      </c>
      <c r="L975" t="s">
        <v>3018</v>
      </c>
      <c r="M975" t="s">
        <v>3019</v>
      </c>
      <c r="N975">
        <v>0.47666666600000002</v>
      </c>
      <c r="O975">
        <v>22</v>
      </c>
      <c r="P975">
        <v>2515</v>
      </c>
      <c r="Q975">
        <v>35</v>
      </c>
      <c r="R975">
        <v>203</v>
      </c>
      <c r="S975">
        <v>65</v>
      </c>
      <c r="T975">
        <v>746</v>
      </c>
      <c r="U975">
        <v>6</v>
      </c>
      <c r="V975">
        <v>1</v>
      </c>
      <c r="W975">
        <v>7.8816144185064001</v>
      </c>
      <c r="X975">
        <v>177.49889837323599</v>
      </c>
      <c r="Y975">
        <v>65.56120789601097</v>
      </c>
      <c r="Z975">
        <v>44.146016108445664</v>
      </c>
      <c r="AA975">
        <v>116.18942698905448</v>
      </c>
      <c r="AB975">
        <v>185.6463395240763</v>
      </c>
      <c r="AC975">
        <v>235.63998057636039</v>
      </c>
      <c r="AD975">
        <v>12.464346982802001</v>
      </c>
      <c r="AE975">
        <v>845.02783086849217</v>
      </c>
    </row>
    <row r="976" spans="1:31" x14ac:dyDescent="0.3">
      <c r="A976">
        <v>2553711</v>
      </c>
      <c r="B976">
        <v>1</v>
      </c>
      <c r="C976" t="s">
        <v>80</v>
      </c>
      <c r="D976" t="s">
        <v>103</v>
      </c>
      <c r="E976" t="s">
        <v>147</v>
      </c>
      <c r="F976" t="s">
        <v>3020</v>
      </c>
      <c r="G976" t="s">
        <v>134</v>
      </c>
      <c r="H976" t="s">
        <v>135</v>
      </c>
      <c r="I976" t="s">
        <v>136</v>
      </c>
      <c r="J976" t="s">
        <v>137</v>
      </c>
      <c r="K976" t="s">
        <v>138</v>
      </c>
      <c r="L976" t="s">
        <v>3021</v>
      </c>
      <c r="M976" t="s">
        <v>3022</v>
      </c>
      <c r="N976">
        <v>0.87027777699999997</v>
      </c>
      <c r="O976">
        <v>0</v>
      </c>
      <c r="P976">
        <v>0</v>
      </c>
      <c r="Q976">
        <v>0</v>
      </c>
      <c r="R976">
        <v>0</v>
      </c>
      <c r="S976">
        <v>8</v>
      </c>
      <c r="T976">
        <v>5</v>
      </c>
      <c r="U976">
        <v>11</v>
      </c>
      <c r="V976">
        <v>2</v>
      </c>
      <c r="W976">
        <v>0</v>
      </c>
      <c r="X976">
        <v>0</v>
      </c>
      <c r="Y976">
        <v>0</v>
      </c>
      <c r="Z976">
        <v>0</v>
      </c>
      <c r="AA976">
        <v>12.593303750046069</v>
      </c>
      <c r="AB976">
        <v>24.032259134491675</v>
      </c>
      <c r="AC976">
        <v>782.60240396150255</v>
      </c>
      <c r="AD976">
        <v>59.121330307371579</v>
      </c>
      <c r="AE976">
        <v>878.34929715341195</v>
      </c>
    </row>
    <row r="977" spans="1:31" x14ac:dyDescent="0.3">
      <c r="A977">
        <v>2553712</v>
      </c>
      <c r="B977">
        <v>1</v>
      </c>
      <c r="C977" t="s">
        <v>80</v>
      </c>
      <c r="D977" t="s">
        <v>83</v>
      </c>
      <c r="E977" t="s">
        <v>166</v>
      </c>
      <c r="F977" t="s">
        <v>1859</v>
      </c>
      <c r="G977" t="s">
        <v>198</v>
      </c>
      <c r="H977" t="s">
        <v>157</v>
      </c>
      <c r="I977" t="s">
        <v>136</v>
      </c>
      <c r="J977" t="s">
        <v>137</v>
      </c>
      <c r="K977" t="s">
        <v>138</v>
      </c>
      <c r="L977" t="s">
        <v>3023</v>
      </c>
      <c r="M977" t="s">
        <v>3024</v>
      </c>
      <c r="N977">
        <v>0.89805555500000001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37.186078166253338</v>
      </c>
      <c r="AE977">
        <v>37.186078166253338</v>
      </c>
    </row>
    <row r="978" spans="1:31" x14ac:dyDescent="0.3">
      <c r="A978">
        <v>2553718</v>
      </c>
      <c r="B978">
        <v>1</v>
      </c>
      <c r="C978" t="s">
        <v>81</v>
      </c>
      <c r="D978" t="s">
        <v>128</v>
      </c>
      <c r="E978" t="s">
        <v>141</v>
      </c>
      <c r="F978" t="s">
        <v>2203</v>
      </c>
      <c r="G978" t="s">
        <v>134</v>
      </c>
      <c r="H978" t="s">
        <v>135</v>
      </c>
      <c r="I978" t="s">
        <v>136</v>
      </c>
      <c r="J978" t="s">
        <v>137</v>
      </c>
      <c r="K978" t="s">
        <v>138</v>
      </c>
      <c r="L978" t="s">
        <v>3025</v>
      </c>
      <c r="M978" t="s">
        <v>3026</v>
      </c>
      <c r="N978">
        <v>0.27750000000000002</v>
      </c>
      <c r="O978">
        <v>69</v>
      </c>
      <c r="P978">
        <v>5047</v>
      </c>
      <c r="Q978">
        <v>541</v>
      </c>
      <c r="R978">
        <v>394</v>
      </c>
      <c r="S978">
        <v>61</v>
      </c>
      <c r="T978">
        <v>538</v>
      </c>
      <c r="U978">
        <v>4</v>
      </c>
      <c r="V978">
        <v>0</v>
      </c>
      <c r="W978">
        <v>8.5301263930493878</v>
      </c>
      <c r="X978">
        <v>185.23567888998991</v>
      </c>
      <c r="Y978">
        <v>159.78773436314148</v>
      </c>
      <c r="Z978">
        <v>48.615284904097074</v>
      </c>
      <c r="AA978">
        <v>134.02361840781353</v>
      </c>
      <c r="AB978">
        <v>45.75246961614102</v>
      </c>
      <c r="AC978">
        <v>36.037734724029939</v>
      </c>
      <c r="AD978">
        <v>0</v>
      </c>
      <c r="AE978">
        <v>617.98264729826235</v>
      </c>
    </row>
    <row r="979" spans="1:31" x14ac:dyDescent="0.3">
      <c r="A979">
        <v>2553721</v>
      </c>
      <c r="B979">
        <v>1</v>
      </c>
      <c r="C979" t="s">
        <v>80</v>
      </c>
      <c r="D979" t="s">
        <v>109</v>
      </c>
      <c r="E979" t="s">
        <v>171</v>
      </c>
      <c r="F979" t="s">
        <v>3027</v>
      </c>
      <c r="G979" t="s">
        <v>190</v>
      </c>
      <c r="H979" t="s">
        <v>157</v>
      </c>
      <c r="I979" t="s">
        <v>136</v>
      </c>
      <c r="J979" t="s">
        <v>137</v>
      </c>
      <c r="K979" t="s">
        <v>138</v>
      </c>
      <c r="L979" t="s">
        <v>3028</v>
      </c>
      <c r="M979" t="s">
        <v>3029</v>
      </c>
      <c r="N979">
        <v>2.1105555549999999</v>
      </c>
      <c r="O979">
        <v>0</v>
      </c>
      <c r="P979">
        <v>1</v>
      </c>
      <c r="Q979">
        <v>0</v>
      </c>
      <c r="R979">
        <v>0</v>
      </c>
      <c r="S979">
        <v>0</v>
      </c>
      <c r="T979">
        <v>1</v>
      </c>
      <c r="U979">
        <v>0</v>
      </c>
      <c r="V979">
        <v>0</v>
      </c>
      <c r="W979">
        <v>0</v>
      </c>
      <c r="X979">
        <v>0.50494147418453506</v>
      </c>
      <c r="Y979">
        <v>0</v>
      </c>
      <c r="Z979">
        <v>0</v>
      </c>
      <c r="AA979">
        <v>0</v>
      </c>
      <c r="AB979">
        <v>0.21109488694154999</v>
      </c>
      <c r="AC979">
        <v>0</v>
      </c>
      <c r="AD979">
        <v>0</v>
      </c>
      <c r="AE979">
        <v>0.71603636112608504</v>
      </c>
    </row>
    <row r="980" spans="1:31" x14ac:dyDescent="0.3">
      <c r="A980">
        <v>2553726</v>
      </c>
      <c r="B980">
        <v>1</v>
      </c>
      <c r="C980" t="s">
        <v>80</v>
      </c>
      <c r="D980" t="s">
        <v>82</v>
      </c>
      <c r="E980" t="s">
        <v>141</v>
      </c>
      <c r="F980" t="s">
        <v>3030</v>
      </c>
      <c r="G980" t="s">
        <v>318</v>
      </c>
      <c r="H980" t="s">
        <v>135</v>
      </c>
      <c r="I980" t="s">
        <v>136</v>
      </c>
      <c r="J980" t="s">
        <v>137</v>
      </c>
      <c r="K980" t="s">
        <v>144</v>
      </c>
      <c r="L980" t="s">
        <v>3031</v>
      </c>
      <c r="M980" t="s">
        <v>3032</v>
      </c>
      <c r="N980">
        <v>0.108611111</v>
      </c>
      <c r="O980">
        <v>0</v>
      </c>
      <c r="P980">
        <v>610</v>
      </c>
      <c r="Q980">
        <v>0</v>
      </c>
      <c r="R980">
        <v>0</v>
      </c>
      <c r="S980">
        <v>5</v>
      </c>
      <c r="T980">
        <v>1236</v>
      </c>
      <c r="U980">
        <v>1</v>
      </c>
      <c r="V980">
        <v>13</v>
      </c>
      <c r="W980">
        <v>0</v>
      </c>
      <c r="X980">
        <v>13.678747823408179</v>
      </c>
      <c r="Y980">
        <v>0</v>
      </c>
      <c r="Z980">
        <v>0</v>
      </c>
      <c r="AA980">
        <v>172.74035401038734</v>
      </c>
      <c r="AB980">
        <v>102.34687594048826</v>
      </c>
      <c r="AC980">
        <v>0</v>
      </c>
      <c r="AD980">
        <v>5.2139515377156105</v>
      </c>
      <c r="AE980">
        <v>293.9799293119994</v>
      </c>
    </row>
    <row r="981" spans="1:31" x14ac:dyDescent="0.3">
      <c r="A981">
        <v>2553731</v>
      </c>
      <c r="B981">
        <v>1</v>
      </c>
      <c r="C981" t="s">
        <v>80</v>
      </c>
      <c r="D981" t="s">
        <v>90</v>
      </c>
      <c r="E981" t="s">
        <v>171</v>
      </c>
      <c r="F981" t="s">
        <v>3033</v>
      </c>
      <c r="G981" t="s">
        <v>3034</v>
      </c>
      <c r="H981" t="s">
        <v>157</v>
      </c>
      <c r="I981" t="s">
        <v>136</v>
      </c>
      <c r="J981" t="s">
        <v>3</v>
      </c>
      <c r="K981" t="s">
        <v>138</v>
      </c>
      <c r="L981" t="s">
        <v>3035</v>
      </c>
      <c r="M981" t="s">
        <v>3036</v>
      </c>
      <c r="N981">
        <v>2.3805555549999999</v>
      </c>
      <c r="O981">
        <v>0</v>
      </c>
      <c r="P981">
        <v>83</v>
      </c>
      <c r="Q981">
        <v>0</v>
      </c>
      <c r="R981">
        <v>0</v>
      </c>
      <c r="S981">
        <v>0</v>
      </c>
      <c r="T981">
        <v>2</v>
      </c>
      <c r="U981">
        <v>0</v>
      </c>
      <c r="V981">
        <v>0</v>
      </c>
      <c r="W981">
        <v>0</v>
      </c>
      <c r="X981">
        <v>36.781087525946532</v>
      </c>
      <c r="Y981">
        <v>0</v>
      </c>
      <c r="Z981">
        <v>0</v>
      </c>
      <c r="AA981">
        <v>0</v>
      </c>
      <c r="AB981">
        <v>2.2730149698995934</v>
      </c>
      <c r="AC981">
        <v>0</v>
      </c>
      <c r="AD981">
        <v>0</v>
      </c>
      <c r="AE981">
        <v>39.054102495846124</v>
      </c>
    </row>
    <row r="982" spans="1:31" x14ac:dyDescent="0.3">
      <c r="A982">
        <v>2553732</v>
      </c>
      <c r="B982">
        <v>1</v>
      </c>
      <c r="C982" t="s">
        <v>80</v>
      </c>
      <c r="D982" t="s">
        <v>83</v>
      </c>
      <c r="E982" t="s">
        <v>155</v>
      </c>
      <c r="F982" t="s">
        <v>3037</v>
      </c>
      <c r="G982" t="s">
        <v>202</v>
      </c>
      <c r="H982" t="s">
        <v>157</v>
      </c>
      <c r="I982" t="s">
        <v>136</v>
      </c>
      <c r="J982" t="s">
        <v>137</v>
      </c>
      <c r="K982" t="s">
        <v>138</v>
      </c>
      <c r="L982" t="s">
        <v>3038</v>
      </c>
      <c r="M982" t="s">
        <v>3039</v>
      </c>
      <c r="N982">
        <v>0.72388888799999995</v>
      </c>
      <c r="O982">
        <v>0</v>
      </c>
      <c r="P982">
        <v>614</v>
      </c>
      <c r="Q982">
        <v>0</v>
      </c>
      <c r="R982">
        <v>0</v>
      </c>
      <c r="S982">
        <v>0</v>
      </c>
      <c r="T982">
        <v>259</v>
      </c>
      <c r="U982">
        <v>0</v>
      </c>
      <c r="V982">
        <v>0</v>
      </c>
      <c r="W982">
        <v>0</v>
      </c>
      <c r="X982">
        <v>76.313374705705215</v>
      </c>
      <c r="Y982">
        <v>0</v>
      </c>
      <c r="Z982">
        <v>0</v>
      </c>
      <c r="AA982">
        <v>0</v>
      </c>
      <c r="AB982">
        <v>119.5981421951751</v>
      </c>
      <c r="AC982">
        <v>0</v>
      </c>
      <c r="AD982">
        <v>0</v>
      </c>
      <c r="AE982">
        <v>195.91151690088032</v>
      </c>
    </row>
    <row r="983" spans="1:31" x14ac:dyDescent="0.3">
      <c r="A983">
        <v>2553736</v>
      </c>
      <c r="B983">
        <v>1</v>
      </c>
      <c r="C983" t="s">
        <v>80</v>
      </c>
      <c r="D983" t="s">
        <v>109</v>
      </c>
      <c r="E983" t="s">
        <v>171</v>
      </c>
      <c r="F983" t="s">
        <v>3040</v>
      </c>
      <c r="G983" t="s">
        <v>190</v>
      </c>
      <c r="H983" t="s">
        <v>157</v>
      </c>
      <c r="I983" t="s">
        <v>136</v>
      </c>
      <c r="J983" t="s">
        <v>137</v>
      </c>
      <c r="K983" t="s">
        <v>138</v>
      </c>
      <c r="L983" t="s">
        <v>3041</v>
      </c>
      <c r="M983" t="s">
        <v>3042</v>
      </c>
      <c r="N983">
        <v>1.7575000000000001</v>
      </c>
      <c r="O983">
        <v>0</v>
      </c>
      <c r="P983">
        <v>1</v>
      </c>
      <c r="Q983">
        <v>0</v>
      </c>
      <c r="R983">
        <v>4</v>
      </c>
      <c r="S983">
        <v>0</v>
      </c>
      <c r="T983">
        <v>6</v>
      </c>
      <c r="U983">
        <v>0</v>
      </c>
      <c r="V983">
        <v>0</v>
      </c>
      <c r="W983">
        <v>0</v>
      </c>
      <c r="X983">
        <v>0.26737376557554671</v>
      </c>
      <c r="Y983">
        <v>0</v>
      </c>
      <c r="Z983">
        <v>4.5839032591268358</v>
      </c>
      <c r="AA983">
        <v>0</v>
      </c>
      <c r="AB983">
        <v>6.5301850402783579</v>
      </c>
      <c r="AC983">
        <v>0</v>
      </c>
      <c r="AD983">
        <v>0</v>
      </c>
      <c r="AE983">
        <v>11.381462064980742</v>
      </c>
    </row>
    <row r="984" spans="1:31" x14ac:dyDescent="0.3">
      <c r="A984">
        <v>2553737</v>
      </c>
      <c r="B984">
        <v>1</v>
      </c>
      <c r="C984" t="s">
        <v>80</v>
      </c>
      <c r="D984" t="s">
        <v>108</v>
      </c>
      <c r="E984" t="s">
        <v>155</v>
      </c>
      <c r="F984" t="s">
        <v>2692</v>
      </c>
      <c r="G984" t="s">
        <v>206</v>
      </c>
      <c r="H984" t="s">
        <v>157</v>
      </c>
      <c r="I984" t="s">
        <v>136</v>
      </c>
      <c r="J984" t="s">
        <v>137</v>
      </c>
      <c r="K984" t="s">
        <v>138</v>
      </c>
      <c r="L984" t="s">
        <v>3043</v>
      </c>
      <c r="M984" t="s">
        <v>3044</v>
      </c>
      <c r="N984">
        <v>3.9824999999999999</v>
      </c>
      <c r="O984">
        <v>0</v>
      </c>
      <c r="P984">
        <v>25</v>
      </c>
      <c r="Q984">
        <v>0</v>
      </c>
      <c r="R984">
        <v>13</v>
      </c>
      <c r="S984">
        <v>0</v>
      </c>
      <c r="T984">
        <v>3</v>
      </c>
      <c r="U984">
        <v>0</v>
      </c>
      <c r="V984">
        <v>0</v>
      </c>
      <c r="W984">
        <v>0</v>
      </c>
      <c r="X984">
        <v>10.082082513493352</v>
      </c>
      <c r="Y984">
        <v>0</v>
      </c>
      <c r="Z984">
        <v>18.160607544556576</v>
      </c>
      <c r="AA984">
        <v>0</v>
      </c>
      <c r="AB984">
        <v>0.52270294013690088</v>
      </c>
      <c r="AC984">
        <v>0</v>
      </c>
      <c r="AD984">
        <v>0</v>
      </c>
      <c r="AE984">
        <v>28.765392998186833</v>
      </c>
    </row>
    <row r="985" spans="1:31" x14ac:dyDescent="0.3">
      <c r="A985">
        <v>2553738</v>
      </c>
      <c r="B985">
        <v>1</v>
      </c>
      <c r="C985" t="s">
        <v>80</v>
      </c>
      <c r="D985" t="s">
        <v>93</v>
      </c>
      <c r="E985" t="s">
        <v>132</v>
      </c>
      <c r="F985" t="s">
        <v>1676</v>
      </c>
      <c r="G985" t="s">
        <v>134</v>
      </c>
      <c r="H985" t="s">
        <v>135</v>
      </c>
      <c r="I985" t="s">
        <v>136</v>
      </c>
      <c r="J985" t="s">
        <v>137</v>
      </c>
      <c r="K985" t="s">
        <v>138</v>
      </c>
      <c r="L985" t="s">
        <v>3045</v>
      </c>
      <c r="M985" t="s">
        <v>3046</v>
      </c>
      <c r="N985">
        <v>0.53777777699999996</v>
      </c>
      <c r="O985">
        <v>4</v>
      </c>
      <c r="P985">
        <v>4137</v>
      </c>
      <c r="Q985">
        <v>162</v>
      </c>
      <c r="R985">
        <v>992</v>
      </c>
      <c r="S985">
        <v>42</v>
      </c>
      <c r="T985">
        <v>1006</v>
      </c>
      <c r="U985">
        <v>5</v>
      </c>
      <c r="V985">
        <v>3</v>
      </c>
      <c r="W985">
        <v>8.4853917612459462</v>
      </c>
      <c r="X985">
        <v>351.57543264744066</v>
      </c>
      <c r="Y985">
        <v>546.63774551434665</v>
      </c>
      <c r="Z985">
        <v>913.79209997331714</v>
      </c>
      <c r="AA985">
        <v>88.963899556491228</v>
      </c>
      <c r="AB985">
        <v>301.62138335606727</v>
      </c>
      <c r="AC985">
        <v>118.86592713992995</v>
      </c>
      <c r="AD985">
        <v>22.419746483586081</v>
      </c>
      <c r="AE985">
        <v>2352.3616264324251</v>
      </c>
    </row>
    <row r="986" spans="1:31" x14ac:dyDescent="0.3">
      <c r="A986">
        <v>2553741</v>
      </c>
      <c r="B986">
        <v>1</v>
      </c>
      <c r="C986" t="s">
        <v>81</v>
      </c>
      <c r="D986" t="s">
        <v>114</v>
      </c>
      <c r="E986" t="s">
        <v>171</v>
      </c>
      <c r="F986" t="s">
        <v>2525</v>
      </c>
      <c r="G986" t="s">
        <v>190</v>
      </c>
      <c r="H986" t="s">
        <v>157</v>
      </c>
      <c r="I986" t="s">
        <v>136</v>
      </c>
      <c r="J986" t="s">
        <v>137</v>
      </c>
      <c r="K986" t="s">
        <v>138</v>
      </c>
      <c r="L986" t="s">
        <v>3047</v>
      </c>
      <c r="M986" t="s">
        <v>3048</v>
      </c>
      <c r="N986">
        <v>3.1241666659999998</v>
      </c>
      <c r="O986">
        <v>0</v>
      </c>
      <c r="P986">
        <v>38</v>
      </c>
      <c r="Q986">
        <v>0</v>
      </c>
      <c r="R986">
        <v>0</v>
      </c>
      <c r="S986">
        <v>0</v>
      </c>
      <c r="T986">
        <v>5</v>
      </c>
      <c r="U986">
        <v>0</v>
      </c>
      <c r="V986">
        <v>0</v>
      </c>
      <c r="W986">
        <v>0</v>
      </c>
      <c r="X986">
        <v>12.851635265392703</v>
      </c>
      <c r="Y986">
        <v>0</v>
      </c>
      <c r="Z986">
        <v>0</v>
      </c>
      <c r="AA986">
        <v>0</v>
      </c>
      <c r="AB986">
        <v>4.5781912328753762</v>
      </c>
      <c r="AC986">
        <v>0</v>
      </c>
      <c r="AD986">
        <v>0</v>
      </c>
      <c r="AE986">
        <v>17.429826498268078</v>
      </c>
    </row>
    <row r="987" spans="1:31" x14ac:dyDescent="0.3">
      <c r="A987">
        <v>2553742</v>
      </c>
      <c r="B987">
        <v>1</v>
      </c>
      <c r="C987" t="s">
        <v>80</v>
      </c>
      <c r="D987" t="s">
        <v>103</v>
      </c>
      <c r="E987" t="s">
        <v>141</v>
      </c>
      <c r="F987" t="s">
        <v>3049</v>
      </c>
      <c r="G987" t="s">
        <v>134</v>
      </c>
      <c r="H987" t="s">
        <v>135</v>
      </c>
      <c r="I987" t="s">
        <v>136</v>
      </c>
      <c r="J987" t="s">
        <v>137</v>
      </c>
      <c r="K987" t="s">
        <v>138</v>
      </c>
      <c r="L987" t="s">
        <v>3050</v>
      </c>
      <c r="M987" t="s">
        <v>3051</v>
      </c>
      <c r="N987">
        <v>1.0900000000000001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246.56720468560576</v>
      </c>
      <c r="AD987">
        <v>0</v>
      </c>
      <c r="AE987">
        <v>246.56720468560576</v>
      </c>
    </row>
    <row r="988" spans="1:31" x14ac:dyDescent="0.3">
      <c r="A988">
        <v>2553743</v>
      </c>
      <c r="B988">
        <v>1</v>
      </c>
      <c r="C988" t="s">
        <v>80</v>
      </c>
      <c r="D988" t="s">
        <v>90</v>
      </c>
      <c r="E988" t="s">
        <v>171</v>
      </c>
      <c r="F988" t="s">
        <v>3033</v>
      </c>
      <c r="G988" t="s">
        <v>3034</v>
      </c>
      <c r="H988" t="s">
        <v>157</v>
      </c>
      <c r="I988" t="s">
        <v>136</v>
      </c>
      <c r="J988" t="s">
        <v>3</v>
      </c>
      <c r="K988" t="s">
        <v>138</v>
      </c>
      <c r="L988" t="s">
        <v>3052</v>
      </c>
      <c r="M988" t="s">
        <v>3053</v>
      </c>
      <c r="N988">
        <v>2.633888888</v>
      </c>
      <c r="O988">
        <v>0</v>
      </c>
      <c r="P988">
        <v>83</v>
      </c>
      <c r="Q988">
        <v>0</v>
      </c>
      <c r="R988">
        <v>0</v>
      </c>
      <c r="S988">
        <v>0</v>
      </c>
      <c r="T988">
        <v>2</v>
      </c>
      <c r="U988">
        <v>0</v>
      </c>
      <c r="V988">
        <v>0</v>
      </c>
      <c r="W988">
        <v>0</v>
      </c>
      <c r="X988">
        <v>38.942006793457708</v>
      </c>
      <c r="Y988">
        <v>0</v>
      </c>
      <c r="Z988">
        <v>0</v>
      </c>
      <c r="AA988">
        <v>0</v>
      </c>
      <c r="AB988">
        <v>3.0400353817440138</v>
      </c>
      <c r="AC988">
        <v>0</v>
      </c>
      <c r="AD988">
        <v>0</v>
      </c>
      <c r="AE988">
        <v>41.98204217520172</v>
      </c>
    </row>
    <row r="989" spans="1:31" x14ac:dyDescent="0.3">
      <c r="A989">
        <v>2553745</v>
      </c>
      <c r="B989">
        <v>1</v>
      </c>
      <c r="C989" t="s">
        <v>80</v>
      </c>
      <c r="D989" t="s">
        <v>92</v>
      </c>
      <c r="E989" t="s">
        <v>141</v>
      </c>
      <c r="F989" t="s">
        <v>919</v>
      </c>
      <c r="G989" t="s">
        <v>134</v>
      </c>
      <c r="H989" t="s">
        <v>135</v>
      </c>
      <c r="I989" t="s">
        <v>136</v>
      </c>
      <c r="J989" t="s">
        <v>137</v>
      </c>
      <c r="K989" t="s">
        <v>138</v>
      </c>
      <c r="L989" t="s">
        <v>3054</v>
      </c>
      <c r="M989" t="s">
        <v>3055</v>
      </c>
      <c r="N989">
        <v>0.10722222200000001</v>
      </c>
      <c r="O989">
        <v>0</v>
      </c>
      <c r="P989">
        <v>98</v>
      </c>
      <c r="Q989">
        <v>7</v>
      </c>
      <c r="R989">
        <v>19</v>
      </c>
      <c r="S989">
        <v>5</v>
      </c>
      <c r="T989">
        <v>7</v>
      </c>
      <c r="U989">
        <v>2</v>
      </c>
      <c r="V989">
        <v>0</v>
      </c>
      <c r="W989">
        <v>0</v>
      </c>
      <c r="X989">
        <v>1.7002890857820621</v>
      </c>
      <c r="Y989">
        <v>5.496896756821549</v>
      </c>
      <c r="Z989">
        <v>0.27800278239218668</v>
      </c>
      <c r="AA989">
        <v>7.3069807931949891</v>
      </c>
      <c r="AB989">
        <v>0.86484257496278338</v>
      </c>
      <c r="AC989">
        <v>4.3639877289151672</v>
      </c>
      <c r="AD989">
        <v>0</v>
      </c>
      <c r="AE989">
        <v>20.010999722068735</v>
      </c>
    </row>
    <row r="990" spans="1:31" x14ac:dyDescent="0.3">
      <c r="A990">
        <v>2553746</v>
      </c>
      <c r="B990">
        <v>1</v>
      </c>
      <c r="C990" t="s">
        <v>80</v>
      </c>
      <c r="D990" t="s">
        <v>92</v>
      </c>
      <c r="E990" t="s">
        <v>141</v>
      </c>
      <c r="F990" t="s">
        <v>1930</v>
      </c>
      <c r="G990" t="s">
        <v>134</v>
      </c>
      <c r="H990" t="s">
        <v>135</v>
      </c>
      <c r="I990" t="s">
        <v>136</v>
      </c>
      <c r="J990" t="s">
        <v>137</v>
      </c>
      <c r="K990" t="s">
        <v>138</v>
      </c>
      <c r="L990" t="s">
        <v>3056</v>
      </c>
      <c r="M990" t="s">
        <v>3057</v>
      </c>
      <c r="N990">
        <v>9.1388888000000001E-2</v>
      </c>
      <c r="O990">
        <v>0</v>
      </c>
      <c r="P990">
        <v>993</v>
      </c>
      <c r="Q990">
        <v>2</v>
      </c>
      <c r="R990">
        <v>334</v>
      </c>
      <c r="S990">
        <v>8</v>
      </c>
      <c r="T990">
        <v>96</v>
      </c>
      <c r="U990">
        <v>0</v>
      </c>
      <c r="V990">
        <v>1</v>
      </c>
      <c r="W990">
        <v>0</v>
      </c>
      <c r="X990">
        <v>12.725840486525955</v>
      </c>
      <c r="Y990">
        <v>4.7715661480345006E-2</v>
      </c>
      <c r="Z990">
        <v>7.6105277290277265</v>
      </c>
      <c r="AA990">
        <v>0.73406010140298616</v>
      </c>
      <c r="AB990">
        <v>3.9138692226629037</v>
      </c>
      <c r="AC990">
        <v>0</v>
      </c>
      <c r="AD990">
        <v>3.2584413600533334E-3</v>
      </c>
      <c r="AE990">
        <v>25.035271642459968</v>
      </c>
    </row>
    <row r="991" spans="1:31" x14ac:dyDescent="0.3">
      <c r="A991">
        <v>2553748</v>
      </c>
      <c r="B991">
        <v>1</v>
      </c>
      <c r="C991" t="s">
        <v>80</v>
      </c>
      <c r="D991" t="s">
        <v>103</v>
      </c>
      <c r="E991" t="s">
        <v>141</v>
      </c>
      <c r="F991" t="s">
        <v>3058</v>
      </c>
      <c r="G991" t="s">
        <v>134</v>
      </c>
      <c r="H991" t="s">
        <v>135</v>
      </c>
      <c r="I991" t="s">
        <v>136</v>
      </c>
      <c r="J991" t="s">
        <v>137</v>
      </c>
      <c r="K991" t="s">
        <v>138</v>
      </c>
      <c r="L991" t="s">
        <v>3059</v>
      </c>
      <c r="M991" t="s">
        <v>3060</v>
      </c>
      <c r="N991">
        <v>0.19750000000000001</v>
      </c>
      <c r="O991">
        <v>0</v>
      </c>
      <c r="P991">
        <v>0</v>
      </c>
      <c r="Q991">
        <v>6</v>
      </c>
      <c r="R991">
        <v>6</v>
      </c>
      <c r="S991">
        <v>3</v>
      </c>
      <c r="T991">
        <v>6</v>
      </c>
      <c r="U991">
        <v>1</v>
      </c>
      <c r="V991">
        <v>0</v>
      </c>
      <c r="W991">
        <v>0</v>
      </c>
      <c r="X991">
        <v>0</v>
      </c>
      <c r="Y991">
        <v>18.723714649397103</v>
      </c>
      <c r="Z991">
        <v>2.0703793873509007</v>
      </c>
      <c r="AA991">
        <v>1.1578316312866352</v>
      </c>
      <c r="AB991">
        <v>1.4468756647990999</v>
      </c>
      <c r="AC991">
        <v>6.1254038471633709</v>
      </c>
      <c r="AD991">
        <v>0</v>
      </c>
      <c r="AE991">
        <v>29.524205179997111</v>
      </c>
    </row>
    <row r="992" spans="1:31" x14ac:dyDescent="0.3">
      <c r="A992">
        <v>2553751</v>
      </c>
      <c r="B992">
        <v>1</v>
      </c>
      <c r="C992" t="s">
        <v>80</v>
      </c>
      <c r="D992" t="s">
        <v>106</v>
      </c>
      <c r="E992" t="s">
        <v>141</v>
      </c>
      <c r="F992" t="s">
        <v>3061</v>
      </c>
      <c r="G992" t="s">
        <v>134</v>
      </c>
      <c r="H992" t="s">
        <v>135</v>
      </c>
      <c r="I992" t="s">
        <v>136</v>
      </c>
      <c r="J992" t="s">
        <v>137</v>
      </c>
      <c r="K992" t="s">
        <v>138</v>
      </c>
      <c r="L992" t="s">
        <v>3062</v>
      </c>
      <c r="M992" t="s">
        <v>3063</v>
      </c>
      <c r="N992">
        <v>0.167222222</v>
      </c>
      <c r="O992">
        <v>3</v>
      </c>
      <c r="P992">
        <v>48</v>
      </c>
      <c r="Q992">
        <v>40</v>
      </c>
      <c r="R992">
        <v>172</v>
      </c>
      <c r="S992">
        <v>6</v>
      </c>
      <c r="T992">
        <v>32</v>
      </c>
      <c r="U992">
        <v>0</v>
      </c>
      <c r="V992">
        <v>0</v>
      </c>
      <c r="W992">
        <v>0.20860646452464002</v>
      </c>
      <c r="X992">
        <v>3.4438443194750712</v>
      </c>
      <c r="Y992">
        <v>81.3371360211396</v>
      </c>
      <c r="Z992">
        <v>70.622726447430196</v>
      </c>
      <c r="AA992">
        <v>29.533827655106514</v>
      </c>
      <c r="AB992">
        <v>7.2765086631876725</v>
      </c>
      <c r="AC992">
        <v>0</v>
      </c>
      <c r="AD992">
        <v>0</v>
      </c>
      <c r="AE992">
        <v>192.42264957086368</v>
      </c>
    </row>
    <row r="993" spans="1:31" x14ac:dyDescent="0.3">
      <c r="A993">
        <v>2553752</v>
      </c>
      <c r="B993">
        <v>1</v>
      </c>
      <c r="C993" t="s">
        <v>80</v>
      </c>
      <c r="D993" t="s">
        <v>92</v>
      </c>
      <c r="E993" t="s">
        <v>141</v>
      </c>
      <c r="F993" t="s">
        <v>3064</v>
      </c>
      <c r="G993" t="s">
        <v>134</v>
      </c>
      <c r="H993" t="s">
        <v>135</v>
      </c>
      <c r="I993" t="s">
        <v>136</v>
      </c>
      <c r="J993" t="s">
        <v>137</v>
      </c>
      <c r="K993" t="s">
        <v>138</v>
      </c>
      <c r="L993" t="s">
        <v>3065</v>
      </c>
      <c r="M993" t="s">
        <v>3066</v>
      </c>
      <c r="N993">
        <v>0.137222222</v>
      </c>
      <c r="O993">
        <v>0</v>
      </c>
      <c r="P993">
        <v>406</v>
      </c>
      <c r="Q993">
        <v>8</v>
      </c>
      <c r="R993">
        <v>44</v>
      </c>
      <c r="S993">
        <v>6</v>
      </c>
      <c r="T993">
        <v>35</v>
      </c>
      <c r="U993">
        <v>0</v>
      </c>
      <c r="V993">
        <v>0</v>
      </c>
      <c r="W993">
        <v>0</v>
      </c>
      <c r="X993">
        <v>11.633381457810147</v>
      </c>
      <c r="Y993">
        <v>1.1429204115680001</v>
      </c>
      <c r="Z993">
        <v>4.6484874792682067</v>
      </c>
      <c r="AA993">
        <v>4.7238960136177628</v>
      </c>
      <c r="AB993">
        <v>3.3021613817398632</v>
      </c>
      <c r="AC993">
        <v>0</v>
      </c>
      <c r="AD993">
        <v>0</v>
      </c>
      <c r="AE993">
        <v>25.450846744003982</v>
      </c>
    </row>
    <row r="994" spans="1:31" x14ac:dyDescent="0.3">
      <c r="A994">
        <v>2553753</v>
      </c>
      <c r="B994">
        <v>1</v>
      </c>
      <c r="C994" t="s">
        <v>81</v>
      </c>
      <c r="D994" t="s">
        <v>126</v>
      </c>
      <c r="E994" t="s">
        <v>184</v>
      </c>
      <c r="F994" t="s">
        <v>3067</v>
      </c>
      <c r="G994" t="s">
        <v>149</v>
      </c>
      <c r="H994" t="s">
        <v>135</v>
      </c>
      <c r="I994" t="s">
        <v>136</v>
      </c>
      <c r="J994" t="s">
        <v>137</v>
      </c>
      <c r="K994" t="s">
        <v>138</v>
      </c>
      <c r="L994" t="s">
        <v>3068</v>
      </c>
      <c r="M994" t="s">
        <v>3069</v>
      </c>
      <c r="N994">
        <v>4.9552777770000001</v>
      </c>
      <c r="O994">
        <v>1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0.99488587208000012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0.99488587208000012</v>
      </c>
    </row>
    <row r="995" spans="1:31" x14ac:dyDescent="0.3">
      <c r="A995">
        <v>2553754</v>
      </c>
      <c r="B995">
        <v>1</v>
      </c>
      <c r="C995" t="s">
        <v>80</v>
      </c>
      <c r="D995" t="s">
        <v>104</v>
      </c>
      <c r="E995" t="s">
        <v>141</v>
      </c>
      <c r="F995" t="s">
        <v>3070</v>
      </c>
      <c r="G995" t="s">
        <v>134</v>
      </c>
      <c r="H995" t="s">
        <v>135</v>
      </c>
      <c r="I995" t="s">
        <v>136</v>
      </c>
      <c r="J995" t="s">
        <v>137</v>
      </c>
      <c r="K995" t="s">
        <v>138</v>
      </c>
      <c r="L995" t="s">
        <v>3071</v>
      </c>
      <c r="M995" t="s">
        <v>3072</v>
      </c>
      <c r="N995">
        <v>0.15416666600000001</v>
      </c>
      <c r="O995">
        <v>0</v>
      </c>
      <c r="P995">
        <v>1605</v>
      </c>
      <c r="Q995">
        <v>0</v>
      </c>
      <c r="R995">
        <v>6</v>
      </c>
      <c r="S995">
        <v>0</v>
      </c>
      <c r="T995">
        <v>189</v>
      </c>
      <c r="U995">
        <v>0</v>
      </c>
      <c r="V995">
        <v>0</v>
      </c>
      <c r="W995">
        <v>0</v>
      </c>
      <c r="X995">
        <v>35.293391947405993</v>
      </c>
      <c r="Y995">
        <v>0</v>
      </c>
      <c r="Z995">
        <v>0.14849975685955</v>
      </c>
      <c r="AA995">
        <v>0</v>
      </c>
      <c r="AB995">
        <v>9.4539806943123228</v>
      </c>
      <c r="AC995">
        <v>0</v>
      </c>
      <c r="AD995">
        <v>0</v>
      </c>
      <c r="AE995">
        <v>44.895872398577865</v>
      </c>
    </row>
    <row r="996" spans="1:31" x14ac:dyDescent="0.3">
      <c r="A996">
        <v>2553755</v>
      </c>
      <c r="B996">
        <v>1</v>
      </c>
      <c r="C996" t="s">
        <v>80</v>
      </c>
      <c r="D996" t="s">
        <v>106</v>
      </c>
      <c r="E996" t="s">
        <v>141</v>
      </c>
      <c r="F996" t="s">
        <v>3073</v>
      </c>
      <c r="G996" t="s">
        <v>134</v>
      </c>
      <c r="H996" t="s">
        <v>135</v>
      </c>
      <c r="I996" t="s">
        <v>136</v>
      </c>
      <c r="J996" t="s">
        <v>137</v>
      </c>
      <c r="K996" t="s">
        <v>138</v>
      </c>
      <c r="L996" t="s">
        <v>3074</v>
      </c>
      <c r="M996" t="s">
        <v>3075</v>
      </c>
      <c r="N996">
        <v>5.8055555000000002E-2</v>
      </c>
      <c r="O996">
        <v>0</v>
      </c>
      <c r="P996">
        <v>8</v>
      </c>
      <c r="Q996">
        <v>30</v>
      </c>
      <c r="R996">
        <v>74</v>
      </c>
      <c r="S996">
        <v>9</v>
      </c>
      <c r="T996">
        <v>19</v>
      </c>
      <c r="U996">
        <v>2</v>
      </c>
      <c r="V996">
        <v>0</v>
      </c>
      <c r="W996">
        <v>0</v>
      </c>
      <c r="X996">
        <v>0.28717873592896587</v>
      </c>
      <c r="Y996">
        <v>9.0358715236944018</v>
      </c>
      <c r="Z996">
        <v>15.017571378661057</v>
      </c>
      <c r="AA996">
        <v>1.4316906457563388</v>
      </c>
      <c r="AB996">
        <v>2.9098342028358326</v>
      </c>
      <c r="AC996">
        <v>0.58884822852644247</v>
      </c>
      <c r="AD996">
        <v>0</v>
      </c>
      <c r="AE996">
        <v>29.270994715403038</v>
      </c>
    </row>
    <row r="997" spans="1:31" x14ac:dyDescent="0.3">
      <c r="A997">
        <v>2553756</v>
      </c>
      <c r="B997">
        <v>1</v>
      </c>
      <c r="C997" t="s">
        <v>80</v>
      </c>
      <c r="D997" t="s">
        <v>107</v>
      </c>
      <c r="E997" t="s">
        <v>184</v>
      </c>
      <c r="F997" t="s">
        <v>3076</v>
      </c>
      <c r="G997" t="s">
        <v>134</v>
      </c>
      <c r="H997" t="s">
        <v>135</v>
      </c>
      <c r="I997" t="s">
        <v>136</v>
      </c>
      <c r="J997" t="s">
        <v>137</v>
      </c>
      <c r="K997" t="s">
        <v>138</v>
      </c>
      <c r="L997" t="s">
        <v>3077</v>
      </c>
      <c r="M997" t="s">
        <v>3078</v>
      </c>
      <c r="N997">
        <v>2.0099999999999998</v>
      </c>
      <c r="O997">
        <v>0</v>
      </c>
      <c r="P997">
        <v>2427</v>
      </c>
      <c r="Q997">
        <v>0</v>
      </c>
      <c r="R997">
        <v>1</v>
      </c>
      <c r="S997">
        <v>0</v>
      </c>
      <c r="T997">
        <v>86</v>
      </c>
      <c r="U997">
        <v>0</v>
      </c>
      <c r="V997">
        <v>0</v>
      </c>
      <c r="W997">
        <v>0</v>
      </c>
      <c r="X997">
        <v>682.23607966483576</v>
      </c>
      <c r="Y997">
        <v>0</v>
      </c>
      <c r="Z997">
        <v>19.196248182424604</v>
      </c>
      <c r="AA997">
        <v>0</v>
      </c>
      <c r="AB997">
        <v>178.70686313865843</v>
      </c>
      <c r="AC997">
        <v>0</v>
      </c>
      <c r="AD997">
        <v>0</v>
      </c>
      <c r="AE997">
        <v>880.13919098591873</v>
      </c>
    </row>
    <row r="998" spans="1:31" x14ac:dyDescent="0.3">
      <c r="A998">
        <v>2553757</v>
      </c>
      <c r="B998">
        <v>1</v>
      </c>
      <c r="C998" t="s">
        <v>80</v>
      </c>
      <c r="D998" t="s">
        <v>94</v>
      </c>
      <c r="E998" t="s">
        <v>184</v>
      </c>
      <c r="F998" t="s">
        <v>3079</v>
      </c>
      <c r="G998" t="s">
        <v>134</v>
      </c>
      <c r="H998" t="s">
        <v>135</v>
      </c>
      <c r="I998" t="s">
        <v>136</v>
      </c>
      <c r="J998" t="s">
        <v>137</v>
      </c>
      <c r="K998" t="s">
        <v>138</v>
      </c>
      <c r="L998" t="s">
        <v>3080</v>
      </c>
      <c r="M998" t="s">
        <v>3081</v>
      </c>
      <c r="N998">
        <v>0.584166666</v>
      </c>
      <c r="O998">
        <v>0</v>
      </c>
      <c r="P998">
        <v>12</v>
      </c>
      <c r="Q998">
        <v>0</v>
      </c>
      <c r="R998">
        <v>4</v>
      </c>
      <c r="S998">
        <v>0</v>
      </c>
      <c r="T998">
        <v>1</v>
      </c>
      <c r="U998">
        <v>0</v>
      </c>
      <c r="V998">
        <v>0</v>
      </c>
      <c r="W998">
        <v>0</v>
      </c>
      <c r="X998">
        <v>0.57307054891187503</v>
      </c>
      <c r="Y998">
        <v>0</v>
      </c>
      <c r="Z998">
        <v>1.9716364894213898</v>
      </c>
      <c r="AA998">
        <v>0</v>
      </c>
      <c r="AB998">
        <v>0.57240855415833325</v>
      </c>
      <c r="AC998">
        <v>0</v>
      </c>
      <c r="AD998">
        <v>0</v>
      </c>
      <c r="AE998">
        <v>3.1171155924915981</v>
      </c>
    </row>
    <row r="999" spans="1:31" x14ac:dyDescent="0.3">
      <c r="A999">
        <v>2553760</v>
      </c>
      <c r="B999">
        <v>1</v>
      </c>
      <c r="C999" t="s">
        <v>80</v>
      </c>
      <c r="D999" t="s">
        <v>107</v>
      </c>
      <c r="E999" t="s">
        <v>166</v>
      </c>
      <c r="F999" t="s">
        <v>3082</v>
      </c>
      <c r="G999" t="s">
        <v>181</v>
      </c>
      <c r="H999" t="s">
        <v>157</v>
      </c>
      <c r="I999" t="s">
        <v>136</v>
      </c>
      <c r="J999" t="s">
        <v>137</v>
      </c>
      <c r="K999" t="s">
        <v>138</v>
      </c>
      <c r="L999" t="s">
        <v>3083</v>
      </c>
      <c r="M999" t="s">
        <v>3084</v>
      </c>
      <c r="N999">
        <v>5.7916666660000002</v>
      </c>
      <c r="O999">
        <v>0</v>
      </c>
      <c r="P999">
        <v>1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0.28691143646520834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0.28691143646520834</v>
      </c>
    </row>
    <row r="1000" spans="1:31" x14ac:dyDescent="0.3">
      <c r="A1000">
        <v>2553761</v>
      </c>
      <c r="B1000">
        <v>1</v>
      </c>
      <c r="C1000" t="s">
        <v>81</v>
      </c>
      <c r="D1000" t="s">
        <v>127</v>
      </c>
      <c r="E1000" t="s">
        <v>184</v>
      </c>
      <c r="F1000" t="s">
        <v>2803</v>
      </c>
      <c r="G1000" t="s">
        <v>149</v>
      </c>
      <c r="H1000" t="s">
        <v>135</v>
      </c>
      <c r="I1000" t="s">
        <v>136</v>
      </c>
      <c r="J1000" t="s">
        <v>137</v>
      </c>
      <c r="K1000" t="s">
        <v>138</v>
      </c>
      <c r="L1000" t="s">
        <v>3085</v>
      </c>
      <c r="M1000" t="s">
        <v>3086</v>
      </c>
      <c r="N1000">
        <v>8.1050000000000004</v>
      </c>
      <c r="O1000">
        <v>0</v>
      </c>
      <c r="P1000">
        <v>2</v>
      </c>
      <c r="Q1000">
        <v>11</v>
      </c>
      <c r="R1000">
        <v>17</v>
      </c>
      <c r="S1000">
        <v>0</v>
      </c>
      <c r="T1000">
        <v>1</v>
      </c>
      <c r="U1000">
        <v>0</v>
      </c>
      <c r="V1000">
        <v>0</v>
      </c>
      <c r="W1000">
        <v>0</v>
      </c>
      <c r="X1000">
        <v>3.10700309952</v>
      </c>
      <c r="Y1000">
        <v>104.39564798738216</v>
      </c>
      <c r="Z1000">
        <v>229.66829026819235</v>
      </c>
      <c r="AA1000">
        <v>0</v>
      </c>
      <c r="AB1000">
        <v>0.35348721478677747</v>
      </c>
      <c r="AC1000">
        <v>0</v>
      </c>
      <c r="AD1000">
        <v>0</v>
      </c>
      <c r="AE1000">
        <v>337.52442856988125</v>
      </c>
    </row>
    <row r="1001" spans="1:31" x14ac:dyDescent="0.3">
      <c r="A1001">
        <v>2553762</v>
      </c>
      <c r="B1001">
        <v>1</v>
      </c>
      <c r="C1001" t="s">
        <v>80</v>
      </c>
      <c r="D1001" t="s">
        <v>106</v>
      </c>
      <c r="E1001" t="s">
        <v>184</v>
      </c>
      <c r="F1001" t="s">
        <v>3087</v>
      </c>
      <c r="G1001" t="s">
        <v>1084</v>
      </c>
      <c r="H1001" t="s">
        <v>135</v>
      </c>
      <c r="I1001" t="s">
        <v>136</v>
      </c>
      <c r="J1001" t="s">
        <v>137</v>
      </c>
      <c r="K1001" t="s">
        <v>138</v>
      </c>
      <c r="L1001" t="s">
        <v>3088</v>
      </c>
      <c r="M1001" t="s">
        <v>3089</v>
      </c>
      <c r="N1001">
        <v>4.443333333</v>
      </c>
      <c r="O1001">
        <v>0</v>
      </c>
      <c r="P1001">
        <v>1</v>
      </c>
      <c r="Q1001">
        <v>0</v>
      </c>
      <c r="R1001">
        <v>17</v>
      </c>
      <c r="S1001">
        <v>0</v>
      </c>
      <c r="T1001">
        <v>4</v>
      </c>
      <c r="U1001">
        <v>0</v>
      </c>
      <c r="V1001">
        <v>0</v>
      </c>
      <c r="W1001">
        <v>0</v>
      </c>
      <c r="X1001">
        <v>0.83015464457778021</v>
      </c>
      <c r="Y1001">
        <v>0</v>
      </c>
      <c r="Z1001">
        <v>300.30888271149405</v>
      </c>
      <c r="AA1001">
        <v>0</v>
      </c>
      <c r="AB1001">
        <v>8.6699111292632374</v>
      </c>
      <c r="AC1001">
        <v>0</v>
      </c>
      <c r="AD1001">
        <v>0</v>
      </c>
      <c r="AE1001">
        <v>309.80894848533507</v>
      </c>
    </row>
    <row r="1002" spans="1:31" x14ac:dyDescent="0.3">
      <c r="A1002">
        <v>2553763</v>
      </c>
      <c r="B1002">
        <v>1</v>
      </c>
      <c r="C1002" t="s">
        <v>81</v>
      </c>
      <c r="D1002" t="s">
        <v>123</v>
      </c>
      <c r="E1002" t="s">
        <v>141</v>
      </c>
      <c r="F1002" t="s">
        <v>3090</v>
      </c>
      <c r="G1002" t="s">
        <v>134</v>
      </c>
      <c r="H1002" t="s">
        <v>135</v>
      </c>
      <c r="I1002" t="s">
        <v>136</v>
      </c>
      <c r="J1002" t="s">
        <v>137</v>
      </c>
      <c r="K1002" t="s">
        <v>138</v>
      </c>
      <c r="L1002" t="s">
        <v>3091</v>
      </c>
      <c r="M1002" t="s">
        <v>3092</v>
      </c>
      <c r="N1002">
        <v>1.1174999999999999</v>
      </c>
      <c r="O1002">
        <v>1</v>
      </c>
      <c r="P1002">
        <v>951</v>
      </c>
      <c r="Q1002">
        <v>26</v>
      </c>
      <c r="R1002">
        <v>132</v>
      </c>
      <c r="S1002">
        <v>3</v>
      </c>
      <c r="T1002">
        <v>102</v>
      </c>
      <c r="U1002">
        <v>0</v>
      </c>
      <c r="V1002">
        <v>0</v>
      </c>
      <c r="W1002">
        <v>0.18471368304000002</v>
      </c>
      <c r="X1002">
        <v>101.12401090155785</v>
      </c>
      <c r="Y1002">
        <v>9.6264210973147897</v>
      </c>
      <c r="Z1002">
        <v>71.463197703884035</v>
      </c>
      <c r="AA1002">
        <v>3.2569516679529147</v>
      </c>
      <c r="AB1002">
        <v>29.925823429851704</v>
      </c>
      <c r="AC1002">
        <v>0</v>
      </c>
      <c r="AD1002">
        <v>0</v>
      </c>
      <c r="AE1002">
        <v>215.5811184836013</v>
      </c>
    </row>
    <row r="1003" spans="1:31" x14ac:dyDescent="0.3">
      <c r="A1003">
        <v>2553765</v>
      </c>
      <c r="B1003">
        <v>1</v>
      </c>
      <c r="C1003" t="s">
        <v>81</v>
      </c>
      <c r="D1003" t="s">
        <v>128</v>
      </c>
      <c r="E1003" t="s">
        <v>184</v>
      </c>
      <c r="F1003" t="s">
        <v>3093</v>
      </c>
      <c r="G1003" t="s">
        <v>1218</v>
      </c>
      <c r="H1003" t="s">
        <v>135</v>
      </c>
      <c r="I1003" t="s">
        <v>136</v>
      </c>
      <c r="J1003" t="s">
        <v>137</v>
      </c>
      <c r="K1003" t="s">
        <v>138</v>
      </c>
      <c r="L1003" t="s">
        <v>3094</v>
      </c>
      <c r="M1003" t="s">
        <v>3095</v>
      </c>
      <c r="N1003">
        <v>7.8263888880000003</v>
      </c>
      <c r="O1003">
        <v>0</v>
      </c>
      <c r="P1003">
        <v>0</v>
      </c>
      <c r="Q1003">
        <v>3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44.730236767742774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44.730236767742774</v>
      </c>
    </row>
    <row r="1004" spans="1:31" x14ac:dyDescent="0.3">
      <c r="A1004">
        <v>2553766</v>
      </c>
      <c r="B1004">
        <v>1</v>
      </c>
      <c r="C1004" t="s">
        <v>81</v>
      </c>
      <c r="D1004" t="s">
        <v>113</v>
      </c>
      <c r="E1004" t="s">
        <v>184</v>
      </c>
      <c r="F1004" t="s">
        <v>3096</v>
      </c>
      <c r="G1004" t="s">
        <v>134</v>
      </c>
      <c r="H1004" t="s">
        <v>135</v>
      </c>
      <c r="I1004" t="s">
        <v>136</v>
      </c>
      <c r="J1004" t="s">
        <v>137</v>
      </c>
      <c r="K1004" t="s">
        <v>138</v>
      </c>
      <c r="L1004" t="s">
        <v>3097</v>
      </c>
      <c r="M1004" t="s">
        <v>3098</v>
      </c>
      <c r="N1004">
        <v>0.78777777699999996</v>
      </c>
      <c r="O1004">
        <v>0</v>
      </c>
      <c r="P1004">
        <v>469</v>
      </c>
      <c r="Q1004">
        <v>2</v>
      </c>
      <c r="R1004">
        <v>30</v>
      </c>
      <c r="S1004">
        <v>4</v>
      </c>
      <c r="T1004">
        <v>105</v>
      </c>
      <c r="U1004">
        <v>3</v>
      </c>
      <c r="V1004">
        <v>1</v>
      </c>
      <c r="W1004">
        <v>0</v>
      </c>
      <c r="X1004">
        <v>62.937950384045735</v>
      </c>
      <c r="Y1004">
        <v>10.218856659679389</v>
      </c>
      <c r="Z1004">
        <v>6.3757233441346042</v>
      </c>
      <c r="AA1004">
        <v>173.51272095190996</v>
      </c>
      <c r="AB1004">
        <v>73.529255550483569</v>
      </c>
      <c r="AC1004">
        <v>126.49932975423791</v>
      </c>
      <c r="AD1004">
        <v>0.62143486018185012</v>
      </c>
      <c r="AE1004">
        <v>453.69527150467303</v>
      </c>
    </row>
    <row r="1005" spans="1:31" x14ac:dyDescent="0.3">
      <c r="A1005">
        <v>2553770</v>
      </c>
      <c r="B1005">
        <v>1</v>
      </c>
      <c r="C1005" t="s">
        <v>80</v>
      </c>
      <c r="D1005" t="s">
        <v>103</v>
      </c>
      <c r="E1005" t="s">
        <v>147</v>
      </c>
      <c r="F1005" t="s">
        <v>3099</v>
      </c>
      <c r="G1005" t="s">
        <v>202</v>
      </c>
      <c r="H1005" t="s">
        <v>135</v>
      </c>
      <c r="I1005" t="s">
        <v>136</v>
      </c>
      <c r="J1005" t="s">
        <v>137</v>
      </c>
      <c r="K1005" t="s">
        <v>138</v>
      </c>
      <c r="L1005" t="s">
        <v>3100</v>
      </c>
      <c r="M1005" t="s">
        <v>3101</v>
      </c>
      <c r="N1005">
        <v>0.78305555500000001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2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13.868489280112046</v>
      </c>
      <c r="AC1005">
        <v>0</v>
      </c>
      <c r="AD1005">
        <v>0</v>
      </c>
      <c r="AE1005">
        <v>13.868489280112046</v>
      </c>
    </row>
    <row r="1006" spans="1:31" x14ac:dyDescent="0.3">
      <c r="A1006">
        <v>2553779</v>
      </c>
      <c r="B1006">
        <v>1</v>
      </c>
      <c r="C1006" t="s">
        <v>80</v>
      </c>
      <c r="D1006" t="s">
        <v>83</v>
      </c>
      <c r="E1006" t="s">
        <v>155</v>
      </c>
      <c r="F1006" t="s">
        <v>3102</v>
      </c>
      <c r="G1006" t="s">
        <v>3034</v>
      </c>
      <c r="H1006" t="s">
        <v>157</v>
      </c>
      <c r="I1006" t="s">
        <v>136</v>
      </c>
      <c r="J1006" t="s">
        <v>3</v>
      </c>
      <c r="K1006" t="s">
        <v>138</v>
      </c>
      <c r="L1006" t="s">
        <v>3103</v>
      </c>
      <c r="M1006" t="s">
        <v>3104</v>
      </c>
      <c r="N1006">
        <v>6.2263888879999998</v>
      </c>
      <c r="O1006">
        <v>0</v>
      </c>
      <c r="P1006">
        <v>56</v>
      </c>
      <c r="Q1006">
        <v>0</v>
      </c>
      <c r="R1006">
        <v>3</v>
      </c>
      <c r="S1006">
        <v>0</v>
      </c>
      <c r="T1006">
        <v>4</v>
      </c>
      <c r="U1006">
        <v>0</v>
      </c>
      <c r="V1006">
        <v>0</v>
      </c>
      <c r="W1006">
        <v>0</v>
      </c>
      <c r="X1006">
        <v>74.174609840512005</v>
      </c>
      <c r="Y1006">
        <v>0</v>
      </c>
      <c r="Z1006">
        <v>3.7295731934010825</v>
      </c>
      <c r="AA1006">
        <v>0</v>
      </c>
      <c r="AB1006">
        <v>11.605461445513336</v>
      </c>
      <c r="AC1006">
        <v>0</v>
      </c>
      <c r="AD1006">
        <v>0</v>
      </c>
      <c r="AE1006">
        <v>89.509644479426427</v>
      </c>
    </row>
    <row r="1007" spans="1:31" x14ac:dyDescent="0.3">
      <c r="A1007">
        <v>2553785</v>
      </c>
      <c r="B1007">
        <v>1</v>
      </c>
      <c r="C1007" t="s">
        <v>80</v>
      </c>
      <c r="D1007" t="s">
        <v>101</v>
      </c>
      <c r="E1007" t="s">
        <v>155</v>
      </c>
      <c r="F1007" t="s">
        <v>3105</v>
      </c>
      <c r="G1007" t="s">
        <v>194</v>
      </c>
      <c r="H1007" t="s">
        <v>157</v>
      </c>
      <c r="I1007" t="s">
        <v>136</v>
      </c>
      <c r="J1007" t="s">
        <v>137</v>
      </c>
      <c r="K1007" t="s">
        <v>144</v>
      </c>
      <c r="L1007" t="s">
        <v>3106</v>
      </c>
      <c r="M1007" t="s">
        <v>3107</v>
      </c>
      <c r="N1007">
        <v>2.4313888879999999</v>
      </c>
      <c r="O1007">
        <v>0</v>
      </c>
      <c r="P1007">
        <v>135</v>
      </c>
      <c r="Q1007">
        <v>0</v>
      </c>
      <c r="R1007">
        <v>2</v>
      </c>
      <c r="S1007">
        <v>0</v>
      </c>
      <c r="T1007">
        <v>8</v>
      </c>
      <c r="U1007">
        <v>0</v>
      </c>
      <c r="V1007">
        <v>0</v>
      </c>
      <c r="W1007">
        <v>0</v>
      </c>
      <c r="X1007">
        <v>76.06980332573518</v>
      </c>
      <c r="Y1007">
        <v>0</v>
      </c>
      <c r="Z1007">
        <v>1.0705716915642993</v>
      </c>
      <c r="AA1007">
        <v>0</v>
      </c>
      <c r="AB1007">
        <v>27.66155772243</v>
      </c>
      <c r="AC1007">
        <v>0</v>
      </c>
      <c r="AD1007">
        <v>0</v>
      </c>
      <c r="AE1007">
        <v>104.80193273972948</v>
      </c>
    </row>
    <row r="1008" spans="1:31" x14ac:dyDescent="0.3">
      <c r="A1008">
        <v>2553786</v>
      </c>
      <c r="B1008">
        <v>1</v>
      </c>
      <c r="C1008" t="s">
        <v>80</v>
      </c>
      <c r="D1008" t="s">
        <v>96</v>
      </c>
      <c r="E1008" t="s">
        <v>166</v>
      </c>
      <c r="F1008" t="s">
        <v>3108</v>
      </c>
      <c r="G1008" t="s">
        <v>168</v>
      </c>
      <c r="H1008" t="s">
        <v>157</v>
      </c>
      <c r="I1008" t="s">
        <v>136</v>
      </c>
      <c r="J1008" t="s">
        <v>137</v>
      </c>
      <c r="K1008" t="s">
        <v>138</v>
      </c>
      <c r="L1008" t="s">
        <v>3109</v>
      </c>
      <c r="M1008" t="s">
        <v>3110</v>
      </c>
      <c r="N1008">
        <v>2.122777777</v>
      </c>
      <c r="O1008">
        <v>0</v>
      </c>
      <c r="P1008">
        <v>1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4.0379748925E-2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4.0379748925E-2</v>
      </c>
    </row>
    <row r="1009" spans="1:31" x14ac:dyDescent="0.3">
      <c r="A1009">
        <v>2553788</v>
      </c>
      <c r="B1009">
        <v>1</v>
      </c>
      <c r="C1009" t="s">
        <v>80</v>
      </c>
      <c r="D1009" t="s">
        <v>83</v>
      </c>
      <c r="E1009" t="s">
        <v>184</v>
      </c>
      <c r="F1009" t="s">
        <v>3111</v>
      </c>
      <c r="G1009" t="s">
        <v>194</v>
      </c>
      <c r="H1009" t="s">
        <v>135</v>
      </c>
      <c r="I1009" t="s">
        <v>136</v>
      </c>
      <c r="J1009" t="s">
        <v>137</v>
      </c>
      <c r="K1009" t="s">
        <v>144</v>
      </c>
      <c r="L1009" t="s">
        <v>3112</v>
      </c>
      <c r="M1009" t="s">
        <v>3113</v>
      </c>
      <c r="N1009">
        <v>9.7511111110000002</v>
      </c>
      <c r="O1009">
        <v>8</v>
      </c>
      <c r="P1009">
        <v>676</v>
      </c>
      <c r="Q1009">
        <v>12</v>
      </c>
      <c r="R1009">
        <v>48</v>
      </c>
      <c r="S1009">
        <v>32</v>
      </c>
      <c r="T1009">
        <v>58</v>
      </c>
      <c r="U1009">
        <v>0</v>
      </c>
      <c r="V1009">
        <v>0</v>
      </c>
      <c r="W1009">
        <v>66.097336025849671</v>
      </c>
      <c r="X1009">
        <v>1356.890895319526</v>
      </c>
      <c r="Y1009">
        <v>123.90473511506426</v>
      </c>
      <c r="Z1009">
        <v>126.91137033552592</v>
      </c>
      <c r="AA1009">
        <v>999.94158869886371</v>
      </c>
      <c r="AB1009">
        <v>401.88045010301278</v>
      </c>
      <c r="AC1009">
        <v>0</v>
      </c>
      <c r="AD1009">
        <v>0</v>
      </c>
      <c r="AE1009">
        <v>3075.6263755978421</v>
      </c>
    </row>
    <row r="1010" spans="1:31" x14ac:dyDescent="0.3">
      <c r="A1010">
        <v>2553789</v>
      </c>
      <c r="B1010">
        <v>1</v>
      </c>
      <c r="C1010" t="s">
        <v>80</v>
      </c>
      <c r="D1010" t="s">
        <v>83</v>
      </c>
      <c r="E1010" t="s">
        <v>184</v>
      </c>
      <c r="F1010" t="s">
        <v>3114</v>
      </c>
      <c r="G1010" t="s">
        <v>143</v>
      </c>
      <c r="H1010" t="s">
        <v>135</v>
      </c>
      <c r="I1010" t="s">
        <v>136</v>
      </c>
      <c r="J1010" t="s">
        <v>137</v>
      </c>
      <c r="K1010" t="s">
        <v>144</v>
      </c>
      <c r="L1010" t="s">
        <v>3115</v>
      </c>
      <c r="M1010" t="s">
        <v>3116</v>
      </c>
      <c r="N1010">
        <v>8.193888888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65</v>
      </c>
      <c r="U1010">
        <v>0</v>
      </c>
      <c r="V1010">
        <v>6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587.84853432555769</v>
      </c>
      <c r="AC1010">
        <v>0</v>
      </c>
      <c r="AD1010">
        <v>448.29684085806753</v>
      </c>
      <c r="AE1010">
        <v>1036.1453751836252</v>
      </c>
    </row>
    <row r="1011" spans="1:31" x14ac:dyDescent="0.3">
      <c r="A1011">
        <v>2553790</v>
      </c>
      <c r="B1011">
        <v>1</v>
      </c>
      <c r="C1011" t="s">
        <v>81</v>
      </c>
      <c r="D1011" t="s">
        <v>127</v>
      </c>
      <c r="E1011" t="s">
        <v>141</v>
      </c>
      <c r="F1011" t="s">
        <v>3117</v>
      </c>
      <c r="G1011" t="s">
        <v>194</v>
      </c>
      <c r="H1011" t="s">
        <v>135</v>
      </c>
      <c r="I1011" t="s">
        <v>136</v>
      </c>
      <c r="J1011" t="s">
        <v>137</v>
      </c>
      <c r="K1011" t="s">
        <v>144</v>
      </c>
      <c r="L1011" t="s">
        <v>3118</v>
      </c>
      <c r="M1011" t="s">
        <v>3119</v>
      </c>
      <c r="N1011">
        <v>2.9305555550000002</v>
      </c>
      <c r="O1011">
        <v>0</v>
      </c>
      <c r="P1011">
        <v>368</v>
      </c>
      <c r="Q1011">
        <v>0</v>
      </c>
      <c r="R1011">
        <v>0</v>
      </c>
      <c r="S1011">
        <v>0</v>
      </c>
      <c r="T1011">
        <v>16</v>
      </c>
      <c r="U1011">
        <v>0</v>
      </c>
      <c r="V1011">
        <v>0</v>
      </c>
      <c r="W1011">
        <v>0</v>
      </c>
      <c r="X1011">
        <v>189.83071917488448</v>
      </c>
      <c r="Y1011">
        <v>0</v>
      </c>
      <c r="Z1011">
        <v>0</v>
      </c>
      <c r="AA1011">
        <v>0</v>
      </c>
      <c r="AB1011">
        <v>30.86681127363709</v>
      </c>
      <c r="AC1011">
        <v>0</v>
      </c>
      <c r="AD1011">
        <v>0</v>
      </c>
      <c r="AE1011">
        <v>220.69753044852158</v>
      </c>
    </row>
    <row r="1012" spans="1:31" x14ac:dyDescent="0.3">
      <c r="A1012">
        <v>2553791</v>
      </c>
      <c r="B1012">
        <v>1</v>
      </c>
      <c r="C1012" t="s">
        <v>81</v>
      </c>
      <c r="D1012" t="s">
        <v>113</v>
      </c>
      <c r="E1012" t="s">
        <v>184</v>
      </c>
      <c r="F1012" t="s">
        <v>3120</v>
      </c>
      <c r="G1012" t="s">
        <v>1056</v>
      </c>
      <c r="H1012" t="s">
        <v>135</v>
      </c>
      <c r="I1012" t="s">
        <v>136</v>
      </c>
      <c r="J1012" t="s">
        <v>137</v>
      </c>
      <c r="K1012" t="s">
        <v>138</v>
      </c>
      <c r="L1012" t="s">
        <v>3121</v>
      </c>
      <c r="M1012" t="s">
        <v>3122</v>
      </c>
      <c r="N1012">
        <v>1.527222222</v>
      </c>
      <c r="O1012">
        <v>0</v>
      </c>
      <c r="P1012">
        <v>172</v>
      </c>
      <c r="Q1012">
        <v>0</v>
      </c>
      <c r="R1012">
        <v>4</v>
      </c>
      <c r="S1012">
        <v>0</v>
      </c>
      <c r="T1012">
        <v>14</v>
      </c>
      <c r="U1012">
        <v>0</v>
      </c>
      <c r="V1012">
        <v>0</v>
      </c>
      <c r="W1012">
        <v>0</v>
      </c>
      <c r="X1012">
        <v>47.104165629176855</v>
      </c>
      <c r="Y1012">
        <v>0</v>
      </c>
      <c r="Z1012">
        <v>1.0011258542543</v>
      </c>
      <c r="AA1012">
        <v>0</v>
      </c>
      <c r="AB1012">
        <v>5.7663417580928202</v>
      </c>
      <c r="AC1012">
        <v>0</v>
      </c>
      <c r="AD1012">
        <v>0</v>
      </c>
      <c r="AE1012">
        <v>53.871633241523973</v>
      </c>
    </row>
    <row r="1013" spans="1:31" x14ac:dyDescent="0.3">
      <c r="A1013">
        <v>2553794</v>
      </c>
      <c r="B1013">
        <v>1</v>
      </c>
      <c r="C1013" t="s">
        <v>81</v>
      </c>
      <c r="D1013" t="s">
        <v>117</v>
      </c>
      <c r="E1013" t="s">
        <v>175</v>
      </c>
      <c r="F1013" t="s">
        <v>3123</v>
      </c>
      <c r="G1013" t="s">
        <v>213</v>
      </c>
      <c r="H1013" t="s">
        <v>157</v>
      </c>
      <c r="I1013" t="s">
        <v>136</v>
      </c>
      <c r="J1013" t="s">
        <v>137</v>
      </c>
      <c r="K1013" t="s">
        <v>138</v>
      </c>
      <c r="L1013" t="s">
        <v>3124</v>
      </c>
      <c r="M1013" t="s">
        <v>3125</v>
      </c>
      <c r="N1013">
        <v>0.67194444399999997</v>
      </c>
      <c r="O1013">
        <v>0</v>
      </c>
      <c r="P1013">
        <v>75</v>
      </c>
      <c r="Q1013">
        <v>0</v>
      </c>
      <c r="R1013">
        <v>0</v>
      </c>
      <c r="S1013">
        <v>0</v>
      </c>
      <c r="T1013">
        <v>4</v>
      </c>
      <c r="U1013">
        <v>0</v>
      </c>
      <c r="V1013">
        <v>0</v>
      </c>
      <c r="W1013">
        <v>0</v>
      </c>
      <c r="X1013">
        <v>5.5011034041780666</v>
      </c>
      <c r="Y1013">
        <v>0</v>
      </c>
      <c r="Z1013">
        <v>0</v>
      </c>
      <c r="AA1013">
        <v>0</v>
      </c>
      <c r="AB1013">
        <v>2.6951962138965753</v>
      </c>
      <c r="AC1013">
        <v>0</v>
      </c>
      <c r="AD1013">
        <v>0</v>
      </c>
      <c r="AE1013">
        <v>8.1962996180746419</v>
      </c>
    </row>
    <row r="1014" spans="1:31" x14ac:dyDescent="0.3">
      <c r="A1014">
        <v>2553796</v>
      </c>
      <c r="B1014">
        <v>1</v>
      </c>
      <c r="C1014" t="s">
        <v>80</v>
      </c>
      <c r="D1014" t="s">
        <v>83</v>
      </c>
      <c r="E1014" t="s">
        <v>184</v>
      </c>
      <c r="F1014" t="s">
        <v>3126</v>
      </c>
      <c r="G1014" t="s">
        <v>301</v>
      </c>
      <c r="H1014" t="s">
        <v>135</v>
      </c>
      <c r="I1014" t="s">
        <v>136</v>
      </c>
      <c r="J1014" t="s">
        <v>137</v>
      </c>
      <c r="K1014" t="s">
        <v>144</v>
      </c>
      <c r="L1014" t="s">
        <v>3127</v>
      </c>
      <c r="M1014" t="s">
        <v>3128</v>
      </c>
      <c r="N1014">
        <v>1.054444444</v>
      </c>
      <c r="O1014">
        <v>0</v>
      </c>
      <c r="P1014">
        <v>91</v>
      </c>
      <c r="Q1014">
        <v>0</v>
      </c>
      <c r="R1014">
        <v>10</v>
      </c>
      <c r="S1014">
        <v>0</v>
      </c>
      <c r="T1014">
        <v>17</v>
      </c>
      <c r="U1014">
        <v>0</v>
      </c>
      <c r="V1014">
        <v>0</v>
      </c>
      <c r="W1014">
        <v>0</v>
      </c>
      <c r="X1014">
        <v>17.991621831821387</v>
      </c>
      <c r="Y1014">
        <v>0</v>
      </c>
      <c r="Z1014">
        <v>4.5798085480286517</v>
      </c>
      <c r="AA1014">
        <v>0</v>
      </c>
      <c r="AB1014">
        <v>10.688639343493117</v>
      </c>
      <c r="AC1014">
        <v>0</v>
      </c>
      <c r="AD1014">
        <v>0</v>
      </c>
      <c r="AE1014">
        <v>33.260069723343157</v>
      </c>
    </row>
    <row r="1015" spans="1:31" x14ac:dyDescent="0.3">
      <c r="A1015">
        <v>2553799</v>
      </c>
      <c r="B1015">
        <v>1</v>
      </c>
      <c r="C1015" t="s">
        <v>81</v>
      </c>
      <c r="D1015" t="s">
        <v>112</v>
      </c>
      <c r="E1015" t="s">
        <v>147</v>
      </c>
      <c r="F1015" t="s">
        <v>3129</v>
      </c>
      <c r="G1015" t="s">
        <v>301</v>
      </c>
      <c r="H1015" t="s">
        <v>135</v>
      </c>
      <c r="I1015" t="s">
        <v>136</v>
      </c>
      <c r="J1015" t="s">
        <v>137</v>
      </c>
      <c r="K1015" t="s">
        <v>144</v>
      </c>
      <c r="L1015" t="s">
        <v>3130</v>
      </c>
      <c r="M1015" t="s">
        <v>3131</v>
      </c>
      <c r="N1015">
        <v>8.2138888879999996</v>
      </c>
      <c r="O1015">
        <v>3</v>
      </c>
      <c r="P1015">
        <v>446</v>
      </c>
      <c r="Q1015">
        <v>11</v>
      </c>
      <c r="R1015">
        <v>127</v>
      </c>
      <c r="S1015">
        <v>2</v>
      </c>
      <c r="T1015">
        <v>83</v>
      </c>
      <c r="U1015">
        <v>1</v>
      </c>
      <c r="V1015">
        <v>0</v>
      </c>
      <c r="W1015">
        <v>5.6080071228000001</v>
      </c>
      <c r="X1015">
        <v>570.14879167109086</v>
      </c>
      <c r="Y1015">
        <v>594.13309925976341</v>
      </c>
      <c r="Z1015">
        <v>339.19777331691046</v>
      </c>
      <c r="AA1015">
        <v>11.404518298525</v>
      </c>
      <c r="AB1015">
        <v>176.63642459116451</v>
      </c>
      <c r="AC1015">
        <v>12.055142121740428</v>
      </c>
      <c r="AD1015">
        <v>0</v>
      </c>
      <c r="AE1015">
        <v>1709.1837563819947</v>
      </c>
    </row>
    <row r="1016" spans="1:31" x14ac:dyDescent="0.3">
      <c r="A1016">
        <v>2553801</v>
      </c>
      <c r="B1016">
        <v>1</v>
      </c>
      <c r="C1016" t="s">
        <v>80</v>
      </c>
      <c r="D1016" t="s">
        <v>100</v>
      </c>
      <c r="E1016" t="s">
        <v>147</v>
      </c>
      <c r="F1016" t="s">
        <v>3132</v>
      </c>
      <c r="G1016" t="s">
        <v>134</v>
      </c>
      <c r="H1016" t="s">
        <v>135</v>
      </c>
      <c r="I1016" t="s">
        <v>136</v>
      </c>
      <c r="J1016" t="s">
        <v>137</v>
      </c>
      <c r="K1016" t="s">
        <v>138</v>
      </c>
      <c r="L1016" t="s">
        <v>3133</v>
      </c>
      <c r="M1016" t="s">
        <v>3134</v>
      </c>
      <c r="N1016">
        <v>0.38166666599999999</v>
      </c>
      <c r="O1016">
        <v>5</v>
      </c>
      <c r="P1016">
        <v>313</v>
      </c>
      <c r="Q1016">
        <v>5</v>
      </c>
      <c r="R1016">
        <v>60</v>
      </c>
      <c r="S1016">
        <v>14</v>
      </c>
      <c r="T1016">
        <v>68</v>
      </c>
      <c r="U1016">
        <v>1</v>
      </c>
      <c r="V1016">
        <v>1</v>
      </c>
      <c r="W1016">
        <v>0.83542751274750005</v>
      </c>
      <c r="X1016">
        <v>23.11149692079929</v>
      </c>
      <c r="Y1016">
        <v>13.150993353949799</v>
      </c>
      <c r="Z1016">
        <v>10.185550835225751</v>
      </c>
      <c r="AA1016">
        <v>30.545219977177279</v>
      </c>
      <c r="AB1016">
        <v>15.404589125583994</v>
      </c>
      <c r="AC1016">
        <v>20.64446997081</v>
      </c>
      <c r="AD1016">
        <v>1.02004632547125</v>
      </c>
      <c r="AE1016">
        <v>114.89779402176488</v>
      </c>
    </row>
    <row r="1017" spans="1:31" x14ac:dyDescent="0.3">
      <c r="A1017">
        <v>2553803</v>
      </c>
      <c r="B1017">
        <v>1</v>
      </c>
      <c r="C1017" t="s">
        <v>80</v>
      </c>
      <c r="D1017" t="s">
        <v>108</v>
      </c>
      <c r="E1017" t="s">
        <v>166</v>
      </c>
      <c r="F1017" t="s">
        <v>3135</v>
      </c>
      <c r="G1017" t="s">
        <v>198</v>
      </c>
      <c r="H1017" t="s">
        <v>157</v>
      </c>
      <c r="I1017" t="s">
        <v>136</v>
      </c>
      <c r="J1017" t="s">
        <v>137</v>
      </c>
      <c r="K1017" t="s">
        <v>138</v>
      </c>
      <c r="L1017" t="s">
        <v>3136</v>
      </c>
      <c r="M1017" t="s">
        <v>3137</v>
      </c>
      <c r="N1017">
        <v>2.5236111110000001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1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0.37912842989863177</v>
      </c>
      <c r="AC1017">
        <v>0</v>
      </c>
      <c r="AD1017">
        <v>0</v>
      </c>
      <c r="AE1017">
        <v>0.37912842989863177</v>
      </c>
    </row>
    <row r="1018" spans="1:31" x14ac:dyDescent="0.3">
      <c r="A1018">
        <v>2553804</v>
      </c>
      <c r="B1018">
        <v>1</v>
      </c>
      <c r="C1018" t="s">
        <v>80</v>
      </c>
      <c r="D1018" t="s">
        <v>95</v>
      </c>
      <c r="E1018" t="s">
        <v>175</v>
      </c>
      <c r="F1018" t="s">
        <v>3138</v>
      </c>
      <c r="G1018" t="s">
        <v>229</v>
      </c>
      <c r="H1018" t="s">
        <v>157</v>
      </c>
      <c r="I1018" t="s">
        <v>136</v>
      </c>
      <c r="J1018" t="s">
        <v>137</v>
      </c>
      <c r="K1018" t="s">
        <v>138</v>
      </c>
      <c r="L1018" t="s">
        <v>3139</v>
      </c>
      <c r="M1018" t="s">
        <v>3140</v>
      </c>
      <c r="N1018">
        <v>2.131388888</v>
      </c>
      <c r="O1018">
        <v>0</v>
      </c>
      <c r="P1018">
        <v>19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4.7109434818888767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4.7109434818888767</v>
      </c>
    </row>
    <row r="1019" spans="1:31" x14ac:dyDescent="0.3">
      <c r="A1019">
        <v>2553805</v>
      </c>
      <c r="B1019">
        <v>1</v>
      </c>
      <c r="C1019" t="s">
        <v>80</v>
      </c>
      <c r="D1019" t="s">
        <v>96</v>
      </c>
      <c r="E1019" t="s">
        <v>175</v>
      </c>
      <c r="F1019" t="s">
        <v>3141</v>
      </c>
      <c r="G1019" t="s">
        <v>177</v>
      </c>
      <c r="H1019" t="s">
        <v>157</v>
      </c>
      <c r="I1019" t="s">
        <v>136</v>
      </c>
      <c r="J1019" t="s">
        <v>137</v>
      </c>
      <c r="K1019" t="s">
        <v>138</v>
      </c>
      <c r="L1019" t="s">
        <v>3142</v>
      </c>
      <c r="M1019" t="s">
        <v>3143</v>
      </c>
      <c r="N1019">
        <v>6.778333333</v>
      </c>
      <c r="O1019">
        <v>0</v>
      </c>
      <c r="P1019">
        <v>3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16.788421905533163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16.788421905533163</v>
      </c>
    </row>
    <row r="1020" spans="1:31" x14ac:dyDescent="0.3">
      <c r="A1020">
        <v>2553806</v>
      </c>
      <c r="B1020">
        <v>1</v>
      </c>
      <c r="C1020" t="s">
        <v>81</v>
      </c>
      <c r="D1020" t="s">
        <v>117</v>
      </c>
      <c r="E1020" t="s">
        <v>184</v>
      </c>
      <c r="F1020" t="s">
        <v>3144</v>
      </c>
      <c r="G1020" t="s">
        <v>134</v>
      </c>
      <c r="H1020" t="s">
        <v>135</v>
      </c>
      <c r="I1020" t="s">
        <v>136</v>
      </c>
      <c r="J1020" t="s">
        <v>137</v>
      </c>
      <c r="K1020" t="s">
        <v>138</v>
      </c>
      <c r="L1020" t="s">
        <v>3145</v>
      </c>
      <c r="M1020" t="s">
        <v>3146</v>
      </c>
      <c r="N1020">
        <v>0.61499999999999999</v>
      </c>
      <c r="O1020">
        <v>10</v>
      </c>
      <c r="P1020">
        <v>1016</v>
      </c>
      <c r="Q1020">
        <v>103</v>
      </c>
      <c r="R1020">
        <v>242</v>
      </c>
      <c r="S1020">
        <v>17</v>
      </c>
      <c r="T1020">
        <v>107</v>
      </c>
      <c r="U1020">
        <v>3</v>
      </c>
      <c r="V1020">
        <v>0</v>
      </c>
      <c r="W1020">
        <v>2.3338599723845999</v>
      </c>
      <c r="X1020">
        <v>96.165613502004689</v>
      </c>
      <c r="Y1020">
        <v>135.47729195159721</v>
      </c>
      <c r="Z1020">
        <v>109.90155119016941</v>
      </c>
      <c r="AA1020">
        <v>54.832809671335077</v>
      </c>
      <c r="AB1020">
        <v>60.476111372449296</v>
      </c>
      <c r="AC1020">
        <v>27.555166394239187</v>
      </c>
      <c r="AD1020">
        <v>0</v>
      </c>
      <c r="AE1020">
        <v>486.74240405417947</v>
      </c>
    </row>
    <row r="1021" spans="1:31" x14ac:dyDescent="0.3">
      <c r="A1021">
        <v>2553807</v>
      </c>
      <c r="B1021">
        <v>1</v>
      </c>
      <c r="C1021" t="s">
        <v>80</v>
      </c>
      <c r="D1021" t="s">
        <v>83</v>
      </c>
      <c r="E1021" t="s">
        <v>155</v>
      </c>
      <c r="F1021" t="s">
        <v>3147</v>
      </c>
      <c r="G1021" t="s">
        <v>143</v>
      </c>
      <c r="H1021" t="s">
        <v>157</v>
      </c>
      <c r="I1021" t="s">
        <v>136</v>
      </c>
      <c r="J1021" t="s">
        <v>137</v>
      </c>
      <c r="K1021" t="s">
        <v>144</v>
      </c>
      <c r="L1021" t="s">
        <v>3148</v>
      </c>
      <c r="M1021" t="s">
        <v>3149</v>
      </c>
      <c r="N1021">
        <v>3.1319444440000002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44</v>
      </c>
      <c r="U1021">
        <v>0</v>
      </c>
      <c r="V1021">
        <v>23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902.57598278470402</v>
      </c>
      <c r="AC1021">
        <v>0</v>
      </c>
      <c r="AD1021">
        <v>583.23861434860328</v>
      </c>
      <c r="AE1021">
        <v>1485.8145971333074</v>
      </c>
    </row>
    <row r="1022" spans="1:31" x14ac:dyDescent="0.3">
      <c r="A1022">
        <v>2553810</v>
      </c>
      <c r="B1022">
        <v>1</v>
      </c>
      <c r="C1022" t="s">
        <v>81</v>
      </c>
      <c r="D1022" t="s">
        <v>127</v>
      </c>
      <c r="E1022" t="s">
        <v>147</v>
      </c>
      <c r="F1022" t="s">
        <v>2172</v>
      </c>
      <c r="G1022" t="s">
        <v>134</v>
      </c>
      <c r="H1022" t="s">
        <v>135</v>
      </c>
      <c r="I1022" t="s">
        <v>136</v>
      </c>
      <c r="J1022" t="s">
        <v>137</v>
      </c>
      <c r="K1022" t="s">
        <v>138</v>
      </c>
      <c r="L1022" t="s">
        <v>3150</v>
      </c>
      <c r="M1022" t="s">
        <v>3151</v>
      </c>
      <c r="N1022">
        <v>1.4111111110000001</v>
      </c>
      <c r="O1022">
        <v>4</v>
      </c>
      <c r="P1022">
        <v>78</v>
      </c>
      <c r="Q1022">
        <v>100</v>
      </c>
      <c r="R1022">
        <v>92</v>
      </c>
      <c r="S1022">
        <v>2</v>
      </c>
      <c r="T1022">
        <v>8</v>
      </c>
      <c r="U1022">
        <v>0</v>
      </c>
      <c r="V1022">
        <v>0</v>
      </c>
      <c r="W1022">
        <v>1.3255241419723203</v>
      </c>
      <c r="X1022">
        <v>16.839492284036012</v>
      </c>
      <c r="Y1022">
        <v>188.23309326129518</v>
      </c>
      <c r="Z1022">
        <v>173.41755152193116</v>
      </c>
      <c r="AA1022">
        <v>8.0199407659191486</v>
      </c>
      <c r="AB1022">
        <v>5.2269615350061933</v>
      </c>
      <c r="AC1022">
        <v>0</v>
      </c>
      <c r="AD1022">
        <v>0</v>
      </c>
      <c r="AE1022">
        <v>393.06256351016003</v>
      </c>
    </row>
    <row r="1023" spans="1:31" x14ac:dyDescent="0.3">
      <c r="A1023">
        <v>2553813</v>
      </c>
      <c r="B1023">
        <v>1</v>
      </c>
      <c r="C1023" t="s">
        <v>81</v>
      </c>
      <c r="D1023" t="s">
        <v>128</v>
      </c>
      <c r="E1023" t="s">
        <v>171</v>
      </c>
      <c r="F1023" t="s">
        <v>3152</v>
      </c>
      <c r="G1023" t="s">
        <v>190</v>
      </c>
      <c r="H1023" t="s">
        <v>157</v>
      </c>
      <c r="I1023" t="s">
        <v>136</v>
      </c>
      <c r="J1023" t="s">
        <v>137</v>
      </c>
      <c r="K1023" t="s">
        <v>138</v>
      </c>
      <c r="L1023" t="s">
        <v>3153</v>
      </c>
      <c r="M1023" t="s">
        <v>3154</v>
      </c>
      <c r="N1023">
        <v>2.8763888880000001</v>
      </c>
      <c r="O1023">
        <v>0</v>
      </c>
      <c r="P1023">
        <v>46</v>
      </c>
      <c r="Q1023">
        <v>0</v>
      </c>
      <c r="R1023">
        <v>0</v>
      </c>
      <c r="S1023">
        <v>0</v>
      </c>
      <c r="T1023">
        <v>2</v>
      </c>
      <c r="U1023">
        <v>0</v>
      </c>
      <c r="V1023">
        <v>0</v>
      </c>
      <c r="W1023">
        <v>0</v>
      </c>
      <c r="X1023">
        <v>35.050707421753074</v>
      </c>
      <c r="Y1023">
        <v>0</v>
      </c>
      <c r="Z1023">
        <v>0</v>
      </c>
      <c r="AA1023">
        <v>0</v>
      </c>
      <c r="AB1023">
        <v>4.3125943931978838</v>
      </c>
      <c r="AC1023">
        <v>0</v>
      </c>
      <c r="AD1023">
        <v>0</v>
      </c>
      <c r="AE1023">
        <v>39.363301814950958</v>
      </c>
    </row>
    <row r="1024" spans="1:31" x14ac:dyDescent="0.3">
      <c r="A1024">
        <v>2553819</v>
      </c>
      <c r="B1024">
        <v>1</v>
      </c>
      <c r="C1024" t="s">
        <v>80</v>
      </c>
      <c r="D1024" t="s">
        <v>93</v>
      </c>
      <c r="E1024" t="s">
        <v>141</v>
      </c>
      <c r="F1024" t="s">
        <v>3155</v>
      </c>
      <c r="G1024" t="s">
        <v>194</v>
      </c>
      <c r="H1024" t="s">
        <v>135</v>
      </c>
      <c r="I1024" t="s">
        <v>136</v>
      </c>
      <c r="J1024" t="s">
        <v>137</v>
      </c>
      <c r="K1024" t="s">
        <v>144</v>
      </c>
      <c r="L1024" t="s">
        <v>3156</v>
      </c>
      <c r="M1024" t="s">
        <v>3157</v>
      </c>
      <c r="N1024">
        <v>2.9852777769999999</v>
      </c>
      <c r="O1024">
        <v>0</v>
      </c>
      <c r="P1024">
        <v>195</v>
      </c>
      <c r="Q1024">
        <v>2</v>
      </c>
      <c r="R1024">
        <v>48</v>
      </c>
      <c r="S1024">
        <v>4</v>
      </c>
      <c r="T1024">
        <v>44</v>
      </c>
      <c r="U1024">
        <v>0</v>
      </c>
      <c r="V1024">
        <v>0</v>
      </c>
      <c r="W1024">
        <v>0</v>
      </c>
      <c r="X1024">
        <v>42.21416359072586</v>
      </c>
      <c r="Y1024">
        <v>84.341066689398744</v>
      </c>
      <c r="Z1024">
        <v>42.877550955584418</v>
      </c>
      <c r="AA1024">
        <v>8.825431061943549</v>
      </c>
      <c r="AB1024">
        <v>40.368143845764457</v>
      </c>
      <c r="AC1024">
        <v>0</v>
      </c>
      <c r="AD1024">
        <v>0</v>
      </c>
      <c r="AE1024">
        <v>218.62635614341704</v>
      </c>
    </row>
    <row r="1025" spans="1:31" x14ac:dyDescent="0.3">
      <c r="A1025">
        <v>2553820</v>
      </c>
      <c r="B1025">
        <v>1</v>
      </c>
      <c r="C1025" t="s">
        <v>80</v>
      </c>
      <c r="D1025" t="s">
        <v>96</v>
      </c>
      <c r="E1025" t="s">
        <v>166</v>
      </c>
      <c r="F1025" t="s">
        <v>3158</v>
      </c>
      <c r="G1025" t="s">
        <v>168</v>
      </c>
      <c r="H1025" t="s">
        <v>157</v>
      </c>
      <c r="I1025" t="s">
        <v>136</v>
      </c>
      <c r="J1025" t="s">
        <v>137</v>
      </c>
      <c r="K1025" t="s">
        <v>138</v>
      </c>
      <c r="L1025" t="s">
        <v>3159</v>
      </c>
      <c r="M1025" t="s">
        <v>3160</v>
      </c>
      <c r="N1025">
        <v>5.688055555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1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0.64433157623273341</v>
      </c>
      <c r="AC1025">
        <v>0</v>
      </c>
      <c r="AD1025">
        <v>0</v>
      </c>
      <c r="AE1025">
        <v>0.64433157623273341</v>
      </c>
    </row>
    <row r="1026" spans="1:31" x14ac:dyDescent="0.3">
      <c r="A1026">
        <v>2553823</v>
      </c>
      <c r="B1026">
        <v>1</v>
      </c>
      <c r="C1026" t="s">
        <v>81</v>
      </c>
      <c r="D1026" t="s">
        <v>118</v>
      </c>
      <c r="E1026" t="s">
        <v>147</v>
      </c>
      <c r="F1026" t="s">
        <v>3161</v>
      </c>
      <c r="G1026" t="s">
        <v>194</v>
      </c>
      <c r="H1026" t="s">
        <v>135</v>
      </c>
      <c r="I1026" t="s">
        <v>136</v>
      </c>
      <c r="J1026" t="s">
        <v>137</v>
      </c>
      <c r="K1026" t="s">
        <v>144</v>
      </c>
      <c r="L1026" t="s">
        <v>3162</v>
      </c>
      <c r="M1026" t="s">
        <v>3163</v>
      </c>
      <c r="N1026">
        <v>5.8738888879999998</v>
      </c>
      <c r="O1026">
        <v>11</v>
      </c>
      <c r="P1026">
        <v>283</v>
      </c>
      <c r="Q1026">
        <v>74</v>
      </c>
      <c r="R1026">
        <v>11</v>
      </c>
      <c r="S1026">
        <v>20</v>
      </c>
      <c r="T1026">
        <v>13</v>
      </c>
      <c r="U1026">
        <v>6</v>
      </c>
      <c r="V1026">
        <v>0</v>
      </c>
      <c r="W1026">
        <v>17.690588062788962</v>
      </c>
      <c r="X1026">
        <v>280.12571348123186</v>
      </c>
      <c r="Y1026">
        <v>980.90693628128452</v>
      </c>
      <c r="Z1026">
        <v>136.95057124170899</v>
      </c>
      <c r="AA1026">
        <v>558.59852732630191</v>
      </c>
      <c r="AB1026">
        <v>126.09947750077178</v>
      </c>
      <c r="AC1026">
        <v>1734.6317614695756</v>
      </c>
      <c r="AD1026">
        <v>0</v>
      </c>
      <c r="AE1026">
        <v>3835.003575363663</v>
      </c>
    </row>
    <row r="1027" spans="1:31" x14ac:dyDescent="0.3">
      <c r="A1027">
        <v>2553824</v>
      </c>
      <c r="B1027">
        <v>1</v>
      </c>
      <c r="C1027" t="s">
        <v>81</v>
      </c>
      <c r="D1027" t="s">
        <v>120</v>
      </c>
      <c r="E1027" t="s">
        <v>155</v>
      </c>
      <c r="F1027" t="s">
        <v>3164</v>
      </c>
      <c r="G1027" t="s">
        <v>206</v>
      </c>
      <c r="H1027" t="s">
        <v>157</v>
      </c>
      <c r="I1027" t="s">
        <v>136</v>
      </c>
      <c r="J1027" t="s">
        <v>137</v>
      </c>
      <c r="K1027" t="s">
        <v>138</v>
      </c>
      <c r="L1027" t="s">
        <v>3165</v>
      </c>
      <c r="M1027" t="s">
        <v>3166</v>
      </c>
      <c r="N1027">
        <v>1.746388888</v>
      </c>
      <c r="O1027">
        <v>0</v>
      </c>
      <c r="P1027">
        <v>1</v>
      </c>
      <c r="Q1027">
        <v>0</v>
      </c>
      <c r="R1027">
        <v>1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0.58277375239225004</v>
      </c>
      <c r="Y1027">
        <v>0</v>
      </c>
      <c r="Z1027">
        <v>0.11942169518531001</v>
      </c>
      <c r="AA1027">
        <v>0</v>
      </c>
      <c r="AB1027">
        <v>0</v>
      </c>
      <c r="AC1027">
        <v>0</v>
      </c>
      <c r="AD1027">
        <v>0</v>
      </c>
      <c r="AE1027">
        <v>0.70219544757756003</v>
      </c>
    </row>
    <row r="1028" spans="1:31" x14ac:dyDescent="0.3">
      <c r="A1028">
        <v>2553828</v>
      </c>
      <c r="B1028">
        <v>1</v>
      </c>
      <c r="C1028" t="s">
        <v>81</v>
      </c>
      <c r="D1028" t="s">
        <v>121</v>
      </c>
      <c r="E1028" t="s">
        <v>147</v>
      </c>
      <c r="F1028" t="s">
        <v>746</v>
      </c>
      <c r="G1028" t="s">
        <v>134</v>
      </c>
      <c r="H1028" t="s">
        <v>135</v>
      </c>
      <c r="I1028" t="s">
        <v>136</v>
      </c>
      <c r="J1028" t="s">
        <v>137</v>
      </c>
      <c r="K1028" t="s">
        <v>138</v>
      </c>
      <c r="L1028" t="s">
        <v>3167</v>
      </c>
      <c r="M1028" t="s">
        <v>3168</v>
      </c>
      <c r="N1028">
        <v>0.42083333299999998</v>
      </c>
      <c r="O1028">
        <v>4</v>
      </c>
      <c r="P1028">
        <v>719</v>
      </c>
      <c r="Q1028">
        <v>0</v>
      </c>
      <c r="R1028">
        <v>12</v>
      </c>
      <c r="S1028">
        <v>0</v>
      </c>
      <c r="T1028">
        <v>48</v>
      </c>
      <c r="U1028">
        <v>0</v>
      </c>
      <c r="V1028">
        <v>0</v>
      </c>
      <c r="W1028">
        <v>0.35851308223999989</v>
      </c>
      <c r="X1028">
        <v>28.683976721788319</v>
      </c>
      <c r="Y1028">
        <v>0</v>
      </c>
      <c r="Z1028">
        <v>1.2665060886744672</v>
      </c>
      <c r="AA1028">
        <v>0</v>
      </c>
      <c r="AB1028">
        <v>4.921549726543998</v>
      </c>
      <c r="AC1028">
        <v>0</v>
      </c>
      <c r="AD1028">
        <v>0</v>
      </c>
      <c r="AE1028">
        <v>35.230545619246783</v>
      </c>
    </row>
    <row r="1029" spans="1:31" x14ac:dyDescent="0.3">
      <c r="A1029">
        <v>2553829</v>
      </c>
      <c r="B1029">
        <v>1</v>
      </c>
      <c r="C1029" t="s">
        <v>80</v>
      </c>
      <c r="D1029" t="s">
        <v>95</v>
      </c>
      <c r="E1029" t="s">
        <v>184</v>
      </c>
      <c r="F1029" t="s">
        <v>3169</v>
      </c>
      <c r="G1029" t="s">
        <v>143</v>
      </c>
      <c r="H1029" t="s">
        <v>135</v>
      </c>
      <c r="I1029" t="s">
        <v>136</v>
      </c>
      <c r="J1029" t="s">
        <v>137</v>
      </c>
      <c r="K1029" t="s">
        <v>144</v>
      </c>
      <c r="L1029" t="s">
        <v>3170</v>
      </c>
      <c r="M1029" t="s">
        <v>3171</v>
      </c>
      <c r="N1029">
        <v>4.0169444439999999</v>
      </c>
      <c r="O1029">
        <v>0</v>
      </c>
      <c r="P1029">
        <v>283</v>
      </c>
      <c r="Q1029">
        <v>0</v>
      </c>
      <c r="R1029">
        <v>2</v>
      </c>
      <c r="S1029">
        <v>0</v>
      </c>
      <c r="T1029">
        <v>45</v>
      </c>
      <c r="U1029">
        <v>0</v>
      </c>
      <c r="V1029">
        <v>0</v>
      </c>
      <c r="W1029">
        <v>0</v>
      </c>
      <c r="X1029">
        <v>213.95987017545278</v>
      </c>
      <c r="Y1029">
        <v>0</v>
      </c>
      <c r="Z1029">
        <v>1.3988496730346232</v>
      </c>
      <c r="AA1029">
        <v>0</v>
      </c>
      <c r="AB1029">
        <v>249.25073774628618</v>
      </c>
      <c r="AC1029">
        <v>0</v>
      </c>
      <c r="AD1029">
        <v>0</v>
      </c>
      <c r="AE1029">
        <v>464.60945759477357</v>
      </c>
    </row>
    <row r="1030" spans="1:31" x14ac:dyDescent="0.3">
      <c r="A1030">
        <v>2553830</v>
      </c>
      <c r="B1030">
        <v>1</v>
      </c>
      <c r="C1030" t="s">
        <v>80</v>
      </c>
      <c r="D1030" t="s">
        <v>92</v>
      </c>
      <c r="E1030" t="s">
        <v>166</v>
      </c>
      <c r="F1030" t="s">
        <v>3172</v>
      </c>
      <c r="G1030" t="s">
        <v>181</v>
      </c>
      <c r="H1030" t="s">
        <v>157</v>
      </c>
      <c r="I1030" t="s">
        <v>136</v>
      </c>
      <c r="J1030" t="s">
        <v>137</v>
      </c>
      <c r="K1030" t="s">
        <v>138</v>
      </c>
      <c r="L1030" t="s">
        <v>3173</v>
      </c>
      <c r="M1030" t="s">
        <v>3174</v>
      </c>
      <c r="N1030">
        <v>1.7108333330000001</v>
      </c>
      <c r="O1030">
        <v>0</v>
      </c>
      <c r="P1030">
        <v>1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4.9435258364250003E-3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4.9435258364250003E-3</v>
      </c>
    </row>
    <row r="1031" spans="1:31" x14ac:dyDescent="0.3">
      <c r="A1031">
        <v>2553832</v>
      </c>
      <c r="B1031">
        <v>1</v>
      </c>
      <c r="C1031" t="s">
        <v>80</v>
      </c>
      <c r="D1031" t="s">
        <v>106</v>
      </c>
      <c r="E1031" t="s">
        <v>184</v>
      </c>
      <c r="F1031" t="s">
        <v>3175</v>
      </c>
      <c r="G1031" t="s">
        <v>149</v>
      </c>
      <c r="H1031" t="s">
        <v>135</v>
      </c>
      <c r="I1031" t="s">
        <v>136</v>
      </c>
      <c r="J1031" t="s">
        <v>137</v>
      </c>
      <c r="K1031" t="s">
        <v>138</v>
      </c>
      <c r="L1031" t="s">
        <v>3176</v>
      </c>
      <c r="M1031" t="s">
        <v>3177</v>
      </c>
      <c r="N1031">
        <v>3.4441666660000001</v>
      </c>
      <c r="O1031">
        <v>0</v>
      </c>
      <c r="P1031">
        <v>0</v>
      </c>
      <c r="Q1031">
        <v>2</v>
      </c>
      <c r="R1031">
        <v>9</v>
      </c>
      <c r="S1031">
        <v>0</v>
      </c>
      <c r="T1031">
        <v>2</v>
      </c>
      <c r="U1031">
        <v>0</v>
      </c>
      <c r="V1031">
        <v>0</v>
      </c>
      <c r="W1031">
        <v>0</v>
      </c>
      <c r="X1031">
        <v>0</v>
      </c>
      <c r="Y1031">
        <v>240.44123568764576</v>
      </c>
      <c r="Z1031">
        <v>253.36088800086623</v>
      </c>
      <c r="AA1031">
        <v>0</v>
      </c>
      <c r="AB1031">
        <v>2.0279953089876601</v>
      </c>
      <c r="AC1031">
        <v>0</v>
      </c>
      <c r="AD1031">
        <v>0</v>
      </c>
      <c r="AE1031">
        <v>495.83011899749965</v>
      </c>
    </row>
    <row r="1032" spans="1:31" x14ac:dyDescent="0.3">
      <c r="A1032">
        <v>2553837</v>
      </c>
      <c r="B1032">
        <v>1</v>
      </c>
      <c r="C1032" t="s">
        <v>80</v>
      </c>
      <c r="D1032" t="s">
        <v>94</v>
      </c>
      <c r="E1032" t="s">
        <v>166</v>
      </c>
      <c r="F1032" t="s">
        <v>3178</v>
      </c>
      <c r="G1032" t="s">
        <v>198</v>
      </c>
      <c r="H1032" t="s">
        <v>157</v>
      </c>
      <c r="I1032" t="s">
        <v>136</v>
      </c>
      <c r="J1032" t="s">
        <v>137</v>
      </c>
      <c r="K1032" t="s">
        <v>138</v>
      </c>
      <c r="L1032" t="s">
        <v>3179</v>
      </c>
      <c r="M1032" t="s">
        <v>3180</v>
      </c>
      <c r="N1032">
        <v>2.0661111110000001</v>
      </c>
      <c r="O1032">
        <v>0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1.0482331499826101</v>
      </c>
      <c r="AA1032">
        <v>0</v>
      </c>
      <c r="AB1032">
        <v>0</v>
      </c>
      <c r="AC1032">
        <v>0</v>
      </c>
      <c r="AD1032">
        <v>0</v>
      </c>
      <c r="AE1032">
        <v>1.0482331499826101</v>
      </c>
    </row>
    <row r="1033" spans="1:31" x14ac:dyDescent="0.3">
      <c r="A1033">
        <v>2553839</v>
      </c>
      <c r="B1033">
        <v>1</v>
      </c>
      <c r="C1033" t="s">
        <v>80</v>
      </c>
      <c r="D1033" t="s">
        <v>83</v>
      </c>
      <c r="E1033" t="s">
        <v>184</v>
      </c>
      <c r="F1033" t="s">
        <v>3181</v>
      </c>
      <c r="G1033" t="s">
        <v>301</v>
      </c>
      <c r="H1033" t="s">
        <v>135</v>
      </c>
      <c r="I1033" t="s">
        <v>136</v>
      </c>
      <c r="J1033" t="s">
        <v>137</v>
      </c>
      <c r="K1033" t="s">
        <v>144</v>
      </c>
      <c r="L1033" t="s">
        <v>3182</v>
      </c>
      <c r="M1033" t="s">
        <v>3183</v>
      </c>
      <c r="N1033">
        <v>2.1694444439999998</v>
      </c>
      <c r="O1033">
        <v>0</v>
      </c>
      <c r="P1033">
        <v>145</v>
      </c>
      <c r="Q1033">
        <v>0</v>
      </c>
      <c r="R1033">
        <v>1</v>
      </c>
      <c r="S1033">
        <v>30</v>
      </c>
      <c r="T1033">
        <v>23</v>
      </c>
      <c r="U1033">
        <v>11</v>
      </c>
      <c r="V1033">
        <v>3</v>
      </c>
      <c r="W1033">
        <v>0</v>
      </c>
      <c r="X1033">
        <v>73.665248937554253</v>
      </c>
      <c r="Y1033">
        <v>0</v>
      </c>
      <c r="Z1033">
        <v>4.4057327292825708</v>
      </c>
      <c r="AA1033">
        <v>1577.8180492236916</v>
      </c>
      <c r="AB1033">
        <v>120.39570220567795</v>
      </c>
      <c r="AC1033">
        <v>596.15064660125017</v>
      </c>
      <c r="AD1033">
        <v>180.05839889129393</v>
      </c>
      <c r="AE1033">
        <v>2552.4937785887505</v>
      </c>
    </row>
    <row r="1034" spans="1:31" x14ac:dyDescent="0.3">
      <c r="A1034">
        <v>2553843</v>
      </c>
      <c r="B1034">
        <v>1</v>
      </c>
      <c r="C1034" t="s">
        <v>81</v>
      </c>
      <c r="D1034" t="s">
        <v>115</v>
      </c>
      <c r="E1034" t="s">
        <v>155</v>
      </c>
      <c r="F1034" t="s">
        <v>3184</v>
      </c>
      <c r="G1034" t="s">
        <v>301</v>
      </c>
      <c r="H1034" t="s">
        <v>157</v>
      </c>
      <c r="I1034" t="s">
        <v>136</v>
      </c>
      <c r="J1034" t="s">
        <v>137</v>
      </c>
      <c r="K1034" t="s">
        <v>144</v>
      </c>
      <c r="L1034" t="s">
        <v>3185</v>
      </c>
      <c r="M1034" t="s">
        <v>3186</v>
      </c>
      <c r="N1034">
        <v>7.051388888</v>
      </c>
      <c r="O1034">
        <v>0</v>
      </c>
      <c r="P1034">
        <v>11</v>
      </c>
      <c r="Q1034">
        <v>0</v>
      </c>
      <c r="R1034">
        <v>1</v>
      </c>
      <c r="S1034">
        <v>0</v>
      </c>
      <c r="T1034">
        <v>1</v>
      </c>
      <c r="U1034">
        <v>0</v>
      </c>
      <c r="V1034">
        <v>0</v>
      </c>
      <c r="W1034">
        <v>0</v>
      </c>
      <c r="X1034">
        <v>7.6473496747325944</v>
      </c>
      <c r="Y1034">
        <v>0</v>
      </c>
      <c r="Z1034">
        <v>1.9791986585348351</v>
      </c>
      <c r="AA1034">
        <v>0</v>
      </c>
      <c r="AB1034">
        <v>8.5402241112045002E-2</v>
      </c>
      <c r="AC1034">
        <v>0</v>
      </c>
      <c r="AD1034">
        <v>0</v>
      </c>
      <c r="AE1034">
        <v>9.7119505743794736</v>
      </c>
    </row>
    <row r="1035" spans="1:31" x14ac:dyDescent="0.3">
      <c r="A1035">
        <v>2553844</v>
      </c>
      <c r="B1035">
        <v>1</v>
      </c>
      <c r="C1035" t="s">
        <v>81</v>
      </c>
      <c r="D1035" t="s">
        <v>118</v>
      </c>
      <c r="E1035" t="s">
        <v>132</v>
      </c>
      <c r="F1035" t="s">
        <v>304</v>
      </c>
      <c r="G1035" t="s">
        <v>134</v>
      </c>
      <c r="H1035" t="s">
        <v>135</v>
      </c>
      <c r="I1035" t="s">
        <v>136</v>
      </c>
      <c r="J1035" t="s">
        <v>137</v>
      </c>
      <c r="K1035" t="s">
        <v>138</v>
      </c>
      <c r="L1035" t="s">
        <v>3187</v>
      </c>
      <c r="M1035" t="s">
        <v>3188</v>
      </c>
      <c r="N1035">
        <v>0.20472222200000001</v>
      </c>
      <c r="O1035">
        <v>17</v>
      </c>
      <c r="P1035">
        <v>1133</v>
      </c>
      <c r="Q1035">
        <v>199</v>
      </c>
      <c r="R1035">
        <v>86</v>
      </c>
      <c r="S1035">
        <v>31</v>
      </c>
      <c r="T1035">
        <v>90</v>
      </c>
      <c r="U1035">
        <v>1</v>
      </c>
      <c r="V1035">
        <v>0</v>
      </c>
      <c r="W1035">
        <v>0.93182663952937939</v>
      </c>
      <c r="X1035">
        <v>31.686531001003392</v>
      </c>
      <c r="Y1035">
        <v>150.42781563905746</v>
      </c>
      <c r="Z1035">
        <v>13.786865648093404</v>
      </c>
      <c r="AA1035">
        <v>17.969960314064455</v>
      </c>
      <c r="AB1035">
        <v>8.5831528770182448</v>
      </c>
      <c r="AC1035">
        <v>21.807602761864789</v>
      </c>
      <c r="AD1035">
        <v>0</v>
      </c>
      <c r="AE1035">
        <v>245.1937548806311</v>
      </c>
    </row>
    <row r="1036" spans="1:31" x14ac:dyDescent="0.3">
      <c r="A1036">
        <v>2553845</v>
      </c>
      <c r="B1036">
        <v>1</v>
      </c>
      <c r="C1036" t="s">
        <v>80</v>
      </c>
      <c r="D1036" t="s">
        <v>103</v>
      </c>
      <c r="E1036" t="s">
        <v>141</v>
      </c>
      <c r="F1036" t="s">
        <v>3058</v>
      </c>
      <c r="G1036" t="s">
        <v>1572</v>
      </c>
      <c r="H1036" t="s">
        <v>135</v>
      </c>
      <c r="I1036" t="s">
        <v>136</v>
      </c>
      <c r="J1036" t="s">
        <v>137</v>
      </c>
      <c r="K1036" t="s">
        <v>138</v>
      </c>
      <c r="L1036" t="s">
        <v>3189</v>
      </c>
      <c r="M1036" t="s">
        <v>3190</v>
      </c>
      <c r="N1036">
        <v>1.5505555550000001</v>
      </c>
      <c r="O1036">
        <v>0</v>
      </c>
      <c r="P1036">
        <v>0</v>
      </c>
      <c r="Q1036">
        <v>6</v>
      </c>
      <c r="R1036">
        <v>6</v>
      </c>
      <c r="S1036">
        <v>3</v>
      </c>
      <c r="T1036">
        <v>6</v>
      </c>
      <c r="U1036">
        <v>1</v>
      </c>
      <c r="V1036">
        <v>0</v>
      </c>
      <c r="W1036">
        <v>0</v>
      </c>
      <c r="X1036">
        <v>0</v>
      </c>
      <c r="Y1036">
        <v>178.21722903359304</v>
      </c>
      <c r="Z1036">
        <v>17.699825990684129</v>
      </c>
      <c r="AA1036">
        <v>11.996922532289469</v>
      </c>
      <c r="AB1036">
        <v>17.269364432061362</v>
      </c>
      <c r="AC1036">
        <v>67.666992624221365</v>
      </c>
      <c r="AD1036">
        <v>0</v>
      </c>
      <c r="AE1036">
        <v>292.85033461284934</v>
      </c>
    </row>
    <row r="1037" spans="1:31" x14ac:dyDescent="0.3">
      <c r="A1037">
        <v>2553846</v>
      </c>
      <c r="B1037">
        <v>1</v>
      </c>
      <c r="C1037" t="s">
        <v>80</v>
      </c>
      <c r="D1037" t="s">
        <v>82</v>
      </c>
      <c r="E1037" t="s">
        <v>175</v>
      </c>
      <c r="F1037" t="s">
        <v>3191</v>
      </c>
      <c r="G1037" t="s">
        <v>177</v>
      </c>
      <c r="H1037" t="s">
        <v>157</v>
      </c>
      <c r="I1037" t="s">
        <v>136</v>
      </c>
      <c r="J1037" t="s">
        <v>137</v>
      </c>
      <c r="K1037" t="s">
        <v>138</v>
      </c>
      <c r="L1037" t="s">
        <v>3192</v>
      </c>
      <c r="M1037" t="s">
        <v>3193</v>
      </c>
      <c r="N1037">
        <v>8.9005555550000004</v>
      </c>
      <c r="O1037">
        <v>0</v>
      </c>
      <c r="P1037">
        <v>80</v>
      </c>
      <c r="Q1037">
        <v>0</v>
      </c>
      <c r="R1037">
        <v>0</v>
      </c>
      <c r="S1037">
        <v>0</v>
      </c>
      <c r="T1037">
        <v>13</v>
      </c>
      <c r="U1037">
        <v>0</v>
      </c>
      <c r="V1037">
        <v>0</v>
      </c>
      <c r="W1037">
        <v>0</v>
      </c>
      <c r="X1037">
        <v>191.30116554633523</v>
      </c>
      <c r="Y1037">
        <v>0</v>
      </c>
      <c r="Z1037">
        <v>0</v>
      </c>
      <c r="AA1037">
        <v>0</v>
      </c>
      <c r="AB1037">
        <v>31.926344617558389</v>
      </c>
      <c r="AC1037">
        <v>0</v>
      </c>
      <c r="AD1037">
        <v>0</v>
      </c>
      <c r="AE1037">
        <v>223.22751016389361</v>
      </c>
    </row>
    <row r="1038" spans="1:31" x14ac:dyDescent="0.3">
      <c r="A1038">
        <v>2553856</v>
      </c>
      <c r="B1038">
        <v>1</v>
      </c>
      <c r="C1038" t="s">
        <v>80</v>
      </c>
      <c r="D1038" t="s">
        <v>99</v>
      </c>
      <c r="E1038" t="s">
        <v>171</v>
      </c>
      <c r="F1038" t="s">
        <v>3194</v>
      </c>
      <c r="G1038" t="s">
        <v>190</v>
      </c>
      <c r="H1038" t="s">
        <v>157</v>
      </c>
      <c r="I1038" t="s">
        <v>136</v>
      </c>
      <c r="J1038" t="s">
        <v>137</v>
      </c>
      <c r="K1038" t="s">
        <v>138</v>
      </c>
      <c r="L1038" t="s">
        <v>3195</v>
      </c>
      <c r="M1038" t="s">
        <v>3196</v>
      </c>
      <c r="N1038">
        <v>2.193333333</v>
      </c>
      <c r="O1038">
        <v>0</v>
      </c>
      <c r="P1038">
        <v>1</v>
      </c>
      <c r="Q1038">
        <v>0</v>
      </c>
      <c r="R1038">
        <v>6</v>
      </c>
      <c r="S1038">
        <v>0</v>
      </c>
      <c r="T1038">
        <v>1</v>
      </c>
      <c r="U1038">
        <v>0</v>
      </c>
      <c r="V1038">
        <v>0</v>
      </c>
      <c r="W1038">
        <v>0</v>
      </c>
      <c r="X1038">
        <v>0.16202135552912</v>
      </c>
      <c r="Y1038">
        <v>0</v>
      </c>
      <c r="Z1038">
        <v>2.2649680238472416</v>
      </c>
      <c r="AA1038">
        <v>0</v>
      </c>
      <c r="AB1038">
        <v>1.0015335549567999</v>
      </c>
      <c r="AC1038">
        <v>0</v>
      </c>
      <c r="AD1038">
        <v>0</v>
      </c>
      <c r="AE1038">
        <v>3.4285229343331616</v>
      </c>
    </row>
    <row r="1039" spans="1:31" x14ac:dyDescent="0.3">
      <c r="A1039">
        <v>2553857</v>
      </c>
      <c r="B1039">
        <v>1</v>
      </c>
      <c r="C1039" t="s">
        <v>81</v>
      </c>
      <c r="D1039" t="s">
        <v>114</v>
      </c>
      <c r="E1039" t="s">
        <v>184</v>
      </c>
      <c r="F1039" t="s">
        <v>3197</v>
      </c>
      <c r="G1039" t="s">
        <v>301</v>
      </c>
      <c r="H1039" t="s">
        <v>135</v>
      </c>
      <c r="I1039" t="s">
        <v>136</v>
      </c>
      <c r="J1039" t="s">
        <v>137</v>
      </c>
      <c r="K1039" t="s">
        <v>144</v>
      </c>
      <c r="L1039" t="s">
        <v>3198</v>
      </c>
      <c r="M1039" t="s">
        <v>3199</v>
      </c>
      <c r="N1039">
        <v>5.4508333330000003</v>
      </c>
      <c r="O1039">
        <v>0</v>
      </c>
      <c r="P1039">
        <v>16</v>
      </c>
      <c r="Q1039">
        <v>0</v>
      </c>
      <c r="R1039">
        <v>0</v>
      </c>
      <c r="S1039">
        <v>0</v>
      </c>
      <c r="T1039">
        <v>108</v>
      </c>
      <c r="U1039">
        <v>0</v>
      </c>
      <c r="V1039">
        <v>0</v>
      </c>
      <c r="W1039">
        <v>0</v>
      </c>
      <c r="X1039">
        <v>12.345685449206252</v>
      </c>
      <c r="Y1039">
        <v>0</v>
      </c>
      <c r="Z1039">
        <v>0</v>
      </c>
      <c r="AA1039">
        <v>0</v>
      </c>
      <c r="AB1039">
        <v>87.458921596566796</v>
      </c>
      <c r="AC1039">
        <v>0</v>
      </c>
      <c r="AD1039">
        <v>0</v>
      </c>
      <c r="AE1039">
        <v>99.804607045773054</v>
      </c>
    </row>
    <row r="1040" spans="1:31" x14ac:dyDescent="0.3">
      <c r="A1040">
        <v>2553858</v>
      </c>
      <c r="B1040">
        <v>1</v>
      </c>
      <c r="C1040" t="s">
        <v>81</v>
      </c>
      <c r="D1040" t="s">
        <v>115</v>
      </c>
      <c r="E1040" t="s">
        <v>171</v>
      </c>
      <c r="F1040" t="s">
        <v>3200</v>
      </c>
      <c r="G1040" t="s">
        <v>143</v>
      </c>
      <c r="H1040" t="s">
        <v>157</v>
      </c>
      <c r="I1040" t="s">
        <v>136</v>
      </c>
      <c r="J1040" t="s">
        <v>137</v>
      </c>
      <c r="K1040" t="s">
        <v>144</v>
      </c>
      <c r="L1040" t="s">
        <v>3201</v>
      </c>
      <c r="M1040" t="s">
        <v>3202</v>
      </c>
      <c r="N1040">
        <v>6.74</v>
      </c>
      <c r="O1040">
        <v>0</v>
      </c>
      <c r="P1040">
        <v>78</v>
      </c>
      <c r="Q1040">
        <v>0</v>
      </c>
      <c r="R1040">
        <v>2</v>
      </c>
      <c r="S1040">
        <v>0</v>
      </c>
      <c r="T1040">
        <v>8</v>
      </c>
      <c r="U1040">
        <v>0</v>
      </c>
      <c r="V1040">
        <v>0</v>
      </c>
      <c r="W1040">
        <v>0</v>
      </c>
      <c r="X1040">
        <v>45.696804517284512</v>
      </c>
      <c r="Y1040">
        <v>0</v>
      </c>
      <c r="Z1040">
        <v>0.13539725902202501</v>
      </c>
      <c r="AA1040">
        <v>0</v>
      </c>
      <c r="AB1040">
        <v>2.4292759672253772</v>
      </c>
      <c r="AC1040">
        <v>0</v>
      </c>
      <c r="AD1040">
        <v>0</v>
      </c>
      <c r="AE1040">
        <v>48.26147774353192</v>
      </c>
    </row>
    <row r="1041" spans="1:31" x14ac:dyDescent="0.3">
      <c r="A1041">
        <v>2553861</v>
      </c>
      <c r="B1041">
        <v>1</v>
      </c>
      <c r="C1041" t="s">
        <v>80</v>
      </c>
      <c r="D1041" t="s">
        <v>90</v>
      </c>
      <c r="E1041" t="s">
        <v>155</v>
      </c>
      <c r="F1041" t="s">
        <v>3203</v>
      </c>
      <c r="G1041" t="s">
        <v>143</v>
      </c>
      <c r="H1041" t="s">
        <v>157</v>
      </c>
      <c r="I1041" t="s">
        <v>136</v>
      </c>
      <c r="J1041" t="s">
        <v>137</v>
      </c>
      <c r="K1041" t="s">
        <v>144</v>
      </c>
      <c r="L1041" t="s">
        <v>3204</v>
      </c>
      <c r="M1041" t="s">
        <v>3205</v>
      </c>
      <c r="N1041">
        <v>7.6563888880000004</v>
      </c>
      <c r="O1041">
        <v>0</v>
      </c>
      <c r="P1041">
        <v>22</v>
      </c>
      <c r="Q1041">
        <v>0</v>
      </c>
      <c r="R1041">
        <v>0</v>
      </c>
      <c r="S1041">
        <v>0</v>
      </c>
      <c r="T1041">
        <v>202</v>
      </c>
      <c r="U1041">
        <v>0</v>
      </c>
      <c r="V1041">
        <v>4</v>
      </c>
      <c r="W1041">
        <v>0</v>
      </c>
      <c r="X1041">
        <v>29.410361867405118</v>
      </c>
      <c r="Y1041">
        <v>0</v>
      </c>
      <c r="Z1041">
        <v>0</v>
      </c>
      <c r="AA1041">
        <v>0</v>
      </c>
      <c r="AB1041">
        <v>993.63685177714331</v>
      </c>
      <c r="AC1041">
        <v>0</v>
      </c>
      <c r="AD1041">
        <v>150.33401298154732</v>
      </c>
      <c r="AE1041">
        <v>1173.3812266260957</v>
      </c>
    </row>
    <row r="1042" spans="1:31" x14ac:dyDescent="0.3">
      <c r="A1042">
        <v>2553862</v>
      </c>
      <c r="B1042">
        <v>1</v>
      </c>
      <c r="C1042" t="s">
        <v>80</v>
      </c>
      <c r="D1042" t="s">
        <v>90</v>
      </c>
      <c r="E1042" t="s">
        <v>171</v>
      </c>
      <c r="F1042" t="s">
        <v>2836</v>
      </c>
      <c r="G1042" t="s">
        <v>202</v>
      </c>
      <c r="H1042" t="s">
        <v>157</v>
      </c>
      <c r="I1042" t="s">
        <v>136</v>
      </c>
      <c r="J1042" t="s">
        <v>137</v>
      </c>
      <c r="K1042" t="s">
        <v>138</v>
      </c>
      <c r="L1042" t="s">
        <v>3206</v>
      </c>
      <c r="M1042" t="s">
        <v>3207</v>
      </c>
      <c r="N1042">
        <v>5.8966666659999998</v>
      </c>
      <c r="O1042">
        <v>0</v>
      </c>
      <c r="P1042">
        <v>1</v>
      </c>
      <c r="Q1042">
        <v>0</v>
      </c>
      <c r="R1042">
        <v>0</v>
      </c>
      <c r="S1042">
        <v>0</v>
      </c>
      <c r="T1042">
        <v>30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200.51837927539125</v>
      </c>
      <c r="AC1042">
        <v>0</v>
      </c>
      <c r="AD1042">
        <v>0</v>
      </c>
      <c r="AE1042">
        <v>200.51837927539125</v>
      </c>
    </row>
    <row r="1043" spans="1:31" x14ac:dyDescent="0.3">
      <c r="A1043">
        <v>2553864</v>
      </c>
      <c r="B1043">
        <v>1</v>
      </c>
      <c r="C1043" t="s">
        <v>80</v>
      </c>
      <c r="D1043" t="s">
        <v>105</v>
      </c>
      <c r="E1043" t="s">
        <v>184</v>
      </c>
      <c r="F1043" t="s">
        <v>3208</v>
      </c>
      <c r="G1043" t="s">
        <v>194</v>
      </c>
      <c r="H1043" t="s">
        <v>135</v>
      </c>
      <c r="I1043" t="s">
        <v>136</v>
      </c>
      <c r="J1043" t="s">
        <v>137</v>
      </c>
      <c r="K1043" t="s">
        <v>144</v>
      </c>
      <c r="L1043" t="s">
        <v>3209</v>
      </c>
      <c r="M1043" t="s">
        <v>3210</v>
      </c>
      <c r="N1043">
        <v>2.8377777769999999</v>
      </c>
      <c r="O1043">
        <v>0</v>
      </c>
      <c r="P1043">
        <v>4</v>
      </c>
      <c r="Q1043">
        <v>0</v>
      </c>
      <c r="R1043">
        <v>44</v>
      </c>
      <c r="S1043">
        <v>0</v>
      </c>
      <c r="T1043">
        <v>1</v>
      </c>
      <c r="U1043">
        <v>0</v>
      </c>
      <c r="V1043">
        <v>0</v>
      </c>
      <c r="W1043">
        <v>0</v>
      </c>
      <c r="X1043">
        <v>2.6155651948278305</v>
      </c>
      <c r="Y1043">
        <v>0</v>
      </c>
      <c r="Z1043">
        <v>39.514356455821002</v>
      </c>
      <c r="AA1043">
        <v>0</v>
      </c>
      <c r="AB1043">
        <v>0.3516219121325625</v>
      </c>
      <c r="AC1043">
        <v>0</v>
      </c>
      <c r="AD1043">
        <v>0</v>
      </c>
      <c r="AE1043">
        <v>42.481543562781397</v>
      </c>
    </row>
    <row r="1044" spans="1:31" x14ac:dyDescent="0.3">
      <c r="A1044">
        <v>2553865</v>
      </c>
      <c r="B1044">
        <v>1</v>
      </c>
      <c r="C1044" t="s">
        <v>80</v>
      </c>
      <c r="D1044" t="s">
        <v>96</v>
      </c>
      <c r="E1044" t="s">
        <v>166</v>
      </c>
      <c r="F1044" t="s">
        <v>3211</v>
      </c>
      <c r="G1044" t="s">
        <v>181</v>
      </c>
      <c r="H1044" t="s">
        <v>157</v>
      </c>
      <c r="I1044" t="s">
        <v>136</v>
      </c>
      <c r="J1044" t="s">
        <v>137</v>
      </c>
      <c r="K1044" t="s">
        <v>138</v>
      </c>
      <c r="L1044" t="s">
        <v>3212</v>
      </c>
      <c r="M1044" t="s">
        <v>3213</v>
      </c>
      <c r="N1044">
        <v>4.0419444440000003</v>
      </c>
      <c r="O1044">
        <v>0</v>
      </c>
      <c r="P1044">
        <v>1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1.1991922938496042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1.1991922938496042</v>
      </c>
    </row>
    <row r="1045" spans="1:31" x14ac:dyDescent="0.3">
      <c r="A1045">
        <v>2553867</v>
      </c>
      <c r="B1045">
        <v>1</v>
      </c>
      <c r="C1045" t="s">
        <v>80</v>
      </c>
      <c r="D1045" t="s">
        <v>83</v>
      </c>
      <c r="E1045" t="s">
        <v>166</v>
      </c>
      <c r="F1045" t="s">
        <v>1859</v>
      </c>
      <c r="G1045" t="s">
        <v>198</v>
      </c>
      <c r="H1045" t="s">
        <v>157</v>
      </c>
      <c r="I1045" t="s">
        <v>136</v>
      </c>
      <c r="J1045" t="s">
        <v>137</v>
      </c>
      <c r="K1045" t="s">
        <v>138</v>
      </c>
      <c r="L1045" t="s">
        <v>3214</v>
      </c>
      <c r="M1045" t="s">
        <v>3215</v>
      </c>
      <c r="N1045">
        <v>4.8447222219999997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1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234.54084361928497</v>
      </c>
      <c r="AE1045">
        <v>234.54084361928497</v>
      </c>
    </row>
    <row r="1046" spans="1:31" x14ac:dyDescent="0.3">
      <c r="A1046">
        <v>2553868</v>
      </c>
      <c r="B1046">
        <v>1</v>
      </c>
      <c r="C1046" t="s">
        <v>80</v>
      </c>
      <c r="D1046" t="s">
        <v>98</v>
      </c>
      <c r="E1046" t="s">
        <v>171</v>
      </c>
      <c r="F1046" t="s">
        <v>3216</v>
      </c>
      <c r="G1046" t="s">
        <v>190</v>
      </c>
      <c r="H1046" t="s">
        <v>157</v>
      </c>
      <c r="I1046" t="s">
        <v>136</v>
      </c>
      <c r="J1046" t="s">
        <v>137</v>
      </c>
      <c r="K1046" t="s">
        <v>138</v>
      </c>
      <c r="L1046" t="s">
        <v>3217</v>
      </c>
      <c r="M1046" t="s">
        <v>3218</v>
      </c>
      <c r="N1046">
        <v>2.9305555550000002</v>
      </c>
      <c r="O1046">
        <v>0</v>
      </c>
      <c r="P1046">
        <v>43</v>
      </c>
      <c r="Q1046">
        <v>0</v>
      </c>
      <c r="R1046">
        <v>5</v>
      </c>
      <c r="S1046">
        <v>0</v>
      </c>
      <c r="T1046">
        <v>11</v>
      </c>
      <c r="U1046">
        <v>0</v>
      </c>
      <c r="V1046">
        <v>0</v>
      </c>
      <c r="W1046">
        <v>0</v>
      </c>
      <c r="X1046">
        <v>17.803573456930671</v>
      </c>
      <c r="Y1046">
        <v>0</v>
      </c>
      <c r="Z1046">
        <v>1.1976194382044167</v>
      </c>
      <c r="AA1046">
        <v>0</v>
      </c>
      <c r="AB1046">
        <v>14.385046285718033</v>
      </c>
      <c r="AC1046">
        <v>0</v>
      </c>
      <c r="AD1046">
        <v>0</v>
      </c>
      <c r="AE1046">
        <v>33.386239180853124</v>
      </c>
    </row>
    <row r="1047" spans="1:31" x14ac:dyDescent="0.3">
      <c r="A1047">
        <v>2553869</v>
      </c>
      <c r="B1047">
        <v>1</v>
      </c>
      <c r="C1047" t="s">
        <v>80</v>
      </c>
      <c r="D1047" t="s">
        <v>83</v>
      </c>
      <c r="E1047" t="s">
        <v>155</v>
      </c>
      <c r="F1047" t="s">
        <v>3219</v>
      </c>
      <c r="G1047" t="s">
        <v>143</v>
      </c>
      <c r="H1047" t="s">
        <v>157</v>
      </c>
      <c r="I1047" t="s">
        <v>136</v>
      </c>
      <c r="J1047" t="s">
        <v>137</v>
      </c>
      <c r="K1047" t="s">
        <v>144</v>
      </c>
      <c r="L1047" t="s">
        <v>3220</v>
      </c>
      <c r="M1047" t="s">
        <v>3221</v>
      </c>
      <c r="N1047">
        <v>1.1888888879999999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23</v>
      </c>
      <c r="U1047">
        <v>0</v>
      </c>
      <c r="V1047">
        <v>3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58.829445433610886</v>
      </c>
      <c r="AC1047">
        <v>0</v>
      </c>
      <c r="AD1047">
        <v>3.5666763963358936</v>
      </c>
      <c r="AE1047">
        <v>62.396121829946779</v>
      </c>
    </row>
    <row r="1048" spans="1:31" x14ac:dyDescent="0.3">
      <c r="A1048">
        <v>2553873</v>
      </c>
      <c r="B1048">
        <v>1</v>
      </c>
      <c r="C1048" t="s">
        <v>81</v>
      </c>
      <c r="D1048" t="s">
        <v>123</v>
      </c>
      <c r="E1048" t="s">
        <v>184</v>
      </c>
      <c r="F1048" t="s">
        <v>3222</v>
      </c>
      <c r="G1048" t="s">
        <v>149</v>
      </c>
      <c r="H1048" t="s">
        <v>135</v>
      </c>
      <c r="I1048" t="s">
        <v>136</v>
      </c>
      <c r="J1048" t="s">
        <v>137</v>
      </c>
      <c r="K1048" t="s">
        <v>138</v>
      </c>
      <c r="L1048" t="s">
        <v>3223</v>
      </c>
      <c r="M1048" t="s">
        <v>3224</v>
      </c>
      <c r="N1048">
        <v>3.451944444</v>
      </c>
      <c r="O1048">
        <v>0</v>
      </c>
      <c r="P1048">
        <v>0</v>
      </c>
      <c r="Q1048">
        <v>0</v>
      </c>
      <c r="R1048">
        <v>0</v>
      </c>
      <c r="S1048">
        <v>1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16.740028078547802</v>
      </c>
      <c r="AB1048">
        <v>0</v>
      </c>
      <c r="AC1048">
        <v>0</v>
      </c>
      <c r="AD1048">
        <v>0</v>
      </c>
      <c r="AE1048">
        <v>16.740028078547802</v>
      </c>
    </row>
    <row r="1049" spans="1:31" x14ac:dyDescent="0.3">
      <c r="A1049">
        <v>2553874</v>
      </c>
      <c r="B1049">
        <v>1</v>
      </c>
      <c r="C1049" t="s">
        <v>80</v>
      </c>
      <c r="D1049" t="s">
        <v>105</v>
      </c>
      <c r="E1049" t="s">
        <v>141</v>
      </c>
      <c r="F1049" t="s">
        <v>3225</v>
      </c>
      <c r="G1049" t="s">
        <v>143</v>
      </c>
      <c r="H1049" t="s">
        <v>135</v>
      </c>
      <c r="I1049" t="s">
        <v>136</v>
      </c>
      <c r="J1049" t="s">
        <v>137</v>
      </c>
      <c r="K1049" t="s">
        <v>144</v>
      </c>
      <c r="L1049" t="s">
        <v>3226</v>
      </c>
      <c r="M1049" t="s">
        <v>3227</v>
      </c>
      <c r="N1049">
        <v>3.2977777769999999</v>
      </c>
      <c r="O1049">
        <v>0</v>
      </c>
      <c r="P1049">
        <v>0</v>
      </c>
      <c r="Q1049">
        <v>0</v>
      </c>
      <c r="R1049">
        <v>0</v>
      </c>
      <c r="S1049">
        <v>1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774.49975182743344</v>
      </c>
      <c r="AB1049">
        <v>0</v>
      </c>
      <c r="AC1049">
        <v>0</v>
      </c>
      <c r="AD1049">
        <v>0</v>
      </c>
      <c r="AE1049">
        <v>774.49975182743344</v>
      </c>
    </row>
    <row r="1050" spans="1:31" x14ac:dyDescent="0.3">
      <c r="A1050">
        <v>2553875</v>
      </c>
      <c r="B1050">
        <v>1</v>
      </c>
      <c r="C1050" t="s">
        <v>81</v>
      </c>
      <c r="D1050" t="s">
        <v>118</v>
      </c>
      <c r="E1050" t="s">
        <v>141</v>
      </c>
      <c r="F1050" t="s">
        <v>3228</v>
      </c>
      <c r="G1050" t="s">
        <v>134</v>
      </c>
      <c r="H1050" t="s">
        <v>135</v>
      </c>
      <c r="I1050" t="s">
        <v>136</v>
      </c>
      <c r="J1050" t="s">
        <v>137</v>
      </c>
      <c r="K1050" t="s">
        <v>138</v>
      </c>
      <c r="L1050" t="s">
        <v>3229</v>
      </c>
      <c r="M1050" t="s">
        <v>3230</v>
      </c>
      <c r="N1050">
        <v>0.45888888799999999</v>
      </c>
      <c r="O1050">
        <v>0</v>
      </c>
      <c r="P1050">
        <v>4530</v>
      </c>
      <c r="Q1050">
        <v>0</v>
      </c>
      <c r="R1050">
        <v>0</v>
      </c>
      <c r="S1050">
        <v>1</v>
      </c>
      <c r="T1050">
        <v>1208</v>
      </c>
      <c r="U1050">
        <v>0</v>
      </c>
      <c r="V1050">
        <v>3</v>
      </c>
      <c r="W1050">
        <v>0</v>
      </c>
      <c r="X1050">
        <v>347.87183218180672</v>
      </c>
      <c r="Y1050">
        <v>0</v>
      </c>
      <c r="Z1050">
        <v>0</v>
      </c>
      <c r="AA1050">
        <v>181.01417657610409</v>
      </c>
      <c r="AB1050">
        <v>406.23447434642156</v>
      </c>
      <c r="AC1050">
        <v>0</v>
      </c>
      <c r="AD1050">
        <v>1.9705866583618599</v>
      </c>
      <c r="AE1050">
        <v>937.09106976269425</v>
      </c>
    </row>
    <row r="1051" spans="1:31" x14ac:dyDescent="0.3">
      <c r="A1051">
        <v>2553876</v>
      </c>
      <c r="B1051">
        <v>1</v>
      </c>
      <c r="C1051" t="s">
        <v>80</v>
      </c>
      <c r="D1051" t="s">
        <v>84</v>
      </c>
      <c r="E1051" t="s">
        <v>171</v>
      </c>
      <c r="F1051" t="s">
        <v>3231</v>
      </c>
      <c r="G1051" t="s">
        <v>3232</v>
      </c>
      <c r="H1051" t="s">
        <v>157</v>
      </c>
      <c r="I1051" t="s">
        <v>136</v>
      </c>
      <c r="J1051" t="s">
        <v>137</v>
      </c>
      <c r="K1051" t="s">
        <v>138</v>
      </c>
      <c r="L1051" t="s">
        <v>3233</v>
      </c>
      <c r="M1051" t="s">
        <v>3234</v>
      </c>
      <c r="N1051">
        <v>0.95722222199999996</v>
      </c>
      <c r="O1051">
        <v>0</v>
      </c>
      <c r="P1051">
        <v>250</v>
      </c>
      <c r="Q1051">
        <v>0</v>
      </c>
      <c r="R1051">
        <v>0</v>
      </c>
      <c r="S1051">
        <v>0</v>
      </c>
      <c r="T1051">
        <v>3</v>
      </c>
      <c r="U1051">
        <v>0</v>
      </c>
      <c r="V1051">
        <v>0</v>
      </c>
      <c r="W1051">
        <v>0</v>
      </c>
      <c r="X1051">
        <v>42.985741671504236</v>
      </c>
      <c r="Y1051">
        <v>0</v>
      </c>
      <c r="Z1051">
        <v>0</v>
      </c>
      <c r="AA1051">
        <v>0</v>
      </c>
      <c r="AB1051">
        <v>0.49098144746449168</v>
      </c>
      <c r="AC1051">
        <v>0</v>
      </c>
      <c r="AD1051">
        <v>0</v>
      </c>
      <c r="AE1051">
        <v>43.476723118968728</v>
      </c>
    </row>
    <row r="1052" spans="1:31" x14ac:dyDescent="0.3">
      <c r="A1052">
        <v>2553877</v>
      </c>
      <c r="B1052">
        <v>1</v>
      </c>
      <c r="C1052" t="s">
        <v>81</v>
      </c>
      <c r="D1052" t="s">
        <v>122</v>
      </c>
      <c r="E1052" t="s">
        <v>147</v>
      </c>
      <c r="F1052" t="s">
        <v>1961</v>
      </c>
      <c r="G1052" t="s">
        <v>134</v>
      </c>
      <c r="H1052" t="s">
        <v>135</v>
      </c>
      <c r="I1052" t="s">
        <v>136</v>
      </c>
      <c r="J1052" t="s">
        <v>137</v>
      </c>
      <c r="K1052" t="s">
        <v>138</v>
      </c>
      <c r="L1052" t="s">
        <v>3235</v>
      </c>
      <c r="M1052" t="s">
        <v>3236</v>
      </c>
      <c r="N1052">
        <v>0.5625</v>
      </c>
      <c r="O1052">
        <v>5</v>
      </c>
      <c r="P1052">
        <v>213</v>
      </c>
      <c r="Q1052">
        <v>11</v>
      </c>
      <c r="R1052">
        <v>3</v>
      </c>
      <c r="S1052">
        <v>2</v>
      </c>
      <c r="T1052">
        <v>22</v>
      </c>
      <c r="U1052">
        <v>0</v>
      </c>
      <c r="V1052">
        <v>0</v>
      </c>
      <c r="W1052">
        <v>0.65475041359999997</v>
      </c>
      <c r="X1052">
        <v>13.816267056137788</v>
      </c>
      <c r="Y1052">
        <v>5.7848518388310843</v>
      </c>
      <c r="Z1052">
        <v>0.12834075046733501</v>
      </c>
      <c r="AA1052">
        <v>1.5288532545666667</v>
      </c>
      <c r="AB1052">
        <v>5.1393966644796958</v>
      </c>
      <c r="AC1052">
        <v>0</v>
      </c>
      <c r="AD1052">
        <v>0</v>
      </c>
      <c r="AE1052">
        <v>27.052459978082567</v>
      </c>
    </row>
    <row r="1053" spans="1:31" x14ac:dyDescent="0.3">
      <c r="A1053">
        <v>2553879</v>
      </c>
      <c r="B1053">
        <v>1</v>
      </c>
      <c r="C1053" t="s">
        <v>80</v>
      </c>
      <c r="D1053" t="s">
        <v>105</v>
      </c>
      <c r="E1053" t="s">
        <v>166</v>
      </c>
      <c r="F1053" t="s">
        <v>3237</v>
      </c>
      <c r="G1053" t="s">
        <v>168</v>
      </c>
      <c r="H1053" t="s">
        <v>157</v>
      </c>
      <c r="I1053" t="s">
        <v>136</v>
      </c>
      <c r="J1053" t="s">
        <v>137</v>
      </c>
      <c r="K1053" t="s">
        <v>138</v>
      </c>
      <c r="L1053" t="s">
        <v>3238</v>
      </c>
      <c r="M1053" t="s">
        <v>3239</v>
      </c>
      <c r="N1053">
        <v>5.1205555550000001</v>
      </c>
      <c r="O1053">
        <v>0</v>
      </c>
      <c r="P1053">
        <v>1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1.31525583328547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1.31525583328547</v>
      </c>
    </row>
    <row r="1054" spans="1:31" x14ac:dyDescent="0.3">
      <c r="A1054">
        <v>2553883</v>
      </c>
      <c r="B1054">
        <v>1</v>
      </c>
      <c r="C1054" t="s">
        <v>81</v>
      </c>
      <c r="D1054" t="s">
        <v>128</v>
      </c>
      <c r="E1054" t="s">
        <v>184</v>
      </c>
      <c r="F1054" t="s">
        <v>3240</v>
      </c>
      <c r="G1054" t="s">
        <v>134</v>
      </c>
      <c r="H1054" t="s">
        <v>135</v>
      </c>
      <c r="I1054" t="s">
        <v>136</v>
      </c>
      <c r="J1054" t="s">
        <v>137</v>
      </c>
      <c r="K1054" t="s">
        <v>138</v>
      </c>
      <c r="L1054" t="s">
        <v>3241</v>
      </c>
      <c r="M1054" t="s">
        <v>3242</v>
      </c>
      <c r="N1054">
        <v>7.0127777770000002</v>
      </c>
      <c r="O1054">
        <v>4</v>
      </c>
      <c r="P1054">
        <v>53</v>
      </c>
      <c r="Q1054">
        <v>10</v>
      </c>
      <c r="R1054">
        <v>101</v>
      </c>
      <c r="S1054">
        <v>10</v>
      </c>
      <c r="T1054">
        <v>11</v>
      </c>
      <c r="U1054">
        <v>1</v>
      </c>
      <c r="V1054">
        <v>0</v>
      </c>
      <c r="W1054">
        <v>10.411111530303659</v>
      </c>
      <c r="X1054">
        <v>80.983334263217998</v>
      </c>
      <c r="Y1054">
        <v>93.98741750998569</v>
      </c>
      <c r="Z1054">
        <v>609.72134118522013</v>
      </c>
      <c r="AA1054">
        <v>447.99302870122568</v>
      </c>
      <c r="AB1054">
        <v>81.696669855779476</v>
      </c>
      <c r="AC1054">
        <v>84.443578519466385</v>
      </c>
      <c r="AD1054">
        <v>0</v>
      </c>
      <c r="AE1054">
        <v>1409.236481565199</v>
      </c>
    </row>
    <row r="1055" spans="1:31" x14ac:dyDescent="0.3">
      <c r="A1055">
        <v>2553884</v>
      </c>
      <c r="B1055">
        <v>1</v>
      </c>
      <c r="C1055" t="s">
        <v>80</v>
      </c>
      <c r="D1055" t="s">
        <v>93</v>
      </c>
      <c r="E1055" t="s">
        <v>141</v>
      </c>
      <c r="F1055" t="s">
        <v>3243</v>
      </c>
      <c r="G1055" t="s">
        <v>194</v>
      </c>
      <c r="H1055" t="s">
        <v>135</v>
      </c>
      <c r="I1055" t="s">
        <v>136</v>
      </c>
      <c r="J1055" t="s">
        <v>137</v>
      </c>
      <c r="K1055" t="s">
        <v>144</v>
      </c>
      <c r="L1055" t="s">
        <v>3244</v>
      </c>
      <c r="M1055" t="s">
        <v>3245</v>
      </c>
      <c r="N1055">
        <v>3.3230555549999998</v>
      </c>
      <c r="O1055">
        <v>1</v>
      </c>
      <c r="P1055">
        <v>350</v>
      </c>
      <c r="Q1055">
        <v>2</v>
      </c>
      <c r="R1055">
        <v>11</v>
      </c>
      <c r="S1055">
        <v>5</v>
      </c>
      <c r="T1055">
        <v>28</v>
      </c>
      <c r="U1055">
        <v>1</v>
      </c>
      <c r="V1055">
        <v>0</v>
      </c>
      <c r="W1055">
        <v>2.928605029456107</v>
      </c>
      <c r="X1055">
        <v>82.411836350605341</v>
      </c>
      <c r="Y1055">
        <v>6.9987669276185107</v>
      </c>
      <c r="Z1055">
        <v>31.518178608055312</v>
      </c>
      <c r="AA1055">
        <v>6.3282433940889993</v>
      </c>
      <c r="AB1055">
        <v>26.296186465439167</v>
      </c>
      <c r="AC1055">
        <v>64.60671797535241</v>
      </c>
      <c r="AD1055">
        <v>0</v>
      </c>
      <c r="AE1055">
        <v>221.08853475061585</v>
      </c>
    </row>
    <row r="1056" spans="1:31" x14ac:dyDescent="0.3">
      <c r="A1056">
        <v>2553891</v>
      </c>
      <c r="B1056">
        <v>1</v>
      </c>
      <c r="C1056" t="s">
        <v>81</v>
      </c>
      <c r="D1056" t="s">
        <v>113</v>
      </c>
      <c r="E1056" t="s">
        <v>184</v>
      </c>
      <c r="F1056" t="s">
        <v>3246</v>
      </c>
      <c r="G1056" t="s">
        <v>149</v>
      </c>
      <c r="H1056" t="s">
        <v>135</v>
      </c>
      <c r="I1056" t="s">
        <v>136</v>
      </c>
      <c r="J1056" t="s">
        <v>137</v>
      </c>
      <c r="K1056" t="s">
        <v>138</v>
      </c>
      <c r="L1056" t="s">
        <v>3247</v>
      </c>
      <c r="M1056" t="s">
        <v>3248</v>
      </c>
      <c r="N1056">
        <v>1.646111111</v>
      </c>
      <c r="O1056">
        <v>0</v>
      </c>
      <c r="P1056">
        <v>213</v>
      </c>
      <c r="Q1056">
        <v>0</v>
      </c>
      <c r="R1056">
        <v>5</v>
      </c>
      <c r="S1056">
        <v>0</v>
      </c>
      <c r="T1056">
        <v>35</v>
      </c>
      <c r="U1056">
        <v>0</v>
      </c>
      <c r="V1056">
        <v>0</v>
      </c>
      <c r="W1056">
        <v>0</v>
      </c>
      <c r="X1056">
        <v>69.641449664884377</v>
      </c>
      <c r="Y1056">
        <v>0</v>
      </c>
      <c r="Z1056">
        <v>0.91411760120718022</v>
      </c>
      <c r="AA1056">
        <v>0</v>
      </c>
      <c r="AB1056">
        <v>27.887443144982072</v>
      </c>
      <c r="AC1056">
        <v>0</v>
      </c>
      <c r="AD1056">
        <v>0</v>
      </c>
      <c r="AE1056">
        <v>98.443010411073629</v>
      </c>
    </row>
    <row r="1057" spans="1:31" x14ac:dyDescent="0.3">
      <c r="A1057">
        <v>2553892</v>
      </c>
      <c r="B1057">
        <v>1</v>
      </c>
      <c r="C1057" t="s">
        <v>81</v>
      </c>
      <c r="D1057" t="s">
        <v>127</v>
      </c>
      <c r="E1057" t="s">
        <v>147</v>
      </c>
      <c r="F1057" t="s">
        <v>1721</v>
      </c>
      <c r="G1057" t="s">
        <v>134</v>
      </c>
      <c r="H1057" t="s">
        <v>135</v>
      </c>
      <c r="I1057" t="s">
        <v>136</v>
      </c>
      <c r="J1057" t="s">
        <v>137</v>
      </c>
      <c r="K1057" t="s">
        <v>138</v>
      </c>
      <c r="L1057" t="s">
        <v>3249</v>
      </c>
      <c r="M1057" t="s">
        <v>3250</v>
      </c>
      <c r="N1057">
        <v>1.1775</v>
      </c>
      <c r="O1057">
        <v>9</v>
      </c>
      <c r="P1057">
        <v>3</v>
      </c>
      <c r="Q1057">
        <v>281</v>
      </c>
      <c r="R1057">
        <v>43</v>
      </c>
      <c r="S1057">
        <v>17</v>
      </c>
      <c r="T1057">
        <v>2</v>
      </c>
      <c r="U1057">
        <v>0</v>
      </c>
      <c r="V1057">
        <v>0</v>
      </c>
      <c r="W1057">
        <v>6.1419213835252364</v>
      </c>
      <c r="X1057">
        <v>2.2230056756726118</v>
      </c>
      <c r="Y1057">
        <v>853.23071206034535</v>
      </c>
      <c r="Z1057">
        <v>255.55720139227944</v>
      </c>
      <c r="AA1057">
        <v>82.03185400127434</v>
      </c>
      <c r="AB1057">
        <v>2.0911780900681451</v>
      </c>
      <c r="AC1057">
        <v>0</v>
      </c>
      <c r="AD1057">
        <v>0</v>
      </c>
      <c r="AE1057">
        <v>1201.275872603165</v>
      </c>
    </row>
    <row r="1058" spans="1:31" x14ac:dyDescent="0.3">
      <c r="A1058">
        <v>2553895</v>
      </c>
      <c r="B1058">
        <v>1</v>
      </c>
      <c r="C1058" t="s">
        <v>81</v>
      </c>
      <c r="D1058" t="s">
        <v>118</v>
      </c>
      <c r="E1058" t="s">
        <v>184</v>
      </c>
      <c r="F1058" t="s">
        <v>3251</v>
      </c>
      <c r="G1058" t="s">
        <v>134</v>
      </c>
      <c r="H1058" t="s">
        <v>135</v>
      </c>
      <c r="I1058" t="s">
        <v>136</v>
      </c>
      <c r="J1058" t="s">
        <v>137</v>
      </c>
      <c r="K1058" t="s">
        <v>138</v>
      </c>
      <c r="L1058" t="s">
        <v>3252</v>
      </c>
      <c r="M1058" t="s">
        <v>3253</v>
      </c>
      <c r="N1058">
        <v>0.79833333299999998</v>
      </c>
      <c r="O1058">
        <v>0</v>
      </c>
      <c r="P1058">
        <v>0</v>
      </c>
      <c r="Q1058">
        <v>0</v>
      </c>
      <c r="R1058">
        <v>2</v>
      </c>
      <c r="S1058">
        <v>1</v>
      </c>
      <c r="T1058">
        <v>1</v>
      </c>
      <c r="U1058">
        <v>1</v>
      </c>
      <c r="V1058">
        <v>0</v>
      </c>
      <c r="W1058">
        <v>0</v>
      </c>
      <c r="X1058">
        <v>0</v>
      </c>
      <c r="Y1058">
        <v>0</v>
      </c>
      <c r="Z1058">
        <v>2.222929138950045</v>
      </c>
      <c r="AA1058">
        <v>5.7596758704612014</v>
      </c>
      <c r="AB1058">
        <v>1.2449649478633336</v>
      </c>
      <c r="AC1058">
        <v>1.7203055689834201</v>
      </c>
      <c r="AD1058">
        <v>0</v>
      </c>
      <c r="AE1058">
        <v>10.947875526258001</v>
      </c>
    </row>
    <row r="1059" spans="1:31" x14ac:dyDescent="0.3">
      <c r="A1059">
        <v>2553896</v>
      </c>
      <c r="B1059">
        <v>1</v>
      </c>
      <c r="C1059" t="s">
        <v>80</v>
      </c>
      <c r="D1059" t="s">
        <v>88</v>
      </c>
      <c r="E1059" t="s">
        <v>166</v>
      </c>
      <c r="F1059" t="s">
        <v>3254</v>
      </c>
      <c r="G1059" t="s">
        <v>181</v>
      </c>
      <c r="H1059" t="s">
        <v>157</v>
      </c>
      <c r="I1059" t="s">
        <v>136</v>
      </c>
      <c r="J1059" t="s">
        <v>137</v>
      </c>
      <c r="K1059" t="s">
        <v>138</v>
      </c>
      <c r="L1059" t="s">
        <v>3255</v>
      </c>
      <c r="M1059" t="s">
        <v>3256</v>
      </c>
      <c r="N1059">
        <v>2.932222222</v>
      </c>
      <c r="O1059">
        <v>0</v>
      </c>
      <c r="P1059">
        <v>12</v>
      </c>
      <c r="Q1059">
        <v>0</v>
      </c>
      <c r="R1059">
        <v>0</v>
      </c>
      <c r="S1059">
        <v>0</v>
      </c>
      <c r="T1059">
        <v>1</v>
      </c>
      <c r="U1059">
        <v>0</v>
      </c>
      <c r="V1059">
        <v>0</v>
      </c>
      <c r="W1059">
        <v>0</v>
      </c>
      <c r="X1059">
        <v>6.0786869402583354</v>
      </c>
      <c r="Y1059">
        <v>0</v>
      </c>
      <c r="Z1059">
        <v>0</v>
      </c>
      <c r="AA1059">
        <v>0</v>
      </c>
      <c r="AB1059">
        <v>4.6677213435966669</v>
      </c>
      <c r="AC1059">
        <v>0</v>
      </c>
      <c r="AD1059">
        <v>0</v>
      </c>
      <c r="AE1059">
        <v>10.746408283855002</v>
      </c>
    </row>
    <row r="1060" spans="1:31" x14ac:dyDescent="0.3">
      <c r="A1060">
        <v>2553897</v>
      </c>
      <c r="B1060">
        <v>1</v>
      </c>
      <c r="C1060" t="s">
        <v>80</v>
      </c>
      <c r="D1060" t="s">
        <v>108</v>
      </c>
      <c r="E1060" t="s">
        <v>171</v>
      </c>
      <c r="F1060" t="s">
        <v>3257</v>
      </c>
      <c r="G1060" t="s">
        <v>190</v>
      </c>
      <c r="H1060" t="s">
        <v>157</v>
      </c>
      <c r="I1060" t="s">
        <v>136</v>
      </c>
      <c r="J1060" t="s">
        <v>137</v>
      </c>
      <c r="K1060" t="s">
        <v>138</v>
      </c>
      <c r="L1060" t="s">
        <v>3258</v>
      </c>
      <c r="M1060" t="s">
        <v>3259</v>
      </c>
      <c r="N1060">
        <v>1.9127777770000001</v>
      </c>
      <c r="O1060">
        <v>0</v>
      </c>
      <c r="P1060">
        <v>4</v>
      </c>
      <c r="Q1060">
        <v>0</v>
      </c>
      <c r="R1060">
        <v>3</v>
      </c>
      <c r="S1060">
        <v>0</v>
      </c>
      <c r="T1060">
        <v>1</v>
      </c>
      <c r="U1060">
        <v>0</v>
      </c>
      <c r="V1060">
        <v>0</v>
      </c>
      <c r="W1060">
        <v>0</v>
      </c>
      <c r="X1060">
        <v>1.2952767088870185</v>
      </c>
      <c r="Y1060">
        <v>0</v>
      </c>
      <c r="Z1060">
        <v>5.5172183188721737</v>
      </c>
      <c r="AA1060">
        <v>0</v>
      </c>
      <c r="AB1060">
        <v>0.24466893733904002</v>
      </c>
      <c r="AC1060">
        <v>0</v>
      </c>
      <c r="AD1060">
        <v>0</v>
      </c>
      <c r="AE1060">
        <v>7.0571639650982325</v>
      </c>
    </row>
    <row r="1061" spans="1:31" x14ac:dyDescent="0.3">
      <c r="A1061">
        <v>2553900</v>
      </c>
      <c r="B1061">
        <v>1</v>
      </c>
      <c r="C1061" t="s">
        <v>81</v>
      </c>
      <c r="D1061" t="s">
        <v>113</v>
      </c>
      <c r="E1061" t="s">
        <v>184</v>
      </c>
      <c r="F1061" t="s">
        <v>3260</v>
      </c>
      <c r="G1061" t="s">
        <v>318</v>
      </c>
      <c r="H1061" t="s">
        <v>135</v>
      </c>
      <c r="I1061" t="s">
        <v>136</v>
      </c>
      <c r="J1061" t="s">
        <v>137</v>
      </c>
      <c r="K1061" t="s">
        <v>138</v>
      </c>
      <c r="L1061" t="s">
        <v>3261</v>
      </c>
      <c r="M1061" t="s">
        <v>3262</v>
      </c>
      <c r="N1061">
        <v>1.5519444440000001</v>
      </c>
      <c r="O1061">
        <v>0</v>
      </c>
      <c r="P1061">
        <v>240</v>
      </c>
      <c r="Q1061">
        <v>2</v>
      </c>
      <c r="R1061">
        <v>24</v>
      </c>
      <c r="S1061">
        <v>3</v>
      </c>
      <c r="T1061">
        <v>46</v>
      </c>
      <c r="U1061">
        <v>2</v>
      </c>
      <c r="V1061">
        <v>0</v>
      </c>
      <c r="W1061">
        <v>0</v>
      </c>
      <c r="X1061">
        <v>72.408321536432993</v>
      </c>
      <c r="Y1061">
        <v>22.181873701486811</v>
      </c>
      <c r="Z1061">
        <v>10.299546041029581</v>
      </c>
      <c r="AA1061">
        <v>68.565120921929164</v>
      </c>
      <c r="AB1061">
        <v>49.178866850687406</v>
      </c>
      <c r="AC1061">
        <v>47.893298827097212</v>
      </c>
      <c r="AD1061">
        <v>0</v>
      </c>
      <c r="AE1061">
        <v>270.52702787866315</v>
      </c>
    </row>
    <row r="1062" spans="1:31" x14ac:dyDescent="0.3">
      <c r="A1062">
        <v>2553902</v>
      </c>
      <c r="B1062">
        <v>1</v>
      </c>
      <c r="C1062" t="s">
        <v>81</v>
      </c>
      <c r="D1062" t="s">
        <v>123</v>
      </c>
      <c r="E1062" t="s">
        <v>147</v>
      </c>
      <c r="F1062" t="s">
        <v>3263</v>
      </c>
      <c r="G1062" t="s">
        <v>134</v>
      </c>
      <c r="H1062" t="s">
        <v>135</v>
      </c>
      <c r="I1062" t="s">
        <v>136</v>
      </c>
      <c r="J1062" t="s">
        <v>137</v>
      </c>
      <c r="K1062" t="s">
        <v>138</v>
      </c>
      <c r="L1062" t="s">
        <v>3264</v>
      </c>
      <c r="M1062" t="s">
        <v>3265</v>
      </c>
      <c r="N1062">
        <v>0.51861111100000001</v>
      </c>
      <c r="O1062">
        <v>2</v>
      </c>
      <c r="P1062">
        <v>0</v>
      </c>
      <c r="Q1062">
        <v>60</v>
      </c>
      <c r="R1062">
        <v>0</v>
      </c>
      <c r="S1062">
        <v>9</v>
      </c>
      <c r="T1062">
        <v>0</v>
      </c>
      <c r="U1062">
        <v>0</v>
      </c>
      <c r="V1062">
        <v>0</v>
      </c>
      <c r="W1062">
        <v>0.69394746590358247</v>
      </c>
      <c r="X1062">
        <v>0</v>
      </c>
      <c r="Y1062">
        <v>53.889914416386389</v>
      </c>
      <c r="Z1062">
        <v>0</v>
      </c>
      <c r="AA1062">
        <v>1.3556571022763799</v>
      </c>
      <c r="AB1062">
        <v>0</v>
      </c>
      <c r="AC1062">
        <v>0</v>
      </c>
      <c r="AD1062">
        <v>0</v>
      </c>
      <c r="AE1062">
        <v>55.939518984566355</v>
      </c>
    </row>
    <row r="1063" spans="1:31" x14ac:dyDescent="0.3">
      <c r="A1063">
        <v>2553903</v>
      </c>
      <c r="B1063">
        <v>1</v>
      </c>
      <c r="C1063" t="s">
        <v>80</v>
      </c>
      <c r="D1063" t="s">
        <v>97</v>
      </c>
      <c r="E1063" t="s">
        <v>166</v>
      </c>
      <c r="F1063" t="s">
        <v>3266</v>
      </c>
      <c r="G1063" t="s">
        <v>181</v>
      </c>
      <c r="H1063" t="s">
        <v>157</v>
      </c>
      <c r="I1063" t="s">
        <v>136</v>
      </c>
      <c r="J1063" t="s">
        <v>137</v>
      </c>
      <c r="K1063" t="s">
        <v>138</v>
      </c>
      <c r="L1063" t="s">
        <v>3267</v>
      </c>
      <c r="M1063" t="s">
        <v>3268</v>
      </c>
      <c r="N1063">
        <v>4.5544444439999996</v>
      </c>
      <c r="O1063">
        <v>0</v>
      </c>
      <c r="P1063">
        <v>1</v>
      </c>
      <c r="Q1063">
        <v>0</v>
      </c>
      <c r="R1063">
        <v>0</v>
      </c>
      <c r="S1063">
        <v>0</v>
      </c>
      <c r="T1063">
        <v>1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7.6402125506441668E-2</v>
      </c>
      <c r="AC1063">
        <v>0</v>
      </c>
      <c r="AD1063">
        <v>0</v>
      </c>
      <c r="AE1063">
        <v>7.6402125506441668E-2</v>
      </c>
    </row>
    <row r="1064" spans="1:31" x14ac:dyDescent="0.3">
      <c r="A1064">
        <v>2553906</v>
      </c>
      <c r="B1064">
        <v>1</v>
      </c>
      <c r="C1064" t="s">
        <v>80</v>
      </c>
      <c r="D1064" t="s">
        <v>99</v>
      </c>
      <c r="E1064" t="s">
        <v>175</v>
      </c>
      <c r="F1064" t="s">
        <v>3269</v>
      </c>
      <c r="G1064" t="s">
        <v>190</v>
      </c>
      <c r="H1064" t="s">
        <v>157</v>
      </c>
      <c r="I1064" t="s">
        <v>136</v>
      </c>
      <c r="J1064" t="s">
        <v>137</v>
      </c>
      <c r="K1064" t="s">
        <v>138</v>
      </c>
      <c r="L1064" t="s">
        <v>3270</v>
      </c>
      <c r="M1064" t="s">
        <v>3271</v>
      </c>
      <c r="N1064">
        <v>2.1869444439999999</v>
      </c>
      <c r="O1064">
        <v>0</v>
      </c>
      <c r="P1064">
        <v>36</v>
      </c>
      <c r="Q1064">
        <v>0</v>
      </c>
      <c r="R1064">
        <v>0</v>
      </c>
      <c r="S1064">
        <v>0</v>
      </c>
      <c r="T1064">
        <v>4</v>
      </c>
      <c r="U1064">
        <v>0</v>
      </c>
      <c r="V1064">
        <v>0</v>
      </c>
      <c r="W1064">
        <v>0</v>
      </c>
      <c r="X1064">
        <v>12.987064382945759</v>
      </c>
      <c r="Y1064">
        <v>0</v>
      </c>
      <c r="Z1064">
        <v>0</v>
      </c>
      <c r="AA1064">
        <v>0</v>
      </c>
      <c r="AB1064">
        <v>4.0649427666230586</v>
      </c>
      <c r="AC1064">
        <v>0</v>
      </c>
      <c r="AD1064">
        <v>0</v>
      </c>
      <c r="AE1064">
        <v>17.052007149568816</v>
      </c>
    </row>
    <row r="1065" spans="1:31" x14ac:dyDescent="0.3">
      <c r="A1065">
        <v>2553912</v>
      </c>
      <c r="B1065">
        <v>1</v>
      </c>
      <c r="C1065" t="s">
        <v>81</v>
      </c>
      <c r="D1065" t="s">
        <v>121</v>
      </c>
      <c r="E1065" t="s">
        <v>147</v>
      </c>
      <c r="F1065" t="s">
        <v>1189</v>
      </c>
      <c r="G1065" t="s">
        <v>1572</v>
      </c>
      <c r="H1065" t="s">
        <v>135</v>
      </c>
      <c r="I1065" t="s">
        <v>136</v>
      </c>
      <c r="J1065" t="s">
        <v>137</v>
      </c>
      <c r="K1065" t="s">
        <v>138</v>
      </c>
      <c r="L1065" t="s">
        <v>3272</v>
      </c>
      <c r="M1065" t="s">
        <v>3273</v>
      </c>
      <c r="N1065">
        <v>5.8433333330000004</v>
      </c>
      <c r="O1065">
        <v>3</v>
      </c>
      <c r="P1065">
        <v>289</v>
      </c>
      <c r="Q1065">
        <v>4</v>
      </c>
      <c r="R1065">
        <v>38</v>
      </c>
      <c r="S1065">
        <v>3</v>
      </c>
      <c r="T1065">
        <v>14</v>
      </c>
      <c r="U1065">
        <v>0</v>
      </c>
      <c r="V1065">
        <v>0</v>
      </c>
      <c r="W1065">
        <v>3.9591319622400003</v>
      </c>
      <c r="X1065">
        <v>212.88460887624839</v>
      </c>
      <c r="Y1065">
        <v>42.28236238931531</v>
      </c>
      <c r="Z1065">
        <v>125.15918189748348</v>
      </c>
      <c r="AA1065">
        <v>114.769304638028</v>
      </c>
      <c r="AB1065">
        <v>56.992058696330062</v>
      </c>
      <c r="AC1065">
        <v>0</v>
      </c>
      <c r="AD1065">
        <v>0</v>
      </c>
      <c r="AE1065">
        <v>556.04664845964521</v>
      </c>
    </row>
    <row r="1066" spans="1:31" x14ac:dyDescent="0.3">
      <c r="A1066">
        <v>2553913</v>
      </c>
      <c r="B1066">
        <v>1</v>
      </c>
      <c r="C1066" t="s">
        <v>80</v>
      </c>
      <c r="D1066" t="s">
        <v>95</v>
      </c>
      <c r="E1066" t="s">
        <v>171</v>
      </c>
      <c r="F1066" t="s">
        <v>3274</v>
      </c>
      <c r="G1066" t="s">
        <v>229</v>
      </c>
      <c r="H1066" t="s">
        <v>157</v>
      </c>
      <c r="I1066" t="s">
        <v>136</v>
      </c>
      <c r="J1066" t="s">
        <v>137</v>
      </c>
      <c r="K1066" t="s">
        <v>138</v>
      </c>
      <c r="L1066" t="s">
        <v>3275</v>
      </c>
      <c r="M1066" t="s">
        <v>3276</v>
      </c>
      <c r="N1066">
        <v>3.2516666660000002</v>
      </c>
      <c r="O1066">
        <v>0</v>
      </c>
      <c r="P1066">
        <v>42</v>
      </c>
      <c r="Q1066">
        <v>0</v>
      </c>
      <c r="R1066">
        <v>1</v>
      </c>
      <c r="S1066">
        <v>0</v>
      </c>
      <c r="T1066">
        <v>3</v>
      </c>
      <c r="U1066">
        <v>0</v>
      </c>
      <c r="V1066">
        <v>0</v>
      </c>
      <c r="W1066">
        <v>0</v>
      </c>
      <c r="X1066">
        <v>32.898733588623031</v>
      </c>
      <c r="Y1066">
        <v>0</v>
      </c>
      <c r="Z1066">
        <v>0</v>
      </c>
      <c r="AA1066">
        <v>0</v>
      </c>
      <c r="AB1066">
        <v>6.8971978426289633</v>
      </c>
      <c r="AC1066">
        <v>0</v>
      </c>
      <c r="AD1066">
        <v>0</v>
      </c>
      <c r="AE1066">
        <v>39.795931431251994</v>
      </c>
    </row>
    <row r="1067" spans="1:31" x14ac:dyDescent="0.3">
      <c r="A1067">
        <v>2553914</v>
      </c>
      <c r="B1067">
        <v>1</v>
      </c>
      <c r="C1067" t="s">
        <v>80</v>
      </c>
      <c r="D1067" t="s">
        <v>97</v>
      </c>
      <c r="E1067" t="s">
        <v>166</v>
      </c>
      <c r="F1067" t="s">
        <v>3277</v>
      </c>
      <c r="G1067" t="s">
        <v>181</v>
      </c>
      <c r="H1067" t="s">
        <v>157</v>
      </c>
      <c r="I1067" t="s">
        <v>136</v>
      </c>
      <c r="J1067" t="s">
        <v>137</v>
      </c>
      <c r="K1067" t="s">
        <v>138</v>
      </c>
      <c r="L1067" t="s">
        <v>3278</v>
      </c>
      <c r="M1067" t="s">
        <v>3279</v>
      </c>
      <c r="N1067">
        <v>5.6166666660000004</v>
      </c>
      <c r="O1067">
        <v>0</v>
      </c>
      <c r="P1067">
        <v>1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3.1521708789732501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3.1521708789732501</v>
      </c>
    </row>
    <row r="1068" spans="1:31" x14ac:dyDescent="0.3">
      <c r="A1068">
        <v>2553917</v>
      </c>
      <c r="B1068">
        <v>1</v>
      </c>
      <c r="C1068" t="s">
        <v>80</v>
      </c>
      <c r="D1068" t="s">
        <v>107</v>
      </c>
      <c r="E1068" t="s">
        <v>147</v>
      </c>
      <c r="F1068" t="s">
        <v>3280</v>
      </c>
      <c r="G1068" t="s">
        <v>134</v>
      </c>
      <c r="H1068" t="s">
        <v>135</v>
      </c>
      <c r="I1068" t="s">
        <v>136</v>
      </c>
      <c r="J1068" t="s">
        <v>137</v>
      </c>
      <c r="K1068" t="s">
        <v>138</v>
      </c>
      <c r="L1068" t="s">
        <v>3281</v>
      </c>
      <c r="M1068" t="s">
        <v>3282</v>
      </c>
      <c r="N1068">
        <v>1.81</v>
      </c>
      <c r="O1068">
        <v>0</v>
      </c>
      <c r="P1068">
        <v>0</v>
      </c>
      <c r="Q1068">
        <v>0</v>
      </c>
      <c r="R1068">
        <v>6</v>
      </c>
      <c r="S1068">
        <v>0</v>
      </c>
      <c r="T1068">
        <v>2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19.558013271115065</v>
      </c>
      <c r="AA1068">
        <v>0</v>
      </c>
      <c r="AB1068">
        <v>2.1760911908047484</v>
      </c>
      <c r="AC1068">
        <v>0</v>
      </c>
      <c r="AD1068">
        <v>0</v>
      </c>
      <c r="AE1068">
        <v>21.734104461919813</v>
      </c>
    </row>
    <row r="1069" spans="1:31" x14ac:dyDescent="0.3">
      <c r="A1069">
        <v>2553918</v>
      </c>
      <c r="B1069">
        <v>1</v>
      </c>
      <c r="C1069" t="s">
        <v>80</v>
      </c>
      <c r="D1069" t="s">
        <v>104</v>
      </c>
      <c r="E1069" t="s">
        <v>171</v>
      </c>
      <c r="F1069" t="s">
        <v>3283</v>
      </c>
      <c r="G1069" t="s">
        <v>202</v>
      </c>
      <c r="H1069" t="s">
        <v>157</v>
      </c>
      <c r="I1069" t="s">
        <v>136</v>
      </c>
      <c r="J1069" t="s">
        <v>137</v>
      </c>
      <c r="K1069" t="s">
        <v>138</v>
      </c>
      <c r="L1069" t="s">
        <v>3284</v>
      </c>
      <c r="M1069" t="s">
        <v>3285</v>
      </c>
      <c r="N1069">
        <v>1.7991666660000001</v>
      </c>
      <c r="O1069">
        <v>0</v>
      </c>
      <c r="P1069">
        <v>52</v>
      </c>
      <c r="Q1069">
        <v>0</v>
      </c>
      <c r="R1069">
        <v>1</v>
      </c>
      <c r="S1069">
        <v>0</v>
      </c>
      <c r="T1069">
        <v>10</v>
      </c>
      <c r="U1069">
        <v>0</v>
      </c>
      <c r="V1069">
        <v>0</v>
      </c>
      <c r="W1069">
        <v>0</v>
      </c>
      <c r="X1069">
        <v>16.297200711984868</v>
      </c>
      <c r="Y1069">
        <v>0</v>
      </c>
      <c r="Z1069">
        <v>3.1108055394916665</v>
      </c>
      <c r="AA1069">
        <v>0</v>
      </c>
      <c r="AB1069">
        <v>12.582990516543429</v>
      </c>
      <c r="AC1069">
        <v>0</v>
      </c>
      <c r="AD1069">
        <v>0</v>
      </c>
      <c r="AE1069">
        <v>31.990996768019965</v>
      </c>
    </row>
    <row r="1070" spans="1:31" x14ac:dyDescent="0.3">
      <c r="A1070">
        <v>2553919</v>
      </c>
      <c r="B1070">
        <v>1</v>
      </c>
      <c r="C1070" t="s">
        <v>81</v>
      </c>
      <c r="D1070" t="s">
        <v>117</v>
      </c>
      <c r="E1070" t="s">
        <v>171</v>
      </c>
      <c r="F1070" t="s">
        <v>3286</v>
      </c>
      <c r="G1070" t="s">
        <v>190</v>
      </c>
      <c r="H1070" t="s">
        <v>157</v>
      </c>
      <c r="I1070" t="s">
        <v>136</v>
      </c>
      <c r="J1070" t="s">
        <v>137</v>
      </c>
      <c r="K1070" t="s">
        <v>138</v>
      </c>
      <c r="L1070" t="s">
        <v>3287</v>
      </c>
      <c r="M1070" t="s">
        <v>3288</v>
      </c>
      <c r="N1070">
        <v>2.8855555549999998</v>
      </c>
      <c r="O1070">
        <v>0</v>
      </c>
      <c r="P1070">
        <v>41</v>
      </c>
      <c r="Q1070">
        <v>0</v>
      </c>
      <c r="R1070">
        <v>1</v>
      </c>
      <c r="S1070">
        <v>0</v>
      </c>
      <c r="T1070">
        <v>5</v>
      </c>
      <c r="U1070">
        <v>0</v>
      </c>
      <c r="V1070">
        <v>0</v>
      </c>
      <c r="W1070">
        <v>0</v>
      </c>
      <c r="X1070">
        <v>14.21757431420307</v>
      </c>
      <c r="Y1070">
        <v>0</v>
      </c>
      <c r="Z1070">
        <v>4.9954657708000001</v>
      </c>
      <c r="AA1070">
        <v>0</v>
      </c>
      <c r="AB1070">
        <v>9.7292385194212123</v>
      </c>
      <c r="AC1070">
        <v>0</v>
      </c>
      <c r="AD1070">
        <v>0</v>
      </c>
      <c r="AE1070">
        <v>28.942278604424281</v>
      </c>
    </row>
    <row r="1071" spans="1:31" x14ac:dyDescent="0.3">
      <c r="A1071">
        <v>2553920</v>
      </c>
      <c r="B1071">
        <v>1</v>
      </c>
      <c r="C1071" t="s">
        <v>80</v>
      </c>
      <c r="D1071" t="s">
        <v>105</v>
      </c>
      <c r="E1071" t="s">
        <v>166</v>
      </c>
      <c r="F1071" t="s">
        <v>3289</v>
      </c>
      <c r="G1071" t="s">
        <v>181</v>
      </c>
      <c r="H1071" t="s">
        <v>157</v>
      </c>
      <c r="I1071" t="s">
        <v>136</v>
      </c>
      <c r="J1071" t="s">
        <v>137</v>
      </c>
      <c r="K1071" t="s">
        <v>138</v>
      </c>
      <c r="L1071" t="s">
        <v>3290</v>
      </c>
      <c r="M1071" t="s">
        <v>3291</v>
      </c>
      <c r="N1071">
        <v>2.4216666660000001</v>
      </c>
      <c r="O1071">
        <v>0</v>
      </c>
      <c r="P1071">
        <v>16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7.4102856757593765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7.4102856757593765</v>
      </c>
    </row>
    <row r="1072" spans="1:31" x14ac:dyDescent="0.3">
      <c r="A1072">
        <v>2553923</v>
      </c>
      <c r="B1072">
        <v>1</v>
      </c>
      <c r="C1072" t="s">
        <v>80</v>
      </c>
      <c r="D1072" t="s">
        <v>95</v>
      </c>
      <c r="E1072" t="s">
        <v>171</v>
      </c>
      <c r="F1072" t="s">
        <v>3292</v>
      </c>
      <c r="G1072" t="s">
        <v>229</v>
      </c>
      <c r="H1072" t="s">
        <v>157</v>
      </c>
      <c r="I1072" t="s">
        <v>136</v>
      </c>
      <c r="J1072" t="s">
        <v>137</v>
      </c>
      <c r="K1072" t="s">
        <v>138</v>
      </c>
      <c r="L1072" t="s">
        <v>3293</v>
      </c>
      <c r="M1072" t="s">
        <v>3294</v>
      </c>
      <c r="N1072">
        <v>3.8347222219999999</v>
      </c>
      <c r="O1072">
        <v>0</v>
      </c>
      <c r="P1072">
        <v>18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10.973900813934803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10.973900813934803</v>
      </c>
    </row>
    <row r="1073" spans="1:31" x14ac:dyDescent="0.3">
      <c r="A1073">
        <v>2553925</v>
      </c>
      <c r="B1073">
        <v>1</v>
      </c>
      <c r="C1073" t="s">
        <v>81</v>
      </c>
      <c r="D1073" t="s">
        <v>116</v>
      </c>
      <c r="E1073" t="s">
        <v>155</v>
      </c>
      <c r="F1073" t="s">
        <v>3295</v>
      </c>
      <c r="G1073" t="s">
        <v>202</v>
      </c>
      <c r="H1073" t="s">
        <v>157</v>
      </c>
      <c r="I1073" t="s">
        <v>136</v>
      </c>
      <c r="J1073" t="s">
        <v>137</v>
      </c>
      <c r="K1073" t="s">
        <v>138</v>
      </c>
      <c r="L1073" t="s">
        <v>3296</v>
      </c>
      <c r="M1073" t="s">
        <v>3297</v>
      </c>
      <c r="N1073">
        <v>0.230555555</v>
      </c>
      <c r="O1073">
        <v>0</v>
      </c>
      <c r="P1073">
        <v>142</v>
      </c>
      <c r="Q1073">
        <v>0</v>
      </c>
      <c r="R1073">
        <v>2</v>
      </c>
      <c r="S1073">
        <v>0</v>
      </c>
      <c r="T1073">
        <v>10</v>
      </c>
      <c r="U1073">
        <v>0</v>
      </c>
      <c r="V1073">
        <v>0</v>
      </c>
      <c r="W1073">
        <v>0</v>
      </c>
      <c r="X1073">
        <v>3.60823516247055</v>
      </c>
      <c r="Y1073">
        <v>0</v>
      </c>
      <c r="Z1073">
        <v>8.7328626043000016E-3</v>
      </c>
      <c r="AA1073">
        <v>0</v>
      </c>
      <c r="AB1073">
        <v>0.5060580498440862</v>
      </c>
      <c r="AC1073">
        <v>0</v>
      </c>
      <c r="AD1073">
        <v>0</v>
      </c>
      <c r="AE1073">
        <v>4.1230260749189362</v>
      </c>
    </row>
    <row r="1074" spans="1:31" x14ac:dyDescent="0.3">
      <c r="A1074">
        <v>2553926</v>
      </c>
      <c r="B1074">
        <v>1</v>
      </c>
      <c r="C1074" t="s">
        <v>81</v>
      </c>
      <c r="D1074" t="s">
        <v>127</v>
      </c>
      <c r="E1074" t="s">
        <v>184</v>
      </c>
      <c r="F1074" t="s">
        <v>3298</v>
      </c>
      <c r="G1074" t="s">
        <v>134</v>
      </c>
      <c r="H1074" t="s">
        <v>135</v>
      </c>
      <c r="I1074" t="s">
        <v>136</v>
      </c>
      <c r="J1074" t="s">
        <v>137</v>
      </c>
      <c r="K1074" t="s">
        <v>138</v>
      </c>
      <c r="L1074" t="s">
        <v>3299</v>
      </c>
      <c r="M1074" t="s">
        <v>3300</v>
      </c>
      <c r="N1074">
        <v>6.7797222220000002</v>
      </c>
      <c r="O1074">
        <v>0</v>
      </c>
      <c r="P1074">
        <v>13</v>
      </c>
      <c r="Q1074">
        <v>0</v>
      </c>
      <c r="R1074">
        <v>44</v>
      </c>
      <c r="S1074">
        <v>1</v>
      </c>
      <c r="T1074">
        <v>2</v>
      </c>
      <c r="U1074">
        <v>0</v>
      </c>
      <c r="V1074">
        <v>0</v>
      </c>
      <c r="W1074">
        <v>0</v>
      </c>
      <c r="X1074">
        <v>7.7544962852864749</v>
      </c>
      <c r="Y1074">
        <v>0</v>
      </c>
      <c r="Z1074">
        <v>194.54911624184317</v>
      </c>
      <c r="AA1074">
        <v>124.01190585777375</v>
      </c>
      <c r="AB1074">
        <v>12.189724368373797</v>
      </c>
      <c r="AC1074">
        <v>0</v>
      </c>
      <c r="AD1074">
        <v>0</v>
      </c>
      <c r="AE1074">
        <v>338.50524275327717</v>
      </c>
    </row>
    <row r="1075" spans="1:31" x14ac:dyDescent="0.3">
      <c r="A1075">
        <v>2553927</v>
      </c>
      <c r="B1075">
        <v>1</v>
      </c>
      <c r="C1075" t="s">
        <v>80</v>
      </c>
      <c r="D1075" t="s">
        <v>100</v>
      </c>
      <c r="E1075" t="s">
        <v>171</v>
      </c>
      <c r="F1075" t="s">
        <v>3301</v>
      </c>
      <c r="G1075" t="s">
        <v>190</v>
      </c>
      <c r="H1075" t="s">
        <v>157</v>
      </c>
      <c r="I1075" t="s">
        <v>136</v>
      </c>
      <c r="J1075" t="s">
        <v>137</v>
      </c>
      <c r="K1075" t="s">
        <v>138</v>
      </c>
      <c r="L1075" t="s">
        <v>3302</v>
      </c>
      <c r="M1075" t="s">
        <v>3303</v>
      </c>
      <c r="N1075">
        <v>1.767222222</v>
      </c>
      <c r="O1075">
        <v>0</v>
      </c>
      <c r="P1075">
        <v>41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9.6444608008458701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9.6444608008458701</v>
      </c>
    </row>
    <row r="1076" spans="1:31" x14ac:dyDescent="0.3">
      <c r="A1076">
        <v>2553929</v>
      </c>
      <c r="B1076">
        <v>1</v>
      </c>
      <c r="C1076" t="s">
        <v>81</v>
      </c>
      <c r="D1076" t="s">
        <v>112</v>
      </c>
      <c r="E1076" t="s">
        <v>171</v>
      </c>
      <c r="F1076" t="s">
        <v>3304</v>
      </c>
      <c r="G1076" t="s">
        <v>229</v>
      </c>
      <c r="H1076" t="s">
        <v>157</v>
      </c>
      <c r="I1076" t="s">
        <v>136</v>
      </c>
      <c r="J1076" t="s">
        <v>137</v>
      </c>
      <c r="K1076" t="s">
        <v>138</v>
      </c>
      <c r="L1076" t="s">
        <v>3305</v>
      </c>
      <c r="M1076" t="s">
        <v>3306</v>
      </c>
      <c r="N1076">
        <v>1.2666666660000001</v>
      </c>
      <c r="O1076">
        <v>0</v>
      </c>
      <c r="P1076">
        <v>82</v>
      </c>
      <c r="Q1076">
        <v>0</v>
      </c>
      <c r="R1076">
        <v>0</v>
      </c>
      <c r="S1076">
        <v>0</v>
      </c>
      <c r="T1076">
        <v>2</v>
      </c>
      <c r="U1076">
        <v>0</v>
      </c>
      <c r="V1076">
        <v>0</v>
      </c>
      <c r="W1076">
        <v>0</v>
      </c>
      <c r="X1076">
        <v>19.58134166007018</v>
      </c>
      <c r="Y1076">
        <v>0</v>
      </c>
      <c r="Z1076">
        <v>0</v>
      </c>
      <c r="AA1076">
        <v>0</v>
      </c>
      <c r="AB1076">
        <v>8.5259658635783345E-2</v>
      </c>
      <c r="AC1076">
        <v>0</v>
      </c>
      <c r="AD1076">
        <v>0</v>
      </c>
      <c r="AE1076">
        <v>19.666601318705965</v>
      </c>
    </row>
    <row r="1077" spans="1:31" x14ac:dyDescent="0.3">
      <c r="A1077">
        <v>2553930</v>
      </c>
      <c r="B1077">
        <v>1</v>
      </c>
      <c r="C1077" t="s">
        <v>80</v>
      </c>
      <c r="D1077" t="s">
        <v>92</v>
      </c>
      <c r="E1077" t="s">
        <v>166</v>
      </c>
      <c r="F1077" t="s">
        <v>3307</v>
      </c>
      <c r="G1077" t="s">
        <v>181</v>
      </c>
      <c r="H1077" t="s">
        <v>157</v>
      </c>
      <c r="I1077" t="s">
        <v>136</v>
      </c>
      <c r="J1077" t="s">
        <v>137</v>
      </c>
      <c r="K1077" t="s">
        <v>138</v>
      </c>
      <c r="L1077" t="s">
        <v>3308</v>
      </c>
      <c r="M1077" t="s">
        <v>3309</v>
      </c>
      <c r="N1077">
        <v>6.4541666659999999</v>
      </c>
      <c r="O1077">
        <v>0</v>
      </c>
      <c r="P1077">
        <v>1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1.3283450074000001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1.3283450074000001</v>
      </c>
    </row>
    <row r="1078" spans="1:31" x14ac:dyDescent="0.3">
      <c r="A1078">
        <v>2553935</v>
      </c>
      <c r="B1078">
        <v>1</v>
      </c>
      <c r="C1078" t="s">
        <v>80</v>
      </c>
      <c r="D1078" t="s">
        <v>84</v>
      </c>
      <c r="E1078" t="s">
        <v>147</v>
      </c>
      <c r="F1078" t="s">
        <v>1224</v>
      </c>
      <c r="G1078" t="s">
        <v>134</v>
      </c>
      <c r="H1078" t="s">
        <v>135</v>
      </c>
      <c r="I1078" t="s">
        <v>136</v>
      </c>
      <c r="J1078" t="s">
        <v>137</v>
      </c>
      <c r="K1078" t="s">
        <v>138</v>
      </c>
      <c r="L1078" t="s">
        <v>3310</v>
      </c>
      <c r="M1078" t="s">
        <v>3311</v>
      </c>
      <c r="N1078">
        <v>1.1602777769999999</v>
      </c>
      <c r="O1078">
        <v>8</v>
      </c>
      <c r="P1078">
        <v>1638</v>
      </c>
      <c r="Q1078">
        <v>13</v>
      </c>
      <c r="R1078">
        <v>297</v>
      </c>
      <c r="S1078">
        <v>33</v>
      </c>
      <c r="T1078">
        <v>282</v>
      </c>
      <c r="U1078">
        <v>1</v>
      </c>
      <c r="V1078">
        <v>0</v>
      </c>
      <c r="W1078">
        <v>5.48891112576975</v>
      </c>
      <c r="X1078">
        <v>444.63277887818532</v>
      </c>
      <c r="Y1078">
        <v>32.088159623423138</v>
      </c>
      <c r="Z1078">
        <v>144.55067926163767</v>
      </c>
      <c r="AA1078">
        <v>242.25016741286507</v>
      </c>
      <c r="AB1078">
        <v>359.59231196342745</v>
      </c>
      <c r="AC1078">
        <v>8.6570247999321683</v>
      </c>
      <c r="AD1078">
        <v>0</v>
      </c>
      <c r="AE1078">
        <v>1237.2600330652403</v>
      </c>
    </row>
    <row r="1079" spans="1:31" x14ac:dyDescent="0.3">
      <c r="A1079">
        <v>2553937</v>
      </c>
      <c r="B1079">
        <v>1</v>
      </c>
      <c r="C1079" t="s">
        <v>81</v>
      </c>
      <c r="D1079" t="s">
        <v>113</v>
      </c>
      <c r="E1079" t="s">
        <v>184</v>
      </c>
      <c r="F1079" t="s">
        <v>3312</v>
      </c>
      <c r="G1079" t="s">
        <v>149</v>
      </c>
      <c r="H1079" t="s">
        <v>135</v>
      </c>
      <c r="I1079" t="s">
        <v>136</v>
      </c>
      <c r="J1079" t="s">
        <v>137</v>
      </c>
      <c r="K1079" t="s">
        <v>138</v>
      </c>
      <c r="L1079" t="s">
        <v>3313</v>
      </c>
      <c r="M1079" t="s">
        <v>3314</v>
      </c>
      <c r="N1079">
        <v>1.3391666659999999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165.71808087363479</v>
      </c>
      <c r="AD1079">
        <v>0</v>
      </c>
      <c r="AE1079">
        <v>165.71808087363479</v>
      </c>
    </row>
    <row r="1080" spans="1:31" x14ac:dyDescent="0.3">
      <c r="A1080">
        <v>2553938</v>
      </c>
      <c r="B1080">
        <v>1</v>
      </c>
      <c r="C1080" t="s">
        <v>80</v>
      </c>
      <c r="D1080" t="s">
        <v>94</v>
      </c>
      <c r="E1080" t="s">
        <v>175</v>
      </c>
      <c r="F1080" t="s">
        <v>3315</v>
      </c>
      <c r="G1080" t="s">
        <v>202</v>
      </c>
      <c r="H1080" t="s">
        <v>157</v>
      </c>
      <c r="I1080" t="s">
        <v>136</v>
      </c>
      <c r="J1080" t="s">
        <v>137</v>
      </c>
      <c r="K1080" t="s">
        <v>138</v>
      </c>
      <c r="L1080" t="s">
        <v>3316</v>
      </c>
      <c r="M1080" t="s">
        <v>3317</v>
      </c>
      <c r="N1080">
        <v>0.46722222200000002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1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0.14418325346880834</v>
      </c>
      <c r="AC1080">
        <v>0</v>
      </c>
      <c r="AD1080">
        <v>0</v>
      </c>
      <c r="AE1080">
        <v>0.14418325346880834</v>
      </c>
    </row>
    <row r="1081" spans="1:31" x14ac:dyDescent="0.3">
      <c r="A1081">
        <v>2553940</v>
      </c>
      <c r="B1081">
        <v>1</v>
      </c>
      <c r="C1081" t="s">
        <v>81</v>
      </c>
      <c r="D1081" t="s">
        <v>112</v>
      </c>
      <c r="E1081" t="s">
        <v>166</v>
      </c>
      <c r="F1081" t="s">
        <v>3318</v>
      </c>
      <c r="G1081" t="s">
        <v>168</v>
      </c>
      <c r="H1081" t="s">
        <v>157</v>
      </c>
      <c r="I1081" t="s">
        <v>136</v>
      </c>
      <c r="J1081" t="s">
        <v>137</v>
      </c>
      <c r="K1081" t="s">
        <v>138</v>
      </c>
      <c r="L1081" t="s">
        <v>3319</v>
      </c>
      <c r="M1081" t="s">
        <v>3320</v>
      </c>
      <c r="N1081">
        <v>2.892222222</v>
      </c>
      <c r="O1081">
        <v>0</v>
      </c>
      <c r="P1081">
        <v>3</v>
      </c>
      <c r="Q1081">
        <v>0</v>
      </c>
      <c r="R1081">
        <v>0</v>
      </c>
      <c r="S1081">
        <v>0</v>
      </c>
      <c r="T1081">
        <v>1</v>
      </c>
      <c r="U1081">
        <v>0</v>
      </c>
      <c r="V1081">
        <v>0</v>
      </c>
      <c r="W1081">
        <v>0</v>
      </c>
      <c r="X1081">
        <v>1.6342235914587668</v>
      </c>
      <c r="Y1081">
        <v>0</v>
      </c>
      <c r="Z1081">
        <v>0</v>
      </c>
      <c r="AA1081">
        <v>0</v>
      </c>
      <c r="AB1081">
        <v>1.0602623942056675</v>
      </c>
      <c r="AC1081">
        <v>0</v>
      </c>
      <c r="AD1081">
        <v>0</v>
      </c>
      <c r="AE1081">
        <v>2.6944859856644343</v>
      </c>
    </row>
    <row r="1082" spans="1:31" x14ac:dyDescent="0.3">
      <c r="A1082">
        <v>2553941</v>
      </c>
      <c r="B1082">
        <v>1</v>
      </c>
      <c r="C1082" t="s">
        <v>80</v>
      </c>
      <c r="D1082" t="s">
        <v>104</v>
      </c>
      <c r="E1082" t="s">
        <v>184</v>
      </c>
      <c r="F1082" t="s">
        <v>3321</v>
      </c>
      <c r="G1082" t="s">
        <v>149</v>
      </c>
      <c r="H1082" t="s">
        <v>135</v>
      </c>
      <c r="I1082" t="s">
        <v>136</v>
      </c>
      <c r="J1082" t="s">
        <v>137</v>
      </c>
      <c r="K1082" t="s">
        <v>138</v>
      </c>
      <c r="L1082" t="s">
        <v>3322</v>
      </c>
      <c r="M1082" t="s">
        <v>3323</v>
      </c>
      <c r="N1082">
        <v>3.7066666659999998</v>
      </c>
      <c r="O1082">
        <v>0</v>
      </c>
      <c r="P1082">
        <v>4</v>
      </c>
      <c r="Q1082">
        <v>0</v>
      </c>
      <c r="R1082">
        <v>2</v>
      </c>
      <c r="S1082">
        <v>0</v>
      </c>
      <c r="T1082">
        <v>3</v>
      </c>
      <c r="U1082">
        <v>0</v>
      </c>
      <c r="V1082">
        <v>0</v>
      </c>
      <c r="W1082">
        <v>0</v>
      </c>
      <c r="X1082">
        <v>8.7255703218925653</v>
      </c>
      <c r="Y1082">
        <v>0</v>
      </c>
      <c r="Z1082">
        <v>9.0766115772276059</v>
      </c>
      <c r="AA1082">
        <v>0</v>
      </c>
      <c r="AB1082">
        <v>14.80073318270829</v>
      </c>
      <c r="AC1082">
        <v>0</v>
      </c>
      <c r="AD1082">
        <v>0</v>
      </c>
      <c r="AE1082">
        <v>32.602915081828463</v>
      </c>
    </row>
    <row r="1083" spans="1:31" x14ac:dyDescent="0.3">
      <c r="A1083">
        <v>2553947</v>
      </c>
      <c r="B1083">
        <v>1</v>
      </c>
      <c r="C1083" t="s">
        <v>81</v>
      </c>
      <c r="D1083" t="s">
        <v>126</v>
      </c>
      <c r="E1083" t="s">
        <v>166</v>
      </c>
      <c r="F1083" t="s">
        <v>3324</v>
      </c>
      <c r="G1083" t="s">
        <v>168</v>
      </c>
      <c r="H1083" t="s">
        <v>157</v>
      </c>
      <c r="I1083" t="s">
        <v>136</v>
      </c>
      <c r="J1083" t="s">
        <v>137</v>
      </c>
      <c r="K1083" t="s">
        <v>138</v>
      </c>
      <c r="L1083" t="s">
        <v>3325</v>
      </c>
      <c r="M1083" t="s">
        <v>3326</v>
      </c>
      <c r="N1083">
        <v>1.5041666659999999</v>
      </c>
      <c r="O1083">
        <v>0</v>
      </c>
      <c r="P1083">
        <v>1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0.19948866924680753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0.19948866924680753</v>
      </c>
    </row>
    <row r="1084" spans="1:31" x14ac:dyDescent="0.3">
      <c r="A1084">
        <v>2553949</v>
      </c>
      <c r="B1084">
        <v>1</v>
      </c>
      <c r="C1084" t="s">
        <v>81</v>
      </c>
      <c r="D1084" t="s">
        <v>127</v>
      </c>
      <c r="E1084" t="s">
        <v>147</v>
      </c>
      <c r="F1084" t="s">
        <v>2172</v>
      </c>
      <c r="G1084" t="s">
        <v>134</v>
      </c>
      <c r="H1084" t="s">
        <v>135</v>
      </c>
      <c r="I1084" t="s">
        <v>136</v>
      </c>
      <c r="J1084" t="s">
        <v>137</v>
      </c>
      <c r="K1084" t="s">
        <v>138</v>
      </c>
      <c r="L1084" t="s">
        <v>3327</v>
      </c>
      <c r="M1084" t="s">
        <v>3328</v>
      </c>
      <c r="N1084">
        <v>2.2113888880000001</v>
      </c>
      <c r="O1084">
        <v>4</v>
      </c>
      <c r="P1084">
        <v>76</v>
      </c>
      <c r="Q1084">
        <v>89</v>
      </c>
      <c r="R1084">
        <v>75</v>
      </c>
      <c r="S1084">
        <v>2</v>
      </c>
      <c r="T1084">
        <v>7</v>
      </c>
      <c r="U1084">
        <v>0</v>
      </c>
      <c r="V1084">
        <v>0</v>
      </c>
      <c r="W1084">
        <v>2.16230409632497</v>
      </c>
      <c r="X1084">
        <v>28.031540781570783</v>
      </c>
      <c r="Y1084">
        <v>291.67795327573918</v>
      </c>
      <c r="Z1084">
        <v>236.81300285830571</v>
      </c>
      <c r="AA1084">
        <v>14.001671420172912</v>
      </c>
      <c r="AB1084">
        <v>9.4673448634333344</v>
      </c>
      <c r="AC1084">
        <v>0</v>
      </c>
      <c r="AD1084">
        <v>0</v>
      </c>
      <c r="AE1084">
        <v>582.1538172955469</v>
      </c>
    </row>
    <row r="1085" spans="1:31" x14ac:dyDescent="0.3">
      <c r="A1085">
        <v>2553950</v>
      </c>
      <c r="B1085">
        <v>1</v>
      </c>
      <c r="C1085" t="s">
        <v>80</v>
      </c>
      <c r="D1085" t="s">
        <v>83</v>
      </c>
      <c r="E1085" t="s">
        <v>155</v>
      </c>
      <c r="F1085" t="s">
        <v>3329</v>
      </c>
      <c r="G1085" t="s">
        <v>143</v>
      </c>
      <c r="H1085" t="s">
        <v>157</v>
      </c>
      <c r="I1085" t="s">
        <v>136</v>
      </c>
      <c r="J1085" t="s">
        <v>137</v>
      </c>
      <c r="K1085" t="s">
        <v>144</v>
      </c>
      <c r="L1085" t="s">
        <v>3330</v>
      </c>
      <c r="M1085" t="s">
        <v>3331</v>
      </c>
      <c r="N1085">
        <v>0.56527777700000004</v>
      </c>
      <c r="O1085">
        <v>0</v>
      </c>
      <c r="P1085">
        <v>2</v>
      </c>
      <c r="Q1085">
        <v>0</v>
      </c>
      <c r="R1085">
        <v>1</v>
      </c>
      <c r="S1085">
        <v>0</v>
      </c>
      <c r="T1085">
        <v>19</v>
      </c>
      <c r="U1085">
        <v>0</v>
      </c>
      <c r="V1085">
        <v>0</v>
      </c>
      <c r="W1085">
        <v>0</v>
      </c>
      <c r="X1085">
        <v>0.22440817240000002</v>
      </c>
      <c r="Y1085">
        <v>0</v>
      </c>
      <c r="Z1085">
        <v>0</v>
      </c>
      <c r="AA1085">
        <v>0</v>
      </c>
      <c r="AB1085">
        <v>38.63459514892385</v>
      </c>
      <c r="AC1085">
        <v>0</v>
      </c>
      <c r="AD1085">
        <v>0</v>
      </c>
      <c r="AE1085">
        <v>38.859003321323847</v>
      </c>
    </row>
    <row r="1086" spans="1:31" x14ac:dyDescent="0.3">
      <c r="A1086">
        <v>2553952</v>
      </c>
      <c r="B1086">
        <v>1</v>
      </c>
      <c r="C1086" t="s">
        <v>81</v>
      </c>
      <c r="D1086" t="s">
        <v>128</v>
      </c>
      <c r="E1086" t="s">
        <v>141</v>
      </c>
      <c r="F1086" t="s">
        <v>2203</v>
      </c>
      <c r="G1086" t="s">
        <v>134</v>
      </c>
      <c r="H1086" t="s">
        <v>135</v>
      </c>
      <c r="I1086" t="s">
        <v>136</v>
      </c>
      <c r="J1086" t="s">
        <v>137</v>
      </c>
      <c r="K1086" t="s">
        <v>138</v>
      </c>
      <c r="L1086" t="s">
        <v>3332</v>
      </c>
      <c r="M1086" t="s">
        <v>3333</v>
      </c>
      <c r="N1086">
        <v>0.23027777699999999</v>
      </c>
      <c r="O1086">
        <v>69</v>
      </c>
      <c r="P1086">
        <v>5047</v>
      </c>
      <c r="Q1086">
        <v>541</v>
      </c>
      <c r="R1086">
        <v>394</v>
      </c>
      <c r="S1086">
        <v>61</v>
      </c>
      <c r="T1086">
        <v>538</v>
      </c>
      <c r="U1086">
        <v>4</v>
      </c>
      <c r="V1086">
        <v>0</v>
      </c>
      <c r="W1086">
        <v>10.021366835821018</v>
      </c>
      <c r="X1086">
        <v>169.73527520244534</v>
      </c>
      <c r="Y1086">
        <v>185.04387043309893</v>
      </c>
      <c r="Z1086">
        <v>64.420920634635323</v>
      </c>
      <c r="AA1086">
        <v>142.45311064629081</v>
      </c>
      <c r="AB1086">
        <v>65.322357920821517</v>
      </c>
      <c r="AC1086">
        <v>34.983454151037265</v>
      </c>
      <c r="AD1086">
        <v>0</v>
      </c>
      <c r="AE1086">
        <v>671.98035582415025</v>
      </c>
    </row>
    <row r="1087" spans="1:31" x14ac:dyDescent="0.3">
      <c r="A1087">
        <v>2553958</v>
      </c>
      <c r="B1087">
        <v>1</v>
      </c>
      <c r="C1087" t="s">
        <v>80</v>
      </c>
      <c r="D1087" t="s">
        <v>104</v>
      </c>
      <c r="E1087" t="s">
        <v>171</v>
      </c>
      <c r="F1087" t="s">
        <v>3334</v>
      </c>
      <c r="G1087" t="s">
        <v>202</v>
      </c>
      <c r="H1087" t="s">
        <v>157</v>
      </c>
      <c r="I1087" t="s">
        <v>136</v>
      </c>
      <c r="J1087" t="s">
        <v>137</v>
      </c>
      <c r="K1087" t="s">
        <v>138</v>
      </c>
      <c r="L1087" t="s">
        <v>3335</v>
      </c>
      <c r="M1087" t="s">
        <v>3336</v>
      </c>
      <c r="N1087">
        <v>0.49194444399999998</v>
      </c>
      <c r="O1087">
        <v>0</v>
      </c>
      <c r="P1087">
        <v>10</v>
      </c>
      <c r="Q1087">
        <v>0</v>
      </c>
      <c r="R1087">
        <v>0</v>
      </c>
      <c r="S1087">
        <v>0</v>
      </c>
      <c r="T1087">
        <v>2</v>
      </c>
      <c r="U1087">
        <v>0</v>
      </c>
      <c r="V1087">
        <v>0</v>
      </c>
      <c r="W1087">
        <v>0</v>
      </c>
      <c r="X1087">
        <v>0.83018140893668757</v>
      </c>
      <c r="Y1087">
        <v>0</v>
      </c>
      <c r="Z1087">
        <v>0</v>
      </c>
      <c r="AA1087">
        <v>0</v>
      </c>
      <c r="AB1087">
        <v>0.63302475958568005</v>
      </c>
      <c r="AC1087">
        <v>0</v>
      </c>
      <c r="AD1087">
        <v>0</v>
      </c>
      <c r="AE1087">
        <v>1.4632061685223676</v>
      </c>
    </row>
    <row r="1088" spans="1:31" x14ac:dyDescent="0.3">
      <c r="A1088">
        <v>2553962</v>
      </c>
      <c r="B1088">
        <v>1</v>
      </c>
      <c r="C1088" t="s">
        <v>80</v>
      </c>
      <c r="D1088" t="s">
        <v>97</v>
      </c>
      <c r="E1088" t="s">
        <v>141</v>
      </c>
      <c r="F1088" t="s">
        <v>1441</v>
      </c>
      <c r="G1088" t="s">
        <v>134</v>
      </c>
      <c r="H1088" t="s">
        <v>135</v>
      </c>
      <c r="I1088" t="s">
        <v>680</v>
      </c>
      <c r="J1088" t="s">
        <v>137</v>
      </c>
      <c r="K1088" t="s">
        <v>138</v>
      </c>
      <c r="L1088" t="s">
        <v>3337</v>
      </c>
      <c r="M1088" t="s">
        <v>3338</v>
      </c>
      <c r="N1088">
        <v>5.5555550000000002E-3</v>
      </c>
      <c r="O1088">
        <v>2</v>
      </c>
      <c r="P1088">
        <v>987</v>
      </c>
      <c r="Q1088">
        <v>1</v>
      </c>
      <c r="R1088">
        <v>32</v>
      </c>
      <c r="S1088">
        <v>5</v>
      </c>
      <c r="T1088">
        <v>75</v>
      </c>
      <c r="U1088">
        <v>0</v>
      </c>
      <c r="V1088">
        <v>0</v>
      </c>
      <c r="W1088">
        <v>0.18124937579306671</v>
      </c>
      <c r="X1088">
        <v>1.0117931612240145</v>
      </c>
      <c r="Y1088">
        <v>6.9580345963333339E-4</v>
      </c>
      <c r="Z1088">
        <v>4.142080684653332E-2</v>
      </c>
      <c r="AA1088">
        <v>5.1633383312000007E-2</v>
      </c>
      <c r="AB1088">
        <v>0.53089863161560003</v>
      </c>
      <c r="AC1088">
        <v>0</v>
      </c>
      <c r="AD1088">
        <v>0</v>
      </c>
      <c r="AE1088">
        <v>1.8176911622508478</v>
      </c>
    </row>
    <row r="1089" spans="1:31" x14ac:dyDescent="0.3">
      <c r="A1089">
        <v>2553963</v>
      </c>
      <c r="B1089">
        <v>1</v>
      </c>
      <c r="C1089" t="s">
        <v>80</v>
      </c>
      <c r="D1089" t="s">
        <v>107</v>
      </c>
      <c r="E1089" t="s">
        <v>166</v>
      </c>
      <c r="F1089" t="s">
        <v>3339</v>
      </c>
      <c r="G1089" t="s">
        <v>181</v>
      </c>
      <c r="H1089" t="s">
        <v>157</v>
      </c>
      <c r="I1089" t="s">
        <v>136</v>
      </c>
      <c r="J1089" t="s">
        <v>137</v>
      </c>
      <c r="K1089" t="s">
        <v>138</v>
      </c>
      <c r="L1089" t="s">
        <v>3340</v>
      </c>
      <c r="M1089" t="s">
        <v>3341</v>
      </c>
      <c r="N1089">
        <v>4.2727777769999999</v>
      </c>
      <c r="O1089">
        <v>0</v>
      </c>
      <c r="P1089">
        <v>1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6.7302489436000007E-2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6.7302489436000007E-2</v>
      </c>
    </row>
    <row r="1090" spans="1:31" x14ac:dyDescent="0.3">
      <c r="A1090">
        <v>2553966</v>
      </c>
      <c r="B1090">
        <v>1</v>
      </c>
      <c r="C1090" t="s">
        <v>80</v>
      </c>
      <c r="D1090" t="s">
        <v>103</v>
      </c>
      <c r="E1090" t="s">
        <v>141</v>
      </c>
      <c r="F1090" t="s">
        <v>3342</v>
      </c>
      <c r="G1090" t="s">
        <v>134</v>
      </c>
      <c r="H1090" t="s">
        <v>135</v>
      </c>
      <c r="I1090" t="s">
        <v>136</v>
      </c>
      <c r="J1090" t="s">
        <v>137</v>
      </c>
      <c r="K1090" t="s">
        <v>138</v>
      </c>
      <c r="L1090" t="s">
        <v>3343</v>
      </c>
      <c r="M1090" t="s">
        <v>3344</v>
      </c>
      <c r="N1090">
        <v>1.0774999999999999</v>
      </c>
      <c r="O1090">
        <v>1</v>
      </c>
      <c r="P1090">
        <v>296</v>
      </c>
      <c r="Q1090">
        <v>23</v>
      </c>
      <c r="R1090">
        <v>15</v>
      </c>
      <c r="S1090">
        <v>10</v>
      </c>
      <c r="T1090">
        <v>6</v>
      </c>
      <c r="U1090">
        <v>0</v>
      </c>
      <c r="V1090">
        <v>0</v>
      </c>
      <c r="W1090">
        <v>0.41267564286112668</v>
      </c>
      <c r="X1090">
        <v>70.706877079173452</v>
      </c>
      <c r="Y1090">
        <v>372.13081196558727</v>
      </c>
      <c r="Z1090">
        <v>55.316991876399449</v>
      </c>
      <c r="AA1090">
        <v>146.6936738939994</v>
      </c>
      <c r="AB1090">
        <v>6.8629538747489578</v>
      </c>
      <c r="AC1090">
        <v>0</v>
      </c>
      <c r="AD1090">
        <v>0</v>
      </c>
      <c r="AE1090">
        <v>652.12398433276974</v>
      </c>
    </row>
    <row r="1091" spans="1:31" x14ac:dyDescent="0.3">
      <c r="A1091">
        <v>2553970</v>
      </c>
      <c r="B1091">
        <v>1</v>
      </c>
      <c r="C1091" t="s">
        <v>81</v>
      </c>
      <c r="D1091" t="s">
        <v>113</v>
      </c>
      <c r="E1091" t="s">
        <v>184</v>
      </c>
      <c r="F1091" t="s">
        <v>3345</v>
      </c>
      <c r="G1091" t="s">
        <v>2373</v>
      </c>
      <c r="H1091" t="s">
        <v>135</v>
      </c>
      <c r="I1091" t="s">
        <v>136</v>
      </c>
      <c r="J1091" t="s">
        <v>137</v>
      </c>
      <c r="K1091" t="s">
        <v>138</v>
      </c>
      <c r="L1091" t="s">
        <v>3346</v>
      </c>
      <c r="M1091" t="s">
        <v>3347</v>
      </c>
      <c r="N1091">
        <v>1.183888888</v>
      </c>
      <c r="O1091">
        <v>0</v>
      </c>
      <c r="P1091">
        <v>344</v>
      </c>
      <c r="Q1091">
        <v>0</v>
      </c>
      <c r="R1091">
        <v>9</v>
      </c>
      <c r="S1091">
        <v>0</v>
      </c>
      <c r="T1091">
        <v>24</v>
      </c>
      <c r="U1091">
        <v>0</v>
      </c>
      <c r="V1091">
        <v>0</v>
      </c>
      <c r="W1091">
        <v>0</v>
      </c>
      <c r="X1091">
        <v>70.708537317221001</v>
      </c>
      <c r="Y1091">
        <v>0</v>
      </c>
      <c r="Z1091">
        <v>8.6564903274117313</v>
      </c>
      <c r="AA1091">
        <v>0</v>
      </c>
      <c r="AB1091">
        <v>17.852728455403874</v>
      </c>
      <c r="AC1091">
        <v>0</v>
      </c>
      <c r="AD1091">
        <v>0</v>
      </c>
      <c r="AE1091">
        <v>97.21775610003661</v>
      </c>
    </row>
    <row r="1092" spans="1:31" x14ac:dyDescent="0.3">
      <c r="A1092">
        <v>2553971</v>
      </c>
      <c r="B1092">
        <v>1</v>
      </c>
      <c r="C1092" t="s">
        <v>80</v>
      </c>
      <c r="D1092" t="s">
        <v>83</v>
      </c>
      <c r="E1092" t="s">
        <v>166</v>
      </c>
      <c r="F1092" t="s">
        <v>3348</v>
      </c>
      <c r="G1092" t="s">
        <v>168</v>
      </c>
      <c r="H1092" t="s">
        <v>157</v>
      </c>
      <c r="I1092" t="s">
        <v>136</v>
      </c>
      <c r="J1092" t="s">
        <v>137</v>
      </c>
      <c r="K1092" t="s">
        <v>138</v>
      </c>
      <c r="L1092" t="s">
        <v>3349</v>
      </c>
      <c r="M1092" t="s">
        <v>3350</v>
      </c>
      <c r="N1092">
        <v>1.500555555</v>
      </c>
      <c r="O1092">
        <v>0</v>
      </c>
      <c r="P1092">
        <v>1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</row>
    <row r="1093" spans="1:31" x14ac:dyDescent="0.3">
      <c r="A1093">
        <v>2553974</v>
      </c>
      <c r="B1093">
        <v>1</v>
      </c>
      <c r="C1093" t="s">
        <v>80</v>
      </c>
      <c r="D1093" t="s">
        <v>107</v>
      </c>
      <c r="E1093" t="s">
        <v>141</v>
      </c>
      <c r="F1093" t="s">
        <v>3351</v>
      </c>
      <c r="G1093" t="s">
        <v>134</v>
      </c>
      <c r="H1093" t="s">
        <v>135</v>
      </c>
      <c r="I1093" t="s">
        <v>136</v>
      </c>
      <c r="J1093" t="s">
        <v>137</v>
      </c>
      <c r="K1093" t="s">
        <v>138</v>
      </c>
      <c r="L1093" t="s">
        <v>3352</v>
      </c>
      <c r="M1093" t="s">
        <v>3353</v>
      </c>
      <c r="N1093">
        <v>0.274166666</v>
      </c>
      <c r="O1093">
        <v>0</v>
      </c>
      <c r="P1093">
        <v>3475</v>
      </c>
      <c r="Q1093">
        <v>0</v>
      </c>
      <c r="R1093">
        <v>5</v>
      </c>
      <c r="S1093">
        <v>2</v>
      </c>
      <c r="T1093">
        <v>283</v>
      </c>
      <c r="U1093">
        <v>0</v>
      </c>
      <c r="V1093">
        <v>1</v>
      </c>
      <c r="W1093">
        <v>0</v>
      </c>
      <c r="X1093">
        <v>162.56913479754158</v>
      </c>
      <c r="Y1093">
        <v>0</v>
      </c>
      <c r="Z1093">
        <v>0.32511182510901249</v>
      </c>
      <c r="AA1093">
        <v>12.799488421602501</v>
      </c>
      <c r="AB1093">
        <v>89.985413962351132</v>
      </c>
      <c r="AC1093">
        <v>0</v>
      </c>
      <c r="AD1093">
        <v>7.6881463485975021E-2</v>
      </c>
      <c r="AE1093">
        <v>265.7560304700902</v>
      </c>
    </row>
    <row r="1094" spans="1:31" x14ac:dyDescent="0.3">
      <c r="A1094">
        <v>2553975</v>
      </c>
      <c r="B1094">
        <v>1</v>
      </c>
      <c r="C1094" t="s">
        <v>81</v>
      </c>
      <c r="D1094" t="s">
        <v>127</v>
      </c>
      <c r="E1094" t="s">
        <v>184</v>
      </c>
      <c r="F1094" t="s">
        <v>3354</v>
      </c>
      <c r="G1094" t="s">
        <v>134</v>
      </c>
      <c r="H1094" t="s">
        <v>135</v>
      </c>
      <c r="I1094" t="s">
        <v>136</v>
      </c>
      <c r="J1094" t="s">
        <v>137</v>
      </c>
      <c r="K1094" t="s">
        <v>138</v>
      </c>
      <c r="L1094" t="s">
        <v>3355</v>
      </c>
      <c r="M1094" t="s">
        <v>3356</v>
      </c>
      <c r="N1094">
        <v>0.61444444399999998</v>
      </c>
      <c r="O1094">
        <v>0</v>
      </c>
      <c r="P1094">
        <v>49</v>
      </c>
      <c r="Q1094">
        <v>0</v>
      </c>
      <c r="R1094">
        <v>13</v>
      </c>
      <c r="S1094">
        <v>0</v>
      </c>
      <c r="T1094">
        <v>7</v>
      </c>
      <c r="U1094">
        <v>0</v>
      </c>
      <c r="V1094">
        <v>0</v>
      </c>
      <c r="W1094">
        <v>0</v>
      </c>
      <c r="X1094">
        <v>5.8160714920216545</v>
      </c>
      <c r="Y1094">
        <v>0</v>
      </c>
      <c r="Z1094">
        <v>4.1930143592962805</v>
      </c>
      <c r="AA1094">
        <v>0</v>
      </c>
      <c r="AB1094">
        <v>2.0650748455535486</v>
      </c>
      <c r="AC1094">
        <v>0</v>
      </c>
      <c r="AD1094">
        <v>0</v>
      </c>
      <c r="AE1094">
        <v>12.074160696871482</v>
      </c>
    </row>
    <row r="1095" spans="1:31" x14ac:dyDescent="0.3">
      <c r="A1095">
        <v>2553976</v>
      </c>
      <c r="B1095">
        <v>1</v>
      </c>
      <c r="C1095" t="s">
        <v>81</v>
      </c>
      <c r="D1095" t="s">
        <v>127</v>
      </c>
      <c r="E1095" t="s">
        <v>147</v>
      </c>
      <c r="F1095" t="s">
        <v>3357</v>
      </c>
      <c r="G1095" t="s">
        <v>134</v>
      </c>
      <c r="H1095" t="s">
        <v>135</v>
      </c>
      <c r="I1095" t="s">
        <v>136</v>
      </c>
      <c r="J1095" t="s">
        <v>137</v>
      </c>
      <c r="K1095" t="s">
        <v>138</v>
      </c>
      <c r="L1095" t="s">
        <v>3358</v>
      </c>
      <c r="M1095" t="s">
        <v>3359</v>
      </c>
      <c r="N1095">
        <v>2.2663888879999998</v>
      </c>
      <c r="O1095">
        <v>0</v>
      </c>
      <c r="P1095">
        <v>816</v>
      </c>
      <c r="Q1095">
        <v>32</v>
      </c>
      <c r="R1095">
        <v>35</v>
      </c>
      <c r="S1095">
        <v>1</v>
      </c>
      <c r="T1095">
        <v>93</v>
      </c>
      <c r="U1095">
        <v>0</v>
      </c>
      <c r="V1095">
        <v>0</v>
      </c>
      <c r="W1095">
        <v>0</v>
      </c>
      <c r="X1095">
        <v>247.94718349299805</v>
      </c>
      <c r="Y1095">
        <v>108.09871511343516</v>
      </c>
      <c r="Z1095">
        <v>74.178948091519288</v>
      </c>
      <c r="AA1095">
        <v>1.774215718352</v>
      </c>
      <c r="AB1095">
        <v>102.75438933825056</v>
      </c>
      <c r="AC1095">
        <v>0</v>
      </c>
      <c r="AD1095">
        <v>0</v>
      </c>
      <c r="AE1095">
        <v>534.75345175455504</v>
      </c>
    </row>
    <row r="1096" spans="1:31" x14ac:dyDescent="0.3">
      <c r="A1096">
        <v>2553977</v>
      </c>
      <c r="B1096">
        <v>1</v>
      </c>
      <c r="C1096" t="s">
        <v>81</v>
      </c>
      <c r="D1096" t="s">
        <v>121</v>
      </c>
      <c r="E1096" t="s">
        <v>184</v>
      </c>
      <c r="F1096" t="s">
        <v>3360</v>
      </c>
      <c r="G1096" t="s">
        <v>149</v>
      </c>
      <c r="H1096" t="s">
        <v>135</v>
      </c>
      <c r="I1096" t="s">
        <v>136</v>
      </c>
      <c r="J1096" t="s">
        <v>137</v>
      </c>
      <c r="K1096" t="s">
        <v>138</v>
      </c>
      <c r="L1096" t="s">
        <v>3361</v>
      </c>
      <c r="M1096" t="s">
        <v>3362</v>
      </c>
      <c r="N1096">
        <v>0.87777777700000004</v>
      </c>
      <c r="O1096">
        <v>0</v>
      </c>
      <c r="P1096">
        <v>37</v>
      </c>
      <c r="Q1096">
        <v>0</v>
      </c>
      <c r="R1096">
        <v>19</v>
      </c>
      <c r="S1096">
        <v>0</v>
      </c>
      <c r="T1096">
        <v>1</v>
      </c>
      <c r="U1096">
        <v>0</v>
      </c>
      <c r="V1096">
        <v>0</v>
      </c>
      <c r="W1096">
        <v>0</v>
      </c>
      <c r="X1096">
        <v>5.0439341028038989</v>
      </c>
      <c r="Y1096">
        <v>0</v>
      </c>
      <c r="Z1096">
        <v>2.7542351716763331</v>
      </c>
      <c r="AA1096">
        <v>0</v>
      </c>
      <c r="AB1096">
        <v>5.672707327466666E-2</v>
      </c>
      <c r="AC1096">
        <v>0</v>
      </c>
      <c r="AD1096">
        <v>0</v>
      </c>
      <c r="AE1096">
        <v>7.8548963477548988</v>
      </c>
    </row>
    <row r="1097" spans="1:31" x14ac:dyDescent="0.3">
      <c r="A1097">
        <v>2553979</v>
      </c>
      <c r="B1097">
        <v>1</v>
      </c>
      <c r="C1097" t="s">
        <v>80</v>
      </c>
      <c r="D1097" t="s">
        <v>92</v>
      </c>
      <c r="E1097" t="s">
        <v>175</v>
      </c>
      <c r="F1097" t="s">
        <v>3363</v>
      </c>
      <c r="G1097" t="s">
        <v>213</v>
      </c>
      <c r="H1097" t="s">
        <v>157</v>
      </c>
      <c r="I1097" t="s">
        <v>136</v>
      </c>
      <c r="J1097" t="s">
        <v>137</v>
      </c>
      <c r="K1097" t="s">
        <v>138</v>
      </c>
      <c r="L1097" t="s">
        <v>3364</v>
      </c>
      <c r="M1097" t="s">
        <v>3365</v>
      </c>
      <c r="N1097">
        <v>4.8202777770000003</v>
      </c>
      <c r="O1097">
        <v>0</v>
      </c>
      <c r="P1097">
        <v>18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16.449933465550938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16.449933465550938</v>
      </c>
    </row>
    <row r="1098" spans="1:31" x14ac:dyDescent="0.3">
      <c r="A1098">
        <v>2553981</v>
      </c>
      <c r="B1098">
        <v>1</v>
      </c>
      <c r="C1098" t="s">
        <v>80</v>
      </c>
      <c r="D1098" t="s">
        <v>107</v>
      </c>
      <c r="E1098" t="s">
        <v>141</v>
      </c>
      <c r="F1098" t="s">
        <v>3366</v>
      </c>
      <c r="G1098" t="s">
        <v>134</v>
      </c>
      <c r="H1098" t="s">
        <v>135</v>
      </c>
      <c r="I1098" t="s">
        <v>136</v>
      </c>
      <c r="J1098" t="s">
        <v>137</v>
      </c>
      <c r="K1098" t="s">
        <v>138</v>
      </c>
      <c r="L1098" t="s">
        <v>3367</v>
      </c>
      <c r="M1098" t="s">
        <v>3368</v>
      </c>
      <c r="N1098">
        <v>0.393055555</v>
      </c>
      <c r="O1098">
        <v>3</v>
      </c>
      <c r="P1098">
        <v>1898</v>
      </c>
      <c r="Q1098">
        <v>5</v>
      </c>
      <c r="R1098">
        <v>15</v>
      </c>
      <c r="S1098">
        <v>11</v>
      </c>
      <c r="T1098">
        <v>276</v>
      </c>
      <c r="U1098">
        <v>0</v>
      </c>
      <c r="V1098">
        <v>1</v>
      </c>
      <c r="W1098">
        <v>22.03535099907138</v>
      </c>
      <c r="X1098">
        <v>134.04740051216854</v>
      </c>
      <c r="Y1098">
        <v>383.22933928467461</v>
      </c>
      <c r="Z1098">
        <v>2.2746675935061007</v>
      </c>
      <c r="AA1098">
        <v>39.891142654671711</v>
      </c>
      <c r="AB1098">
        <v>87.53343893090711</v>
      </c>
      <c r="AC1098">
        <v>0</v>
      </c>
      <c r="AD1098">
        <v>2.3714153859378748</v>
      </c>
      <c r="AE1098">
        <v>671.38275536093738</v>
      </c>
    </row>
    <row r="1099" spans="1:31" x14ac:dyDescent="0.3">
      <c r="A1099">
        <v>2553983</v>
      </c>
      <c r="B1099">
        <v>1</v>
      </c>
      <c r="C1099" t="s">
        <v>81</v>
      </c>
      <c r="D1099" t="s">
        <v>115</v>
      </c>
      <c r="E1099" t="s">
        <v>171</v>
      </c>
      <c r="F1099" t="s">
        <v>3369</v>
      </c>
      <c r="G1099" t="s">
        <v>190</v>
      </c>
      <c r="H1099" t="s">
        <v>157</v>
      </c>
      <c r="I1099" t="s">
        <v>136</v>
      </c>
      <c r="J1099" t="s">
        <v>137</v>
      </c>
      <c r="K1099" t="s">
        <v>138</v>
      </c>
      <c r="L1099" t="s">
        <v>3370</v>
      </c>
      <c r="M1099" t="s">
        <v>3371</v>
      </c>
      <c r="N1099">
        <v>3.6019444439999999</v>
      </c>
      <c r="O1099">
        <v>0</v>
      </c>
      <c r="P1099">
        <v>51</v>
      </c>
      <c r="Q1099">
        <v>0</v>
      </c>
      <c r="R1099">
        <v>0</v>
      </c>
      <c r="S1099">
        <v>0</v>
      </c>
      <c r="T1099">
        <v>2</v>
      </c>
      <c r="U1099">
        <v>0</v>
      </c>
      <c r="V1099">
        <v>0</v>
      </c>
      <c r="W1099">
        <v>0</v>
      </c>
      <c r="X1099">
        <v>23.478043782007362</v>
      </c>
      <c r="Y1099">
        <v>0</v>
      </c>
      <c r="Z1099">
        <v>0</v>
      </c>
      <c r="AA1099">
        <v>0</v>
      </c>
      <c r="AB1099">
        <v>3.5894164565266665E-3</v>
      </c>
      <c r="AC1099">
        <v>0</v>
      </c>
      <c r="AD1099">
        <v>0</v>
      </c>
      <c r="AE1099">
        <v>23.481633198463889</v>
      </c>
    </row>
    <row r="1100" spans="1:31" x14ac:dyDescent="0.3">
      <c r="A1100">
        <v>2553985</v>
      </c>
      <c r="B1100">
        <v>1</v>
      </c>
      <c r="C1100" t="s">
        <v>81</v>
      </c>
      <c r="D1100" t="s">
        <v>127</v>
      </c>
      <c r="E1100" t="s">
        <v>147</v>
      </c>
      <c r="F1100" t="s">
        <v>1721</v>
      </c>
      <c r="G1100" t="s">
        <v>134</v>
      </c>
      <c r="H1100" t="s">
        <v>135</v>
      </c>
      <c r="I1100" t="s">
        <v>136</v>
      </c>
      <c r="J1100" t="s">
        <v>137</v>
      </c>
      <c r="K1100" t="s">
        <v>138</v>
      </c>
      <c r="L1100" t="s">
        <v>3372</v>
      </c>
      <c r="M1100" t="s">
        <v>3373</v>
      </c>
      <c r="N1100">
        <v>0.52222222200000001</v>
      </c>
      <c r="O1100">
        <v>9</v>
      </c>
      <c r="P1100">
        <v>3</v>
      </c>
      <c r="Q1100">
        <v>281</v>
      </c>
      <c r="R1100">
        <v>43</v>
      </c>
      <c r="S1100">
        <v>17</v>
      </c>
      <c r="T1100">
        <v>2</v>
      </c>
      <c r="U1100">
        <v>0</v>
      </c>
      <c r="V1100">
        <v>0</v>
      </c>
      <c r="W1100">
        <v>2.6753716293374001</v>
      </c>
      <c r="X1100">
        <v>1.0523111747234002</v>
      </c>
      <c r="Y1100">
        <v>393.1696793485865</v>
      </c>
      <c r="Z1100">
        <v>113.66287951050114</v>
      </c>
      <c r="AA1100">
        <v>37.731088650076288</v>
      </c>
      <c r="AB1100">
        <v>0.97518615017413346</v>
      </c>
      <c r="AC1100">
        <v>0</v>
      </c>
      <c r="AD1100">
        <v>0</v>
      </c>
      <c r="AE1100">
        <v>549.26651646339894</v>
      </c>
    </row>
    <row r="1101" spans="1:31" x14ac:dyDescent="0.3">
      <c r="A1101">
        <v>2553998</v>
      </c>
      <c r="B1101">
        <v>1</v>
      </c>
      <c r="C1101" t="s">
        <v>80</v>
      </c>
      <c r="D1101" t="s">
        <v>83</v>
      </c>
      <c r="E1101" t="s">
        <v>175</v>
      </c>
      <c r="F1101" t="s">
        <v>3374</v>
      </c>
      <c r="G1101" t="s">
        <v>1531</v>
      </c>
      <c r="H1101" t="s">
        <v>157</v>
      </c>
      <c r="I1101" t="s">
        <v>136</v>
      </c>
      <c r="J1101" t="s">
        <v>137</v>
      </c>
      <c r="K1101" t="s">
        <v>138</v>
      </c>
      <c r="L1101" t="s">
        <v>3375</v>
      </c>
      <c r="M1101" t="s">
        <v>3376</v>
      </c>
      <c r="N1101">
        <v>2.301111111</v>
      </c>
      <c r="O1101">
        <v>0</v>
      </c>
      <c r="P1101">
        <v>105</v>
      </c>
      <c r="Q1101">
        <v>0</v>
      </c>
      <c r="R1101">
        <v>0</v>
      </c>
      <c r="S1101">
        <v>0</v>
      </c>
      <c r="T1101">
        <v>21</v>
      </c>
      <c r="U1101">
        <v>0</v>
      </c>
      <c r="V1101">
        <v>0</v>
      </c>
      <c r="W1101">
        <v>0</v>
      </c>
      <c r="X1101">
        <v>46.455889705343559</v>
      </c>
      <c r="Y1101">
        <v>0</v>
      </c>
      <c r="Z1101">
        <v>0</v>
      </c>
      <c r="AA1101">
        <v>0</v>
      </c>
      <c r="AB1101">
        <v>96.16890360750395</v>
      </c>
      <c r="AC1101">
        <v>0</v>
      </c>
      <c r="AD1101">
        <v>0</v>
      </c>
      <c r="AE1101">
        <v>142.62479331284752</v>
      </c>
    </row>
    <row r="1102" spans="1:31" x14ac:dyDescent="0.3">
      <c r="A1102">
        <v>2554000</v>
      </c>
      <c r="B1102">
        <v>1</v>
      </c>
      <c r="C1102" t="s">
        <v>80</v>
      </c>
      <c r="D1102" t="s">
        <v>103</v>
      </c>
      <c r="E1102" t="s">
        <v>155</v>
      </c>
      <c r="F1102" t="s">
        <v>3377</v>
      </c>
      <c r="G1102" t="s">
        <v>206</v>
      </c>
      <c r="H1102" t="s">
        <v>157</v>
      </c>
      <c r="I1102" t="s">
        <v>136</v>
      </c>
      <c r="J1102" t="s">
        <v>137</v>
      </c>
      <c r="K1102" t="s">
        <v>138</v>
      </c>
      <c r="L1102" t="s">
        <v>3378</v>
      </c>
      <c r="M1102" t="s">
        <v>3379</v>
      </c>
      <c r="N1102">
        <v>0.43583333299999999</v>
      </c>
      <c r="O1102">
        <v>0</v>
      </c>
      <c r="P1102">
        <v>163</v>
      </c>
      <c r="Q1102">
        <v>0</v>
      </c>
      <c r="R1102">
        <v>2</v>
      </c>
      <c r="S1102">
        <v>0</v>
      </c>
      <c r="T1102">
        <v>39</v>
      </c>
      <c r="U1102">
        <v>0</v>
      </c>
      <c r="V1102">
        <v>0</v>
      </c>
      <c r="W1102">
        <v>0</v>
      </c>
      <c r="X1102">
        <v>10.149365767284676</v>
      </c>
      <c r="Y1102">
        <v>0</v>
      </c>
      <c r="Z1102">
        <v>0.50744261959425008</v>
      </c>
      <c r="AA1102">
        <v>0</v>
      </c>
      <c r="AB1102">
        <v>10.637270392566769</v>
      </c>
      <c r="AC1102">
        <v>0</v>
      </c>
      <c r="AD1102">
        <v>0</v>
      </c>
      <c r="AE1102">
        <v>21.294078779445698</v>
      </c>
    </row>
    <row r="1103" spans="1:31" x14ac:dyDescent="0.3">
      <c r="A1103">
        <v>2554002</v>
      </c>
      <c r="B1103">
        <v>1</v>
      </c>
      <c r="C1103" t="s">
        <v>81</v>
      </c>
      <c r="D1103" t="s">
        <v>117</v>
      </c>
      <c r="E1103" t="s">
        <v>166</v>
      </c>
      <c r="F1103" t="s">
        <v>3380</v>
      </c>
      <c r="G1103" t="s">
        <v>181</v>
      </c>
      <c r="H1103" t="s">
        <v>157</v>
      </c>
      <c r="I1103" t="s">
        <v>136</v>
      </c>
      <c r="J1103" t="s">
        <v>137</v>
      </c>
      <c r="K1103" t="s">
        <v>138</v>
      </c>
      <c r="L1103" t="s">
        <v>3381</v>
      </c>
      <c r="M1103" t="s">
        <v>3382</v>
      </c>
      <c r="N1103">
        <v>2.9088888879999999</v>
      </c>
      <c r="O1103">
        <v>0</v>
      </c>
      <c r="P1103">
        <v>9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4.8297208998971088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4.8297208998971088</v>
      </c>
    </row>
    <row r="1104" spans="1:31" x14ac:dyDescent="0.3">
      <c r="A1104">
        <v>2554004</v>
      </c>
      <c r="B1104">
        <v>1</v>
      </c>
      <c r="C1104" t="s">
        <v>81</v>
      </c>
      <c r="D1104" t="s">
        <v>127</v>
      </c>
      <c r="E1104" t="s">
        <v>147</v>
      </c>
      <c r="F1104" t="s">
        <v>3383</v>
      </c>
      <c r="G1104" t="s">
        <v>134</v>
      </c>
      <c r="H1104" t="s">
        <v>135</v>
      </c>
      <c r="I1104" t="s">
        <v>136</v>
      </c>
      <c r="J1104" t="s">
        <v>137</v>
      </c>
      <c r="K1104" t="s">
        <v>138</v>
      </c>
      <c r="L1104" t="s">
        <v>3384</v>
      </c>
      <c r="M1104" t="s">
        <v>3385</v>
      </c>
      <c r="N1104">
        <v>0.94777777699999999</v>
      </c>
      <c r="O1104">
        <v>0</v>
      </c>
      <c r="P1104">
        <v>991</v>
      </c>
      <c r="Q1104">
        <v>12</v>
      </c>
      <c r="R1104">
        <v>33</v>
      </c>
      <c r="S1104">
        <v>8</v>
      </c>
      <c r="T1104">
        <v>132</v>
      </c>
      <c r="U1104">
        <v>7</v>
      </c>
      <c r="V1104">
        <v>2</v>
      </c>
      <c r="W1104">
        <v>0</v>
      </c>
      <c r="X1104">
        <v>188.10834889589864</v>
      </c>
      <c r="Y1104">
        <v>26.870777207107736</v>
      </c>
      <c r="Z1104">
        <v>27.972408233904048</v>
      </c>
      <c r="AA1104">
        <v>85.728190946104959</v>
      </c>
      <c r="AB1104">
        <v>73.735108837557817</v>
      </c>
      <c r="AC1104">
        <v>344.35265385870269</v>
      </c>
      <c r="AD1104">
        <v>3.9969647401871091</v>
      </c>
      <c r="AE1104">
        <v>750.76445271946307</v>
      </c>
    </row>
    <row r="1105" spans="1:31" x14ac:dyDescent="0.3">
      <c r="A1105">
        <v>2554008</v>
      </c>
      <c r="B1105">
        <v>1</v>
      </c>
      <c r="C1105" t="s">
        <v>80</v>
      </c>
      <c r="D1105" t="s">
        <v>95</v>
      </c>
      <c r="E1105" t="s">
        <v>171</v>
      </c>
      <c r="F1105" t="s">
        <v>3386</v>
      </c>
      <c r="G1105" t="s">
        <v>190</v>
      </c>
      <c r="H1105" t="s">
        <v>157</v>
      </c>
      <c r="I1105" t="s">
        <v>136</v>
      </c>
      <c r="J1105" t="s">
        <v>137</v>
      </c>
      <c r="K1105" t="s">
        <v>138</v>
      </c>
      <c r="L1105" t="s">
        <v>3387</v>
      </c>
      <c r="M1105" t="s">
        <v>3388</v>
      </c>
      <c r="N1105">
        <v>1.48</v>
      </c>
      <c r="O1105">
        <v>0</v>
      </c>
      <c r="P1105">
        <v>27</v>
      </c>
      <c r="Q1105">
        <v>0</v>
      </c>
      <c r="R1105">
        <v>0</v>
      </c>
      <c r="S1105">
        <v>0</v>
      </c>
      <c r="T1105">
        <v>1</v>
      </c>
      <c r="U1105">
        <v>0</v>
      </c>
      <c r="V1105">
        <v>0</v>
      </c>
      <c r="W1105">
        <v>0</v>
      </c>
      <c r="X1105">
        <v>6.4106202530472594</v>
      </c>
      <c r="Y1105">
        <v>0</v>
      </c>
      <c r="Z1105">
        <v>0</v>
      </c>
      <c r="AA1105">
        <v>0</v>
      </c>
      <c r="AB1105">
        <v>1.913361967554E-2</v>
      </c>
      <c r="AC1105">
        <v>0</v>
      </c>
      <c r="AD1105">
        <v>0</v>
      </c>
      <c r="AE1105">
        <v>6.4297538727227996</v>
      </c>
    </row>
    <row r="1106" spans="1:31" x14ac:dyDescent="0.3">
      <c r="A1106">
        <v>2554009</v>
      </c>
      <c r="B1106">
        <v>1</v>
      </c>
      <c r="C1106" t="s">
        <v>81</v>
      </c>
      <c r="D1106" t="s">
        <v>127</v>
      </c>
      <c r="E1106" t="s">
        <v>132</v>
      </c>
      <c r="F1106" t="s">
        <v>3389</v>
      </c>
      <c r="G1106" t="s">
        <v>134</v>
      </c>
      <c r="H1106" t="s">
        <v>135</v>
      </c>
      <c r="I1106" t="s">
        <v>136</v>
      </c>
      <c r="J1106" t="s">
        <v>137</v>
      </c>
      <c r="K1106" t="s">
        <v>138</v>
      </c>
      <c r="L1106" t="s">
        <v>3390</v>
      </c>
      <c r="M1106" t="s">
        <v>3391</v>
      </c>
      <c r="N1106">
        <v>0.84388888799999995</v>
      </c>
      <c r="O1106">
        <v>12</v>
      </c>
      <c r="P1106">
        <v>161</v>
      </c>
      <c r="Q1106">
        <v>206</v>
      </c>
      <c r="R1106">
        <v>211</v>
      </c>
      <c r="S1106">
        <v>14</v>
      </c>
      <c r="T1106">
        <v>30</v>
      </c>
      <c r="U1106">
        <v>0</v>
      </c>
      <c r="V1106">
        <v>0</v>
      </c>
      <c r="W1106">
        <v>4.8258216036732682</v>
      </c>
      <c r="X1106">
        <v>28.832532989990632</v>
      </c>
      <c r="Y1106">
        <v>412.47761494315222</v>
      </c>
      <c r="Z1106">
        <v>312.36759736262667</v>
      </c>
      <c r="AA1106">
        <v>9.6428525004311503</v>
      </c>
      <c r="AB1106">
        <v>11.519728738928288</v>
      </c>
      <c r="AC1106">
        <v>0</v>
      </c>
      <c r="AD1106">
        <v>0</v>
      </c>
      <c r="AE1106">
        <v>779.66614813880221</v>
      </c>
    </row>
    <row r="1107" spans="1:31" x14ac:dyDescent="0.3">
      <c r="A1107">
        <v>2554012</v>
      </c>
      <c r="B1107">
        <v>1</v>
      </c>
      <c r="C1107" t="s">
        <v>81</v>
      </c>
      <c r="D1107" t="s">
        <v>117</v>
      </c>
      <c r="E1107" t="s">
        <v>171</v>
      </c>
      <c r="F1107" t="s">
        <v>3392</v>
      </c>
      <c r="G1107" t="s">
        <v>190</v>
      </c>
      <c r="H1107" t="s">
        <v>157</v>
      </c>
      <c r="I1107" t="s">
        <v>136</v>
      </c>
      <c r="J1107" t="s">
        <v>137</v>
      </c>
      <c r="K1107" t="s">
        <v>138</v>
      </c>
      <c r="L1107" t="s">
        <v>3393</v>
      </c>
      <c r="M1107" t="s">
        <v>3394</v>
      </c>
      <c r="N1107">
        <v>0.74805555499999998</v>
      </c>
      <c r="O1107">
        <v>0</v>
      </c>
      <c r="P1107">
        <v>8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1.2148095615037999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1.2148095615037999</v>
      </c>
    </row>
    <row r="1108" spans="1:31" x14ac:dyDescent="0.3">
      <c r="A1108">
        <v>2554014</v>
      </c>
      <c r="B1108">
        <v>1</v>
      </c>
      <c r="C1108" t="s">
        <v>80</v>
      </c>
      <c r="D1108" t="s">
        <v>103</v>
      </c>
      <c r="E1108" t="s">
        <v>184</v>
      </c>
      <c r="F1108" t="s">
        <v>3395</v>
      </c>
      <c r="G1108" t="s">
        <v>149</v>
      </c>
      <c r="H1108" t="s">
        <v>135</v>
      </c>
      <c r="I1108" t="s">
        <v>136</v>
      </c>
      <c r="J1108" t="s">
        <v>137</v>
      </c>
      <c r="K1108" t="s">
        <v>138</v>
      </c>
      <c r="L1108" t="s">
        <v>3396</v>
      </c>
      <c r="M1108" t="s">
        <v>3397</v>
      </c>
      <c r="N1108">
        <v>1.1502777769999999</v>
      </c>
      <c r="O1108">
        <v>0</v>
      </c>
      <c r="P1108">
        <v>4</v>
      </c>
      <c r="Q1108">
        <v>0</v>
      </c>
      <c r="R1108">
        <v>8</v>
      </c>
      <c r="S1108">
        <v>0</v>
      </c>
      <c r="T1108">
        <v>4</v>
      </c>
      <c r="U1108">
        <v>0</v>
      </c>
      <c r="V1108">
        <v>0</v>
      </c>
      <c r="W1108">
        <v>0</v>
      </c>
      <c r="X1108">
        <v>0.83649200471974994</v>
      </c>
      <c r="Y1108">
        <v>0</v>
      </c>
      <c r="Z1108">
        <v>8.3788203709692528</v>
      </c>
      <c r="AA1108">
        <v>0</v>
      </c>
      <c r="AB1108">
        <v>10.27840612023815</v>
      </c>
      <c r="AC1108">
        <v>0</v>
      </c>
      <c r="AD1108">
        <v>0</v>
      </c>
      <c r="AE1108">
        <v>19.493718495927155</v>
      </c>
    </row>
    <row r="1109" spans="1:31" x14ac:dyDescent="0.3">
      <c r="A1109">
        <v>2554016</v>
      </c>
      <c r="B1109">
        <v>1</v>
      </c>
      <c r="C1109" t="s">
        <v>81</v>
      </c>
      <c r="D1109" t="s">
        <v>115</v>
      </c>
      <c r="E1109" t="s">
        <v>171</v>
      </c>
      <c r="F1109" t="s">
        <v>3398</v>
      </c>
      <c r="G1109" t="s">
        <v>190</v>
      </c>
      <c r="H1109" t="s">
        <v>157</v>
      </c>
      <c r="I1109" t="s">
        <v>136</v>
      </c>
      <c r="J1109" t="s">
        <v>137</v>
      </c>
      <c r="K1109" t="s">
        <v>138</v>
      </c>
      <c r="L1109" t="s">
        <v>3399</v>
      </c>
      <c r="M1109" t="s">
        <v>3400</v>
      </c>
      <c r="N1109">
        <v>1.430555555</v>
      </c>
      <c r="O1109">
        <v>0</v>
      </c>
      <c r="P1109">
        <v>11</v>
      </c>
      <c r="Q1109">
        <v>0</v>
      </c>
      <c r="R1109">
        <v>1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0.84321077943671252</v>
      </c>
      <c r="Y1109">
        <v>0</v>
      </c>
      <c r="Z1109">
        <v>1.8271847479375001E-3</v>
      </c>
      <c r="AA1109">
        <v>0</v>
      </c>
      <c r="AB1109">
        <v>0</v>
      </c>
      <c r="AC1109">
        <v>0</v>
      </c>
      <c r="AD1109">
        <v>0</v>
      </c>
      <c r="AE1109">
        <v>0.84503796418465005</v>
      </c>
    </row>
    <row r="1110" spans="1:31" x14ac:dyDescent="0.3">
      <c r="A1110">
        <v>2554018</v>
      </c>
      <c r="B1110">
        <v>1</v>
      </c>
      <c r="C1110" t="s">
        <v>81</v>
      </c>
      <c r="D1110" t="s">
        <v>114</v>
      </c>
      <c r="E1110" t="s">
        <v>171</v>
      </c>
      <c r="F1110" t="s">
        <v>3401</v>
      </c>
      <c r="G1110" t="s">
        <v>190</v>
      </c>
      <c r="H1110" t="s">
        <v>157</v>
      </c>
      <c r="I1110" t="s">
        <v>136</v>
      </c>
      <c r="J1110" t="s">
        <v>137</v>
      </c>
      <c r="K1110" t="s">
        <v>138</v>
      </c>
      <c r="L1110" t="s">
        <v>3402</v>
      </c>
      <c r="M1110" t="s">
        <v>3403</v>
      </c>
      <c r="N1110">
        <v>0.90861111100000003</v>
      </c>
      <c r="O1110">
        <v>0</v>
      </c>
      <c r="P1110">
        <v>38</v>
      </c>
      <c r="Q1110">
        <v>0</v>
      </c>
      <c r="R1110">
        <v>0</v>
      </c>
      <c r="S1110">
        <v>0</v>
      </c>
      <c r="T1110">
        <v>6</v>
      </c>
      <c r="U1110">
        <v>0</v>
      </c>
      <c r="V1110">
        <v>0</v>
      </c>
      <c r="W1110">
        <v>0</v>
      </c>
      <c r="X1110">
        <v>3.5082343490553849</v>
      </c>
      <c r="Y1110">
        <v>0</v>
      </c>
      <c r="Z1110">
        <v>0</v>
      </c>
      <c r="AA1110">
        <v>0</v>
      </c>
      <c r="AB1110">
        <v>3.2599403670495013</v>
      </c>
      <c r="AC1110">
        <v>0</v>
      </c>
      <c r="AD1110">
        <v>0</v>
      </c>
      <c r="AE1110">
        <v>6.7681747161048857</v>
      </c>
    </row>
    <row r="1111" spans="1:31" x14ac:dyDescent="0.3">
      <c r="A1111">
        <v>2554020</v>
      </c>
      <c r="B1111">
        <v>1</v>
      </c>
      <c r="C1111" t="s">
        <v>80</v>
      </c>
      <c r="D1111" t="s">
        <v>110</v>
      </c>
      <c r="E1111" t="s">
        <v>166</v>
      </c>
      <c r="F1111" t="s">
        <v>3404</v>
      </c>
      <c r="G1111" t="s">
        <v>168</v>
      </c>
      <c r="H1111" t="s">
        <v>157</v>
      </c>
      <c r="I1111" t="s">
        <v>136</v>
      </c>
      <c r="J1111" t="s">
        <v>137</v>
      </c>
      <c r="K1111" t="s">
        <v>138</v>
      </c>
      <c r="L1111" t="s">
        <v>3405</v>
      </c>
      <c r="M1111" t="s">
        <v>3406</v>
      </c>
      <c r="N1111">
        <v>2.4847222219999998</v>
      </c>
      <c r="O1111">
        <v>0</v>
      </c>
      <c r="P1111">
        <v>2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1.7039470000088901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1.7039470000088901</v>
      </c>
    </row>
    <row r="1112" spans="1:31" x14ac:dyDescent="0.3">
      <c r="A1112">
        <v>2554023</v>
      </c>
      <c r="B1112">
        <v>1</v>
      </c>
      <c r="C1112" t="s">
        <v>80</v>
      </c>
      <c r="D1112" t="s">
        <v>108</v>
      </c>
      <c r="E1112" t="s">
        <v>166</v>
      </c>
      <c r="F1112" t="s">
        <v>3407</v>
      </c>
      <c r="G1112" t="s">
        <v>311</v>
      </c>
      <c r="H1112" t="s">
        <v>157</v>
      </c>
      <c r="I1112" t="s">
        <v>136</v>
      </c>
      <c r="J1112" t="s">
        <v>3</v>
      </c>
      <c r="K1112" t="s">
        <v>138</v>
      </c>
      <c r="L1112" t="s">
        <v>3408</v>
      </c>
      <c r="M1112" t="s">
        <v>3409</v>
      </c>
      <c r="N1112">
        <v>4.1836111110000003</v>
      </c>
      <c r="O1112">
        <v>0</v>
      </c>
      <c r="P1112">
        <v>5</v>
      </c>
      <c r="Q1112">
        <v>0</v>
      </c>
      <c r="R1112">
        <v>0</v>
      </c>
      <c r="S1112">
        <v>0</v>
      </c>
      <c r="T1112">
        <v>2</v>
      </c>
      <c r="U1112">
        <v>0</v>
      </c>
      <c r="V1112">
        <v>0</v>
      </c>
      <c r="W1112">
        <v>0</v>
      </c>
      <c r="X1112">
        <v>3.1196280921732003</v>
      </c>
      <c r="Y1112">
        <v>0</v>
      </c>
      <c r="Z1112">
        <v>0</v>
      </c>
      <c r="AA1112">
        <v>0</v>
      </c>
      <c r="AB1112">
        <v>6.7305998432687781</v>
      </c>
      <c r="AC1112">
        <v>0</v>
      </c>
      <c r="AD1112">
        <v>0</v>
      </c>
      <c r="AE1112">
        <v>9.8502279354419784</v>
      </c>
    </row>
    <row r="1113" spans="1:31" x14ac:dyDescent="0.3">
      <c r="A1113">
        <v>2554029</v>
      </c>
      <c r="B1113">
        <v>1</v>
      </c>
      <c r="C1113" t="s">
        <v>81</v>
      </c>
      <c r="D1113" t="s">
        <v>121</v>
      </c>
      <c r="E1113" t="s">
        <v>184</v>
      </c>
      <c r="F1113" t="s">
        <v>3410</v>
      </c>
      <c r="G1113" t="s">
        <v>134</v>
      </c>
      <c r="H1113" t="s">
        <v>135</v>
      </c>
      <c r="I1113" t="s">
        <v>136</v>
      </c>
      <c r="J1113" t="s">
        <v>137</v>
      </c>
      <c r="K1113" t="s">
        <v>138</v>
      </c>
      <c r="L1113" t="s">
        <v>3411</v>
      </c>
      <c r="M1113" t="s">
        <v>3412</v>
      </c>
      <c r="N1113">
        <v>0.95277777699999999</v>
      </c>
      <c r="O1113">
        <v>0</v>
      </c>
      <c r="P1113">
        <v>0</v>
      </c>
      <c r="Q1113">
        <v>0</v>
      </c>
      <c r="R1113">
        <v>21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2.1169513772732103</v>
      </c>
      <c r="AA1113">
        <v>0</v>
      </c>
      <c r="AB1113">
        <v>0</v>
      </c>
      <c r="AC1113">
        <v>0</v>
      </c>
      <c r="AD1113">
        <v>0</v>
      </c>
      <c r="AE1113">
        <v>2.1169513772732103</v>
      </c>
    </row>
    <row r="1114" spans="1:31" x14ac:dyDescent="0.3">
      <c r="A1114">
        <v>2554030</v>
      </c>
      <c r="B1114">
        <v>1</v>
      </c>
      <c r="C1114" t="s">
        <v>80</v>
      </c>
      <c r="D1114" t="s">
        <v>108</v>
      </c>
      <c r="E1114" t="s">
        <v>147</v>
      </c>
      <c r="F1114" t="s">
        <v>3413</v>
      </c>
      <c r="G1114" t="s">
        <v>134</v>
      </c>
      <c r="H1114" t="s">
        <v>135</v>
      </c>
      <c r="I1114" t="s">
        <v>136</v>
      </c>
      <c r="J1114" t="s">
        <v>137</v>
      </c>
      <c r="K1114" t="s">
        <v>138</v>
      </c>
      <c r="L1114" t="s">
        <v>3414</v>
      </c>
      <c r="M1114" t="s">
        <v>3415</v>
      </c>
      <c r="N1114">
        <v>0.40527777700000001</v>
      </c>
      <c r="O1114">
        <v>0</v>
      </c>
      <c r="P1114">
        <v>582</v>
      </c>
      <c r="Q1114">
        <v>0</v>
      </c>
      <c r="R1114">
        <v>213</v>
      </c>
      <c r="S1114">
        <v>3</v>
      </c>
      <c r="T1114">
        <v>147</v>
      </c>
      <c r="U1114">
        <v>0</v>
      </c>
      <c r="V1114">
        <v>0</v>
      </c>
      <c r="W1114">
        <v>0</v>
      </c>
      <c r="X1114">
        <v>39.831985471487485</v>
      </c>
      <c r="Y1114">
        <v>0</v>
      </c>
      <c r="Z1114">
        <v>138.74461257951788</v>
      </c>
      <c r="AA1114">
        <v>3.0182089795191676</v>
      </c>
      <c r="AB1114">
        <v>64.917150748475947</v>
      </c>
      <c r="AC1114">
        <v>0</v>
      </c>
      <c r="AD1114">
        <v>0</v>
      </c>
      <c r="AE1114">
        <v>246.51195777900045</v>
      </c>
    </row>
    <row r="1115" spans="1:31" x14ac:dyDescent="0.3">
      <c r="A1115">
        <v>2554033</v>
      </c>
      <c r="B1115">
        <v>1</v>
      </c>
      <c r="C1115" t="s">
        <v>81</v>
      </c>
      <c r="D1115" t="s">
        <v>113</v>
      </c>
      <c r="E1115" t="s">
        <v>171</v>
      </c>
      <c r="F1115" t="s">
        <v>3416</v>
      </c>
      <c r="G1115" t="s">
        <v>229</v>
      </c>
      <c r="H1115" t="s">
        <v>157</v>
      </c>
      <c r="I1115" t="s">
        <v>136</v>
      </c>
      <c r="J1115" t="s">
        <v>137</v>
      </c>
      <c r="K1115" t="s">
        <v>138</v>
      </c>
      <c r="L1115" t="s">
        <v>3417</v>
      </c>
      <c r="M1115" t="s">
        <v>3418</v>
      </c>
      <c r="N1115">
        <v>2.5072222219999998</v>
      </c>
      <c r="O1115">
        <v>0</v>
      </c>
      <c r="P1115">
        <v>45</v>
      </c>
      <c r="Q1115">
        <v>0</v>
      </c>
      <c r="R1115">
        <v>4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14.619464865385357</v>
      </c>
      <c r="Y1115">
        <v>0</v>
      </c>
      <c r="Z1115">
        <v>2.698789029433625</v>
      </c>
      <c r="AA1115">
        <v>0</v>
      </c>
      <c r="AB1115">
        <v>0</v>
      </c>
      <c r="AC1115">
        <v>0</v>
      </c>
      <c r="AD1115">
        <v>0</v>
      </c>
      <c r="AE1115">
        <v>17.31825389481898</v>
      </c>
    </row>
    <row r="1116" spans="1:31" x14ac:dyDescent="0.3">
      <c r="A1116">
        <v>2554034</v>
      </c>
      <c r="B1116">
        <v>1</v>
      </c>
      <c r="C1116" t="s">
        <v>80</v>
      </c>
      <c r="D1116" t="s">
        <v>96</v>
      </c>
      <c r="E1116" t="s">
        <v>166</v>
      </c>
      <c r="F1116" t="s">
        <v>3419</v>
      </c>
      <c r="G1116" t="s">
        <v>168</v>
      </c>
      <c r="H1116" t="s">
        <v>157</v>
      </c>
      <c r="I1116" t="s">
        <v>136</v>
      </c>
      <c r="J1116" t="s">
        <v>137</v>
      </c>
      <c r="K1116" t="s">
        <v>138</v>
      </c>
      <c r="L1116" t="s">
        <v>3420</v>
      </c>
      <c r="M1116" t="s">
        <v>3421</v>
      </c>
      <c r="N1116">
        <v>2.0119444440000001</v>
      </c>
      <c r="O1116">
        <v>0</v>
      </c>
      <c r="P1116">
        <v>1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0.21959482839889666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0.21959482839889666</v>
      </c>
    </row>
    <row r="1117" spans="1:31" x14ac:dyDescent="0.3">
      <c r="A1117">
        <v>2554037</v>
      </c>
      <c r="B1117">
        <v>1</v>
      </c>
      <c r="C1117" t="s">
        <v>80</v>
      </c>
      <c r="D1117" t="s">
        <v>103</v>
      </c>
      <c r="E1117" t="s">
        <v>171</v>
      </c>
      <c r="F1117" t="s">
        <v>3422</v>
      </c>
      <c r="G1117" t="s">
        <v>3232</v>
      </c>
      <c r="H1117" t="s">
        <v>157</v>
      </c>
      <c r="I1117" t="s">
        <v>136</v>
      </c>
      <c r="J1117" t="s">
        <v>137</v>
      </c>
      <c r="K1117" t="s">
        <v>138</v>
      </c>
      <c r="L1117" t="s">
        <v>3423</v>
      </c>
      <c r="M1117" t="s">
        <v>3424</v>
      </c>
      <c r="N1117">
        <v>2.3563888880000001</v>
      </c>
      <c r="O1117">
        <v>0</v>
      </c>
      <c r="P1117">
        <v>2</v>
      </c>
      <c r="Q1117">
        <v>0</v>
      </c>
      <c r="R1117">
        <v>1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5.5366984725100004E-3</v>
      </c>
      <c r="Y1117">
        <v>0</v>
      </c>
      <c r="Z1117">
        <v>0.52045743492466245</v>
      </c>
      <c r="AA1117">
        <v>0</v>
      </c>
      <c r="AB1117">
        <v>0</v>
      </c>
      <c r="AC1117">
        <v>0</v>
      </c>
      <c r="AD1117">
        <v>0</v>
      </c>
      <c r="AE1117">
        <v>0.52599413339717249</v>
      </c>
    </row>
    <row r="1118" spans="1:31" x14ac:dyDescent="0.3">
      <c r="A1118">
        <v>2554039</v>
      </c>
      <c r="B1118">
        <v>1</v>
      </c>
      <c r="C1118" t="s">
        <v>80</v>
      </c>
      <c r="D1118" t="s">
        <v>100</v>
      </c>
      <c r="E1118" t="s">
        <v>166</v>
      </c>
      <c r="F1118" t="s">
        <v>3425</v>
      </c>
      <c r="G1118" t="s">
        <v>181</v>
      </c>
      <c r="H1118" t="s">
        <v>157</v>
      </c>
      <c r="I1118" t="s">
        <v>136</v>
      </c>
      <c r="J1118" t="s">
        <v>137</v>
      </c>
      <c r="K1118" t="s">
        <v>138</v>
      </c>
      <c r="L1118" t="s">
        <v>3426</v>
      </c>
      <c r="M1118" t="s">
        <v>3427</v>
      </c>
      <c r="N1118">
        <v>1.1491666659999999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1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0.13745482323327168</v>
      </c>
      <c r="AC1118">
        <v>0</v>
      </c>
      <c r="AD1118">
        <v>0</v>
      </c>
      <c r="AE1118">
        <v>0.13745482323327168</v>
      </c>
    </row>
    <row r="1119" spans="1:31" x14ac:dyDescent="0.3">
      <c r="A1119">
        <v>2554041</v>
      </c>
      <c r="B1119">
        <v>1</v>
      </c>
      <c r="C1119" t="s">
        <v>80</v>
      </c>
      <c r="D1119" t="s">
        <v>107</v>
      </c>
      <c r="E1119" t="s">
        <v>184</v>
      </c>
      <c r="F1119" t="s">
        <v>3428</v>
      </c>
      <c r="G1119" t="s">
        <v>149</v>
      </c>
      <c r="H1119" t="s">
        <v>135</v>
      </c>
      <c r="I1119" t="s">
        <v>136</v>
      </c>
      <c r="J1119" t="s">
        <v>137</v>
      </c>
      <c r="K1119" t="s">
        <v>138</v>
      </c>
      <c r="L1119" t="s">
        <v>3429</v>
      </c>
      <c r="M1119" t="s">
        <v>3430</v>
      </c>
      <c r="N1119">
        <v>2.1116666660000001</v>
      </c>
      <c r="O1119">
        <v>0</v>
      </c>
      <c r="P1119">
        <v>7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2.4339974889876248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2.4339974889876248</v>
      </c>
    </row>
    <row r="1120" spans="1:31" x14ac:dyDescent="0.3">
      <c r="A1120">
        <v>2554044</v>
      </c>
      <c r="B1120">
        <v>1</v>
      </c>
      <c r="C1120" t="s">
        <v>81</v>
      </c>
      <c r="D1120" t="s">
        <v>116</v>
      </c>
      <c r="E1120" t="s">
        <v>171</v>
      </c>
      <c r="F1120" t="s">
        <v>3431</v>
      </c>
      <c r="G1120" t="s">
        <v>190</v>
      </c>
      <c r="H1120" t="s">
        <v>157</v>
      </c>
      <c r="I1120" t="s">
        <v>136</v>
      </c>
      <c r="J1120" t="s">
        <v>137</v>
      </c>
      <c r="K1120" t="s">
        <v>138</v>
      </c>
      <c r="L1120" t="s">
        <v>3432</v>
      </c>
      <c r="M1120" t="s">
        <v>3433</v>
      </c>
      <c r="N1120">
        <v>1.2436111110000001</v>
      </c>
      <c r="O1120">
        <v>0</v>
      </c>
      <c r="P1120">
        <v>47</v>
      </c>
      <c r="Q1120">
        <v>0</v>
      </c>
      <c r="R1120">
        <v>1</v>
      </c>
      <c r="S1120">
        <v>0</v>
      </c>
      <c r="T1120">
        <v>1</v>
      </c>
      <c r="U1120">
        <v>0</v>
      </c>
      <c r="V1120">
        <v>0</v>
      </c>
      <c r="W1120">
        <v>0</v>
      </c>
      <c r="X1120">
        <v>8.7351348658862289</v>
      </c>
      <c r="Y1120">
        <v>0</v>
      </c>
      <c r="Z1120">
        <v>0.1428562511880192</v>
      </c>
      <c r="AA1120">
        <v>0</v>
      </c>
      <c r="AB1120">
        <v>0</v>
      </c>
      <c r="AC1120">
        <v>0</v>
      </c>
      <c r="AD1120">
        <v>0</v>
      </c>
      <c r="AE1120">
        <v>8.8779911170742487</v>
      </c>
    </row>
    <row r="1121" spans="1:31" x14ac:dyDescent="0.3">
      <c r="A1121">
        <v>2554046</v>
      </c>
      <c r="B1121">
        <v>1</v>
      </c>
      <c r="C1121" t="s">
        <v>81</v>
      </c>
      <c r="D1121" t="s">
        <v>127</v>
      </c>
      <c r="E1121" t="s">
        <v>147</v>
      </c>
      <c r="F1121" t="s">
        <v>2172</v>
      </c>
      <c r="G1121" t="s">
        <v>134</v>
      </c>
      <c r="H1121" t="s">
        <v>135</v>
      </c>
      <c r="I1121" t="s">
        <v>136</v>
      </c>
      <c r="J1121" t="s">
        <v>137</v>
      </c>
      <c r="K1121" t="s">
        <v>138</v>
      </c>
      <c r="L1121" t="s">
        <v>3434</v>
      </c>
      <c r="M1121" t="s">
        <v>3435</v>
      </c>
      <c r="N1121">
        <v>2.4838888880000001</v>
      </c>
      <c r="O1121">
        <v>4</v>
      </c>
      <c r="P1121">
        <v>78</v>
      </c>
      <c r="Q1121">
        <v>100</v>
      </c>
      <c r="R1121">
        <v>92</v>
      </c>
      <c r="S1121">
        <v>2</v>
      </c>
      <c r="T1121">
        <v>8</v>
      </c>
      <c r="U1121">
        <v>0</v>
      </c>
      <c r="V1121">
        <v>0</v>
      </c>
      <c r="W1121">
        <v>2.5431514941555871</v>
      </c>
      <c r="X1121">
        <v>32.969940985839827</v>
      </c>
      <c r="Y1121">
        <v>350.52510612272732</v>
      </c>
      <c r="Z1121">
        <v>333.03505173262056</v>
      </c>
      <c r="AA1121">
        <v>15.069014171600003</v>
      </c>
      <c r="AB1121">
        <v>10.337436923963455</v>
      </c>
      <c r="AC1121">
        <v>0</v>
      </c>
      <c r="AD1121">
        <v>0</v>
      </c>
      <c r="AE1121">
        <v>744.47970143090674</v>
      </c>
    </row>
    <row r="1122" spans="1:31" x14ac:dyDescent="0.3">
      <c r="A1122">
        <v>2554047</v>
      </c>
      <c r="B1122">
        <v>1</v>
      </c>
      <c r="C1122" t="s">
        <v>80</v>
      </c>
      <c r="D1122" t="s">
        <v>86</v>
      </c>
      <c r="E1122" t="s">
        <v>166</v>
      </c>
      <c r="F1122" t="s">
        <v>3436</v>
      </c>
      <c r="G1122" t="s">
        <v>168</v>
      </c>
      <c r="H1122" t="s">
        <v>157</v>
      </c>
      <c r="I1122" t="s">
        <v>136</v>
      </c>
      <c r="J1122" t="s">
        <v>137</v>
      </c>
      <c r="K1122" t="s">
        <v>138</v>
      </c>
      <c r="L1122" t="s">
        <v>3437</v>
      </c>
      <c r="M1122" t="s">
        <v>3438</v>
      </c>
      <c r="N1122">
        <v>2.0519444440000001</v>
      </c>
      <c r="O1122">
        <v>0</v>
      </c>
      <c r="P1122">
        <v>2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1.0817079060718218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1.0817079060718218</v>
      </c>
    </row>
    <row r="1123" spans="1:31" x14ac:dyDescent="0.3">
      <c r="A1123">
        <v>2554051</v>
      </c>
      <c r="B1123">
        <v>1</v>
      </c>
      <c r="C1123" t="s">
        <v>80</v>
      </c>
      <c r="D1123" t="s">
        <v>108</v>
      </c>
      <c r="E1123" t="s">
        <v>184</v>
      </c>
      <c r="F1123" t="s">
        <v>3439</v>
      </c>
      <c r="G1123" t="s">
        <v>149</v>
      </c>
      <c r="H1123" t="s">
        <v>135</v>
      </c>
      <c r="I1123" t="s">
        <v>136</v>
      </c>
      <c r="J1123" t="s">
        <v>137</v>
      </c>
      <c r="K1123" t="s">
        <v>138</v>
      </c>
      <c r="L1123" t="s">
        <v>3440</v>
      </c>
      <c r="M1123" t="s">
        <v>3441</v>
      </c>
      <c r="N1123">
        <v>3.1947222219999998</v>
      </c>
      <c r="O1123">
        <v>0</v>
      </c>
      <c r="P1123">
        <v>53</v>
      </c>
      <c r="Q1123">
        <v>0</v>
      </c>
      <c r="R1123">
        <v>9</v>
      </c>
      <c r="S1123">
        <v>0</v>
      </c>
      <c r="T1123">
        <v>9</v>
      </c>
      <c r="U1123">
        <v>0</v>
      </c>
      <c r="V1123">
        <v>0</v>
      </c>
      <c r="W1123">
        <v>0</v>
      </c>
      <c r="X1123">
        <v>19.480914128878169</v>
      </c>
      <c r="Y1123">
        <v>0</v>
      </c>
      <c r="Z1123">
        <v>29.796794129955007</v>
      </c>
      <c r="AA1123">
        <v>0</v>
      </c>
      <c r="AB1123">
        <v>12.026995148417971</v>
      </c>
      <c r="AC1123">
        <v>0</v>
      </c>
      <c r="AD1123">
        <v>0</v>
      </c>
      <c r="AE1123">
        <v>61.304703407251139</v>
      </c>
    </row>
    <row r="1124" spans="1:31" x14ac:dyDescent="0.3">
      <c r="A1124">
        <v>2554053</v>
      </c>
      <c r="B1124">
        <v>1</v>
      </c>
      <c r="C1124" t="s">
        <v>81</v>
      </c>
      <c r="D1124" t="s">
        <v>112</v>
      </c>
      <c r="E1124" t="s">
        <v>147</v>
      </c>
      <c r="F1124" t="s">
        <v>3442</v>
      </c>
      <c r="G1124" t="s">
        <v>134</v>
      </c>
      <c r="H1124" t="s">
        <v>135</v>
      </c>
      <c r="I1124" t="s">
        <v>136</v>
      </c>
      <c r="J1124" t="s">
        <v>137</v>
      </c>
      <c r="K1124" t="s">
        <v>138</v>
      </c>
      <c r="L1124" t="s">
        <v>3443</v>
      </c>
      <c r="M1124" t="s">
        <v>3444</v>
      </c>
      <c r="N1124">
        <v>0.26</v>
      </c>
      <c r="O1124">
        <v>0</v>
      </c>
      <c r="P1124">
        <v>0</v>
      </c>
      <c r="Q1124">
        <v>0</v>
      </c>
      <c r="R1124">
        <v>0</v>
      </c>
      <c r="S1124">
        <v>4</v>
      </c>
      <c r="T1124">
        <v>0</v>
      </c>
      <c r="U1124">
        <v>1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1.6674957523161602</v>
      </c>
      <c r="AB1124">
        <v>0</v>
      </c>
      <c r="AC1124">
        <v>0</v>
      </c>
      <c r="AD1124">
        <v>0</v>
      </c>
      <c r="AE1124">
        <v>1.6674957523161602</v>
      </c>
    </row>
    <row r="1125" spans="1:31" x14ac:dyDescent="0.3">
      <c r="A1125">
        <v>2554056</v>
      </c>
      <c r="B1125">
        <v>1</v>
      </c>
      <c r="C1125" t="s">
        <v>80</v>
      </c>
      <c r="D1125" t="s">
        <v>83</v>
      </c>
      <c r="E1125" t="s">
        <v>166</v>
      </c>
      <c r="F1125" t="s">
        <v>3445</v>
      </c>
      <c r="G1125" t="s">
        <v>168</v>
      </c>
      <c r="H1125" t="s">
        <v>157</v>
      </c>
      <c r="I1125" t="s">
        <v>136</v>
      </c>
      <c r="J1125" t="s">
        <v>137</v>
      </c>
      <c r="K1125" t="s">
        <v>138</v>
      </c>
      <c r="L1125" t="s">
        <v>3446</v>
      </c>
      <c r="M1125" t="s">
        <v>3447</v>
      </c>
      <c r="N1125">
        <v>1.386666666</v>
      </c>
      <c r="O1125">
        <v>0</v>
      </c>
      <c r="P1125">
        <v>1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0.26997755142552338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0.26997755142552338</v>
      </c>
    </row>
    <row r="1126" spans="1:31" x14ac:dyDescent="0.3">
      <c r="A1126">
        <v>2554058</v>
      </c>
      <c r="B1126">
        <v>1</v>
      </c>
      <c r="C1126" t="s">
        <v>80</v>
      </c>
      <c r="D1126" t="s">
        <v>105</v>
      </c>
      <c r="E1126" t="s">
        <v>184</v>
      </c>
      <c r="F1126" t="s">
        <v>3448</v>
      </c>
      <c r="G1126" t="s">
        <v>149</v>
      </c>
      <c r="H1126" t="s">
        <v>135</v>
      </c>
      <c r="I1126" t="s">
        <v>136</v>
      </c>
      <c r="J1126" t="s">
        <v>137</v>
      </c>
      <c r="K1126" t="s">
        <v>138</v>
      </c>
      <c r="L1126" t="s">
        <v>3449</v>
      </c>
      <c r="M1126" t="s">
        <v>3450</v>
      </c>
      <c r="N1126">
        <v>1.0094444440000001</v>
      </c>
      <c r="O1126">
        <v>4</v>
      </c>
      <c r="P1126">
        <v>0</v>
      </c>
      <c r="Q1126">
        <v>14</v>
      </c>
      <c r="R1126">
        <v>0</v>
      </c>
      <c r="S1126">
        <v>2</v>
      </c>
      <c r="T1126">
        <v>0</v>
      </c>
      <c r="U1126">
        <v>0</v>
      </c>
      <c r="V1126">
        <v>0</v>
      </c>
      <c r="W1126">
        <v>3.9675038276268006</v>
      </c>
      <c r="X1126">
        <v>0</v>
      </c>
      <c r="Y1126">
        <v>11.967588535793412</v>
      </c>
      <c r="Z1126">
        <v>0</v>
      </c>
      <c r="AA1126">
        <v>2.796214251486667</v>
      </c>
      <c r="AB1126">
        <v>0</v>
      </c>
      <c r="AC1126">
        <v>0</v>
      </c>
      <c r="AD1126">
        <v>0</v>
      </c>
      <c r="AE1126">
        <v>18.731306614906881</v>
      </c>
    </row>
    <row r="1127" spans="1:31" x14ac:dyDescent="0.3">
      <c r="A1127">
        <v>2554061</v>
      </c>
      <c r="B1127">
        <v>1</v>
      </c>
      <c r="C1127" t="s">
        <v>81</v>
      </c>
      <c r="D1127" t="s">
        <v>117</v>
      </c>
      <c r="E1127" t="s">
        <v>171</v>
      </c>
      <c r="F1127" t="s">
        <v>3451</v>
      </c>
      <c r="G1127" t="s">
        <v>190</v>
      </c>
      <c r="H1127" t="s">
        <v>157</v>
      </c>
      <c r="I1127" t="s">
        <v>136</v>
      </c>
      <c r="J1127" t="s">
        <v>137</v>
      </c>
      <c r="K1127" t="s">
        <v>138</v>
      </c>
      <c r="L1127" t="s">
        <v>3452</v>
      </c>
      <c r="M1127" t="s">
        <v>3453</v>
      </c>
      <c r="N1127">
        <v>1.6044444440000001</v>
      </c>
      <c r="O1127">
        <v>0</v>
      </c>
      <c r="P1127">
        <v>15</v>
      </c>
      <c r="Q1127">
        <v>0</v>
      </c>
      <c r="R1127">
        <v>1</v>
      </c>
      <c r="S1127">
        <v>0</v>
      </c>
      <c r="T1127">
        <v>1</v>
      </c>
      <c r="U1127">
        <v>0</v>
      </c>
      <c r="V1127">
        <v>0</v>
      </c>
      <c r="W1127">
        <v>0</v>
      </c>
      <c r="X1127">
        <v>4.587877321052793</v>
      </c>
      <c r="Y1127">
        <v>0</v>
      </c>
      <c r="Z1127">
        <v>0.7324197331625667</v>
      </c>
      <c r="AA1127">
        <v>0</v>
      </c>
      <c r="AB1127">
        <v>1.5741816790522329</v>
      </c>
      <c r="AC1127">
        <v>0</v>
      </c>
      <c r="AD1127">
        <v>0</v>
      </c>
      <c r="AE1127">
        <v>6.8944787332675919</v>
      </c>
    </row>
    <row r="1128" spans="1:31" x14ac:dyDescent="0.3">
      <c r="A1128">
        <v>2554062</v>
      </c>
      <c r="B1128">
        <v>1</v>
      </c>
      <c r="C1128" t="s">
        <v>81</v>
      </c>
      <c r="D1128" t="s">
        <v>128</v>
      </c>
      <c r="E1128" t="s">
        <v>155</v>
      </c>
      <c r="F1128" t="s">
        <v>3454</v>
      </c>
      <c r="G1128" t="s">
        <v>206</v>
      </c>
      <c r="H1128" t="s">
        <v>157</v>
      </c>
      <c r="I1128" t="s">
        <v>136</v>
      </c>
      <c r="J1128" t="s">
        <v>137</v>
      </c>
      <c r="K1128" t="s">
        <v>138</v>
      </c>
      <c r="L1128" t="s">
        <v>3455</v>
      </c>
      <c r="M1128" t="s">
        <v>3456</v>
      </c>
      <c r="N1128">
        <v>2.3050000000000002</v>
      </c>
      <c r="O1128">
        <v>0</v>
      </c>
      <c r="P1128">
        <v>32</v>
      </c>
      <c r="Q1128">
        <v>0</v>
      </c>
      <c r="R1128">
        <v>9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7.3713106056556086</v>
      </c>
      <c r="Y1128">
        <v>0</v>
      </c>
      <c r="Z1128">
        <v>5.2151472702018893</v>
      </c>
      <c r="AA1128">
        <v>0</v>
      </c>
      <c r="AB1128">
        <v>0</v>
      </c>
      <c r="AC1128">
        <v>0</v>
      </c>
      <c r="AD1128">
        <v>0</v>
      </c>
      <c r="AE1128">
        <v>12.586457875857498</v>
      </c>
    </row>
    <row r="1129" spans="1:31" x14ac:dyDescent="0.3">
      <c r="A1129">
        <v>2554063</v>
      </c>
      <c r="B1129">
        <v>1</v>
      </c>
      <c r="C1129" t="s">
        <v>80</v>
      </c>
      <c r="D1129" t="s">
        <v>98</v>
      </c>
      <c r="E1129" t="s">
        <v>166</v>
      </c>
      <c r="F1129" t="s">
        <v>3457</v>
      </c>
      <c r="G1129" t="s">
        <v>168</v>
      </c>
      <c r="H1129" t="s">
        <v>157</v>
      </c>
      <c r="I1129" t="s">
        <v>136</v>
      </c>
      <c r="J1129" t="s">
        <v>137</v>
      </c>
      <c r="K1129" t="s">
        <v>138</v>
      </c>
      <c r="L1129" t="s">
        <v>3458</v>
      </c>
      <c r="M1129" t="s">
        <v>3459</v>
      </c>
      <c r="N1129">
        <v>3.1175000000000002</v>
      </c>
      <c r="O1129">
        <v>0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</row>
    <row r="1130" spans="1:31" x14ac:dyDescent="0.3">
      <c r="A1130">
        <v>2554068</v>
      </c>
      <c r="B1130">
        <v>1</v>
      </c>
      <c r="C1130" t="s">
        <v>80</v>
      </c>
      <c r="D1130" t="s">
        <v>83</v>
      </c>
      <c r="E1130" t="s">
        <v>171</v>
      </c>
      <c r="F1130" t="s">
        <v>3460</v>
      </c>
      <c r="G1130" t="s">
        <v>636</v>
      </c>
      <c r="H1130" t="s">
        <v>157</v>
      </c>
      <c r="I1130" t="s">
        <v>136</v>
      </c>
      <c r="J1130" t="s">
        <v>137</v>
      </c>
      <c r="K1130" t="s">
        <v>138</v>
      </c>
      <c r="L1130" t="s">
        <v>3461</v>
      </c>
      <c r="M1130" t="s">
        <v>3462</v>
      </c>
      <c r="N1130">
        <v>7.483333333</v>
      </c>
      <c r="O1130">
        <v>0</v>
      </c>
      <c r="P1130">
        <v>0</v>
      </c>
      <c r="Q1130">
        <v>0</v>
      </c>
      <c r="R1130">
        <v>1</v>
      </c>
      <c r="S1130">
        <v>0</v>
      </c>
      <c r="T1130">
        <v>33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1.6599577418925251</v>
      </c>
      <c r="AA1130">
        <v>0</v>
      </c>
      <c r="AB1130">
        <v>94.533050715931694</v>
      </c>
      <c r="AC1130">
        <v>0</v>
      </c>
      <c r="AD1130">
        <v>0</v>
      </c>
      <c r="AE1130">
        <v>96.19300845782422</v>
      </c>
    </row>
    <row r="1131" spans="1:31" x14ac:dyDescent="0.3">
      <c r="A1131">
        <v>2554071</v>
      </c>
      <c r="B1131">
        <v>1</v>
      </c>
      <c r="C1131" t="s">
        <v>80</v>
      </c>
      <c r="D1131" t="s">
        <v>82</v>
      </c>
      <c r="E1131" t="s">
        <v>155</v>
      </c>
      <c r="F1131" t="s">
        <v>3463</v>
      </c>
      <c r="G1131" t="s">
        <v>202</v>
      </c>
      <c r="H1131" t="s">
        <v>157</v>
      </c>
      <c r="I1131" t="s">
        <v>136</v>
      </c>
      <c r="J1131" t="s">
        <v>137</v>
      </c>
      <c r="K1131" t="s">
        <v>138</v>
      </c>
      <c r="L1131" t="s">
        <v>3464</v>
      </c>
      <c r="M1131" t="s">
        <v>3465</v>
      </c>
      <c r="N1131">
        <v>1.1005555549999999</v>
      </c>
      <c r="O1131">
        <v>0</v>
      </c>
      <c r="P1131">
        <v>733</v>
      </c>
      <c r="Q1131">
        <v>0</v>
      </c>
      <c r="R1131">
        <v>0</v>
      </c>
      <c r="S1131">
        <v>0</v>
      </c>
      <c r="T1131">
        <v>113</v>
      </c>
      <c r="U1131">
        <v>0</v>
      </c>
      <c r="V1131">
        <v>1</v>
      </c>
      <c r="W1131">
        <v>0</v>
      </c>
      <c r="X1131">
        <v>152.59552795707026</v>
      </c>
      <c r="Y1131">
        <v>0</v>
      </c>
      <c r="Z1131">
        <v>0</v>
      </c>
      <c r="AA1131">
        <v>0</v>
      </c>
      <c r="AB1131">
        <v>80.415208805783294</v>
      </c>
      <c r="AC1131">
        <v>0</v>
      </c>
      <c r="AD1131">
        <v>2.4394095800123399</v>
      </c>
      <c r="AE1131">
        <v>235.45014634286591</v>
      </c>
    </row>
    <row r="1132" spans="1:31" x14ac:dyDescent="0.3">
      <c r="A1132">
        <v>2554072</v>
      </c>
      <c r="B1132">
        <v>1</v>
      </c>
      <c r="C1132" t="s">
        <v>80</v>
      </c>
      <c r="D1132" t="s">
        <v>88</v>
      </c>
      <c r="E1132" t="s">
        <v>166</v>
      </c>
      <c r="F1132" t="s">
        <v>3466</v>
      </c>
      <c r="G1132" t="s">
        <v>181</v>
      </c>
      <c r="H1132" t="s">
        <v>157</v>
      </c>
      <c r="I1132" t="s">
        <v>136</v>
      </c>
      <c r="J1132" t="s">
        <v>137</v>
      </c>
      <c r="K1132" t="s">
        <v>138</v>
      </c>
      <c r="L1132" t="s">
        <v>3467</v>
      </c>
      <c r="M1132" t="s">
        <v>3468</v>
      </c>
      <c r="N1132">
        <v>1.7111111109999999</v>
      </c>
      <c r="O1132">
        <v>0</v>
      </c>
      <c r="P1132">
        <v>1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0.62126605909382004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0.62126605909382004</v>
      </c>
    </row>
    <row r="1133" spans="1:31" x14ac:dyDescent="0.3">
      <c r="A1133">
        <v>2554077</v>
      </c>
      <c r="B1133">
        <v>1</v>
      </c>
      <c r="C1133" t="s">
        <v>80</v>
      </c>
      <c r="D1133" t="s">
        <v>95</v>
      </c>
      <c r="E1133" t="s">
        <v>171</v>
      </c>
      <c r="F1133" t="s">
        <v>3469</v>
      </c>
      <c r="G1133" t="s">
        <v>190</v>
      </c>
      <c r="H1133" t="s">
        <v>157</v>
      </c>
      <c r="I1133" t="s">
        <v>136</v>
      </c>
      <c r="J1133" t="s">
        <v>137</v>
      </c>
      <c r="K1133" t="s">
        <v>138</v>
      </c>
      <c r="L1133" t="s">
        <v>3470</v>
      </c>
      <c r="M1133" t="s">
        <v>3471</v>
      </c>
      <c r="N1133">
        <v>1.4494444440000001</v>
      </c>
      <c r="O1133">
        <v>0</v>
      </c>
      <c r="P1133">
        <v>57</v>
      </c>
      <c r="Q1133">
        <v>0</v>
      </c>
      <c r="R1133">
        <v>0</v>
      </c>
      <c r="S1133">
        <v>0</v>
      </c>
      <c r="T1133">
        <v>4</v>
      </c>
      <c r="U1133">
        <v>0</v>
      </c>
      <c r="V1133">
        <v>0</v>
      </c>
      <c r="W1133">
        <v>0</v>
      </c>
      <c r="X1133">
        <v>15.036160439505753</v>
      </c>
      <c r="Y1133">
        <v>0</v>
      </c>
      <c r="Z1133">
        <v>0</v>
      </c>
      <c r="AA1133">
        <v>0</v>
      </c>
      <c r="AB1133">
        <v>1.6316201534307</v>
      </c>
      <c r="AC1133">
        <v>0</v>
      </c>
      <c r="AD1133">
        <v>0</v>
      </c>
      <c r="AE1133">
        <v>16.667780592936452</v>
      </c>
    </row>
    <row r="1134" spans="1:31" x14ac:dyDescent="0.3">
      <c r="A1134">
        <v>2554078</v>
      </c>
      <c r="B1134">
        <v>1</v>
      </c>
      <c r="C1134" t="s">
        <v>80</v>
      </c>
      <c r="D1134" t="s">
        <v>90</v>
      </c>
      <c r="E1134" t="s">
        <v>171</v>
      </c>
      <c r="F1134" t="s">
        <v>3472</v>
      </c>
      <c r="G1134" t="s">
        <v>3232</v>
      </c>
      <c r="H1134" t="s">
        <v>157</v>
      </c>
      <c r="I1134" t="s">
        <v>136</v>
      </c>
      <c r="J1134" t="s">
        <v>137</v>
      </c>
      <c r="K1134" t="s">
        <v>138</v>
      </c>
      <c r="L1134" t="s">
        <v>3473</v>
      </c>
      <c r="M1134" t="s">
        <v>3474</v>
      </c>
      <c r="N1134">
        <v>2.4413888880000001</v>
      </c>
      <c r="O1134">
        <v>0</v>
      </c>
      <c r="P1134">
        <v>98</v>
      </c>
      <c r="Q1134">
        <v>0</v>
      </c>
      <c r="R1134">
        <v>0</v>
      </c>
      <c r="S1134">
        <v>0</v>
      </c>
      <c r="T1134">
        <v>13</v>
      </c>
      <c r="U1134">
        <v>0</v>
      </c>
      <c r="V1134">
        <v>0</v>
      </c>
      <c r="W1134">
        <v>0</v>
      </c>
      <c r="X1134">
        <v>64.63333717934772</v>
      </c>
      <c r="Y1134">
        <v>0</v>
      </c>
      <c r="Z1134">
        <v>0</v>
      </c>
      <c r="AA1134">
        <v>0</v>
      </c>
      <c r="AB1134">
        <v>18.801145884564328</v>
      </c>
      <c r="AC1134">
        <v>0</v>
      </c>
      <c r="AD1134">
        <v>0</v>
      </c>
      <c r="AE1134">
        <v>83.43448306391204</v>
      </c>
    </row>
    <row r="1135" spans="1:31" x14ac:dyDescent="0.3">
      <c r="A1135">
        <v>2554079</v>
      </c>
      <c r="B1135">
        <v>1</v>
      </c>
      <c r="C1135" t="s">
        <v>81</v>
      </c>
      <c r="D1135" t="s">
        <v>127</v>
      </c>
      <c r="E1135" t="s">
        <v>155</v>
      </c>
      <c r="F1135" t="s">
        <v>3475</v>
      </c>
      <c r="G1135" t="s">
        <v>206</v>
      </c>
      <c r="H1135" t="s">
        <v>157</v>
      </c>
      <c r="I1135" t="s">
        <v>136</v>
      </c>
      <c r="J1135" t="s">
        <v>137</v>
      </c>
      <c r="K1135" t="s">
        <v>138</v>
      </c>
      <c r="L1135" t="s">
        <v>3476</v>
      </c>
      <c r="M1135" t="s">
        <v>3477</v>
      </c>
      <c r="N1135">
        <v>1.4850000000000001</v>
      </c>
      <c r="O1135">
        <v>0</v>
      </c>
      <c r="P1135">
        <v>5</v>
      </c>
      <c r="Q1135">
        <v>0</v>
      </c>
      <c r="R1135">
        <v>33</v>
      </c>
      <c r="S1135">
        <v>0</v>
      </c>
      <c r="T1135">
        <v>5</v>
      </c>
      <c r="U1135">
        <v>0</v>
      </c>
      <c r="V1135">
        <v>0</v>
      </c>
      <c r="W1135">
        <v>0</v>
      </c>
      <c r="X1135">
        <v>9.5300035027462222</v>
      </c>
      <c r="Y1135">
        <v>0</v>
      </c>
      <c r="Z1135">
        <v>76.747164333751229</v>
      </c>
      <c r="AA1135">
        <v>0</v>
      </c>
      <c r="AB1135">
        <v>2.58360935574049</v>
      </c>
      <c r="AC1135">
        <v>0</v>
      </c>
      <c r="AD1135">
        <v>0</v>
      </c>
      <c r="AE1135">
        <v>88.860777192237947</v>
      </c>
    </row>
    <row r="1136" spans="1:31" x14ac:dyDescent="0.3">
      <c r="A1136">
        <v>2554082</v>
      </c>
      <c r="B1136">
        <v>1</v>
      </c>
      <c r="C1136" t="s">
        <v>81</v>
      </c>
      <c r="D1136" t="s">
        <v>115</v>
      </c>
      <c r="E1136" t="s">
        <v>171</v>
      </c>
      <c r="F1136" t="s">
        <v>3478</v>
      </c>
      <c r="G1136" t="s">
        <v>190</v>
      </c>
      <c r="H1136" t="s">
        <v>157</v>
      </c>
      <c r="I1136" t="s">
        <v>136</v>
      </c>
      <c r="J1136" t="s">
        <v>137</v>
      </c>
      <c r="K1136" t="s">
        <v>138</v>
      </c>
      <c r="L1136" t="s">
        <v>3479</v>
      </c>
      <c r="M1136" t="s">
        <v>3480</v>
      </c>
      <c r="N1136">
        <v>2.0491666660000001</v>
      </c>
      <c r="O1136">
        <v>0</v>
      </c>
      <c r="P1136">
        <v>8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1.2579276894487981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1.2579276894487981</v>
      </c>
    </row>
    <row r="1137" spans="1:31" x14ac:dyDescent="0.3">
      <c r="A1137">
        <v>2554084</v>
      </c>
      <c r="B1137">
        <v>1</v>
      </c>
      <c r="C1137" t="s">
        <v>80</v>
      </c>
      <c r="D1137" t="s">
        <v>83</v>
      </c>
      <c r="E1137" t="s">
        <v>147</v>
      </c>
      <c r="F1137" t="s">
        <v>1700</v>
      </c>
      <c r="G1137" t="s">
        <v>134</v>
      </c>
      <c r="H1137" t="s">
        <v>135</v>
      </c>
      <c r="I1137" t="s">
        <v>136</v>
      </c>
      <c r="J1137" t="s">
        <v>137</v>
      </c>
      <c r="K1137" t="s">
        <v>138</v>
      </c>
      <c r="L1137" t="s">
        <v>3481</v>
      </c>
      <c r="M1137" t="s">
        <v>3482</v>
      </c>
      <c r="N1137">
        <v>0.170555555</v>
      </c>
      <c r="O1137">
        <v>10</v>
      </c>
      <c r="P1137">
        <v>709</v>
      </c>
      <c r="Q1137">
        <v>13</v>
      </c>
      <c r="R1137">
        <v>42</v>
      </c>
      <c r="S1137">
        <v>33</v>
      </c>
      <c r="T1137">
        <v>50</v>
      </c>
      <c r="U1137">
        <v>1</v>
      </c>
      <c r="V1137">
        <v>0</v>
      </c>
      <c r="W1137">
        <v>1.5876249159063303</v>
      </c>
      <c r="X1137">
        <v>25.930016184845332</v>
      </c>
      <c r="Y1137">
        <v>2.1308763527140062</v>
      </c>
      <c r="Z1137">
        <v>1.4658629990669432</v>
      </c>
      <c r="AA1137">
        <v>17.933996220812851</v>
      </c>
      <c r="AB1137">
        <v>5.9423799307107705</v>
      </c>
      <c r="AC1137">
        <v>1.7740482830854083</v>
      </c>
      <c r="AD1137">
        <v>0</v>
      </c>
      <c r="AE1137">
        <v>56.764804887141636</v>
      </c>
    </row>
    <row r="1138" spans="1:31" x14ac:dyDescent="0.3">
      <c r="A1138">
        <v>2554086</v>
      </c>
      <c r="B1138">
        <v>1</v>
      </c>
      <c r="C1138" t="s">
        <v>80</v>
      </c>
      <c r="D1138" t="s">
        <v>103</v>
      </c>
      <c r="E1138" t="s">
        <v>166</v>
      </c>
      <c r="F1138" t="s">
        <v>3483</v>
      </c>
      <c r="G1138" t="s">
        <v>168</v>
      </c>
      <c r="H1138" t="s">
        <v>157</v>
      </c>
      <c r="I1138" t="s">
        <v>136</v>
      </c>
      <c r="J1138" t="s">
        <v>137</v>
      </c>
      <c r="K1138" t="s">
        <v>138</v>
      </c>
      <c r="L1138" t="s">
        <v>3484</v>
      </c>
      <c r="M1138" t="s">
        <v>3485</v>
      </c>
      <c r="N1138">
        <v>1.324166666</v>
      </c>
      <c r="O1138">
        <v>0</v>
      </c>
      <c r="P1138">
        <v>8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2.1942624069634089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2.1942624069634089</v>
      </c>
    </row>
    <row r="1139" spans="1:31" x14ac:dyDescent="0.3">
      <c r="A1139">
        <v>2554087</v>
      </c>
      <c r="B1139">
        <v>1</v>
      </c>
      <c r="C1139" t="s">
        <v>80</v>
      </c>
      <c r="D1139" t="s">
        <v>88</v>
      </c>
      <c r="E1139" t="s">
        <v>175</v>
      </c>
      <c r="F1139" t="s">
        <v>3486</v>
      </c>
      <c r="G1139" t="s">
        <v>190</v>
      </c>
      <c r="H1139" t="s">
        <v>157</v>
      </c>
      <c r="I1139" t="s">
        <v>136</v>
      </c>
      <c r="J1139" t="s">
        <v>137</v>
      </c>
      <c r="K1139" t="s">
        <v>138</v>
      </c>
      <c r="L1139" t="s">
        <v>3487</v>
      </c>
      <c r="M1139" t="s">
        <v>3488</v>
      </c>
      <c r="N1139">
        <v>2.0011111110000002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18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27.389478100225375</v>
      </c>
      <c r="AC1139">
        <v>0</v>
      </c>
      <c r="AD1139">
        <v>0</v>
      </c>
      <c r="AE1139">
        <v>27.389478100225375</v>
      </c>
    </row>
    <row r="1140" spans="1:31" x14ac:dyDescent="0.3">
      <c r="A1140">
        <v>2554088</v>
      </c>
      <c r="B1140">
        <v>1</v>
      </c>
      <c r="C1140" t="s">
        <v>80</v>
      </c>
      <c r="D1140" t="s">
        <v>105</v>
      </c>
      <c r="E1140" t="s">
        <v>166</v>
      </c>
      <c r="F1140" t="s">
        <v>3489</v>
      </c>
      <c r="G1140" t="s">
        <v>181</v>
      </c>
      <c r="H1140" t="s">
        <v>157</v>
      </c>
      <c r="I1140" t="s">
        <v>136</v>
      </c>
      <c r="J1140" t="s">
        <v>137</v>
      </c>
      <c r="K1140" t="s">
        <v>138</v>
      </c>
      <c r="L1140" t="s">
        <v>3490</v>
      </c>
      <c r="M1140" t="s">
        <v>3491</v>
      </c>
      <c r="N1140">
        <v>3.636666666</v>
      </c>
      <c r="O1140">
        <v>0</v>
      </c>
      <c r="P1140">
        <v>4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3.1804786017082756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3.1804786017082756</v>
      </c>
    </row>
    <row r="1141" spans="1:31" x14ac:dyDescent="0.3">
      <c r="A1141">
        <v>2554091</v>
      </c>
      <c r="B1141">
        <v>1</v>
      </c>
      <c r="C1141" t="s">
        <v>80</v>
      </c>
      <c r="D1141" t="s">
        <v>88</v>
      </c>
      <c r="E1141" t="s">
        <v>155</v>
      </c>
      <c r="F1141" t="s">
        <v>3492</v>
      </c>
      <c r="G1141" t="s">
        <v>206</v>
      </c>
      <c r="H1141" t="s">
        <v>157</v>
      </c>
      <c r="I1141" t="s">
        <v>136</v>
      </c>
      <c r="J1141" t="s">
        <v>137</v>
      </c>
      <c r="K1141" t="s">
        <v>138</v>
      </c>
      <c r="L1141" t="s">
        <v>3493</v>
      </c>
      <c r="M1141" t="s">
        <v>3494</v>
      </c>
      <c r="N1141">
        <v>1.3405555549999999</v>
      </c>
      <c r="O1141">
        <v>0</v>
      </c>
      <c r="P1141">
        <v>393</v>
      </c>
      <c r="Q1141">
        <v>0</v>
      </c>
      <c r="R1141">
        <v>0</v>
      </c>
      <c r="S1141">
        <v>0</v>
      </c>
      <c r="T1141">
        <v>14</v>
      </c>
      <c r="U1141">
        <v>0</v>
      </c>
      <c r="V1141">
        <v>0</v>
      </c>
      <c r="W1141">
        <v>0</v>
      </c>
      <c r="X1141">
        <v>159.61498291854008</v>
      </c>
      <c r="Y1141">
        <v>0</v>
      </c>
      <c r="Z1141">
        <v>0</v>
      </c>
      <c r="AA1141">
        <v>0</v>
      </c>
      <c r="AB1141">
        <v>184.1784418085482</v>
      </c>
      <c r="AC1141">
        <v>0</v>
      </c>
      <c r="AD1141">
        <v>0</v>
      </c>
      <c r="AE1141">
        <v>343.79342472708828</v>
      </c>
    </row>
    <row r="1142" spans="1:31" x14ac:dyDescent="0.3">
      <c r="A1142">
        <v>2554092</v>
      </c>
      <c r="B1142">
        <v>1</v>
      </c>
      <c r="C1142" t="s">
        <v>81</v>
      </c>
      <c r="D1142" t="s">
        <v>112</v>
      </c>
      <c r="E1142" t="s">
        <v>166</v>
      </c>
      <c r="F1142" t="s">
        <v>3495</v>
      </c>
      <c r="G1142" t="s">
        <v>168</v>
      </c>
      <c r="H1142" t="s">
        <v>157</v>
      </c>
      <c r="I1142" t="s">
        <v>136</v>
      </c>
      <c r="J1142" t="s">
        <v>137</v>
      </c>
      <c r="K1142" t="s">
        <v>138</v>
      </c>
      <c r="L1142" t="s">
        <v>3496</v>
      </c>
      <c r="M1142" t="s">
        <v>3497</v>
      </c>
      <c r="N1142">
        <v>1.859444444</v>
      </c>
      <c r="O1142">
        <v>0</v>
      </c>
      <c r="P1142">
        <v>4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0.94124813610687352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0.94124813610687352</v>
      </c>
    </row>
    <row r="1143" spans="1:31" x14ac:dyDescent="0.3">
      <c r="A1143">
        <v>2554093</v>
      </c>
      <c r="B1143">
        <v>1</v>
      </c>
      <c r="C1143" t="s">
        <v>80</v>
      </c>
      <c r="D1143" t="s">
        <v>88</v>
      </c>
      <c r="E1143" t="s">
        <v>155</v>
      </c>
      <c r="F1143" t="s">
        <v>3498</v>
      </c>
      <c r="G1143" t="s">
        <v>202</v>
      </c>
      <c r="H1143" t="s">
        <v>157</v>
      </c>
      <c r="I1143" t="s">
        <v>136</v>
      </c>
      <c r="J1143" t="s">
        <v>137</v>
      </c>
      <c r="K1143" t="s">
        <v>138</v>
      </c>
      <c r="L1143" t="s">
        <v>3499</v>
      </c>
      <c r="M1143" t="s">
        <v>3500</v>
      </c>
      <c r="N1143">
        <v>0.70694444400000001</v>
      </c>
      <c r="O1143">
        <v>0</v>
      </c>
      <c r="P1143">
        <v>595</v>
      </c>
      <c r="Q1143">
        <v>0</v>
      </c>
      <c r="R1143">
        <v>0</v>
      </c>
      <c r="S1143">
        <v>0</v>
      </c>
      <c r="T1143">
        <v>14</v>
      </c>
      <c r="U1143">
        <v>0</v>
      </c>
      <c r="V1143">
        <v>0</v>
      </c>
      <c r="W1143">
        <v>0</v>
      </c>
      <c r="X1143">
        <v>96.345142464610547</v>
      </c>
      <c r="Y1143">
        <v>0</v>
      </c>
      <c r="Z1143">
        <v>0</v>
      </c>
      <c r="AA1143">
        <v>0</v>
      </c>
      <c r="AB1143">
        <v>10.754546187485692</v>
      </c>
      <c r="AC1143">
        <v>0</v>
      </c>
      <c r="AD1143">
        <v>0</v>
      </c>
      <c r="AE1143">
        <v>107.09968865209623</v>
      </c>
    </row>
    <row r="1144" spans="1:31" x14ac:dyDescent="0.3">
      <c r="A1144">
        <v>2554094</v>
      </c>
      <c r="B1144">
        <v>1</v>
      </c>
      <c r="C1144" t="s">
        <v>80</v>
      </c>
      <c r="D1144" t="s">
        <v>105</v>
      </c>
      <c r="E1144" t="s">
        <v>184</v>
      </c>
      <c r="F1144" t="s">
        <v>3501</v>
      </c>
      <c r="G1144" t="s">
        <v>1218</v>
      </c>
      <c r="H1144" t="s">
        <v>135</v>
      </c>
      <c r="I1144" t="s">
        <v>136</v>
      </c>
      <c r="J1144" t="s">
        <v>137</v>
      </c>
      <c r="K1144" t="s">
        <v>138</v>
      </c>
      <c r="L1144" t="s">
        <v>3502</v>
      </c>
      <c r="M1144" t="s">
        <v>3503</v>
      </c>
      <c r="N1144">
        <v>1.0308333329999999</v>
      </c>
      <c r="O1144">
        <v>0</v>
      </c>
      <c r="P1144">
        <v>113</v>
      </c>
      <c r="Q1144">
        <v>0</v>
      </c>
      <c r="R1144">
        <v>1</v>
      </c>
      <c r="S1144">
        <v>0</v>
      </c>
      <c r="T1144">
        <v>38</v>
      </c>
      <c r="U1144">
        <v>0</v>
      </c>
      <c r="V1144">
        <v>0</v>
      </c>
      <c r="W1144">
        <v>0</v>
      </c>
      <c r="X1144">
        <v>30.784749833160721</v>
      </c>
      <c r="Y1144">
        <v>0</v>
      </c>
      <c r="Z1144">
        <v>0.22800853048782255</v>
      </c>
      <c r="AA1144">
        <v>0</v>
      </c>
      <c r="AB1144">
        <v>29.462710447652114</v>
      </c>
      <c r="AC1144">
        <v>0</v>
      </c>
      <c r="AD1144">
        <v>0</v>
      </c>
      <c r="AE1144">
        <v>60.475468811300658</v>
      </c>
    </row>
    <row r="1145" spans="1:31" x14ac:dyDescent="0.3">
      <c r="A1145">
        <v>2554095</v>
      </c>
      <c r="B1145">
        <v>1</v>
      </c>
      <c r="C1145" t="s">
        <v>81</v>
      </c>
      <c r="D1145" t="s">
        <v>128</v>
      </c>
      <c r="E1145" t="s">
        <v>166</v>
      </c>
      <c r="F1145" t="s">
        <v>3504</v>
      </c>
      <c r="G1145" t="s">
        <v>198</v>
      </c>
      <c r="H1145" t="s">
        <v>157</v>
      </c>
      <c r="I1145" t="s">
        <v>136</v>
      </c>
      <c r="J1145" t="s">
        <v>137</v>
      </c>
      <c r="K1145" t="s">
        <v>138</v>
      </c>
      <c r="L1145" t="s">
        <v>3505</v>
      </c>
      <c r="M1145" t="s">
        <v>3506</v>
      </c>
      <c r="N1145">
        <v>3.4541666659999999</v>
      </c>
      <c r="O1145">
        <v>0</v>
      </c>
      <c r="P1145">
        <v>8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7.1955985467870009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7.1955985467870009</v>
      </c>
    </row>
    <row r="1146" spans="1:31" x14ac:dyDescent="0.3">
      <c r="A1146">
        <v>2554099</v>
      </c>
      <c r="B1146">
        <v>1</v>
      </c>
      <c r="C1146" t="s">
        <v>80</v>
      </c>
      <c r="D1146" t="s">
        <v>89</v>
      </c>
      <c r="E1146" t="s">
        <v>166</v>
      </c>
      <c r="F1146" t="s">
        <v>3507</v>
      </c>
      <c r="G1146" t="s">
        <v>181</v>
      </c>
      <c r="H1146" t="s">
        <v>157</v>
      </c>
      <c r="I1146" t="s">
        <v>136</v>
      </c>
      <c r="J1146" t="s">
        <v>137</v>
      </c>
      <c r="K1146" t="s">
        <v>138</v>
      </c>
      <c r="L1146" t="s">
        <v>3508</v>
      </c>
      <c r="M1146" t="s">
        <v>3509</v>
      </c>
      <c r="N1146">
        <v>3.2727777769999999</v>
      </c>
      <c r="O1146">
        <v>0</v>
      </c>
      <c r="P1146">
        <v>2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3.602423847120841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3.602423847120841</v>
      </c>
    </row>
    <row r="1147" spans="1:31" x14ac:dyDescent="0.3">
      <c r="A1147">
        <v>2554102</v>
      </c>
      <c r="B1147">
        <v>1</v>
      </c>
      <c r="C1147" t="s">
        <v>81</v>
      </c>
      <c r="D1147" t="s">
        <v>115</v>
      </c>
      <c r="E1147" t="s">
        <v>171</v>
      </c>
      <c r="F1147" t="s">
        <v>3510</v>
      </c>
      <c r="G1147" t="s">
        <v>190</v>
      </c>
      <c r="H1147" t="s">
        <v>157</v>
      </c>
      <c r="I1147" t="s">
        <v>136</v>
      </c>
      <c r="J1147" t="s">
        <v>137</v>
      </c>
      <c r="K1147" t="s">
        <v>138</v>
      </c>
      <c r="L1147" t="s">
        <v>3511</v>
      </c>
      <c r="M1147" t="s">
        <v>3512</v>
      </c>
      <c r="N1147">
        <v>2.3333333330000001</v>
      </c>
      <c r="O1147">
        <v>0</v>
      </c>
      <c r="P1147">
        <v>33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8.7341717006673747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8.7341717006673747</v>
      </c>
    </row>
    <row r="1148" spans="1:31" x14ac:dyDescent="0.3">
      <c r="A1148">
        <v>2554103</v>
      </c>
      <c r="B1148">
        <v>1</v>
      </c>
      <c r="C1148" t="s">
        <v>80</v>
      </c>
      <c r="D1148" t="s">
        <v>107</v>
      </c>
      <c r="E1148" t="s">
        <v>166</v>
      </c>
      <c r="F1148" t="s">
        <v>3513</v>
      </c>
      <c r="G1148" t="s">
        <v>198</v>
      </c>
      <c r="H1148" t="s">
        <v>157</v>
      </c>
      <c r="I1148" t="s">
        <v>136</v>
      </c>
      <c r="J1148" t="s">
        <v>137</v>
      </c>
      <c r="K1148" t="s">
        <v>138</v>
      </c>
      <c r="L1148" t="s">
        <v>3514</v>
      </c>
      <c r="M1148" t="s">
        <v>3515</v>
      </c>
      <c r="N1148">
        <v>0.86888888799999997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1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5.1416664316360002E-2</v>
      </c>
      <c r="AC1148">
        <v>0</v>
      </c>
      <c r="AD1148">
        <v>0</v>
      </c>
      <c r="AE1148">
        <v>5.1416664316360002E-2</v>
      </c>
    </row>
    <row r="1149" spans="1:31" x14ac:dyDescent="0.3">
      <c r="A1149">
        <v>2554109</v>
      </c>
      <c r="B1149">
        <v>1</v>
      </c>
      <c r="C1149" t="s">
        <v>80</v>
      </c>
      <c r="D1149" t="s">
        <v>103</v>
      </c>
      <c r="E1149" t="s">
        <v>147</v>
      </c>
      <c r="F1149" t="s">
        <v>1640</v>
      </c>
      <c r="G1149" t="s">
        <v>134</v>
      </c>
      <c r="H1149" t="s">
        <v>135</v>
      </c>
      <c r="I1149" t="s">
        <v>136</v>
      </c>
      <c r="J1149" t="s">
        <v>137</v>
      </c>
      <c r="K1149" t="s">
        <v>138</v>
      </c>
      <c r="L1149" t="s">
        <v>3516</v>
      </c>
      <c r="M1149" t="s">
        <v>3517</v>
      </c>
      <c r="N1149">
        <v>0.66666666600000002</v>
      </c>
      <c r="O1149">
        <v>1</v>
      </c>
      <c r="P1149">
        <v>0</v>
      </c>
      <c r="Q1149">
        <v>3</v>
      </c>
      <c r="R1149">
        <v>0</v>
      </c>
      <c r="S1149">
        <v>13</v>
      </c>
      <c r="T1149">
        <v>1</v>
      </c>
      <c r="U1149">
        <v>2</v>
      </c>
      <c r="V1149">
        <v>0</v>
      </c>
      <c r="W1149">
        <v>0.45327848929040004</v>
      </c>
      <c r="X1149">
        <v>0</v>
      </c>
      <c r="Y1149">
        <v>38.03642684463162</v>
      </c>
      <c r="Z1149">
        <v>0</v>
      </c>
      <c r="AA1149">
        <v>155.44315703705732</v>
      </c>
      <c r="AB1149">
        <v>0</v>
      </c>
      <c r="AC1149">
        <v>34.666151102762662</v>
      </c>
      <c r="AD1149">
        <v>0</v>
      </c>
      <c r="AE1149">
        <v>228.59901347374199</v>
      </c>
    </row>
    <row r="1150" spans="1:31" x14ac:dyDescent="0.3">
      <c r="A1150">
        <v>2554110</v>
      </c>
      <c r="B1150">
        <v>1</v>
      </c>
      <c r="C1150" t="s">
        <v>81</v>
      </c>
      <c r="D1150" t="s">
        <v>127</v>
      </c>
      <c r="E1150" t="s">
        <v>147</v>
      </c>
      <c r="F1150" t="s">
        <v>2172</v>
      </c>
      <c r="G1150" t="s">
        <v>134</v>
      </c>
      <c r="H1150" t="s">
        <v>135</v>
      </c>
      <c r="I1150" t="s">
        <v>136</v>
      </c>
      <c r="J1150" t="s">
        <v>137</v>
      </c>
      <c r="K1150" t="s">
        <v>138</v>
      </c>
      <c r="L1150" t="s">
        <v>3518</v>
      </c>
      <c r="M1150" t="s">
        <v>3519</v>
      </c>
      <c r="N1150">
        <v>0.15694444399999999</v>
      </c>
      <c r="O1150">
        <v>4</v>
      </c>
      <c r="P1150">
        <v>78</v>
      </c>
      <c r="Q1150">
        <v>100</v>
      </c>
      <c r="R1150">
        <v>92</v>
      </c>
      <c r="S1150">
        <v>2</v>
      </c>
      <c r="T1150">
        <v>8</v>
      </c>
      <c r="U1150">
        <v>0</v>
      </c>
      <c r="V1150">
        <v>0</v>
      </c>
      <c r="W1150">
        <v>0.16601826029670666</v>
      </c>
      <c r="X1150">
        <v>2.0836817248200252</v>
      </c>
      <c r="Y1150">
        <v>22.167130212042032</v>
      </c>
      <c r="Z1150">
        <v>22.15858935114035</v>
      </c>
      <c r="AA1150">
        <v>0.9387405921285068</v>
      </c>
      <c r="AB1150">
        <v>0.63489687595527178</v>
      </c>
      <c r="AC1150">
        <v>0</v>
      </c>
      <c r="AD1150">
        <v>0</v>
      </c>
      <c r="AE1150">
        <v>48.149057016382883</v>
      </c>
    </row>
    <row r="1151" spans="1:31" x14ac:dyDescent="0.3">
      <c r="A1151">
        <v>2554111</v>
      </c>
      <c r="B1151">
        <v>1</v>
      </c>
      <c r="C1151" t="s">
        <v>80</v>
      </c>
      <c r="D1151" t="s">
        <v>83</v>
      </c>
      <c r="E1151" t="s">
        <v>166</v>
      </c>
      <c r="F1151" t="s">
        <v>3520</v>
      </c>
      <c r="G1151" t="s">
        <v>181</v>
      </c>
      <c r="H1151" t="s">
        <v>157</v>
      </c>
      <c r="I1151" t="s">
        <v>136</v>
      </c>
      <c r="J1151" t="s">
        <v>137</v>
      </c>
      <c r="K1151" t="s">
        <v>138</v>
      </c>
      <c r="L1151" t="s">
        <v>3521</v>
      </c>
      <c r="M1151" t="s">
        <v>3522</v>
      </c>
      <c r="N1151">
        <v>1.0013888879999999</v>
      </c>
      <c r="O1151">
        <v>0</v>
      </c>
      <c r="P1151">
        <v>5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1.1181655627310401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1.1181655627310401</v>
      </c>
    </row>
    <row r="1152" spans="1:31" x14ac:dyDescent="0.3">
      <c r="A1152">
        <v>2554113</v>
      </c>
      <c r="B1152">
        <v>1</v>
      </c>
      <c r="C1152" t="s">
        <v>81</v>
      </c>
      <c r="D1152" t="s">
        <v>127</v>
      </c>
      <c r="E1152" t="s">
        <v>147</v>
      </c>
      <c r="F1152" t="s">
        <v>1721</v>
      </c>
      <c r="G1152" t="s">
        <v>134</v>
      </c>
      <c r="H1152" t="s">
        <v>135</v>
      </c>
      <c r="I1152" t="s">
        <v>136</v>
      </c>
      <c r="J1152" t="s">
        <v>137</v>
      </c>
      <c r="K1152" t="s">
        <v>138</v>
      </c>
      <c r="L1152" t="s">
        <v>3523</v>
      </c>
      <c r="M1152" t="s">
        <v>3524</v>
      </c>
      <c r="N1152">
        <v>7.9444444000000003E-2</v>
      </c>
      <c r="O1152">
        <v>9</v>
      </c>
      <c r="P1152">
        <v>3</v>
      </c>
      <c r="Q1152">
        <v>284</v>
      </c>
      <c r="R1152">
        <v>43</v>
      </c>
      <c r="S1152">
        <v>17</v>
      </c>
      <c r="T1152">
        <v>2</v>
      </c>
      <c r="U1152">
        <v>0</v>
      </c>
      <c r="V1152">
        <v>0</v>
      </c>
      <c r="W1152">
        <v>0.44225155654797332</v>
      </c>
      <c r="X1152">
        <v>0.16172892629619001</v>
      </c>
      <c r="Y1152">
        <v>58.011237787212593</v>
      </c>
      <c r="Z1152">
        <v>18.552711393907771</v>
      </c>
      <c r="AA1152">
        <v>5.4355296954628054</v>
      </c>
      <c r="AB1152">
        <v>0.13552278894414332</v>
      </c>
      <c r="AC1152">
        <v>0</v>
      </c>
      <c r="AD1152">
        <v>0</v>
      </c>
      <c r="AE1152">
        <v>82.738982148371477</v>
      </c>
    </row>
    <row r="1153" spans="1:31" x14ac:dyDescent="0.3">
      <c r="A1153">
        <v>2554145</v>
      </c>
      <c r="B1153">
        <v>1</v>
      </c>
      <c r="C1153" t="s">
        <v>80</v>
      </c>
      <c r="D1153" t="s">
        <v>82</v>
      </c>
      <c r="E1153" t="s">
        <v>166</v>
      </c>
      <c r="F1153" t="s">
        <v>3525</v>
      </c>
      <c r="G1153" t="s">
        <v>168</v>
      </c>
      <c r="H1153" t="s">
        <v>157</v>
      </c>
      <c r="I1153" t="s">
        <v>136</v>
      </c>
      <c r="J1153" t="s">
        <v>137</v>
      </c>
      <c r="K1153" t="s">
        <v>138</v>
      </c>
      <c r="L1153" t="s">
        <v>3526</v>
      </c>
      <c r="M1153" t="s">
        <v>3527</v>
      </c>
      <c r="N1153">
        <v>0.97916666600000002</v>
      </c>
      <c r="O1153">
        <v>0</v>
      </c>
      <c r="P1153">
        <v>2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0.55965662823990003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0.55965662823990003</v>
      </c>
    </row>
    <row r="1154" spans="1:31" x14ac:dyDescent="0.3">
      <c r="A1154">
        <v>2554153</v>
      </c>
      <c r="B1154">
        <v>1</v>
      </c>
      <c r="C1154" t="s">
        <v>80</v>
      </c>
      <c r="D1154" t="s">
        <v>82</v>
      </c>
      <c r="E1154" t="s">
        <v>171</v>
      </c>
      <c r="F1154" t="s">
        <v>3528</v>
      </c>
      <c r="G1154" t="s">
        <v>202</v>
      </c>
      <c r="H1154" t="s">
        <v>157</v>
      </c>
      <c r="I1154" t="s">
        <v>136</v>
      </c>
      <c r="J1154" t="s">
        <v>137</v>
      </c>
      <c r="K1154" t="s">
        <v>138</v>
      </c>
      <c r="L1154" t="s">
        <v>3529</v>
      </c>
      <c r="M1154" t="s">
        <v>3530</v>
      </c>
      <c r="N1154">
        <v>2.091111111</v>
      </c>
      <c r="O1154">
        <v>0</v>
      </c>
      <c r="P1154">
        <v>64</v>
      </c>
      <c r="Q1154">
        <v>0</v>
      </c>
      <c r="R1154">
        <v>0</v>
      </c>
      <c r="S1154">
        <v>0</v>
      </c>
      <c r="T1154">
        <v>12</v>
      </c>
      <c r="U1154">
        <v>0</v>
      </c>
      <c r="V1154">
        <v>0</v>
      </c>
      <c r="W1154">
        <v>0</v>
      </c>
      <c r="X1154">
        <v>29.099600840695963</v>
      </c>
      <c r="Y1154">
        <v>0</v>
      </c>
      <c r="Z1154">
        <v>0</v>
      </c>
      <c r="AA1154">
        <v>0</v>
      </c>
      <c r="AB1154">
        <v>15.936886797552248</v>
      </c>
      <c r="AC1154">
        <v>0</v>
      </c>
      <c r="AD1154">
        <v>0</v>
      </c>
      <c r="AE1154">
        <v>45.036487638248211</v>
      </c>
    </row>
    <row r="1155" spans="1:31" x14ac:dyDescent="0.3">
      <c r="A1155">
        <v>2554154</v>
      </c>
      <c r="B1155">
        <v>1</v>
      </c>
      <c r="C1155" t="s">
        <v>81</v>
      </c>
      <c r="D1155" t="s">
        <v>113</v>
      </c>
      <c r="E1155" t="s">
        <v>171</v>
      </c>
      <c r="F1155" t="s">
        <v>3531</v>
      </c>
      <c r="G1155" t="s">
        <v>190</v>
      </c>
      <c r="H1155" t="s">
        <v>157</v>
      </c>
      <c r="I1155" t="s">
        <v>136</v>
      </c>
      <c r="J1155" t="s">
        <v>137</v>
      </c>
      <c r="K1155" t="s">
        <v>138</v>
      </c>
      <c r="L1155" t="s">
        <v>3532</v>
      </c>
      <c r="M1155" t="s">
        <v>3533</v>
      </c>
      <c r="N1155">
        <v>0.627222222</v>
      </c>
      <c r="O1155">
        <v>0</v>
      </c>
      <c r="P1155">
        <v>1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0.12230149917645002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0.12230149917645002</v>
      </c>
    </row>
    <row r="1156" spans="1:31" x14ac:dyDescent="0.3">
      <c r="A1156">
        <v>2554155</v>
      </c>
      <c r="B1156">
        <v>1</v>
      </c>
      <c r="C1156" t="s">
        <v>80</v>
      </c>
      <c r="D1156" t="s">
        <v>107</v>
      </c>
      <c r="E1156" t="s">
        <v>166</v>
      </c>
      <c r="F1156" t="s">
        <v>3534</v>
      </c>
      <c r="G1156" t="s">
        <v>168</v>
      </c>
      <c r="H1156" t="s">
        <v>157</v>
      </c>
      <c r="I1156" t="s">
        <v>136</v>
      </c>
      <c r="J1156" t="s">
        <v>137</v>
      </c>
      <c r="K1156" t="s">
        <v>138</v>
      </c>
      <c r="L1156" t="s">
        <v>3535</v>
      </c>
      <c r="M1156" t="s">
        <v>3536</v>
      </c>
      <c r="N1156">
        <v>2.321111111</v>
      </c>
      <c r="O1156">
        <v>0</v>
      </c>
      <c r="P1156">
        <v>1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0.36536584461825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0.36536584461825</v>
      </c>
    </row>
    <row r="1157" spans="1:31" x14ac:dyDescent="0.3">
      <c r="A1157">
        <v>2554156</v>
      </c>
      <c r="B1157">
        <v>1</v>
      </c>
      <c r="C1157" t="s">
        <v>80</v>
      </c>
      <c r="D1157" t="s">
        <v>93</v>
      </c>
      <c r="E1157" t="s">
        <v>171</v>
      </c>
      <c r="F1157" t="s">
        <v>3537</v>
      </c>
      <c r="G1157" t="s">
        <v>229</v>
      </c>
      <c r="H1157" t="s">
        <v>157</v>
      </c>
      <c r="I1157" t="s">
        <v>136</v>
      </c>
      <c r="J1157" t="s">
        <v>137</v>
      </c>
      <c r="K1157" t="s">
        <v>138</v>
      </c>
      <c r="L1157" t="s">
        <v>3538</v>
      </c>
      <c r="M1157" t="s">
        <v>3539</v>
      </c>
      <c r="N1157">
        <v>2.969166666</v>
      </c>
      <c r="O1157">
        <v>0</v>
      </c>
      <c r="P1157">
        <v>0</v>
      </c>
      <c r="Q1157">
        <v>0</v>
      </c>
      <c r="R1157">
        <v>5</v>
      </c>
      <c r="S1157">
        <v>0</v>
      </c>
      <c r="T1157">
        <v>14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42.560215078641129</v>
      </c>
      <c r="AA1157">
        <v>0</v>
      </c>
      <c r="AB1157">
        <v>55.355401654888794</v>
      </c>
      <c r="AC1157">
        <v>0</v>
      </c>
      <c r="AD1157">
        <v>0</v>
      </c>
      <c r="AE1157">
        <v>97.91561673352993</v>
      </c>
    </row>
    <row r="1158" spans="1:31" x14ac:dyDescent="0.3">
      <c r="A1158">
        <v>2554157</v>
      </c>
      <c r="B1158">
        <v>1</v>
      </c>
      <c r="C1158" t="s">
        <v>80</v>
      </c>
      <c r="D1158" t="s">
        <v>93</v>
      </c>
      <c r="E1158" t="s">
        <v>171</v>
      </c>
      <c r="F1158" t="s">
        <v>3540</v>
      </c>
      <c r="G1158" t="s">
        <v>2096</v>
      </c>
      <c r="H1158" t="s">
        <v>157</v>
      </c>
      <c r="I1158" t="s">
        <v>136</v>
      </c>
      <c r="J1158" t="s">
        <v>137</v>
      </c>
      <c r="K1158" t="s">
        <v>138</v>
      </c>
      <c r="L1158" t="s">
        <v>3541</v>
      </c>
      <c r="M1158" t="s">
        <v>3542</v>
      </c>
      <c r="N1158">
        <v>1.494444444</v>
      </c>
      <c r="O1158">
        <v>0</v>
      </c>
      <c r="P1158">
        <v>4</v>
      </c>
      <c r="Q1158">
        <v>0</v>
      </c>
      <c r="R1158">
        <v>3</v>
      </c>
      <c r="S1158">
        <v>0</v>
      </c>
      <c r="T1158">
        <v>3</v>
      </c>
      <c r="U1158">
        <v>0</v>
      </c>
      <c r="V1158">
        <v>0</v>
      </c>
      <c r="W1158">
        <v>0</v>
      </c>
      <c r="X1158">
        <v>2.6407258240387508</v>
      </c>
      <c r="Y1158">
        <v>0</v>
      </c>
      <c r="Z1158">
        <v>4.4679306682329329</v>
      </c>
      <c r="AA1158">
        <v>0</v>
      </c>
      <c r="AB1158">
        <v>1.7190207027006918</v>
      </c>
      <c r="AC1158">
        <v>0</v>
      </c>
      <c r="AD1158">
        <v>0</v>
      </c>
      <c r="AE1158">
        <v>8.8276771949723756</v>
      </c>
    </row>
    <row r="1159" spans="1:31" x14ac:dyDescent="0.3">
      <c r="A1159">
        <v>2554161</v>
      </c>
      <c r="B1159">
        <v>1</v>
      </c>
      <c r="C1159" t="s">
        <v>80</v>
      </c>
      <c r="D1159" t="s">
        <v>96</v>
      </c>
      <c r="E1159" t="s">
        <v>171</v>
      </c>
      <c r="F1159" t="s">
        <v>3543</v>
      </c>
      <c r="G1159" t="s">
        <v>3232</v>
      </c>
      <c r="H1159" t="s">
        <v>157</v>
      </c>
      <c r="I1159" t="s">
        <v>136</v>
      </c>
      <c r="J1159" t="s">
        <v>137</v>
      </c>
      <c r="K1159" t="s">
        <v>138</v>
      </c>
      <c r="L1159" t="s">
        <v>3544</v>
      </c>
      <c r="M1159" t="s">
        <v>3545</v>
      </c>
      <c r="N1159">
        <v>2.758611111</v>
      </c>
      <c r="O1159">
        <v>0</v>
      </c>
      <c r="P1159">
        <v>54</v>
      </c>
      <c r="Q1159">
        <v>0</v>
      </c>
      <c r="R1159">
        <v>0</v>
      </c>
      <c r="S1159">
        <v>0</v>
      </c>
      <c r="T1159">
        <v>1</v>
      </c>
      <c r="U1159">
        <v>0</v>
      </c>
      <c r="V1159">
        <v>0</v>
      </c>
      <c r="W1159">
        <v>0</v>
      </c>
      <c r="X1159">
        <v>40.032448804360079</v>
      </c>
      <c r="Y1159">
        <v>0</v>
      </c>
      <c r="Z1159">
        <v>0</v>
      </c>
      <c r="AA1159">
        <v>0</v>
      </c>
      <c r="AB1159">
        <v>0.62416316210805012</v>
      </c>
      <c r="AC1159">
        <v>0</v>
      </c>
      <c r="AD1159">
        <v>0</v>
      </c>
      <c r="AE1159">
        <v>40.656611966468127</v>
      </c>
    </row>
    <row r="1160" spans="1:31" x14ac:dyDescent="0.3">
      <c r="A1160">
        <v>2554162</v>
      </c>
      <c r="B1160">
        <v>1</v>
      </c>
      <c r="C1160" t="s">
        <v>80</v>
      </c>
      <c r="D1160" t="s">
        <v>97</v>
      </c>
      <c r="E1160" t="s">
        <v>141</v>
      </c>
      <c r="F1160" t="s">
        <v>3546</v>
      </c>
      <c r="G1160" t="s">
        <v>134</v>
      </c>
      <c r="H1160" t="s">
        <v>135</v>
      </c>
      <c r="I1160" t="s">
        <v>136</v>
      </c>
      <c r="J1160" t="s">
        <v>137</v>
      </c>
      <c r="K1160" t="s">
        <v>138</v>
      </c>
      <c r="L1160" t="s">
        <v>3547</v>
      </c>
      <c r="M1160" t="s">
        <v>3548</v>
      </c>
      <c r="N1160">
        <v>0.75388888799999998</v>
      </c>
      <c r="O1160">
        <v>21</v>
      </c>
      <c r="P1160">
        <v>110</v>
      </c>
      <c r="Q1160">
        <v>4</v>
      </c>
      <c r="R1160">
        <v>35</v>
      </c>
      <c r="S1160">
        <v>4</v>
      </c>
      <c r="T1160">
        <v>19</v>
      </c>
      <c r="U1160">
        <v>0</v>
      </c>
      <c r="V1160">
        <v>0</v>
      </c>
      <c r="W1160">
        <v>61.915975418607069</v>
      </c>
      <c r="X1160">
        <v>126.78788573746833</v>
      </c>
      <c r="Y1160">
        <v>3.0377189434376204</v>
      </c>
      <c r="Z1160">
        <v>18.050240834323112</v>
      </c>
      <c r="AA1160">
        <v>11.425270199362988</v>
      </c>
      <c r="AB1160">
        <v>7.9875136418907058</v>
      </c>
      <c r="AC1160">
        <v>0</v>
      </c>
      <c r="AD1160">
        <v>0</v>
      </c>
      <c r="AE1160">
        <v>229.20460477508982</v>
      </c>
    </row>
    <row r="1161" spans="1:31" x14ac:dyDescent="0.3">
      <c r="A1161">
        <v>2554164</v>
      </c>
      <c r="B1161">
        <v>1</v>
      </c>
      <c r="C1161" t="s">
        <v>80</v>
      </c>
      <c r="D1161" t="s">
        <v>107</v>
      </c>
      <c r="E1161" t="s">
        <v>166</v>
      </c>
      <c r="F1161" t="s">
        <v>3549</v>
      </c>
      <c r="G1161" t="s">
        <v>181</v>
      </c>
      <c r="H1161" t="s">
        <v>157</v>
      </c>
      <c r="I1161" t="s">
        <v>136</v>
      </c>
      <c r="J1161" t="s">
        <v>137</v>
      </c>
      <c r="K1161" t="s">
        <v>138</v>
      </c>
      <c r="L1161" t="s">
        <v>3550</v>
      </c>
      <c r="M1161" t="s">
        <v>3551</v>
      </c>
      <c r="N1161">
        <v>1.720277777</v>
      </c>
      <c r="O1161">
        <v>0</v>
      </c>
      <c r="P1161">
        <v>1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0.31996383507395998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0.31996383507395998</v>
      </c>
    </row>
    <row r="1162" spans="1:31" x14ac:dyDescent="0.3">
      <c r="A1162">
        <v>2554165</v>
      </c>
      <c r="B1162">
        <v>1</v>
      </c>
      <c r="C1162" t="s">
        <v>80</v>
      </c>
      <c r="D1162" t="s">
        <v>83</v>
      </c>
      <c r="E1162" t="s">
        <v>184</v>
      </c>
      <c r="F1162" t="s">
        <v>3552</v>
      </c>
      <c r="G1162" t="s">
        <v>149</v>
      </c>
      <c r="H1162" t="s">
        <v>135</v>
      </c>
      <c r="I1162" t="s">
        <v>136</v>
      </c>
      <c r="J1162" t="s">
        <v>137</v>
      </c>
      <c r="K1162" t="s">
        <v>138</v>
      </c>
      <c r="L1162" t="s">
        <v>3553</v>
      </c>
      <c r="M1162" t="s">
        <v>3554</v>
      </c>
      <c r="N1162">
        <v>3.3169444440000002</v>
      </c>
      <c r="O1162">
        <v>0</v>
      </c>
      <c r="P1162">
        <v>16</v>
      </c>
      <c r="Q1162">
        <v>0</v>
      </c>
      <c r="R1162">
        <v>3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6.6669501261304793</v>
      </c>
      <c r="Y1162">
        <v>0</v>
      </c>
      <c r="Z1162">
        <v>0.6784364317121433</v>
      </c>
      <c r="AA1162">
        <v>0</v>
      </c>
      <c r="AB1162">
        <v>0</v>
      </c>
      <c r="AC1162">
        <v>0</v>
      </c>
      <c r="AD1162">
        <v>0</v>
      </c>
      <c r="AE1162">
        <v>7.3453865578426223</v>
      </c>
    </row>
    <row r="1163" spans="1:31" x14ac:dyDescent="0.3">
      <c r="A1163">
        <v>2554166</v>
      </c>
      <c r="B1163">
        <v>1</v>
      </c>
      <c r="C1163" t="s">
        <v>80</v>
      </c>
      <c r="D1163" t="s">
        <v>105</v>
      </c>
      <c r="E1163" t="s">
        <v>166</v>
      </c>
      <c r="F1163" t="s">
        <v>3555</v>
      </c>
      <c r="G1163" t="s">
        <v>168</v>
      </c>
      <c r="H1163" t="s">
        <v>157</v>
      </c>
      <c r="I1163" t="s">
        <v>136</v>
      </c>
      <c r="J1163" t="s">
        <v>137</v>
      </c>
      <c r="K1163" t="s">
        <v>138</v>
      </c>
      <c r="L1163" t="s">
        <v>3556</v>
      </c>
      <c r="M1163" t="s">
        <v>3557</v>
      </c>
      <c r="N1163">
        <v>2.338055555</v>
      </c>
      <c r="O1163">
        <v>0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0.32140255657649996</v>
      </c>
      <c r="AA1163">
        <v>0</v>
      </c>
      <c r="AB1163">
        <v>0</v>
      </c>
      <c r="AC1163">
        <v>0</v>
      </c>
      <c r="AD1163">
        <v>0</v>
      </c>
      <c r="AE1163">
        <v>0.32140255657649996</v>
      </c>
    </row>
    <row r="1164" spans="1:31" x14ac:dyDescent="0.3">
      <c r="A1164">
        <v>2554168</v>
      </c>
      <c r="B1164">
        <v>1</v>
      </c>
      <c r="C1164" t="s">
        <v>80</v>
      </c>
      <c r="D1164" t="s">
        <v>85</v>
      </c>
      <c r="E1164" t="s">
        <v>166</v>
      </c>
      <c r="F1164" t="s">
        <v>2235</v>
      </c>
      <c r="G1164" t="s">
        <v>168</v>
      </c>
      <c r="H1164" t="s">
        <v>157</v>
      </c>
      <c r="I1164" t="s">
        <v>136</v>
      </c>
      <c r="J1164" t="s">
        <v>137</v>
      </c>
      <c r="K1164" t="s">
        <v>138</v>
      </c>
      <c r="L1164" t="s">
        <v>3558</v>
      </c>
      <c r="M1164" t="s">
        <v>3559</v>
      </c>
      <c r="N1164">
        <v>1.842777777</v>
      </c>
      <c r="O1164">
        <v>0</v>
      </c>
      <c r="P1164">
        <v>6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1.5514035845019603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1.5514035845019603</v>
      </c>
    </row>
    <row r="1165" spans="1:31" x14ac:dyDescent="0.3">
      <c r="A1165">
        <v>2554173</v>
      </c>
      <c r="B1165">
        <v>1</v>
      </c>
      <c r="C1165" t="s">
        <v>80</v>
      </c>
      <c r="D1165" t="s">
        <v>88</v>
      </c>
      <c r="E1165" t="s">
        <v>155</v>
      </c>
      <c r="F1165" t="s">
        <v>3492</v>
      </c>
      <c r="G1165" t="s">
        <v>206</v>
      </c>
      <c r="H1165" t="s">
        <v>157</v>
      </c>
      <c r="I1165" t="s">
        <v>136</v>
      </c>
      <c r="J1165" t="s">
        <v>137</v>
      </c>
      <c r="K1165" t="s">
        <v>138</v>
      </c>
      <c r="L1165" t="s">
        <v>3560</v>
      </c>
      <c r="M1165" t="s">
        <v>3561</v>
      </c>
      <c r="N1165">
        <v>0.99055555500000003</v>
      </c>
      <c r="O1165">
        <v>0</v>
      </c>
      <c r="P1165">
        <v>393</v>
      </c>
      <c r="Q1165">
        <v>0</v>
      </c>
      <c r="R1165">
        <v>0</v>
      </c>
      <c r="S1165">
        <v>0</v>
      </c>
      <c r="T1165">
        <v>14</v>
      </c>
      <c r="U1165">
        <v>0</v>
      </c>
      <c r="V1165">
        <v>0</v>
      </c>
      <c r="W1165">
        <v>0</v>
      </c>
      <c r="X1165">
        <v>128.31484132671989</v>
      </c>
      <c r="Y1165">
        <v>0</v>
      </c>
      <c r="Z1165">
        <v>0</v>
      </c>
      <c r="AA1165">
        <v>0</v>
      </c>
      <c r="AB1165">
        <v>123.7023527972723</v>
      </c>
      <c r="AC1165">
        <v>0</v>
      </c>
      <c r="AD1165">
        <v>0</v>
      </c>
      <c r="AE1165">
        <v>252.01719412399217</v>
      </c>
    </row>
    <row r="1166" spans="1:31" x14ac:dyDescent="0.3">
      <c r="A1166">
        <v>2554174</v>
      </c>
      <c r="B1166">
        <v>1</v>
      </c>
      <c r="C1166" t="s">
        <v>81</v>
      </c>
      <c r="D1166" t="s">
        <v>118</v>
      </c>
      <c r="E1166" t="s">
        <v>184</v>
      </c>
      <c r="F1166" t="s">
        <v>3562</v>
      </c>
      <c r="G1166" t="s">
        <v>149</v>
      </c>
      <c r="H1166" t="s">
        <v>135</v>
      </c>
      <c r="I1166" t="s">
        <v>136</v>
      </c>
      <c r="J1166" t="s">
        <v>137</v>
      </c>
      <c r="K1166" t="s">
        <v>138</v>
      </c>
      <c r="L1166" t="s">
        <v>3563</v>
      </c>
      <c r="M1166" t="s">
        <v>3564</v>
      </c>
      <c r="N1166">
        <v>1.878055555</v>
      </c>
      <c r="O1166">
        <v>0</v>
      </c>
      <c r="P1166">
        <v>17</v>
      </c>
      <c r="Q1166">
        <v>0</v>
      </c>
      <c r="R1166">
        <v>9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3.4921163525027401</v>
      </c>
      <c r="Y1166">
        <v>0</v>
      </c>
      <c r="Z1166">
        <v>10.193389424808876</v>
      </c>
      <c r="AA1166">
        <v>0</v>
      </c>
      <c r="AB1166">
        <v>0</v>
      </c>
      <c r="AC1166">
        <v>0</v>
      </c>
      <c r="AD1166">
        <v>0</v>
      </c>
      <c r="AE1166">
        <v>13.685505777311615</v>
      </c>
    </row>
    <row r="1167" spans="1:31" x14ac:dyDescent="0.3">
      <c r="A1167">
        <v>2554175</v>
      </c>
      <c r="B1167">
        <v>1</v>
      </c>
      <c r="C1167" t="s">
        <v>81</v>
      </c>
      <c r="D1167" t="s">
        <v>113</v>
      </c>
      <c r="E1167" t="s">
        <v>184</v>
      </c>
      <c r="F1167" t="s">
        <v>3565</v>
      </c>
      <c r="G1167" t="s">
        <v>149</v>
      </c>
      <c r="H1167" t="s">
        <v>135</v>
      </c>
      <c r="I1167" t="s">
        <v>136</v>
      </c>
      <c r="J1167" t="s">
        <v>137</v>
      </c>
      <c r="K1167" t="s">
        <v>138</v>
      </c>
      <c r="L1167" t="s">
        <v>3566</v>
      </c>
      <c r="M1167" t="s">
        <v>3567</v>
      </c>
      <c r="N1167">
        <v>2.2741666660000002</v>
      </c>
      <c r="O1167">
        <v>1</v>
      </c>
      <c r="P1167">
        <v>29</v>
      </c>
      <c r="Q1167">
        <v>1</v>
      </c>
      <c r="R1167">
        <v>0</v>
      </c>
      <c r="S1167">
        <v>2</v>
      </c>
      <c r="T1167">
        <v>1</v>
      </c>
      <c r="U1167">
        <v>2</v>
      </c>
      <c r="V1167">
        <v>0</v>
      </c>
      <c r="W1167">
        <v>0.57417271848000007</v>
      </c>
      <c r="X1167">
        <v>11.863226052865038</v>
      </c>
      <c r="Y1167">
        <v>0.81876846049483754</v>
      </c>
      <c r="Z1167">
        <v>0</v>
      </c>
      <c r="AA1167">
        <v>6.5364371952875997</v>
      </c>
      <c r="AB1167">
        <v>0</v>
      </c>
      <c r="AC1167">
        <v>171.29098342772585</v>
      </c>
      <c r="AD1167">
        <v>0</v>
      </c>
      <c r="AE1167">
        <v>191.08358785485333</v>
      </c>
    </row>
    <row r="1168" spans="1:31" x14ac:dyDescent="0.3">
      <c r="A1168">
        <v>2554178</v>
      </c>
      <c r="B1168">
        <v>1</v>
      </c>
      <c r="C1168" t="s">
        <v>81</v>
      </c>
      <c r="D1168" t="s">
        <v>127</v>
      </c>
      <c r="E1168" t="s">
        <v>184</v>
      </c>
      <c r="F1168" t="s">
        <v>3568</v>
      </c>
      <c r="G1168" t="s">
        <v>134</v>
      </c>
      <c r="H1168" t="s">
        <v>135</v>
      </c>
      <c r="I1168" t="s">
        <v>136</v>
      </c>
      <c r="J1168" t="s">
        <v>137</v>
      </c>
      <c r="K1168" t="s">
        <v>138</v>
      </c>
      <c r="L1168" t="s">
        <v>3569</v>
      </c>
      <c r="M1168" t="s">
        <v>3570</v>
      </c>
      <c r="N1168">
        <v>1.6397222220000001</v>
      </c>
      <c r="O1168">
        <v>0</v>
      </c>
      <c r="P1168">
        <v>242</v>
      </c>
      <c r="Q1168">
        <v>0</v>
      </c>
      <c r="R1168">
        <v>7</v>
      </c>
      <c r="S1168">
        <v>0</v>
      </c>
      <c r="T1168">
        <v>23</v>
      </c>
      <c r="U1168">
        <v>0</v>
      </c>
      <c r="V1168">
        <v>1</v>
      </c>
      <c r="W1168">
        <v>0</v>
      </c>
      <c r="X1168">
        <v>81.906728639494915</v>
      </c>
      <c r="Y1168">
        <v>0</v>
      </c>
      <c r="Z1168">
        <v>1.8953902143014512</v>
      </c>
      <c r="AA1168">
        <v>0</v>
      </c>
      <c r="AB1168">
        <v>10.453880233435568</v>
      </c>
      <c r="AC1168">
        <v>0</v>
      </c>
      <c r="AD1168">
        <v>4.2478732495131668</v>
      </c>
      <c r="AE1168">
        <v>98.503872336745104</v>
      </c>
    </row>
    <row r="1169" spans="1:31" x14ac:dyDescent="0.3">
      <c r="A1169">
        <v>2554179</v>
      </c>
      <c r="B1169">
        <v>1</v>
      </c>
      <c r="C1169" t="s">
        <v>80</v>
      </c>
      <c r="D1169" t="s">
        <v>82</v>
      </c>
      <c r="E1169" t="s">
        <v>171</v>
      </c>
      <c r="F1169" t="s">
        <v>3571</v>
      </c>
      <c r="G1169" t="s">
        <v>3232</v>
      </c>
      <c r="H1169" t="s">
        <v>157</v>
      </c>
      <c r="I1169" t="s">
        <v>136</v>
      </c>
      <c r="J1169" t="s">
        <v>137</v>
      </c>
      <c r="K1169" t="s">
        <v>138</v>
      </c>
      <c r="L1169" t="s">
        <v>3572</v>
      </c>
      <c r="M1169" t="s">
        <v>3573</v>
      </c>
      <c r="N1169">
        <v>2.9227777769999999</v>
      </c>
      <c r="O1169">
        <v>0</v>
      </c>
      <c r="P1169">
        <v>44</v>
      </c>
      <c r="Q1169">
        <v>0</v>
      </c>
      <c r="R1169">
        <v>0</v>
      </c>
      <c r="S1169">
        <v>0</v>
      </c>
      <c r="T1169">
        <v>3</v>
      </c>
      <c r="U1169">
        <v>0</v>
      </c>
      <c r="V1169">
        <v>1</v>
      </c>
      <c r="W1169">
        <v>0</v>
      </c>
      <c r="X1169">
        <v>11.105743999683288</v>
      </c>
      <c r="Y1169">
        <v>0</v>
      </c>
      <c r="Z1169">
        <v>0</v>
      </c>
      <c r="AA1169">
        <v>0</v>
      </c>
      <c r="AB1169">
        <v>1.5601391930368533</v>
      </c>
      <c r="AC1169">
        <v>0</v>
      </c>
      <c r="AD1169">
        <v>5.4753064477025521</v>
      </c>
      <c r="AE1169">
        <v>18.141189640422695</v>
      </c>
    </row>
    <row r="1170" spans="1:31" x14ac:dyDescent="0.3">
      <c r="A1170">
        <v>2554180</v>
      </c>
      <c r="B1170">
        <v>1</v>
      </c>
      <c r="C1170" t="s">
        <v>80</v>
      </c>
      <c r="D1170" t="s">
        <v>107</v>
      </c>
      <c r="E1170" t="s">
        <v>166</v>
      </c>
      <c r="F1170" t="s">
        <v>3574</v>
      </c>
      <c r="G1170" t="s">
        <v>181</v>
      </c>
      <c r="H1170" t="s">
        <v>157</v>
      </c>
      <c r="I1170" t="s">
        <v>136</v>
      </c>
      <c r="J1170" t="s">
        <v>137</v>
      </c>
      <c r="K1170" t="s">
        <v>138</v>
      </c>
      <c r="L1170" t="s">
        <v>3575</v>
      </c>
      <c r="M1170" t="s">
        <v>3576</v>
      </c>
      <c r="N1170">
        <v>4.7602777769999998</v>
      </c>
      <c r="O1170">
        <v>0</v>
      </c>
      <c r="P1170">
        <v>1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0.50084269683111993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0.50084269683111993</v>
      </c>
    </row>
    <row r="1171" spans="1:31" x14ac:dyDescent="0.3">
      <c r="A1171">
        <v>2554181</v>
      </c>
      <c r="B1171">
        <v>1</v>
      </c>
      <c r="C1171" t="s">
        <v>80</v>
      </c>
      <c r="D1171" t="s">
        <v>90</v>
      </c>
      <c r="E1171" t="s">
        <v>166</v>
      </c>
      <c r="F1171" t="s">
        <v>3577</v>
      </c>
      <c r="G1171" t="s">
        <v>168</v>
      </c>
      <c r="H1171" t="s">
        <v>157</v>
      </c>
      <c r="I1171" t="s">
        <v>136</v>
      </c>
      <c r="J1171" t="s">
        <v>137</v>
      </c>
      <c r="K1171" t="s">
        <v>138</v>
      </c>
      <c r="L1171" t="s">
        <v>3578</v>
      </c>
      <c r="M1171" t="s">
        <v>3579</v>
      </c>
      <c r="N1171">
        <v>1.1627777770000001</v>
      </c>
      <c r="O1171">
        <v>0</v>
      </c>
      <c r="P1171">
        <v>1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0.181474750416285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0.181474750416285</v>
      </c>
    </row>
    <row r="1172" spans="1:31" x14ac:dyDescent="0.3">
      <c r="A1172">
        <v>2554182</v>
      </c>
      <c r="B1172">
        <v>1</v>
      </c>
      <c r="C1172" t="s">
        <v>81</v>
      </c>
      <c r="D1172" t="s">
        <v>112</v>
      </c>
      <c r="E1172" t="s">
        <v>141</v>
      </c>
      <c r="F1172" t="s">
        <v>3580</v>
      </c>
      <c r="G1172" t="s">
        <v>134</v>
      </c>
      <c r="H1172" t="s">
        <v>135</v>
      </c>
      <c r="I1172" t="s">
        <v>136</v>
      </c>
      <c r="J1172" t="s">
        <v>137</v>
      </c>
      <c r="K1172" t="s">
        <v>138</v>
      </c>
      <c r="L1172" t="s">
        <v>3581</v>
      </c>
      <c r="M1172" t="s">
        <v>3582</v>
      </c>
      <c r="N1172">
        <v>0.65888888800000001</v>
      </c>
      <c r="O1172">
        <v>5</v>
      </c>
      <c r="P1172">
        <v>2762</v>
      </c>
      <c r="Q1172">
        <v>60</v>
      </c>
      <c r="R1172">
        <v>582</v>
      </c>
      <c r="S1172">
        <v>14</v>
      </c>
      <c r="T1172">
        <v>381</v>
      </c>
      <c r="U1172">
        <v>4</v>
      </c>
      <c r="V1172">
        <v>1</v>
      </c>
      <c r="W1172">
        <v>0.86400517009459987</v>
      </c>
      <c r="X1172">
        <v>316.11427749122686</v>
      </c>
      <c r="Y1172">
        <v>32.480942701107253</v>
      </c>
      <c r="Z1172">
        <v>110.30388259742425</v>
      </c>
      <c r="AA1172">
        <v>37.43799441588402</v>
      </c>
      <c r="AB1172">
        <v>98.356576836780675</v>
      </c>
      <c r="AC1172">
        <v>29.048687442623333</v>
      </c>
      <c r="AD1172">
        <v>1.9162526225715</v>
      </c>
      <c r="AE1172">
        <v>626.52261927771247</v>
      </c>
    </row>
    <row r="1173" spans="1:31" x14ac:dyDescent="0.3">
      <c r="A1173">
        <v>2554183</v>
      </c>
      <c r="B1173">
        <v>1</v>
      </c>
      <c r="C1173" t="s">
        <v>81</v>
      </c>
      <c r="D1173" t="s">
        <v>127</v>
      </c>
      <c r="E1173" t="s">
        <v>141</v>
      </c>
      <c r="F1173" t="s">
        <v>3583</v>
      </c>
      <c r="G1173" t="s">
        <v>134</v>
      </c>
      <c r="H1173" t="s">
        <v>135</v>
      </c>
      <c r="I1173" t="s">
        <v>136</v>
      </c>
      <c r="J1173" t="s">
        <v>137</v>
      </c>
      <c r="K1173" t="s">
        <v>138</v>
      </c>
      <c r="L1173" t="s">
        <v>3584</v>
      </c>
      <c r="M1173" t="s">
        <v>3585</v>
      </c>
      <c r="N1173">
        <v>0.266666666</v>
      </c>
      <c r="O1173">
        <v>0</v>
      </c>
      <c r="P1173">
        <v>763</v>
      </c>
      <c r="Q1173">
        <v>0</v>
      </c>
      <c r="R1173">
        <v>1</v>
      </c>
      <c r="S1173">
        <v>0</v>
      </c>
      <c r="T1173">
        <v>49</v>
      </c>
      <c r="U1173">
        <v>0</v>
      </c>
      <c r="V1173">
        <v>0</v>
      </c>
      <c r="W1173">
        <v>0</v>
      </c>
      <c r="X1173">
        <v>49.738097687325642</v>
      </c>
      <c r="Y1173">
        <v>0</v>
      </c>
      <c r="Z1173">
        <v>8.8429484207999995E-2</v>
      </c>
      <c r="AA1173">
        <v>0</v>
      </c>
      <c r="AB1173">
        <v>14.133405299814669</v>
      </c>
      <c r="AC1173">
        <v>0</v>
      </c>
      <c r="AD1173">
        <v>0</v>
      </c>
      <c r="AE1173">
        <v>63.95993247134831</v>
      </c>
    </row>
    <row r="1174" spans="1:31" x14ac:dyDescent="0.3">
      <c r="A1174">
        <v>2554193</v>
      </c>
      <c r="B1174">
        <v>1</v>
      </c>
      <c r="C1174" t="s">
        <v>80</v>
      </c>
      <c r="D1174" t="s">
        <v>110</v>
      </c>
      <c r="E1174" t="s">
        <v>166</v>
      </c>
      <c r="F1174" t="s">
        <v>3586</v>
      </c>
      <c r="G1174" t="s">
        <v>181</v>
      </c>
      <c r="H1174" t="s">
        <v>157</v>
      </c>
      <c r="I1174" t="s">
        <v>136</v>
      </c>
      <c r="J1174" t="s">
        <v>137</v>
      </c>
      <c r="K1174" t="s">
        <v>138</v>
      </c>
      <c r="L1174" t="s">
        <v>3587</v>
      </c>
      <c r="M1174" t="s">
        <v>3588</v>
      </c>
      <c r="N1174">
        <v>2.9952777770000001</v>
      </c>
      <c r="O1174">
        <v>0</v>
      </c>
      <c r="P1174">
        <v>7</v>
      </c>
      <c r="Q1174">
        <v>0</v>
      </c>
      <c r="R1174">
        <v>0</v>
      </c>
      <c r="S1174">
        <v>0</v>
      </c>
      <c r="T1174">
        <v>1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</row>
    <row r="1175" spans="1:31" x14ac:dyDescent="0.3">
      <c r="A1175">
        <v>2554196</v>
      </c>
      <c r="B1175">
        <v>1</v>
      </c>
      <c r="C1175" t="s">
        <v>81</v>
      </c>
      <c r="D1175" t="s">
        <v>115</v>
      </c>
      <c r="E1175" t="s">
        <v>171</v>
      </c>
      <c r="F1175" t="s">
        <v>686</v>
      </c>
      <c r="G1175" t="s">
        <v>3589</v>
      </c>
      <c r="H1175" t="s">
        <v>157</v>
      </c>
      <c r="I1175" t="s">
        <v>136</v>
      </c>
      <c r="J1175" t="s">
        <v>137</v>
      </c>
      <c r="K1175" t="s">
        <v>138</v>
      </c>
      <c r="L1175" t="s">
        <v>3590</v>
      </c>
      <c r="M1175" t="s">
        <v>3591</v>
      </c>
      <c r="N1175">
        <v>3.6625000000000001</v>
      </c>
      <c r="O1175">
        <v>0</v>
      </c>
      <c r="P1175">
        <v>78</v>
      </c>
      <c r="Q1175">
        <v>0</v>
      </c>
      <c r="R1175">
        <v>1</v>
      </c>
      <c r="S1175">
        <v>0</v>
      </c>
      <c r="T1175">
        <v>8</v>
      </c>
      <c r="U1175">
        <v>0</v>
      </c>
      <c r="V1175">
        <v>0</v>
      </c>
      <c r="W1175">
        <v>0</v>
      </c>
      <c r="X1175">
        <v>24.951823280868954</v>
      </c>
      <c r="Y1175">
        <v>0</v>
      </c>
      <c r="Z1175">
        <v>0</v>
      </c>
      <c r="AA1175">
        <v>0</v>
      </c>
      <c r="AB1175">
        <v>0.86355835474557674</v>
      </c>
      <c r="AC1175">
        <v>0</v>
      </c>
      <c r="AD1175">
        <v>0</v>
      </c>
      <c r="AE1175">
        <v>25.815381635614532</v>
      </c>
    </row>
    <row r="1176" spans="1:31" x14ac:dyDescent="0.3">
      <c r="A1176">
        <v>2554198</v>
      </c>
      <c r="B1176">
        <v>1</v>
      </c>
      <c r="C1176" t="s">
        <v>80</v>
      </c>
      <c r="D1176" t="s">
        <v>88</v>
      </c>
      <c r="E1176" t="s">
        <v>155</v>
      </c>
      <c r="F1176" t="s">
        <v>3492</v>
      </c>
      <c r="G1176" t="s">
        <v>206</v>
      </c>
      <c r="H1176" t="s">
        <v>157</v>
      </c>
      <c r="I1176" t="s">
        <v>136</v>
      </c>
      <c r="J1176" t="s">
        <v>137</v>
      </c>
      <c r="K1176" t="s">
        <v>138</v>
      </c>
      <c r="L1176" t="s">
        <v>3592</v>
      </c>
      <c r="M1176" t="s">
        <v>3593</v>
      </c>
      <c r="N1176">
        <v>2.1530555549999999</v>
      </c>
      <c r="O1176">
        <v>0</v>
      </c>
      <c r="P1176">
        <v>393</v>
      </c>
      <c r="Q1176">
        <v>0</v>
      </c>
      <c r="R1176">
        <v>0</v>
      </c>
      <c r="S1176">
        <v>0</v>
      </c>
      <c r="T1176">
        <v>14</v>
      </c>
      <c r="U1176">
        <v>0</v>
      </c>
      <c r="V1176">
        <v>0</v>
      </c>
      <c r="W1176">
        <v>0</v>
      </c>
      <c r="X1176">
        <v>258.85303981568455</v>
      </c>
      <c r="Y1176">
        <v>0</v>
      </c>
      <c r="Z1176">
        <v>0</v>
      </c>
      <c r="AA1176">
        <v>0</v>
      </c>
      <c r="AB1176">
        <v>213.48190708002673</v>
      </c>
      <c r="AC1176">
        <v>0</v>
      </c>
      <c r="AD1176">
        <v>0</v>
      </c>
      <c r="AE1176">
        <v>472.33494689571125</v>
      </c>
    </row>
    <row r="1177" spans="1:31" x14ac:dyDescent="0.3">
      <c r="A1177">
        <v>2554200</v>
      </c>
      <c r="B1177">
        <v>1</v>
      </c>
      <c r="C1177" t="s">
        <v>80</v>
      </c>
      <c r="D1177" t="s">
        <v>102</v>
      </c>
      <c r="E1177" t="s">
        <v>147</v>
      </c>
      <c r="F1177" t="s">
        <v>3594</v>
      </c>
      <c r="G1177" t="s">
        <v>134</v>
      </c>
      <c r="H1177" t="s">
        <v>135</v>
      </c>
      <c r="I1177" t="s">
        <v>136</v>
      </c>
      <c r="J1177" t="s">
        <v>137</v>
      </c>
      <c r="K1177" t="s">
        <v>138</v>
      </c>
      <c r="L1177" t="s">
        <v>3595</v>
      </c>
      <c r="M1177" t="s">
        <v>3596</v>
      </c>
      <c r="N1177">
        <v>1.223055555</v>
      </c>
      <c r="O1177">
        <v>0</v>
      </c>
      <c r="P1177">
        <v>38</v>
      </c>
      <c r="Q1177">
        <v>35</v>
      </c>
      <c r="R1177">
        <v>418</v>
      </c>
      <c r="S1177">
        <v>3</v>
      </c>
      <c r="T1177">
        <v>94</v>
      </c>
      <c r="U1177">
        <v>1</v>
      </c>
      <c r="V1177">
        <v>0</v>
      </c>
      <c r="W1177">
        <v>0</v>
      </c>
      <c r="X1177">
        <v>24.998873122776086</v>
      </c>
      <c r="Y1177">
        <v>75.532631309494931</v>
      </c>
      <c r="Z1177">
        <v>524.62313471882771</v>
      </c>
      <c r="AA1177">
        <v>3.9066621107912889</v>
      </c>
      <c r="AB1177">
        <v>108.74038605694416</v>
      </c>
      <c r="AC1177">
        <v>2.797140132696867</v>
      </c>
      <c r="AD1177">
        <v>0</v>
      </c>
      <c r="AE1177">
        <v>740.59882745153118</v>
      </c>
    </row>
    <row r="1178" spans="1:31" x14ac:dyDescent="0.3">
      <c r="A1178">
        <v>2554203</v>
      </c>
      <c r="B1178">
        <v>1</v>
      </c>
      <c r="C1178" t="s">
        <v>80</v>
      </c>
      <c r="D1178" t="s">
        <v>88</v>
      </c>
      <c r="E1178" t="s">
        <v>171</v>
      </c>
      <c r="F1178" t="s">
        <v>3597</v>
      </c>
      <c r="G1178" t="s">
        <v>190</v>
      </c>
      <c r="H1178" t="s">
        <v>157</v>
      </c>
      <c r="I1178" t="s">
        <v>136</v>
      </c>
      <c r="J1178" t="s">
        <v>137</v>
      </c>
      <c r="K1178" t="s">
        <v>138</v>
      </c>
      <c r="L1178" t="s">
        <v>3598</v>
      </c>
      <c r="M1178" t="s">
        <v>3599</v>
      </c>
      <c r="N1178">
        <v>2.9669444440000001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38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58.577085034550485</v>
      </c>
      <c r="AC1178">
        <v>0</v>
      </c>
      <c r="AD1178">
        <v>0</v>
      </c>
      <c r="AE1178">
        <v>58.577085034550485</v>
      </c>
    </row>
    <row r="1179" spans="1:31" x14ac:dyDescent="0.3">
      <c r="A1179">
        <v>2554206</v>
      </c>
      <c r="B1179">
        <v>1</v>
      </c>
      <c r="C1179" t="s">
        <v>80</v>
      </c>
      <c r="D1179" t="s">
        <v>83</v>
      </c>
      <c r="E1179" t="s">
        <v>147</v>
      </c>
      <c r="F1179" t="s">
        <v>3600</v>
      </c>
      <c r="G1179" t="s">
        <v>318</v>
      </c>
      <c r="H1179" t="s">
        <v>135</v>
      </c>
      <c r="I1179" t="s">
        <v>136</v>
      </c>
      <c r="J1179" t="s">
        <v>137</v>
      </c>
      <c r="K1179" t="s">
        <v>138</v>
      </c>
      <c r="L1179" t="s">
        <v>3601</v>
      </c>
      <c r="M1179" t="s">
        <v>3602</v>
      </c>
      <c r="N1179">
        <v>0.37444444399999999</v>
      </c>
      <c r="O1179">
        <v>7</v>
      </c>
      <c r="P1179">
        <v>302</v>
      </c>
      <c r="Q1179">
        <v>7</v>
      </c>
      <c r="R1179">
        <v>30</v>
      </c>
      <c r="S1179">
        <v>12</v>
      </c>
      <c r="T1179">
        <v>25</v>
      </c>
      <c r="U1179">
        <v>0</v>
      </c>
      <c r="V1179">
        <v>0</v>
      </c>
      <c r="W1179">
        <v>2.3938552741090842</v>
      </c>
      <c r="X1179">
        <v>21.153953332304329</v>
      </c>
      <c r="Y1179">
        <v>2.4319579805880007</v>
      </c>
      <c r="Z1179">
        <v>2.139722064113184</v>
      </c>
      <c r="AA1179">
        <v>17.5328138240959</v>
      </c>
      <c r="AB1179">
        <v>5.0033466737669174</v>
      </c>
      <c r="AC1179">
        <v>0</v>
      </c>
      <c r="AD1179">
        <v>0</v>
      </c>
      <c r="AE1179">
        <v>50.655649148977417</v>
      </c>
    </row>
    <row r="1180" spans="1:31" x14ac:dyDescent="0.3">
      <c r="A1180">
        <v>2604769</v>
      </c>
      <c r="B1180">
        <v>1</v>
      </c>
      <c r="C1180" t="s">
        <v>80</v>
      </c>
      <c r="D1180" t="s">
        <v>103</v>
      </c>
      <c r="E1180" t="s">
        <v>147</v>
      </c>
      <c r="F1180" t="s">
        <v>3603</v>
      </c>
      <c r="G1180" t="s">
        <v>134</v>
      </c>
      <c r="H1180" t="s">
        <v>135</v>
      </c>
      <c r="I1180" t="s">
        <v>136</v>
      </c>
      <c r="J1180" t="s">
        <v>137</v>
      </c>
      <c r="K1180" t="s">
        <v>138</v>
      </c>
      <c r="L1180" t="s">
        <v>3059</v>
      </c>
      <c r="M1180" t="s">
        <v>3604</v>
      </c>
      <c r="N1180">
        <v>0.19805555499999999</v>
      </c>
      <c r="O1180">
        <v>0</v>
      </c>
      <c r="P1180">
        <v>29</v>
      </c>
      <c r="Q1180">
        <v>0</v>
      </c>
      <c r="R1180">
        <v>1</v>
      </c>
      <c r="S1180">
        <v>14</v>
      </c>
      <c r="T1180">
        <v>32</v>
      </c>
      <c r="U1180">
        <v>10</v>
      </c>
      <c r="V1180">
        <v>0</v>
      </c>
      <c r="W1180">
        <v>0</v>
      </c>
      <c r="X1180">
        <v>2.6173848683648786</v>
      </c>
      <c r="Y1180">
        <v>0</v>
      </c>
      <c r="Z1180">
        <v>0</v>
      </c>
      <c r="AA1180">
        <v>18.568311663468275</v>
      </c>
      <c r="AB1180">
        <v>4.7063793330880728</v>
      </c>
      <c r="AC1180">
        <v>27.758118212312564</v>
      </c>
      <c r="AD1180">
        <v>0</v>
      </c>
      <c r="AE1180">
        <v>53.650194077233792</v>
      </c>
    </row>
    <row r="1181" spans="1:31" x14ac:dyDescent="0.3">
      <c r="A1181">
        <v>2554899</v>
      </c>
      <c r="B1181">
        <v>1</v>
      </c>
      <c r="C1181" t="s">
        <v>81</v>
      </c>
      <c r="D1181" t="s">
        <v>127</v>
      </c>
      <c r="E1181" t="s">
        <v>147</v>
      </c>
      <c r="F1181" t="s">
        <v>2172</v>
      </c>
      <c r="G1181" t="s">
        <v>134</v>
      </c>
      <c r="H1181" t="s">
        <v>135</v>
      </c>
      <c r="I1181" t="s">
        <v>136</v>
      </c>
      <c r="J1181" t="s">
        <v>137</v>
      </c>
      <c r="K1181" t="s">
        <v>138</v>
      </c>
      <c r="L1181" t="s">
        <v>3605</v>
      </c>
      <c r="M1181" t="s">
        <v>3606</v>
      </c>
      <c r="N1181">
        <v>0.119444444</v>
      </c>
      <c r="O1181">
        <v>4</v>
      </c>
      <c r="P1181">
        <v>78</v>
      </c>
      <c r="Q1181">
        <v>100</v>
      </c>
      <c r="R1181">
        <v>92</v>
      </c>
      <c r="S1181">
        <v>2</v>
      </c>
      <c r="T1181">
        <v>8</v>
      </c>
      <c r="U1181">
        <v>0</v>
      </c>
      <c r="V1181">
        <v>0</v>
      </c>
      <c r="W1181">
        <v>0.11528649800126667</v>
      </c>
      <c r="X1181">
        <v>1.698553671797334</v>
      </c>
      <c r="Y1181">
        <v>18.120934415311552</v>
      </c>
      <c r="Z1181">
        <v>17.588846602179174</v>
      </c>
      <c r="AA1181">
        <v>0.84709776756613353</v>
      </c>
      <c r="AB1181">
        <v>0.57068495141230013</v>
      </c>
      <c r="AC1181">
        <v>0</v>
      </c>
      <c r="AD1181">
        <v>0</v>
      </c>
      <c r="AE1181">
        <v>38.941403906267759</v>
      </c>
    </row>
    <row r="1182" spans="1:31" x14ac:dyDescent="0.3">
      <c r="A1182">
        <v>2554922</v>
      </c>
      <c r="B1182">
        <v>1</v>
      </c>
      <c r="C1182" t="s">
        <v>81</v>
      </c>
      <c r="D1182" t="s">
        <v>123</v>
      </c>
      <c r="E1182" t="s">
        <v>171</v>
      </c>
      <c r="F1182" t="s">
        <v>3607</v>
      </c>
      <c r="G1182" t="s">
        <v>229</v>
      </c>
      <c r="H1182" t="s">
        <v>157</v>
      </c>
      <c r="I1182" t="s">
        <v>136</v>
      </c>
      <c r="J1182" t="s">
        <v>137</v>
      </c>
      <c r="K1182" t="s">
        <v>138</v>
      </c>
      <c r="L1182" t="s">
        <v>3608</v>
      </c>
      <c r="M1182" t="s">
        <v>3609</v>
      </c>
      <c r="N1182">
        <v>1.551388888</v>
      </c>
      <c r="O1182">
        <v>0</v>
      </c>
      <c r="P1182">
        <v>58</v>
      </c>
      <c r="Q1182">
        <v>0</v>
      </c>
      <c r="R1182">
        <v>0</v>
      </c>
      <c r="S1182">
        <v>0</v>
      </c>
      <c r="T1182">
        <v>3</v>
      </c>
      <c r="U1182">
        <v>0</v>
      </c>
      <c r="V1182">
        <v>0</v>
      </c>
      <c r="W1182">
        <v>0</v>
      </c>
      <c r="X1182">
        <v>21.295685735265089</v>
      </c>
      <c r="Y1182">
        <v>0</v>
      </c>
      <c r="Z1182">
        <v>0</v>
      </c>
      <c r="AA1182">
        <v>0</v>
      </c>
      <c r="AB1182">
        <v>28.917074611425576</v>
      </c>
      <c r="AC1182">
        <v>0</v>
      </c>
      <c r="AD1182">
        <v>0</v>
      </c>
      <c r="AE1182">
        <v>50.212760346690665</v>
      </c>
    </row>
    <row r="1183" spans="1:31" x14ac:dyDescent="0.3">
      <c r="A1183">
        <v>2554759</v>
      </c>
      <c r="B1183">
        <v>1</v>
      </c>
      <c r="C1183" t="s">
        <v>80</v>
      </c>
      <c r="D1183" t="s">
        <v>92</v>
      </c>
      <c r="E1183" t="s">
        <v>166</v>
      </c>
      <c r="F1183" t="s">
        <v>3610</v>
      </c>
      <c r="G1183" t="s">
        <v>168</v>
      </c>
      <c r="H1183" t="s">
        <v>157</v>
      </c>
      <c r="I1183" t="s">
        <v>136</v>
      </c>
      <c r="J1183" t="s">
        <v>137</v>
      </c>
      <c r="K1183" t="s">
        <v>138</v>
      </c>
      <c r="L1183" t="s">
        <v>3611</v>
      </c>
      <c r="M1183" t="s">
        <v>3612</v>
      </c>
      <c r="N1183">
        <v>1.8574999999999999</v>
      </c>
      <c r="O1183">
        <v>0</v>
      </c>
      <c r="P1183">
        <v>1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0.18988807478288336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0.18988807478288336</v>
      </c>
    </row>
    <row r="1184" spans="1:31" x14ac:dyDescent="0.3">
      <c r="A1184">
        <v>2554258</v>
      </c>
      <c r="B1184">
        <v>1</v>
      </c>
      <c r="C1184" t="s">
        <v>80</v>
      </c>
      <c r="D1184" t="s">
        <v>84</v>
      </c>
      <c r="E1184" t="s">
        <v>155</v>
      </c>
      <c r="F1184" t="s">
        <v>3613</v>
      </c>
      <c r="G1184" t="s">
        <v>190</v>
      </c>
      <c r="H1184" t="s">
        <v>157</v>
      </c>
      <c r="I1184" t="s">
        <v>136</v>
      </c>
      <c r="J1184" t="s">
        <v>137</v>
      </c>
      <c r="K1184" t="s">
        <v>138</v>
      </c>
      <c r="L1184" t="s">
        <v>3614</v>
      </c>
      <c r="M1184" t="s">
        <v>3615</v>
      </c>
      <c r="N1184">
        <v>1.8177777770000001</v>
      </c>
      <c r="O1184">
        <v>0</v>
      </c>
      <c r="P1184">
        <v>399</v>
      </c>
      <c r="Q1184">
        <v>0</v>
      </c>
      <c r="R1184">
        <v>0</v>
      </c>
      <c r="S1184">
        <v>0</v>
      </c>
      <c r="T1184">
        <v>23</v>
      </c>
      <c r="U1184">
        <v>0</v>
      </c>
      <c r="V1184">
        <v>0</v>
      </c>
      <c r="W1184">
        <v>0</v>
      </c>
      <c r="X1184">
        <v>128.15018632544849</v>
      </c>
      <c r="Y1184">
        <v>0</v>
      </c>
      <c r="Z1184">
        <v>0</v>
      </c>
      <c r="AA1184">
        <v>0</v>
      </c>
      <c r="AB1184">
        <v>109.63793484818329</v>
      </c>
      <c r="AC1184">
        <v>0</v>
      </c>
      <c r="AD1184">
        <v>0</v>
      </c>
      <c r="AE1184">
        <v>237.78812117363179</v>
      </c>
    </row>
    <row r="1185" spans="1:31" x14ac:dyDescent="0.3">
      <c r="A1185">
        <v>2554404</v>
      </c>
      <c r="B1185">
        <v>1</v>
      </c>
      <c r="C1185" t="s">
        <v>80</v>
      </c>
      <c r="D1185" t="s">
        <v>95</v>
      </c>
      <c r="E1185" t="s">
        <v>184</v>
      </c>
      <c r="F1185" t="s">
        <v>3616</v>
      </c>
      <c r="G1185" t="s">
        <v>311</v>
      </c>
      <c r="H1185" t="s">
        <v>135</v>
      </c>
      <c r="I1185" t="s">
        <v>136</v>
      </c>
      <c r="J1185" t="s">
        <v>3</v>
      </c>
      <c r="K1185" t="s">
        <v>138</v>
      </c>
      <c r="L1185" t="s">
        <v>3617</v>
      </c>
      <c r="M1185" t="s">
        <v>3618</v>
      </c>
      <c r="N1185">
        <v>1.0291666660000001</v>
      </c>
      <c r="O1185">
        <v>0</v>
      </c>
      <c r="P1185">
        <v>425</v>
      </c>
      <c r="Q1185">
        <v>0</v>
      </c>
      <c r="R1185">
        <v>0</v>
      </c>
      <c r="S1185">
        <v>0</v>
      </c>
      <c r="T1185">
        <v>13</v>
      </c>
      <c r="U1185">
        <v>0</v>
      </c>
      <c r="V1185">
        <v>0</v>
      </c>
      <c r="W1185">
        <v>0</v>
      </c>
      <c r="X1185">
        <v>94.504440001870421</v>
      </c>
      <c r="Y1185">
        <v>0</v>
      </c>
      <c r="Z1185">
        <v>0</v>
      </c>
      <c r="AA1185">
        <v>0</v>
      </c>
      <c r="AB1185">
        <v>19.15602834510922</v>
      </c>
      <c r="AC1185">
        <v>0</v>
      </c>
      <c r="AD1185">
        <v>0</v>
      </c>
      <c r="AE1185">
        <v>113.66046834697964</v>
      </c>
    </row>
    <row r="1186" spans="1:31" x14ac:dyDescent="0.3">
      <c r="A1186">
        <v>2554736</v>
      </c>
      <c r="B1186">
        <v>1</v>
      </c>
      <c r="C1186" t="s">
        <v>80</v>
      </c>
      <c r="D1186" t="s">
        <v>94</v>
      </c>
      <c r="E1186" t="s">
        <v>171</v>
      </c>
      <c r="F1186" t="s">
        <v>3619</v>
      </c>
      <c r="G1186" t="s">
        <v>190</v>
      </c>
      <c r="H1186" t="s">
        <v>157</v>
      </c>
      <c r="I1186" t="s">
        <v>136</v>
      </c>
      <c r="J1186" t="s">
        <v>137</v>
      </c>
      <c r="K1186" t="s">
        <v>138</v>
      </c>
      <c r="L1186" t="s">
        <v>3620</v>
      </c>
      <c r="M1186" t="s">
        <v>3621</v>
      </c>
      <c r="N1186">
        <v>0.83</v>
      </c>
      <c r="O1186">
        <v>0</v>
      </c>
      <c r="P1186">
        <v>189</v>
      </c>
      <c r="Q1186">
        <v>0</v>
      </c>
      <c r="R1186">
        <v>0</v>
      </c>
      <c r="S1186">
        <v>0</v>
      </c>
      <c r="T1186">
        <v>8</v>
      </c>
      <c r="U1186">
        <v>0</v>
      </c>
      <c r="V1186">
        <v>0</v>
      </c>
      <c r="W1186">
        <v>0</v>
      </c>
      <c r="X1186">
        <v>34.137592035414485</v>
      </c>
      <c r="Y1186">
        <v>0</v>
      </c>
      <c r="Z1186">
        <v>0</v>
      </c>
      <c r="AA1186">
        <v>0</v>
      </c>
      <c r="AB1186">
        <v>11.494074259201803</v>
      </c>
      <c r="AC1186">
        <v>0</v>
      </c>
      <c r="AD1186">
        <v>0</v>
      </c>
      <c r="AE1186">
        <v>45.631666294616288</v>
      </c>
    </row>
    <row r="1187" spans="1:31" x14ac:dyDescent="0.3">
      <c r="A1187">
        <v>2554358</v>
      </c>
      <c r="B1187">
        <v>1</v>
      </c>
      <c r="C1187" t="s">
        <v>80</v>
      </c>
      <c r="D1187" t="s">
        <v>82</v>
      </c>
      <c r="E1187" t="s">
        <v>166</v>
      </c>
      <c r="F1187" t="s">
        <v>3622</v>
      </c>
      <c r="G1187" t="s">
        <v>168</v>
      </c>
      <c r="H1187" t="s">
        <v>157</v>
      </c>
      <c r="I1187" t="s">
        <v>136</v>
      </c>
      <c r="J1187" t="s">
        <v>137</v>
      </c>
      <c r="K1187" t="s">
        <v>138</v>
      </c>
      <c r="L1187" t="s">
        <v>3623</v>
      </c>
      <c r="M1187" t="s">
        <v>3624</v>
      </c>
      <c r="N1187">
        <v>0.60222222199999997</v>
      </c>
      <c r="O1187">
        <v>0</v>
      </c>
      <c r="P1187">
        <v>1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0.24320364590515586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0.24320364590515586</v>
      </c>
    </row>
    <row r="1188" spans="1:31" x14ac:dyDescent="0.3">
      <c r="A1188">
        <v>2554753</v>
      </c>
      <c r="B1188">
        <v>1</v>
      </c>
      <c r="C1188" t="s">
        <v>80</v>
      </c>
      <c r="D1188" t="s">
        <v>97</v>
      </c>
      <c r="E1188" t="s">
        <v>141</v>
      </c>
      <c r="F1188" t="s">
        <v>3546</v>
      </c>
      <c r="G1188" t="s">
        <v>202</v>
      </c>
      <c r="H1188" t="s">
        <v>135</v>
      </c>
      <c r="I1188" t="s">
        <v>136</v>
      </c>
      <c r="J1188" t="s">
        <v>137</v>
      </c>
      <c r="K1188" t="s">
        <v>138</v>
      </c>
      <c r="L1188" t="s">
        <v>3625</v>
      </c>
      <c r="M1188" t="s">
        <v>3626</v>
      </c>
      <c r="N1188">
        <v>3.1783333329999999</v>
      </c>
      <c r="O1188">
        <v>21</v>
      </c>
      <c r="P1188">
        <v>110</v>
      </c>
      <c r="Q1188">
        <v>4</v>
      </c>
      <c r="R1188">
        <v>35</v>
      </c>
      <c r="S1188">
        <v>4</v>
      </c>
      <c r="T1188">
        <v>19</v>
      </c>
      <c r="U1188">
        <v>0</v>
      </c>
      <c r="V1188">
        <v>0</v>
      </c>
      <c r="W1188">
        <v>223.02016195973158</v>
      </c>
      <c r="X1188">
        <v>575.87999828076215</v>
      </c>
      <c r="Y1188">
        <v>14.239994914436718</v>
      </c>
      <c r="Z1188">
        <v>67.338547197438444</v>
      </c>
      <c r="AA1188">
        <v>71.83760693739822</v>
      </c>
      <c r="AB1188">
        <v>49.282505469863388</v>
      </c>
      <c r="AC1188">
        <v>0</v>
      </c>
      <c r="AD1188">
        <v>0</v>
      </c>
      <c r="AE1188">
        <v>1001.5988147596305</v>
      </c>
    </row>
    <row r="1189" spans="1:31" x14ac:dyDescent="0.3">
      <c r="A1189">
        <v>2554859</v>
      </c>
      <c r="B1189">
        <v>1</v>
      </c>
      <c r="C1189" t="s">
        <v>80</v>
      </c>
      <c r="D1189" t="s">
        <v>94</v>
      </c>
      <c r="E1189" t="s">
        <v>155</v>
      </c>
      <c r="F1189" t="s">
        <v>3627</v>
      </c>
      <c r="G1189" t="s">
        <v>2558</v>
      </c>
      <c r="H1189" t="s">
        <v>157</v>
      </c>
      <c r="I1189" t="s">
        <v>136</v>
      </c>
      <c r="J1189" t="s">
        <v>137</v>
      </c>
      <c r="K1189" t="s">
        <v>138</v>
      </c>
      <c r="L1189" t="s">
        <v>3628</v>
      </c>
      <c r="M1189" t="s">
        <v>3629</v>
      </c>
      <c r="N1189">
        <v>1.5933333329999999</v>
      </c>
      <c r="O1189">
        <v>0</v>
      </c>
      <c r="P1189">
        <v>109</v>
      </c>
      <c r="Q1189">
        <v>0</v>
      </c>
      <c r="R1189">
        <v>4</v>
      </c>
      <c r="S1189">
        <v>0</v>
      </c>
      <c r="T1189">
        <v>14</v>
      </c>
      <c r="U1189">
        <v>0</v>
      </c>
      <c r="V1189">
        <v>0</v>
      </c>
      <c r="W1189">
        <v>0</v>
      </c>
      <c r="X1189">
        <v>26.285082639298377</v>
      </c>
      <c r="Y1189">
        <v>0</v>
      </c>
      <c r="Z1189">
        <v>6.6412676085586595</v>
      </c>
      <c r="AA1189">
        <v>0</v>
      </c>
      <c r="AB1189">
        <v>19.339499527737399</v>
      </c>
      <c r="AC1189">
        <v>0</v>
      </c>
      <c r="AD1189">
        <v>0</v>
      </c>
      <c r="AE1189">
        <v>52.265849775594432</v>
      </c>
    </row>
    <row r="1190" spans="1:31" x14ac:dyDescent="0.3">
      <c r="A1190">
        <v>2554968</v>
      </c>
      <c r="B1190">
        <v>1</v>
      </c>
      <c r="C1190" t="s">
        <v>80</v>
      </c>
      <c r="D1190" t="s">
        <v>108</v>
      </c>
      <c r="E1190" t="s">
        <v>155</v>
      </c>
      <c r="F1190" t="s">
        <v>3630</v>
      </c>
      <c r="G1190" t="s">
        <v>202</v>
      </c>
      <c r="H1190" t="s">
        <v>157</v>
      </c>
      <c r="I1190" t="s">
        <v>136</v>
      </c>
      <c r="J1190" t="s">
        <v>137</v>
      </c>
      <c r="K1190" t="s">
        <v>138</v>
      </c>
      <c r="L1190" t="s">
        <v>3631</v>
      </c>
      <c r="M1190" t="s">
        <v>3632</v>
      </c>
      <c r="N1190">
        <v>0.495</v>
      </c>
      <c r="O1190">
        <v>0</v>
      </c>
      <c r="P1190">
        <v>36</v>
      </c>
      <c r="Q1190">
        <v>0</v>
      </c>
      <c r="R1190">
        <v>25</v>
      </c>
      <c r="S1190">
        <v>0</v>
      </c>
      <c r="T1190">
        <v>8</v>
      </c>
      <c r="U1190">
        <v>0</v>
      </c>
      <c r="V1190">
        <v>0</v>
      </c>
      <c r="W1190">
        <v>0</v>
      </c>
      <c r="X1190">
        <v>3.7574544419537408</v>
      </c>
      <c r="Y1190">
        <v>0</v>
      </c>
      <c r="Z1190">
        <v>10.160172209006818</v>
      </c>
      <c r="AA1190">
        <v>0</v>
      </c>
      <c r="AB1190">
        <v>1.5908666740144202</v>
      </c>
      <c r="AC1190">
        <v>0</v>
      </c>
      <c r="AD1190">
        <v>0</v>
      </c>
      <c r="AE1190">
        <v>15.508493324974978</v>
      </c>
    </row>
    <row r="1191" spans="1:31" x14ac:dyDescent="0.3">
      <c r="A1191">
        <v>2554275</v>
      </c>
      <c r="B1191">
        <v>1</v>
      </c>
      <c r="C1191" t="s">
        <v>80</v>
      </c>
      <c r="D1191" t="s">
        <v>93</v>
      </c>
      <c r="E1191" t="s">
        <v>147</v>
      </c>
      <c r="F1191" t="s">
        <v>1771</v>
      </c>
      <c r="G1191" t="s">
        <v>134</v>
      </c>
      <c r="H1191" t="s">
        <v>135</v>
      </c>
      <c r="I1191" t="s">
        <v>136</v>
      </c>
      <c r="J1191" t="s">
        <v>137</v>
      </c>
      <c r="K1191" t="s">
        <v>138</v>
      </c>
      <c r="L1191" t="s">
        <v>3633</v>
      </c>
      <c r="M1191" t="s">
        <v>3634</v>
      </c>
      <c r="N1191">
        <v>0.70444444399999995</v>
      </c>
      <c r="O1191">
        <v>0</v>
      </c>
      <c r="P1191">
        <v>54</v>
      </c>
      <c r="Q1191">
        <v>4</v>
      </c>
      <c r="R1191">
        <v>120</v>
      </c>
      <c r="S1191">
        <v>3</v>
      </c>
      <c r="T1191">
        <v>55</v>
      </c>
      <c r="U1191">
        <v>0</v>
      </c>
      <c r="V1191">
        <v>0</v>
      </c>
      <c r="W1191">
        <v>0</v>
      </c>
      <c r="X1191">
        <v>9.2326314092433677</v>
      </c>
      <c r="Y1191">
        <v>20.571395053601233</v>
      </c>
      <c r="Z1191">
        <v>109.44966320684284</v>
      </c>
      <c r="AA1191">
        <v>4.9517087344365782</v>
      </c>
      <c r="AB1191">
        <v>40.287164345267691</v>
      </c>
      <c r="AC1191">
        <v>0</v>
      </c>
      <c r="AD1191">
        <v>0</v>
      </c>
      <c r="AE1191">
        <v>184.49256274939171</v>
      </c>
    </row>
    <row r="1192" spans="1:31" x14ac:dyDescent="0.3">
      <c r="A1192">
        <v>2555005</v>
      </c>
      <c r="B1192">
        <v>1</v>
      </c>
      <c r="C1192" t="s">
        <v>81</v>
      </c>
      <c r="D1192" t="s">
        <v>128</v>
      </c>
      <c r="E1192" t="s">
        <v>175</v>
      </c>
      <c r="F1192" t="s">
        <v>3635</v>
      </c>
      <c r="G1192" t="s">
        <v>213</v>
      </c>
      <c r="H1192" t="s">
        <v>157</v>
      </c>
      <c r="I1192" t="s">
        <v>136</v>
      </c>
      <c r="J1192" t="s">
        <v>137</v>
      </c>
      <c r="K1192" t="s">
        <v>138</v>
      </c>
      <c r="L1192" t="s">
        <v>3636</v>
      </c>
      <c r="M1192" t="s">
        <v>3637</v>
      </c>
      <c r="N1192">
        <v>2.0777777770000001</v>
      </c>
      <c r="O1192">
        <v>0</v>
      </c>
      <c r="P1192">
        <v>146</v>
      </c>
      <c r="Q1192">
        <v>0</v>
      </c>
      <c r="R1192">
        <v>0</v>
      </c>
      <c r="S1192">
        <v>0</v>
      </c>
      <c r="T1192">
        <v>3</v>
      </c>
      <c r="U1192">
        <v>0</v>
      </c>
      <c r="V1192">
        <v>0</v>
      </c>
      <c r="W1192">
        <v>0</v>
      </c>
      <c r="X1192">
        <v>49.861168868612864</v>
      </c>
      <c r="Y1192">
        <v>0</v>
      </c>
      <c r="Z1192">
        <v>0</v>
      </c>
      <c r="AA1192">
        <v>0</v>
      </c>
      <c r="AB1192">
        <v>2.2347716748397195</v>
      </c>
      <c r="AC1192">
        <v>0</v>
      </c>
      <c r="AD1192">
        <v>0</v>
      </c>
      <c r="AE1192">
        <v>52.095940543452585</v>
      </c>
    </row>
    <row r="1193" spans="1:31" x14ac:dyDescent="0.3">
      <c r="A1193">
        <v>2554530</v>
      </c>
      <c r="B1193">
        <v>1</v>
      </c>
      <c r="C1193" t="s">
        <v>80</v>
      </c>
      <c r="D1193" t="s">
        <v>95</v>
      </c>
      <c r="E1193" t="s">
        <v>166</v>
      </c>
      <c r="F1193" t="s">
        <v>3638</v>
      </c>
      <c r="G1193" t="s">
        <v>311</v>
      </c>
      <c r="H1193" t="s">
        <v>157</v>
      </c>
      <c r="I1193" t="s">
        <v>136</v>
      </c>
      <c r="J1193" t="s">
        <v>3</v>
      </c>
      <c r="K1193" t="s">
        <v>138</v>
      </c>
      <c r="L1193" t="s">
        <v>3639</v>
      </c>
      <c r="M1193" t="s">
        <v>3640</v>
      </c>
      <c r="N1193">
        <v>7.2547222219999998</v>
      </c>
      <c r="O1193">
        <v>0</v>
      </c>
      <c r="P1193">
        <v>2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0.11391466256346335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0.11391466256346335</v>
      </c>
    </row>
    <row r="1194" spans="1:31" x14ac:dyDescent="0.3">
      <c r="A1194">
        <v>2554338</v>
      </c>
      <c r="B1194">
        <v>1</v>
      </c>
      <c r="C1194" t="s">
        <v>80</v>
      </c>
      <c r="D1194" t="s">
        <v>104</v>
      </c>
      <c r="E1194" t="s">
        <v>132</v>
      </c>
      <c r="F1194" t="s">
        <v>3641</v>
      </c>
      <c r="G1194" t="s">
        <v>143</v>
      </c>
      <c r="H1194" t="s">
        <v>135</v>
      </c>
      <c r="I1194" t="s">
        <v>136</v>
      </c>
      <c r="J1194" t="s">
        <v>137</v>
      </c>
      <c r="K1194" t="s">
        <v>144</v>
      </c>
      <c r="L1194" t="s">
        <v>3642</v>
      </c>
      <c r="M1194" t="s">
        <v>3643</v>
      </c>
      <c r="N1194">
        <v>5.1415638880000003</v>
      </c>
      <c r="O1194">
        <v>16</v>
      </c>
      <c r="P1194">
        <v>289</v>
      </c>
      <c r="Q1194">
        <v>25</v>
      </c>
      <c r="R1194">
        <v>23</v>
      </c>
      <c r="S1194">
        <v>50</v>
      </c>
      <c r="T1194">
        <v>33</v>
      </c>
      <c r="U1194">
        <v>15</v>
      </c>
      <c r="V1194">
        <v>2</v>
      </c>
      <c r="W1194">
        <v>70.215109003192097</v>
      </c>
      <c r="X1194">
        <v>384.62634399410308</v>
      </c>
      <c r="Y1194">
        <v>279.53239057742815</v>
      </c>
      <c r="Z1194">
        <v>162.87377084605933</v>
      </c>
      <c r="AA1194">
        <v>4084.4321109014982</v>
      </c>
      <c r="AB1194">
        <v>274.73043782287169</v>
      </c>
      <c r="AC1194">
        <v>36472.074435844595</v>
      </c>
      <c r="AD1194">
        <v>540.57876232498916</v>
      </c>
      <c r="AE1194">
        <v>42269.063361314744</v>
      </c>
    </row>
    <row r="1195" spans="1:31" x14ac:dyDescent="0.3">
      <c r="A1195">
        <v>2554656</v>
      </c>
      <c r="B1195">
        <v>1</v>
      </c>
      <c r="C1195" t="s">
        <v>81</v>
      </c>
      <c r="D1195" t="s">
        <v>123</v>
      </c>
      <c r="E1195" t="s">
        <v>155</v>
      </c>
      <c r="F1195" t="s">
        <v>3644</v>
      </c>
      <c r="G1195" t="s">
        <v>206</v>
      </c>
      <c r="H1195" t="s">
        <v>157</v>
      </c>
      <c r="I1195" t="s">
        <v>136</v>
      </c>
      <c r="J1195" t="s">
        <v>137</v>
      </c>
      <c r="K1195" t="s">
        <v>138</v>
      </c>
      <c r="L1195" t="s">
        <v>3645</v>
      </c>
      <c r="M1195" t="s">
        <v>3646</v>
      </c>
      <c r="N1195">
        <v>1.359722222</v>
      </c>
      <c r="O1195">
        <v>0</v>
      </c>
      <c r="P1195">
        <v>1</v>
      </c>
      <c r="Q1195">
        <v>0</v>
      </c>
      <c r="R1195">
        <v>31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5.4228640125595841E-2</v>
      </c>
      <c r="Y1195">
        <v>0</v>
      </c>
      <c r="Z1195">
        <v>33.856936136244251</v>
      </c>
      <c r="AA1195">
        <v>0</v>
      </c>
      <c r="AB1195">
        <v>0</v>
      </c>
      <c r="AC1195">
        <v>0</v>
      </c>
      <c r="AD1195">
        <v>0</v>
      </c>
      <c r="AE1195">
        <v>33.911164776369844</v>
      </c>
    </row>
    <row r="1196" spans="1:31" x14ac:dyDescent="0.3">
      <c r="A1196">
        <v>2554693</v>
      </c>
      <c r="B1196">
        <v>1</v>
      </c>
      <c r="C1196" t="s">
        <v>81</v>
      </c>
      <c r="D1196" t="s">
        <v>117</v>
      </c>
      <c r="E1196" t="s">
        <v>155</v>
      </c>
      <c r="F1196" t="s">
        <v>3647</v>
      </c>
      <c r="G1196" t="s">
        <v>194</v>
      </c>
      <c r="H1196" t="s">
        <v>157</v>
      </c>
      <c r="I1196" t="s">
        <v>136</v>
      </c>
      <c r="J1196" t="s">
        <v>137</v>
      </c>
      <c r="K1196" t="s">
        <v>144</v>
      </c>
      <c r="L1196" t="s">
        <v>3648</v>
      </c>
      <c r="M1196" t="s">
        <v>3649</v>
      </c>
      <c r="N1196">
        <v>0.73722222199999998</v>
      </c>
      <c r="O1196">
        <v>0</v>
      </c>
      <c r="P1196">
        <v>36</v>
      </c>
      <c r="Q1196">
        <v>0</v>
      </c>
      <c r="R1196">
        <v>8</v>
      </c>
      <c r="S1196">
        <v>0</v>
      </c>
      <c r="T1196">
        <v>4</v>
      </c>
      <c r="U1196">
        <v>0</v>
      </c>
      <c r="V1196">
        <v>0</v>
      </c>
      <c r="W1196">
        <v>0</v>
      </c>
      <c r="X1196">
        <v>3.2018850850875586</v>
      </c>
      <c r="Y1196">
        <v>0</v>
      </c>
      <c r="Z1196">
        <v>1.4695031056730357</v>
      </c>
      <c r="AA1196">
        <v>0</v>
      </c>
      <c r="AB1196">
        <v>1.0678131214758899</v>
      </c>
      <c r="AC1196">
        <v>0</v>
      </c>
      <c r="AD1196">
        <v>0</v>
      </c>
      <c r="AE1196">
        <v>5.7392013122364842</v>
      </c>
    </row>
    <row r="1197" spans="1:31" x14ac:dyDescent="0.3">
      <c r="A1197">
        <v>2554378</v>
      </c>
      <c r="B1197">
        <v>1</v>
      </c>
      <c r="C1197" t="s">
        <v>80</v>
      </c>
      <c r="D1197" t="s">
        <v>95</v>
      </c>
      <c r="E1197" t="s">
        <v>147</v>
      </c>
      <c r="F1197" t="s">
        <v>3650</v>
      </c>
      <c r="G1197" t="s">
        <v>143</v>
      </c>
      <c r="H1197" t="s">
        <v>135</v>
      </c>
      <c r="I1197" t="s">
        <v>136</v>
      </c>
      <c r="J1197" t="s">
        <v>137</v>
      </c>
      <c r="K1197" t="s">
        <v>144</v>
      </c>
      <c r="L1197" t="s">
        <v>3651</v>
      </c>
      <c r="M1197" t="s">
        <v>3652</v>
      </c>
      <c r="N1197">
        <v>6.8258333330000003</v>
      </c>
      <c r="O1197">
        <v>0</v>
      </c>
      <c r="P1197">
        <v>1236</v>
      </c>
      <c r="Q1197">
        <v>0</v>
      </c>
      <c r="R1197">
        <v>10</v>
      </c>
      <c r="S1197">
        <v>0</v>
      </c>
      <c r="T1197">
        <v>73</v>
      </c>
      <c r="U1197">
        <v>0</v>
      </c>
      <c r="V1197">
        <v>0</v>
      </c>
      <c r="W1197">
        <v>0</v>
      </c>
      <c r="X1197">
        <v>1634.8576127071192</v>
      </c>
      <c r="Y1197">
        <v>0</v>
      </c>
      <c r="Z1197">
        <v>40.489561958793715</v>
      </c>
      <c r="AA1197">
        <v>0</v>
      </c>
      <c r="AB1197">
        <v>819.82637967977041</v>
      </c>
      <c r="AC1197">
        <v>0</v>
      </c>
      <c r="AD1197">
        <v>0</v>
      </c>
      <c r="AE1197">
        <v>2495.1735543456834</v>
      </c>
    </row>
    <row r="1198" spans="1:31" x14ac:dyDescent="0.3">
      <c r="A1198">
        <v>2554401</v>
      </c>
      <c r="B1198">
        <v>1</v>
      </c>
      <c r="C1198" t="s">
        <v>80</v>
      </c>
      <c r="D1198" t="s">
        <v>95</v>
      </c>
      <c r="E1198" t="s">
        <v>141</v>
      </c>
      <c r="F1198" t="s">
        <v>3653</v>
      </c>
      <c r="G1198" t="s">
        <v>194</v>
      </c>
      <c r="H1198" t="s">
        <v>135</v>
      </c>
      <c r="I1198" t="s">
        <v>136</v>
      </c>
      <c r="J1198" t="s">
        <v>137</v>
      </c>
      <c r="K1198" t="s">
        <v>144</v>
      </c>
      <c r="L1198" t="s">
        <v>3654</v>
      </c>
      <c r="M1198" t="s">
        <v>3655</v>
      </c>
      <c r="N1198">
        <v>4.5619444439999999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3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245.88658506613262</v>
      </c>
      <c r="AD1198">
        <v>0</v>
      </c>
      <c r="AE1198">
        <v>245.88658506613262</v>
      </c>
    </row>
    <row r="1199" spans="1:31" x14ac:dyDescent="0.3">
      <c r="A1199">
        <v>2554215</v>
      </c>
      <c r="B1199">
        <v>1</v>
      </c>
      <c r="C1199" t="s">
        <v>80</v>
      </c>
      <c r="D1199" t="s">
        <v>108</v>
      </c>
      <c r="E1199" t="s">
        <v>155</v>
      </c>
      <c r="F1199" t="s">
        <v>3656</v>
      </c>
      <c r="G1199" t="s">
        <v>206</v>
      </c>
      <c r="H1199" t="s">
        <v>157</v>
      </c>
      <c r="I1199" t="s">
        <v>136</v>
      </c>
      <c r="J1199" t="s">
        <v>137</v>
      </c>
      <c r="K1199" t="s">
        <v>138</v>
      </c>
      <c r="L1199" t="s">
        <v>3657</v>
      </c>
      <c r="M1199" t="s">
        <v>3658</v>
      </c>
      <c r="N1199">
        <v>0.54083333300000003</v>
      </c>
      <c r="O1199">
        <v>0</v>
      </c>
      <c r="P1199">
        <v>194</v>
      </c>
      <c r="Q1199">
        <v>0</v>
      </c>
      <c r="R1199">
        <v>8</v>
      </c>
      <c r="S1199">
        <v>0</v>
      </c>
      <c r="T1199">
        <v>10</v>
      </c>
      <c r="U1199">
        <v>0</v>
      </c>
      <c r="V1199">
        <v>0</v>
      </c>
      <c r="W1199">
        <v>0</v>
      </c>
      <c r="X1199">
        <v>16.281989215464485</v>
      </c>
      <c r="Y1199">
        <v>0</v>
      </c>
      <c r="Z1199">
        <v>0.95004324686530006</v>
      </c>
      <c r="AA1199">
        <v>0</v>
      </c>
      <c r="AB1199">
        <v>1.0365260286607874</v>
      </c>
      <c r="AC1199">
        <v>0</v>
      </c>
      <c r="AD1199">
        <v>0</v>
      </c>
      <c r="AE1199">
        <v>18.268558490990571</v>
      </c>
    </row>
    <row r="1200" spans="1:31" x14ac:dyDescent="0.3">
      <c r="A1200">
        <v>2554879</v>
      </c>
      <c r="B1200">
        <v>1</v>
      </c>
      <c r="C1200" t="s">
        <v>80</v>
      </c>
      <c r="D1200" t="s">
        <v>107</v>
      </c>
      <c r="E1200" t="s">
        <v>155</v>
      </c>
      <c r="F1200" t="s">
        <v>3659</v>
      </c>
      <c r="G1200" t="s">
        <v>202</v>
      </c>
      <c r="H1200" t="s">
        <v>157</v>
      </c>
      <c r="I1200" t="s">
        <v>136</v>
      </c>
      <c r="J1200" t="s">
        <v>137</v>
      </c>
      <c r="K1200" t="s">
        <v>138</v>
      </c>
      <c r="L1200" t="s">
        <v>3660</v>
      </c>
      <c r="M1200" t="s">
        <v>3661</v>
      </c>
      <c r="N1200">
        <v>0.81166666600000004</v>
      </c>
      <c r="O1200">
        <v>0</v>
      </c>
      <c r="P1200">
        <v>146</v>
      </c>
      <c r="Q1200">
        <v>0</v>
      </c>
      <c r="R1200">
        <v>0</v>
      </c>
      <c r="S1200">
        <v>0</v>
      </c>
      <c r="T1200">
        <v>12</v>
      </c>
      <c r="U1200">
        <v>0</v>
      </c>
      <c r="V1200">
        <v>1</v>
      </c>
      <c r="W1200">
        <v>0</v>
      </c>
      <c r="X1200">
        <v>21.0644802315216</v>
      </c>
      <c r="Y1200">
        <v>0</v>
      </c>
      <c r="Z1200">
        <v>0</v>
      </c>
      <c r="AA1200">
        <v>0</v>
      </c>
      <c r="AB1200">
        <v>10.405263117371923</v>
      </c>
      <c r="AC1200">
        <v>0</v>
      </c>
      <c r="AD1200">
        <v>0.67323926845703497</v>
      </c>
      <c r="AE1200">
        <v>32.142982617350555</v>
      </c>
    </row>
    <row r="1201" spans="1:31" x14ac:dyDescent="0.3">
      <c r="A1201">
        <v>2554779</v>
      </c>
      <c r="B1201">
        <v>1</v>
      </c>
      <c r="C1201" t="s">
        <v>80</v>
      </c>
      <c r="D1201" t="s">
        <v>94</v>
      </c>
      <c r="E1201" t="s">
        <v>155</v>
      </c>
      <c r="F1201" t="s">
        <v>3662</v>
      </c>
      <c r="G1201" t="s">
        <v>202</v>
      </c>
      <c r="H1201" t="s">
        <v>157</v>
      </c>
      <c r="I1201" t="s">
        <v>136</v>
      </c>
      <c r="J1201" t="s">
        <v>137</v>
      </c>
      <c r="K1201" t="s">
        <v>138</v>
      </c>
      <c r="L1201" t="s">
        <v>3663</v>
      </c>
      <c r="M1201" t="s">
        <v>3664</v>
      </c>
      <c r="N1201">
        <v>2.2397222220000002</v>
      </c>
      <c r="O1201">
        <v>0</v>
      </c>
      <c r="P1201">
        <v>687</v>
      </c>
      <c r="Q1201">
        <v>0</v>
      </c>
      <c r="R1201">
        <v>0</v>
      </c>
      <c r="S1201">
        <v>0</v>
      </c>
      <c r="T1201">
        <v>49</v>
      </c>
      <c r="U1201">
        <v>0</v>
      </c>
      <c r="V1201">
        <v>0</v>
      </c>
      <c r="W1201">
        <v>0</v>
      </c>
      <c r="X1201">
        <v>319.80536589723249</v>
      </c>
      <c r="Y1201">
        <v>0</v>
      </c>
      <c r="Z1201">
        <v>0</v>
      </c>
      <c r="AA1201">
        <v>0</v>
      </c>
      <c r="AB1201">
        <v>143.52391798604688</v>
      </c>
      <c r="AC1201">
        <v>0</v>
      </c>
      <c r="AD1201">
        <v>0</v>
      </c>
      <c r="AE1201">
        <v>463.32928388327934</v>
      </c>
    </row>
    <row r="1202" spans="1:31" x14ac:dyDescent="0.3">
      <c r="A1202">
        <v>2554238</v>
      </c>
      <c r="B1202">
        <v>1</v>
      </c>
      <c r="C1202" t="s">
        <v>80</v>
      </c>
      <c r="D1202" t="s">
        <v>88</v>
      </c>
      <c r="E1202" t="s">
        <v>171</v>
      </c>
      <c r="F1202" t="s">
        <v>3597</v>
      </c>
      <c r="G1202" t="s">
        <v>177</v>
      </c>
      <c r="H1202" t="s">
        <v>157</v>
      </c>
      <c r="I1202" t="s">
        <v>136</v>
      </c>
      <c r="J1202" t="s">
        <v>137</v>
      </c>
      <c r="K1202" t="s">
        <v>138</v>
      </c>
      <c r="L1202" t="s">
        <v>3665</v>
      </c>
      <c r="M1202" t="s">
        <v>3666</v>
      </c>
      <c r="N1202">
        <v>2.2438888879999999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38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39.580646987779296</v>
      </c>
      <c r="AC1202">
        <v>0</v>
      </c>
      <c r="AD1202">
        <v>0</v>
      </c>
      <c r="AE1202">
        <v>39.580646987779296</v>
      </c>
    </row>
    <row r="1203" spans="1:31" x14ac:dyDescent="0.3">
      <c r="A1203">
        <v>2554384</v>
      </c>
      <c r="B1203">
        <v>1</v>
      </c>
      <c r="C1203" t="s">
        <v>80</v>
      </c>
      <c r="D1203" t="s">
        <v>97</v>
      </c>
      <c r="E1203" t="s">
        <v>147</v>
      </c>
      <c r="F1203" t="s">
        <v>3667</v>
      </c>
      <c r="G1203" t="s">
        <v>143</v>
      </c>
      <c r="H1203" t="s">
        <v>135</v>
      </c>
      <c r="I1203" t="s">
        <v>136</v>
      </c>
      <c r="J1203" t="s">
        <v>137</v>
      </c>
      <c r="K1203" t="s">
        <v>144</v>
      </c>
      <c r="L1203" t="s">
        <v>3668</v>
      </c>
      <c r="M1203" t="s">
        <v>3669</v>
      </c>
      <c r="N1203">
        <v>4.8497222219999996</v>
      </c>
      <c r="O1203">
        <v>0</v>
      </c>
      <c r="P1203">
        <v>109</v>
      </c>
      <c r="Q1203">
        <v>0</v>
      </c>
      <c r="R1203">
        <v>6</v>
      </c>
      <c r="S1203">
        <v>3</v>
      </c>
      <c r="T1203">
        <v>11</v>
      </c>
      <c r="U1203">
        <v>0</v>
      </c>
      <c r="V1203">
        <v>0</v>
      </c>
      <c r="W1203">
        <v>0</v>
      </c>
      <c r="X1203">
        <v>271.21890197902502</v>
      </c>
      <c r="Y1203">
        <v>0</v>
      </c>
      <c r="Z1203">
        <v>32.728049410278828</v>
      </c>
      <c r="AA1203">
        <v>4855.9183879060683</v>
      </c>
      <c r="AB1203">
        <v>82.194002191586449</v>
      </c>
      <c r="AC1203">
        <v>0</v>
      </c>
      <c r="AD1203">
        <v>0</v>
      </c>
      <c r="AE1203">
        <v>5242.0593414869581</v>
      </c>
    </row>
    <row r="1204" spans="1:31" x14ac:dyDescent="0.3">
      <c r="A1204">
        <v>2554278</v>
      </c>
      <c r="B1204">
        <v>1</v>
      </c>
      <c r="C1204" t="s">
        <v>80</v>
      </c>
      <c r="D1204" t="s">
        <v>103</v>
      </c>
      <c r="E1204" t="s">
        <v>132</v>
      </c>
      <c r="F1204" t="s">
        <v>2388</v>
      </c>
      <c r="G1204" t="s">
        <v>254</v>
      </c>
      <c r="H1204" t="s">
        <v>135</v>
      </c>
      <c r="I1204" t="s">
        <v>136</v>
      </c>
      <c r="J1204" t="s">
        <v>137</v>
      </c>
      <c r="K1204" t="s">
        <v>138</v>
      </c>
      <c r="L1204" t="s">
        <v>3670</v>
      </c>
      <c r="M1204" t="s">
        <v>3671</v>
      </c>
      <c r="N1204">
        <v>1.415</v>
      </c>
      <c r="O1204">
        <v>1</v>
      </c>
      <c r="P1204">
        <v>2275</v>
      </c>
      <c r="Q1204">
        <v>32</v>
      </c>
      <c r="R1204">
        <v>22</v>
      </c>
      <c r="S1204">
        <v>46</v>
      </c>
      <c r="T1204">
        <v>1176</v>
      </c>
      <c r="U1204">
        <v>15</v>
      </c>
      <c r="V1204">
        <v>14</v>
      </c>
      <c r="W1204">
        <v>0.46505875714250999</v>
      </c>
      <c r="X1204">
        <v>684.12162418956621</v>
      </c>
      <c r="Y1204">
        <v>563.73850959897811</v>
      </c>
      <c r="Z1204">
        <v>85.800776797751695</v>
      </c>
      <c r="AA1204">
        <v>2481.5314779597948</v>
      </c>
      <c r="AB1204">
        <v>1536.8278270425719</v>
      </c>
      <c r="AC1204">
        <v>1582.3696531266689</v>
      </c>
      <c r="AD1204">
        <v>635.33936557605136</v>
      </c>
      <c r="AE1204">
        <v>7570.1942930485247</v>
      </c>
    </row>
    <row r="1205" spans="1:31" x14ac:dyDescent="0.3">
      <c r="A1205">
        <v>2554919</v>
      </c>
      <c r="B1205">
        <v>1</v>
      </c>
      <c r="C1205" t="s">
        <v>80</v>
      </c>
      <c r="D1205" t="s">
        <v>90</v>
      </c>
      <c r="E1205" t="s">
        <v>166</v>
      </c>
      <c r="F1205" t="s">
        <v>3672</v>
      </c>
      <c r="G1205" t="s">
        <v>181</v>
      </c>
      <c r="H1205" t="s">
        <v>157</v>
      </c>
      <c r="I1205" t="s">
        <v>136</v>
      </c>
      <c r="J1205" t="s">
        <v>137</v>
      </c>
      <c r="K1205" t="s">
        <v>138</v>
      </c>
      <c r="L1205" t="s">
        <v>3673</v>
      </c>
      <c r="M1205" t="s">
        <v>3674</v>
      </c>
      <c r="N1205">
        <v>3.25</v>
      </c>
      <c r="O1205">
        <v>0</v>
      </c>
      <c r="P1205">
        <v>1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0.60569894091606002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0.60569894091606002</v>
      </c>
    </row>
    <row r="1206" spans="1:31" x14ac:dyDescent="0.3">
      <c r="A1206">
        <v>2554524</v>
      </c>
      <c r="B1206">
        <v>1</v>
      </c>
      <c r="C1206" t="s">
        <v>81</v>
      </c>
      <c r="D1206" t="s">
        <v>121</v>
      </c>
      <c r="E1206" t="s">
        <v>155</v>
      </c>
      <c r="F1206" t="s">
        <v>3675</v>
      </c>
      <c r="G1206" t="s">
        <v>194</v>
      </c>
      <c r="H1206" t="s">
        <v>157</v>
      </c>
      <c r="I1206" t="s">
        <v>136</v>
      </c>
      <c r="J1206" t="s">
        <v>137</v>
      </c>
      <c r="K1206" t="s">
        <v>144</v>
      </c>
      <c r="L1206" t="s">
        <v>3676</v>
      </c>
      <c r="M1206" t="s">
        <v>3677</v>
      </c>
      <c r="N1206">
        <v>0.686111111</v>
      </c>
      <c r="O1206">
        <v>0</v>
      </c>
      <c r="P1206">
        <v>15</v>
      </c>
      <c r="Q1206">
        <v>0</v>
      </c>
      <c r="R1206">
        <v>1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1.6678875660903096</v>
      </c>
      <c r="Y1206">
        <v>0</v>
      </c>
      <c r="Z1206">
        <v>1.2038461228560001E-2</v>
      </c>
      <c r="AA1206">
        <v>0</v>
      </c>
      <c r="AB1206">
        <v>0</v>
      </c>
      <c r="AC1206">
        <v>0</v>
      </c>
      <c r="AD1206">
        <v>0</v>
      </c>
      <c r="AE1206">
        <v>1.6799260273188696</v>
      </c>
    </row>
    <row r="1207" spans="1:31" x14ac:dyDescent="0.3">
      <c r="A1207">
        <v>2554816</v>
      </c>
      <c r="B1207">
        <v>1</v>
      </c>
      <c r="C1207" t="s">
        <v>81</v>
      </c>
      <c r="D1207" t="s">
        <v>113</v>
      </c>
      <c r="E1207" t="s">
        <v>155</v>
      </c>
      <c r="F1207" t="s">
        <v>3678</v>
      </c>
      <c r="G1207" t="s">
        <v>206</v>
      </c>
      <c r="H1207" t="s">
        <v>157</v>
      </c>
      <c r="I1207" t="s">
        <v>136</v>
      </c>
      <c r="J1207" t="s">
        <v>137</v>
      </c>
      <c r="K1207" t="s">
        <v>138</v>
      </c>
      <c r="L1207" t="s">
        <v>3679</v>
      </c>
      <c r="M1207" t="s">
        <v>3680</v>
      </c>
      <c r="N1207">
        <v>1.003055555</v>
      </c>
      <c r="O1207">
        <v>0</v>
      </c>
      <c r="P1207">
        <v>18</v>
      </c>
      <c r="Q1207">
        <v>0</v>
      </c>
      <c r="R1207">
        <v>12</v>
      </c>
      <c r="S1207">
        <v>0</v>
      </c>
      <c r="T1207">
        <v>4</v>
      </c>
      <c r="U1207">
        <v>0</v>
      </c>
      <c r="V1207">
        <v>0</v>
      </c>
      <c r="W1207">
        <v>0</v>
      </c>
      <c r="X1207">
        <v>3.3373241211959384</v>
      </c>
      <c r="Y1207">
        <v>0</v>
      </c>
      <c r="Z1207">
        <v>1.6998704299045981</v>
      </c>
      <c r="AA1207">
        <v>0</v>
      </c>
      <c r="AB1207">
        <v>3.9153915847128169</v>
      </c>
      <c r="AC1207">
        <v>0</v>
      </c>
      <c r="AD1207">
        <v>0</v>
      </c>
      <c r="AE1207">
        <v>8.9525861358133536</v>
      </c>
    </row>
    <row r="1208" spans="1:31" x14ac:dyDescent="0.3">
      <c r="A1208">
        <v>2554570</v>
      </c>
      <c r="B1208">
        <v>1</v>
      </c>
      <c r="C1208" t="s">
        <v>80</v>
      </c>
      <c r="D1208" t="s">
        <v>89</v>
      </c>
      <c r="E1208" t="s">
        <v>184</v>
      </c>
      <c r="F1208" t="s">
        <v>3681</v>
      </c>
      <c r="G1208" t="s">
        <v>143</v>
      </c>
      <c r="H1208" t="s">
        <v>135</v>
      </c>
      <c r="I1208" t="s">
        <v>136</v>
      </c>
      <c r="J1208" t="s">
        <v>137</v>
      </c>
      <c r="K1208" t="s">
        <v>144</v>
      </c>
      <c r="L1208" t="s">
        <v>3682</v>
      </c>
      <c r="M1208" t="s">
        <v>3683</v>
      </c>
      <c r="N1208">
        <v>2.1625000000000001</v>
      </c>
      <c r="O1208">
        <v>0</v>
      </c>
      <c r="P1208">
        <v>719</v>
      </c>
      <c r="Q1208">
        <v>3</v>
      </c>
      <c r="R1208">
        <v>82</v>
      </c>
      <c r="S1208">
        <v>11</v>
      </c>
      <c r="T1208">
        <v>89</v>
      </c>
      <c r="U1208">
        <v>1</v>
      </c>
      <c r="V1208">
        <v>0</v>
      </c>
      <c r="W1208">
        <v>0</v>
      </c>
      <c r="X1208">
        <v>787.49926946099208</v>
      </c>
      <c r="Y1208">
        <v>1.3688789086472501</v>
      </c>
      <c r="Z1208">
        <v>97.511446715228118</v>
      </c>
      <c r="AA1208">
        <v>464.01607453684829</v>
      </c>
      <c r="AB1208">
        <v>446.91269967393657</v>
      </c>
      <c r="AC1208">
        <v>31.120753192074105</v>
      </c>
      <c r="AD1208">
        <v>0</v>
      </c>
      <c r="AE1208">
        <v>1828.4291224877265</v>
      </c>
    </row>
    <row r="1209" spans="1:31" x14ac:dyDescent="0.3">
      <c r="A1209">
        <v>2554341</v>
      </c>
      <c r="B1209">
        <v>1</v>
      </c>
      <c r="C1209" t="s">
        <v>81</v>
      </c>
      <c r="D1209" t="s">
        <v>112</v>
      </c>
      <c r="E1209" t="s">
        <v>141</v>
      </c>
      <c r="F1209" t="s">
        <v>2753</v>
      </c>
      <c r="G1209" t="s">
        <v>194</v>
      </c>
      <c r="H1209" t="s">
        <v>135</v>
      </c>
      <c r="I1209" t="s">
        <v>136</v>
      </c>
      <c r="J1209" t="s">
        <v>137</v>
      </c>
      <c r="K1209" t="s">
        <v>144</v>
      </c>
      <c r="L1209" t="s">
        <v>3684</v>
      </c>
      <c r="M1209" t="s">
        <v>3685</v>
      </c>
      <c r="N1209">
        <v>8.6152777769999993</v>
      </c>
      <c r="O1209">
        <v>3</v>
      </c>
      <c r="P1209">
        <v>1283</v>
      </c>
      <c r="Q1209">
        <v>5</v>
      </c>
      <c r="R1209">
        <v>37</v>
      </c>
      <c r="S1209">
        <v>7</v>
      </c>
      <c r="T1209">
        <v>68</v>
      </c>
      <c r="U1209">
        <v>0</v>
      </c>
      <c r="V1209">
        <v>0</v>
      </c>
      <c r="W1209">
        <v>5.5439559355200014</v>
      </c>
      <c r="X1209">
        <v>913.34959017583617</v>
      </c>
      <c r="Y1209">
        <v>309.37068776859337</v>
      </c>
      <c r="Z1209">
        <v>81.480574505911775</v>
      </c>
      <c r="AA1209">
        <v>186.29450058383298</v>
      </c>
      <c r="AB1209">
        <v>226.40125264481938</v>
      </c>
      <c r="AC1209">
        <v>0</v>
      </c>
      <c r="AD1209">
        <v>0</v>
      </c>
      <c r="AE1209">
        <v>1722.4405616145139</v>
      </c>
    </row>
    <row r="1210" spans="1:31" x14ac:dyDescent="0.3">
      <c r="A1210">
        <v>2554318</v>
      </c>
      <c r="B1210">
        <v>1</v>
      </c>
      <c r="C1210" t="s">
        <v>80</v>
      </c>
      <c r="D1210" t="s">
        <v>94</v>
      </c>
      <c r="E1210" t="s">
        <v>141</v>
      </c>
      <c r="F1210" t="s">
        <v>3686</v>
      </c>
      <c r="G1210" t="s">
        <v>318</v>
      </c>
      <c r="H1210" t="s">
        <v>135</v>
      </c>
      <c r="I1210" t="s">
        <v>136</v>
      </c>
      <c r="J1210" t="s">
        <v>137</v>
      </c>
      <c r="K1210" t="s">
        <v>138</v>
      </c>
      <c r="L1210" t="s">
        <v>3687</v>
      </c>
      <c r="M1210" t="s">
        <v>3688</v>
      </c>
      <c r="N1210">
        <v>0.60222222199999997</v>
      </c>
      <c r="O1210">
        <v>0</v>
      </c>
      <c r="P1210">
        <v>0</v>
      </c>
      <c r="Q1210">
        <v>35</v>
      </c>
      <c r="R1210">
        <v>137</v>
      </c>
      <c r="S1210">
        <v>2</v>
      </c>
      <c r="T1210">
        <v>9</v>
      </c>
      <c r="U1210">
        <v>0</v>
      </c>
      <c r="V1210">
        <v>0</v>
      </c>
      <c r="W1210">
        <v>0</v>
      </c>
      <c r="X1210">
        <v>0</v>
      </c>
      <c r="Y1210">
        <v>35.032893107256655</v>
      </c>
      <c r="Z1210">
        <v>108.33817486591064</v>
      </c>
      <c r="AA1210">
        <v>11.65227346627896</v>
      </c>
      <c r="AB1210">
        <v>7.6630345157539317</v>
      </c>
      <c r="AC1210">
        <v>0</v>
      </c>
      <c r="AD1210">
        <v>0</v>
      </c>
      <c r="AE1210">
        <v>162.68637595520019</v>
      </c>
    </row>
    <row r="1211" spans="1:31" x14ac:dyDescent="0.3">
      <c r="A1211">
        <v>2554982</v>
      </c>
      <c r="B1211">
        <v>1</v>
      </c>
      <c r="C1211" t="s">
        <v>80</v>
      </c>
      <c r="D1211" t="s">
        <v>83</v>
      </c>
      <c r="E1211" t="s">
        <v>155</v>
      </c>
      <c r="F1211" t="s">
        <v>1615</v>
      </c>
      <c r="G1211" t="s">
        <v>202</v>
      </c>
      <c r="H1211" t="s">
        <v>157</v>
      </c>
      <c r="I1211" t="s">
        <v>136</v>
      </c>
      <c r="J1211" t="s">
        <v>137</v>
      </c>
      <c r="K1211" t="s">
        <v>138</v>
      </c>
      <c r="L1211" t="s">
        <v>3689</v>
      </c>
      <c r="M1211" t="s">
        <v>3690</v>
      </c>
      <c r="N1211">
        <v>1.175</v>
      </c>
      <c r="O1211">
        <v>0</v>
      </c>
      <c r="P1211">
        <v>43</v>
      </c>
      <c r="Q1211">
        <v>0</v>
      </c>
      <c r="R1211">
        <v>0</v>
      </c>
      <c r="S1211">
        <v>0</v>
      </c>
      <c r="T1211">
        <v>38</v>
      </c>
      <c r="U1211">
        <v>0</v>
      </c>
      <c r="V1211">
        <v>2</v>
      </c>
      <c r="W1211">
        <v>0</v>
      </c>
      <c r="X1211">
        <v>12.730486636216714</v>
      </c>
      <c r="Y1211">
        <v>0</v>
      </c>
      <c r="Z1211">
        <v>0</v>
      </c>
      <c r="AA1211">
        <v>0</v>
      </c>
      <c r="AB1211">
        <v>94.252741747164606</v>
      </c>
      <c r="AC1211">
        <v>0</v>
      </c>
      <c r="AD1211">
        <v>19.938712968771355</v>
      </c>
      <c r="AE1211">
        <v>126.92194135215267</v>
      </c>
    </row>
    <row r="1212" spans="1:31" x14ac:dyDescent="0.3">
      <c r="A1212">
        <v>2554361</v>
      </c>
      <c r="B1212">
        <v>1</v>
      </c>
      <c r="C1212" t="s">
        <v>80</v>
      </c>
      <c r="D1212" t="s">
        <v>111</v>
      </c>
      <c r="E1212" t="s">
        <v>171</v>
      </c>
      <c r="F1212" t="s">
        <v>3691</v>
      </c>
      <c r="G1212" t="s">
        <v>190</v>
      </c>
      <c r="H1212" t="s">
        <v>157</v>
      </c>
      <c r="I1212" t="s">
        <v>136</v>
      </c>
      <c r="J1212" t="s">
        <v>137</v>
      </c>
      <c r="K1212" t="s">
        <v>138</v>
      </c>
      <c r="L1212" t="s">
        <v>3692</v>
      </c>
      <c r="M1212" t="s">
        <v>3693</v>
      </c>
      <c r="N1212">
        <v>1.48</v>
      </c>
      <c r="O1212">
        <v>0</v>
      </c>
      <c r="P1212">
        <v>139</v>
      </c>
      <c r="Q1212">
        <v>0</v>
      </c>
      <c r="R1212">
        <v>0</v>
      </c>
      <c r="S1212">
        <v>0</v>
      </c>
      <c r="T1212">
        <v>11</v>
      </c>
      <c r="U1212">
        <v>0</v>
      </c>
      <c r="V1212">
        <v>0</v>
      </c>
      <c r="W1212">
        <v>0</v>
      </c>
      <c r="X1212">
        <v>46.944500283905192</v>
      </c>
      <c r="Y1212">
        <v>0</v>
      </c>
      <c r="Z1212">
        <v>0</v>
      </c>
      <c r="AA1212">
        <v>0</v>
      </c>
      <c r="AB1212">
        <v>5.4416110057683849</v>
      </c>
      <c r="AC1212">
        <v>0</v>
      </c>
      <c r="AD1212">
        <v>0</v>
      </c>
      <c r="AE1212">
        <v>52.386111289673579</v>
      </c>
    </row>
    <row r="1213" spans="1:31" x14ac:dyDescent="0.3">
      <c r="A1213">
        <v>2554882</v>
      </c>
      <c r="B1213">
        <v>1</v>
      </c>
      <c r="C1213" t="s">
        <v>81</v>
      </c>
      <c r="D1213" t="s">
        <v>128</v>
      </c>
      <c r="E1213" t="s">
        <v>184</v>
      </c>
      <c r="F1213" t="s">
        <v>3694</v>
      </c>
      <c r="G1213" t="s">
        <v>1056</v>
      </c>
      <c r="H1213" t="s">
        <v>135</v>
      </c>
      <c r="I1213" t="s">
        <v>136</v>
      </c>
      <c r="J1213" t="s">
        <v>137</v>
      </c>
      <c r="K1213" t="s">
        <v>138</v>
      </c>
      <c r="L1213" t="s">
        <v>3695</v>
      </c>
      <c r="M1213" t="s">
        <v>3696</v>
      </c>
      <c r="N1213">
        <v>2.7322222219999999</v>
      </c>
      <c r="O1213">
        <v>0</v>
      </c>
      <c r="P1213">
        <v>495</v>
      </c>
      <c r="Q1213">
        <v>0</v>
      </c>
      <c r="R1213">
        <v>9</v>
      </c>
      <c r="S1213">
        <v>0</v>
      </c>
      <c r="T1213">
        <v>26</v>
      </c>
      <c r="U1213">
        <v>0</v>
      </c>
      <c r="V1213">
        <v>0</v>
      </c>
      <c r="W1213">
        <v>0</v>
      </c>
      <c r="X1213">
        <v>234.61589469411751</v>
      </c>
      <c r="Y1213">
        <v>0</v>
      </c>
      <c r="Z1213">
        <v>3.2270212533206517</v>
      </c>
      <c r="AA1213">
        <v>0</v>
      </c>
      <c r="AB1213">
        <v>35.613558865187358</v>
      </c>
      <c r="AC1213">
        <v>0</v>
      </c>
      <c r="AD1213">
        <v>0</v>
      </c>
      <c r="AE1213">
        <v>273.45647481262552</v>
      </c>
    </row>
    <row r="1214" spans="1:31" x14ac:dyDescent="0.3">
      <c r="A1214">
        <v>2554739</v>
      </c>
      <c r="B1214">
        <v>1</v>
      </c>
      <c r="C1214" t="s">
        <v>80</v>
      </c>
      <c r="D1214" t="s">
        <v>92</v>
      </c>
      <c r="E1214" t="s">
        <v>155</v>
      </c>
      <c r="F1214" t="s">
        <v>3697</v>
      </c>
      <c r="G1214" t="s">
        <v>206</v>
      </c>
      <c r="H1214" t="s">
        <v>157</v>
      </c>
      <c r="I1214" t="s">
        <v>136</v>
      </c>
      <c r="J1214" t="s">
        <v>137</v>
      </c>
      <c r="K1214" t="s">
        <v>138</v>
      </c>
      <c r="L1214" t="s">
        <v>3698</v>
      </c>
      <c r="M1214" t="s">
        <v>3699</v>
      </c>
      <c r="N1214">
        <v>1.136111111</v>
      </c>
      <c r="O1214">
        <v>0</v>
      </c>
      <c r="P1214">
        <v>601</v>
      </c>
      <c r="Q1214">
        <v>0</v>
      </c>
      <c r="R1214">
        <v>1</v>
      </c>
      <c r="S1214">
        <v>0</v>
      </c>
      <c r="T1214">
        <v>10</v>
      </c>
      <c r="U1214">
        <v>0</v>
      </c>
      <c r="V1214">
        <v>0</v>
      </c>
      <c r="W1214">
        <v>0</v>
      </c>
      <c r="X1214">
        <v>169.62178544879001</v>
      </c>
      <c r="Y1214">
        <v>0</v>
      </c>
      <c r="Z1214">
        <v>0.21950713060640004</v>
      </c>
      <c r="AA1214">
        <v>0</v>
      </c>
      <c r="AB1214">
        <v>21.286923497161794</v>
      </c>
      <c r="AC1214">
        <v>0</v>
      </c>
      <c r="AD1214">
        <v>0</v>
      </c>
      <c r="AE1214">
        <v>191.1282160765582</v>
      </c>
    </row>
    <row r="1215" spans="1:31" x14ac:dyDescent="0.3">
      <c r="A1215">
        <v>2554796</v>
      </c>
      <c r="B1215">
        <v>1</v>
      </c>
      <c r="C1215" t="s">
        <v>80</v>
      </c>
      <c r="D1215" t="s">
        <v>108</v>
      </c>
      <c r="E1215" t="s">
        <v>166</v>
      </c>
      <c r="F1215" t="s">
        <v>3700</v>
      </c>
      <c r="G1215" t="s">
        <v>168</v>
      </c>
      <c r="H1215" t="s">
        <v>157</v>
      </c>
      <c r="I1215" t="s">
        <v>136</v>
      </c>
      <c r="J1215" t="s">
        <v>137</v>
      </c>
      <c r="K1215" t="s">
        <v>138</v>
      </c>
      <c r="L1215" t="s">
        <v>3701</v>
      </c>
      <c r="M1215" t="s">
        <v>3702</v>
      </c>
      <c r="N1215">
        <v>1.3430555550000001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1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0.15033250320806668</v>
      </c>
      <c r="AC1215">
        <v>0</v>
      </c>
      <c r="AD1215">
        <v>0</v>
      </c>
      <c r="AE1215">
        <v>0.15033250320806668</v>
      </c>
    </row>
    <row r="1216" spans="1:31" x14ac:dyDescent="0.3">
      <c r="A1216">
        <v>2554690</v>
      </c>
      <c r="B1216">
        <v>1</v>
      </c>
      <c r="C1216" t="s">
        <v>80</v>
      </c>
      <c r="D1216" t="s">
        <v>88</v>
      </c>
      <c r="E1216" t="s">
        <v>166</v>
      </c>
      <c r="F1216" t="s">
        <v>3703</v>
      </c>
      <c r="G1216" t="s">
        <v>181</v>
      </c>
      <c r="H1216" t="s">
        <v>157</v>
      </c>
      <c r="I1216" t="s">
        <v>136</v>
      </c>
      <c r="J1216" t="s">
        <v>137</v>
      </c>
      <c r="K1216" t="s">
        <v>138</v>
      </c>
      <c r="L1216" t="s">
        <v>3704</v>
      </c>
      <c r="M1216" t="s">
        <v>3705</v>
      </c>
      <c r="N1216">
        <v>4.5352777770000001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1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9.8253475334977782</v>
      </c>
      <c r="AC1216">
        <v>0</v>
      </c>
      <c r="AD1216">
        <v>0</v>
      </c>
      <c r="AE1216">
        <v>9.8253475334977782</v>
      </c>
    </row>
    <row r="1217" spans="1:31" x14ac:dyDescent="0.3">
      <c r="A1217">
        <v>2554447</v>
      </c>
      <c r="B1217">
        <v>1</v>
      </c>
      <c r="C1217" t="s">
        <v>80</v>
      </c>
      <c r="D1217" t="s">
        <v>104</v>
      </c>
      <c r="E1217" t="s">
        <v>141</v>
      </c>
      <c r="F1217" t="s">
        <v>3706</v>
      </c>
      <c r="G1217" t="s">
        <v>134</v>
      </c>
      <c r="H1217" t="s">
        <v>135</v>
      </c>
      <c r="I1217" t="s">
        <v>136</v>
      </c>
      <c r="J1217" t="s">
        <v>137</v>
      </c>
      <c r="K1217" t="s">
        <v>138</v>
      </c>
      <c r="L1217" t="s">
        <v>3707</v>
      </c>
      <c r="M1217" t="s">
        <v>3708</v>
      </c>
      <c r="N1217">
        <v>0.143055555</v>
      </c>
      <c r="O1217">
        <v>10</v>
      </c>
      <c r="P1217">
        <v>142</v>
      </c>
      <c r="Q1217">
        <v>8</v>
      </c>
      <c r="R1217">
        <v>4</v>
      </c>
      <c r="S1217">
        <v>8</v>
      </c>
      <c r="T1217">
        <v>9</v>
      </c>
      <c r="U1217">
        <v>2</v>
      </c>
      <c r="V1217">
        <v>0</v>
      </c>
      <c r="W1217">
        <v>0.32335994518178746</v>
      </c>
      <c r="X1217">
        <v>4.8406337233381311</v>
      </c>
      <c r="Y1217">
        <v>1.0415384877731626</v>
      </c>
      <c r="Z1217">
        <v>0.32934750576909994</v>
      </c>
      <c r="AA1217">
        <v>33.197338794407123</v>
      </c>
      <c r="AB1217">
        <v>1.0673728905103126</v>
      </c>
      <c r="AC1217">
        <v>90.919369989356241</v>
      </c>
      <c r="AD1217">
        <v>0</v>
      </c>
      <c r="AE1217">
        <v>131.71896133633587</v>
      </c>
    </row>
    <row r="1218" spans="1:31" x14ac:dyDescent="0.3">
      <c r="A1218">
        <v>2554310</v>
      </c>
      <c r="B1218">
        <v>1</v>
      </c>
      <c r="C1218" t="s">
        <v>80</v>
      </c>
      <c r="D1218" t="s">
        <v>84</v>
      </c>
      <c r="E1218" t="s">
        <v>184</v>
      </c>
      <c r="F1218" t="s">
        <v>3709</v>
      </c>
      <c r="G1218" t="s">
        <v>143</v>
      </c>
      <c r="H1218" t="s">
        <v>135</v>
      </c>
      <c r="I1218" t="s">
        <v>136</v>
      </c>
      <c r="J1218" t="s">
        <v>137</v>
      </c>
      <c r="K1218" t="s">
        <v>144</v>
      </c>
      <c r="L1218" t="s">
        <v>3710</v>
      </c>
      <c r="M1218" t="s">
        <v>3711</v>
      </c>
      <c r="N1218">
        <v>8.9163888880000002</v>
      </c>
      <c r="O1218">
        <v>0</v>
      </c>
      <c r="P1218">
        <v>856</v>
      </c>
      <c r="Q1218">
        <v>0</v>
      </c>
      <c r="R1218">
        <v>0</v>
      </c>
      <c r="S1218">
        <v>0</v>
      </c>
      <c r="T1218">
        <v>35</v>
      </c>
      <c r="U1218">
        <v>0</v>
      </c>
      <c r="V1218">
        <v>0</v>
      </c>
      <c r="W1218">
        <v>0</v>
      </c>
      <c r="X1218">
        <v>1513.3779700901282</v>
      </c>
      <c r="Y1218">
        <v>0</v>
      </c>
      <c r="Z1218">
        <v>0</v>
      </c>
      <c r="AA1218">
        <v>0</v>
      </c>
      <c r="AB1218">
        <v>178.1739165344537</v>
      </c>
      <c r="AC1218">
        <v>0</v>
      </c>
      <c r="AD1218">
        <v>0</v>
      </c>
      <c r="AE1218">
        <v>1691.5518866245818</v>
      </c>
    </row>
    <row r="1219" spans="1:31" x14ac:dyDescent="0.3">
      <c r="A1219">
        <v>2554682</v>
      </c>
      <c r="B1219">
        <v>1</v>
      </c>
      <c r="C1219" t="s">
        <v>80</v>
      </c>
      <c r="D1219" t="s">
        <v>108</v>
      </c>
      <c r="E1219" t="s">
        <v>141</v>
      </c>
      <c r="F1219" t="s">
        <v>3712</v>
      </c>
      <c r="G1219" t="s">
        <v>134</v>
      </c>
      <c r="H1219" t="s">
        <v>135</v>
      </c>
      <c r="I1219" t="s">
        <v>136</v>
      </c>
      <c r="J1219" t="s">
        <v>137</v>
      </c>
      <c r="K1219" t="s">
        <v>138</v>
      </c>
      <c r="L1219" t="s">
        <v>3713</v>
      </c>
      <c r="M1219" t="s">
        <v>3714</v>
      </c>
      <c r="N1219">
        <v>0.16277777700000001</v>
      </c>
      <c r="O1219">
        <v>0</v>
      </c>
      <c r="P1219">
        <v>19</v>
      </c>
      <c r="Q1219">
        <v>0</v>
      </c>
      <c r="R1219">
        <v>0</v>
      </c>
      <c r="S1219">
        <v>4</v>
      </c>
      <c r="T1219">
        <v>5</v>
      </c>
      <c r="U1219">
        <v>0</v>
      </c>
      <c r="V1219">
        <v>0</v>
      </c>
      <c r="W1219">
        <v>0</v>
      </c>
      <c r="X1219">
        <v>0.42719375299123336</v>
      </c>
      <c r="Y1219">
        <v>0</v>
      </c>
      <c r="Z1219">
        <v>0</v>
      </c>
      <c r="AA1219">
        <v>2.5687073783888335</v>
      </c>
      <c r="AB1219">
        <v>1.4767777171454222</v>
      </c>
      <c r="AC1219">
        <v>0</v>
      </c>
      <c r="AD1219">
        <v>0</v>
      </c>
      <c r="AE1219">
        <v>4.4726788485254891</v>
      </c>
    </row>
    <row r="1220" spans="1:31" x14ac:dyDescent="0.3">
      <c r="A1220">
        <v>2554264</v>
      </c>
      <c r="B1220">
        <v>1</v>
      </c>
      <c r="C1220" t="s">
        <v>80</v>
      </c>
      <c r="D1220" t="s">
        <v>104</v>
      </c>
      <c r="E1220" t="s">
        <v>147</v>
      </c>
      <c r="F1220" t="s">
        <v>658</v>
      </c>
      <c r="G1220" t="s">
        <v>134</v>
      </c>
      <c r="H1220" t="s">
        <v>135</v>
      </c>
      <c r="I1220" t="s">
        <v>136</v>
      </c>
      <c r="J1220" t="s">
        <v>137</v>
      </c>
      <c r="K1220" t="s">
        <v>138</v>
      </c>
      <c r="L1220" t="s">
        <v>3715</v>
      </c>
      <c r="M1220" t="s">
        <v>3716</v>
      </c>
      <c r="N1220">
        <v>0.47416666600000001</v>
      </c>
      <c r="O1220">
        <v>7</v>
      </c>
      <c r="P1220">
        <v>77</v>
      </c>
      <c r="Q1220">
        <v>52</v>
      </c>
      <c r="R1220">
        <v>206</v>
      </c>
      <c r="S1220">
        <v>13</v>
      </c>
      <c r="T1220">
        <v>45</v>
      </c>
      <c r="U1220">
        <v>2</v>
      </c>
      <c r="V1220">
        <v>0</v>
      </c>
      <c r="W1220">
        <v>0.70275517245674402</v>
      </c>
      <c r="X1220">
        <v>6.2069658711869282</v>
      </c>
      <c r="Y1220">
        <v>7.1449234821387204</v>
      </c>
      <c r="Z1220">
        <v>28.853914499558492</v>
      </c>
      <c r="AA1220">
        <v>6.7639802999455219</v>
      </c>
      <c r="AB1220">
        <v>6.689501420574322</v>
      </c>
      <c r="AC1220">
        <v>1.7593634233941278</v>
      </c>
      <c r="AD1220">
        <v>0</v>
      </c>
      <c r="AE1220">
        <v>58.121404169254859</v>
      </c>
    </row>
    <row r="1221" spans="1:31" x14ac:dyDescent="0.3">
      <c r="A1221">
        <v>2554851</v>
      </c>
      <c r="B1221">
        <v>1</v>
      </c>
      <c r="C1221" t="s">
        <v>80</v>
      </c>
      <c r="D1221" t="s">
        <v>101</v>
      </c>
      <c r="E1221" t="s">
        <v>166</v>
      </c>
      <c r="F1221" t="s">
        <v>3717</v>
      </c>
      <c r="G1221" t="s">
        <v>311</v>
      </c>
      <c r="H1221" t="s">
        <v>157</v>
      </c>
      <c r="I1221" t="s">
        <v>136</v>
      </c>
      <c r="J1221" t="s">
        <v>3</v>
      </c>
      <c r="K1221" t="s">
        <v>138</v>
      </c>
      <c r="L1221" t="s">
        <v>3718</v>
      </c>
      <c r="M1221" t="s">
        <v>3719</v>
      </c>
      <c r="N1221">
        <v>1.1841666660000001</v>
      </c>
      <c r="O1221">
        <v>0</v>
      </c>
      <c r="P1221">
        <v>1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0.26695350744000002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0.26695350744000002</v>
      </c>
    </row>
    <row r="1222" spans="1:31" x14ac:dyDescent="0.3">
      <c r="A1222">
        <v>2554828</v>
      </c>
      <c r="B1222">
        <v>1</v>
      </c>
      <c r="C1222" t="s">
        <v>80</v>
      </c>
      <c r="D1222" t="s">
        <v>83</v>
      </c>
      <c r="E1222" t="s">
        <v>132</v>
      </c>
      <c r="F1222" t="s">
        <v>3720</v>
      </c>
      <c r="G1222" t="s">
        <v>311</v>
      </c>
      <c r="H1222" t="s">
        <v>135</v>
      </c>
      <c r="I1222" t="s">
        <v>136</v>
      </c>
      <c r="J1222" t="s">
        <v>3</v>
      </c>
      <c r="K1222" t="s">
        <v>138</v>
      </c>
      <c r="L1222" t="s">
        <v>3721</v>
      </c>
      <c r="M1222" t="s">
        <v>3722</v>
      </c>
      <c r="N1222">
        <v>1.920833333</v>
      </c>
      <c r="O1222">
        <v>0</v>
      </c>
      <c r="P1222">
        <v>0</v>
      </c>
      <c r="Q1222">
        <v>0</v>
      </c>
      <c r="R1222">
        <v>0</v>
      </c>
      <c r="S1222">
        <v>1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8566.290853239112</v>
      </c>
      <c r="AB1222">
        <v>0</v>
      </c>
      <c r="AC1222">
        <v>0</v>
      </c>
      <c r="AD1222">
        <v>0</v>
      </c>
      <c r="AE1222">
        <v>8566.290853239112</v>
      </c>
    </row>
    <row r="1223" spans="1:31" x14ac:dyDescent="0.3">
      <c r="A1223">
        <v>2554287</v>
      </c>
      <c r="B1223">
        <v>1</v>
      </c>
      <c r="C1223" t="s">
        <v>81</v>
      </c>
      <c r="D1223" t="s">
        <v>118</v>
      </c>
      <c r="E1223" t="s">
        <v>184</v>
      </c>
      <c r="F1223" t="s">
        <v>3723</v>
      </c>
      <c r="G1223" t="s">
        <v>149</v>
      </c>
      <c r="H1223" t="s">
        <v>135</v>
      </c>
      <c r="I1223" t="s">
        <v>136</v>
      </c>
      <c r="J1223" t="s">
        <v>137</v>
      </c>
      <c r="K1223" t="s">
        <v>138</v>
      </c>
      <c r="L1223" t="s">
        <v>3724</v>
      </c>
      <c r="M1223" t="s">
        <v>3725</v>
      </c>
      <c r="N1223">
        <v>1.675</v>
      </c>
      <c r="O1223">
        <v>0</v>
      </c>
      <c r="P1223">
        <v>0</v>
      </c>
      <c r="Q1223">
        <v>1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1.1326238883263999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1.1326238883263999</v>
      </c>
    </row>
    <row r="1224" spans="1:31" x14ac:dyDescent="0.3">
      <c r="A1224">
        <v>2554327</v>
      </c>
      <c r="B1224">
        <v>1</v>
      </c>
      <c r="C1224" t="s">
        <v>81</v>
      </c>
      <c r="D1224" t="s">
        <v>127</v>
      </c>
      <c r="E1224" t="s">
        <v>147</v>
      </c>
      <c r="F1224" t="s">
        <v>3726</v>
      </c>
      <c r="G1224" t="s">
        <v>194</v>
      </c>
      <c r="H1224" t="s">
        <v>135</v>
      </c>
      <c r="I1224" t="s">
        <v>136</v>
      </c>
      <c r="J1224" t="s">
        <v>137</v>
      </c>
      <c r="K1224" t="s">
        <v>144</v>
      </c>
      <c r="L1224" t="s">
        <v>3727</v>
      </c>
      <c r="M1224" t="s">
        <v>3728</v>
      </c>
      <c r="N1224">
        <v>5.2927777770000004</v>
      </c>
      <c r="O1224">
        <v>10</v>
      </c>
      <c r="P1224">
        <v>482</v>
      </c>
      <c r="Q1224">
        <v>80</v>
      </c>
      <c r="R1224">
        <v>84</v>
      </c>
      <c r="S1224">
        <v>18</v>
      </c>
      <c r="T1224">
        <v>40</v>
      </c>
      <c r="U1224">
        <v>4</v>
      </c>
      <c r="V1224">
        <v>0</v>
      </c>
      <c r="W1224">
        <v>10.810877762310268</v>
      </c>
      <c r="X1224">
        <v>461.5948507277987</v>
      </c>
      <c r="Y1224">
        <v>1022.7242615987909</v>
      </c>
      <c r="Z1224">
        <v>455.81309122134434</v>
      </c>
      <c r="AA1224">
        <v>4010.0505584612938</v>
      </c>
      <c r="AB1224">
        <v>83.545958023558796</v>
      </c>
      <c r="AC1224">
        <v>3826.132351544411</v>
      </c>
      <c r="AD1224">
        <v>0</v>
      </c>
      <c r="AE1224">
        <v>9870.6719493395085</v>
      </c>
    </row>
    <row r="1225" spans="1:31" x14ac:dyDescent="0.3">
      <c r="A1225">
        <v>2554413</v>
      </c>
      <c r="B1225">
        <v>1</v>
      </c>
      <c r="C1225" t="s">
        <v>80</v>
      </c>
      <c r="D1225" t="s">
        <v>104</v>
      </c>
      <c r="E1225" t="s">
        <v>166</v>
      </c>
      <c r="F1225" t="s">
        <v>3729</v>
      </c>
      <c r="G1225" t="s">
        <v>168</v>
      </c>
      <c r="H1225" t="s">
        <v>157</v>
      </c>
      <c r="I1225" t="s">
        <v>136</v>
      </c>
      <c r="J1225" t="s">
        <v>137</v>
      </c>
      <c r="K1225" t="s">
        <v>138</v>
      </c>
      <c r="L1225" t="s">
        <v>3730</v>
      </c>
      <c r="M1225" t="s">
        <v>3731</v>
      </c>
      <c r="N1225">
        <v>3.193888888</v>
      </c>
      <c r="O1225">
        <v>0</v>
      </c>
      <c r="P1225">
        <v>1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0.40009942692595002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0.40009942692595002</v>
      </c>
    </row>
    <row r="1226" spans="1:31" x14ac:dyDescent="0.3">
      <c r="A1226">
        <v>2554699</v>
      </c>
      <c r="B1226">
        <v>1</v>
      </c>
      <c r="C1226" t="s">
        <v>80</v>
      </c>
      <c r="D1226" t="s">
        <v>84</v>
      </c>
      <c r="E1226" t="s">
        <v>175</v>
      </c>
      <c r="F1226" t="s">
        <v>3732</v>
      </c>
      <c r="G1226" t="s">
        <v>311</v>
      </c>
      <c r="H1226" t="s">
        <v>157</v>
      </c>
      <c r="I1226" t="s">
        <v>136</v>
      </c>
      <c r="J1226" t="s">
        <v>3</v>
      </c>
      <c r="K1226" t="s">
        <v>138</v>
      </c>
      <c r="L1226" t="s">
        <v>3733</v>
      </c>
      <c r="M1226" t="s">
        <v>3734</v>
      </c>
      <c r="N1226">
        <v>2.7630555550000002</v>
      </c>
      <c r="O1226">
        <v>0</v>
      </c>
      <c r="P1226">
        <v>155</v>
      </c>
      <c r="Q1226">
        <v>0</v>
      </c>
      <c r="R1226">
        <v>0</v>
      </c>
      <c r="S1226">
        <v>0</v>
      </c>
      <c r="T1226">
        <v>5</v>
      </c>
      <c r="U1226">
        <v>0</v>
      </c>
      <c r="V1226">
        <v>0</v>
      </c>
      <c r="W1226">
        <v>0</v>
      </c>
      <c r="X1226">
        <v>105.17577378326962</v>
      </c>
      <c r="Y1226">
        <v>0</v>
      </c>
      <c r="Z1226">
        <v>0</v>
      </c>
      <c r="AA1226">
        <v>0</v>
      </c>
      <c r="AB1226">
        <v>11.200107332057522</v>
      </c>
      <c r="AC1226">
        <v>0</v>
      </c>
      <c r="AD1226">
        <v>0</v>
      </c>
      <c r="AE1226">
        <v>116.37588111532715</v>
      </c>
    </row>
    <row r="1227" spans="1:31" x14ac:dyDescent="0.3">
      <c r="A1227">
        <v>2554848</v>
      </c>
      <c r="B1227">
        <v>1</v>
      </c>
      <c r="C1227" t="s">
        <v>80</v>
      </c>
      <c r="D1227" t="s">
        <v>83</v>
      </c>
      <c r="E1227" t="s">
        <v>171</v>
      </c>
      <c r="F1227" t="s">
        <v>3735</v>
      </c>
      <c r="G1227" t="s">
        <v>143</v>
      </c>
      <c r="H1227" t="s">
        <v>157</v>
      </c>
      <c r="I1227" t="s">
        <v>136</v>
      </c>
      <c r="J1227" t="s">
        <v>137</v>
      </c>
      <c r="K1227" t="s">
        <v>144</v>
      </c>
      <c r="L1227" t="s">
        <v>3736</v>
      </c>
      <c r="M1227" t="s">
        <v>3737</v>
      </c>
      <c r="N1227">
        <v>4.7594444439999997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12</v>
      </c>
      <c r="U1227">
        <v>0</v>
      </c>
      <c r="V1227">
        <v>2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234.81954000847591</v>
      </c>
      <c r="AC1227">
        <v>0</v>
      </c>
      <c r="AD1227">
        <v>115.77308694394611</v>
      </c>
      <c r="AE1227">
        <v>350.59262695242205</v>
      </c>
    </row>
    <row r="1228" spans="1:31" x14ac:dyDescent="0.3">
      <c r="A1228">
        <v>2554244</v>
      </c>
      <c r="B1228">
        <v>1</v>
      </c>
      <c r="C1228" t="s">
        <v>81</v>
      </c>
      <c r="D1228" t="s">
        <v>119</v>
      </c>
      <c r="E1228" t="s">
        <v>141</v>
      </c>
      <c r="F1228" t="s">
        <v>3738</v>
      </c>
      <c r="G1228" t="s">
        <v>134</v>
      </c>
      <c r="H1228" t="s">
        <v>135</v>
      </c>
      <c r="I1228" t="s">
        <v>136</v>
      </c>
      <c r="J1228" t="s">
        <v>137</v>
      </c>
      <c r="K1228" t="s">
        <v>138</v>
      </c>
      <c r="L1228" t="s">
        <v>3739</v>
      </c>
      <c r="M1228" t="s">
        <v>3740</v>
      </c>
      <c r="N1228">
        <v>0.20111111100000001</v>
      </c>
      <c r="O1228">
        <v>0</v>
      </c>
      <c r="P1228">
        <v>1</v>
      </c>
      <c r="Q1228">
        <v>0</v>
      </c>
      <c r="R1228">
        <v>23</v>
      </c>
      <c r="S1228">
        <v>0</v>
      </c>
      <c r="T1228">
        <v>1</v>
      </c>
      <c r="U1228">
        <v>0</v>
      </c>
      <c r="V1228">
        <v>0</v>
      </c>
      <c r="W1228">
        <v>0</v>
      </c>
      <c r="X1228">
        <v>7.4042930399533344E-2</v>
      </c>
      <c r="Y1228">
        <v>0</v>
      </c>
      <c r="Z1228">
        <v>8.0198081518192961</v>
      </c>
      <c r="AA1228">
        <v>0</v>
      </c>
      <c r="AB1228">
        <v>0</v>
      </c>
      <c r="AC1228">
        <v>0</v>
      </c>
      <c r="AD1228">
        <v>0</v>
      </c>
      <c r="AE1228">
        <v>8.0938510822188299</v>
      </c>
    </row>
    <row r="1229" spans="1:31" x14ac:dyDescent="0.3">
      <c r="A1229">
        <v>2554785</v>
      </c>
      <c r="B1229">
        <v>1</v>
      </c>
      <c r="C1229" t="s">
        <v>81</v>
      </c>
      <c r="D1229" t="s">
        <v>113</v>
      </c>
      <c r="E1229" t="s">
        <v>166</v>
      </c>
      <c r="F1229" t="s">
        <v>3741</v>
      </c>
      <c r="G1229" t="s">
        <v>168</v>
      </c>
      <c r="H1229" t="s">
        <v>157</v>
      </c>
      <c r="I1229" t="s">
        <v>136</v>
      </c>
      <c r="J1229" t="s">
        <v>137</v>
      </c>
      <c r="K1229" t="s">
        <v>138</v>
      </c>
      <c r="L1229" t="s">
        <v>3742</v>
      </c>
      <c r="M1229" t="s">
        <v>3743</v>
      </c>
      <c r="N1229">
        <v>1.156666666</v>
      </c>
      <c r="O1229">
        <v>0</v>
      </c>
      <c r="P1229">
        <v>1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9.7231246550994174E-2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9.7231246550994174E-2</v>
      </c>
    </row>
    <row r="1230" spans="1:31" x14ac:dyDescent="0.3">
      <c r="A1230">
        <v>2554393</v>
      </c>
      <c r="B1230">
        <v>1</v>
      </c>
      <c r="C1230" t="s">
        <v>80</v>
      </c>
      <c r="D1230" t="s">
        <v>84</v>
      </c>
      <c r="E1230" t="s">
        <v>155</v>
      </c>
      <c r="F1230" t="s">
        <v>3744</v>
      </c>
      <c r="G1230" t="s">
        <v>194</v>
      </c>
      <c r="H1230" t="s">
        <v>157</v>
      </c>
      <c r="I1230" t="s">
        <v>136</v>
      </c>
      <c r="J1230" t="s">
        <v>137</v>
      </c>
      <c r="K1230" t="s">
        <v>144</v>
      </c>
      <c r="L1230" t="s">
        <v>3745</v>
      </c>
      <c r="M1230" t="s">
        <v>3746</v>
      </c>
      <c r="N1230">
        <v>0.51166666599999999</v>
      </c>
      <c r="O1230">
        <v>0</v>
      </c>
      <c r="P1230">
        <v>744</v>
      </c>
      <c r="Q1230">
        <v>0</v>
      </c>
      <c r="R1230">
        <v>0</v>
      </c>
      <c r="S1230">
        <v>0</v>
      </c>
      <c r="T1230">
        <v>31</v>
      </c>
      <c r="U1230">
        <v>0</v>
      </c>
      <c r="V1230">
        <v>0</v>
      </c>
      <c r="W1230">
        <v>0</v>
      </c>
      <c r="X1230">
        <v>76.681136451809778</v>
      </c>
      <c r="Y1230">
        <v>0</v>
      </c>
      <c r="Z1230">
        <v>0</v>
      </c>
      <c r="AA1230">
        <v>0</v>
      </c>
      <c r="AB1230">
        <v>8.4617582804157028</v>
      </c>
      <c r="AC1230">
        <v>0</v>
      </c>
      <c r="AD1230">
        <v>0</v>
      </c>
      <c r="AE1230">
        <v>85.142894732225486</v>
      </c>
    </row>
    <row r="1231" spans="1:31" x14ac:dyDescent="0.3">
      <c r="A1231">
        <v>2554742</v>
      </c>
      <c r="B1231">
        <v>1</v>
      </c>
      <c r="C1231" t="s">
        <v>80</v>
      </c>
      <c r="D1231" t="s">
        <v>90</v>
      </c>
      <c r="E1231" t="s">
        <v>171</v>
      </c>
      <c r="F1231" t="s">
        <v>3747</v>
      </c>
      <c r="G1231" t="s">
        <v>190</v>
      </c>
      <c r="H1231" t="s">
        <v>157</v>
      </c>
      <c r="I1231" t="s">
        <v>136</v>
      </c>
      <c r="J1231" t="s">
        <v>137</v>
      </c>
      <c r="K1231" t="s">
        <v>138</v>
      </c>
      <c r="L1231" t="s">
        <v>3748</v>
      </c>
      <c r="M1231" t="s">
        <v>3749</v>
      </c>
      <c r="N1231">
        <v>1.2838888879999999</v>
      </c>
      <c r="O1231">
        <v>0</v>
      </c>
      <c r="P1231">
        <v>18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5.5010731488903533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5.5010731488903533</v>
      </c>
    </row>
    <row r="1232" spans="1:31" x14ac:dyDescent="0.3">
      <c r="A1232">
        <v>2554639</v>
      </c>
      <c r="B1232">
        <v>1</v>
      </c>
      <c r="C1232" t="s">
        <v>80</v>
      </c>
      <c r="D1232" t="s">
        <v>103</v>
      </c>
      <c r="E1232" t="s">
        <v>155</v>
      </c>
      <c r="F1232" t="s">
        <v>3750</v>
      </c>
      <c r="G1232" t="s">
        <v>143</v>
      </c>
      <c r="H1232" t="s">
        <v>157</v>
      </c>
      <c r="I1232" t="s">
        <v>136</v>
      </c>
      <c r="J1232" t="s">
        <v>137</v>
      </c>
      <c r="K1232" t="s">
        <v>144</v>
      </c>
      <c r="L1232" t="s">
        <v>3751</v>
      </c>
      <c r="M1232" t="s">
        <v>3752</v>
      </c>
      <c r="N1232">
        <v>6.0752777770000002</v>
      </c>
      <c r="O1232">
        <v>0</v>
      </c>
      <c r="P1232">
        <v>117</v>
      </c>
      <c r="Q1232">
        <v>0</v>
      </c>
      <c r="R1232">
        <v>18</v>
      </c>
      <c r="S1232">
        <v>0</v>
      </c>
      <c r="T1232">
        <v>17</v>
      </c>
      <c r="U1232">
        <v>0</v>
      </c>
      <c r="V1232">
        <v>0</v>
      </c>
      <c r="W1232">
        <v>0</v>
      </c>
      <c r="X1232">
        <v>165.92295197762442</v>
      </c>
      <c r="Y1232">
        <v>0</v>
      </c>
      <c r="Z1232">
        <v>439.88068076564184</v>
      </c>
      <c r="AA1232">
        <v>0</v>
      </c>
      <c r="AB1232">
        <v>146.5794087526194</v>
      </c>
      <c r="AC1232">
        <v>0</v>
      </c>
      <c r="AD1232">
        <v>0</v>
      </c>
      <c r="AE1232">
        <v>752.38304149588566</v>
      </c>
    </row>
    <row r="1233" spans="1:31" x14ac:dyDescent="0.3">
      <c r="A1233">
        <v>2554284</v>
      </c>
      <c r="B1233">
        <v>1</v>
      </c>
      <c r="C1233" t="s">
        <v>80</v>
      </c>
      <c r="D1233" t="s">
        <v>92</v>
      </c>
      <c r="E1233" t="s">
        <v>166</v>
      </c>
      <c r="F1233" t="s">
        <v>3753</v>
      </c>
      <c r="G1233" t="s">
        <v>198</v>
      </c>
      <c r="H1233" t="s">
        <v>157</v>
      </c>
      <c r="I1233" t="s">
        <v>136</v>
      </c>
      <c r="J1233" t="s">
        <v>137</v>
      </c>
      <c r="K1233" t="s">
        <v>138</v>
      </c>
      <c r="L1233" t="s">
        <v>3754</v>
      </c>
      <c r="M1233" t="s">
        <v>3755</v>
      </c>
      <c r="N1233">
        <v>3.2411111109999999</v>
      </c>
      <c r="O1233">
        <v>0</v>
      </c>
      <c r="P1233">
        <v>5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2.9093786174446596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2.9093786174446596</v>
      </c>
    </row>
    <row r="1234" spans="1:31" x14ac:dyDescent="0.3">
      <c r="A1234">
        <v>2554616</v>
      </c>
      <c r="B1234">
        <v>1</v>
      </c>
      <c r="C1234" t="s">
        <v>81</v>
      </c>
      <c r="D1234" t="s">
        <v>121</v>
      </c>
      <c r="E1234" t="s">
        <v>155</v>
      </c>
      <c r="F1234" t="s">
        <v>3756</v>
      </c>
      <c r="G1234" t="s">
        <v>143</v>
      </c>
      <c r="H1234" t="s">
        <v>157</v>
      </c>
      <c r="I1234" t="s">
        <v>136</v>
      </c>
      <c r="J1234" t="s">
        <v>137</v>
      </c>
      <c r="K1234" t="s">
        <v>144</v>
      </c>
      <c r="L1234" t="s">
        <v>3757</v>
      </c>
      <c r="M1234" t="s">
        <v>3758</v>
      </c>
      <c r="N1234">
        <v>0.61361111099999999</v>
      </c>
      <c r="O1234">
        <v>0</v>
      </c>
      <c r="P1234">
        <v>22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1.7690370160565885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1.7690370160565885</v>
      </c>
    </row>
    <row r="1235" spans="1:31" x14ac:dyDescent="0.3">
      <c r="A1235">
        <v>2554948</v>
      </c>
      <c r="B1235">
        <v>1</v>
      </c>
      <c r="C1235" t="s">
        <v>80</v>
      </c>
      <c r="D1235" t="s">
        <v>86</v>
      </c>
      <c r="E1235" t="s">
        <v>166</v>
      </c>
      <c r="F1235" t="s">
        <v>3759</v>
      </c>
      <c r="G1235" t="s">
        <v>198</v>
      </c>
      <c r="H1235" t="s">
        <v>157</v>
      </c>
      <c r="I1235" t="s">
        <v>136</v>
      </c>
      <c r="J1235" t="s">
        <v>137</v>
      </c>
      <c r="K1235" t="s">
        <v>138</v>
      </c>
      <c r="L1235" t="s">
        <v>3760</v>
      </c>
      <c r="M1235" t="s">
        <v>3761</v>
      </c>
      <c r="N1235">
        <v>1.31</v>
      </c>
      <c r="O1235">
        <v>0</v>
      </c>
      <c r="P1235">
        <v>2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0.97410320555532004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0.97410320555532004</v>
      </c>
    </row>
    <row r="1236" spans="1:31" x14ac:dyDescent="0.3">
      <c r="A1236">
        <v>2554261</v>
      </c>
      <c r="B1236">
        <v>1</v>
      </c>
      <c r="C1236" t="s">
        <v>80</v>
      </c>
      <c r="D1236" t="s">
        <v>105</v>
      </c>
      <c r="E1236" t="s">
        <v>184</v>
      </c>
      <c r="F1236" t="s">
        <v>3762</v>
      </c>
      <c r="G1236" t="s">
        <v>149</v>
      </c>
      <c r="H1236" t="s">
        <v>135</v>
      </c>
      <c r="I1236" t="s">
        <v>136</v>
      </c>
      <c r="J1236" t="s">
        <v>137</v>
      </c>
      <c r="K1236" t="s">
        <v>138</v>
      </c>
      <c r="L1236" t="s">
        <v>3763</v>
      </c>
      <c r="M1236" t="s">
        <v>3764</v>
      </c>
      <c r="N1236">
        <v>2.2858333329999998</v>
      </c>
      <c r="O1236">
        <v>0</v>
      </c>
      <c r="P1236">
        <v>0</v>
      </c>
      <c r="Q1236">
        <v>1</v>
      </c>
      <c r="R1236">
        <v>0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0</v>
      </c>
      <c r="Y1236">
        <v>3.5569646322499997</v>
      </c>
      <c r="Z1236">
        <v>0</v>
      </c>
      <c r="AA1236">
        <v>0</v>
      </c>
      <c r="AB1236">
        <v>0</v>
      </c>
      <c r="AC1236">
        <v>592.25226673932184</v>
      </c>
      <c r="AD1236">
        <v>0</v>
      </c>
      <c r="AE1236">
        <v>595.80923137157185</v>
      </c>
    </row>
    <row r="1237" spans="1:31" x14ac:dyDescent="0.3">
      <c r="A1237">
        <v>2554762</v>
      </c>
      <c r="B1237">
        <v>1</v>
      </c>
      <c r="C1237" t="s">
        <v>80</v>
      </c>
      <c r="D1237" t="s">
        <v>92</v>
      </c>
      <c r="E1237" t="s">
        <v>171</v>
      </c>
      <c r="F1237" t="s">
        <v>3765</v>
      </c>
      <c r="G1237" t="s">
        <v>190</v>
      </c>
      <c r="H1237" t="s">
        <v>157</v>
      </c>
      <c r="I1237" t="s">
        <v>136</v>
      </c>
      <c r="J1237" t="s">
        <v>137</v>
      </c>
      <c r="K1237" t="s">
        <v>138</v>
      </c>
      <c r="L1237" t="s">
        <v>3766</v>
      </c>
      <c r="M1237" t="s">
        <v>3767</v>
      </c>
      <c r="N1237">
        <v>2.0877777769999999</v>
      </c>
      <c r="O1237">
        <v>0</v>
      </c>
      <c r="P1237">
        <v>33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13.564487228250606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13.564487228250606</v>
      </c>
    </row>
    <row r="1238" spans="1:31" x14ac:dyDescent="0.3">
      <c r="A1238">
        <v>2554516</v>
      </c>
      <c r="B1238">
        <v>1</v>
      </c>
      <c r="C1238" t="s">
        <v>80</v>
      </c>
      <c r="D1238" t="s">
        <v>96</v>
      </c>
      <c r="E1238" t="s">
        <v>166</v>
      </c>
      <c r="F1238" t="s">
        <v>3768</v>
      </c>
      <c r="G1238" t="s">
        <v>311</v>
      </c>
      <c r="H1238" t="s">
        <v>157</v>
      </c>
      <c r="I1238" t="s">
        <v>136</v>
      </c>
      <c r="J1238" t="s">
        <v>3</v>
      </c>
      <c r="K1238" t="s">
        <v>138</v>
      </c>
      <c r="L1238" t="s">
        <v>3769</v>
      </c>
      <c r="M1238" t="s">
        <v>3770</v>
      </c>
      <c r="N1238">
        <v>6.0158333329999998</v>
      </c>
      <c r="O1238">
        <v>0</v>
      </c>
      <c r="P1238">
        <v>1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1.3427347115600001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1.3427347115600001</v>
      </c>
    </row>
    <row r="1239" spans="1:31" x14ac:dyDescent="0.3">
      <c r="A1239">
        <v>2554908</v>
      </c>
      <c r="B1239">
        <v>1</v>
      </c>
      <c r="C1239" t="s">
        <v>80</v>
      </c>
      <c r="D1239" t="s">
        <v>95</v>
      </c>
      <c r="E1239" t="s">
        <v>171</v>
      </c>
      <c r="F1239" t="s">
        <v>3771</v>
      </c>
      <c r="G1239" t="s">
        <v>202</v>
      </c>
      <c r="H1239" t="s">
        <v>157</v>
      </c>
      <c r="I1239" t="s">
        <v>136</v>
      </c>
      <c r="J1239" t="s">
        <v>137</v>
      </c>
      <c r="K1239" t="s">
        <v>138</v>
      </c>
      <c r="L1239" t="s">
        <v>3772</v>
      </c>
      <c r="M1239" t="s">
        <v>3773</v>
      </c>
      <c r="N1239">
        <v>0.34861111099999997</v>
      </c>
      <c r="O1239">
        <v>0</v>
      </c>
      <c r="P1239">
        <v>89</v>
      </c>
      <c r="Q1239">
        <v>0</v>
      </c>
      <c r="R1239">
        <v>0</v>
      </c>
      <c r="S1239">
        <v>0</v>
      </c>
      <c r="T1239">
        <v>4</v>
      </c>
      <c r="U1239">
        <v>0</v>
      </c>
      <c r="V1239">
        <v>0</v>
      </c>
      <c r="W1239">
        <v>0</v>
      </c>
      <c r="X1239">
        <v>6.4257923677408648</v>
      </c>
      <c r="Y1239">
        <v>0</v>
      </c>
      <c r="Z1239">
        <v>0</v>
      </c>
      <c r="AA1239">
        <v>0</v>
      </c>
      <c r="AB1239">
        <v>1.2183273350219581</v>
      </c>
      <c r="AC1239">
        <v>0</v>
      </c>
      <c r="AD1239">
        <v>0</v>
      </c>
      <c r="AE1239">
        <v>7.6441197027628229</v>
      </c>
    </row>
    <row r="1240" spans="1:31" x14ac:dyDescent="0.3">
      <c r="A1240">
        <v>2554221</v>
      </c>
      <c r="B1240">
        <v>1</v>
      </c>
      <c r="C1240" t="s">
        <v>80</v>
      </c>
      <c r="D1240" t="s">
        <v>107</v>
      </c>
      <c r="E1240" t="s">
        <v>184</v>
      </c>
      <c r="F1240" t="s">
        <v>3774</v>
      </c>
      <c r="G1240" t="s">
        <v>1084</v>
      </c>
      <c r="H1240" t="s">
        <v>135</v>
      </c>
      <c r="I1240" t="s">
        <v>136</v>
      </c>
      <c r="J1240" t="s">
        <v>137</v>
      </c>
      <c r="K1240" t="s">
        <v>138</v>
      </c>
      <c r="L1240" t="s">
        <v>3775</v>
      </c>
      <c r="M1240" t="s">
        <v>3776</v>
      </c>
      <c r="N1240">
        <v>3.31</v>
      </c>
      <c r="O1240">
        <v>2</v>
      </c>
      <c r="P1240">
        <v>102</v>
      </c>
      <c r="Q1240">
        <v>1</v>
      </c>
      <c r="R1240">
        <v>15</v>
      </c>
      <c r="S1240">
        <v>2</v>
      </c>
      <c r="T1240">
        <v>13</v>
      </c>
      <c r="U1240">
        <v>0</v>
      </c>
      <c r="V1240">
        <v>0</v>
      </c>
      <c r="W1240">
        <v>2.91639733649771</v>
      </c>
      <c r="X1240">
        <v>37.862931086661185</v>
      </c>
      <c r="Y1240">
        <v>3.9626506188750001</v>
      </c>
      <c r="Z1240">
        <v>6.670752189287902</v>
      </c>
      <c r="AA1240">
        <v>6.3327264485675556</v>
      </c>
      <c r="AB1240">
        <v>17.970084824983427</v>
      </c>
      <c r="AC1240">
        <v>0</v>
      </c>
      <c r="AD1240">
        <v>0</v>
      </c>
      <c r="AE1240">
        <v>75.715542504872786</v>
      </c>
    </row>
    <row r="1241" spans="1:31" x14ac:dyDescent="0.3">
      <c r="A1241">
        <v>2554470</v>
      </c>
      <c r="B1241">
        <v>1</v>
      </c>
      <c r="C1241" t="s">
        <v>80</v>
      </c>
      <c r="D1241" t="s">
        <v>96</v>
      </c>
      <c r="E1241" t="s">
        <v>166</v>
      </c>
      <c r="F1241" t="s">
        <v>3777</v>
      </c>
      <c r="G1241" t="s">
        <v>181</v>
      </c>
      <c r="H1241" t="s">
        <v>157</v>
      </c>
      <c r="I1241" t="s">
        <v>136</v>
      </c>
      <c r="J1241" t="s">
        <v>137</v>
      </c>
      <c r="K1241" t="s">
        <v>138</v>
      </c>
      <c r="L1241" t="s">
        <v>3778</v>
      </c>
      <c r="M1241" t="s">
        <v>3779</v>
      </c>
      <c r="N1241">
        <v>3.2794444440000001</v>
      </c>
      <c r="O1241">
        <v>0</v>
      </c>
      <c r="P1241">
        <v>1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1.0883520771577651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1.0883520771577651</v>
      </c>
    </row>
    <row r="1242" spans="1:31" x14ac:dyDescent="0.3">
      <c r="A1242">
        <v>2554370</v>
      </c>
      <c r="B1242">
        <v>1</v>
      </c>
      <c r="C1242" t="s">
        <v>81</v>
      </c>
      <c r="D1242" t="s">
        <v>118</v>
      </c>
      <c r="E1242" t="s">
        <v>184</v>
      </c>
      <c r="F1242" t="s">
        <v>3780</v>
      </c>
      <c r="G1242" t="s">
        <v>149</v>
      </c>
      <c r="H1242" t="s">
        <v>135</v>
      </c>
      <c r="I1242" t="s">
        <v>136</v>
      </c>
      <c r="J1242" t="s">
        <v>137</v>
      </c>
      <c r="K1242" t="s">
        <v>138</v>
      </c>
      <c r="L1242" t="s">
        <v>3781</v>
      </c>
      <c r="M1242" t="s">
        <v>3782</v>
      </c>
      <c r="N1242">
        <v>1.8886111109999999</v>
      </c>
      <c r="O1242">
        <v>0</v>
      </c>
      <c r="P1242">
        <v>563</v>
      </c>
      <c r="Q1242">
        <v>28</v>
      </c>
      <c r="R1242">
        <v>16</v>
      </c>
      <c r="S1242">
        <v>4</v>
      </c>
      <c r="T1242">
        <v>42</v>
      </c>
      <c r="U1242">
        <v>0</v>
      </c>
      <c r="V1242">
        <v>0</v>
      </c>
      <c r="W1242">
        <v>0</v>
      </c>
      <c r="X1242">
        <v>206.06637210044642</v>
      </c>
      <c r="Y1242">
        <v>267.88593134999604</v>
      </c>
      <c r="Z1242">
        <v>107.3677515526618</v>
      </c>
      <c r="AA1242">
        <v>44.618465020827742</v>
      </c>
      <c r="AB1242">
        <v>58.426102151732806</v>
      </c>
      <c r="AC1242">
        <v>0</v>
      </c>
      <c r="AD1242">
        <v>0</v>
      </c>
      <c r="AE1242">
        <v>684.36462217566486</v>
      </c>
    </row>
    <row r="1243" spans="1:31" x14ac:dyDescent="0.3">
      <c r="A1243">
        <v>2554324</v>
      </c>
      <c r="B1243">
        <v>1</v>
      </c>
      <c r="C1243" t="s">
        <v>81</v>
      </c>
      <c r="D1243" t="s">
        <v>112</v>
      </c>
      <c r="E1243" t="s">
        <v>155</v>
      </c>
      <c r="F1243" t="s">
        <v>3783</v>
      </c>
      <c r="G1243" t="s">
        <v>194</v>
      </c>
      <c r="H1243" t="s">
        <v>157</v>
      </c>
      <c r="I1243" t="s">
        <v>136</v>
      </c>
      <c r="J1243" t="s">
        <v>137</v>
      </c>
      <c r="K1243" t="s">
        <v>144</v>
      </c>
      <c r="L1243" t="s">
        <v>3784</v>
      </c>
      <c r="M1243" t="s">
        <v>3785</v>
      </c>
      <c r="N1243">
        <v>8.0333333329999999</v>
      </c>
      <c r="O1243">
        <v>0</v>
      </c>
      <c r="P1243">
        <v>17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14.838968934808978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14.838968934808978</v>
      </c>
    </row>
    <row r="1244" spans="1:31" x14ac:dyDescent="0.3">
      <c r="A1244">
        <v>2554390</v>
      </c>
      <c r="B1244">
        <v>1</v>
      </c>
      <c r="C1244" t="s">
        <v>81</v>
      </c>
      <c r="D1244" t="s">
        <v>126</v>
      </c>
      <c r="E1244" t="s">
        <v>171</v>
      </c>
      <c r="F1244" t="s">
        <v>2117</v>
      </c>
      <c r="G1244" t="s">
        <v>143</v>
      </c>
      <c r="H1244" t="s">
        <v>157</v>
      </c>
      <c r="I1244" t="s">
        <v>136</v>
      </c>
      <c r="J1244" t="s">
        <v>137</v>
      </c>
      <c r="K1244" t="s">
        <v>144</v>
      </c>
      <c r="L1244" t="s">
        <v>3786</v>
      </c>
      <c r="M1244" t="s">
        <v>3787</v>
      </c>
      <c r="N1244">
        <v>5.9241666659999996</v>
      </c>
      <c r="O1244">
        <v>0</v>
      </c>
      <c r="P1244">
        <v>24</v>
      </c>
      <c r="Q1244">
        <v>0</v>
      </c>
      <c r="R1244">
        <v>4</v>
      </c>
      <c r="S1244">
        <v>0</v>
      </c>
      <c r="T1244">
        <v>1</v>
      </c>
      <c r="U1244">
        <v>0</v>
      </c>
      <c r="V1244">
        <v>0</v>
      </c>
      <c r="W1244">
        <v>0</v>
      </c>
      <c r="X1244">
        <v>13.223712034857639</v>
      </c>
      <c r="Y1244">
        <v>0</v>
      </c>
      <c r="Z1244">
        <v>8.9813223607004744</v>
      </c>
      <c r="AA1244">
        <v>0</v>
      </c>
      <c r="AB1244">
        <v>0</v>
      </c>
      <c r="AC1244">
        <v>0</v>
      </c>
      <c r="AD1244">
        <v>0</v>
      </c>
      <c r="AE1244">
        <v>22.205034395558116</v>
      </c>
    </row>
    <row r="1245" spans="1:31" x14ac:dyDescent="0.3">
      <c r="A1245">
        <v>2554247</v>
      </c>
      <c r="B1245">
        <v>1</v>
      </c>
      <c r="C1245" t="s">
        <v>80</v>
      </c>
      <c r="D1245" t="s">
        <v>83</v>
      </c>
      <c r="E1245" t="s">
        <v>141</v>
      </c>
      <c r="F1245" t="s">
        <v>3788</v>
      </c>
      <c r="G1245" t="s">
        <v>134</v>
      </c>
      <c r="H1245" t="s">
        <v>135</v>
      </c>
      <c r="I1245" t="s">
        <v>136</v>
      </c>
      <c r="J1245" t="s">
        <v>137</v>
      </c>
      <c r="K1245" t="s">
        <v>138</v>
      </c>
      <c r="L1245" t="s">
        <v>3789</v>
      </c>
      <c r="M1245" t="s">
        <v>3790</v>
      </c>
      <c r="N1245">
        <v>0.16416666599999999</v>
      </c>
      <c r="O1245">
        <v>0</v>
      </c>
      <c r="P1245">
        <v>5337</v>
      </c>
      <c r="Q1245">
        <v>0</v>
      </c>
      <c r="R1245">
        <v>1</v>
      </c>
      <c r="S1245">
        <v>1</v>
      </c>
      <c r="T1245">
        <v>443</v>
      </c>
      <c r="U1245">
        <v>0</v>
      </c>
      <c r="V1245">
        <v>0</v>
      </c>
      <c r="W1245">
        <v>0</v>
      </c>
      <c r="X1245">
        <v>145.15465042815464</v>
      </c>
      <c r="Y1245">
        <v>0</v>
      </c>
      <c r="Z1245">
        <v>0</v>
      </c>
      <c r="AA1245">
        <v>3.0504360107103747</v>
      </c>
      <c r="AB1245">
        <v>55.789605402875232</v>
      </c>
      <c r="AC1245">
        <v>0</v>
      </c>
      <c r="AD1245">
        <v>0</v>
      </c>
      <c r="AE1245">
        <v>203.99469184174023</v>
      </c>
    </row>
    <row r="1246" spans="1:31" x14ac:dyDescent="0.3">
      <c r="A1246">
        <v>2554725</v>
      </c>
      <c r="B1246">
        <v>1</v>
      </c>
      <c r="C1246" t="s">
        <v>81</v>
      </c>
      <c r="D1246" t="s">
        <v>121</v>
      </c>
      <c r="E1246" t="s">
        <v>175</v>
      </c>
      <c r="F1246" t="s">
        <v>3791</v>
      </c>
      <c r="G1246" t="s">
        <v>311</v>
      </c>
      <c r="H1246" t="s">
        <v>157</v>
      </c>
      <c r="I1246" t="s">
        <v>136</v>
      </c>
      <c r="J1246" t="s">
        <v>3</v>
      </c>
      <c r="K1246" t="s">
        <v>138</v>
      </c>
      <c r="L1246" t="s">
        <v>3792</v>
      </c>
      <c r="M1246" t="s">
        <v>3793</v>
      </c>
      <c r="N1246">
        <v>3.4608333330000001</v>
      </c>
      <c r="O1246">
        <v>0</v>
      </c>
      <c r="P1246">
        <v>77</v>
      </c>
      <c r="Q1246">
        <v>0</v>
      </c>
      <c r="R1246">
        <v>5</v>
      </c>
      <c r="S1246">
        <v>0</v>
      </c>
      <c r="T1246">
        <v>14</v>
      </c>
      <c r="U1246">
        <v>0</v>
      </c>
      <c r="V1246">
        <v>0</v>
      </c>
      <c r="W1246">
        <v>0</v>
      </c>
      <c r="X1246">
        <v>39.086915630088065</v>
      </c>
      <c r="Y1246">
        <v>0</v>
      </c>
      <c r="Z1246">
        <v>2.5474834260370951</v>
      </c>
      <c r="AA1246">
        <v>0</v>
      </c>
      <c r="AB1246">
        <v>15.013339119439918</v>
      </c>
      <c r="AC1246">
        <v>0</v>
      </c>
      <c r="AD1246">
        <v>0</v>
      </c>
      <c r="AE1246">
        <v>56.647738175565081</v>
      </c>
    </row>
    <row r="1247" spans="1:31" x14ac:dyDescent="0.3">
      <c r="A1247">
        <v>2554410</v>
      </c>
      <c r="B1247">
        <v>1</v>
      </c>
      <c r="C1247" t="s">
        <v>80</v>
      </c>
      <c r="D1247" t="s">
        <v>103</v>
      </c>
      <c r="E1247" t="s">
        <v>155</v>
      </c>
      <c r="F1247" t="s">
        <v>3794</v>
      </c>
      <c r="G1247" t="s">
        <v>143</v>
      </c>
      <c r="H1247" t="s">
        <v>157</v>
      </c>
      <c r="I1247" t="s">
        <v>136</v>
      </c>
      <c r="J1247" t="s">
        <v>137</v>
      </c>
      <c r="K1247" t="s">
        <v>144</v>
      </c>
      <c r="L1247" t="s">
        <v>3795</v>
      </c>
      <c r="M1247" t="s">
        <v>3796</v>
      </c>
      <c r="N1247">
        <v>6.1222222220000004</v>
      </c>
      <c r="O1247">
        <v>0</v>
      </c>
      <c r="P1247">
        <v>79</v>
      </c>
      <c r="Q1247">
        <v>0</v>
      </c>
      <c r="R1247">
        <v>1</v>
      </c>
      <c r="S1247">
        <v>0</v>
      </c>
      <c r="T1247">
        <v>17</v>
      </c>
      <c r="U1247">
        <v>0</v>
      </c>
      <c r="V1247">
        <v>0</v>
      </c>
      <c r="W1247">
        <v>0</v>
      </c>
      <c r="X1247">
        <v>108.5717687286905</v>
      </c>
      <c r="Y1247">
        <v>0</v>
      </c>
      <c r="Z1247">
        <v>3.34918187196164</v>
      </c>
      <c r="AA1247">
        <v>0</v>
      </c>
      <c r="AB1247">
        <v>381.15472495251731</v>
      </c>
      <c r="AC1247">
        <v>0</v>
      </c>
      <c r="AD1247">
        <v>0</v>
      </c>
      <c r="AE1247">
        <v>493.07567555316945</v>
      </c>
    </row>
    <row r="1248" spans="1:31" x14ac:dyDescent="0.3">
      <c r="A1248">
        <v>2554453</v>
      </c>
      <c r="B1248">
        <v>1</v>
      </c>
      <c r="C1248" t="s">
        <v>81</v>
      </c>
      <c r="D1248" t="s">
        <v>120</v>
      </c>
      <c r="E1248" t="s">
        <v>147</v>
      </c>
      <c r="F1248" t="s">
        <v>3797</v>
      </c>
      <c r="G1248" t="s">
        <v>134</v>
      </c>
      <c r="H1248" t="s">
        <v>135</v>
      </c>
      <c r="I1248" t="s">
        <v>136</v>
      </c>
      <c r="J1248" t="s">
        <v>137</v>
      </c>
      <c r="K1248" t="s">
        <v>138</v>
      </c>
      <c r="L1248" t="s">
        <v>3798</v>
      </c>
      <c r="M1248" t="s">
        <v>3799</v>
      </c>
      <c r="N1248">
        <v>0.78333333299999997</v>
      </c>
      <c r="O1248">
        <v>0</v>
      </c>
      <c r="P1248">
        <v>1098</v>
      </c>
      <c r="Q1248">
        <v>0</v>
      </c>
      <c r="R1248">
        <v>25</v>
      </c>
      <c r="S1248">
        <v>0</v>
      </c>
      <c r="T1248">
        <v>145</v>
      </c>
      <c r="U1248">
        <v>0</v>
      </c>
      <c r="V1248">
        <v>0</v>
      </c>
      <c r="W1248">
        <v>0</v>
      </c>
      <c r="X1248">
        <v>127.75679035958163</v>
      </c>
      <c r="Y1248">
        <v>0</v>
      </c>
      <c r="Z1248">
        <v>5.0605657615677089</v>
      </c>
      <c r="AA1248">
        <v>0</v>
      </c>
      <c r="AB1248">
        <v>63.747726316886045</v>
      </c>
      <c r="AC1248">
        <v>0</v>
      </c>
      <c r="AD1248">
        <v>0</v>
      </c>
      <c r="AE1248">
        <v>196.5650824380354</v>
      </c>
    </row>
    <row r="1249" spans="1:31" x14ac:dyDescent="0.3">
      <c r="A1249">
        <v>2554539</v>
      </c>
      <c r="B1249">
        <v>1</v>
      </c>
      <c r="C1249" t="s">
        <v>81</v>
      </c>
      <c r="D1249" t="s">
        <v>118</v>
      </c>
      <c r="E1249" t="s">
        <v>184</v>
      </c>
      <c r="F1249" t="s">
        <v>3800</v>
      </c>
      <c r="G1249" t="s">
        <v>149</v>
      </c>
      <c r="H1249" t="s">
        <v>135</v>
      </c>
      <c r="I1249" t="s">
        <v>136</v>
      </c>
      <c r="J1249" t="s">
        <v>137</v>
      </c>
      <c r="K1249" t="s">
        <v>138</v>
      </c>
      <c r="L1249" t="s">
        <v>3801</v>
      </c>
      <c r="M1249" t="s">
        <v>3802</v>
      </c>
      <c r="N1249">
        <v>1.734722222</v>
      </c>
      <c r="O1249">
        <v>0</v>
      </c>
      <c r="P1249">
        <v>74</v>
      </c>
      <c r="Q1249">
        <v>0</v>
      </c>
      <c r="R1249">
        <v>0</v>
      </c>
      <c r="S1249">
        <v>0</v>
      </c>
      <c r="T1249">
        <v>13</v>
      </c>
      <c r="U1249">
        <v>0</v>
      </c>
      <c r="V1249">
        <v>0</v>
      </c>
      <c r="W1249">
        <v>0</v>
      </c>
      <c r="X1249">
        <v>33.127585684315257</v>
      </c>
      <c r="Y1249">
        <v>0</v>
      </c>
      <c r="Z1249">
        <v>0</v>
      </c>
      <c r="AA1249">
        <v>0</v>
      </c>
      <c r="AB1249">
        <v>11.684771790057516</v>
      </c>
      <c r="AC1249">
        <v>0</v>
      </c>
      <c r="AD1249">
        <v>0</v>
      </c>
      <c r="AE1249">
        <v>44.812357474372774</v>
      </c>
    </row>
    <row r="1250" spans="1:31" x14ac:dyDescent="0.3">
      <c r="A1250">
        <v>2554304</v>
      </c>
      <c r="B1250">
        <v>1</v>
      </c>
      <c r="C1250" t="s">
        <v>81</v>
      </c>
      <c r="D1250" t="s">
        <v>127</v>
      </c>
      <c r="E1250" t="s">
        <v>147</v>
      </c>
      <c r="F1250" t="s">
        <v>3803</v>
      </c>
      <c r="G1250" t="s">
        <v>134</v>
      </c>
      <c r="H1250" t="s">
        <v>135</v>
      </c>
      <c r="I1250" t="s">
        <v>136</v>
      </c>
      <c r="J1250" t="s">
        <v>137</v>
      </c>
      <c r="K1250" t="s">
        <v>138</v>
      </c>
      <c r="L1250" t="s">
        <v>3804</v>
      </c>
      <c r="M1250" t="s">
        <v>3805</v>
      </c>
      <c r="N1250">
        <v>0.66222222200000003</v>
      </c>
      <c r="O1250">
        <v>0</v>
      </c>
      <c r="P1250">
        <v>523</v>
      </c>
      <c r="Q1250">
        <v>8</v>
      </c>
      <c r="R1250">
        <v>26</v>
      </c>
      <c r="S1250">
        <v>4</v>
      </c>
      <c r="T1250">
        <v>100</v>
      </c>
      <c r="U1250">
        <v>7</v>
      </c>
      <c r="V1250">
        <v>1</v>
      </c>
      <c r="W1250">
        <v>0</v>
      </c>
      <c r="X1250">
        <v>60.641344523923621</v>
      </c>
      <c r="Y1250">
        <v>5.7929869880300835</v>
      </c>
      <c r="Z1250">
        <v>26.31232849647898</v>
      </c>
      <c r="AA1250">
        <v>198.52213200231625</v>
      </c>
      <c r="AB1250">
        <v>40.149916683383367</v>
      </c>
      <c r="AC1250">
        <v>448.38503521526485</v>
      </c>
      <c r="AD1250">
        <v>1.4011931481355169</v>
      </c>
      <c r="AE1250">
        <v>781.20493705753256</v>
      </c>
    </row>
    <row r="1251" spans="1:31" x14ac:dyDescent="0.3">
      <c r="A1251">
        <v>2554496</v>
      </c>
      <c r="B1251">
        <v>1</v>
      </c>
      <c r="C1251" t="s">
        <v>81</v>
      </c>
      <c r="D1251" t="s">
        <v>115</v>
      </c>
      <c r="E1251" t="s">
        <v>171</v>
      </c>
      <c r="F1251" t="s">
        <v>3806</v>
      </c>
      <c r="G1251" t="s">
        <v>190</v>
      </c>
      <c r="H1251" t="s">
        <v>157</v>
      </c>
      <c r="I1251" t="s">
        <v>136</v>
      </c>
      <c r="J1251" t="s">
        <v>137</v>
      </c>
      <c r="K1251" t="s">
        <v>138</v>
      </c>
      <c r="L1251" t="s">
        <v>3807</v>
      </c>
      <c r="M1251" t="s">
        <v>3808</v>
      </c>
      <c r="N1251">
        <v>3.8658333329999999</v>
      </c>
      <c r="O1251">
        <v>0</v>
      </c>
      <c r="P1251">
        <v>20</v>
      </c>
      <c r="Q1251">
        <v>0</v>
      </c>
      <c r="R1251">
        <v>2</v>
      </c>
      <c r="S1251">
        <v>0</v>
      </c>
      <c r="T1251">
        <v>1</v>
      </c>
      <c r="U1251">
        <v>0</v>
      </c>
      <c r="V1251">
        <v>0</v>
      </c>
      <c r="W1251">
        <v>0</v>
      </c>
      <c r="X1251">
        <v>17.46514769165551</v>
      </c>
      <c r="Y1251">
        <v>0</v>
      </c>
      <c r="Z1251">
        <v>10.624028753549089</v>
      </c>
      <c r="AA1251">
        <v>0</v>
      </c>
      <c r="AB1251">
        <v>4.6296046277925003E-2</v>
      </c>
      <c r="AC1251">
        <v>0</v>
      </c>
      <c r="AD1251">
        <v>0</v>
      </c>
      <c r="AE1251">
        <v>28.135472491482524</v>
      </c>
    </row>
    <row r="1252" spans="1:31" x14ac:dyDescent="0.3">
      <c r="A1252">
        <v>2554688</v>
      </c>
      <c r="B1252">
        <v>1</v>
      </c>
      <c r="C1252" t="s">
        <v>80</v>
      </c>
      <c r="D1252" t="s">
        <v>94</v>
      </c>
      <c r="E1252" t="s">
        <v>171</v>
      </c>
      <c r="F1252" t="s">
        <v>3809</v>
      </c>
      <c r="G1252" t="s">
        <v>190</v>
      </c>
      <c r="H1252" t="s">
        <v>157</v>
      </c>
      <c r="I1252" t="s">
        <v>136</v>
      </c>
      <c r="J1252" t="s">
        <v>137</v>
      </c>
      <c r="K1252" t="s">
        <v>138</v>
      </c>
      <c r="L1252" t="s">
        <v>3810</v>
      </c>
      <c r="M1252" t="s">
        <v>3811</v>
      </c>
      <c r="N1252">
        <v>4.7361111109999996</v>
      </c>
      <c r="O1252">
        <v>0</v>
      </c>
      <c r="P1252">
        <v>3</v>
      </c>
      <c r="Q1252">
        <v>0</v>
      </c>
      <c r="R1252">
        <v>8</v>
      </c>
      <c r="S1252">
        <v>0</v>
      </c>
      <c r="T1252">
        <v>2</v>
      </c>
      <c r="U1252">
        <v>0</v>
      </c>
      <c r="V1252">
        <v>0</v>
      </c>
      <c r="W1252">
        <v>0</v>
      </c>
      <c r="X1252">
        <v>0.24741401034683083</v>
      </c>
      <c r="Y1252">
        <v>0</v>
      </c>
      <c r="Z1252">
        <v>20.536205418100284</v>
      </c>
      <c r="AA1252">
        <v>0</v>
      </c>
      <c r="AB1252">
        <v>14.921381445519508</v>
      </c>
      <c r="AC1252">
        <v>0</v>
      </c>
      <c r="AD1252">
        <v>0</v>
      </c>
      <c r="AE1252">
        <v>35.705000873966625</v>
      </c>
    </row>
    <row r="1253" spans="1:31" x14ac:dyDescent="0.3">
      <c r="A1253">
        <v>2554897</v>
      </c>
      <c r="B1253">
        <v>1</v>
      </c>
      <c r="C1253" t="s">
        <v>80</v>
      </c>
      <c r="D1253" t="s">
        <v>96</v>
      </c>
      <c r="E1253" t="s">
        <v>175</v>
      </c>
      <c r="F1253" t="s">
        <v>3812</v>
      </c>
      <c r="G1253" t="s">
        <v>311</v>
      </c>
      <c r="H1253" t="s">
        <v>157</v>
      </c>
      <c r="I1253" t="s">
        <v>136</v>
      </c>
      <c r="J1253" t="s">
        <v>3</v>
      </c>
      <c r="K1253" t="s">
        <v>138</v>
      </c>
      <c r="L1253" t="s">
        <v>3813</v>
      </c>
      <c r="M1253" t="s">
        <v>3814</v>
      </c>
      <c r="N1253">
        <v>5.3738888879999998</v>
      </c>
      <c r="O1253">
        <v>0</v>
      </c>
      <c r="P1253">
        <v>30</v>
      </c>
      <c r="Q1253">
        <v>0</v>
      </c>
      <c r="R1253">
        <v>0</v>
      </c>
      <c r="S1253">
        <v>0</v>
      </c>
      <c r="T1253">
        <v>2</v>
      </c>
      <c r="U1253">
        <v>0</v>
      </c>
      <c r="V1253">
        <v>0</v>
      </c>
      <c r="W1253">
        <v>0</v>
      </c>
      <c r="X1253">
        <v>33.201767078829491</v>
      </c>
      <c r="Y1253">
        <v>0</v>
      </c>
      <c r="Z1253">
        <v>0</v>
      </c>
      <c r="AA1253">
        <v>0</v>
      </c>
      <c r="AB1253">
        <v>33.542874393134049</v>
      </c>
      <c r="AC1253">
        <v>0</v>
      </c>
      <c r="AD1253">
        <v>0</v>
      </c>
      <c r="AE1253">
        <v>66.744641471963547</v>
      </c>
    </row>
    <row r="1254" spans="1:31" x14ac:dyDescent="0.3">
      <c r="A1254">
        <v>2554874</v>
      </c>
      <c r="B1254">
        <v>1</v>
      </c>
      <c r="C1254" t="s">
        <v>80</v>
      </c>
      <c r="D1254" t="s">
        <v>90</v>
      </c>
      <c r="E1254" t="s">
        <v>171</v>
      </c>
      <c r="F1254" t="s">
        <v>3815</v>
      </c>
      <c r="G1254" t="s">
        <v>190</v>
      </c>
      <c r="H1254" t="s">
        <v>157</v>
      </c>
      <c r="I1254" t="s">
        <v>136</v>
      </c>
      <c r="J1254" t="s">
        <v>137</v>
      </c>
      <c r="K1254" t="s">
        <v>138</v>
      </c>
      <c r="L1254" t="s">
        <v>3816</v>
      </c>
      <c r="M1254" t="s">
        <v>3817</v>
      </c>
      <c r="N1254">
        <v>1.4555555549999999</v>
      </c>
      <c r="O1254">
        <v>0</v>
      </c>
      <c r="P1254">
        <v>165</v>
      </c>
      <c r="Q1254">
        <v>0</v>
      </c>
      <c r="R1254">
        <v>0</v>
      </c>
      <c r="S1254">
        <v>0</v>
      </c>
      <c r="T1254">
        <v>4</v>
      </c>
      <c r="U1254">
        <v>0</v>
      </c>
      <c r="V1254">
        <v>0</v>
      </c>
      <c r="W1254">
        <v>0</v>
      </c>
      <c r="X1254">
        <v>50.638134706324962</v>
      </c>
      <c r="Y1254">
        <v>0</v>
      </c>
      <c r="Z1254">
        <v>0</v>
      </c>
      <c r="AA1254">
        <v>0</v>
      </c>
      <c r="AB1254">
        <v>3.0890306755962778</v>
      </c>
      <c r="AC1254">
        <v>0</v>
      </c>
      <c r="AD1254">
        <v>0</v>
      </c>
      <c r="AE1254">
        <v>53.727165381921239</v>
      </c>
    </row>
    <row r="1255" spans="1:31" x14ac:dyDescent="0.3">
      <c r="A1255">
        <v>2554333</v>
      </c>
      <c r="B1255">
        <v>1</v>
      </c>
      <c r="C1255" t="s">
        <v>80</v>
      </c>
      <c r="D1255" t="s">
        <v>99</v>
      </c>
      <c r="E1255" t="s">
        <v>184</v>
      </c>
      <c r="F1255" t="s">
        <v>3818</v>
      </c>
      <c r="G1255" t="s">
        <v>143</v>
      </c>
      <c r="H1255" t="s">
        <v>135</v>
      </c>
      <c r="I1255" t="s">
        <v>136</v>
      </c>
      <c r="J1255" t="s">
        <v>137</v>
      </c>
      <c r="K1255" t="s">
        <v>144</v>
      </c>
      <c r="L1255" t="s">
        <v>3819</v>
      </c>
      <c r="M1255" t="s">
        <v>3820</v>
      </c>
      <c r="N1255">
        <v>4.96</v>
      </c>
      <c r="O1255">
        <v>1</v>
      </c>
      <c r="P1255">
        <v>1569</v>
      </c>
      <c r="Q1255">
        <v>0</v>
      </c>
      <c r="R1255">
        <v>26</v>
      </c>
      <c r="S1255">
        <v>4</v>
      </c>
      <c r="T1255">
        <v>107</v>
      </c>
      <c r="U1255">
        <v>0</v>
      </c>
      <c r="V1255">
        <v>0</v>
      </c>
      <c r="W1255">
        <v>27.040063420392492</v>
      </c>
      <c r="X1255">
        <v>1136.0801794377596</v>
      </c>
      <c r="Y1255">
        <v>0</v>
      </c>
      <c r="Z1255">
        <v>58.350164160704878</v>
      </c>
      <c r="AA1255">
        <v>437.21310483961491</v>
      </c>
      <c r="AB1255">
        <v>575.41630338437483</v>
      </c>
      <c r="AC1255">
        <v>0</v>
      </c>
      <c r="AD1255">
        <v>0</v>
      </c>
      <c r="AE1255">
        <v>2234.0998152428469</v>
      </c>
    </row>
    <row r="1256" spans="1:31" x14ac:dyDescent="0.3">
      <c r="A1256">
        <v>2554997</v>
      </c>
      <c r="B1256">
        <v>1</v>
      </c>
      <c r="C1256" t="s">
        <v>81</v>
      </c>
      <c r="D1256" t="s">
        <v>112</v>
      </c>
      <c r="E1256" t="s">
        <v>166</v>
      </c>
      <c r="F1256" t="s">
        <v>3821</v>
      </c>
      <c r="G1256" t="s">
        <v>168</v>
      </c>
      <c r="H1256" t="s">
        <v>157</v>
      </c>
      <c r="I1256" t="s">
        <v>136</v>
      </c>
      <c r="J1256" t="s">
        <v>137</v>
      </c>
      <c r="K1256" t="s">
        <v>138</v>
      </c>
      <c r="L1256" t="s">
        <v>3822</v>
      </c>
      <c r="M1256" t="s">
        <v>3823</v>
      </c>
      <c r="N1256">
        <v>2.5663888880000001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1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0.67167670081124986</v>
      </c>
      <c r="AC1256">
        <v>0</v>
      </c>
      <c r="AD1256">
        <v>0</v>
      </c>
      <c r="AE1256">
        <v>0.67167670081124986</v>
      </c>
    </row>
    <row r="1257" spans="1:31" x14ac:dyDescent="0.3">
      <c r="A1257">
        <v>2554857</v>
      </c>
      <c r="B1257">
        <v>1</v>
      </c>
      <c r="C1257" t="s">
        <v>80</v>
      </c>
      <c r="D1257" t="s">
        <v>89</v>
      </c>
      <c r="E1257" t="s">
        <v>155</v>
      </c>
      <c r="F1257" t="s">
        <v>3824</v>
      </c>
      <c r="G1257" t="s">
        <v>202</v>
      </c>
      <c r="H1257" t="s">
        <v>157</v>
      </c>
      <c r="I1257" t="s">
        <v>136</v>
      </c>
      <c r="J1257" t="s">
        <v>137</v>
      </c>
      <c r="K1257" t="s">
        <v>138</v>
      </c>
      <c r="L1257" t="s">
        <v>3825</v>
      </c>
      <c r="M1257" t="s">
        <v>3826</v>
      </c>
      <c r="N1257">
        <v>1.0097222219999999</v>
      </c>
      <c r="O1257">
        <v>0</v>
      </c>
      <c r="P1257">
        <v>144</v>
      </c>
      <c r="Q1257">
        <v>0</v>
      </c>
      <c r="R1257">
        <v>9</v>
      </c>
      <c r="S1257">
        <v>0</v>
      </c>
      <c r="T1257">
        <v>20</v>
      </c>
      <c r="U1257">
        <v>0</v>
      </c>
      <c r="V1257">
        <v>0</v>
      </c>
      <c r="W1257">
        <v>0</v>
      </c>
      <c r="X1257">
        <v>23.540844516103196</v>
      </c>
      <c r="Y1257">
        <v>0</v>
      </c>
      <c r="Z1257">
        <v>3.9331404972063</v>
      </c>
      <c r="AA1257">
        <v>0</v>
      </c>
      <c r="AB1257">
        <v>13.589184196651798</v>
      </c>
      <c r="AC1257">
        <v>0</v>
      </c>
      <c r="AD1257">
        <v>0</v>
      </c>
      <c r="AE1257">
        <v>41.063169209961295</v>
      </c>
    </row>
    <row r="1258" spans="1:31" x14ac:dyDescent="0.3">
      <c r="A1258">
        <v>2554774</v>
      </c>
      <c r="B1258">
        <v>1</v>
      </c>
      <c r="C1258" t="s">
        <v>80</v>
      </c>
      <c r="D1258" t="s">
        <v>96</v>
      </c>
      <c r="E1258" t="s">
        <v>166</v>
      </c>
      <c r="F1258" t="s">
        <v>3827</v>
      </c>
      <c r="G1258" t="s">
        <v>168</v>
      </c>
      <c r="H1258" t="s">
        <v>157</v>
      </c>
      <c r="I1258" t="s">
        <v>136</v>
      </c>
      <c r="J1258" t="s">
        <v>137</v>
      </c>
      <c r="K1258" t="s">
        <v>138</v>
      </c>
      <c r="L1258" t="s">
        <v>3828</v>
      </c>
      <c r="M1258" t="s">
        <v>3829</v>
      </c>
      <c r="N1258">
        <v>5.4474999999999998</v>
      </c>
      <c r="O1258">
        <v>0</v>
      </c>
      <c r="P1258">
        <v>1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0.94067180721274912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0.94067180721274912</v>
      </c>
    </row>
    <row r="1259" spans="1:31" x14ac:dyDescent="0.3">
      <c r="A1259">
        <v>2554914</v>
      </c>
      <c r="B1259">
        <v>1</v>
      </c>
      <c r="C1259" t="s">
        <v>81</v>
      </c>
      <c r="D1259" t="s">
        <v>112</v>
      </c>
      <c r="E1259" t="s">
        <v>147</v>
      </c>
      <c r="F1259" t="s">
        <v>3129</v>
      </c>
      <c r="G1259" t="s">
        <v>134</v>
      </c>
      <c r="H1259" t="s">
        <v>135</v>
      </c>
      <c r="I1259" t="s">
        <v>136</v>
      </c>
      <c r="J1259" t="s">
        <v>137</v>
      </c>
      <c r="K1259" t="s">
        <v>138</v>
      </c>
      <c r="L1259" t="s">
        <v>3830</v>
      </c>
      <c r="M1259" t="s">
        <v>3831</v>
      </c>
      <c r="N1259">
        <v>1.4488888879999999</v>
      </c>
      <c r="O1259">
        <v>3</v>
      </c>
      <c r="P1259">
        <v>446</v>
      </c>
      <c r="Q1259">
        <v>11</v>
      </c>
      <c r="R1259">
        <v>127</v>
      </c>
      <c r="S1259">
        <v>2</v>
      </c>
      <c r="T1259">
        <v>83</v>
      </c>
      <c r="U1259">
        <v>1</v>
      </c>
      <c r="V1259">
        <v>0</v>
      </c>
      <c r="W1259">
        <v>1.025317464</v>
      </c>
      <c r="X1259">
        <v>112.49002001412477</v>
      </c>
      <c r="Y1259">
        <v>111.00495292151277</v>
      </c>
      <c r="Z1259">
        <v>71.147832255566925</v>
      </c>
      <c r="AA1259">
        <v>2.2041809002933332</v>
      </c>
      <c r="AB1259">
        <v>32.913746785435272</v>
      </c>
      <c r="AC1259">
        <v>5.4339772352758811</v>
      </c>
      <c r="AD1259">
        <v>0</v>
      </c>
      <c r="AE1259">
        <v>336.22002757620896</v>
      </c>
    </row>
    <row r="1260" spans="1:31" x14ac:dyDescent="0.3">
      <c r="A1260">
        <v>2554983</v>
      </c>
      <c r="B1260">
        <v>1</v>
      </c>
      <c r="C1260" t="s">
        <v>80</v>
      </c>
      <c r="D1260" t="s">
        <v>107</v>
      </c>
      <c r="E1260" t="s">
        <v>171</v>
      </c>
      <c r="F1260" t="s">
        <v>3832</v>
      </c>
      <c r="G1260" t="s">
        <v>190</v>
      </c>
      <c r="H1260" t="s">
        <v>157</v>
      </c>
      <c r="I1260" t="s">
        <v>136</v>
      </c>
      <c r="J1260" t="s">
        <v>137</v>
      </c>
      <c r="K1260" t="s">
        <v>138</v>
      </c>
      <c r="L1260" t="s">
        <v>3833</v>
      </c>
      <c r="M1260" t="s">
        <v>3834</v>
      </c>
      <c r="N1260">
        <v>0.63666666599999999</v>
      </c>
      <c r="O1260">
        <v>0</v>
      </c>
      <c r="P1260">
        <v>47</v>
      </c>
      <c r="Q1260">
        <v>0</v>
      </c>
      <c r="R1260">
        <v>0</v>
      </c>
      <c r="S1260">
        <v>0</v>
      </c>
      <c r="T1260">
        <v>7</v>
      </c>
      <c r="U1260">
        <v>0</v>
      </c>
      <c r="V1260">
        <v>0</v>
      </c>
      <c r="W1260">
        <v>0</v>
      </c>
      <c r="X1260">
        <v>5.1127644461463344</v>
      </c>
      <c r="Y1260">
        <v>0</v>
      </c>
      <c r="Z1260">
        <v>0</v>
      </c>
      <c r="AA1260">
        <v>0</v>
      </c>
      <c r="AB1260">
        <v>0.31412320124987991</v>
      </c>
      <c r="AC1260">
        <v>0</v>
      </c>
      <c r="AD1260">
        <v>0</v>
      </c>
      <c r="AE1260">
        <v>5.4268876473962147</v>
      </c>
    </row>
    <row r="1261" spans="1:31" x14ac:dyDescent="0.3">
      <c r="A1261">
        <v>2555003</v>
      </c>
      <c r="B1261">
        <v>1</v>
      </c>
      <c r="C1261" t="s">
        <v>80</v>
      </c>
      <c r="D1261" t="s">
        <v>90</v>
      </c>
      <c r="E1261" t="s">
        <v>166</v>
      </c>
      <c r="F1261" t="s">
        <v>3835</v>
      </c>
      <c r="G1261" t="s">
        <v>168</v>
      </c>
      <c r="H1261" t="s">
        <v>157</v>
      </c>
      <c r="I1261" t="s">
        <v>136</v>
      </c>
      <c r="J1261" t="s">
        <v>137</v>
      </c>
      <c r="K1261" t="s">
        <v>138</v>
      </c>
      <c r="L1261" t="s">
        <v>3836</v>
      </c>
      <c r="M1261" t="s">
        <v>3837</v>
      </c>
      <c r="N1261">
        <v>1.8374999999999999</v>
      </c>
      <c r="O1261">
        <v>0</v>
      </c>
      <c r="P1261">
        <v>1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0.51637192995238745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0.51637192995238745</v>
      </c>
    </row>
    <row r="1262" spans="1:31" x14ac:dyDescent="0.3">
      <c r="A1262">
        <v>2554505</v>
      </c>
      <c r="B1262">
        <v>1</v>
      </c>
      <c r="C1262" t="s">
        <v>80</v>
      </c>
      <c r="D1262" t="s">
        <v>96</v>
      </c>
      <c r="E1262" t="s">
        <v>166</v>
      </c>
      <c r="F1262" t="s">
        <v>3838</v>
      </c>
      <c r="G1262" t="s">
        <v>311</v>
      </c>
      <c r="H1262" t="s">
        <v>157</v>
      </c>
      <c r="I1262" t="s">
        <v>136</v>
      </c>
      <c r="J1262" t="s">
        <v>3</v>
      </c>
      <c r="K1262" t="s">
        <v>138</v>
      </c>
      <c r="L1262" t="s">
        <v>3839</v>
      </c>
      <c r="M1262" t="s">
        <v>3840</v>
      </c>
      <c r="N1262">
        <v>4.8019444440000001</v>
      </c>
      <c r="O1262">
        <v>0</v>
      </c>
      <c r="P1262">
        <v>1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3.4280267805868352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3.4280267805868352</v>
      </c>
    </row>
    <row r="1263" spans="1:31" x14ac:dyDescent="0.3">
      <c r="A1263">
        <v>2554436</v>
      </c>
      <c r="B1263">
        <v>1</v>
      </c>
      <c r="C1263" t="s">
        <v>80</v>
      </c>
      <c r="D1263" t="s">
        <v>87</v>
      </c>
      <c r="E1263" t="s">
        <v>166</v>
      </c>
      <c r="F1263" t="s">
        <v>3841</v>
      </c>
      <c r="G1263" t="s">
        <v>198</v>
      </c>
      <c r="H1263" t="s">
        <v>157</v>
      </c>
      <c r="I1263" t="s">
        <v>136</v>
      </c>
      <c r="J1263" t="s">
        <v>137</v>
      </c>
      <c r="K1263" t="s">
        <v>138</v>
      </c>
      <c r="L1263" t="s">
        <v>3842</v>
      </c>
      <c r="M1263" t="s">
        <v>3843</v>
      </c>
      <c r="N1263">
        <v>1.065555555</v>
      </c>
      <c r="O1263">
        <v>0</v>
      </c>
      <c r="P1263">
        <v>28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6.2204864072404247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6.2204864072404247</v>
      </c>
    </row>
    <row r="1264" spans="1:31" x14ac:dyDescent="0.3">
      <c r="A1264">
        <v>2554834</v>
      </c>
      <c r="B1264">
        <v>1</v>
      </c>
      <c r="C1264" t="s">
        <v>81</v>
      </c>
      <c r="D1264" t="s">
        <v>113</v>
      </c>
      <c r="E1264" t="s">
        <v>184</v>
      </c>
      <c r="F1264" t="s">
        <v>3844</v>
      </c>
      <c r="G1264" t="s">
        <v>149</v>
      </c>
      <c r="H1264" t="s">
        <v>135</v>
      </c>
      <c r="I1264" t="s">
        <v>136</v>
      </c>
      <c r="J1264" t="s">
        <v>137</v>
      </c>
      <c r="K1264" t="s">
        <v>138</v>
      </c>
      <c r="L1264" t="s">
        <v>3845</v>
      </c>
      <c r="M1264" t="s">
        <v>3846</v>
      </c>
      <c r="N1264">
        <v>3.4586111110000002</v>
      </c>
      <c r="O1264">
        <v>0</v>
      </c>
      <c r="P1264">
        <v>21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7.3517884758263454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7.3517884758263454</v>
      </c>
    </row>
    <row r="1265" spans="1:31" x14ac:dyDescent="0.3">
      <c r="A1265">
        <v>2554940</v>
      </c>
      <c r="B1265">
        <v>1</v>
      </c>
      <c r="C1265" t="s">
        <v>80</v>
      </c>
      <c r="D1265" t="s">
        <v>97</v>
      </c>
      <c r="E1265" t="s">
        <v>166</v>
      </c>
      <c r="F1265" t="s">
        <v>3847</v>
      </c>
      <c r="G1265" t="s">
        <v>168</v>
      </c>
      <c r="H1265" t="s">
        <v>157</v>
      </c>
      <c r="I1265" t="s">
        <v>136</v>
      </c>
      <c r="J1265" t="s">
        <v>137</v>
      </c>
      <c r="K1265" t="s">
        <v>138</v>
      </c>
      <c r="L1265" t="s">
        <v>3848</v>
      </c>
      <c r="M1265" t="s">
        <v>3849</v>
      </c>
      <c r="N1265">
        <v>2.008888888</v>
      </c>
      <c r="O1265">
        <v>0</v>
      </c>
      <c r="P1265">
        <v>1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1.2707318740589484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1.2707318740589484</v>
      </c>
    </row>
    <row r="1266" spans="1:31" x14ac:dyDescent="0.3">
      <c r="A1266">
        <v>2554900</v>
      </c>
      <c r="B1266">
        <v>1</v>
      </c>
      <c r="C1266" t="s">
        <v>81</v>
      </c>
      <c r="D1266" t="s">
        <v>118</v>
      </c>
      <c r="E1266" t="s">
        <v>184</v>
      </c>
      <c r="F1266" t="s">
        <v>3850</v>
      </c>
      <c r="G1266" t="s">
        <v>134</v>
      </c>
      <c r="H1266" t="s">
        <v>135</v>
      </c>
      <c r="I1266" t="s">
        <v>136</v>
      </c>
      <c r="J1266" t="s">
        <v>137</v>
      </c>
      <c r="K1266" t="s">
        <v>138</v>
      </c>
      <c r="L1266" t="s">
        <v>3811</v>
      </c>
      <c r="M1266" t="s">
        <v>3851</v>
      </c>
      <c r="N1266">
        <v>0.84916666600000001</v>
      </c>
      <c r="O1266">
        <v>0</v>
      </c>
      <c r="P1266">
        <v>1427</v>
      </c>
      <c r="Q1266">
        <v>0</v>
      </c>
      <c r="R1266">
        <v>61</v>
      </c>
      <c r="S1266">
        <v>0</v>
      </c>
      <c r="T1266">
        <v>230</v>
      </c>
      <c r="U1266">
        <v>0</v>
      </c>
      <c r="V1266">
        <v>1</v>
      </c>
      <c r="W1266">
        <v>0</v>
      </c>
      <c r="X1266">
        <v>199.98465533228625</v>
      </c>
      <c r="Y1266">
        <v>0</v>
      </c>
      <c r="Z1266">
        <v>42.035950449003231</v>
      </c>
      <c r="AA1266">
        <v>0</v>
      </c>
      <c r="AB1266">
        <v>139.3776693709153</v>
      </c>
      <c r="AC1266">
        <v>0</v>
      </c>
      <c r="AD1266">
        <v>38.329456380964302</v>
      </c>
      <c r="AE1266">
        <v>419.72773153316905</v>
      </c>
    </row>
    <row r="1267" spans="1:31" x14ac:dyDescent="0.3">
      <c r="A1267">
        <v>2554685</v>
      </c>
      <c r="B1267">
        <v>1</v>
      </c>
      <c r="C1267" t="s">
        <v>80</v>
      </c>
      <c r="D1267" t="s">
        <v>96</v>
      </c>
      <c r="E1267" t="s">
        <v>166</v>
      </c>
      <c r="F1267" t="s">
        <v>3852</v>
      </c>
      <c r="G1267" t="s">
        <v>168</v>
      </c>
      <c r="H1267" t="s">
        <v>157</v>
      </c>
      <c r="I1267" t="s">
        <v>136</v>
      </c>
      <c r="J1267" t="s">
        <v>137</v>
      </c>
      <c r="K1267" t="s">
        <v>138</v>
      </c>
      <c r="L1267" t="s">
        <v>3853</v>
      </c>
      <c r="M1267" t="s">
        <v>3854</v>
      </c>
      <c r="N1267">
        <v>5.4383333330000001</v>
      </c>
      <c r="O1267">
        <v>0</v>
      </c>
      <c r="P1267">
        <v>1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1.14899929670922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1.14899929670922</v>
      </c>
    </row>
    <row r="1268" spans="1:31" x14ac:dyDescent="0.3">
      <c r="A1268">
        <v>2554731</v>
      </c>
      <c r="B1268">
        <v>1</v>
      </c>
      <c r="C1268" t="s">
        <v>80</v>
      </c>
      <c r="D1268" t="s">
        <v>106</v>
      </c>
      <c r="E1268" t="s">
        <v>141</v>
      </c>
      <c r="F1268" t="s">
        <v>3855</v>
      </c>
      <c r="G1268" t="s">
        <v>134</v>
      </c>
      <c r="H1268" t="s">
        <v>135</v>
      </c>
      <c r="I1268" t="s">
        <v>136</v>
      </c>
      <c r="J1268" t="s">
        <v>137</v>
      </c>
      <c r="K1268" t="s">
        <v>138</v>
      </c>
      <c r="L1268" t="s">
        <v>3856</v>
      </c>
      <c r="M1268" t="s">
        <v>3857</v>
      </c>
      <c r="N1268">
        <v>1.311388888</v>
      </c>
      <c r="O1268">
        <v>0</v>
      </c>
      <c r="P1268">
        <v>385</v>
      </c>
      <c r="Q1268">
        <v>0</v>
      </c>
      <c r="R1268">
        <v>8</v>
      </c>
      <c r="S1268">
        <v>3</v>
      </c>
      <c r="T1268">
        <v>29</v>
      </c>
      <c r="U1268">
        <v>0</v>
      </c>
      <c r="V1268">
        <v>0</v>
      </c>
      <c r="W1268">
        <v>0</v>
      </c>
      <c r="X1268">
        <v>83.271728275619807</v>
      </c>
      <c r="Y1268">
        <v>0</v>
      </c>
      <c r="Z1268">
        <v>5.7839709252354581</v>
      </c>
      <c r="AA1268">
        <v>90.020850280931583</v>
      </c>
      <c r="AB1268">
        <v>56.046861869970719</v>
      </c>
      <c r="AC1268">
        <v>0</v>
      </c>
      <c r="AD1268">
        <v>0</v>
      </c>
      <c r="AE1268">
        <v>235.12341135175757</v>
      </c>
    </row>
    <row r="1269" spans="1:31" x14ac:dyDescent="0.3">
      <c r="A1269">
        <v>2554831</v>
      </c>
      <c r="B1269">
        <v>1</v>
      </c>
      <c r="C1269" t="s">
        <v>81</v>
      </c>
      <c r="D1269" t="s">
        <v>112</v>
      </c>
      <c r="E1269" t="s">
        <v>166</v>
      </c>
      <c r="F1269" t="s">
        <v>3858</v>
      </c>
      <c r="G1269" t="s">
        <v>168</v>
      </c>
      <c r="H1269" t="s">
        <v>157</v>
      </c>
      <c r="I1269" t="s">
        <v>136</v>
      </c>
      <c r="J1269" t="s">
        <v>137</v>
      </c>
      <c r="K1269" t="s">
        <v>138</v>
      </c>
      <c r="L1269" t="s">
        <v>3859</v>
      </c>
      <c r="M1269" t="s">
        <v>3860</v>
      </c>
      <c r="N1269">
        <v>1.1247222219999999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1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4.4266834681464946</v>
      </c>
      <c r="AC1269">
        <v>0</v>
      </c>
      <c r="AD1269">
        <v>0</v>
      </c>
      <c r="AE1269">
        <v>4.4266834681464946</v>
      </c>
    </row>
    <row r="1270" spans="1:31" x14ac:dyDescent="0.3">
      <c r="A1270">
        <v>2554359</v>
      </c>
      <c r="B1270">
        <v>1</v>
      </c>
      <c r="C1270" t="s">
        <v>81</v>
      </c>
      <c r="D1270" t="s">
        <v>121</v>
      </c>
      <c r="E1270" t="s">
        <v>155</v>
      </c>
      <c r="F1270" t="s">
        <v>3861</v>
      </c>
      <c r="G1270" t="s">
        <v>206</v>
      </c>
      <c r="H1270" t="s">
        <v>157</v>
      </c>
      <c r="I1270" t="s">
        <v>136</v>
      </c>
      <c r="J1270" t="s">
        <v>137</v>
      </c>
      <c r="K1270" t="s">
        <v>138</v>
      </c>
      <c r="L1270" t="s">
        <v>3862</v>
      </c>
      <c r="M1270" t="s">
        <v>3863</v>
      </c>
      <c r="N1270">
        <v>0.63333333300000005</v>
      </c>
      <c r="O1270">
        <v>0</v>
      </c>
      <c r="P1270">
        <v>64</v>
      </c>
      <c r="Q1270">
        <v>0</v>
      </c>
      <c r="R1270">
        <v>11</v>
      </c>
      <c r="S1270">
        <v>0</v>
      </c>
      <c r="T1270">
        <v>1</v>
      </c>
      <c r="U1270">
        <v>0</v>
      </c>
      <c r="V1270">
        <v>0</v>
      </c>
      <c r="W1270">
        <v>0</v>
      </c>
      <c r="X1270">
        <v>5.2741013870229283</v>
      </c>
      <c r="Y1270">
        <v>0</v>
      </c>
      <c r="Z1270">
        <v>0.80389777071583346</v>
      </c>
      <c r="AA1270">
        <v>0</v>
      </c>
      <c r="AB1270">
        <v>1.5574063127083332E-4</v>
      </c>
      <c r="AC1270">
        <v>0</v>
      </c>
      <c r="AD1270">
        <v>0</v>
      </c>
      <c r="AE1270">
        <v>6.0781548983700322</v>
      </c>
    </row>
    <row r="1271" spans="1:31" x14ac:dyDescent="0.3">
      <c r="A1271">
        <v>2554336</v>
      </c>
      <c r="B1271">
        <v>1</v>
      </c>
      <c r="C1271" t="s">
        <v>81</v>
      </c>
      <c r="D1271" t="s">
        <v>119</v>
      </c>
      <c r="E1271" t="s">
        <v>141</v>
      </c>
      <c r="F1271" t="s">
        <v>3864</v>
      </c>
      <c r="G1271" t="s">
        <v>134</v>
      </c>
      <c r="H1271" t="s">
        <v>135</v>
      </c>
      <c r="I1271" t="s">
        <v>136</v>
      </c>
      <c r="J1271" t="s">
        <v>137</v>
      </c>
      <c r="K1271" t="s">
        <v>138</v>
      </c>
      <c r="L1271" t="s">
        <v>3865</v>
      </c>
      <c r="M1271" t="s">
        <v>3866</v>
      </c>
      <c r="N1271">
        <v>0.81166666600000004</v>
      </c>
      <c r="O1271">
        <v>4</v>
      </c>
      <c r="P1271">
        <v>2641</v>
      </c>
      <c r="Q1271">
        <v>144</v>
      </c>
      <c r="R1271">
        <v>335</v>
      </c>
      <c r="S1271">
        <v>5</v>
      </c>
      <c r="T1271">
        <v>194</v>
      </c>
      <c r="U1271">
        <v>0</v>
      </c>
      <c r="V1271">
        <v>0</v>
      </c>
      <c r="W1271">
        <v>0.68525674176000007</v>
      </c>
      <c r="X1271">
        <v>319.41688563657033</v>
      </c>
      <c r="Y1271">
        <v>1004.0652536218789</v>
      </c>
      <c r="Z1271">
        <v>1107.6327094027533</v>
      </c>
      <c r="AA1271">
        <v>12.180623600052627</v>
      </c>
      <c r="AB1271">
        <v>91.417771942110051</v>
      </c>
      <c r="AC1271">
        <v>0</v>
      </c>
      <c r="AD1271">
        <v>0</v>
      </c>
      <c r="AE1271">
        <v>2535.3985009451253</v>
      </c>
    </row>
    <row r="1272" spans="1:31" x14ac:dyDescent="0.3">
      <c r="A1272">
        <v>2554213</v>
      </c>
      <c r="B1272">
        <v>1</v>
      </c>
      <c r="C1272" t="s">
        <v>80</v>
      </c>
      <c r="D1272" t="s">
        <v>98</v>
      </c>
      <c r="E1272" t="s">
        <v>155</v>
      </c>
      <c r="F1272" t="s">
        <v>3867</v>
      </c>
      <c r="G1272" t="s">
        <v>190</v>
      </c>
      <c r="H1272" t="s">
        <v>157</v>
      </c>
      <c r="I1272" t="s">
        <v>136</v>
      </c>
      <c r="J1272" t="s">
        <v>137</v>
      </c>
      <c r="K1272" t="s">
        <v>138</v>
      </c>
      <c r="L1272" t="s">
        <v>3868</v>
      </c>
      <c r="M1272" t="s">
        <v>3869</v>
      </c>
      <c r="N1272">
        <v>2.926388888</v>
      </c>
      <c r="O1272">
        <v>0</v>
      </c>
      <c r="P1272">
        <v>0</v>
      </c>
      <c r="Q1272">
        <v>0</v>
      </c>
      <c r="R1272">
        <v>13</v>
      </c>
      <c r="S1272">
        <v>0</v>
      </c>
      <c r="T1272">
        <v>2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35.507807578253924</v>
      </c>
      <c r="AA1272">
        <v>0</v>
      </c>
      <c r="AB1272">
        <v>5.4677950055922224</v>
      </c>
      <c r="AC1272">
        <v>0</v>
      </c>
      <c r="AD1272">
        <v>0</v>
      </c>
      <c r="AE1272">
        <v>40.975602583846147</v>
      </c>
    </row>
    <row r="1273" spans="1:31" x14ac:dyDescent="0.3">
      <c r="A1273">
        <v>2554877</v>
      </c>
      <c r="B1273">
        <v>1</v>
      </c>
      <c r="C1273" t="s">
        <v>80</v>
      </c>
      <c r="D1273" t="s">
        <v>108</v>
      </c>
      <c r="E1273" t="s">
        <v>166</v>
      </c>
      <c r="F1273" t="s">
        <v>3870</v>
      </c>
      <c r="G1273" t="s">
        <v>168</v>
      </c>
      <c r="H1273" t="s">
        <v>157</v>
      </c>
      <c r="I1273" t="s">
        <v>136</v>
      </c>
      <c r="J1273" t="s">
        <v>137</v>
      </c>
      <c r="K1273" t="s">
        <v>138</v>
      </c>
      <c r="L1273" t="s">
        <v>3871</v>
      </c>
      <c r="M1273" t="s">
        <v>3872</v>
      </c>
      <c r="N1273">
        <v>2.0508333329999999</v>
      </c>
      <c r="O1273">
        <v>0</v>
      </c>
      <c r="P1273">
        <v>1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0.2699477986828317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0.2699477986828317</v>
      </c>
    </row>
    <row r="1274" spans="1:31" x14ac:dyDescent="0.3">
      <c r="A1274">
        <v>2554754</v>
      </c>
      <c r="B1274">
        <v>1</v>
      </c>
      <c r="C1274" t="s">
        <v>80</v>
      </c>
      <c r="D1274" t="s">
        <v>83</v>
      </c>
      <c r="E1274" t="s">
        <v>166</v>
      </c>
      <c r="F1274" t="s">
        <v>3873</v>
      </c>
      <c r="G1274" t="s">
        <v>168</v>
      </c>
      <c r="H1274" t="s">
        <v>157</v>
      </c>
      <c r="I1274" t="s">
        <v>136</v>
      </c>
      <c r="J1274" t="s">
        <v>137</v>
      </c>
      <c r="K1274" t="s">
        <v>138</v>
      </c>
      <c r="L1274" t="s">
        <v>3874</v>
      </c>
      <c r="M1274" t="s">
        <v>3875</v>
      </c>
      <c r="N1274">
        <v>1.8319444439999999</v>
      </c>
      <c r="O1274">
        <v>0</v>
      </c>
      <c r="P1274">
        <v>1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0.61116018913755843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0.61116018913755843</v>
      </c>
    </row>
    <row r="1275" spans="1:31" x14ac:dyDescent="0.3">
      <c r="A1275">
        <v>2554313</v>
      </c>
      <c r="B1275">
        <v>1</v>
      </c>
      <c r="C1275" t="s">
        <v>80</v>
      </c>
      <c r="D1275" t="s">
        <v>83</v>
      </c>
      <c r="E1275" t="s">
        <v>184</v>
      </c>
      <c r="F1275" t="s">
        <v>3111</v>
      </c>
      <c r="G1275" t="s">
        <v>143</v>
      </c>
      <c r="H1275" t="s">
        <v>135</v>
      </c>
      <c r="I1275" t="s">
        <v>136</v>
      </c>
      <c r="J1275" t="s">
        <v>137</v>
      </c>
      <c r="K1275" t="s">
        <v>144</v>
      </c>
      <c r="L1275" t="s">
        <v>3876</v>
      </c>
      <c r="M1275" t="s">
        <v>3877</v>
      </c>
      <c r="N1275">
        <v>9.0252777769999994</v>
      </c>
      <c r="O1275">
        <v>0</v>
      </c>
      <c r="P1275">
        <v>20</v>
      </c>
      <c r="Q1275">
        <v>4</v>
      </c>
      <c r="R1275">
        <v>4</v>
      </c>
      <c r="S1275">
        <v>10</v>
      </c>
      <c r="T1275">
        <v>0</v>
      </c>
      <c r="U1275">
        <v>0</v>
      </c>
      <c r="V1275">
        <v>0</v>
      </c>
      <c r="W1275">
        <v>0</v>
      </c>
      <c r="X1275">
        <v>23.841961392668573</v>
      </c>
      <c r="Y1275">
        <v>38.622154913749654</v>
      </c>
      <c r="Z1275">
        <v>2.0609125923729246</v>
      </c>
      <c r="AA1275">
        <v>221.61428905373725</v>
      </c>
      <c r="AB1275">
        <v>0</v>
      </c>
      <c r="AC1275">
        <v>0</v>
      </c>
      <c r="AD1275">
        <v>0</v>
      </c>
      <c r="AE1275">
        <v>286.13931795252842</v>
      </c>
    </row>
    <row r="1276" spans="1:31" x14ac:dyDescent="0.3">
      <c r="A1276">
        <v>2554917</v>
      </c>
      <c r="B1276">
        <v>1</v>
      </c>
      <c r="C1276" t="s">
        <v>80</v>
      </c>
      <c r="D1276" t="s">
        <v>93</v>
      </c>
      <c r="E1276" t="s">
        <v>132</v>
      </c>
      <c r="F1276" t="s">
        <v>3878</v>
      </c>
      <c r="G1276" t="s">
        <v>134</v>
      </c>
      <c r="H1276" t="s">
        <v>135</v>
      </c>
      <c r="I1276" t="s">
        <v>136</v>
      </c>
      <c r="J1276" t="s">
        <v>137</v>
      </c>
      <c r="K1276" t="s">
        <v>138</v>
      </c>
      <c r="L1276" t="s">
        <v>3879</v>
      </c>
      <c r="M1276" t="s">
        <v>3880</v>
      </c>
      <c r="N1276">
        <v>0.24333333300000001</v>
      </c>
      <c r="O1276">
        <v>1</v>
      </c>
      <c r="P1276">
        <v>4</v>
      </c>
      <c r="Q1276">
        <v>13</v>
      </c>
      <c r="R1276">
        <v>14</v>
      </c>
      <c r="S1276">
        <v>10</v>
      </c>
      <c r="T1276">
        <v>40</v>
      </c>
      <c r="U1276">
        <v>2</v>
      </c>
      <c r="V1276">
        <v>0</v>
      </c>
      <c r="W1276">
        <v>0.1079439571485</v>
      </c>
      <c r="X1276">
        <v>0.68078589781034005</v>
      </c>
      <c r="Y1276">
        <v>13.158581534362531</v>
      </c>
      <c r="Z1276">
        <v>8.7514192435546825</v>
      </c>
      <c r="AA1276">
        <v>103.29019119209869</v>
      </c>
      <c r="AB1276">
        <v>10.435375657547251</v>
      </c>
      <c r="AC1276">
        <v>17.573133264495901</v>
      </c>
      <c r="AD1276">
        <v>0</v>
      </c>
      <c r="AE1276">
        <v>153.99743074701789</v>
      </c>
    </row>
    <row r="1277" spans="1:31" x14ac:dyDescent="0.3">
      <c r="A1277">
        <v>2554376</v>
      </c>
      <c r="B1277">
        <v>1</v>
      </c>
      <c r="C1277" t="s">
        <v>80</v>
      </c>
      <c r="D1277" t="s">
        <v>103</v>
      </c>
      <c r="E1277" t="s">
        <v>184</v>
      </c>
      <c r="F1277" t="s">
        <v>3881</v>
      </c>
      <c r="G1277" t="s">
        <v>2568</v>
      </c>
      <c r="H1277" t="s">
        <v>135</v>
      </c>
      <c r="I1277" t="s">
        <v>136</v>
      </c>
      <c r="J1277" t="s">
        <v>137</v>
      </c>
      <c r="K1277" t="s">
        <v>138</v>
      </c>
      <c r="L1277" t="s">
        <v>3882</v>
      </c>
      <c r="M1277" t="s">
        <v>3883</v>
      </c>
      <c r="N1277">
        <v>0.43055555499999998</v>
      </c>
      <c r="O1277">
        <v>0</v>
      </c>
      <c r="P1277">
        <v>2295</v>
      </c>
      <c r="Q1277">
        <v>0</v>
      </c>
      <c r="R1277">
        <v>1</v>
      </c>
      <c r="S1277">
        <v>1</v>
      </c>
      <c r="T1277">
        <v>269</v>
      </c>
      <c r="U1277">
        <v>0</v>
      </c>
      <c r="V1277">
        <v>1</v>
      </c>
      <c r="W1277">
        <v>0</v>
      </c>
      <c r="X1277">
        <v>237.83879903368995</v>
      </c>
      <c r="Y1277">
        <v>0</v>
      </c>
      <c r="Z1277">
        <v>0</v>
      </c>
      <c r="AA1277">
        <v>3.4706715801144004</v>
      </c>
      <c r="AB1277">
        <v>225.5861709742679</v>
      </c>
      <c r="AC1277">
        <v>0</v>
      </c>
      <c r="AD1277">
        <v>80.650540875053338</v>
      </c>
      <c r="AE1277">
        <v>547.54618246312566</v>
      </c>
    </row>
    <row r="1278" spans="1:31" x14ac:dyDescent="0.3">
      <c r="A1278">
        <v>2554963</v>
      </c>
      <c r="B1278">
        <v>1</v>
      </c>
      <c r="C1278" t="s">
        <v>81</v>
      </c>
      <c r="D1278" t="s">
        <v>126</v>
      </c>
      <c r="E1278" t="s">
        <v>184</v>
      </c>
      <c r="F1278" t="s">
        <v>3884</v>
      </c>
      <c r="G1278" t="s">
        <v>149</v>
      </c>
      <c r="H1278" t="s">
        <v>135</v>
      </c>
      <c r="I1278" t="s">
        <v>136</v>
      </c>
      <c r="J1278" t="s">
        <v>137</v>
      </c>
      <c r="K1278" t="s">
        <v>138</v>
      </c>
      <c r="L1278" t="s">
        <v>3885</v>
      </c>
      <c r="M1278" t="s">
        <v>3886</v>
      </c>
      <c r="N1278">
        <v>1.564166666</v>
      </c>
      <c r="O1278">
        <v>0</v>
      </c>
      <c r="P1278">
        <v>12</v>
      </c>
      <c r="Q1278">
        <v>2</v>
      </c>
      <c r="R1278">
        <v>2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1.6748022411812826</v>
      </c>
      <c r="Y1278">
        <v>3.9571822400146668</v>
      </c>
      <c r="Z1278">
        <v>0.27626596600487502</v>
      </c>
      <c r="AA1278">
        <v>0</v>
      </c>
      <c r="AB1278">
        <v>0</v>
      </c>
      <c r="AC1278">
        <v>0</v>
      </c>
      <c r="AD1278">
        <v>0</v>
      </c>
      <c r="AE1278">
        <v>5.9082504472008246</v>
      </c>
    </row>
    <row r="1279" spans="1:31" x14ac:dyDescent="0.3">
      <c r="A1279">
        <v>2554817</v>
      </c>
      <c r="B1279">
        <v>1</v>
      </c>
      <c r="C1279" t="s">
        <v>80</v>
      </c>
      <c r="D1279" t="s">
        <v>86</v>
      </c>
      <c r="E1279" t="s">
        <v>175</v>
      </c>
      <c r="F1279" t="s">
        <v>3887</v>
      </c>
      <c r="G1279" t="s">
        <v>311</v>
      </c>
      <c r="H1279" t="s">
        <v>157</v>
      </c>
      <c r="I1279" t="s">
        <v>136</v>
      </c>
      <c r="J1279" t="s">
        <v>3</v>
      </c>
      <c r="K1279" t="s">
        <v>138</v>
      </c>
      <c r="L1279" t="s">
        <v>3888</v>
      </c>
      <c r="M1279" t="s">
        <v>3889</v>
      </c>
      <c r="N1279">
        <v>1.4197222220000001</v>
      </c>
      <c r="O1279">
        <v>0</v>
      </c>
      <c r="P1279">
        <v>10</v>
      </c>
      <c r="Q1279">
        <v>0</v>
      </c>
      <c r="R1279">
        <v>0</v>
      </c>
      <c r="S1279">
        <v>0</v>
      </c>
      <c r="T1279">
        <v>2</v>
      </c>
      <c r="U1279">
        <v>0</v>
      </c>
      <c r="V1279">
        <v>0</v>
      </c>
      <c r="W1279">
        <v>0</v>
      </c>
      <c r="X1279">
        <v>6.9817922119979317</v>
      </c>
      <c r="Y1279">
        <v>0</v>
      </c>
      <c r="Z1279">
        <v>0</v>
      </c>
      <c r="AA1279">
        <v>0</v>
      </c>
      <c r="AB1279">
        <v>4.6194680244949957</v>
      </c>
      <c r="AC1279">
        <v>0</v>
      </c>
      <c r="AD1279">
        <v>0</v>
      </c>
      <c r="AE1279">
        <v>11.601260236492926</v>
      </c>
    </row>
    <row r="1280" spans="1:31" x14ac:dyDescent="0.3">
      <c r="A1280">
        <v>2554296</v>
      </c>
      <c r="B1280">
        <v>1</v>
      </c>
      <c r="C1280" t="s">
        <v>81</v>
      </c>
      <c r="D1280" t="s">
        <v>126</v>
      </c>
      <c r="E1280" t="s">
        <v>147</v>
      </c>
      <c r="F1280" t="s">
        <v>3890</v>
      </c>
      <c r="G1280" t="s">
        <v>134</v>
      </c>
      <c r="H1280" t="s">
        <v>135</v>
      </c>
      <c r="I1280" t="s">
        <v>136</v>
      </c>
      <c r="J1280" t="s">
        <v>137</v>
      </c>
      <c r="K1280" t="s">
        <v>138</v>
      </c>
      <c r="L1280" t="s">
        <v>3891</v>
      </c>
      <c r="M1280" t="s">
        <v>3892</v>
      </c>
      <c r="N1280">
        <v>0.75833333300000005</v>
      </c>
      <c r="O1280">
        <v>3</v>
      </c>
      <c r="P1280">
        <v>362</v>
      </c>
      <c r="Q1280">
        <v>6</v>
      </c>
      <c r="R1280">
        <v>112</v>
      </c>
      <c r="S1280">
        <v>1</v>
      </c>
      <c r="T1280">
        <v>12</v>
      </c>
      <c r="U1280">
        <v>0</v>
      </c>
      <c r="V1280">
        <v>0</v>
      </c>
      <c r="W1280">
        <v>0.46190100959999991</v>
      </c>
      <c r="X1280">
        <v>17.984448423331703</v>
      </c>
      <c r="Y1280">
        <v>25.574738040024002</v>
      </c>
      <c r="Z1280">
        <v>7.4536655569821786</v>
      </c>
      <c r="AA1280">
        <v>5.3162177180194776</v>
      </c>
      <c r="AB1280">
        <v>1.4896881851740844</v>
      </c>
      <c r="AC1280">
        <v>0</v>
      </c>
      <c r="AD1280">
        <v>0</v>
      </c>
      <c r="AE1280">
        <v>58.280658933131441</v>
      </c>
    </row>
    <row r="1281" spans="1:31" x14ac:dyDescent="0.3">
      <c r="A1281">
        <v>2554439</v>
      </c>
      <c r="B1281">
        <v>1</v>
      </c>
      <c r="C1281" t="s">
        <v>80</v>
      </c>
      <c r="D1281" t="s">
        <v>101</v>
      </c>
      <c r="E1281" t="s">
        <v>166</v>
      </c>
      <c r="F1281" t="s">
        <v>3893</v>
      </c>
      <c r="G1281" t="s">
        <v>181</v>
      </c>
      <c r="H1281" t="s">
        <v>157</v>
      </c>
      <c r="I1281" t="s">
        <v>136</v>
      </c>
      <c r="J1281" t="s">
        <v>137</v>
      </c>
      <c r="K1281" t="s">
        <v>138</v>
      </c>
      <c r="L1281" t="s">
        <v>3894</v>
      </c>
      <c r="M1281" t="s">
        <v>3895</v>
      </c>
      <c r="N1281">
        <v>1.4025000000000001</v>
      </c>
      <c r="O1281">
        <v>0</v>
      </c>
      <c r="P1281">
        <v>2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1.3507667463066426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1.3507667463066426</v>
      </c>
    </row>
    <row r="1282" spans="1:31" x14ac:dyDescent="0.3">
      <c r="A1282">
        <v>2554957</v>
      </c>
      <c r="B1282">
        <v>1</v>
      </c>
      <c r="C1282" t="s">
        <v>80</v>
      </c>
      <c r="D1282" t="s">
        <v>92</v>
      </c>
      <c r="E1282" t="s">
        <v>166</v>
      </c>
      <c r="F1282" t="s">
        <v>3896</v>
      </c>
      <c r="G1282" t="s">
        <v>181</v>
      </c>
      <c r="H1282" t="s">
        <v>157</v>
      </c>
      <c r="I1282" t="s">
        <v>136</v>
      </c>
      <c r="J1282" t="s">
        <v>137</v>
      </c>
      <c r="K1282" t="s">
        <v>138</v>
      </c>
      <c r="L1282" t="s">
        <v>3897</v>
      </c>
      <c r="M1282" t="s">
        <v>3898</v>
      </c>
      <c r="N1282">
        <v>1.2566666660000001</v>
      </c>
      <c r="O1282">
        <v>0</v>
      </c>
      <c r="P1282">
        <v>10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4.1216066224404795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4.1216066224404795</v>
      </c>
    </row>
    <row r="1283" spans="1:31" x14ac:dyDescent="0.3">
      <c r="A1283">
        <v>2554316</v>
      </c>
      <c r="B1283">
        <v>1</v>
      </c>
      <c r="C1283" t="s">
        <v>81</v>
      </c>
      <c r="D1283" t="s">
        <v>120</v>
      </c>
      <c r="E1283" t="s">
        <v>147</v>
      </c>
      <c r="F1283" t="s">
        <v>3899</v>
      </c>
      <c r="G1283" t="s">
        <v>194</v>
      </c>
      <c r="H1283" t="s">
        <v>135</v>
      </c>
      <c r="I1283" t="s">
        <v>136</v>
      </c>
      <c r="J1283" t="s">
        <v>137</v>
      </c>
      <c r="K1283" t="s">
        <v>144</v>
      </c>
      <c r="L1283" t="s">
        <v>3900</v>
      </c>
      <c r="M1283" t="s">
        <v>3901</v>
      </c>
      <c r="N1283">
        <v>1.416388888</v>
      </c>
      <c r="O1283">
        <v>0</v>
      </c>
      <c r="P1283">
        <v>624</v>
      </c>
      <c r="Q1283">
        <v>2</v>
      </c>
      <c r="R1283">
        <v>42</v>
      </c>
      <c r="S1283">
        <v>2</v>
      </c>
      <c r="T1283">
        <v>43</v>
      </c>
      <c r="U1283">
        <v>1</v>
      </c>
      <c r="V1283">
        <v>1</v>
      </c>
      <c r="W1283">
        <v>0</v>
      </c>
      <c r="X1283">
        <v>137.21984518619354</v>
      </c>
      <c r="Y1283">
        <v>68.481998603510448</v>
      </c>
      <c r="Z1283">
        <v>83.689483525297277</v>
      </c>
      <c r="AA1283">
        <v>3.8115286169575557</v>
      </c>
      <c r="AB1283">
        <v>41.627288214475044</v>
      </c>
      <c r="AC1283">
        <v>41.502730596957946</v>
      </c>
      <c r="AD1283">
        <v>261.20624908173835</v>
      </c>
      <c r="AE1283">
        <v>637.53912382513022</v>
      </c>
    </row>
    <row r="1284" spans="1:31" x14ac:dyDescent="0.3">
      <c r="A1284">
        <v>2554482</v>
      </c>
      <c r="B1284">
        <v>1</v>
      </c>
      <c r="C1284" t="s">
        <v>80</v>
      </c>
      <c r="D1284" t="s">
        <v>96</v>
      </c>
      <c r="E1284" t="s">
        <v>166</v>
      </c>
      <c r="F1284" t="s">
        <v>3902</v>
      </c>
      <c r="G1284" t="s">
        <v>181</v>
      </c>
      <c r="H1284" t="s">
        <v>157</v>
      </c>
      <c r="I1284" t="s">
        <v>136</v>
      </c>
      <c r="J1284" t="s">
        <v>137</v>
      </c>
      <c r="K1284" t="s">
        <v>138</v>
      </c>
      <c r="L1284" t="s">
        <v>3903</v>
      </c>
      <c r="M1284" t="s">
        <v>3904</v>
      </c>
      <c r="N1284">
        <v>2.0975000000000001</v>
      </c>
      <c r="O1284">
        <v>0</v>
      </c>
      <c r="P1284">
        <v>5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1.8777874312632803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1.8777874312632803</v>
      </c>
    </row>
    <row r="1285" spans="1:31" x14ac:dyDescent="0.3">
      <c r="A1285">
        <v>2554253</v>
      </c>
      <c r="B1285">
        <v>1</v>
      </c>
      <c r="C1285" t="s">
        <v>80</v>
      </c>
      <c r="D1285" t="s">
        <v>91</v>
      </c>
      <c r="E1285" t="s">
        <v>141</v>
      </c>
      <c r="F1285" t="s">
        <v>3905</v>
      </c>
      <c r="G1285" t="s">
        <v>134</v>
      </c>
      <c r="H1285" t="s">
        <v>135</v>
      </c>
      <c r="I1285" t="s">
        <v>136</v>
      </c>
      <c r="J1285" t="s">
        <v>137</v>
      </c>
      <c r="K1285" t="s">
        <v>138</v>
      </c>
      <c r="L1285" t="s">
        <v>3906</v>
      </c>
      <c r="M1285" t="s">
        <v>3907</v>
      </c>
      <c r="N1285">
        <v>1.9330555549999999</v>
      </c>
      <c r="O1285">
        <v>2</v>
      </c>
      <c r="P1285">
        <v>0</v>
      </c>
      <c r="Q1285">
        <v>16</v>
      </c>
      <c r="R1285">
        <v>23</v>
      </c>
      <c r="S1285">
        <v>10</v>
      </c>
      <c r="T1285">
        <v>4</v>
      </c>
      <c r="U1285">
        <v>0</v>
      </c>
      <c r="V1285">
        <v>0</v>
      </c>
      <c r="W1285">
        <v>7.3169182055975925</v>
      </c>
      <c r="X1285">
        <v>0</v>
      </c>
      <c r="Y1285">
        <v>130.31653217326547</v>
      </c>
      <c r="Z1285">
        <v>31.301787980518672</v>
      </c>
      <c r="AA1285">
        <v>138.2535647044561</v>
      </c>
      <c r="AB1285">
        <v>13.474657464392161</v>
      </c>
      <c r="AC1285">
        <v>0</v>
      </c>
      <c r="AD1285">
        <v>0</v>
      </c>
      <c r="AE1285">
        <v>320.66346052823002</v>
      </c>
    </row>
    <row r="1286" spans="1:31" x14ac:dyDescent="0.3">
      <c r="A1286">
        <v>2554502</v>
      </c>
      <c r="B1286">
        <v>1</v>
      </c>
      <c r="C1286" t="s">
        <v>80</v>
      </c>
      <c r="D1286" t="s">
        <v>97</v>
      </c>
      <c r="E1286" t="s">
        <v>155</v>
      </c>
      <c r="F1286" t="s">
        <v>3908</v>
      </c>
      <c r="G1286" t="s">
        <v>202</v>
      </c>
      <c r="H1286" t="s">
        <v>157</v>
      </c>
      <c r="I1286" t="s">
        <v>136</v>
      </c>
      <c r="J1286" t="s">
        <v>137</v>
      </c>
      <c r="K1286" t="s">
        <v>138</v>
      </c>
      <c r="L1286" t="s">
        <v>3909</v>
      </c>
      <c r="M1286" t="s">
        <v>3910</v>
      </c>
      <c r="N1286">
        <v>0.98694444400000003</v>
      </c>
      <c r="O1286">
        <v>0</v>
      </c>
      <c r="P1286">
        <v>336</v>
      </c>
      <c r="Q1286">
        <v>0</v>
      </c>
      <c r="R1286">
        <v>1</v>
      </c>
      <c r="S1286">
        <v>0</v>
      </c>
      <c r="T1286">
        <v>106</v>
      </c>
      <c r="U1286">
        <v>0</v>
      </c>
      <c r="V1286">
        <v>0</v>
      </c>
      <c r="W1286">
        <v>0</v>
      </c>
      <c r="X1286">
        <v>81.00600150305209</v>
      </c>
      <c r="Y1286">
        <v>0</v>
      </c>
      <c r="Z1286">
        <v>7.9248800418599996E-2</v>
      </c>
      <c r="AA1286">
        <v>0</v>
      </c>
      <c r="AB1286">
        <v>101.93942231166109</v>
      </c>
      <c r="AC1286">
        <v>0</v>
      </c>
      <c r="AD1286">
        <v>0</v>
      </c>
      <c r="AE1286">
        <v>183.02467261513178</v>
      </c>
    </row>
    <row r="1287" spans="1:31" x14ac:dyDescent="0.3">
      <c r="A1287">
        <v>2554837</v>
      </c>
      <c r="B1287">
        <v>1</v>
      </c>
      <c r="C1287" t="s">
        <v>80</v>
      </c>
      <c r="D1287" t="s">
        <v>102</v>
      </c>
      <c r="E1287" t="s">
        <v>184</v>
      </c>
      <c r="F1287" t="s">
        <v>973</v>
      </c>
      <c r="G1287" t="s">
        <v>202</v>
      </c>
      <c r="H1287" t="s">
        <v>135</v>
      </c>
      <c r="I1287" t="s">
        <v>136</v>
      </c>
      <c r="J1287" t="s">
        <v>137</v>
      </c>
      <c r="K1287" t="s">
        <v>138</v>
      </c>
      <c r="L1287" t="s">
        <v>3911</v>
      </c>
      <c r="M1287" t="s">
        <v>3912</v>
      </c>
      <c r="N1287">
        <v>0.17138888799999999</v>
      </c>
      <c r="O1287">
        <v>0</v>
      </c>
      <c r="P1287">
        <v>18</v>
      </c>
      <c r="Q1287">
        <v>2</v>
      </c>
      <c r="R1287">
        <v>152</v>
      </c>
      <c r="S1287">
        <v>0</v>
      </c>
      <c r="T1287">
        <v>43</v>
      </c>
      <c r="U1287">
        <v>0</v>
      </c>
      <c r="V1287">
        <v>0</v>
      </c>
      <c r="W1287">
        <v>0</v>
      </c>
      <c r="X1287">
        <v>1.937185451858948</v>
      </c>
      <c r="Y1287">
        <v>0.96105857626800006</v>
      </c>
      <c r="Z1287">
        <v>59.354093766290163</v>
      </c>
      <c r="AA1287">
        <v>0</v>
      </c>
      <c r="AB1287">
        <v>12.242728074712998</v>
      </c>
      <c r="AC1287">
        <v>0</v>
      </c>
      <c r="AD1287">
        <v>0</v>
      </c>
      <c r="AE1287">
        <v>74.495065869130102</v>
      </c>
    </row>
    <row r="1288" spans="1:31" x14ac:dyDescent="0.3">
      <c r="A1288">
        <v>2554937</v>
      </c>
      <c r="B1288">
        <v>1</v>
      </c>
      <c r="C1288" t="s">
        <v>81</v>
      </c>
      <c r="D1288" t="s">
        <v>118</v>
      </c>
      <c r="E1288" t="s">
        <v>147</v>
      </c>
      <c r="F1288" t="s">
        <v>552</v>
      </c>
      <c r="G1288" t="s">
        <v>134</v>
      </c>
      <c r="H1288" t="s">
        <v>135</v>
      </c>
      <c r="I1288" t="s">
        <v>136</v>
      </c>
      <c r="J1288" t="s">
        <v>137</v>
      </c>
      <c r="K1288" t="s">
        <v>138</v>
      </c>
      <c r="L1288" t="s">
        <v>3913</v>
      </c>
      <c r="M1288" t="s">
        <v>3914</v>
      </c>
      <c r="N1288">
        <v>0.49805555499999998</v>
      </c>
      <c r="O1288">
        <v>0</v>
      </c>
      <c r="P1288">
        <v>0</v>
      </c>
      <c r="Q1288">
        <v>30</v>
      </c>
      <c r="R1288">
        <v>56</v>
      </c>
      <c r="S1288">
        <v>4</v>
      </c>
      <c r="T1288">
        <v>5</v>
      </c>
      <c r="U1288">
        <v>0</v>
      </c>
      <c r="V1288">
        <v>0</v>
      </c>
      <c r="W1288">
        <v>0</v>
      </c>
      <c r="X1288">
        <v>0</v>
      </c>
      <c r="Y1288">
        <v>22.914396884326816</v>
      </c>
      <c r="Z1288">
        <v>29.864215885049198</v>
      </c>
      <c r="AA1288">
        <v>6.3432867345735158</v>
      </c>
      <c r="AB1288">
        <v>1.8900112369833075</v>
      </c>
      <c r="AC1288">
        <v>0</v>
      </c>
      <c r="AD1288">
        <v>0</v>
      </c>
      <c r="AE1288">
        <v>61.011910740932834</v>
      </c>
    </row>
    <row r="1289" spans="1:31" x14ac:dyDescent="0.3">
      <c r="A1289">
        <v>2554545</v>
      </c>
      <c r="B1289">
        <v>1</v>
      </c>
      <c r="C1289" t="s">
        <v>80</v>
      </c>
      <c r="D1289" t="s">
        <v>83</v>
      </c>
      <c r="E1289" t="s">
        <v>155</v>
      </c>
      <c r="F1289" t="s">
        <v>3915</v>
      </c>
      <c r="G1289" t="s">
        <v>202</v>
      </c>
      <c r="H1289" t="s">
        <v>157</v>
      </c>
      <c r="I1289" t="s">
        <v>136</v>
      </c>
      <c r="J1289" t="s">
        <v>137</v>
      </c>
      <c r="K1289" t="s">
        <v>138</v>
      </c>
      <c r="L1289" t="s">
        <v>3916</v>
      </c>
      <c r="M1289" t="s">
        <v>3917</v>
      </c>
      <c r="N1289">
        <v>0.42416666600000003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38</v>
      </c>
      <c r="U1289">
        <v>0</v>
      </c>
      <c r="V1289">
        <v>4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66.893998532153944</v>
      </c>
      <c r="AC1289">
        <v>0</v>
      </c>
      <c r="AD1289">
        <v>27.184322901476833</v>
      </c>
      <c r="AE1289">
        <v>94.078321433630776</v>
      </c>
    </row>
    <row r="1290" spans="1:31" x14ac:dyDescent="0.3">
      <c r="A1290">
        <v>2554757</v>
      </c>
      <c r="B1290">
        <v>1</v>
      </c>
      <c r="C1290" t="s">
        <v>81</v>
      </c>
      <c r="D1290" t="s">
        <v>118</v>
      </c>
      <c r="E1290" t="s">
        <v>166</v>
      </c>
      <c r="F1290" t="s">
        <v>3918</v>
      </c>
      <c r="G1290" t="s">
        <v>168</v>
      </c>
      <c r="H1290" t="s">
        <v>157</v>
      </c>
      <c r="I1290" t="s">
        <v>136</v>
      </c>
      <c r="J1290" t="s">
        <v>137</v>
      </c>
      <c r="K1290" t="s">
        <v>138</v>
      </c>
      <c r="L1290" t="s">
        <v>3919</v>
      </c>
      <c r="M1290" t="s">
        <v>3920</v>
      </c>
      <c r="N1290">
        <v>1.7269444439999999</v>
      </c>
      <c r="O1290">
        <v>0</v>
      </c>
      <c r="P1290">
        <v>1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0.38565722324040003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0.38565722324040003</v>
      </c>
    </row>
    <row r="1291" spans="1:31" x14ac:dyDescent="0.3">
      <c r="A1291">
        <v>2554949</v>
      </c>
      <c r="B1291">
        <v>1</v>
      </c>
      <c r="C1291" t="s">
        <v>80</v>
      </c>
      <c r="D1291" t="s">
        <v>103</v>
      </c>
      <c r="E1291" t="s">
        <v>147</v>
      </c>
      <c r="F1291" t="s">
        <v>1768</v>
      </c>
      <c r="G1291" t="s">
        <v>134</v>
      </c>
      <c r="H1291" t="s">
        <v>135</v>
      </c>
      <c r="I1291" t="s">
        <v>136</v>
      </c>
      <c r="J1291" t="s">
        <v>137</v>
      </c>
      <c r="K1291" t="s">
        <v>138</v>
      </c>
      <c r="L1291" t="s">
        <v>3921</v>
      </c>
      <c r="M1291" t="s">
        <v>3922</v>
      </c>
      <c r="N1291">
        <v>1.650555555</v>
      </c>
      <c r="O1291">
        <v>0</v>
      </c>
      <c r="P1291">
        <v>585</v>
      </c>
      <c r="Q1291">
        <v>20</v>
      </c>
      <c r="R1291">
        <v>2</v>
      </c>
      <c r="S1291">
        <v>3</v>
      </c>
      <c r="T1291">
        <v>66</v>
      </c>
      <c r="U1291">
        <v>1</v>
      </c>
      <c r="V1291">
        <v>1</v>
      </c>
      <c r="W1291">
        <v>0</v>
      </c>
      <c r="X1291">
        <v>230.66390017578104</v>
      </c>
      <c r="Y1291">
        <v>150.60584564999775</v>
      </c>
      <c r="Z1291">
        <v>1.6361542490866401</v>
      </c>
      <c r="AA1291">
        <v>138.98401411692296</v>
      </c>
      <c r="AB1291">
        <v>103.20863756128671</v>
      </c>
      <c r="AC1291">
        <v>55.381158423763878</v>
      </c>
      <c r="AD1291">
        <v>90.316225772563243</v>
      </c>
      <c r="AE1291">
        <v>770.79593594940218</v>
      </c>
    </row>
    <row r="1292" spans="1:31" x14ac:dyDescent="0.3">
      <c r="A1292">
        <v>2554780</v>
      </c>
      <c r="B1292">
        <v>1</v>
      </c>
      <c r="C1292" t="s">
        <v>80</v>
      </c>
      <c r="D1292" t="s">
        <v>98</v>
      </c>
      <c r="E1292" t="s">
        <v>166</v>
      </c>
      <c r="F1292" t="s">
        <v>3923</v>
      </c>
      <c r="G1292" t="s">
        <v>168</v>
      </c>
      <c r="H1292" t="s">
        <v>157</v>
      </c>
      <c r="I1292" t="s">
        <v>136</v>
      </c>
      <c r="J1292" t="s">
        <v>137</v>
      </c>
      <c r="K1292" t="s">
        <v>138</v>
      </c>
      <c r="L1292" t="s">
        <v>3924</v>
      </c>
      <c r="M1292" t="s">
        <v>3925</v>
      </c>
      <c r="N1292">
        <v>1.606666666</v>
      </c>
      <c r="O1292">
        <v>0</v>
      </c>
      <c r="P1292">
        <v>2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0.82759857517152002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0.82759857517152002</v>
      </c>
    </row>
    <row r="1293" spans="1:31" x14ac:dyDescent="0.3">
      <c r="A1293">
        <v>2554657</v>
      </c>
      <c r="B1293">
        <v>1</v>
      </c>
      <c r="C1293" t="s">
        <v>81</v>
      </c>
      <c r="D1293" t="s">
        <v>118</v>
      </c>
      <c r="E1293" t="s">
        <v>184</v>
      </c>
      <c r="F1293" t="s">
        <v>3926</v>
      </c>
      <c r="G1293" t="s">
        <v>149</v>
      </c>
      <c r="H1293" t="s">
        <v>135</v>
      </c>
      <c r="I1293" t="s">
        <v>136</v>
      </c>
      <c r="J1293" t="s">
        <v>137</v>
      </c>
      <c r="K1293" t="s">
        <v>138</v>
      </c>
      <c r="L1293" t="s">
        <v>3927</v>
      </c>
      <c r="M1293" t="s">
        <v>3928</v>
      </c>
      <c r="N1293">
        <v>1.707777777</v>
      </c>
      <c r="O1293">
        <v>0</v>
      </c>
      <c r="P1293">
        <v>0</v>
      </c>
      <c r="Q1293">
        <v>0</v>
      </c>
      <c r="R1293">
        <v>0</v>
      </c>
      <c r="S1293">
        <v>1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8.529966834355168</v>
      </c>
      <c r="AB1293">
        <v>0</v>
      </c>
      <c r="AC1293">
        <v>0</v>
      </c>
      <c r="AD1293">
        <v>0</v>
      </c>
      <c r="AE1293">
        <v>8.529966834355168</v>
      </c>
    </row>
    <row r="1294" spans="1:31" x14ac:dyDescent="0.3">
      <c r="A1294">
        <v>2554966</v>
      </c>
      <c r="B1294">
        <v>1</v>
      </c>
      <c r="C1294" t="s">
        <v>81</v>
      </c>
      <c r="D1294" t="s">
        <v>115</v>
      </c>
      <c r="E1294" t="s">
        <v>171</v>
      </c>
      <c r="F1294" t="s">
        <v>3929</v>
      </c>
      <c r="G1294" t="s">
        <v>190</v>
      </c>
      <c r="H1294" t="s">
        <v>157</v>
      </c>
      <c r="I1294" t="s">
        <v>136</v>
      </c>
      <c r="J1294" t="s">
        <v>137</v>
      </c>
      <c r="K1294" t="s">
        <v>138</v>
      </c>
      <c r="L1294" t="s">
        <v>3930</v>
      </c>
      <c r="M1294" t="s">
        <v>3931</v>
      </c>
      <c r="N1294">
        <v>4.4133333329999997</v>
      </c>
      <c r="O1294">
        <v>0</v>
      </c>
      <c r="P1294">
        <v>7</v>
      </c>
      <c r="Q1294">
        <v>0</v>
      </c>
      <c r="R1294">
        <v>0</v>
      </c>
      <c r="S1294">
        <v>0</v>
      </c>
      <c r="T1294">
        <v>1</v>
      </c>
      <c r="U1294">
        <v>0</v>
      </c>
      <c r="V1294">
        <v>0</v>
      </c>
      <c r="W1294">
        <v>0</v>
      </c>
      <c r="X1294">
        <v>0.83823149417639076</v>
      </c>
      <c r="Y1294">
        <v>0</v>
      </c>
      <c r="Z1294">
        <v>0</v>
      </c>
      <c r="AA1294">
        <v>0</v>
      </c>
      <c r="AB1294">
        <v>3.5462098127925001E-2</v>
      </c>
      <c r="AC1294">
        <v>0</v>
      </c>
      <c r="AD1294">
        <v>0</v>
      </c>
      <c r="AE1294">
        <v>0.87369359230431576</v>
      </c>
    </row>
    <row r="1295" spans="1:31" x14ac:dyDescent="0.3">
      <c r="A1295">
        <v>2554571</v>
      </c>
      <c r="B1295">
        <v>1</v>
      </c>
      <c r="C1295" t="s">
        <v>80</v>
      </c>
      <c r="D1295" t="s">
        <v>83</v>
      </c>
      <c r="E1295" t="s">
        <v>171</v>
      </c>
      <c r="F1295" t="s">
        <v>2324</v>
      </c>
      <c r="G1295" t="s">
        <v>190</v>
      </c>
      <c r="H1295" t="s">
        <v>157</v>
      </c>
      <c r="I1295" t="s">
        <v>136</v>
      </c>
      <c r="J1295" t="s">
        <v>137</v>
      </c>
      <c r="K1295" t="s">
        <v>138</v>
      </c>
      <c r="L1295" t="s">
        <v>3932</v>
      </c>
      <c r="M1295" t="s">
        <v>3933</v>
      </c>
      <c r="N1295">
        <v>0.42777777700000003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35</v>
      </c>
      <c r="U1295">
        <v>0</v>
      </c>
      <c r="V1295">
        <v>4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27.322063471679897</v>
      </c>
      <c r="AC1295">
        <v>0</v>
      </c>
      <c r="AD1295">
        <v>64.581952897673744</v>
      </c>
      <c r="AE1295">
        <v>91.904016369353641</v>
      </c>
    </row>
    <row r="1296" spans="1:31" x14ac:dyDescent="0.3">
      <c r="A1296">
        <v>2554863</v>
      </c>
      <c r="B1296">
        <v>1</v>
      </c>
      <c r="C1296" t="s">
        <v>80</v>
      </c>
      <c r="D1296" t="s">
        <v>94</v>
      </c>
      <c r="E1296" t="s">
        <v>155</v>
      </c>
      <c r="F1296" t="s">
        <v>3934</v>
      </c>
      <c r="G1296" t="s">
        <v>311</v>
      </c>
      <c r="H1296" t="s">
        <v>157</v>
      </c>
      <c r="I1296" t="s">
        <v>136</v>
      </c>
      <c r="J1296" t="s">
        <v>3</v>
      </c>
      <c r="K1296" t="s">
        <v>138</v>
      </c>
      <c r="L1296" t="s">
        <v>3935</v>
      </c>
      <c r="M1296" t="s">
        <v>3936</v>
      </c>
      <c r="N1296">
        <v>3.11</v>
      </c>
      <c r="O1296">
        <v>0</v>
      </c>
      <c r="P1296">
        <v>65</v>
      </c>
      <c r="Q1296">
        <v>0</v>
      </c>
      <c r="R1296">
        <v>5</v>
      </c>
      <c r="S1296">
        <v>0</v>
      </c>
      <c r="T1296">
        <v>10</v>
      </c>
      <c r="U1296">
        <v>0</v>
      </c>
      <c r="V1296">
        <v>0</v>
      </c>
      <c r="W1296">
        <v>0</v>
      </c>
      <c r="X1296">
        <v>26.395534547123596</v>
      </c>
      <c r="Y1296">
        <v>0</v>
      </c>
      <c r="Z1296">
        <v>6.551303593912202</v>
      </c>
      <c r="AA1296">
        <v>0</v>
      </c>
      <c r="AB1296">
        <v>14.986233595680163</v>
      </c>
      <c r="AC1296">
        <v>0</v>
      </c>
      <c r="AD1296">
        <v>0</v>
      </c>
      <c r="AE1296">
        <v>47.933071736715959</v>
      </c>
    </row>
    <row r="1297" spans="1:31" x14ac:dyDescent="0.3">
      <c r="A1297">
        <v>2554485</v>
      </c>
      <c r="B1297">
        <v>1</v>
      </c>
      <c r="C1297" t="s">
        <v>80</v>
      </c>
      <c r="D1297" t="s">
        <v>96</v>
      </c>
      <c r="E1297" t="s">
        <v>141</v>
      </c>
      <c r="F1297" t="s">
        <v>3937</v>
      </c>
      <c r="G1297" t="s">
        <v>143</v>
      </c>
      <c r="H1297" t="s">
        <v>135</v>
      </c>
      <c r="I1297" t="s">
        <v>136</v>
      </c>
      <c r="J1297" t="s">
        <v>137</v>
      </c>
      <c r="K1297" t="s">
        <v>144</v>
      </c>
      <c r="L1297" t="s">
        <v>3938</v>
      </c>
      <c r="M1297" t="s">
        <v>3939</v>
      </c>
      <c r="N1297">
        <v>4.665</v>
      </c>
      <c r="O1297">
        <v>1</v>
      </c>
      <c r="P1297">
        <v>232</v>
      </c>
      <c r="Q1297">
        <v>0</v>
      </c>
      <c r="R1297">
        <v>4</v>
      </c>
      <c r="S1297">
        <v>0</v>
      </c>
      <c r="T1297">
        <v>7</v>
      </c>
      <c r="U1297">
        <v>0</v>
      </c>
      <c r="V1297">
        <v>0</v>
      </c>
      <c r="W1297">
        <v>15.95254276962649</v>
      </c>
      <c r="X1297">
        <v>181.88838588828116</v>
      </c>
      <c r="Y1297">
        <v>0</v>
      </c>
      <c r="Z1297">
        <v>9.6403181944485503</v>
      </c>
      <c r="AA1297">
        <v>0</v>
      </c>
      <c r="AB1297">
        <v>69.183690766519234</v>
      </c>
      <c r="AC1297">
        <v>0</v>
      </c>
      <c r="AD1297">
        <v>0</v>
      </c>
      <c r="AE1297">
        <v>276.66493761887546</v>
      </c>
    </row>
    <row r="1298" spans="1:31" x14ac:dyDescent="0.3">
      <c r="A1298">
        <v>2554697</v>
      </c>
      <c r="B1298">
        <v>1</v>
      </c>
      <c r="C1298" t="s">
        <v>80</v>
      </c>
      <c r="D1298" t="s">
        <v>94</v>
      </c>
      <c r="E1298" t="s">
        <v>155</v>
      </c>
      <c r="F1298" t="s">
        <v>3940</v>
      </c>
      <c r="G1298" t="s">
        <v>202</v>
      </c>
      <c r="H1298" t="s">
        <v>157</v>
      </c>
      <c r="I1298" t="s">
        <v>136</v>
      </c>
      <c r="J1298" t="s">
        <v>137</v>
      </c>
      <c r="K1298" t="s">
        <v>138</v>
      </c>
      <c r="L1298" t="s">
        <v>3941</v>
      </c>
      <c r="M1298" t="s">
        <v>3942</v>
      </c>
      <c r="N1298">
        <v>0.38972222200000001</v>
      </c>
      <c r="O1298">
        <v>0</v>
      </c>
      <c r="P1298">
        <v>478</v>
      </c>
      <c r="Q1298">
        <v>0</v>
      </c>
      <c r="R1298">
        <v>0</v>
      </c>
      <c r="S1298">
        <v>0</v>
      </c>
      <c r="T1298">
        <v>20</v>
      </c>
      <c r="U1298">
        <v>0</v>
      </c>
      <c r="V1298">
        <v>0</v>
      </c>
      <c r="W1298">
        <v>0</v>
      </c>
      <c r="X1298">
        <v>38.636659472226668</v>
      </c>
      <c r="Y1298">
        <v>0</v>
      </c>
      <c r="Z1298">
        <v>0</v>
      </c>
      <c r="AA1298">
        <v>0</v>
      </c>
      <c r="AB1298">
        <v>7.0135869156107908</v>
      </c>
      <c r="AC1298">
        <v>0</v>
      </c>
      <c r="AD1298">
        <v>0</v>
      </c>
      <c r="AE1298">
        <v>45.650246387837456</v>
      </c>
    </row>
    <row r="1299" spans="1:31" x14ac:dyDescent="0.3">
      <c r="A1299">
        <v>2554511</v>
      </c>
      <c r="B1299">
        <v>1</v>
      </c>
      <c r="C1299" t="s">
        <v>80</v>
      </c>
      <c r="D1299" t="s">
        <v>104</v>
      </c>
      <c r="E1299" t="s">
        <v>184</v>
      </c>
      <c r="F1299" t="s">
        <v>3943</v>
      </c>
      <c r="G1299" t="s">
        <v>1218</v>
      </c>
      <c r="H1299" t="s">
        <v>135</v>
      </c>
      <c r="I1299" t="s">
        <v>136</v>
      </c>
      <c r="J1299" t="s">
        <v>137</v>
      </c>
      <c r="K1299" t="s">
        <v>138</v>
      </c>
      <c r="L1299" t="s">
        <v>3944</v>
      </c>
      <c r="M1299" t="s">
        <v>3945</v>
      </c>
      <c r="N1299">
        <v>4.0011111110000002</v>
      </c>
      <c r="O1299">
        <v>0</v>
      </c>
      <c r="P1299">
        <v>452</v>
      </c>
      <c r="Q1299">
        <v>0</v>
      </c>
      <c r="R1299">
        <v>0</v>
      </c>
      <c r="S1299">
        <v>0</v>
      </c>
      <c r="T1299">
        <v>56</v>
      </c>
      <c r="U1299">
        <v>0</v>
      </c>
      <c r="V1299">
        <v>0</v>
      </c>
      <c r="W1299">
        <v>0</v>
      </c>
      <c r="X1299">
        <v>333.71028761194162</v>
      </c>
      <c r="Y1299">
        <v>0</v>
      </c>
      <c r="Z1299">
        <v>0</v>
      </c>
      <c r="AA1299">
        <v>0</v>
      </c>
      <c r="AB1299">
        <v>135.82157537379155</v>
      </c>
      <c r="AC1299">
        <v>0</v>
      </c>
      <c r="AD1299">
        <v>0</v>
      </c>
      <c r="AE1299">
        <v>469.53186298573314</v>
      </c>
    </row>
    <row r="1300" spans="1:31" x14ac:dyDescent="0.3">
      <c r="A1300">
        <v>2554242</v>
      </c>
      <c r="B1300">
        <v>1</v>
      </c>
      <c r="C1300" t="s">
        <v>81</v>
      </c>
      <c r="D1300" t="s">
        <v>112</v>
      </c>
      <c r="E1300" t="s">
        <v>141</v>
      </c>
      <c r="F1300" t="s">
        <v>3946</v>
      </c>
      <c r="G1300" t="s">
        <v>134</v>
      </c>
      <c r="H1300" t="s">
        <v>135</v>
      </c>
      <c r="I1300" t="s">
        <v>136</v>
      </c>
      <c r="J1300" t="s">
        <v>137</v>
      </c>
      <c r="K1300" t="s">
        <v>138</v>
      </c>
      <c r="L1300" t="s">
        <v>3947</v>
      </c>
      <c r="M1300" t="s">
        <v>3948</v>
      </c>
      <c r="N1300">
        <v>0.127222222</v>
      </c>
      <c r="O1300">
        <v>31</v>
      </c>
      <c r="P1300">
        <v>17213</v>
      </c>
      <c r="Q1300">
        <v>38</v>
      </c>
      <c r="R1300">
        <v>855</v>
      </c>
      <c r="S1300">
        <v>42</v>
      </c>
      <c r="T1300">
        <v>2050</v>
      </c>
      <c r="U1300">
        <v>7</v>
      </c>
      <c r="V1300">
        <v>2</v>
      </c>
      <c r="W1300">
        <v>0.53880652334149515</v>
      </c>
      <c r="X1300">
        <v>176.89245359460608</v>
      </c>
      <c r="Y1300">
        <v>13.446856423454616</v>
      </c>
      <c r="Z1300">
        <v>44.713765776596837</v>
      </c>
      <c r="AA1300">
        <v>22.023528203124876</v>
      </c>
      <c r="AB1300">
        <v>63.524205046177819</v>
      </c>
      <c r="AC1300">
        <v>12.591152533281409</v>
      </c>
      <c r="AD1300">
        <v>0.6203334628072501</v>
      </c>
      <c r="AE1300">
        <v>334.35110156339039</v>
      </c>
    </row>
    <row r="1301" spans="1:31" x14ac:dyDescent="0.3">
      <c r="A1301">
        <v>2554989</v>
      </c>
      <c r="B1301">
        <v>1</v>
      </c>
      <c r="C1301" t="s">
        <v>81</v>
      </c>
      <c r="D1301" t="s">
        <v>127</v>
      </c>
      <c r="E1301" t="s">
        <v>166</v>
      </c>
      <c r="F1301" t="s">
        <v>3949</v>
      </c>
      <c r="G1301" t="s">
        <v>181</v>
      </c>
      <c r="H1301" t="s">
        <v>157</v>
      </c>
      <c r="I1301" t="s">
        <v>136</v>
      </c>
      <c r="J1301" t="s">
        <v>137</v>
      </c>
      <c r="K1301" t="s">
        <v>138</v>
      </c>
      <c r="L1301" t="s">
        <v>3950</v>
      </c>
      <c r="M1301" t="s">
        <v>3951</v>
      </c>
      <c r="N1301">
        <v>1.0533333330000001</v>
      </c>
      <c r="O1301">
        <v>0</v>
      </c>
      <c r="P1301">
        <v>4</v>
      </c>
      <c r="Q1301">
        <v>0</v>
      </c>
      <c r="R1301">
        <v>0</v>
      </c>
      <c r="S1301">
        <v>0</v>
      </c>
      <c r="T1301">
        <v>1</v>
      </c>
      <c r="U1301">
        <v>0</v>
      </c>
      <c r="V1301">
        <v>0</v>
      </c>
      <c r="W1301">
        <v>0</v>
      </c>
      <c r="X1301">
        <v>0.39380592558300009</v>
      </c>
      <c r="Y1301">
        <v>0</v>
      </c>
      <c r="Z1301">
        <v>0</v>
      </c>
      <c r="AA1301">
        <v>0</v>
      </c>
      <c r="AB1301">
        <v>0.30430126669730673</v>
      </c>
      <c r="AC1301">
        <v>0</v>
      </c>
      <c r="AD1301">
        <v>0</v>
      </c>
      <c r="AE1301">
        <v>0.69810719228030682</v>
      </c>
    </row>
    <row r="1302" spans="1:31" x14ac:dyDescent="0.3">
      <c r="A1302">
        <v>2554883</v>
      </c>
      <c r="B1302">
        <v>1</v>
      </c>
      <c r="C1302" t="s">
        <v>80</v>
      </c>
      <c r="D1302" t="s">
        <v>82</v>
      </c>
      <c r="E1302" t="s">
        <v>171</v>
      </c>
      <c r="F1302" t="s">
        <v>3952</v>
      </c>
      <c r="G1302" t="s">
        <v>190</v>
      </c>
      <c r="H1302" t="s">
        <v>157</v>
      </c>
      <c r="I1302" t="s">
        <v>136</v>
      </c>
      <c r="J1302" t="s">
        <v>137</v>
      </c>
      <c r="K1302" t="s">
        <v>138</v>
      </c>
      <c r="L1302" t="s">
        <v>3953</v>
      </c>
      <c r="M1302" t="s">
        <v>3954</v>
      </c>
      <c r="N1302">
        <v>1.0761111109999999</v>
      </c>
      <c r="O1302">
        <v>0</v>
      </c>
      <c r="P1302">
        <v>27</v>
      </c>
      <c r="Q1302">
        <v>0</v>
      </c>
      <c r="R1302">
        <v>0</v>
      </c>
      <c r="S1302">
        <v>0</v>
      </c>
      <c r="T1302">
        <v>1</v>
      </c>
      <c r="U1302">
        <v>0</v>
      </c>
      <c r="V1302">
        <v>0</v>
      </c>
      <c r="W1302">
        <v>0</v>
      </c>
      <c r="X1302">
        <v>5.5481461272057864</v>
      </c>
      <c r="Y1302">
        <v>0</v>
      </c>
      <c r="Z1302">
        <v>0</v>
      </c>
      <c r="AA1302">
        <v>0</v>
      </c>
      <c r="AB1302">
        <v>0.50986284534894011</v>
      </c>
      <c r="AC1302">
        <v>0</v>
      </c>
      <c r="AD1302">
        <v>0</v>
      </c>
      <c r="AE1302">
        <v>6.0580089725547266</v>
      </c>
    </row>
    <row r="1303" spans="1:31" x14ac:dyDescent="0.3">
      <c r="A1303">
        <v>2554797</v>
      </c>
      <c r="B1303">
        <v>1</v>
      </c>
      <c r="C1303" t="s">
        <v>80</v>
      </c>
      <c r="D1303" t="s">
        <v>83</v>
      </c>
      <c r="E1303" t="s">
        <v>171</v>
      </c>
      <c r="F1303" t="s">
        <v>540</v>
      </c>
      <c r="G1303" t="s">
        <v>190</v>
      </c>
      <c r="H1303" t="s">
        <v>157</v>
      </c>
      <c r="I1303" t="s">
        <v>136</v>
      </c>
      <c r="J1303" t="s">
        <v>137</v>
      </c>
      <c r="K1303" t="s">
        <v>138</v>
      </c>
      <c r="L1303" t="s">
        <v>3955</v>
      </c>
      <c r="M1303" t="s">
        <v>3956</v>
      </c>
      <c r="N1303">
        <v>0.87138888800000003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4</v>
      </c>
      <c r="U1303">
        <v>0</v>
      </c>
      <c r="V1303">
        <v>1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2.7632531501729183</v>
      </c>
      <c r="AC1303">
        <v>0</v>
      </c>
      <c r="AD1303">
        <v>29.760408683254504</v>
      </c>
      <c r="AE1303">
        <v>32.523661833427425</v>
      </c>
    </row>
    <row r="1304" spans="1:31" x14ac:dyDescent="0.3">
      <c r="A1304">
        <v>2554448</v>
      </c>
      <c r="B1304">
        <v>1</v>
      </c>
      <c r="C1304" t="s">
        <v>80</v>
      </c>
      <c r="D1304" t="s">
        <v>102</v>
      </c>
      <c r="E1304" t="s">
        <v>141</v>
      </c>
      <c r="F1304" t="s">
        <v>3957</v>
      </c>
      <c r="G1304" t="s">
        <v>194</v>
      </c>
      <c r="H1304" t="s">
        <v>135</v>
      </c>
      <c r="I1304" t="s">
        <v>136</v>
      </c>
      <c r="J1304" t="s">
        <v>137</v>
      </c>
      <c r="K1304" t="s">
        <v>144</v>
      </c>
      <c r="L1304" t="s">
        <v>3958</v>
      </c>
      <c r="M1304" t="s">
        <v>3959</v>
      </c>
      <c r="N1304">
        <v>4.3047222219999997</v>
      </c>
      <c r="O1304">
        <v>0</v>
      </c>
      <c r="P1304">
        <v>0</v>
      </c>
      <c r="Q1304">
        <v>1</v>
      </c>
      <c r="R1304">
        <v>0</v>
      </c>
      <c r="S1304">
        <v>3</v>
      </c>
      <c r="T1304">
        <v>0</v>
      </c>
      <c r="U1304">
        <v>1</v>
      </c>
      <c r="V1304">
        <v>0</v>
      </c>
      <c r="W1304">
        <v>0</v>
      </c>
      <c r="X1304">
        <v>0</v>
      </c>
      <c r="Y1304">
        <v>4.6035038383320721</v>
      </c>
      <c r="Z1304">
        <v>0</v>
      </c>
      <c r="AA1304">
        <v>148.00733835772584</v>
      </c>
      <c r="AB1304">
        <v>0</v>
      </c>
      <c r="AC1304">
        <v>5281.2785293537472</v>
      </c>
      <c r="AD1304">
        <v>0</v>
      </c>
      <c r="AE1304">
        <v>5433.8893715498052</v>
      </c>
    </row>
    <row r="1305" spans="1:31" x14ac:dyDescent="0.3">
      <c r="A1305">
        <v>2554236</v>
      </c>
      <c r="B1305">
        <v>1</v>
      </c>
      <c r="C1305" t="s">
        <v>80</v>
      </c>
      <c r="D1305" t="s">
        <v>82</v>
      </c>
      <c r="E1305" t="s">
        <v>141</v>
      </c>
      <c r="F1305" t="s">
        <v>3960</v>
      </c>
      <c r="G1305" t="s">
        <v>318</v>
      </c>
      <c r="H1305" t="s">
        <v>135</v>
      </c>
      <c r="I1305" t="s">
        <v>680</v>
      </c>
      <c r="J1305" t="s">
        <v>137</v>
      </c>
      <c r="K1305" t="s">
        <v>144</v>
      </c>
      <c r="L1305" t="s">
        <v>3961</v>
      </c>
      <c r="M1305" t="s">
        <v>3962</v>
      </c>
      <c r="N1305">
        <v>4.3611111000000001E-2</v>
      </c>
      <c r="O1305">
        <v>0</v>
      </c>
      <c r="P1305">
        <v>610</v>
      </c>
      <c r="Q1305">
        <v>0</v>
      </c>
      <c r="R1305">
        <v>0</v>
      </c>
      <c r="S1305">
        <v>5</v>
      </c>
      <c r="T1305">
        <v>1236</v>
      </c>
      <c r="U1305">
        <v>1</v>
      </c>
      <c r="V1305">
        <v>13</v>
      </c>
      <c r="W1305">
        <v>0</v>
      </c>
      <c r="X1305">
        <v>5.4526031657173935</v>
      </c>
      <c r="Y1305">
        <v>0</v>
      </c>
      <c r="Z1305">
        <v>0</v>
      </c>
      <c r="AA1305">
        <v>68.157868762020343</v>
      </c>
      <c r="AB1305">
        <v>40.483961064110083</v>
      </c>
      <c r="AC1305">
        <v>0</v>
      </c>
      <c r="AD1305">
        <v>1.7221356229102953</v>
      </c>
      <c r="AE1305">
        <v>115.81656861475811</v>
      </c>
    </row>
    <row r="1306" spans="1:31" x14ac:dyDescent="0.3">
      <c r="A1306">
        <v>2554259</v>
      </c>
      <c r="B1306">
        <v>1</v>
      </c>
      <c r="C1306" t="s">
        <v>80</v>
      </c>
      <c r="D1306" t="s">
        <v>100</v>
      </c>
      <c r="E1306" t="s">
        <v>141</v>
      </c>
      <c r="F1306" t="s">
        <v>3963</v>
      </c>
      <c r="G1306" t="s">
        <v>134</v>
      </c>
      <c r="H1306" t="s">
        <v>135</v>
      </c>
      <c r="I1306" t="s">
        <v>136</v>
      </c>
      <c r="J1306" t="s">
        <v>137</v>
      </c>
      <c r="K1306" t="s">
        <v>138</v>
      </c>
      <c r="L1306" t="s">
        <v>3964</v>
      </c>
      <c r="M1306" t="s">
        <v>3965</v>
      </c>
      <c r="N1306">
        <v>0.48194444400000003</v>
      </c>
      <c r="O1306">
        <v>0</v>
      </c>
      <c r="P1306">
        <v>760</v>
      </c>
      <c r="Q1306">
        <v>2</v>
      </c>
      <c r="R1306">
        <v>35</v>
      </c>
      <c r="S1306">
        <v>13</v>
      </c>
      <c r="T1306">
        <v>126</v>
      </c>
      <c r="U1306">
        <v>3</v>
      </c>
      <c r="V1306">
        <v>4</v>
      </c>
      <c r="W1306">
        <v>0</v>
      </c>
      <c r="X1306">
        <v>77.710435868644225</v>
      </c>
      <c r="Y1306">
        <v>0.83171898513112497</v>
      </c>
      <c r="Z1306">
        <v>10.26299252259334</v>
      </c>
      <c r="AA1306">
        <v>27.197681606123094</v>
      </c>
      <c r="AB1306">
        <v>38.045821275181673</v>
      </c>
      <c r="AC1306">
        <v>38.321744525128999</v>
      </c>
      <c r="AD1306">
        <v>40.060345214524503</v>
      </c>
      <c r="AE1306">
        <v>232.43073999732695</v>
      </c>
    </row>
    <row r="1307" spans="1:31" x14ac:dyDescent="0.3">
      <c r="A1307">
        <v>2554923</v>
      </c>
      <c r="B1307">
        <v>1</v>
      </c>
      <c r="C1307" t="s">
        <v>81</v>
      </c>
      <c r="D1307" t="s">
        <v>119</v>
      </c>
      <c r="E1307" t="s">
        <v>155</v>
      </c>
      <c r="F1307" t="s">
        <v>3966</v>
      </c>
      <c r="G1307" t="s">
        <v>202</v>
      </c>
      <c r="H1307" t="s">
        <v>157</v>
      </c>
      <c r="I1307" t="s">
        <v>136</v>
      </c>
      <c r="J1307" t="s">
        <v>137</v>
      </c>
      <c r="K1307" t="s">
        <v>138</v>
      </c>
      <c r="L1307" t="s">
        <v>3967</v>
      </c>
      <c r="M1307" t="s">
        <v>3968</v>
      </c>
      <c r="N1307">
        <v>0.946944444</v>
      </c>
      <c r="O1307">
        <v>0</v>
      </c>
      <c r="P1307">
        <v>191</v>
      </c>
      <c r="Q1307">
        <v>0</v>
      </c>
      <c r="R1307">
        <v>6</v>
      </c>
      <c r="S1307">
        <v>0</v>
      </c>
      <c r="T1307">
        <v>16</v>
      </c>
      <c r="U1307">
        <v>0</v>
      </c>
      <c r="V1307">
        <v>0</v>
      </c>
      <c r="W1307">
        <v>0</v>
      </c>
      <c r="X1307">
        <v>21.025576325768686</v>
      </c>
      <c r="Y1307">
        <v>0</v>
      </c>
      <c r="Z1307">
        <v>0.82509633377055003</v>
      </c>
      <c r="AA1307">
        <v>0</v>
      </c>
      <c r="AB1307">
        <v>2.9664253319196603</v>
      </c>
      <c r="AC1307">
        <v>0</v>
      </c>
      <c r="AD1307">
        <v>0</v>
      </c>
      <c r="AE1307">
        <v>24.817097991458894</v>
      </c>
    </row>
    <row r="1308" spans="1:31" x14ac:dyDescent="0.3">
      <c r="A1308">
        <v>2554282</v>
      </c>
      <c r="B1308">
        <v>1</v>
      </c>
      <c r="C1308" t="s">
        <v>80</v>
      </c>
      <c r="D1308" t="s">
        <v>83</v>
      </c>
      <c r="E1308" t="s">
        <v>171</v>
      </c>
      <c r="F1308" t="s">
        <v>3969</v>
      </c>
      <c r="G1308" t="s">
        <v>190</v>
      </c>
      <c r="H1308" t="s">
        <v>157</v>
      </c>
      <c r="I1308" t="s">
        <v>136</v>
      </c>
      <c r="J1308" t="s">
        <v>137</v>
      </c>
      <c r="K1308" t="s">
        <v>138</v>
      </c>
      <c r="L1308" t="s">
        <v>3970</v>
      </c>
      <c r="M1308" t="s">
        <v>3971</v>
      </c>
      <c r="N1308">
        <v>1.231944444</v>
      </c>
      <c r="O1308">
        <v>0</v>
      </c>
      <c r="P1308">
        <v>138</v>
      </c>
      <c r="Q1308">
        <v>0</v>
      </c>
      <c r="R1308">
        <v>0</v>
      </c>
      <c r="S1308">
        <v>0</v>
      </c>
      <c r="T1308">
        <v>74</v>
      </c>
      <c r="U1308">
        <v>0</v>
      </c>
      <c r="V1308">
        <v>0</v>
      </c>
      <c r="W1308">
        <v>0</v>
      </c>
      <c r="X1308">
        <v>34.614240456707549</v>
      </c>
      <c r="Y1308">
        <v>0</v>
      </c>
      <c r="Z1308">
        <v>0</v>
      </c>
      <c r="AA1308">
        <v>0</v>
      </c>
      <c r="AB1308">
        <v>30.082165219566399</v>
      </c>
      <c r="AC1308">
        <v>0</v>
      </c>
      <c r="AD1308">
        <v>0</v>
      </c>
      <c r="AE1308">
        <v>64.69640567627394</v>
      </c>
    </row>
    <row r="1309" spans="1:31" x14ac:dyDescent="0.3">
      <c r="A1309">
        <v>2554382</v>
      </c>
      <c r="B1309">
        <v>1</v>
      </c>
      <c r="C1309" t="s">
        <v>80</v>
      </c>
      <c r="D1309" t="s">
        <v>94</v>
      </c>
      <c r="E1309" t="s">
        <v>141</v>
      </c>
      <c r="F1309" t="s">
        <v>3972</v>
      </c>
      <c r="G1309" t="s">
        <v>194</v>
      </c>
      <c r="H1309" t="s">
        <v>135</v>
      </c>
      <c r="I1309" t="s">
        <v>136</v>
      </c>
      <c r="J1309" t="s">
        <v>137</v>
      </c>
      <c r="K1309" t="s">
        <v>144</v>
      </c>
      <c r="L1309" t="s">
        <v>3973</v>
      </c>
      <c r="M1309" t="s">
        <v>3974</v>
      </c>
      <c r="N1309">
        <v>5.0666666659999997</v>
      </c>
      <c r="O1309">
        <v>0</v>
      </c>
      <c r="P1309">
        <v>230</v>
      </c>
      <c r="Q1309">
        <v>0</v>
      </c>
      <c r="R1309">
        <v>37</v>
      </c>
      <c r="S1309">
        <v>1</v>
      </c>
      <c r="T1309">
        <v>40</v>
      </c>
      <c r="U1309">
        <v>1</v>
      </c>
      <c r="V1309">
        <v>0</v>
      </c>
      <c r="W1309">
        <v>0</v>
      </c>
      <c r="X1309">
        <v>239.13708178940416</v>
      </c>
      <c r="Y1309">
        <v>0</v>
      </c>
      <c r="Z1309">
        <v>199.1195198874421</v>
      </c>
      <c r="AA1309">
        <v>10.660613280213333</v>
      </c>
      <c r="AB1309">
        <v>185.34636016848521</v>
      </c>
      <c r="AC1309">
        <v>11.1660948180992</v>
      </c>
      <c r="AD1309">
        <v>0</v>
      </c>
      <c r="AE1309">
        <v>645.42966994364394</v>
      </c>
    </row>
    <row r="1310" spans="1:31" x14ac:dyDescent="0.3">
      <c r="A1310">
        <v>2554468</v>
      </c>
      <c r="B1310">
        <v>1</v>
      </c>
      <c r="C1310" t="s">
        <v>80</v>
      </c>
      <c r="D1310" t="s">
        <v>85</v>
      </c>
      <c r="E1310" t="s">
        <v>132</v>
      </c>
      <c r="F1310" t="s">
        <v>3975</v>
      </c>
      <c r="G1310" t="s">
        <v>194</v>
      </c>
      <c r="H1310" t="s">
        <v>135</v>
      </c>
      <c r="I1310" t="s">
        <v>136</v>
      </c>
      <c r="J1310" t="s">
        <v>137</v>
      </c>
      <c r="K1310" t="s">
        <v>144</v>
      </c>
      <c r="L1310" t="s">
        <v>3976</v>
      </c>
      <c r="M1310" t="s">
        <v>3977</v>
      </c>
      <c r="N1310">
        <v>1.132222222</v>
      </c>
      <c r="O1310">
        <v>0</v>
      </c>
      <c r="P1310">
        <v>1167</v>
      </c>
      <c r="Q1310">
        <v>0</v>
      </c>
      <c r="R1310">
        <v>0</v>
      </c>
      <c r="S1310">
        <v>0</v>
      </c>
      <c r="T1310">
        <v>28</v>
      </c>
      <c r="U1310">
        <v>0</v>
      </c>
      <c r="V1310">
        <v>0</v>
      </c>
      <c r="W1310">
        <v>0</v>
      </c>
      <c r="X1310">
        <v>377.08803031676456</v>
      </c>
      <c r="Y1310">
        <v>0</v>
      </c>
      <c r="Z1310">
        <v>0</v>
      </c>
      <c r="AA1310">
        <v>0</v>
      </c>
      <c r="AB1310">
        <v>85.804837665807838</v>
      </c>
      <c r="AC1310">
        <v>0</v>
      </c>
      <c r="AD1310">
        <v>0</v>
      </c>
      <c r="AE1310">
        <v>462.8928679825724</v>
      </c>
    </row>
    <row r="1311" spans="1:31" x14ac:dyDescent="0.3">
      <c r="A1311">
        <v>2554322</v>
      </c>
      <c r="B1311">
        <v>1</v>
      </c>
      <c r="C1311" t="s">
        <v>81</v>
      </c>
      <c r="D1311" t="s">
        <v>112</v>
      </c>
      <c r="E1311" t="s">
        <v>184</v>
      </c>
      <c r="F1311" t="s">
        <v>3978</v>
      </c>
      <c r="G1311" t="s">
        <v>194</v>
      </c>
      <c r="H1311" t="s">
        <v>135</v>
      </c>
      <c r="I1311" t="s">
        <v>136</v>
      </c>
      <c r="J1311" t="s">
        <v>137</v>
      </c>
      <c r="K1311" t="s">
        <v>144</v>
      </c>
      <c r="L1311" t="s">
        <v>3979</v>
      </c>
      <c r="M1311" t="s">
        <v>3980</v>
      </c>
      <c r="N1311">
        <v>2.5508333329999999</v>
      </c>
      <c r="O1311">
        <v>0</v>
      </c>
      <c r="P1311">
        <v>852</v>
      </c>
      <c r="Q1311">
        <v>0</v>
      </c>
      <c r="R1311">
        <v>6</v>
      </c>
      <c r="S1311">
        <v>0</v>
      </c>
      <c r="T1311">
        <v>50</v>
      </c>
      <c r="U1311">
        <v>0</v>
      </c>
      <c r="V1311">
        <v>0</v>
      </c>
      <c r="W1311">
        <v>0</v>
      </c>
      <c r="X1311">
        <v>432.64658699459409</v>
      </c>
      <c r="Y1311">
        <v>0</v>
      </c>
      <c r="Z1311">
        <v>1.124603917541706</v>
      </c>
      <c r="AA1311">
        <v>0</v>
      </c>
      <c r="AB1311">
        <v>192.37432176695268</v>
      </c>
      <c r="AC1311">
        <v>0</v>
      </c>
      <c r="AD1311">
        <v>0</v>
      </c>
      <c r="AE1311">
        <v>626.14551267908848</v>
      </c>
    </row>
    <row r="1312" spans="1:31" x14ac:dyDescent="0.3">
      <c r="A1312">
        <v>2555009</v>
      </c>
      <c r="B1312">
        <v>1</v>
      </c>
      <c r="C1312" t="s">
        <v>81</v>
      </c>
      <c r="D1312" t="s">
        <v>113</v>
      </c>
      <c r="E1312" t="s">
        <v>166</v>
      </c>
      <c r="F1312" t="s">
        <v>3981</v>
      </c>
      <c r="G1312" t="s">
        <v>168</v>
      </c>
      <c r="H1312" t="s">
        <v>157</v>
      </c>
      <c r="I1312" t="s">
        <v>136</v>
      </c>
      <c r="J1312" t="s">
        <v>137</v>
      </c>
      <c r="K1312" t="s">
        <v>138</v>
      </c>
      <c r="L1312" t="s">
        <v>3982</v>
      </c>
      <c r="M1312" t="s">
        <v>3983</v>
      </c>
      <c r="N1312">
        <v>1.301111111</v>
      </c>
      <c r="O1312">
        <v>0</v>
      </c>
      <c r="P1312">
        <v>1</v>
      </c>
      <c r="Q1312">
        <v>0</v>
      </c>
      <c r="R1312">
        <v>0</v>
      </c>
      <c r="S1312">
        <v>0</v>
      </c>
      <c r="T1312">
        <v>1</v>
      </c>
      <c r="U1312">
        <v>0</v>
      </c>
      <c r="V1312">
        <v>0</v>
      </c>
      <c r="W1312">
        <v>0</v>
      </c>
      <c r="X1312">
        <v>5.9232297753574999E-3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5.9232297753574999E-3</v>
      </c>
    </row>
    <row r="1313" spans="1:31" x14ac:dyDescent="0.3">
      <c r="A1313">
        <v>2554720</v>
      </c>
      <c r="B1313">
        <v>1</v>
      </c>
      <c r="C1313" t="s">
        <v>80</v>
      </c>
      <c r="D1313" t="s">
        <v>96</v>
      </c>
      <c r="E1313" t="s">
        <v>166</v>
      </c>
      <c r="F1313" t="s">
        <v>3984</v>
      </c>
      <c r="G1313" t="s">
        <v>181</v>
      </c>
      <c r="H1313" t="s">
        <v>157</v>
      </c>
      <c r="I1313" t="s">
        <v>136</v>
      </c>
      <c r="J1313" t="s">
        <v>137</v>
      </c>
      <c r="K1313" t="s">
        <v>138</v>
      </c>
      <c r="L1313" t="s">
        <v>3985</v>
      </c>
      <c r="M1313" t="s">
        <v>3986</v>
      </c>
      <c r="N1313">
        <v>6.813055555</v>
      </c>
      <c r="O1313">
        <v>0</v>
      </c>
      <c r="P1313">
        <v>1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6.7660479451186664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6.7660479451186664</v>
      </c>
    </row>
    <row r="1314" spans="1:31" x14ac:dyDescent="0.3">
      <c r="A1314">
        <v>2554700</v>
      </c>
      <c r="B1314">
        <v>1</v>
      </c>
      <c r="C1314" t="s">
        <v>80</v>
      </c>
      <c r="D1314" t="s">
        <v>105</v>
      </c>
      <c r="E1314" t="s">
        <v>155</v>
      </c>
      <c r="F1314" t="s">
        <v>3987</v>
      </c>
      <c r="G1314" t="s">
        <v>202</v>
      </c>
      <c r="H1314" t="s">
        <v>157</v>
      </c>
      <c r="I1314" t="s">
        <v>136</v>
      </c>
      <c r="J1314" t="s">
        <v>137</v>
      </c>
      <c r="K1314" t="s">
        <v>138</v>
      </c>
      <c r="L1314" t="s">
        <v>3988</v>
      </c>
      <c r="M1314" t="s">
        <v>3989</v>
      </c>
      <c r="N1314">
        <v>1.3802777770000001</v>
      </c>
      <c r="O1314">
        <v>0</v>
      </c>
      <c r="P1314">
        <v>320</v>
      </c>
      <c r="Q1314">
        <v>0</v>
      </c>
      <c r="R1314">
        <v>0</v>
      </c>
      <c r="S1314">
        <v>0</v>
      </c>
      <c r="T1314">
        <v>7</v>
      </c>
      <c r="U1314">
        <v>0</v>
      </c>
      <c r="V1314">
        <v>0</v>
      </c>
      <c r="W1314">
        <v>0</v>
      </c>
      <c r="X1314">
        <v>114.76880109326937</v>
      </c>
      <c r="Y1314">
        <v>0</v>
      </c>
      <c r="Z1314">
        <v>0</v>
      </c>
      <c r="AA1314">
        <v>0</v>
      </c>
      <c r="AB1314">
        <v>9.2277225426047966</v>
      </c>
      <c r="AC1314">
        <v>0</v>
      </c>
      <c r="AD1314">
        <v>0</v>
      </c>
      <c r="AE1314">
        <v>123.99652363587417</v>
      </c>
    </row>
    <row r="1315" spans="1:31" x14ac:dyDescent="0.3">
      <c r="A1315">
        <v>2554408</v>
      </c>
      <c r="B1315">
        <v>1</v>
      </c>
      <c r="C1315" t="s">
        <v>81</v>
      </c>
      <c r="D1315" t="s">
        <v>117</v>
      </c>
      <c r="E1315" t="s">
        <v>155</v>
      </c>
      <c r="F1315" t="s">
        <v>3990</v>
      </c>
      <c r="G1315" t="s">
        <v>194</v>
      </c>
      <c r="H1315" t="s">
        <v>157</v>
      </c>
      <c r="I1315" t="s">
        <v>136</v>
      </c>
      <c r="J1315" t="s">
        <v>137</v>
      </c>
      <c r="K1315" t="s">
        <v>144</v>
      </c>
      <c r="L1315" t="s">
        <v>3991</v>
      </c>
      <c r="M1315" t="s">
        <v>3992</v>
      </c>
      <c r="N1315">
        <v>0.54666666600000002</v>
      </c>
      <c r="O1315">
        <v>0</v>
      </c>
      <c r="P1315">
        <v>7</v>
      </c>
      <c r="Q1315">
        <v>0</v>
      </c>
      <c r="R1315">
        <v>2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0.55027890392755996</v>
      </c>
      <c r="Y1315">
        <v>0</v>
      </c>
      <c r="Z1315">
        <v>0.19203270412608001</v>
      </c>
      <c r="AA1315">
        <v>0</v>
      </c>
      <c r="AB1315">
        <v>0</v>
      </c>
      <c r="AC1315">
        <v>0</v>
      </c>
      <c r="AD1315">
        <v>0</v>
      </c>
      <c r="AE1315">
        <v>0.74231160805363994</v>
      </c>
    </row>
    <row r="1316" spans="1:31" x14ac:dyDescent="0.3">
      <c r="A1316">
        <v>2554929</v>
      </c>
      <c r="B1316">
        <v>1</v>
      </c>
      <c r="C1316" t="s">
        <v>80</v>
      </c>
      <c r="D1316" t="s">
        <v>83</v>
      </c>
      <c r="E1316" t="s">
        <v>166</v>
      </c>
      <c r="F1316" t="s">
        <v>3993</v>
      </c>
      <c r="G1316" t="s">
        <v>198</v>
      </c>
      <c r="H1316" t="s">
        <v>157</v>
      </c>
      <c r="I1316" t="s">
        <v>136</v>
      </c>
      <c r="J1316" t="s">
        <v>137</v>
      </c>
      <c r="K1316" t="s">
        <v>138</v>
      </c>
      <c r="L1316" t="s">
        <v>3994</v>
      </c>
      <c r="M1316" t="s">
        <v>3995</v>
      </c>
      <c r="N1316">
        <v>1.056944444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1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29.588045197344414</v>
      </c>
      <c r="AE1316">
        <v>29.588045197344414</v>
      </c>
    </row>
    <row r="1317" spans="1:31" x14ac:dyDescent="0.3">
      <c r="A1317">
        <v>2554551</v>
      </c>
      <c r="B1317">
        <v>1</v>
      </c>
      <c r="C1317" t="s">
        <v>81</v>
      </c>
      <c r="D1317" t="s">
        <v>117</v>
      </c>
      <c r="E1317" t="s">
        <v>155</v>
      </c>
      <c r="F1317" t="s">
        <v>3996</v>
      </c>
      <c r="G1317" t="s">
        <v>194</v>
      </c>
      <c r="H1317" t="s">
        <v>157</v>
      </c>
      <c r="I1317" t="s">
        <v>136</v>
      </c>
      <c r="J1317" t="s">
        <v>137</v>
      </c>
      <c r="K1317" t="s">
        <v>144</v>
      </c>
      <c r="L1317" t="s">
        <v>3991</v>
      </c>
      <c r="M1317" t="s">
        <v>3997</v>
      </c>
      <c r="N1317">
        <v>2.2261111109999998</v>
      </c>
      <c r="O1317">
        <v>0</v>
      </c>
      <c r="P1317">
        <v>11</v>
      </c>
      <c r="Q1317">
        <v>0</v>
      </c>
      <c r="R1317">
        <v>3</v>
      </c>
      <c r="S1317">
        <v>0</v>
      </c>
      <c r="T1317">
        <v>1</v>
      </c>
      <c r="U1317">
        <v>0</v>
      </c>
      <c r="V1317">
        <v>0</v>
      </c>
      <c r="W1317">
        <v>0</v>
      </c>
      <c r="X1317">
        <v>4.9098966883270343</v>
      </c>
      <c r="Y1317">
        <v>0</v>
      </c>
      <c r="Z1317">
        <v>1.13579831250102</v>
      </c>
      <c r="AA1317">
        <v>0</v>
      </c>
      <c r="AB1317">
        <v>0</v>
      </c>
      <c r="AC1317">
        <v>0</v>
      </c>
      <c r="AD1317">
        <v>0</v>
      </c>
      <c r="AE1317">
        <v>6.0456950008280543</v>
      </c>
    </row>
    <row r="1318" spans="1:31" x14ac:dyDescent="0.3">
      <c r="A1318">
        <v>2554886</v>
      </c>
      <c r="B1318">
        <v>1</v>
      </c>
      <c r="C1318" t="s">
        <v>80</v>
      </c>
      <c r="D1318" t="s">
        <v>90</v>
      </c>
      <c r="E1318" t="s">
        <v>166</v>
      </c>
      <c r="F1318" t="s">
        <v>3998</v>
      </c>
      <c r="G1318" t="s">
        <v>168</v>
      </c>
      <c r="H1318" t="s">
        <v>157</v>
      </c>
      <c r="I1318" t="s">
        <v>136</v>
      </c>
      <c r="J1318" t="s">
        <v>137</v>
      </c>
      <c r="K1318" t="s">
        <v>138</v>
      </c>
      <c r="L1318" t="s">
        <v>3999</v>
      </c>
      <c r="M1318" t="s">
        <v>4000</v>
      </c>
      <c r="N1318">
        <v>0.95666666600000005</v>
      </c>
      <c r="O1318">
        <v>0</v>
      </c>
      <c r="P1318">
        <v>16</v>
      </c>
      <c r="Q1318">
        <v>0</v>
      </c>
      <c r="R1318">
        <v>0</v>
      </c>
      <c r="S1318">
        <v>0</v>
      </c>
      <c r="T1318">
        <v>2</v>
      </c>
      <c r="U1318">
        <v>0</v>
      </c>
      <c r="V1318">
        <v>0</v>
      </c>
      <c r="W1318">
        <v>0</v>
      </c>
      <c r="X1318">
        <v>3.8762757087467397</v>
      </c>
      <c r="Y1318">
        <v>0</v>
      </c>
      <c r="Z1318">
        <v>0</v>
      </c>
      <c r="AA1318">
        <v>0</v>
      </c>
      <c r="AB1318">
        <v>2.1833634699500126</v>
      </c>
      <c r="AC1318">
        <v>0</v>
      </c>
      <c r="AD1318">
        <v>0</v>
      </c>
      <c r="AE1318">
        <v>6.0596391786967523</v>
      </c>
    </row>
    <row r="1319" spans="1:31" x14ac:dyDescent="0.3">
      <c r="A1319">
        <v>2554995</v>
      </c>
      <c r="B1319">
        <v>1</v>
      </c>
      <c r="C1319" t="s">
        <v>80</v>
      </c>
      <c r="D1319" t="s">
        <v>83</v>
      </c>
      <c r="E1319" t="s">
        <v>166</v>
      </c>
      <c r="F1319" t="s">
        <v>4001</v>
      </c>
      <c r="G1319" t="s">
        <v>168</v>
      </c>
      <c r="H1319" t="s">
        <v>157</v>
      </c>
      <c r="I1319" t="s">
        <v>136</v>
      </c>
      <c r="J1319" t="s">
        <v>137</v>
      </c>
      <c r="K1319" t="s">
        <v>138</v>
      </c>
      <c r="L1319" t="s">
        <v>4002</v>
      </c>
      <c r="M1319" t="s">
        <v>4003</v>
      </c>
      <c r="N1319">
        <v>1.987777777</v>
      </c>
      <c r="O1319">
        <v>0</v>
      </c>
      <c r="P1319">
        <v>4</v>
      </c>
      <c r="Q1319">
        <v>0</v>
      </c>
      <c r="R1319">
        <v>0</v>
      </c>
      <c r="S1319">
        <v>0</v>
      </c>
      <c r="T1319">
        <v>1</v>
      </c>
      <c r="U1319">
        <v>0</v>
      </c>
      <c r="V1319">
        <v>0</v>
      </c>
      <c r="W1319">
        <v>0</v>
      </c>
      <c r="X1319">
        <v>2.5213436288637143</v>
      </c>
      <c r="Y1319">
        <v>0</v>
      </c>
      <c r="Z1319">
        <v>0</v>
      </c>
      <c r="AA1319">
        <v>0</v>
      </c>
      <c r="AB1319">
        <v>2.2615626585327777</v>
      </c>
      <c r="AC1319">
        <v>0</v>
      </c>
      <c r="AD1319">
        <v>0</v>
      </c>
      <c r="AE1319">
        <v>4.782906287396492</v>
      </c>
    </row>
    <row r="1320" spans="1:31" x14ac:dyDescent="0.3">
      <c r="A1320">
        <v>2554640</v>
      </c>
      <c r="B1320">
        <v>1</v>
      </c>
      <c r="C1320" t="s">
        <v>80</v>
      </c>
      <c r="D1320" t="s">
        <v>105</v>
      </c>
      <c r="E1320" t="s">
        <v>141</v>
      </c>
      <c r="F1320" t="s">
        <v>4004</v>
      </c>
      <c r="G1320" t="s">
        <v>134</v>
      </c>
      <c r="H1320" t="s">
        <v>135</v>
      </c>
      <c r="I1320" t="s">
        <v>136</v>
      </c>
      <c r="J1320" t="s">
        <v>137</v>
      </c>
      <c r="K1320" t="s">
        <v>138</v>
      </c>
      <c r="L1320" t="s">
        <v>4005</v>
      </c>
      <c r="M1320" t="s">
        <v>4006</v>
      </c>
      <c r="N1320">
        <v>0.21666666600000001</v>
      </c>
      <c r="O1320">
        <v>0</v>
      </c>
      <c r="P1320">
        <v>3</v>
      </c>
      <c r="Q1320">
        <v>0</v>
      </c>
      <c r="R1320">
        <v>5</v>
      </c>
      <c r="S1320">
        <v>5</v>
      </c>
      <c r="T1320">
        <v>9</v>
      </c>
      <c r="U1320">
        <v>1</v>
      </c>
      <c r="V1320">
        <v>0</v>
      </c>
      <c r="W1320">
        <v>0</v>
      </c>
      <c r="X1320">
        <v>0.35897596654855002</v>
      </c>
      <c r="Y1320">
        <v>0</v>
      </c>
      <c r="Z1320">
        <v>1.7000711532701001</v>
      </c>
      <c r="AA1320">
        <v>8.3010281946865021</v>
      </c>
      <c r="AB1320">
        <v>6.0315253728426672</v>
      </c>
      <c r="AC1320">
        <v>2.2619576762893501</v>
      </c>
      <c r="AD1320">
        <v>0</v>
      </c>
      <c r="AE1320">
        <v>18.653558363637167</v>
      </c>
    </row>
    <row r="1321" spans="1:31" x14ac:dyDescent="0.3">
      <c r="A1321">
        <v>2554972</v>
      </c>
      <c r="B1321">
        <v>1</v>
      </c>
      <c r="C1321" t="s">
        <v>80</v>
      </c>
      <c r="D1321" t="s">
        <v>85</v>
      </c>
      <c r="E1321" t="s">
        <v>171</v>
      </c>
      <c r="F1321" t="s">
        <v>4007</v>
      </c>
      <c r="G1321" t="s">
        <v>190</v>
      </c>
      <c r="H1321" t="s">
        <v>157</v>
      </c>
      <c r="I1321" t="s">
        <v>136</v>
      </c>
      <c r="J1321" t="s">
        <v>137</v>
      </c>
      <c r="K1321" t="s">
        <v>138</v>
      </c>
      <c r="L1321" t="s">
        <v>4008</v>
      </c>
      <c r="M1321" t="s">
        <v>4009</v>
      </c>
      <c r="N1321">
        <v>2.4175</v>
      </c>
      <c r="O1321">
        <v>0</v>
      </c>
      <c r="P1321">
        <v>143</v>
      </c>
      <c r="Q1321">
        <v>0</v>
      </c>
      <c r="R1321">
        <v>0</v>
      </c>
      <c r="S1321">
        <v>0</v>
      </c>
      <c r="T1321">
        <v>21</v>
      </c>
      <c r="U1321">
        <v>0</v>
      </c>
      <c r="V1321">
        <v>0</v>
      </c>
      <c r="W1321">
        <v>0</v>
      </c>
      <c r="X1321">
        <v>83.561134895609584</v>
      </c>
      <c r="Y1321">
        <v>0</v>
      </c>
      <c r="Z1321">
        <v>0</v>
      </c>
      <c r="AA1321">
        <v>0</v>
      </c>
      <c r="AB1321">
        <v>31.250643773839762</v>
      </c>
      <c r="AC1321">
        <v>0</v>
      </c>
      <c r="AD1321">
        <v>0</v>
      </c>
      <c r="AE1321">
        <v>114.81177866944935</v>
      </c>
    </row>
    <row r="1322" spans="1:31" x14ac:dyDescent="0.3">
      <c r="A1322">
        <v>2554354</v>
      </c>
      <c r="B1322">
        <v>1</v>
      </c>
      <c r="C1322" t="s">
        <v>80</v>
      </c>
      <c r="D1322" t="s">
        <v>104</v>
      </c>
      <c r="E1322" t="s">
        <v>132</v>
      </c>
      <c r="F1322" t="s">
        <v>4010</v>
      </c>
      <c r="G1322" t="s">
        <v>143</v>
      </c>
      <c r="H1322" t="s">
        <v>135</v>
      </c>
      <c r="I1322" t="s">
        <v>136</v>
      </c>
      <c r="J1322" t="s">
        <v>137</v>
      </c>
      <c r="K1322" t="s">
        <v>144</v>
      </c>
      <c r="L1322" t="s">
        <v>4011</v>
      </c>
      <c r="M1322" t="s">
        <v>4012</v>
      </c>
      <c r="N1322">
        <v>4.9836980549999996</v>
      </c>
      <c r="O1322">
        <v>34</v>
      </c>
      <c r="P1322">
        <v>2728</v>
      </c>
      <c r="Q1322">
        <v>16</v>
      </c>
      <c r="R1322">
        <v>55</v>
      </c>
      <c r="S1322">
        <v>64</v>
      </c>
      <c r="T1322">
        <v>348</v>
      </c>
      <c r="U1322">
        <v>17</v>
      </c>
      <c r="V1322">
        <v>2</v>
      </c>
      <c r="W1322">
        <v>361.46935604540658</v>
      </c>
      <c r="X1322">
        <v>3174.6325198180807</v>
      </c>
      <c r="Y1322">
        <v>121.38137519213839</v>
      </c>
      <c r="Z1322">
        <v>234.26325283285979</v>
      </c>
      <c r="AA1322">
        <v>4326.7620205004987</v>
      </c>
      <c r="AB1322">
        <v>3150.2626939457186</v>
      </c>
      <c r="AC1322">
        <v>8277.0341270263725</v>
      </c>
      <c r="AD1322">
        <v>57.282842653824972</v>
      </c>
      <c r="AE1322">
        <v>19703.088188014903</v>
      </c>
    </row>
    <row r="1323" spans="1:31" x14ac:dyDescent="0.3">
      <c r="A1323">
        <v>2554832</v>
      </c>
      <c r="B1323">
        <v>1</v>
      </c>
      <c r="C1323" t="s">
        <v>80</v>
      </c>
      <c r="D1323" t="s">
        <v>98</v>
      </c>
      <c r="E1323" t="s">
        <v>155</v>
      </c>
      <c r="F1323" t="s">
        <v>4013</v>
      </c>
      <c r="G1323" t="s">
        <v>3034</v>
      </c>
      <c r="H1323" t="s">
        <v>157</v>
      </c>
      <c r="I1323" t="s">
        <v>136</v>
      </c>
      <c r="J1323" t="s">
        <v>3</v>
      </c>
      <c r="K1323" t="s">
        <v>138</v>
      </c>
      <c r="L1323" t="s">
        <v>4014</v>
      </c>
      <c r="M1323" t="s">
        <v>4015</v>
      </c>
      <c r="N1323">
        <v>1.542777777</v>
      </c>
      <c r="O1323">
        <v>0</v>
      </c>
      <c r="P1323">
        <v>0</v>
      </c>
      <c r="Q1323">
        <v>0</v>
      </c>
      <c r="R1323">
        <v>7</v>
      </c>
      <c r="S1323">
        <v>0</v>
      </c>
      <c r="T1323">
        <v>2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13.565064575548361</v>
      </c>
      <c r="AA1323">
        <v>0</v>
      </c>
      <c r="AB1323">
        <v>1.4048532234241067</v>
      </c>
      <c r="AC1323">
        <v>0</v>
      </c>
      <c r="AD1323">
        <v>0</v>
      </c>
      <c r="AE1323">
        <v>14.969917798972467</v>
      </c>
    </row>
    <row r="1324" spans="1:31" x14ac:dyDescent="0.3">
      <c r="A1324">
        <v>2554849</v>
      </c>
      <c r="B1324">
        <v>1</v>
      </c>
      <c r="C1324" t="s">
        <v>81</v>
      </c>
      <c r="D1324" t="s">
        <v>113</v>
      </c>
      <c r="E1324" t="s">
        <v>171</v>
      </c>
      <c r="F1324" t="s">
        <v>4016</v>
      </c>
      <c r="G1324" t="s">
        <v>202</v>
      </c>
      <c r="H1324" t="s">
        <v>157</v>
      </c>
      <c r="I1324" t="s">
        <v>136</v>
      </c>
      <c r="J1324" t="s">
        <v>137</v>
      </c>
      <c r="K1324" t="s">
        <v>138</v>
      </c>
      <c r="L1324" t="s">
        <v>4017</v>
      </c>
      <c r="M1324" t="s">
        <v>4018</v>
      </c>
      <c r="N1324">
        <v>0.73805555499999997</v>
      </c>
      <c r="O1324">
        <v>0</v>
      </c>
      <c r="P1324">
        <v>154</v>
      </c>
      <c r="Q1324">
        <v>0</v>
      </c>
      <c r="R1324">
        <v>1</v>
      </c>
      <c r="S1324">
        <v>0</v>
      </c>
      <c r="T1324">
        <v>5</v>
      </c>
      <c r="U1324">
        <v>0</v>
      </c>
      <c r="V1324">
        <v>0</v>
      </c>
      <c r="W1324">
        <v>0</v>
      </c>
      <c r="X1324">
        <v>10.113749106526432</v>
      </c>
      <c r="Y1324">
        <v>0</v>
      </c>
      <c r="Z1324">
        <v>1.2132941662604167E-2</v>
      </c>
      <c r="AA1324">
        <v>0</v>
      </c>
      <c r="AB1324">
        <v>0.12612523650478502</v>
      </c>
      <c r="AC1324">
        <v>0</v>
      </c>
      <c r="AD1324">
        <v>0</v>
      </c>
      <c r="AE1324">
        <v>10.252007284693823</v>
      </c>
    </row>
    <row r="1325" spans="1:31" x14ac:dyDescent="0.3">
      <c r="A1325">
        <v>2554431</v>
      </c>
      <c r="B1325">
        <v>1</v>
      </c>
      <c r="C1325" t="s">
        <v>80</v>
      </c>
      <c r="D1325" t="s">
        <v>97</v>
      </c>
      <c r="E1325" t="s">
        <v>147</v>
      </c>
      <c r="F1325" t="s">
        <v>4019</v>
      </c>
      <c r="G1325" t="s">
        <v>143</v>
      </c>
      <c r="H1325" t="s">
        <v>135</v>
      </c>
      <c r="I1325" t="s">
        <v>136</v>
      </c>
      <c r="J1325" t="s">
        <v>137</v>
      </c>
      <c r="K1325" t="s">
        <v>144</v>
      </c>
      <c r="L1325" t="s">
        <v>4020</v>
      </c>
      <c r="M1325" t="s">
        <v>4021</v>
      </c>
      <c r="N1325">
        <v>4.7236111110000003</v>
      </c>
      <c r="O1325">
        <v>0</v>
      </c>
      <c r="P1325">
        <v>1346</v>
      </c>
      <c r="Q1325">
        <v>0</v>
      </c>
      <c r="R1325">
        <v>4</v>
      </c>
      <c r="S1325">
        <v>0</v>
      </c>
      <c r="T1325">
        <v>163</v>
      </c>
      <c r="U1325">
        <v>0</v>
      </c>
      <c r="V1325">
        <v>0</v>
      </c>
      <c r="W1325">
        <v>0</v>
      </c>
      <c r="X1325">
        <v>1592.0170458002706</v>
      </c>
      <c r="Y1325">
        <v>0</v>
      </c>
      <c r="Z1325">
        <v>8.8809208665063011</v>
      </c>
      <c r="AA1325">
        <v>0</v>
      </c>
      <c r="AB1325">
        <v>1531.9037659266185</v>
      </c>
      <c r="AC1325">
        <v>0</v>
      </c>
      <c r="AD1325">
        <v>0</v>
      </c>
      <c r="AE1325">
        <v>3132.8017325933952</v>
      </c>
    </row>
    <row r="1326" spans="1:31" x14ac:dyDescent="0.3">
      <c r="A1326">
        <v>2554872</v>
      </c>
      <c r="B1326">
        <v>1</v>
      </c>
      <c r="C1326" t="s">
        <v>80</v>
      </c>
      <c r="D1326" t="s">
        <v>83</v>
      </c>
      <c r="E1326" t="s">
        <v>147</v>
      </c>
      <c r="F1326" t="s">
        <v>1700</v>
      </c>
      <c r="G1326" t="s">
        <v>318</v>
      </c>
      <c r="H1326" t="s">
        <v>135</v>
      </c>
      <c r="I1326" t="s">
        <v>136</v>
      </c>
      <c r="J1326" t="s">
        <v>137</v>
      </c>
      <c r="K1326" t="s">
        <v>144</v>
      </c>
      <c r="L1326" t="s">
        <v>4022</v>
      </c>
      <c r="M1326" t="s">
        <v>4023</v>
      </c>
      <c r="N1326">
        <v>0.18055555500000001</v>
      </c>
      <c r="O1326">
        <v>3</v>
      </c>
      <c r="P1326">
        <v>124</v>
      </c>
      <c r="Q1326">
        <v>1</v>
      </c>
      <c r="R1326">
        <v>4</v>
      </c>
      <c r="S1326">
        <v>1</v>
      </c>
      <c r="T1326">
        <v>11</v>
      </c>
      <c r="U1326">
        <v>1</v>
      </c>
      <c r="V1326">
        <v>0</v>
      </c>
      <c r="W1326">
        <v>0.39174952247565331</v>
      </c>
      <c r="X1326">
        <v>5.0110279547519179</v>
      </c>
      <c r="Y1326">
        <v>3.7021587625259998E-2</v>
      </c>
      <c r="Z1326">
        <v>1.2515838531224999E-2</v>
      </c>
      <c r="AA1326">
        <v>0.87072717021262513</v>
      </c>
      <c r="AB1326">
        <v>1.8256956274115581</v>
      </c>
      <c r="AC1326">
        <v>5.7559033851953814</v>
      </c>
      <c r="AD1326">
        <v>0</v>
      </c>
      <c r="AE1326">
        <v>13.904641086203622</v>
      </c>
    </row>
    <row r="1327" spans="1:31" x14ac:dyDescent="0.3">
      <c r="A1327">
        <v>2554955</v>
      </c>
      <c r="B1327">
        <v>1</v>
      </c>
      <c r="C1327" t="s">
        <v>81</v>
      </c>
      <c r="D1327" t="s">
        <v>115</v>
      </c>
      <c r="E1327" t="s">
        <v>184</v>
      </c>
      <c r="F1327" t="s">
        <v>4024</v>
      </c>
      <c r="G1327" t="s">
        <v>149</v>
      </c>
      <c r="H1327" t="s">
        <v>135</v>
      </c>
      <c r="I1327" t="s">
        <v>136</v>
      </c>
      <c r="J1327" t="s">
        <v>137</v>
      </c>
      <c r="K1327" t="s">
        <v>138</v>
      </c>
      <c r="L1327" t="s">
        <v>4025</v>
      </c>
      <c r="M1327" t="s">
        <v>4026</v>
      </c>
      <c r="N1327">
        <v>2.614166666</v>
      </c>
      <c r="O1327">
        <v>0</v>
      </c>
      <c r="P1327">
        <v>79</v>
      </c>
      <c r="Q1327">
        <v>0</v>
      </c>
      <c r="R1327">
        <v>9</v>
      </c>
      <c r="S1327">
        <v>0</v>
      </c>
      <c r="T1327">
        <v>9</v>
      </c>
      <c r="U1327">
        <v>0</v>
      </c>
      <c r="V1327">
        <v>0</v>
      </c>
      <c r="W1327">
        <v>0</v>
      </c>
      <c r="X1327">
        <v>20.275766262202499</v>
      </c>
      <c r="Y1327">
        <v>0</v>
      </c>
      <c r="Z1327">
        <v>2.9603436699694599</v>
      </c>
      <c r="AA1327">
        <v>0</v>
      </c>
      <c r="AB1327">
        <v>0.82235613003478503</v>
      </c>
      <c r="AC1327">
        <v>0</v>
      </c>
      <c r="AD1327">
        <v>0</v>
      </c>
      <c r="AE1327">
        <v>24.058466062206744</v>
      </c>
    </row>
    <row r="1328" spans="1:31" x14ac:dyDescent="0.3">
      <c r="A1328">
        <v>2554623</v>
      </c>
      <c r="B1328">
        <v>1</v>
      </c>
      <c r="C1328" t="s">
        <v>80</v>
      </c>
      <c r="D1328" t="s">
        <v>111</v>
      </c>
      <c r="E1328" t="s">
        <v>166</v>
      </c>
      <c r="F1328" t="s">
        <v>4027</v>
      </c>
      <c r="G1328" t="s">
        <v>311</v>
      </c>
      <c r="H1328" t="s">
        <v>157</v>
      </c>
      <c r="I1328" t="s">
        <v>136</v>
      </c>
      <c r="J1328" t="s">
        <v>3</v>
      </c>
      <c r="K1328" t="s">
        <v>138</v>
      </c>
      <c r="L1328" t="s">
        <v>4028</v>
      </c>
      <c r="M1328" t="s">
        <v>4029</v>
      </c>
      <c r="N1328">
        <v>1.413611111</v>
      </c>
      <c r="O1328">
        <v>0</v>
      </c>
      <c r="P1328">
        <v>9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3.0851706297002495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3.0851706297002495</v>
      </c>
    </row>
    <row r="1329" spans="1:31" x14ac:dyDescent="0.3">
      <c r="A1329">
        <v>2554268</v>
      </c>
      <c r="B1329">
        <v>1</v>
      </c>
      <c r="C1329" t="s">
        <v>80</v>
      </c>
      <c r="D1329" t="s">
        <v>94</v>
      </c>
      <c r="E1329" t="s">
        <v>184</v>
      </c>
      <c r="F1329" t="s">
        <v>4030</v>
      </c>
      <c r="G1329" t="s">
        <v>149</v>
      </c>
      <c r="H1329" t="s">
        <v>135</v>
      </c>
      <c r="I1329" t="s">
        <v>136</v>
      </c>
      <c r="J1329" t="s">
        <v>137</v>
      </c>
      <c r="K1329" t="s">
        <v>138</v>
      </c>
      <c r="L1329" t="s">
        <v>4031</v>
      </c>
      <c r="M1329" t="s">
        <v>4032</v>
      </c>
      <c r="N1329">
        <v>2.8341666659999998</v>
      </c>
      <c r="O1329">
        <v>0</v>
      </c>
      <c r="P1329">
        <v>132</v>
      </c>
      <c r="Q1329">
        <v>0</v>
      </c>
      <c r="R1329">
        <v>0</v>
      </c>
      <c r="S1329">
        <v>0</v>
      </c>
      <c r="T1329">
        <v>12</v>
      </c>
      <c r="U1329">
        <v>0</v>
      </c>
      <c r="V1329">
        <v>0</v>
      </c>
      <c r="W1329">
        <v>0</v>
      </c>
      <c r="X1329">
        <v>41.727003294113715</v>
      </c>
      <c r="Y1329">
        <v>0</v>
      </c>
      <c r="Z1329">
        <v>0</v>
      </c>
      <c r="AA1329">
        <v>0</v>
      </c>
      <c r="AB1329">
        <v>19.866638788194081</v>
      </c>
      <c r="AC1329">
        <v>0</v>
      </c>
      <c r="AD1329">
        <v>0</v>
      </c>
      <c r="AE1329">
        <v>61.593642082307795</v>
      </c>
    </row>
    <row r="1330" spans="1:31" x14ac:dyDescent="0.3">
      <c r="A1330">
        <v>2554909</v>
      </c>
      <c r="B1330">
        <v>1</v>
      </c>
      <c r="C1330" t="s">
        <v>81</v>
      </c>
      <c r="D1330" t="s">
        <v>113</v>
      </c>
      <c r="E1330" t="s">
        <v>155</v>
      </c>
      <c r="F1330" t="s">
        <v>4033</v>
      </c>
      <c r="G1330" t="s">
        <v>202</v>
      </c>
      <c r="H1330" t="s">
        <v>157</v>
      </c>
      <c r="I1330" t="s">
        <v>136</v>
      </c>
      <c r="J1330" t="s">
        <v>137</v>
      </c>
      <c r="K1330" t="s">
        <v>138</v>
      </c>
      <c r="L1330" t="s">
        <v>4034</v>
      </c>
      <c r="M1330" t="s">
        <v>4035</v>
      </c>
      <c r="N1330">
        <v>2.0677777769999999</v>
      </c>
      <c r="O1330">
        <v>0</v>
      </c>
      <c r="P1330">
        <v>50</v>
      </c>
      <c r="Q1330">
        <v>0</v>
      </c>
      <c r="R1330">
        <v>0</v>
      </c>
      <c r="S1330">
        <v>0</v>
      </c>
      <c r="T1330">
        <v>1</v>
      </c>
      <c r="U1330">
        <v>0</v>
      </c>
      <c r="V1330">
        <v>0</v>
      </c>
      <c r="W1330">
        <v>0</v>
      </c>
      <c r="X1330">
        <v>10.227960971145103</v>
      </c>
      <c r="Y1330">
        <v>0</v>
      </c>
      <c r="Z1330">
        <v>0</v>
      </c>
      <c r="AA1330">
        <v>0</v>
      </c>
      <c r="AB1330">
        <v>0.35023729263830999</v>
      </c>
      <c r="AC1330">
        <v>0</v>
      </c>
      <c r="AD1330">
        <v>0</v>
      </c>
      <c r="AE1330">
        <v>10.578198263783413</v>
      </c>
    </row>
    <row r="1331" spans="1:31" x14ac:dyDescent="0.3">
      <c r="A1331">
        <v>2554371</v>
      </c>
      <c r="B1331">
        <v>1</v>
      </c>
      <c r="C1331" t="s">
        <v>80</v>
      </c>
      <c r="D1331" t="s">
        <v>97</v>
      </c>
      <c r="E1331" t="s">
        <v>166</v>
      </c>
      <c r="F1331" t="s">
        <v>4036</v>
      </c>
      <c r="G1331" t="s">
        <v>181</v>
      </c>
      <c r="H1331" t="s">
        <v>157</v>
      </c>
      <c r="I1331" t="s">
        <v>136</v>
      </c>
      <c r="J1331" t="s">
        <v>137</v>
      </c>
      <c r="K1331" t="s">
        <v>138</v>
      </c>
      <c r="L1331" t="s">
        <v>4037</v>
      </c>
      <c r="M1331" t="s">
        <v>4038</v>
      </c>
      <c r="N1331">
        <v>2.3005555549999999</v>
      </c>
      <c r="O1331">
        <v>0</v>
      </c>
      <c r="P1331">
        <v>4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2.2484008706468401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2.2484008706468401</v>
      </c>
    </row>
    <row r="1332" spans="1:31" x14ac:dyDescent="0.3">
      <c r="A1332">
        <v>2554368</v>
      </c>
      <c r="B1332">
        <v>1</v>
      </c>
      <c r="C1332" t="s">
        <v>80</v>
      </c>
      <c r="D1332" t="s">
        <v>93</v>
      </c>
      <c r="E1332" t="s">
        <v>171</v>
      </c>
      <c r="F1332" t="s">
        <v>4039</v>
      </c>
      <c r="G1332" t="s">
        <v>190</v>
      </c>
      <c r="H1332" t="s">
        <v>157</v>
      </c>
      <c r="I1332" t="s">
        <v>136</v>
      </c>
      <c r="J1332" t="s">
        <v>137</v>
      </c>
      <c r="K1332" t="s">
        <v>138</v>
      </c>
      <c r="L1332" t="s">
        <v>4040</v>
      </c>
      <c r="M1332" t="s">
        <v>4041</v>
      </c>
      <c r="N1332">
        <v>3.4305555550000002</v>
      </c>
      <c r="O1332">
        <v>0</v>
      </c>
      <c r="P1332">
        <v>2</v>
      </c>
      <c r="Q1332">
        <v>0</v>
      </c>
      <c r="R1332">
        <v>3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0.48110689687368002</v>
      </c>
      <c r="Y1332">
        <v>0</v>
      </c>
      <c r="Z1332">
        <v>6.2018909373410978</v>
      </c>
      <c r="AA1332">
        <v>0</v>
      </c>
      <c r="AB1332">
        <v>0</v>
      </c>
      <c r="AC1332">
        <v>0</v>
      </c>
      <c r="AD1332">
        <v>0</v>
      </c>
      <c r="AE1332">
        <v>6.6829978342147776</v>
      </c>
    </row>
    <row r="1333" spans="1:31" x14ac:dyDescent="0.3">
      <c r="A1333">
        <v>2554895</v>
      </c>
      <c r="B1333">
        <v>1</v>
      </c>
      <c r="C1333" t="s">
        <v>81</v>
      </c>
      <c r="D1333" t="s">
        <v>112</v>
      </c>
      <c r="E1333" t="s">
        <v>166</v>
      </c>
      <c r="F1333" t="s">
        <v>4042</v>
      </c>
      <c r="G1333" t="s">
        <v>168</v>
      </c>
      <c r="H1333" t="s">
        <v>157</v>
      </c>
      <c r="I1333" t="s">
        <v>136</v>
      </c>
      <c r="J1333" t="s">
        <v>137</v>
      </c>
      <c r="K1333" t="s">
        <v>138</v>
      </c>
      <c r="L1333" t="s">
        <v>4043</v>
      </c>
      <c r="M1333" t="s">
        <v>4044</v>
      </c>
      <c r="N1333">
        <v>1.018611111</v>
      </c>
      <c r="O1333">
        <v>0</v>
      </c>
      <c r="P1333">
        <v>4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0.57259130210611997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0.57259130210611997</v>
      </c>
    </row>
    <row r="1334" spans="1:31" x14ac:dyDescent="0.3">
      <c r="A1334">
        <v>2554451</v>
      </c>
      <c r="B1334">
        <v>1</v>
      </c>
      <c r="C1334" t="s">
        <v>80</v>
      </c>
      <c r="D1334" t="s">
        <v>84</v>
      </c>
      <c r="E1334" t="s">
        <v>155</v>
      </c>
      <c r="F1334" t="s">
        <v>4045</v>
      </c>
      <c r="G1334" t="s">
        <v>194</v>
      </c>
      <c r="H1334" t="s">
        <v>157</v>
      </c>
      <c r="I1334" t="s">
        <v>136</v>
      </c>
      <c r="J1334" t="s">
        <v>137</v>
      </c>
      <c r="K1334" t="s">
        <v>144</v>
      </c>
      <c r="L1334" t="s">
        <v>4046</v>
      </c>
      <c r="M1334" t="s">
        <v>4047</v>
      </c>
      <c r="N1334">
        <v>1.9675</v>
      </c>
      <c r="O1334">
        <v>0</v>
      </c>
      <c r="P1334">
        <v>951</v>
      </c>
      <c r="Q1334">
        <v>0</v>
      </c>
      <c r="R1334">
        <v>0</v>
      </c>
      <c r="S1334">
        <v>0</v>
      </c>
      <c r="T1334">
        <v>59</v>
      </c>
      <c r="U1334">
        <v>0</v>
      </c>
      <c r="V1334">
        <v>0</v>
      </c>
      <c r="W1334">
        <v>0</v>
      </c>
      <c r="X1334">
        <v>443.30297089919281</v>
      </c>
      <c r="Y1334">
        <v>0</v>
      </c>
      <c r="Z1334">
        <v>0</v>
      </c>
      <c r="AA1334">
        <v>0</v>
      </c>
      <c r="AB1334">
        <v>132.06371452562075</v>
      </c>
      <c r="AC1334">
        <v>0</v>
      </c>
      <c r="AD1334">
        <v>0</v>
      </c>
      <c r="AE1334">
        <v>575.36668542481357</v>
      </c>
    </row>
    <row r="1335" spans="1:31" x14ac:dyDescent="0.3">
      <c r="A1335">
        <v>2554305</v>
      </c>
      <c r="B1335">
        <v>1</v>
      </c>
      <c r="C1335" t="s">
        <v>81</v>
      </c>
      <c r="D1335" t="s">
        <v>128</v>
      </c>
      <c r="E1335" t="s">
        <v>147</v>
      </c>
      <c r="F1335" t="s">
        <v>4048</v>
      </c>
      <c r="G1335" t="s">
        <v>134</v>
      </c>
      <c r="H1335" t="s">
        <v>135</v>
      </c>
      <c r="I1335" t="s">
        <v>136</v>
      </c>
      <c r="J1335" t="s">
        <v>137</v>
      </c>
      <c r="K1335" t="s">
        <v>138</v>
      </c>
      <c r="L1335" t="s">
        <v>4049</v>
      </c>
      <c r="M1335" t="s">
        <v>4050</v>
      </c>
      <c r="N1335">
        <v>3.0122222220000001</v>
      </c>
      <c r="O1335">
        <v>6</v>
      </c>
      <c r="P1335">
        <v>617</v>
      </c>
      <c r="Q1335">
        <v>99</v>
      </c>
      <c r="R1335">
        <v>29</v>
      </c>
      <c r="S1335">
        <v>6</v>
      </c>
      <c r="T1335">
        <v>65</v>
      </c>
      <c r="U1335">
        <v>0</v>
      </c>
      <c r="V1335">
        <v>0</v>
      </c>
      <c r="W1335">
        <v>4.7516764419130491</v>
      </c>
      <c r="X1335">
        <v>319.06852468710724</v>
      </c>
      <c r="Y1335">
        <v>294.87342242797445</v>
      </c>
      <c r="Z1335">
        <v>35.938115487995724</v>
      </c>
      <c r="AA1335">
        <v>82.700660282699573</v>
      </c>
      <c r="AB1335">
        <v>140.1829072207953</v>
      </c>
      <c r="AC1335">
        <v>0</v>
      </c>
      <c r="AD1335">
        <v>0</v>
      </c>
      <c r="AE1335">
        <v>877.51530654848523</v>
      </c>
    </row>
    <row r="1336" spans="1:31" x14ac:dyDescent="0.3">
      <c r="A1336">
        <v>2554683</v>
      </c>
      <c r="B1336">
        <v>1</v>
      </c>
      <c r="C1336" t="s">
        <v>80</v>
      </c>
      <c r="D1336" t="s">
        <v>82</v>
      </c>
      <c r="E1336" t="s">
        <v>166</v>
      </c>
      <c r="F1336" t="s">
        <v>3622</v>
      </c>
      <c r="G1336" t="s">
        <v>168</v>
      </c>
      <c r="H1336" t="s">
        <v>157</v>
      </c>
      <c r="I1336" t="s">
        <v>136</v>
      </c>
      <c r="J1336" t="s">
        <v>137</v>
      </c>
      <c r="K1336" t="s">
        <v>138</v>
      </c>
      <c r="L1336" t="s">
        <v>4051</v>
      </c>
      <c r="M1336" t="s">
        <v>4052</v>
      </c>
      <c r="N1336">
        <v>2.6088888880000001</v>
      </c>
      <c r="O1336">
        <v>0</v>
      </c>
      <c r="P1336">
        <v>1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1.1283218607407541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1.1283218607407541</v>
      </c>
    </row>
    <row r="1337" spans="1:31" x14ac:dyDescent="0.3">
      <c r="A1337">
        <v>2554288</v>
      </c>
      <c r="B1337">
        <v>1</v>
      </c>
      <c r="C1337" t="s">
        <v>81</v>
      </c>
      <c r="D1337" t="s">
        <v>127</v>
      </c>
      <c r="E1337" t="s">
        <v>147</v>
      </c>
      <c r="F1337" t="s">
        <v>4053</v>
      </c>
      <c r="G1337" t="s">
        <v>134</v>
      </c>
      <c r="H1337" t="s">
        <v>135</v>
      </c>
      <c r="I1337" t="s">
        <v>136</v>
      </c>
      <c r="J1337" t="s">
        <v>137</v>
      </c>
      <c r="K1337" t="s">
        <v>138</v>
      </c>
      <c r="L1337" t="s">
        <v>4054</v>
      </c>
      <c r="M1337" t="s">
        <v>4055</v>
      </c>
      <c r="N1337">
        <v>8.4994444439999999</v>
      </c>
      <c r="O1337">
        <v>3</v>
      </c>
      <c r="P1337">
        <v>34</v>
      </c>
      <c r="Q1337">
        <v>89</v>
      </c>
      <c r="R1337">
        <v>131</v>
      </c>
      <c r="S1337">
        <v>14</v>
      </c>
      <c r="T1337">
        <v>7</v>
      </c>
      <c r="U1337">
        <v>0</v>
      </c>
      <c r="V1337">
        <v>0</v>
      </c>
      <c r="W1337">
        <v>7.9704145268990718</v>
      </c>
      <c r="X1337">
        <v>66.154152283830399</v>
      </c>
      <c r="Y1337">
        <v>913.20389331758702</v>
      </c>
      <c r="Z1337">
        <v>651.50070288233837</v>
      </c>
      <c r="AA1337">
        <v>558.49118190122886</v>
      </c>
      <c r="AB1337">
        <v>47.987993844329843</v>
      </c>
      <c r="AC1337">
        <v>0</v>
      </c>
      <c r="AD1337">
        <v>0</v>
      </c>
      <c r="AE1337">
        <v>2245.3083387562137</v>
      </c>
    </row>
    <row r="1338" spans="1:31" x14ac:dyDescent="0.3">
      <c r="A1338">
        <v>2554311</v>
      </c>
      <c r="B1338">
        <v>1</v>
      </c>
      <c r="C1338" t="s">
        <v>80</v>
      </c>
      <c r="D1338" t="s">
        <v>84</v>
      </c>
      <c r="E1338" t="s">
        <v>184</v>
      </c>
      <c r="F1338" t="s">
        <v>4056</v>
      </c>
      <c r="G1338" t="s">
        <v>143</v>
      </c>
      <c r="H1338" t="s">
        <v>135</v>
      </c>
      <c r="I1338" t="s">
        <v>136</v>
      </c>
      <c r="J1338" t="s">
        <v>137</v>
      </c>
      <c r="K1338" t="s">
        <v>144</v>
      </c>
      <c r="L1338" t="s">
        <v>4057</v>
      </c>
      <c r="M1338" t="s">
        <v>4058</v>
      </c>
      <c r="N1338">
        <v>9.6547222220000002</v>
      </c>
      <c r="O1338">
        <v>0</v>
      </c>
      <c r="P1338">
        <v>447</v>
      </c>
      <c r="Q1338">
        <v>0</v>
      </c>
      <c r="R1338">
        <v>0</v>
      </c>
      <c r="S1338">
        <v>0</v>
      </c>
      <c r="T1338">
        <v>12</v>
      </c>
      <c r="U1338">
        <v>0</v>
      </c>
      <c r="V1338">
        <v>0</v>
      </c>
      <c r="W1338">
        <v>0</v>
      </c>
      <c r="X1338">
        <v>1121.409703767815</v>
      </c>
      <c r="Y1338">
        <v>0</v>
      </c>
      <c r="Z1338">
        <v>0</v>
      </c>
      <c r="AA1338">
        <v>0</v>
      </c>
      <c r="AB1338">
        <v>374.38208447019417</v>
      </c>
      <c r="AC1338">
        <v>0</v>
      </c>
      <c r="AD1338">
        <v>0</v>
      </c>
      <c r="AE1338">
        <v>1495.7917882380093</v>
      </c>
    </row>
    <row r="1339" spans="1:31" x14ac:dyDescent="0.3">
      <c r="A1339">
        <v>2554265</v>
      </c>
      <c r="B1339">
        <v>1</v>
      </c>
      <c r="C1339" t="s">
        <v>81</v>
      </c>
      <c r="D1339" t="s">
        <v>120</v>
      </c>
      <c r="E1339" t="s">
        <v>147</v>
      </c>
      <c r="F1339" t="s">
        <v>4059</v>
      </c>
      <c r="G1339" t="s">
        <v>134</v>
      </c>
      <c r="H1339" t="s">
        <v>135</v>
      </c>
      <c r="I1339" t="s">
        <v>136</v>
      </c>
      <c r="J1339" t="s">
        <v>137</v>
      </c>
      <c r="K1339" t="s">
        <v>138</v>
      </c>
      <c r="L1339" t="s">
        <v>4060</v>
      </c>
      <c r="M1339" t="s">
        <v>4061</v>
      </c>
      <c r="N1339">
        <v>1.1230555550000001</v>
      </c>
      <c r="O1339">
        <v>1</v>
      </c>
      <c r="P1339">
        <v>0</v>
      </c>
      <c r="Q1339">
        <v>42</v>
      </c>
      <c r="R1339">
        <v>42</v>
      </c>
      <c r="S1339">
        <v>2</v>
      </c>
      <c r="T1339">
        <v>2</v>
      </c>
      <c r="U1339">
        <v>0</v>
      </c>
      <c r="V1339">
        <v>0</v>
      </c>
      <c r="W1339">
        <v>0.19851244063999998</v>
      </c>
      <c r="X1339">
        <v>0</v>
      </c>
      <c r="Y1339">
        <v>105.27446930850351</v>
      </c>
      <c r="Z1339">
        <v>165.0303699224863</v>
      </c>
      <c r="AA1339">
        <v>8.1830896884992015</v>
      </c>
      <c r="AB1339">
        <v>5.6156724563155072</v>
      </c>
      <c r="AC1339">
        <v>0</v>
      </c>
      <c r="AD1339">
        <v>0</v>
      </c>
      <c r="AE1339">
        <v>284.30211381644455</v>
      </c>
    </row>
    <row r="1340" spans="1:31" x14ac:dyDescent="0.3">
      <c r="A1340">
        <v>2554666</v>
      </c>
      <c r="B1340">
        <v>1</v>
      </c>
      <c r="C1340" t="s">
        <v>81</v>
      </c>
      <c r="D1340" t="s">
        <v>127</v>
      </c>
      <c r="E1340" t="s">
        <v>147</v>
      </c>
      <c r="F1340" t="s">
        <v>2172</v>
      </c>
      <c r="G1340" t="s">
        <v>134</v>
      </c>
      <c r="H1340" t="s">
        <v>135</v>
      </c>
      <c r="I1340" t="s">
        <v>136</v>
      </c>
      <c r="J1340" t="s">
        <v>137</v>
      </c>
      <c r="K1340" t="s">
        <v>138</v>
      </c>
      <c r="L1340" t="s">
        <v>4062</v>
      </c>
      <c r="M1340" t="s">
        <v>4063</v>
      </c>
      <c r="N1340">
        <v>0.40666666600000001</v>
      </c>
      <c r="O1340">
        <v>4</v>
      </c>
      <c r="P1340">
        <v>78</v>
      </c>
      <c r="Q1340">
        <v>100</v>
      </c>
      <c r="R1340">
        <v>92</v>
      </c>
      <c r="S1340">
        <v>2</v>
      </c>
      <c r="T1340">
        <v>8</v>
      </c>
      <c r="U1340">
        <v>0</v>
      </c>
      <c r="V1340">
        <v>0</v>
      </c>
      <c r="W1340">
        <v>0.36866114040372006</v>
      </c>
      <c r="X1340">
        <v>5.7547766733830032</v>
      </c>
      <c r="Y1340">
        <v>63.763951036211573</v>
      </c>
      <c r="Z1340">
        <v>57.021338181173356</v>
      </c>
      <c r="AA1340">
        <v>3.7976361214112009</v>
      </c>
      <c r="AB1340">
        <v>2.4113301170224002</v>
      </c>
      <c r="AC1340">
        <v>0</v>
      </c>
      <c r="AD1340">
        <v>0</v>
      </c>
      <c r="AE1340">
        <v>133.11769326960524</v>
      </c>
    </row>
    <row r="1341" spans="1:31" x14ac:dyDescent="0.3">
      <c r="A1341">
        <v>2554328</v>
      </c>
      <c r="B1341">
        <v>1</v>
      </c>
      <c r="C1341" t="s">
        <v>80</v>
      </c>
      <c r="D1341" t="s">
        <v>108</v>
      </c>
      <c r="E1341" t="s">
        <v>184</v>
      </c>
      <c r="F1341" t="s">
        <v>4064</v>
      </c>
      <c r="G1341" t="s">
        <v>194</v>
      </c>
      <c r="H1341" t="s">
        <v>135</v>
      </c>
      <c r="I1341" t="s">
        <v>136</v>
      </c>
      <c r="J1341" t="s">
        <v>137</v>
      </c>
      <c r="K1341" t="s">
        <v>144</v>
      </c>
      <c r="L1341" t="s">
        <v>4065</v>
      </c>
      <c r="M1341" t="s">
        <v>4066</v>
      </c>
      <c r="N1341">
        <v>5.0905555549999999</v>
      </c>
      <c r="O1341">
        <v>0</v>
      </c>
      <c r="P1341">
        <v>23</v>
      </c>
      <c r="Q1341">
        <v>0</v>
      </c>
      <c r="R1341">
        <v>22</v>
      </c>
      <c r="S1341">
        <v>0</v>
      </c>
      <c r="T1341">
        <v>13</v>
      </c>
      <c r="U1341">
        <v>0</v>
      </c>
      <c r="V1341">
        <v>0</v>
      </c>
      <c r="W1341">
        <v>0</v>
      </c>
      <c r="X1341">
        <v>31.49836894116109</v>
      </c>
      <c r="Y1341">
        <v>0</v>
      </c>
      <c r="Z1341">
        <v>364.77928873830501</v>
      </c>
      <c r="AA1341">
        <v>0</v>
      </c>
      <c r="AB1341">
        <v>146.57078113256716</v>
      </c>
      <c r="AC1341">
        <v>0</v>
      </c>
      <c r="AD1341">
        <v>0</v>
      </c>
      <c r="AE1341">
        <v>542.84843881203324</v>
      </c>
    </row>
    <row r="1342" spans="1:31" x14ac:dyDescent="0.3">
      <c r="A1342">
        <v>2554620</v>
      </c>
      <c r="B1342">
        <v>1</v>
      </c>
      <c r="C1342" t="s">
        <v>80</v>
      </c>
      <c r="D1342" t="s">
        <v>93</v>
      </c>
      <c r="E1342" t="s">
        <v>141</v>
      </c>
      <c r="F1342" t="s">
        <v>4067</v>
      </c>
      <c r="G1342" t="s">
        <v>134</v>
      </c>
      <c r="H1342" t="s">
        <v>135</v>
      </c>
      <c r="I1342" t="s">
        <v>136</v>
      </c>
      <c r="J1342" t="s">
        <v>137</v>
      </c>
      <c r="K1342" t="s">
        <v>138</v>
      </c>
      <c r="L1342" t="s">
        <v>4068</v>
      </c>
      <c r="M1342" t="s">
        <v>4069</v>
      </c>
      <c r="N1342">
        <v>1.125277777</v>
      </c>
      <c r="O1342">
        <v>0</v>
      </c>
      <c r="P1342">
        <v>14</v>
      </c>
      <c r="Q1342">
        <v>6</v>
      </c>
      <c r="R1342">
        <v>66</v>
      </c>
      <c r="S1342">
        <v>0</v>
      </c>
      <c r="T1342">
        <v>27</v>
      </c>
      <c r="U1342">
        <v>0</v>
      </c>
      <c r="V1342">
        <v>0</v>
      </c>
      <c r="W1342">
        <v>0</v>
      </c>
      <c r="X1342">
        <v>7.3732547828349455</v>
      </c>
      <c r="Y1342">
        <v>11.790851798970815</v>
      </c>
      <c r="Z1342">
        <v>144.75261387056108</v>
      </c>
      <c r="AA1342">
        <v>0</v>
      </c>
      <c r="AB1342">
        <v>50.531236536282755</v>
      </c>
      <c r="AC1342">
        <v>0</v>
      </c>
      <c r="AD1342">
        <v>0</v>
      </c>
      <c r="AE1342">
        <v>214.44795698864959</v>
      </c>
    </row>
    <row r="1343" spans="1:31" x14ac:dyDescent="0.3">
      <c r="A1343">
        <v>2554766</v>
      </c>
      <c r="B1343">
        <v>1</v>
      </c>
      <c r="C1343" t="s">
        <v>81</v>
      </c>
      <c r="D1343" t="s">
        <v>114</v>
      </c>
      <c r="E1343" t="s">
        <v>184</v>
      </c>
      <c r="F1343" t="s">
        <v>4070</v>
      </c>
      <c r="G1343" t="s">
        <v>1218</v>
      </c>
      <c r="H1343" t="s">
        <v>135</v>
      </c>
      <c r="I1343" t="s">
        <v>136</v>
      </c>
      <c r="J1343" t="s">
        <v>137</v>
      </c>
      <c r="K1343" t="s">
        <v>138</v>
      </c>
      <c r="L1343" t="s">
        <v>4071</v>
      </c>
      <c r="M1343" t="s">
        <v>4072</v>
      </c>
      <c r="N1343">
        <v>3.009166666</v>
      </c>
      <c r="O1343">
        <v>0</v>
      </c>
      <c r="P1343">
        <v>183</v>
      </c>
      <c r="Q1343">
        <v>0</v>
      </c>
      <c r="R1343">
        <v>1</v>
      </c>
      <c r="S1343">
        <v>0</v>
      </c>
      <c r="T1343">
        <v>2</v>
      </c>
      <c r="U1343">
        <v>0</v>
      </c>
      <c r="V1343">
        <v>0</v>
      </c>
      <c r="W1343">
        <v>0</v>
      </c>
      <c r="X1343">
        <v>44.997602475930677</v>
      </c>
      <c r="Y1343">
        <v>0</v>
      </c>
      <c r="Z1343">
        <v>0</v>
      </c>
      <c r="AA1343">
        <v>0</v>
      </c>
      <c r="AB1343">
        <v>0.62160940000080012</v>
      </c>
      <c r="AC1343">
        <v>0</v>
      </c>
      <c r="AD1343">
        <v>0</v>
      </c>
      <c r="AE1343">
        <v>45.619211875931477</v>
      </c>
    </row>
    <row r="1344" spans="1:31" x14ac:dyDescent="0.3">
      <c r="A1344">
        <v>2554520</v>
      </c>
      <c r="B1344">
        <v>1</v>
      </c>
      <c r="C1344" t="s">
        <v>80</v>
      </c>
      <c r="D1344" t="s">
        <v>96</v>
      </c>
      <c r="E1344" t="s">
        <v>166</v>
      </c>
      <c r="F1344" t="s">
        <v>4073</v>
      </c>
      <c r="G1344" t="s">
        <v>198</v>
      </c>
      <c r="H1344" t="s">
        <v>157</v>
      </c>
      <c r="I1344" t="s">
        <v>136</v>
      </c>
      <c r="J1344" t="s">
        <v>137</v>
      </c>
      <c r="K1344" t="s">
        <v>138</v>
      </c>
      <c r="L1344" t="s">
        <v>4074</v>
      </c>
      <c r="M1344" t="s">
        <v>4075</v>
      </c>
      <c r="N1344">
        <v>6.6983333329999999</v>
      </c>
      <c r="O1344">
        <v>0</v>
      </c>
      <c r="P1344">
        <v>1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0.51969428553974006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0.51969428553974006</v>
      </c>
    </row>
    <row r="1345" spans="1:31" x14ac:dyDescent="0.3">
      <c r="A1345">
        <v>2554912</v>
      </c>
      <c r="B1345">
        <v>1</v>
      </c>
      <c r="C1345" t="s">
        <v>80</v>
      </c>
      <c r="D1345" t="s">
        <v>107</v>
      </c>
      <c r="E1345" t="s">
        <v>171</v>
      </c>
      <c r="F1345" t="s">
        <v>4076</v>
      </c>
      <c r="G1345" t="s">
        <v>202</v>
      </c>
      <c r="H1345" t="s">
        <v>157</v>
      </c>
      <c r="I1345" t="s">
        <v>136</v>
      </c>
      <c r="J1345" t="s">
        <v>137</v>
      </c>
      <c r="K1345" t="s">
        <v>138</v>
      </c>
      <c r="L1345" t="s">
        <v>4077</v>
      </c>
      <c r="M1345" t="s">
        <v>4078</v>
      </c>
      <c r="N1345">
        <v>0.42249999999999999</v>
      </c>
      <c r="O1345">
        <v>0</v>
      </c>
      <c r="P1345">
        <v>114</v>
      </c>
      <c r="Q1345">
        <v>0</v>
      </c>
      <c r="R1345">
        <v>1</v>
      </c>
      <c r="S1345">
        <v>0</v>
      </c>
      <c r="T1345">
        <v>13</v>
      </c>
      <c r="U1345">
        <v>0</v>
      </c>
      <c r="V1345">
        <v>0</v>
      </c>
      <c r="W1345">
        <v>0</v>
      </c>
      <c r="X1345">
        <v>8.7497169459832005</v>
      </c>
      <c r="Y1345">
        <v>0</v>
      </c>
      <c r="Z1345">
        <v>3.4349059672199998E-2</v>
      </c>
      <c r="AA1345">
        <v>0</v>
      </c>
      <c r="AB1345">
        <v>7.7799784264414864</v>
      </c>
      <c r="AC1345">
        <v>0</v>
      </c>
      <c r="AD1345">
        <v>0</v>
      </c>
      <c r="AE1345">
        <v>16.564044432096885</v>
      </c>
    </row>
    <row r="1346" spans="1:31" x14ac:dyDescent="0.3">
      <c r="A1346">
        <v>2554437</v>
      </c>
      <c r="B1346">
        <v>1</v>
      </c>
      <c r="C1346" t="s">
        <v>80</v>
      </c>
      <c r="D1346" t="s">
        <v>97</v>
      </c>
      <c r="E1346" t="s">
        <v>166</v>
      </c>
      <c r="F1346" t="s">
        <v>4079</v>
      </c>
      <c r="G1346" t="s">
        <v>181</v>
      </c>
      <c r="H1346" t="s">
        <v>157</v>
      </c>
      <c r="I1346" t="s">
        <v>136</v>
      </c>
      <c r="J1346" t="s">
        <v>137</v>
      </c>
      <c r="K1346" t="s">
        <v>138</v>
      </c>
      <c r="L1346" t="s">
        <v>4080</v>
      </c>
      <c r="M1346" t="s">
        <v>4081</v>
      </c>
      <c r="N1346">
        <v>2.1288888880000001</v>
      </c>
      <c r="O1346">
        <v>0</v>
      </c>
      <c r="P1346">
        <v>2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1.5465057311424002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1.5465057311424002</v>
      </c>
    </row>
    <row r="1347" spans="1:31" x14ac:dyDescent="0.3">
      <c r="A1347">
        <v>2554935</v>
      </c>
      <c r="B1347">
        <v>1</v>
      </c>
      <c r="C1347" t="s">
        <v>80</v>
      </c>
      <c r="D1347" t="s">
        <v>90</v>
      </c>
      <c r="E1347" t="s">
        <v>166</v>
      </c>
      <c r="F1347" t="s">
        <v>4082</v>
      </c>
      <c r="G1347" t="s">
        <v>168</v>
      </c>
      <c r="H1347" t="s">
        <v>157</v>
      </c>
      <c r="I1347" t="s">
        <v>136</v>
      </c>
      <c r="J1347" t="s">
        <v>137</v>
      </c>
      <c r="K1347" t="s">
        <v>138</v>
      </c>
      <c r="L1347" t="s">
        <v>4083</v>
      </c>
      <c r="M1347" t="s">
        <v>4084</v>
      </c>
      <c r="N1347">
        <v>2.0177777770000001</v>
      </c>
      <c r="O1347">
        <v>0</v>
      </c>
      <c r="P1347">
        <v>1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0.49038620770176666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0.49038620770176666</v>
      </c>
    </row>
    <row r="1348" spans="1:31" x14ac:dyDescent="0.3">
      <c r="A1348">
        <v>2554749</v>
      </c>
      <c r="B1348">
        <v>1</v>
      </c>
      <c r="C1348" t="s">
        <v>80</v>
      </c>
      <c r="D1348" t="s">
        <v>107</v>
      </c>
      <c r="E1348" t="s">
        <v>166</v>
      </c>
      <c r="F1348" t="s">
        <v>4085</v>
      </c>
      <c r="G1348" t="s">
        <v>181</v>
      </c>
      <c r="H1348" t="s">
        <v>157</v>
      </c>
      <c r="I1348" t="s">
        <v>136</v>
      </c>
      <c r="J1348" t="s">
        <v>137</v>
      </c>
      <c r="K1348" t="s">
        <v>138</v>
      </c>
      <c r="L1348" t="s">
        <v>4086</v>
      </c>
      <c r="M1348" t="s">
        <v>4087</v>
      </c>
      <c r="N1348">
        <v>3.3530555550000001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1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41.044032712839773</v>
      </c>
      <c r="AC1348">
        <v>0</v>
      </c>
      <c r="AD1348">
        <v>0</v>
      </c>
      <c r="AE1348">
        <v>41.044032712839773</v>
      </c>
    </row>
    <row r="1349" spans="1:31" x14ac:dyDescent="0.3">
      <c r="A1349">
        <v>2554457</v>
      </c>
      <c r="B1349">
        <v>1</v>
      </c>
      <c r="C1349" t="s">
        <v>81</v>
      </c>
      <c r="D1349" t="s">
        <v>118</v>
      </c>
      <c r="E1349" t="s">
        <v>184</v>
      </c>
      <c r="F1349" t="s">
        <v>4088</v>
      </c>
      <c r="G1349" t="s">
        <v>149</v>
      </c>
      <c r="H1349" t="s">
        <v>135</v>
      </c>
      <c r="I1349" t="s">
        <v>136</v>
      </c>
      <c r="J1349" t="s">
        <v>137</v>
      </c>
      <c r="K1349" t="s">
        <v>138</v>
      </c>
      <c r="L1349" t="s">
        <v>4089</v>
      </c>
      <c r="M1349" t="s">
        <v>4090</v>
      </c>
      <c r="N1349">
        <v>2.1697222219999999</v>
      </c>
      <c r="O1349">
        <v>1</v>
      </c>
      <c r="P1349">
        <v>2</v>
      </c>
      <c r="Q1349">
        <v>32</v>
      </c>
      <c r="R1349">
        <v>21</v>
      </c>
      <c r="S1349">
        <v>2</v>
      </c>
      <c r="T1349">
        <v>2</v>
      </c>
      <c r="U1349">
        <v>0</v>
      </c>
      <c r="V1349">
        <v>0</v>
      </c>
      <c r="W1349">
        <v>0.47353397787999996</v>
      </c>
      <c r="X1349">
        <v>9.1462847357663097</v>
      </c>
      <c r="Y1349">
        <v>87.362084734241961</v>
      </c>
      <c r="Z1349">
        <v>106.50002935367702</v>
      </c>
      <c r="AA1349">
        <v>1.4612885839532901</v>
      </c>
      <c r="AB1349">
        <v>5.7925645887666786</v>
      </c>
      <c r="AC1349">
        <v>0</v>
      </c>
      <c r="AD1349">
        <v>0</v>
      </c>
      <c r="AE1349">
        <v>210.73578597428525</v>
      </c>
    </row>
    <row r="1350" spans="1:31" x14ac:dyDescent="0.3">
      <c r="A1350">
        <v>2554786</v>
      </c>
      <c r="B1350">
        <v>1</v>
      </c>
      <c r="C1350" t="s">
        <v>80</v>
      </c>
      <c r="D1350" t="s">
        <v>97</v>
      </c>
      <c r="E1350" t="s">
        <v>184</v>
      </c>
      <c r="F1350" t="s">
        <v>4091</v>
      </c>
      <c r="G1350" t="s">
        <v>149</v>
      </c>
      <c r="H1350" t="s">
        <v>135</v>
      </c>
      <c r="I1350" t="s">
        <v>136</v>
      </c>
      <c r="J1350" t="s">
        <v>137</v>
      </c>
      <c r="K1350" t="s">
        <v>138</v>
      </c>
      <c r="L1350" t="s">
        <v>4092</v>
      </c>
      <c r="M1350" t="s">
        <v>4093</v>
      </c>
      <c r="N1350">
        <v>3.9113888879999998</v>
      </c>
      <c r="O1350">
        <v>0</v>
      </c>
      <c r="P1350">
        <v>0</v>
      </c>
      <c r="Q1350">
        <v>6</v>
      </c>
      <c r="R1350">
        <v>0</v>
      </c>
      <c r="S1350">
        <v>7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10.29236925379502</v>
      </c>
      <c r="Z1350">
        <v>0</v>
      </c>
      <c r="AA1350">
        <v>162.45230036694878</v>
      </c>
      <c r="AB1350">
        <v>0</v>
      </c>
      <c r="AC1350">
        <v>0</v>
      </c>
      <c r="AD1350">
        <v>0</v>
      </c>
      <c r="AE1350">
        <v>172.74466962074379</v>
      </c>
    </row>
    <row r="1351" spans="1:31" x14ac:dyDescent="0.3">
      <c r="A1351">
        <v>2554245</v>
      </c>
      <c r="B1351">
        <v>1</v>
      </c>
      <c r="C1351" t="s">
        <v>80</v>
      </c>
      <c r="D1351" t="s">
        <v>108</v>
      </c>
      <c r="E1351" t="s">
        <v>147</v>
      </c>
      <c r="F1351" t="s">
        <v>1211</v>
      </c>
      <c r="G1351" t="s">
        <v>134</v>
      </c>
      <c r="H1351" t="s">
        <v>135</v>
      </c>
      <c r="I1351" t="s">
        <v>136</v>
      </c>
      <c r="J1351" t="s">
        <v>137</v>
      </c>
      <c r="K1351" t="s">
        <v>138</v>
      </c>
      <c r="L1351" t="s">
        <v>4094</v>
      </c>
      <c r="M1351" t="s">
        <v>4095</v>
      </c>
      <c r="N1351">
        <v>0.66583333300000003</v>
      </c>
      <c r="O1351">
        <v>0</v>
      </c>
      <c r="P1351">
        <v>802</v>
      </c>
      <c r="Q1351">
        <v>5</v>
      </c>
      <c r="R1351">
        <v>92</v>
      </c>
      <c r="S1351">
        <v>2</v>
      </c>
      <c r="T1351">
        <v>153</v>
      </c>
      <c r="U1351">
        <v>1</v>
      </c>
      <c r="V1351">
        <v>0</v>
      </c>
      <c r="W1351">
        <v>0</v>
      </c>
      <c r="X1351">
        <v>83.321602842465438</v>
      </c>
      <c r="Y1351">
        <v>11.693908920248752</v>
      </c>
      <c r="Z1351">
        <v>33.590703776603654</v>
      </c>
      <c r="AA1351">
        <v>6.213655974343375</v>
      </c>
      <c r="AB1351">
        <v>46.192941452963296</v>
      </c>
      <c r="AC1351">
        <v>6.5871871988797013</v>
      </c>
      <c r="AD1351">
        <v>0</v>
      </c>
      <c r="AE1351">
        <v>187.60000016550418</v>
      </c>
    </row>
    <row r="1352" spans="1:31" x14ac:dyDescent="0.3">
      <c r="A1352">
        <v>2554743</v>
      </c>
      <c r="B1352">
        <v>1</v>
      </c>
      <c r="C1352" t="s">
        <v>80</v>
      </c>
      <c r="D1352" t="s">
        <v>94</v>
      </c>
      <c r="E1352" t="s">
        <v>166</v>
      </c>
      <c r="F1352" t="s">
        <v>4096</v>
      </c>
      <c r="G1352" t="s">
        <v>311</v>
      </c>
      <c r="H1352" t="s">
        <v>157</v>
      </c>
      <c r="I1352" t="s">
        <v>136</v>
      </c>
      <c r="J1352" t="s">
        <v>3</v>
      </c>
      <c r="K1352" t="s">
        <v>138</v>
      </c>
      <c r="L1352" t="s">
        <v>4097</v>
      </c>
      <c r="M1352" t="s">
        <v>4098</v>
      </c>
      <c r="N1352">
        <v>2.9511111109999999</v>
      </c>
      <c r="O1352">
        <v>0</v>
      </c>
      <c r="P1352">
        <v>6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3.8142475939137044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3.8142475939137044</v>
      </c>
    </row>
    <row r="1353" spans="1:31" x14ac:dyDescent="0.3">
      <c r="A1353">
        <v>2554394</v>
      </c>
      <c r="B1353">
        <v>1</v>
      </c>
      <c r="C1353" t="s">
        <v>81</v>
      </c>
      <c r="D1353" t="s">
        <v>112</v>
      </c>
      <c r="E1353" t="s">
        <v>141</v>
      </c>
      <c r="F1353" t="s">
        <v>4099</v>
      </c>
      <c r="G1353" t="s">
        <v>194</v>
      </c>
      <c r="H1353" t="s">
        <v>135</v>
      </c>
      <c r="I1353" t="s">
        <v>136</v>
      </c>
      <c r="J1353" t="s">
        <v>137</v>
      </c>
      <c r="K1353" t="s">
        <v>144</v>
      </c>
      <c r="L1353" t="s">
        <v>4100</v>
      </c>
      <c r="M1353" t="s">
        <v>4101</v>
      </c>
      <c r="N1353">
        <v>0.59916666600000001</v>
      </c>
      <c r="O1353">
        <v>3</v>
      </c>
      <c r="P1353">
        <v>256</v>
      </c>
      <c r="Q1353">
        <v>124</v>
      </c>
      <c r="R1353">
        <v>354</v>
      </c>
      <c r="S1353">
        <v>9</v>
      </c>
      <c r="T1353">
        <v>38</v>
      </c>
      <c r="U1353">
        <v>5</v>
      </c>
      <c r="V1353">
        <v>1</v>
      </c>
      <c r="W1353">
        <v>0.16113508150321748</v>
      </c>
      <c r="X1353">
        <v>24.288424535694308</v>
      </c>
      <c r="Y1353">
        <v>54.26309357109794</v>
      </c>
      <c r="Z1353">
        <v>59.994446962319024</v>
      </c>
      <c r="AA1353">
        <v>15.898320857271969</v>
      </c>
      <c r="AB1353">
        <v>31.38920902741366</v>
      </c>
      <c r="AC1353">
        <v>407.76713526460213</v>
      </c>
      <c r="AD1353">
        <v>4.5296732980943597</v>
      </c>
      <c r="AE1353">
        <v>598.2914385979966</v>
      </c>
    </row>
    <row r="1354" spans="1:31" x14ac:dyDescent="0.3">
      <c r="A1354">
        <v>2554351</v>
      </c>
      <c r="B1354">
        <v>1</v>
      </c>
      <c r="C1354" t="s">
        <v>81</v>
      </c>
      <c r="D1354" t="s">
        <v>127</v>
      </c>
      <c r="E1354" t="s">
        <v>155</v>
      </c>
      <c r="F1354" t="s">
        <v>4102</v>
      </c>
      <c r="G1354" t="s">
        <v>194</v>
      </c>
      <c r="H1354" t="s">
        <v>157</v>
      </c>
      <c r="I1354" t="s">
        <v>136</v>
      </c>
      <c r="J1354" t="s">
        <v>137</v>
      </c>
      <c r="K1354" t="s">
        <v>144</v>
      </c>
      <c r="L1354" t="s">
        <v>4103</v>
      </c>
      <c r="M1354" t="s">
        <v>4104</v>
      </c>
      <c r="N1354">
        <v>6.1191666659999999</v>
      </c>
      <c r="O1354">
        <v>0</v>
      </c>
      <c r="P1354">
        <v>44</v>
      </c>
      <c r="Q1354">
        <v>0</v>
      </c>
      <c r="R1354">
        <v>0</v>
      </c>
      <c r="S1354">
        <v>0</v>
      </c>
      <c r="T1354">
        <v>6</v>
      </c>
      <c r="U1354">
        <v>0</v>
      </c>
      <c r="V1354">
        <v>0</v>
      </c>
      <c r="W1354">
        <v>0</v>
      </c>
      <c r="X1354">
        <v>31.446333261151636</v>
      </c>
      <c r="Y1354">
        <v>0</v>
      </c>
      <c r="Z1354">
        <v>0</v>
      </c>
      <c r="AA1354">
        <v>0</v>
      </c>
      <c r="AB1354">
        <v>41.59027677200411</v>
      </c>
      <c r="AC1354">
        <v>0</v>
      </c>
      <c r="AD1354">
        <v>0</v>
      </c>
      <c r="AE1354">
        <v>73.036610033155739</v>
      </c>
    </row>
    <row r="1355" spans="1:31" x14ac:dyDescent="0.3">
      <c r="A1355">
        <v>2554377</v>
      </c>
      <c r="B1355">
        <v>1</v>
      </c>
      <c r="C1355" t="s">
        <v>80</v>
      </c>
      <c r="D1355" t="s">
        <v>96</v>
      </c>
      <c r="E1355" t="s">
        <v>141</v>
      </c>
      <c r="F1355" t="s">
        <v>4105</v>
      </c>
      <c r="G1355" t="s">
        <v>194</v>
      </c>
      <c r="H1355" t="s">
        <v>135</v>
      </c>
      <c r="I1355" t="s">
        <v>136</v>
      </c>
      <c r="J1355" t="s">
        <v>137</v>
      </c>
      <c r="K1355" t="s">
        <v>144</v>
      </c>
      <c r="L1355" t="s">
        <v>4106</v>
      </c>
      <c r="M1355" t="s">
        <v>4107</v>
      </c>
      <c r="N1355">
        <v>6.9952777770000001</v>
      </c>
      <c r="O1355">
        <v>2</v>
      </c>
      <c r="P1355">
        <v>105</v>
      </c>
      <c r="Q1355">
        <v>3</v>
      </c>
      <c r="R1355">
        <v>0</v>
      </c>
      <c r="S1355">
        <v>7</v>
      </c>
      <c r="T1355">
        <v>1</v>
      </c>
      <c r="U1355">
        <v>0</v>
      </c>
      <c r="V1355">
        <v>0</v>
      </c>
      <c r="W1355">
        <v>12.154258042920004</v>
      </c>
      <c r="X1355">
        <v>169.4858580801974</v>
      </c>
      <c r="Y1355">
        <v>6.7918901170176786</v>
      </c>
      <c r="Z1355">
        <v>0</v>
      </c>
      <c r="AA1355">
        <v>1312.6954304137391</v>
      </c>
      <c r="AB1355">
        <v>0</v>
      </c>
      <c r="AC1355">
        <v>0</v>
      </c>
      <c r="AD1355">
        <v>0</v>
      </c>
      <c r="AE1355">
        <v>1501.1274366538742</v>
      </c>
    </row>
    <row r="1356" spans="1:31" x14ac:dyDescent="0.3">
      <c r="A1356">
        <v>2554878</v>
      </c>
      <c r="B1356">
        <v>1</v>
      </c>
      <c r="C1356" t="s">
        <v>81</v>
      </c>
      <c r="D1356" t="s">
        <v>119</v>
      </c>
      <c r="E1356" t="s">
        <v>155</v>
      </c>
      <c r="F1356" t="s">
        <v>4108</v>
      </c>
      <c r="G1356" t="s">
        <v>206</v>
      </c>
      <c r="H1356" t="s">
        <v>157</v>
      </c>
      <c r="I1356" t="s">
        <v>136</v>
      </c>
      <c r="J1356" t="s">
        <v>137</v>
      </c>
      <c r="K1356" t="s">
        <v>138</v>
      </c>
      <c r="L1356" t="s">
        <v>4109</v>
      </c>
      <c r="M1356" t="s">
        <v>4110</v>
      </c>
      <c r="N1356">
        <v>0.96861111099999997</v>
      </c>
      <c r="O1356">
        <v>0</v>
      </c>
      <c r="P1356">
        <v>2</v>
      </c>
      <c r="Q1356">
        <v>0</v>
      </c>
      <c r="R1356">
        <v>17</v>
      </c>
      <c r="S1356">
        <v>0</v>
      </c>
      <c r="T1356">
        <v>54</v>
      </c>
      <c r="U1356">
        <v>0</v>
      </c>
      <c r="V1356">
        <v>0</v>
      </c>
      <c r="W1356">
        <v>0</v>
      </c>
      <c r="X1356">
        <v>0.78561245628248499</v>
      </c>
      <c r="Y1356">
        <v>0</v>
      </c>
      <c r="Z1356">
        <v>34.036940586870763</v>
      </c>
      <c r="AA1356">
        <v>0</v>
      </c>
      <c r="AB1356">
        <v>35.683388922947465</v>
      </c>
      <c r="AC1356">
        <v>0</v>
      </c>
      <c r="AD1356">
        <v>0</v>
      </c>
      <c r="AE1356">
        <v>70.505941966100721</v>
      </c>
    </row>
    <row r="1357" spans="1:31" x14ac:dyDescent="0.3">
      <c r="A1357">
        <v>2554237</v>
      </c>
      <c r="B1357">
        <v>1</v>
      </c>
      <c r="C1357" t="s">
        <v>80</v>
      </c>
      <c r="D1357" t="s">
        <v>102</v>
      </c>
      <c r="E1357" t="s">
        <v>184</v>
      </c>
      <c r="F1357" t="s">
        <v>4111</v>
      </c>
      <c r="G1357" t="s">
        <v>149</v>
      </c>
      <c r="H1357" t="s">
        <v>135</v>
      </c>
      <c r="I1357" t="s">
        <v>136</v>
      </c>
      <c r="J1357" t="s">
        <v>137</v>
      </c>
      <c r="K1357" t="s">
        <v>138</v>
      </c>
      <c r="L1357" t="s">
        <v>4112</v>
      </c>
      <c r="M1357" t="s">
        <v>4113</v>
      </c>
      <c r="N1357">
        <v>3.9452777769999998</v>
      </c>
      <c r="O1357">
        <v>0</v>
      </c>
      <c r="P1357">
        <v>1</v>
      </c>
      <c r="Q1357">
        <v>0</v>
      </c>
      <c r="R1357">
        <v>11</v>
      </c>
      <c r="S1357">
        <v>0</v>
      </c>
      <c r="T1357">
        <v>2</v>
      </c>
      <c r="U1357">
        <v>0</v>
      </c>
      <c r="V1357">
        <v>0</v>
      </c>
      <c r="W1357">
        <v>0</v>
      </c>
      <c r="X1357">
        <v>1.9644163324469865</v>
      </c>
      <c r="Y1357">
        <v>0</v>
      </c>
      <c r="Z1357">
        <v>15.528492658919253</v>
      </c>
      <c r="AA1357">
        <v>0</v>
      </c>
      <c r="AB1357">
        <v>1.2825079066688869</v>
      </c>
      <c r="AC1357">
        <v>0</v>
      </c>
      <c r="AD1357">
        <v>0</v>
      </c>
      <c r="AE1357">
        <v>18.775416898035125</v>
      </c>
    </row>
    <row r="1358" spans="1:31" x14ac:dyDescent="0.3">
      <c r="A1358">
        <v>2554669</v>
      </c>
      <c r="B1358">
        <v>1</v>
      </c>
      <c r="C1358" t="s">
        <v>80</v>
      </c>
      <c r="D1358" t="s">
        <v>103</v>
      </c>
      <c r="E1358" t="s">
        <v>155</v>
      </c>
      <c r="F1358" t="s">
        <v>4114</v>
      </c>
      <c r="G1358" t="s">
        <v>143</v>
      </c>
      <c r="H1358" t="s">
        <v>157</v>
      </c>
      <c r="I1358" t="s">
        <v>136</v>
      </c>
      <c r="J1358" t="s">
        <v>137</v>
      </c>
      <c r="K1358" t="s">
        <v>144</v>
      </c>
      <c r="L1358" t="s">
        <v>4115</v>
      </c>
      <c r="M1358" t="s">
        <v>4116</v>
      </c>
      <c r="N1358">
        <v>5.8963888879999997</v>
      </c>
      <c r="O1358">
        <v>0</v>
      </c>
      <c r="P1358">
        <v>136</v>
      </c>
      <c r="Q1358">
        <v>0</v>
      </c>
      <c r="R1358">
        <v>15</v>
      </c>
      <c r="S1358">
        <v>0</v>
      </c>
      <c r="T1358">
        <v>12</v>
      </c>
      <c r="U1358">
        <v>0</v>
      </c>
      <c r="V1358">
        <v>0</v>
      </c>
      <c r="W1358">
        <v>0</v>
      </c>
      <c r="X1358">
        <v>211.36780301142508</v>
      </c>
      <c r="Y1358">
        <v>0</v>
      </c>
      <c r="Z1358">
        <v>165.73357522271269</v>
      </c>
      <c r="AA1358">
        <v>0</v>
      </c>
      <c r="AB1358">
        <v>145.75720922423773</v>
      </c>
      <c r="AC1358">
        <v>0</v>
      </c>
      <c r="AD1358">
        <v>0</v>
      </c>
      <c r="AE1358">
        <v>522.8585874583755</v>
      </c>
    </row>
    <row r="1359" spans="1:31" x14ac:dyDescent="0.3">
      <c r="A1359">
        <v>2554314</v>
      </c>
      <c r="B1359">
        <v>1</v>
      </c>
      <c r="C1359" t="s">
        <v>80</v>
      </c>
      <c r="D1359" t="s">
        <v>107</v>
      </c>
      <c r="E1359" t="s">
        <v>141</v>
      </c>
      <c r="F1359" t="s">
        <v>4117</v>
      </c>
      <c r="G1359" t="s">
        <v>194</v>
      </c>
      <c r="H1359" t="s">
        <v>135</v>
      </c>
      <c r="I1359" t="s">
        <v>136</v>
      </c>
      <c r="J1359" t="s">
        <v>137</v>
      </c>
      <c r="K1359" t="s">
        <v>144</v>
      </c>
      <c r="L1359" t="s">
        <v>4118</v>
      </c>
      <c r="M1359" t="s">
        <v>4119</v>
      </c>
      <c r="N1359">
        <v>8.2836111110000008</v>
      </c>
      <c r="O1359">
        <v>15</v>
      </c>
      <c r="P1359">
        <v>9231</v>
      </c>
      <c r="Q1359">
        <v>22</v>
      </c>
      <c r="R1359">
        <v>85</v>
      </c>
      <c r="S1359">
        <v>29</v>
      </c>
      <c r="T1359">
        <v>602</v>
      </c>
      <c r="U1359">
        <v>0</v>
      </c>
      <c r="V1359">
        <v>11</v>
      </c>
      <c r="W1359">
        <v>1990.6621016054175</v>
      </c>
      <c r="X1359">
        <v>11762.57132817413</v>
      </c>
      <c r="Y1359">
        <v>110.95049902990982</v>
      </c>
      <c r="Z1359">
        <v>526.95659042966588</v>
      </c>
      <c r="AA1359">
        <v>4153.8117851159959</v>
      </c>
      <c r="AB1359">
        <v>7191.6606913144142</v>
      </c>
      <c r="AC1359">
        <v>0</v>
      </c>
      <c r="AD1359">
        <v>582.68500682542106</v>
      </c>
      <c r="AE1359">
        <v>26319.298002494954</v>
      </c>
    </row>
    <row r="1360" spans="1:31" x14ac:dyDescent="0.3">
      <c r="A1360">
        <v>2554277</v>
      </c>
      <c r="B1360">
        <v>1</v>
      </c>
      <c r="C1360" t="s">
        <v>80</v>
      </c>
      <c r="D1360" t="s">
        <v>82</v>
      </c>
      <c r="E1360" t="s">
        <v>175</v>
      </c>
      <c r="F1360" t="s">
        <v>4120</v>
      </c>
      <c r="G1360" t="s">
        <v>190</v>
      </c>
      <c r="H1360" t="s">
        <v>157</v>
      </c>
      <c r="I1360" t="s">
        <v>136</v>
      </c>
      <c r="J1360" t="s">
        <v>137</v>
      </c>
      <c r="K1360" t="s">
        <v>138</v>
      </c>
      <c r="L1360" t="s">
        <v>4121</v>
      </c>
      <c r="M1360" t="s">
        <v>4122</v>
      </c>
      <c r="N1360">
        <v>1.3605555549999999</v>
      </c>
      <c r="O1360">
        <v>0</v>
      </c>
      <c r="P1360">
        <v>1</v>
      </c>
      <c r="Q1360">
        <v>0</v>
      </c>
      <c r="R1360">
        <v>0</v>
      </c>
      <c r="S1360">
        <v>0</v>
      </c>
      <c r="T1360">
        <v>44</v>
      </c>
      <c r="U1360">
        <v>0</v>
      </c>
      <c r="V1360">
        <v>0</v>
      </c>
      <c r="W1360">
        <v>0</v>
      </c>
      <c r="X1360">
        <v>0.27254471976</v>
      </c>
      <c r="Y1360">
        <v>0</v>
      </c>
      <c r="Z1360">
        <v>0</v>
      </c>
      <c r="AA1360">
        <v>0</v>
      </c>
      <c r="AB1360">
        <v>36.984060423251869</v>
      </c>
      <c r="AC1360">
        <v>0</v>
      </c>
      <c r="AD1360">
        <v>0</v>
      </c>
      <c r="AE1360">
        <v>37.256605143011868</v>
      </c>
    </row>
    <row r="1361" spans="1:31" x14ac:dyDescent="0.3">
      <c r="A1361">
        <v>2554563</v>
      </c>
      <c r="B1361">
        <v>1</v>
      </c>
      <c r="C1361" t="s">
        <v>80</v>
      </c>
      <c r="D1361" t="s">
        <v>102</v>
      </c>
      <c r="E1361" t="s">
        <v>141</v>
      </c>
      <c r="F1361" t="s">
        <v>4123</v>
      </c>
      <c r="G1361" t="s">
        <v>194</v>
      </c>
      <c r="H1361" t="s">
        <v>135</v>
      </c>
      <c r="I1361" t="s">
        <v>136</v>
      </c>
      <c r="J1361" t="s">
        <v>137</v>
      </c>
      <c r="K1361" t="s">
        <v>144</v>
      </c>
      <c r="L1361" t="s">
        <v>4124</v>
      </c>
      <c r="M1361" t="s">
        <v>4125</v>
      </c>
      <c r="N1361">
        <v>4.3744444439999999</v>
      </c>
      <c r="O1361">
        <v>0</v>
      </c>
      <c r="P1361">
        <v>630</v>
      </c>
      <c r="Q1361">
        <v>39</v>
      </c>
      <c r="R1361">
        <v>132</v>
      </c>
      <c r="S1361">
        <v>17</v>
      </c>
      <c r="T1361">
        <v>78</v>
      </c>
      <c r="U1361">
        <v>1</v>
      </c>
      <c r="V1361">
        <v>0</v>
      </c>
      <c r="W1361">
        <v>0</v>
      </c>
      <c r="X1361">
        <v>588.41415059089854</v>
      </c>
      <c r="Y1361">
        <v>840.69389752497307</v>
      </c>
      <c r="Z1361">
        <v>1044.0323268948957</v>
      </c>
      <c r="AA1361">
        <v>755.70023511663749</v>
      </c>
      <c r="AB1361">
        <v>518.0969783717195</v>
      </c>
      <c r="AC1361">
        <v>172.14502741593088</v>
      </c>
      <c r="AD1361">
        <v>0</v>
      </c>
      <c r="AE1361">
        <v>3919.0826159150556</v>
      </c>
    </row>
    <row r="1362" spans="1:31" x14ac:dyDescent="0.3">
      <c r="A1362">
        <v>2554417</v>
      </c>
      <c r="B1362">
        <v>1</v>
      </c>
      <c r="C1362" t="s">
        <v>80</v>
      </c>
      <c r="D1362" t="s">
        <v>101</v>
      </c>
      <c r="E1362" t="s">
        <v>171</v>
      </c>
      <c r="F1362" t="s">
        <v>4126</v>
      </c>
      <c r="G1362" t="s">
        <v>202</v>
      </c>
      <c r="H1362" t="s">
        <v>157</v>
      </c>
      <c r="I1362" t="s">
        <v>136</v>
      </c>
      <c r="J1362" t="s">
        <v>137</v>
      </c>
      <c r="K1362" t="s">
        <v>138</v>
      </c>
      <c r="L1362" t="s">
        <v>4127</v>
      </c>
      <c r="M1362" t="s">
        <v>4128</v>
      </c>
      <c r="N1362">
        <v>0.66166666600000001</v>
      </c>
      <c r="O1362">
        <v>0</v>
      </c>
      <c r="P1362">
        <v>106</v>
      </c>
      <c r="Q1362">
        <v>0</v>
      </c>
      <c r="R1362">
        <v>0</v>
      </c>
      <c r="S1362">
        <v>0</v>
      </c>
      <c r="T1362">
        <v>7</v>
      </c>
      <c r="U1362">
        <v>0</v>
      </c>
      <c r="V1362">
        <v>0</v>
      </c>
      <c r="W1362">
        <v>0</v>
      </c>
      <c r="X1362">
        <v>16.835416946791433</v>
      </c>
      <c r="Y1362">
        <v>0</v>
      </c>
      <c r="Z1362">
        <v>0</v>
      </c>
      <c r="AA1362">
        <v>0</v>
      </c>
      <c r="AB1362">
        <v>3.3298475926597169</v>
      </c>
      <c r="AC1362">
        <v>0</v>
      </c>
      <c r="AD1362">
        <v>0</v>
      </c>
      <c r="AE1362">
        <v>20.165264539451151</v>
      </c>
    </row>
    <row r="1363" spans="1:31" x14ac:dyDescent="0.3">
      <c r="A1363">
        <v>2554964</v>
      </c>
      <c r="B1363">
        <v>1</v>
      </c>
      <c r="C1363" t="s">
        <v>80</v>
      </c>
      <c r="D1363" t="s">
        <v>101</v>
      </c>
      <c r="E1363" t="s">
        <v>171</v>
      </c>
      <c r="F1363" t="s">
        <v>4129</v>
      </c>
      <c r="G1363" t="s">
        <v>202</v>
      </c>
      <c r="H1363" t="s">
        <v>157</v>
      </c>
      <c r="I1363" t="s">
        <v>136</v>
      </c>
      <c r="J1363" t="s">
        <v>137</v>
      </c>
      <c r="K1363" t="s">
        <v>138</v>
      </c>
      <c r="L1363" t="s">
        <v>4130</v>
      </c>
      <c r="M1363" t="s">
        <v>4131</v>
      </c>
      <c r="N1363">
        <v>1.2197222219999999</v>
      </c>
      <c r="O1363">
        <v>0</v>
      </c>
      <c r="P1363">
        <v>44</v>
      </c>
      <c r="Q1363">
        <v>0</v>
      </c>
      <c r="R1363">
        <v>0</v>
      </c>
      <c r="S1363">
        <v>0</v>
      </c>
      <c r="T1363">
        <v>1</v>
      </c>
      <c r="U1363">
        <v>0</v>
      </c>
      <c r="V1363">
        <v>0</v>
      </c>
      <c r="W1363">
        <v>0</v>
      </c>
      <c r="X1363">
        <v>12.04356954986649</v>
      </c>
      <c r="Y1363">
        <v>0</v>
      </c>
      <c r="Z1363">
        <v>0</v>
      </c>
      <c r="AA1363">
        <v>0</v>
      </c>
      <c r="AB1363">
        <v>0.79586985600402504</v>
      </c>
      <c r="AC1363">
        <v>0</v>
      </c>
      <c r="AD1363">
        <v>0</v>
      </c>
      <c r="AE1363">
        <v>12.839439405870515</v>
      </c>
    </row>
    <row r="1364" spans="1:31" x14ac:dyDescent="0.3">
      <c r="A1364">
        <v>2555007</v>
      </c>
      <c r="B1364">
        <v>1</v>
      </c>
      <c r="C1364" t="s">
        <v>80</v>
      </c>
      <c r="D1364" t="s">
        <v>83</v>
      </c>
      <c r="E1364" t="s">
        <v>166</v>
      </c>
      <c r="F1364" t="s">
        <v>4132</v>
      </c>
      <c r="G1364" t="s">
        <v>311</v>
      </c>
      <c r="H1364" t="s">
        <v>157</v>
      </c>
      <c r="I1364" t="s">
        <v>136</v>
      </c>
      <c r="J1364" t="s">
        <v>3</v>
      </c>
      <c r="K1364" t="s">
        <v>138</v>
      </c>
      <c r="L1364" t="s">
        <v>4133</v>
      </c>
      <c r="M1364" t="s">
        <v>4134</v>
      </c>
      <c r="N1364">
        <v>1.635</v>
      </c>
      <c r="O1364">
        <v>0</v>
      </c>
      <c r="P1364">
        <v>3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1.4900366098589934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1.4900366098589934</v>
      </c>
    </row>
    <row r="1365" spans="1:31" x14ac:dyDescent="0.3">
      <c r="A1365">
        <v>2554818</v>
      </c>
      <c r="B1365">
        <v>1</v>
      </c>
      <c r="C1365" t="s">
        <v>80</v>
      </c>
      <c r="D1365" t="s">
        <v>106</v>
      </c>
      <c r="E1365" t="s">
        <v>155</v>
      </c>
      <c r="F1365" t="s">
        <v>4135</v>
      </c>
      <c r="G1365" t="s">
        <v>202</v>
      </c>
      <c r="H1365" t="s">
        <v>157</v>
      </c>
      <c r="I1365" t="s">
        <v>136</v>
      </c>
      <c r="J1365" t="s">
        <v>137</v>
      </c>
      <c r="K1365" t="s">
        <v>138</v>
      </c>
      <c r="L1365" t="s">
        <v>4136</v>
      </c>
      <c r="M1365" t="s">
        <v>4137</v>
      </c>
      <c r="N1365">
        <v>0.503611111</v>
      </c>
      <c r="O1365">
        <v>0</v>
      </c>
      <c r="P1365">
        <v>513</v>
      </c>
      <c r="Q1365">
        <v>0</v>
      </c>
      <c r="R1365">
        <v>1</v>
      </c>
      <c r="S1365">
        <v>0</v>
      </c>
      <c r="T1365">
        <v>25</v>
      </c>
      <c r="U1365">
        <v>0</v>
      </c>
      <c r="V1365">
        <v>0</v>
      </c>
      <c r="W1365">
        <v>0</v>
      </c>
      <c r="X1365">
        <v>46.816044445145465</v>
      </c>
      <c r="Y1365">
        <v>0</v>
      </c>
      <c r="Z1365">
        <v>7.4222011618015823E-2</v>
      </c>
      <c r="AA1365">
        <v>0</v>
      </c>
      <c r="AB1365">
        <v>10.865848237900089</v>
      </c>
      <c r="AC1365">
        <v>0</v>
      </c>
      <c r="AD1365">
        <v>0</v>
      </c>
      <c r="AE1365">
        <v>57.756114694663573</v>
      </c>
    </row>
    <row r="1366" spans="1:31" x14ac:dyDescent="0.3">
      <c r="A1366">
        <v>2554317</v>
      </c>
      <c r="B1366">
        <v>1</v>
      </c>
      <c r="C1366" t="s">
        <v>81</v>
      </c>
      <c r="D1366" t="s">
        <v>113</v>
      </c>
      <c r="E1366" t="s">
        <v>147</v>
      </c>
      <c r="F1366" t="s">
        <v>4138</v>
      </c>
      <c r="G1366" t="s">
        <v>194</v>
      </c>
      <c r="H1366" t="s">
        <v>135</v>
      </c>
      <c r="I1366" t="s">
        <v>136</v>
      </c>
      <c r="J1366" t="s">
        <v>137</v>
      </c>
      <c r="K1366" t="s">
        <v>144</v>
      </c>
      <c r="L1366" t="s">
        <v>4139</v>
      </c>
      <c r="M1366" t="s">
        <v>4140</v>
      </c>
      <c r="N1366">
        <v>6.1597222220000001</v>
      </c>
      <c r="O1366">
        <v>0</v>
      </c>
      <c r="P1366">
        <v>242</v>
      </c>
      <c r="Q1366">
        <v>26</v>
      </c>
      <c r="R1366">
        <v>62</v>
      </c>
      <c r="S1366">
        <v>0</v>
      </c>
      <c r="T1366">
        <v>12</v>
      </c>
      <c r="U1366">
        <v>0</v>
      </c>
      <c r="V1366">
        <v>0</v>
      </c>
      <c r="W1366">
        <v>0</v>
      </c>
      <c r="X1366">
        <v>282.65508659221013</v>
      </c>
      <c r="Y1366">
        <v>1304.9850690838518</v>
      </c>
      <c r="Z1366">
        <v>1922.1065624789405</v>
      </c>
      <c r="AA1366">
        <v>0</v>
      </c>
      <c r="AB1366">
        <v>48.033889947314954</v>
      </c>
      <c r="AC1366">
        <v>0</v>
      </c>
      <c r="AD1366">
        <v>0</v>
      </c>
      <c r="AE1366">
        <v>3557.7806081023177</v>
      </c>
    </row>
    <row r="1367" spans="1:31" x14ac:dyDescent="0.3">
      <c r="A1367">
        <v>2554254</v>
      </c>
      <c r="B1367">
        <v>1</v>
      </c>
      <c r="C1367" t="s">
        <v>80</v>
      </c>
      <c r="D1367" t="s">
        <v>102</v>
      </c>
      <c r="E1367" t="s">
        <v>171</v>
      </c>
      <c r="F1367" t="s">
        <v>4141</v>
      </c>
      <c r="G1367" t="s">
        <v>190</v>
      </c>
      <c r="H1367" t="s">
        <v>157</v>
      </c>
      <c r="I1367" t="s">
        <v>136</v>
      </c>
      <c r="J1367" t="s">
        <v>137</v>
      </c>
      <c r="K1367" t="s">
        <v>138</v>
      </c>
      <c r="L1367" t="s">
        <v>4142</v>
      </c>
      <c r="M1367" t="s">
        <v>4143</v>
      </c>
      <c r="N1367">
        <v>2.258611111</v>
      </c>
      <c r="O1367">
        <v>0</v>
      </c>
      <c r="P1367">
        <v>4</v>
      </c>
      <c r="Q1367">
        <v>0</v>
      </c>
      <c r="R1367">
        <v>9</v>
      </c>
      <c r="S1367">
        <v>0</v>
      </c>
      <c r="T1367">
        <v>1</v>
      </c>
      <c r="U1367">
        <v>0</v>
      </c>
      <c r="V1367">
        <v>0</v>
      </c>
      <c r="W1367">
        <v>0</v>
      </c>
      <c r="X1367">
        <v>2.5098169481116201</v>
      </c>
      <c r="Y1367">
        <v>0</v>
      </c>
      <c r="Z1367">
        <v>25.575007567788418</v>
      </c>
      <c r="AA1367">
        <v>0</v>
      </c>
      <c r="AB1367">
        <v>13.136591009674177</v>
      </c>
      <c r="AC1367">
        <v>0</v>
      </c>
      <c r="AD1367">
        <v>0</v>
      </c>
      <c r="AE1367">
        <v>41.221415525574216</v>
      </c>
    </row>
    <row r="1368" spans="1:31" x14ac:dyDescent="0.3">
      <c r="A1368">
        <v>2554503</v>
      </c>
      <c r="B1368">
        <v>1</v>
      </c>
      <c r="C1368" t="s">
        <v>81</v>
      </c>
      <c r="D1368" t="s">
        <v>127</v>
      </c>
      <c r="E1368" t="s">
        <v>184</v>
      </c>
      <c r="F1368" t="s">
        <v>4144</v>
      </c>
      <c r="G1368" t="s">
        <v>1218</v>
      </c>
      <c r="H1368" t="s">
        <v>135</v>
      </c>
      <c r="I1368" t="s">
        <v>136</v>
      </c>
      <c r="J1368" t="s">
        <v>137</v>
      </c>
      <c r="K1368" t="s">
        <v>138</v>
      </c>
      <c r="L1368" t="s">
        <v>4145</v>
      </c>
      <c r="M1368" t="s">
        <v>4146</v>
      </c>
      <c r="N1368">
        <v>0.463888888</v>
      </c>
      <c r="O1368">
        <v>0</v>
      </c>
      <c r="P1368">
        <v>1</v>
      </c>
      <c r="Q1368">
        <v>0</v>
      </c>
      <c r="R1368">
        <v>1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0.21980767561436668</v>
      </c>
      <c r="Y1368">
        <v>0</v>
      </c>
      <c r="Z1368">
        <v>2.4050877664271422</v>
      </c>
      <c r="AA1368">
        <v>0</v>
      </c>
      <c r="AB1368">
        <v>0</v>
      </c>
      <c r="AC1368">
        <v>0</v>
      </c>
      <c r="AD1368">
        <v>0</v>
      </c>
      <c r="AE1368">
        <v>2.6248954420415087</v>
      </c>
    </row>
    <row r="1369" spans="1:31" x14ac:dyDescent="0.3">
      <c r="A1369">
        <v>2554646</v>
      </c>
      <c r="B1369">
        <v>1</v>
      </c>
      <c r="C1369" t="s">
        <v>81</v>
      </c>
      <c r="D1369" t="s">
        <v>118</v>
      </c>
      <c r="E1369" t="s">
        <v>147</v>
      </c>
      <c r="F1369" t="s">
        <v>2842</v>
      </c>
      <c r="G1369" t="s">
        <v>134</v>
      </c>
      <c r="H1369" t="s">
        <v>135</v>
      </c>
      <c r="I1369" t="s">
        <v>136</v>
      </c>
      <c r="J1369" t="s">
        <v>137</v>
      </c>
      <c r="K1369" t="s">
        <v>138</v>
      </c>
      <c r="L1369" t="s">
        <v>4147</v>
      </c>
      <c r="M1369" t="s">
        <v>4148</v>
      </c>
      <c r="N1369">
        <v>0.89583333300000001</v>
      </c>
      <c r="O1369">
        <v>4</v>
      </c>
      <c r="P1369">
        <v>750</v>
      </c>
      <c r="Q1369">
        <v>7</v>
      </c>
      <c r="R1369">
        <v>26</v>
      </c>
      <c r="S1369">
        <v>0</v>
      </c>
      <c r="T1369">
        <v>27</v>
      </c>
      <c r="U1369">
        <v>0</v>
      </c>
      <c r="V1369">
        <v>0</v>
      </c>
      <c r="W1369">
        <v>0.76090078799999994</v>
      </c>
      <c r="X1369">
        <v>92.493564647921559</v>
      </c>
      <c r="Y1369">
        <v>10.659851586591738</v>
      </c>
      <c r="Z1369">
        <v>31.68854078920193</v>
      </c>
      <c r="AA1369">
        <v>0</v>
      </c>
      <c r="AB1369">
        <v>24.801656445799964</v>
      </c>
      <c r="AC1369">
        <v>0</v>
      </c>
      <c r="AD1369">
        <v>0</v>
      </c>
      <c r="AE1369">
        <v>160.40451425751519</v>
      </c>
    </row>
    <row r="1370" spans="1:31" x14ac:dyDescent="0.3">
      <c r="A1370">
        <v>2554689</v>
      </c>
      <c r="B1370">
        <v>1</v>
      </c>
      <c r="C1370" t="s">
        <v>80</v>
      </c>
      <c r="D1370" t="s">
        <v>85</v>
      </c>
      <c r="E1370" t="s">
        <v>132</v>
      </c>
      <c r="F1370" t="s">
        <v>4149</v>
      </c>
      <c r="G1370" t="s">
        <v>318</v>
      </c>
      <c r="H1370" t="s">
        <v>135</v>
      </c>
      <c r="I1370" t="s">
        <v>136</v>
      </c>
      <c r="J1370" t="s">
        <v>137</v>
      </c>
      <c r="K1370" t="s">
        <v>138</v>
      </c>
      <c r="L1370" t="s">
        <v>4150</v>
      </c>
      <c r="M1370" t="s">
        <v>4151</v>
      </c>
      <c r="N1370">
        <v>0.19750000000000001</v>
      </c>
      <c r="O1370">
        <v>0</v>
      </c>
      <c r="P1370">
        <v>1721</v>
      </c>
      <c r="Q1370">
        <v>0</v>
      </c>
      <c r="R1370">
        <v>0</v>
      </c>
      <c r="S1370">
        <v>1</v>
      </c>
      <c r="T1370">
        <v>37</v>
      </c>
      <c r="U1370">
        <v>0</v>
      </c>
      <c r="V1370">
        <v>0</v>
      </c>
      <c r="W1370">
        <v>0</v>
      </c>
      <c r="X1370">
        <v>108.41079654718776</v>
      </c>
      <c r="Y1370">
        <v>0</v>
      </c>
      <c r="Z1370">
        <v>0</v>
      </c>
      <c r="AA1370">
        <v>97.750265165211758</v>
      </c>
      <c r="AB1370">
        <v>37.208950942117077</v>
      </c>
      <c r="AC1370">
        <v>0</v>
      </c>
      <c r="AD1370">
        <v>0</v>
      </c>
      <c r="AE1370">
        <v>243.37001265451659</v>
      </c>
    </row>
    <row r="1371" spans="1:31" x14ac:dyDescent="0.3">
      <c r="A1371">
        <v>2554297</v>
      </c>
      <c r="B1371">
        <v>1</v>
      </c>
      <c r="C1371" t="s">
        <v>80</v>
      </c>
      <c r="D1371" t="s">
        <v>83</v>
      </c>
      <c r="E1371" t="s">
        <v>184</v>
      </c>
      <c r="F1371" t="s">
        <v>4152</v>
      </c>
      <c r="G1371" t="s">
        <v>134</v>
      </c>
      <c r="H1371" t="s">
        <v>135</v>
      </c>
      <c r="I1371" t="s">
        <v>136</v>
      </c>
      <c r="J1371" t="s">
        <v>137</v>
      </c>
      <c r="K1371" t="s">
        <v>138</v>
      </c>
      <c r="L1371" t="s">
        <v>4153</v>
      </c>
      <c r="M1371" t="s">
        <v>4154</v>
      </c>
      <c r="N1371">
        <v>2.96</v>
      </c>
      <c r="O1371">
        <v>0</v>
      </c>
      <c r="P1371">
        <v>0</v>
      </c>
      <c r="Q1371">
        <v>1</v>
      </c>
      <c r="R1371">
        <v>0</v>
      </c>
      <c r="S1371">
        <v>5</v>
      </c>
      <c r="T1371">
        <v>0</v>
      </c>
      <c r="U1371">
        <v>8</v>
      </c>
      <c r="V1371">
        <v>0</v>
      </c>
      <c r="W1371">
        <v>0</v>
      </c>
      <c r="X1371">
        <v>0</v>
      </c>
      <c r="Y1371">
        <v>3.2873237221584377</v>
      </c>
      <c r="Z1371">
        <v>0</v>
      </c>
      <c r="AA1371">
        <v>60.33590374032795</v>
      </c>
      <c r="AB1371">
        <v>0</v>
      </c>
      <c r="AC1371">
        <v>2680.7295910918092</v>
      </c>
      <c r="AD1371">
        <v>0</v>
      </c>
      <c r="AE1371">
        <v>2744.3528185542955</v>
      </c>
    </row>
    <row r="1372" spans="1:31" x14ac:dyDescent="0.3">
      <c r="A1372">
        <v>2554397</v>
      </c>
      <c r="B1372">
        <v>1</v>
      </c>
      <c r="C1372" t="s">
        <v>80</v>
      </c>
      <c r="D1372" t="s">
        <v>93</v>
      </c>
      <c r="E1372" t="s">
        <v>171</v>
      </c>
      <c r="F1372" t="s">
        <v>4155</v>
      </c>
      <c r="G1372" t="s">
        <v>190</v>
      </c>
      <c r="H1372" t="s">
        <v>157</v>
      </c>
      <c r="I1372" t="s">
        <v>136</v>
      </c>
      <c r="J1372" t="s">
        <v>137</v>
      </c>
      <c r="K1372" t="s">
        <v>138</v>
      </c>
      <c r="L1372" t="s">
        <v>4156</v>
      </c>
      <c r="M1372" t="s">
        <v>4157</v>
      </c>
      <c r="N1372">
        <v>2.2127777769999999</v>
      </c>
      <c r="O1372">
        <v>0</v>
      </c>
      <c r="P1372">
        <v>11</v>
      </c>
      <c r="Q1372">
        <v>0</v>
      </c>
      <c r="R1372">
        <v>6</v>
      </c>
      <c r="S1372">
        <v>0</v>
      </c>
      <c r="T1372">
        <v>5</v>
      </c>
      <c r="U1372">
        <v>0</v>
      </c>
      <c r="V1372">
        <v>0</v>
      </c>
      <c r="W1372">
        <v>0</v>
      </c>
      <c r="X1372">
        <v>4.9098544188479609</v>
      </c>
      <c r="Y1372">
        <v>0</v>
      </c>
      <c r="Z1372">
        <v>13.99464616659003</v>
      </c>
      <c r="AA1372">
        <v>0</v>
      </c>
      <c r="AB1372">
        <v>32.691124092328181</v>
      </c>
      <c r="AC1372">
        <v>0</v>
      </c>
      <c r="AD1372">
        <v>0</v>
      </c>
      <c r="AE1372">
        <v>51.595624677766168</v>
      </c>
    </row>
    <row r="1373" spans="1:31" x14ac:dyDescent="0.3">
      <c r="A1373">
        <v>2554938</v>
      </c>
      <c r="B1373">
        <v>1</v>
      </c>
      <c r="C1373" t="s">
        <v>80</v>
      </c>
      <c r="D1373" t="s">
        <v>96</v>
      </c>
      <c r="E1373" t="s">
        <v>166</v>
      </c>
      <c r="F1373" t="s">
        <v>4158</v>
      </c>
      <c r="G1373" t="s">
        <v>181</v>
      </c>
      <c r="H1373" t="s">
        <v>157</v>
      </c>
      <c r="I1373" t="s">
        <v>136</v>
      </c>
      <c r="J1373" t="s">
        <v>137</v>
      </c>
      <c r="K1373" t="s">
        <v>138</v>
      </c>
      <c r="L1373" t="s">
        <v>4159</v>
      </c>
      <c r="M1373" t="s">
        <v>4160</v>
      </c>
      <c r="N1373">
        <v>3.1122222220000002</v>
      </c>
      <c r="O1373">
        <v>0</v>
      </c>
      <c r="P1373">
        <v>1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1.8787711720499032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1.8787711720499032</v>
      </c>
    </row>
    <row r="1374" spans="1:31" x14ac:dyDescent="0.3">
      <c r="A1374">
        <v>2554380</v>
      </c>
      <c r="B1374">
        <v>1</v>
      </c>
      <c r="C1374" t="s">
        <v>80</v>
      </c>
      <c r="D1374" t="s">
        <v>82</v>
      </c>
      <c r="E1374" t="s">
        <v>155</v>
      </c>
      <c r="F1374" t="s">
        <v>4161</v>
      </c>
      <c r="G1374" t="s">
        <v>143</v>
      </c>
      <c r="H1374" t="s">
        <v>157</v>
      </c>
      <c r="I1374" t="s">
        <v>136</v>
      </c>
      <c r="J1374" t="s">
        <v>137</v>
      </c>
      <c r="K1374" t="s">
        <v>144</v>
      </c>
      <c r="L1374" t="s">
        <v>4162</v>
      </c>
      <c r="M1374" t="s">
        <v>4163</v>
      </c>
      <c r="N1374">
        <v>7.5383333329999997</v>
      </c>
      <c r="O1374">
        <v>0</v>
      </c>
      <c r="P1374">
        <v>639</v>
      </c>
      <c r="Q1374">
        <v>0</v>
      </c>
      <c r="R1374">
        <v>0</v>
      </c>
      <c r="S1374">
        <v>0</v>
      </c>
      <c r="T1374">
        <v>16</v>
      </c>
      <c r="U1374">
        <v>0</v>
      </c>
      <c r="V1374">
        <v>0</v>
      </c>
      <c r="W1374">
        <v>0</v>
      </c>
      <c r="X1374">
        <v>1130.3553000173088</v>
      </c>
      <c r="Y1374">
        <v>0</v>
      </c>
      <c r="Z1374">
        <v>0</v>
      </c>
      <c r="AA1374">
        <v>0</v>
      </c>
      <c r="AB1374">
        <v>139.70055288994632</v>
      </c>
      <c r="AC1374">
        <v>0</v>
      </c>
      <c r="AD1374">
        <v>0</v>
      </c>
      <c r="AE1374">
        <v>1270.055852907255</v>
      </c>
    </row>
    <row r="1375" spans="1:31" x14ac:dyDescent="0.3">
      <c r="A1375">
        <v>2554403</v>
      </c>
      <c r="B1375">
        <v>1</v>
      </c>
      <c r="C1375" t="s">
        <v>80</v>
      </c>
      <c r="D1375" t="s">
        <v>91</v>
      </c>
      <c r="E1375" t="s">
        <v>155</v>
      </c>
      <c r="F1375" t="s">
        <v>4164</v>
      </c>
      <c r="G1375" t="s">
        <v>206</v>
      </c>
      <c r="H1375" t="s">
        <v>157</v>
      </c>
      <c r="I1375" t="s">
        <v>136</v>
      </c>
      <c r="J1375" t="s">
        <v>137</v>
      </c>
      <c r="K1375" t="s">
        <v>138</v>
      </c>
      <c r="L1375" t="s">
        <v>4165</v>
      </c>
      <c r="M1375" t="s">
        <v>4166</v>
      </c>
      <c r="N1375">
        <v>1.7427777769999999</v>
      </c>
      <c r="O1375">
        <v>0</v>
      </c>
      <c r="P1375">
        <v>0</v>
      </c>
      <c r="Q1375">
        <v>0</v>
      </c>
      <c r="R1375">
        <v>15</v>
      </c>
      <c r="S1375">
        <v>0</v>
      </c>
      <c r="T1375">
        <v>4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21.440575996300222</v>
      </c>
      <c r="AA1375">
        <v>0</v>
      </c>
      <c r="AB1375">
        <v>19.837316328045123</v>
      </c>
      <c r="AC1375">
        <v>0</v>
      </c>
      <c r="AD1375">
        <v>0</v>
      </c>
      <c r="AE1375">
        <v>41.277892324345345</v>
      </c>
    </row>
    <row r="1376" spans="1:31" x14ac:dyDescent="0.3">
      <c r="A1376">
        <v>2554257</v>
      </c>
      <c r="B1376">
        <v>1</v>
      </c>
      <c r="C1376" t="s">
        <v>81</v>
      </c>
      <c r="D1376" t="s">
        <v>113</v>
      </c>
      <c r="E1376" t="s">
        <v>184</v>
      </c>
      <c r="F1376" t="s">
        <v>4167</v>
      </c>
      <c r="G1376" t="s">
        <v>149</v>
      </c>
      <c r="H1376" t="s">
        <v>135</v>
      </c>
      <c r="I1376" t="s">
        <v>136</v>
      </c>
      <c r="J1376" t="s">
        <v>137</v>
      </c>
      <c r="K1376" t="s">
        <v>138</v>
      </c>
      <c r="L1376" t="s">
        <v>4168</v>
      </c>
      <c r="M1376" t="s">
        <v>4169</v>
      </c>
      <c r="N1376">
        <v>2.5158333329999998</v>
      </c>
      <c r="O1376">
        <v>0</v>
      </c>
      <c r="P1376">
        <v>0</v>
      </c>
      <c r="Q1376">
        <v>7</v>
      </c>
      <c r="R1376">
        <v>91</v>
      </c>
      <c r="S1376">
        <v>0</v>
      </c>
      <c r="T1376">
        <v>4</v>
      </c>
      <c r="U1376">
        <v>0</v>
      </c>
      <c r="V1376">
        <v>0</v>
      </c>
      <c r="W1376">
        <v>0</v>
      </c>
      <c r="X1376">
        <v>0</v>
      </c>
      <c r="Y1376">
        <v>76.303656681875481</v>
      </c>
      <c r="Z1376">
        <v>454.32522054792327</v>
      </c>
      <c r="AA1376">
        <v>0</v>
      </c>
      <c r="AB1376">
        <v>9.8505903455597874</v>
      </c>
      <c r="AC1376">
        <v>0</v>
      </c>
      <c r="AD1376">
        <v>0</v>
      </c>
      <c r="AE1376">
        <v>540.47946757535851</v>
      </c>
    </row>
    <row r="1377" spans="1:31" x14ac:dyDescent="0.3">
      <c r="A1377">
        <v>2554357</v>
      </c>
      <c r="B1377">
        <v>1</v>
      </c>
      <c r="C1377" t="s">
        <v>80</v>
      </c>
      <c r="D1377" t="s">
        <v>95</v>
      </c>
      <c r="E1377" t="s">
        <v>141</v>
      </c>
      <c r="F1377" t="s">
        <v>4170</v>
      </c>
      <c r="G1377" t="s">
        <v>194</v>
      </c>
      <c r="H1377" t="s">
        <v>135</v>
      </c>
      <c r="I1377" t="s">
        <v>136</v>
      </c>
      <c r="J1377" t="s">
        <v>137</v>
      </c>
      <c r="K1377" t="s">
        <v>144</v>
      </c>
      <c r="L1377" t="s">
        <v>4171</v>
      </c>
      <c r="M1377" t="s">
        <v>4172</v>
      </c>
      <c r="N1377">
        <v>6.9308333329999998</v>
      </c>
      <c r="O1377">
        <v>0</v>
      </c>
      <c r="P1377">
        <v>567</v>
      </c>
      <c r="Q1377">
        <v>0</v>
      </c>
      <c r="R1377">
        <v>0</v>
      </c>
      <c r="S1377">
        <v>4</v>
      </c>
      <c r="T1377">
        <v>33</v>
      </c>
      <c r="U1377">
        <v>1</v>
      </c>
      <c r="V1377">
        <v>0</v>
      </c>
      <c r="W1377">
        <v>0</v>
      </c>
      <c r="X1377">
        <v>604.16757122704348</v>
      </c>
      <c r="Y1377">
        <v>0</v>
      </c>
      <c r="Z1377">
        <v>0</v>
      </c>
      <c r="AA1377">
        <v>141.22450816834461</v>
      </c>
      <c r="AB1377">
        <v>227.5429323886402</v>
      </c>
      <c r="AC1377">
        <v>1288.9535150200802</v>
      </c>
      <c r="AD1377">
        <v>0</v>
      </c>
      <c r="AE1377">
        <v>2261.8885268041086</v>
      </c>
    </row>
    <row r="1378" spans="1:31" x14ac:dyDescent="0.3">
      <c r="A1378">
        <v>2554898</v>
      </c>
      <c r="B1378">
        <v>1</v>
      </c>
      <c r="C1378" t="s">
        <v>81</v>
      </c>
      <c r="D1378" t="s">
        <v>128</v>
      </c>
      <c r="E1378" t="s">
        <v>184</v>
      </c>
      <c r="F1378" t="s">
        <v>4173</v>
      </c>
      <c r="G1378" t="s">
        <v>202</v>
      </c>
      <c r="H1378" t="s">
        <v>135</v>
      </c>
      <c r="I1378" t="s">
        <v>136</v>
      </c>
      <c r="J1378" t="s">
        <v>137</v>
      </c>
      <c r="K1378" t="s">
        <v>138</v>
      </c>
      <c r="L1378" t="s">
        <v>4174</v>
      </c>
      <c r="M1378" t="s">
        <v>4175</v>
      </c>
      <c r="N1378">
        <v>2.2836111109999999</v>
      </c>
      <c r="O1378">
        <v>0</v>
      </c>
      <c r="P1378">
        <v>4379</v>
      </c>
      <c r="Q1378">
        <v>1</v>
      </c>
      <c r="R1378">
        <v>64</v>
      </c>
      <c r="S1378">
        <v>1</v>
      </c>
      <c r="T1378">
        <v>214</v>
      </c>
      <c r="U1378">
        <v>0</v>
      </c>
      <c r="V1378">
        <v>0</v>
      </c>
      <c r="W1378">
        <v>0</v>
      </c>
      <c r="X1378">
        <v>2168.7654390715979</v>
      </c>
      <c r="Y1378">
        <v>3.9799180283166669</v>
      </c>
      <c r="Z1378">
        <v>72.087489397815546</v>
      </c>
      <c r="AA1378">
        <v>15.195805605510669</v>
      </c>
      <c r="AB1378">
        <v>583.18181125503679</v>
      </c>
      <c r="AC1378">
        <v>0</v>
      </c>
      <c r="AD1378">
        <v>0</v>
      </c>
      <c r="AE1378">
        <v>2843.2104633582776</v>
      </c>
    </row>
    <row r="1379" spans="1:31" x14ac:dyDescent="0.3">
      <c r="A1379">
        <v>2554420</v>
      </c>
      <c r="B1379">
        <v>1</v>
      </c>
      <c r="C1379" t="s">
        <v>81</v>
      </c>
      <c r="D1379" t="s">
        <v>115</v>
      </c>
      <c r="E1379" t="s">
        <v>147</v>
      </c>
      <c r="F1379" t="s">
        <v>4176</v>
      </c>
      <c r="G1379" t="s">
        <v>143</v>
      </c>
      <c r="H1379" t="s">
        <v>135</v>
      </c>
      <c r="I1379" t="s">
        <v>136</v>
      </c>
      <c r="J1379" t="s">
        <v>137</v>
      </c>
      <c r="K1379" t="s">
        <v>144</v>
      </c>
      <c r="L1379" t="s">
        <v>4177</v>
      </c>
      <c r="M1379" t="s">
        <v>4178</v>
      </c>
      <c r="N1379">
        <v>9.0508333329999999</v>
      </c>
      <c r="O1379">
        <v>3</v>
      </c>
      <c r="P1379">
        <v>480</v>
      </c>
      <c r="Q1379">
        <v>1</v>
      </c>
      <c r="R1379">
        <v>49</v>
      </c>
      <c r="S1379">
        <v>5</v>
      </c>
      <c r="T1379">
        <v>44</v>
      </c>
      <c r="U1379">
        <v>0</v>
      </c>
      <c r="V1379">
        <v>0</v>
      </c>
      <c r="W1379">
        <v>5.8817353289999996</v>
      </c>
      <c r="X1379">
        <v>468.41434248081003</v>
      </c>
      <c r="Y1379">
        <v>21.30501453341623</v>
      </c>
      <c r="Z1379">
        <v>91.350287105548873</v>
      </c>
      <c r="AA1379">
        <v>121.63999692240691</v>
      </c>
      <c r="AB1379">
        <v>202.74984585233818</v>
      </c>
      <c r="AC1379">
        <v>0</v>
      </c>
      <c r="AD1379">
        <v>0</v>
      </c>
      <c r="AE1379">
        <v>911.34122222352016</v>
      </c>
    </row>
    <row r="1380" spans="1:31" x14ac:dyDescent="0.3">
      <c r="A1380">
        <v>2554480</v>
      </c>
      <c r="B1380">
        <v>1</v>
      </c>
      <c r="C1380" t="s">
        <v>80</v>
      </c>
      <c r="D1380" t="s">
        <v>102</v>
      </c>
      <c r="E1380" t="s">
        <v>184</v>
      </c>
      <c r="F1380" t="s">
        <v>4111</v>
      </c>
      <c r="G1380" t="s">
        <v>186</v>
      </c>
      <c r="H1380" t="s">
        <v>135</v>
      </c>
      <c r="I1380" t="s">
        <v>136</v>
      </c>
      <c r="J1380" t="s">
        <v>137</v>
      </c>
      <c r="K1380" t="s">
        <v>138</v>
      </c>
      <c r="L1380" t="s">
        <v>4179</v>
      </c>
      <c r="M1380" t="s">
        <v>4180</v>
      </c>
      <c r="N1380">
        <v>1.6783333330000001</v>
      </c>
      <c r="O1380">
        <v>0</v>
      </c>
      <c r="P1380">
        <v>1</v>
      </c>
      <c r="Q1380">
        <v>0</v>
      </c>
      <c r="R1380">
        <v>11</v>
      </c>
      <c r="S1380">
        <v>0</v>
      </c>
      <c r="T1380">
        <v>2</v>
      </c>
      <c r="U1380">
        <v>0</v>
      </c>
      <c r="V1380">
        <v>0</v>
      </c>
      <c r="W1380">
        <v>0</v>
      </c>
      <c r="X1380">
        <v>0.98008349392016014</v>
      </c>
      <c r="Y1380">
        <v>0</v>
      </c>
      <c r="Z1380">
        <v>10.549572646427716</v>
      </c>
      <c r="AA1380">
        <v>0</v>
      </c>
      <c r="AB1380">
        <v>1.2672202322270667</v>
      </c>
      <c r="AC1380">
        <v>0</v>
      </c>
      <c r="AD1380">
        <v>0</v>
      </c>
      <c r="AE1380">
        <v>12.796876372574943</v>
      </c>
    </row>
    <row r="1381" spans="1:31" x14ac:dyDescent="0.3">
      <c r="A1381">
        <v>2554466</v>
      </c>
      <c r="B1381">
        <v>1</v>
      </c>
      <c r="C1381" t="s">
        <v>81</v>
      </c>
      <c r="D1381" t="s">
        <v>121</v>
      </c>
      <c r="E1381" t="s">
        <v>155</v>
      </c>
      <c r="F1381" t="s">
        <v>4181</v>
      </c>
      <c r="G1381" t="s">
        <v>194</v>
      </c>
      <c r="H1381" t="s">
        <v>157</v>
      </c>
      <c r="I1381" t="s">
        <v>136</v>
      </c>
      <c r="J1381" t="s">
        <v>137</v>
      </c>
      <c r="K1381" t="s">
        <v>144</v>
      </c>
      <c r="L1381" t="s">
        <v>4182</v>
      </c>
      <c r="M1381" t="s">
        <v>4183</v>
      </c>
      <c r="N1381">
        <v>1.4813888879999999</v>
      </c>
      <c r="O1381">
        <v>0</v>
      </c>
      <c r="P1381">
        <v>14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1.6721050259838603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1.6721050259838603</v>
      </c>
    </row>
    <row r="1382" spans="1:31" x14ac:dyDescent="0.3">
      <c r="A1382">
        <v>2554858</v>
      </c>
      <c r="B1382">
        <v>1</v>
      </c>
      <c r="C1382" t="s">
        <v>80</v>
      </c>
      <c r="D1382" t="s">
        <v>86</v>
      </c>
      <c r="E1382" t="s">
        <v>155</v>
      </c>
      <c r="F1382" t="s">
        <v>4184</v>
      </c>
      <c r="G1382" t="s">
        <v>202</v>
      </c>
      <c r="H1382" t="s">
        <v>157</v>
      </c>
      <c r="I1382" t="s">
        <v>136</v>
      </c>
      <c r="J1382" t="s">
        <v>137</v>
      </c>
      <c r="K1382" t="s">
        <v>138</v>
      </c>
      <c r="L1382" t="s">
        <v>4185</v>
      </c>
      <c r="M1382" t="s">
        <v>4186</v>
      </c>
      <c r="N1382">
        <v>0.76333333299999995</v>
      </c>
      <c r="O1382">
        <v>0</v>
      </c>
      <c r="P1382">
        <v>121</v>
      </c>
      <c r="Q1382">
        <v>0</v>
      </c>
      <c r="R1382">
        <v>2</v>
      </c>
      <c r="S1382">
        <v>0</v>
      </c>
      <c r="T1382">
        <v>15</v>
      </c>
      <c r="U1382">
        <v>0</v>
      </c>
      <c r="V1382">
        <v>0</v>
      </c>
      <c r="W1382">
        <v>0</v>
      </c>
      <c r="X1382">
        <v>63.218144859414807</v>
      </c>
      <c r="Y1382">
        <v>0</v>
      </c>
      <c r="Z1382">
        <v>0.4171556696795834</v>
      </c>
      <c r="AA1382">
        <v>0</v>
      </c>
      <c r="AB1382">
        <v>39.693591934708756</v>
      </c>
      <c r="AC1382">
        <v>0</v>
      </c>
      <c r="AD1382">
        <v>0</v>
      </c>
      <c r="AE1382">
        <v>103.32889246380314</v>
      </c>
    </row>
    <row r="1383" spans="1:31" x14ac:dyDescent="0.3">
      <c r="A1383">
        <v>2554566</v>
      </c>
      <c r="B1383">
        <v>1</v>
      </c>
      <c r="C1383" t="s">
        <v>81</v>
      </c>
      <c r="D1383" t="s">
        <v>126</v>
      </c>
      <c r="E1383" t="s">
        <v>184</v>
      </c>
      <c r="F1383" t="s">
        <v>4187</v>
      </c>
      <c r="G1383" t="s">
        <v>149</v>
      </c>
      <c r="H1383" t="s">
        <v>135</v>
      </c>
      <c r="I1383" t="s">
        <v>136</v>
      </c>
      <c r="J1383" t="s">
        <v>137</v>
      </c>
      <c r="K1383" t="s">
        <v>138</v>
      </c>
      <c r="L1383" t="s">
        <v>4188</v>
      </c>
      <c r="M1383" t="s">
        <v>4189</v>
      </c>
      <c r="N1383">
        <v>3.0072222219999998</v>
      </c>
      <c r="O1383">
        <v>0</v>
      </c>
      <c r="P1383">
        <v>0</v>
      </c>
      <c r="Q1383">
        <v>3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26.850871396228875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26.850871396228875</v>
      </c>
    </row>
    <row r="1384" spans="1:31" x14ac:dyDescent="0.3">
      <c r="A1384">
        <v>2554320</v>
      </c>
      <c r="B1384">
        <v>1</v>
      </c>
      <c r="C1384" t="s">
        <v>80</v>
      </c>
      <c r="D1384" t="s">
        <v>97</v>
      </c>
      <c r="E1384" t="s">
        <v>166</v>
      </c>
      <c r="F1384" t="s">
        <v>4190</v>
      </c>
      <c r="G1384" t="s">
        <v>181</v>
      </c>
      <c r="H1384" t="s">
        <v>157</v>
      </c>
      <c r="I1384" t="s">
        <v>136</v>
      </c>
      <c r="J1384" t="s">
        <v>137</v>
      </c>
      <c r="K1384" t="s">
        <v>138</v>
      </c>
      <c r="L1384" t="s">
        <v>4191</v>
      </c>
      <c r="M1384" t="s">
        <v>4192</v>
      </c>
      <c r="N1384">
        <v>2.4313888879999999</v>
      </c>
      <c r="O1384">
        <v>0</v>
      </c>
      <c r="P1384">
        <v>1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0.50320251226116663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0.50320251226116663</v>
      </c>
    </row>
    <row r="1385" spans="1:31" x14ac:dyDescent="0.3">
      <c r="A1385">
        <v>2554984</v>
      </c>
      <c r="B1385">
        <v>1</v>
      </c>
      <c r="C1385" t="s">
        <v>81</v>
      </c>
      <c r="D1385" t="s">
        <v>128</v>
      </c>
      <c r="E1385" t="s">
        <v>147</v>
      </c>
      <c r="F1385" t="s">
        <v>606</v>
      </c>
      <c r="G1385" t="s">
        <v>202</v>
      </c>
      <c r="H1385" t="s">
        <v>135</v>
      </c>
      <c r="I1385" t="s">
        <v>136</v>
      </c>
      <c r="J1385" t="s">
        <v>137</v>
      </c>
      <c r="K1385" t="s">
        <v>138</v>
      </c>
      <c r="L1385" t="s">
        <v>4193</v>
      </c>
      <c r="M1385" t="s">
        <v>4194</v>
      </c>
      <c r="N1385">
        <v>0.59972222200000003</v>
      </c>
      <c r="O1385">
        <v>3</v>
      </c>
      <c r="P1385">
        <v>221</v>
      </c>
      <c r="Q1385">
        <v>1</v>
      </c>
      <c r="R1385">
        <v>3</v>
      </c>
      <c r="S1385">
        <v>3</v>
      </c>
      <c r="T1385">
        <v>21</v>
      </c>
      <c r="U1385">
        <v>2</v>
      </c>
      <c r="V1385">
        <v>0</v>
      </c>
      <c r="W1385">
        <v>0.43983751164000001</v>
      </c>
      <c r="X1385">
        <v>26.931967296107423</v>
      </c>
      <c r="Y1385">
        <v>7.0114549893000006E-2</v>
      </c>
      <c r="Z1385">
        <v>1.4922461529368802</v>
      </c>
      <c r="AA1385">
        <v>22.741477859372409</v>
      </c>
      <c r="AB1385">
        <v>5.9650310070847548</v>
      </c>
      <c r="AC1385">
        <v>12.846959913870711</v>
      </c>
      <c r="AD1385">
        <v>0</v>
      </c>
      <c r="AE1385">
        <v>70.487634290905177</v>
      </c>
    </row>
    <row r="1386" spans="1:31" x14ac:dyDescent="0.3">
      <c r="A1386">
        <v>2554486</v>
      </c>
      <c r="B1386">
        <v>1</v>
      </c>
      <c r="C1386" t="s">
        <v>80</v>
      </c>
      <c r="D1386" t="s">
        <v>110</v>
      </c>
      <c r="E1386" t="s">
        <v>166</v>
      </c>
      <c r="F1386" t="s">
        <v>4195</v>
      </c>
      <c r="G1386" t="s">
        <v>168</v>
      </c>
      <c r="H1386" t="s">
        <v>157</v>
      </c>
      <c r="I1386" t="s">
        <v>136</v>
      </c>
      <c r="J1386" t="s">
        <v>137</v>
      </c>
      <c r="K1386" t="s">
        <v>138</v>
      </c>
      <c r="L1386" t="s">
        <v>4196</v>
      </c>
      <c r="M1386" t="s">
        <v>4197</v>
      </c>
      <c r="N1386">
        <v>1.2919444440000001</v>
      </c>
      <c r="O1386">
        <v>0</v>
      </c>
      <c r="P1386">
        <v>2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0.58277350576507003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0.58277350576507003</v>
      </c>
    </row>
    <row r="1387" spans="1:31" x14ac:dyDescent="0.3">
      <c r="A1387">
        <v>2554772</v>
      </c>
      <c r="B1387">
        <v>1</v>
      </c>
      <c r="C1387" t="s">
        <v>80</v>
      </c>
      <c r="D1387" t="s">
        <v>91</v>
      </c>
      <c r="E1387" t="s">
        <v>141</v>
      </c>
      <c r="F1387" t="s">
        <v>2069</v>
      </c>
      <c r="G1387" t="s">
        <v>134</v>
      </c>
      <c r="H1387" t="s">
        <v>135</v>
      </c>
      <c r="I1387" t="s">
        <v>136</v>
      </c>
      <c r="J1387" t="s">
        <v>137</v>
      </c>
      <c r="K1387" t="s">
        <v>138</v>
      </c>
      <c r="L1387" t="s">
        <v>4198</v>
      </c>
      <c r="M1387" t="s">
        <v>4199</v>
      </c>
      <c r="N1387">
        <v>2.1072222219999999</v>
      </c>
      <c r="O1387">
        <v>1</v>
      </c>
      <c r="P1387">
        <v>0</v>
      </c>
      <c r="Q1387">
        <v>52</v>
      </c>
      <c r="R1387">
        <v>18</v>
      </c>
      <c r="S1387">
        <v>35</v>
      </c>
      <c r="T1387">
        <v>10</v>
      </c>
      <c r="U1387">
        <v>1</v>
      </c>
      <c r="V1387">
        <v>0</v>
      </c>
      <c r="W1387">
        <v>1.1880285812696583</v>
      </c>
      <c r="X1387">
        <v>0</v>
      </c>
      <c r="Y1387">
        <v>1153.8399719171639</v>
      </c>
      <c r="Z1387">
        <v>35.135939544568416</v>
      </c>
      <c r="AA1387">
        <v>871.28260241007172</v>
      </c>
      <c r="AB1387">
        <v>28.092556063890214</v>
      </c>
      <c r="AC1387">
        <v>6.6299983251915666</v>
      </c>
      <c r="AD1387">
        <v>0</v>
      </c>
      <c r="AE1387">
        <v>2096.1690968421553</v>
      </c>
    </row>
    <row r="1388" spans="1:31" x14ac:dyDescent="0.3">
      <c r="A1388">
        <v>2554337</v>
      </c>
      <c r="B1388">
        <v>1</v>
      </c>
      <c r="C1388" t="s">
        <v>80</v>
      </c>
      <c r="D1388" t="s">
        <v>107</v>
      </c>
      <c r="E1388" t="s">
        <v>141</v>
      </c>
      <c r="F1388" t="s">
        <v>4200</v>
      </c>
      <c r="G1388" t="s">
        <v>194</v>
      </c>
      <c r="H1388" t="s">
        <v>135</v>
      </c>
      <c r="I1388" t="s">
        <v>136</v>
      </c>
      <c r="J1388" t="s">
        <v>137</v>
      </c>
      <c r="K1388" t="s">
        <v>144</v>
      </c>
      <c r="L1388" t="s">
        <v>4201</v>
      </c>
      <c r="M1388" t="s">
        <v>4202</v>
      </c>
      <c r="N1388">
        <v>8.0205555549999996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47063.167122609368</v>
      </c>
      <c r="AD1388">
        <v>0</v>
      </c>
      <c r="AE1388">
        <v>47063.167122609368</v>
      </c>
    </row>
    <row r="1389" spans="1:31" x14ac:dyDescent="0.3">
      <c r="A1389">
        <v>2554443</v>
      </c>
      <c r="B1389">
        <v>1</v>
      </c>
      <c r="C1389" t="s">
        <v>81</v>
      </c>
      <c r="D1389" t="s">
        <v>127</v>
      </c>
      <c r="E1389" t="s">
        <v>147</v>
      </c>
      <c r="F1389" t="s">
        <v>1721</v>
      </c>
      <c r="G1389" t="s">
        <v>134</v>
      </c>
      <c r="H1389" t="s">
        <v>135</v>
      </c>
      <c r="I1389" t="s">
        <v>136</v>
      </c>
      <c r="J1389" t="s">
        <v>137</v>
      </c>
      <c r="K1389" t="s">
        <v>138</v>
      </c>
      <c r="L1389" t="s">
        <v>4203</v>
      </c>
      <c r="M1389" t="s">
        <v>4204</v>
      </c>
      <c r="N1389">
        <v>0.11083333300000001</v>
      </c>
      <c r="O1389">
        <v>9</v>
      </c>
      <c r="P1389">
        <v>3</v>
      </c>
      <c r="Q1389">
        <v>284</v>
      </c>
      <c r="R1389">
        <v>43</v>
      </c>
      <c r="S1389">
        <v>17</v>
      </c>
      <c r="T1389">
        <v>2</v>
      </c>
      <c r="U1389">
        <v>0</v>
      </c>
      <c r="V1389">
        <v>0</v>
      </c>
      <c r="W1389">
        <v>0.54769075936755252</v>
      </c>
      <c r="X1389">
        <v>0.23249140370634502</v>
      </c>
      <c r="Y1389">
        <v>85.71669098424735</v>
      </c>
      <c r="Z1389">
        <v>24.675321390758228</v>
      </c>
      <c r="AA1389">
        <v>11.346305372576968</v>
      </c>
      <c r="AB1389">
        <v>0.26463322806357503</v>
      </c>
      <c r="AC1389">
        <v>0</v>
      </c>
      <c r="AD1389">
        <v>0</v>
      </c>
      <c r="AE1389">
        <v>122.78313313872002</v>
      </c>
    </row>
    <row r="1390" spans="1:31" x14ac:dyDescent="0.3">
      <c r="A1390">
        <v>2554692</v>
      </c>
      <c r="B1390">
        <v>1</v>
      </c>
      <c r="C1390" t="s">
        <v>80</v>
      </c>
      <c r="D1390" t="s">
        <v>111</v>
      </c>
      <c r="E1390" t="s">
        <v>155</v>
      </c>
      <c r="F1390" t="s">
        <v>4205</v>
      </c>
      <c r="G1390" t="s">
        <v>202</v>
      </c>
      <c r="H1390" t="s">
        <v>157</v>
      </c>
      <c r="I1390" t="s">
        <v>136</v>
      </c>
      <c r="J1390" t="s">
        <v>137</v>
      </c>
      <c r="K1390" t="s">
        <v>138</v>
      </c>
      <c r="L1390" t="s">
        <v>4206</v>
      </c>
      <c r="M1390" t="s">
        <v>4207</v>
      </c>
      <c r="N1390">
        <v>0.46361111100000002</v>
      </c>
      <c r="O1390">
        <v>0</v>
      </c>
      <c r="P1390">
        <v>366</v>
      </c>
      <c r="Q1390">
        <v>0</v>
      </c>
      <c r="R1390">
        <v>0</v>
      </c>
      <c r="S1390">
        <v>0</v>
      </c>
      <c r="T1390">
        <v>53</v>
      </c>
      <c r="U1390">
        <v>0</v>
      </c>
      <c r="V1390">
        <v>0</v>
      </c>
      <c r="W1390">
        <v>0</v>
      </c>
      <c r="X1390">
        <v>49.641892783224918</v>
      </c>
      <c r="Y1390">
        <v>0</v>
      </c>
      <c r="Z1390">
        <v>0</v>
      </c>
      <c r="AA1390">
        <v>0</v>
      </c>
      <c r="AB1390">
        <v>20.855769953446821</v>
      </c>
      <c r="AC1390">
        <v>0</v>
      </c>
      <c r="AD1390">
        <v>0</v>
      </c>
      <c r="AE1390">
        <v>70.497662736671742</v>
      </c>
    </row>
    <row r="1391" spans="1:31" x14ac:dyDescent="0.3">
      <c r="A1391">
        <v>2554592</v>
      </c>
      <c r="B1391">
        <v>1</v>
      </c>
      <c r="C1391" t="s">
        <v>81</v>
      </c>
      <c r="D1391" t="s">
        <v>121</v>
      </c>
      <c r="E1391" t="s">
        <v>155</v>
      </c>
      <c r="F1391" t="s">
        <v>4208</v>
      </c>
      <c r="G1391" t="s">
        <v>194</v>
      </c>
      <c r="H1391" t="s">
        <v>157</v>
      </c>
      <c r="I1391" t="s">
        <v>136</v>
      </c>
      <c r="J1391" t="s">
        <v>137</v>
      </c>
      <c r="K1391" t="s">
        <v>144</v>
      </c>
      <c r="L1391" t="s">
        <v>3991</v>
      </c>
      <c r="M1391" t="s">
        <v>4209</v>
      </c>
      <c r="N1391">
        <v>2.5986111109999999</v>
      </c>
      <c r="O1391">
        <v>0</v>
      </c>
      <c r="P1391">
        <v>15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4.9275779818915497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4.9275779818915497</v>
      </c>
    </row>
    <row r="1392" spans="1:31" x14ac:dyDescent="0.3">
      <c r="A1392">
        <v>2554947</v>
      </c>
      <c r="B1392">
        <v>1</v>
      </c>
      <c r="C1392" t="s">
        <v>80</v>
      </c>
      <c r="D1392" t="s">
        <v>85</v>
      </c>
      <c r="E1392" t="s">
        <v>155</v>
      </c>
      <c r="F1392" t="s">
        <v>4210</v>
      </c>
      <c r="G1392" t="s">
        <v>202</v>
      </c>
      <c r="H1392" t="s">
        <v>157</v>
      </c>
      <c r="I1392" t="s">
        <v>136</v>
      </c>
      <c r="J1392" t="s">
        <v>137</v>
      </c>
      <c r="K1392" t="s">
        <v>138</v>
      </c>
      <c r="L1392" t="s">
        <v>4211</v>
      </c>
      <c r="M1392" t="s">
        <v>4212</v>
      </c>
      <c r="N1392">
        <v>0.33611111100000002</v>
      </c>
      <c r="O1392">
        <v>0</v>
      </c>
      <c r="P1392">
        <v>665</v>
      </c>
      <c r="Q1392">
        <v>0</v>
      </c>
      <c r="R1392">
        <v>0</v>
      </c>
      <c r="S1392">
        <v>0</v>
      </c>
      <c r="T1392">
        <v>118</v>
      </c>
      <c r="U1392">
        <v>0</v>
      </c>
      <c r="V1392">
        <v>1</v>
      </c>
      <c r="W1392">
        <v>0</v>
      </c>
      <c r="X1392">
        <v>54.057213234697961</v>
      </c>
      <c r="Y1392">
        <v>0</v>
      </c>
      <c r="Z1392">
        <v>0</v>
      </c>
      <c r="AA1392">
        <v>0</v>
      </c>
      <c r="AB1392">
        <v>44.737411346097126</v>
      </c>
      <c r="AC1392">
        <v>0</v>
      </c>
      <c r="AD1392">
        <v>2.363745513749492</v>
      </c>
      <c r="AE1392">
        <v>101.15837009454458</v>
      </c>
    </row>
    <row r="1393" spans="1:31" x14ac:dyDescent="0.3">
      <c r="A1393">
        <v>2554615</v>
      </c>
      <c r="B1393">
        <v>1</v>
      </c>
      <c r="C1393" t="s">
        <v>80</v>
      </c>
      <c r="D1393" t="s">
        <v>94</v>
      </c>
      <c r="E1393" t="s">
        <v>155</v>
      </c>
      <c r="F1393" t="s">
        <v>4213</v>
      </c>
      <c r="G1393" t="s">
        <v>206</v>
      </c>
      <c r="H1393" t="s">
        <v>157</v>
      </c>
      <c r="I1393" t="s">
        <v>136</v>
      </c>
      <c r="J1393" t="s">
        <v>137</v>
      </c>
      <c r="K1393" t="s">
        <v>138</v>
      </c>
      <c r="L1393" t="s">
        <v>4214</v>
      </c>
      <c r="M1393" t="s">
        <v>4215</v>
      </c>
      <c r="N1393">
        <v>0.97805555499999997</v>
      </c>
      <c r="O1393">
        <v>0</v>
      </c>
      <c r="P1393">
        <v>178</v>
      </c>
      <c r="Q1393">
        <v>0</v>
      </c>
      <c r="R1393">
        <v>0</v>
      </c>
      <c r="S1393">
        <v>0</v>
      </c>
      <c r="T1393">
        <v>44</v>
      </c>
      <c r="U1393">
        <v>0</v>
      </c>
      <c r="V1393">
        <v>0</v>
      </c>
      <c r="W1393">
        <v>0</v>
      </c>
      <c r="X1393">
        <v>27.869014482734368</v>
      </c>
      <c r="Y1393">
        <v>0</v>
      </c>
      <c r="Z1393">
        <v>0</v>
      </c>
      <c r="AA1393">
        <v>0</v>
      </c>
      <c r="AB1393">
        <v>15.32381396218585</v>
      </c>
      <c r="AC1393">
        <v>0</v>
      </c>
      <c r="AD1393">
        <v>0</v>
      </c>
      <c r="AE1393">
        <v>43.192828444920217</v>
      </c>
    </row>
    <row r="1394" spans="1:31" x14ac:dyDescent="0.3">
      <c r="A1394">
        <v>2554970</v>
      </c>
      <c r="B1394">
        <v>1</v>
      </c>
      <c r="C1394" t="s">
        <v>80</v>
      </c>
      <c r="D1394" t="s">
        <v>96</v>
      </c>
      <c r="E1394" t="s">
        <v>141</v>
      </c>
      <c r="F1394" t="s">
        <v>4216</v>
      </c>
      <c r="G1394" t="s">
        <v>134</v>
      </c>
      <c r="H1394" t="s">
        <v>135</v>
      </c>
      <c r="I1394" t="s">
        <v>136</v>
      </c>
      <c r="J1394" t="s">
        <v>137</v>
      </c>
      <c r="K1394" t="s">
        <v>138</v>
      </c>
      <c r="L1394" t="s">
        <v>4217</v>
      </c>
      <c r="M1394" t="s">
        <v>4218</v>
      </c>
      <c r="N1394">
        <v>1.382777777</v>
      </c>
      <c r="O1394">
        <v>0</v>
      </c>
      <c r="P1394">
        <v>347</v>
      </c>
      <c r="Q1394">
        <v>0</v>
      </c>
      <c r="R1394">
        <v>0</v>
      </c>
      <c r="S1394">
        <v>12</v>
      </c>
      <c r="T1394">
        <v>76</v>
      </c>
      <c r="U1394">
        <v>0</v>
      </c>
      <c r="V1394">
        <v>0</v>
      </c>
      <c r="W1394">
        <v>0</v>
      </c>
      <c r="X1394">
        <v>214.19336860720276</v>
      </c>
      <c r="Y1394">
        <v>0</v>
      </c>
      <c r="Z1394">
        <v>0</v>
      </c>
      <c r="AA1394">
        <v>2506.2023942784413</v>
      </c>
      <c r="AB1394">
        <v>330.78836031714644</v>
      </c>
      <c r="AC1394">
        <v>0</v>
      </c>
      <c r="AD1394">
        <v>0</v>
      </c>
      <c r="AE1394">
        <v>3051.1841232027905</v>
      </c>
    </row>
    <row r="1395" spans="1:31" x14ac:dyDescent="0.3">
      <c r="A1395">
        <v>2554661</v>
      </c>
      <c r="B1395">
        <v>1</v>
      </c>
      <c r="C1395" t="s">
        <v>81</v>
      </c>
      <c r="D1395" t="s">
        <v>121</v>
      </c>
      <c r="E1395" t="s">
        <v>155</v>
      </c>
      <c r="F1395" t="s">
        <v>4219</v>
      </c>
      <c r="G1395" t="s">
        <v>194</v>
      </c>
      <c r="H1395" t="s">
        <v>157</v>
      </c>
      <c r="I1395" t="s">
        <v>136</v>
      </c>
      <c r="J1395" t="s">
        <v>137</v>
      </c>
      <c r="K1395" t="s">
        <v>144</v>
      </c>
      <c r="L1395" t="s">
        <v>4220</v>
      </c>
      <c r="M1395" t="s">
        <v>4221</v>
      </c>
      <c r="N1395">
        <v>5.3258333330000003</v>
      </c>
      <c r="O1395">
        <v>0</v>
      </c>
      <c r="P1395">
        <v>47</v>
      </c>
      <c r="Q1395">
        <v>0</v>
      </c>
      <c r="R1395">
        <v>4</v>
      </c>
      <c r="S1395">
        <v>0</v>
      </c>
      <c r="T1395">
        <v>2</v>
      </c>
      <c r="U1395">
        <v>0</v>
      </c>
      <c r="V1395">
        <v>0</v>
      </c>
      <c r="W1395">
        <v>0</v>
      </c>
      <c r="X1395">
        <v>33.629009569835546</v>
      </c>
      <c r="Y1395">
        <v>0</v>
      </c>
      <c r="Z1395">
        <v>7.2769591027969707</v>
      </c>
      <c r="AA1395">
        <v>0</v>
      </c>
      <c r="AB1395">
        <v>1.4937713328655702</v>
      </c>
      <c r="AC1395">
        <v>0</v>
      </c>
      <c r="AD1395">
        <v>0</v>
      </c>
      <c r="AE1395">
        <v>42.399740005498089</v>
      </c>
    </row>
    <row r="1396" spans="1:31" x14ac:dyDescent="0.3">
      <c r="A1396">
        <v>2554824</v>
      </c>
      <c r="B1396">
        <v>1</v>
      </c>
      <c r="C1396" t="s">
        <v>80</v>
      </c>
      <c r="D1396" t="s">
        <v>92</v>
      </c>
      <c r="E1396" t="s">
        <v>175</v>
      </c>
      <c r="F1396" t="s">
        <v>4222</v>
      </c>
      <c r="G1396" t="s">
        <v>213</v>
      </c>
      <c r="H1396" t="s">
        <v>157</v>
      </c>
      <c r="I1396" t="s">
        <v>136</v>
      </c>
      <c r="J1396" t="s">
        <v>137</v>
      </c>
      <c r="K1396" t="s">
        <v>138</v>
      </c>
      <c r="L1396" t="s">
        <v>4223</v>
      </c>
      <c r="M1396" t="s">
        <v>4224</v>
      </c>
      <c r="N1396">
        <v>1.870833333</v>
      </c>
      <c r="O1396">
        <v>0</v>
      </c>
      <c r="P1396">
        <v>75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26.817146000303058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26.817146000303058</v>
      </c>
    </row>
    <row r="1397" spans="1:31" x14ac:dyDescent="0.3">
      <c r="A1397">
        <v>2554907</v>
      </c>
      <c r="B1397">
        <v>1</v>
      </c>
      <c r="C1397" t="s">
        <v>81</v>
      </c>
      <c r="D1397" t="s">
        <v>118</v>
      </c>
      <c r="E1397" t="s">
        <v>184</v>
      </c>
      <c r="F1397" t="s">
        <v>4225</v>
      </c>
      <c r="G1397" t="s">
        <v>149</v>
      </c>
      <c r="H1397" t="s">
        <v>135</v>
      </c>
      <c r="I1397" t="s">
        <v>136</v>
      </c>
      <c r="J1397" t="s">
        <v>137</v>
      </c>
      <c r="K1397" t="s">
        <v>138</v>
      </c>
      <c r="L1397" t="s">
        <v>4226</v>
      </c>
      <c r="M1397" t="s">
        <v>4227</v>
      </c>
      <c r="N1397">
        <v>2.0011111110000002</v>
      </c>
      <c r="O1397">
        <v>0</v>
      </c>
      <c r="P1397">
        <v>0</v>
      </c>
      <c r="Q1397">
        <v>0</v>
      </c>
      <c r="R1397">
        <v>10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53.585311556421082</v>
      </c>
      <c r="AA1397">
        <v>0</v>
      </c>
      <c r="AB1397">
        <v>0</v>
      </c>
      <c r="AC1397">
        <v>0</v>
      </c>
      <c r="AD1397">
        <v>0</v>
      </c>
      <c r="AE1397">
        <v>53.585311556421082</v>
      </c>
    </row>
    <row r="1398" spans="1:31" x14ac:dyDescent="0.3">
      <c r="A1398">
        <v>2554509</v>
      </c>
      <c r="B1398">
        <v>1</v>
      </c>
      <c r="C1398" t="s">
        <v>81</v>
      </c>
      <c r="D1398" t="s">
        <v>127</v>
      </c>
      <c r="E1398" t="s">
        <v>147</v>
      </c>
      <c r="F1398" t="s">
        <v>2172</v>
      </c>
      <c r="G1398" t="s">
        <v>134</v>
      </c>
      <c r="H1398" t="s">
        <v>135</v>
      </c>
      <c r="I1398" t="s">
        <v>136</v>
      </c>
      <c r="J1398" t="s">
        <v>137</v>
      </c>
      <c r="K1398" t="s">
        <v>138</v>
      </c>
      <c r="L1398" t="s">
        <v>4228</v>
      </c>
      <c r="M1398" t="s">
        <v>4229</v>
      </c>
      <c r="N1398">
        <v>0.20250000000000001</v>
      </c>
      <c r="O1398">
        <v>4</v>
      </c>
      <c r="P1398">
        <v>77</v>
      </c>
      <c r="Q1398">
        <v>100</v>
      </c>
      <c r="R1398">
        <v>91</v>
      </c>
      <c r="S1398">
        <v>2</v>
      </c>
      <c r="T1398">
        <v>8</v>
      </c>
      <c r="U1398">
        <v>0</v>
      </c>
      <c r="V1398">
        <v>0</v>
      </c>
      <c r="W1398">
        <v>0.19018754469656998</v>
      </c>
      <c r="X1398">
        <v>2.7181583126021249</v>
      </c>
      <c r="Y1398">
        <v>31.046205849823945</v>
      </c>
      <c r="Z1398">
        <v>27.606919371552092</v>
      </c>
      <c r="AA1398">
        <v>1.8974018430784807</v>
      </c>
      <c r="AB1398">
        <v>1.1719530007607477</v>
      </c>
      <c r="AC1398">
        <v>0</v>
      </c>
      <c r="AD1398">
        <v>0</v>
      </c>
      <c r="AE1398">
        <v>64.630825922513964</v>
      </c>
    </row>
    <row r="1399" spans="1:31" x14ac:dyDescent="0.3">
      <c r="A1399">
        <v>2554389</v>
      </c>
      <c r="B1399">
        <v>1</v>
      </c>
      <c r="C1399" t="s">
        <v>80</v>
      </c>
      <c r="D1399" t="s">
        <v>103</v>
      </c>
      <c r="E1399" t="s">
        <v>155</v>
      </c>
      <c r="F1399" t="s">
        <v>1003</v>
      </c>
      <c r="G1399" t="s">
        <v>143</v>
      </c>
      <c r="H1399" t="s">
        <v>157</v>
      </c>
      <c r="I1399" t="s">
        <v>136</v>
      </c>
      <c r="J1399" t="s">
        <v>137</v>
      </c>
      <c r="K1399" t="s">
        <v>144</v>
      </c>
      <c r="L1399" t="s">
        <v>4230</v>
      </c>
      <c r="M1399" t="s">
        <v>4231</v>
      </c>
      <c r="N1399">
        <v>6.1375000000000002</v>
      </c>
      <c r="O1399">
        <v>0</v>
      </c>
      <c r="P1399">
        <v>584</v>
      </c>
      <c r="Q1399">
        <v>0</v>
      </c>
      <c r="R1399">
        <v>0</v>
      </c>
      <c r="S1399">
        <v>0</v>
      </c>
      <c r="T1399">
        <v>93</v>
      </c>
      <c r="U1399">
        <v>0</v>
      </c>
      <c r="V1399">
        <v>0</v>
      </c>
      <c r="W1399">
        <v>0</v>
      </c>
      <c r="X1399">
        <v>870.03871214227797</v>
      </c>
      <c r="Y1399">
        <v>0</v>
      </c>
      <c r="Z1399">
        <v>0</v>
      </c>
      <c r="AA1399">
        <v>0</v>
      </c>
      <c r="AB1399">
        <v>806.90606449912377</v>
      </c>
      <c r="AC1399">
        <v>0</v>
      </c>
      <c r="AD1399">
        <v>0</v>
      </c>
      <c r="AE1399">
        <v>1676.9447766414019</v>
      </c>
    </row>
    <row r="1400" spans="1:31" x14ac:dyDescent="0.3">
      <c r="A1400">
        <v>2554303</v>
      </c>
      <c r="B1400">
        <v>1</v>
      </c>
      <c r="C1400" t="s">
        <v>81</v>
      </c>
      <c r="D1400" t="s">
        <v>122</v>
      </c>
      <c r="E1400" t="s">
        <v>155</v>
      </c>
      <c r="F1400" t="s">
        <v>4232</v>
      </c>
      <c r="G1400" t="s">
        <v>194</v>
      </c>
      <c r="H1400" t="s">
        <v>157</v>
      </c>
      <c r="I1400" t="s">
        <v>136</v>
      </c>
      <c r="J1400" t="s">
        <v>137</v>
      </c>
      <c r="K1400" t="s">
        <v>144</v>
      </c>
      <c r="L1400" t="s">
        <v>4233</v>
      </c>
      <c r="M1400" t="s">
        <v>4234</v>
      </c>
      <c r="N1400">
        <v>1.325555555</v>
      </c>
      <c r="O1400">
        <v>0</v>
      </c>
      <c r="P1400">
        <v>449</v>
      </c>
      <c r="Q1400">
        <v>0</v>
      </c>
      <c r="R1400">
        <v>0</v>
      </c>
      <c r="S1400">
        <v>0</v>
      </c>
      <c r="T1400">
        <v>30</v>
      </c>
      <c r="U1400">
        <v>0</v>
      </c>
      <c r="V1400">
        <v>0</v>
      </c>
      <c r="W1400">
        <v>0</v>
      </c>
      <c r="X1400">
        <v>112.16567186972495</v>
      </c>
      <c r="Y1400">
        <v>0</v>
      </c>
      <c r="Z1400">
        <v>0</v>
      </c>
      <c r="AA1400">
        <v>0</v>
      </c>
      <c r="AB1400">
        <v>60.997493353516752</v>
      </c>
      <c r="AC1400">
        <v>0</v>
      </c>
      <c r="AD1400">
        <v>0</v>
      </c>
      <c r="AE1400">
        <v>173.16316522324169</v>
      </c>
    </row>
    <row r="1401" spans="1:31" x14ac:dyDescent="0.3">
      <c r="A1401">
        <v>2554346</v>
      </c>
      <c r="B1401">
        <v>1</v>
      </c>
      <c r="C1401" t="s">
        <v>80</v>
      </c>
      <c r="D1401" t="s">
        <v>104</v>
      </c>
      <c r="E1401" t="s">
        <v>171</v>
      </c>
      <c r="F1401" t="s">
        <v>4235</v>
      </c>
      <c r="G1401" t="s">
        <v>190</v>
      </c>
      <c r="H1401" t="s">
        <v>157</v>
      </c>
      <c r="I1401" t="s">
        <v>136</v>
      </c>
      <c r="J1401" t="s">
        <v>137</v>
      </c>
      <c r="K1401" t="s">
        <v>138</v>
      </c>
      <c r="L1401" t="s">
        <v>4236</v>
      </c>
      <c r="M1401" t="s">
        <v>4237</v>
      </c>
      <c r="N1401">
        <v>1.767222222</v>
      </c>
      <c r="O1401">
        <v>0</v>
      </c>
      <c r="P1401">
        <v>0</v>
      </c>
      <c r="Q1401">
        <v>0</v>
      </c>
      <c r="R1401">
        <v>2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1.0607702555913994</v>
      </c>
      <c r="AA1401">
        <v>0</v>
      </c>
      <c r="AB1401">
        <v>0</v>
      </c>
      <c r="AC1401">
        <v>0</v>
      </c>
      <c r="AD1401">
        <v>0</v>
      </c>
      <c r="AE1401">
        <v>1.0607702555913994</v>
      </c>
    </row>
    <row r="1402" spans="1:31" x14ac:dyDescent="0.3">
      <c r="A1402">
        <v>2554446</v>
      </c>
      <c r="B1402">
        <v>1</v>
      </c>
      <c r="C1402" t="s">
        <v>80</v>
      </c>
      <c r="D1402" t="s">
        <v>92</v>
      </c>
      <c r="E1402" t="s">
        <v>166</v>
      </c>
      <c r="F1402" t="s">
        <v>4238</v>
      </c>
      <c r="G1402" t="s">
        <v>168</v>
      </c>
      <c r="H1402" t="s">
        <v>157</v>
      </c>
      <c r="I1402" t="s">
        <v>136</v>
      </c>
      <c r="J1402" t="s">
        <v>137</v>
      </c>
      <c r="K1402" t="s">
        <v>138</v>
      </c>
      <c r="L1402" t="s">
        <v>3901</v>
      </c>
      <c r="M1402" t="s">
        <v>4239</v>
      </c>
      <c r="N1402">
        <v>4.3377777770000003</v>
      </c>
      <c r="O1402">
        <v>0</v>
      </c>
      <c r="P1402">
        <v>1</v>
      </c>
      <c r="Q1402">
        <v>0</v>
      </c>
      <c r="R1402">
        <v>0</v>
      </c>
      <c r="S1402">
        <v>0</v>
      </c>
      <c r="T1402">
        <v>1</v>
      </c>
      <c r="U1402">
        <v>0</v>
      </c>
      <c r="V1402">
        <v>0</v>
      </c>
      <c r="W1402">
        <v>0</v>
      </c>
      <c r="X1402">
        <v>0.52086308456671748</v>
      </c>
      <c r="Y1402">
        <v>0</v>
      </c>
      <c r="Z1402">
        <v>0</v>
      </c>
      <c r="AA1402">
        <v>0</v>
      </c>
      <c r="AB1402">
        <v>1.6007566196208332E-2</v>
      </c>
      <c r="AC1402">
        <v>0</v>
      </c>
      <c r="AD1402">
        <v>0</v>
      </c>
      <c r="AE1402">
        <v>0.53687065076292584</v>
      </c>
    </row>
    <row r="1403" spans="1:31" x14ac:dyDescent="0.3">
      <c r="A1403">
        <v>2554263</v>
      </c>
      <c r="B1403">
        <v>1</v>
      </c>
      <c r="C1403" t="s">
        <v>80</v>
      </c>
      <c r="D1403" t="s">
        <v>108</v>
      </c>
      <c r="E1403" t="s">
        <v>171</v>
      </c>
      <c r="F1403" t="s">
        <v>4240</v>
      </c>
      <c r="G1403" t="s">
        <v>190</v>
      </c>
      <c r="H1403" t="s">
        <v>157</v>
      </c>
      <c r="I1403" t="s">
        <v>136</v>
      </c>
      <c r="J1403" t="s">
        <v>137</v>
      </c>
      <c r="K1403" t="s">
        <v>138</v>
      </c>
      <c r="L1403" t="s">
        <v>4241</v>
      </c>
      <c r="M1403" t="s">
        <v>4242</v>
      </c>
      <c r="N1403">
        <v>2.1225000000000001</v>
      </c>
      <c r="O1403">
        <v>0</v>
      </c>
      <c r="P1403">
        <v>15</v>
      </c>
      <c r="Q1403">
        <v>0</v>
      </c>
      <c r="R1403">
        <v>2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2.8082692855188669</v>
      </c>
      <c r="Y1403">
        <v>0</v>
      </c>
      <c r="Z1403">
        <v>7.7181855259740001E-2</v>
      </c>
      <c r="AA1403">
        <v>0</v>
      </c>
      <c r="AB1403">
        <v>0</v>
      </c>
      <c r="AC1403">
        <v>0</v>
      </c>
      <c r="AD1403">
        <v>0</v>
      </c>
      <c r="AE1403">
        <v>2.8854511407786068</v>
      </c>
    </row>
    <row r="1404" spans="1:31" x14ac:dyDescent="0.3">
      <c r="A1404">
        <v>2554950</v>
      </c>
      <c r="B1404">
        <v>1</v>
      </c>
      <c r="C1404" t="s">
        <v>81</v>
      </c>
      <c r="D1404" t="s">
        <v>127</v>
      </c>
      <c r="E1404" t="s">
        <v>147</v>
      </c>
      <c r="F1404" t="s">
        <v>4243</v>
      </c>
      <c r="G1404" t="s">
        <v>134</v>
      </c>
      <c r="H1404" t="s">
        <v>135</v>
      </c>
      <c r="I1404" t="s">
        <v>136</v>
      </c>
      <c r="J1404" t="s">
        <v>137</v>
      </c>
      <c r="K1404" t="s">
        <v>138</v>
      </c>
      <c r="L1404" t="s">
        <v>4244</v>
      </c>
      <c r="M1404" t="s">
        <v>4245</v>
      </c>
      <c r="N1404">
        <v>0.79916666599999997</v>
      </c>
      <c r="O1404">
        <v>0</v>
      </c>
      <c r="P1404">
        <v>0</v>
      </c>
      <c r="Q1404">
        <v>9</v>
      </c>
      <c r="R1404">
        <v>24</v>
      </c>
      <c r="S1404">
        <v>12</v>
      </c>
      <c r="T1404">
        <v>1</v>
      </c>
      <c r="U1404">
        <v>2</v>
      </c>
      <c r="V1404">
        <v>0</v>
      </c>
      <c r="W1404">
        <v>0</v>
      </c>
      <c r="X1404">
        <v>0</v>
      </c>
      <c r="Y1404">
        <v>33.522468680786751</v>
      </c>
      <c r="Z1404">
        <v>40.555960073906732</v>
      </c>
      <c r="AA1404">
        <v>164.90990233058028</v>
      </c>
      <c r="AB1404">
        <v>4.261842545356247</v>
      </c>
      <c r="AC1404">
        <v>26.392863580022109</v>
      </c>
      <c r="AD1404">
        <v>0</v>
      </c>
      <c r="AE1404">
        <v>269.6430372106521</v>
      </c>
    </row>
    <row r="1405" spans="1:31" x14ac:dyDescent="0.3">
      <c r="A1405">
        <v>2554764</v>
      </c>
      <c r="B1405">
        <v>1</v>
      </c>
      <c r="C1405" t="s">
        <v>80</v>
      </c>
      <c r="D1405" t="s">
        <v>105</v>
      </c>
      <c r="E1405" t="s">
        <v>184</v>
      </c>
      <c r="F1405" t="s">
        <v>4246</v>
      </c>
      <c r="G1405" t="s">
        <v>149</v>
      </c>
      <c r="H1405" t="s">
        <v>135</v>
      </c>
      <c r="I1405" t="s">
        <v>136</v>
      </c>
      <c r="J1405" t="s">
        <v>137</v>
      </c>
      <c r="K1405" t="s">
        <v>138</v>
      </c>
      <c r="L1405" t="s">
        <v>4247</v>
      </c>
      <c r="M1405" t="s">
        <v>4248</v>
      </c>
      <c r="N1405">
        <v>5.2711111109999997</v>
      </c>
      <c r="O1405">
        <v>0</v>
      </c>
      <c r="P1405">
        <v>22</v>
      </c>
      <c r="Q1405">
        <v>0</v>
      </c>
      <c r="R1405">
        <v>2</v>
      </c>
      <c r="S1405">
        <v>0</v>
      </c>
      <c r="T1405">
        <v>4</v>
      </c>
      <c r="U1405">
        <v>0</v>
      </c>
      <c r="V1405">
        <v>0</v>
      </c>
      <c r="W1405">
        <v>0</v>
      </c>
      <c r="X1405">
        <v>19.205513671229195</v>
      </c>
      <c r="Y1405">
        <v>0</v>
      </c>
      <c r="Z1405">
        <v>6.8777450611622104</v>
      </c>
      <c r="AA1405">
        <v>0</v>
      </c>
      <c r="AB1405">
        <v>11.929854046860667</v>
      </c>
      <c r="AC1405">
        <v>0</v>
      </c>
      <c r="AD1405">
        <v>0</v>
      </c>
      <c r="AE1405">
        <v>38.013112779252076</v>
      </c>
    </row>
    <row r="1406" spans="1:31" x14ac:dyDescent="0.3">
      <c r="A1406">
        <v>2554280</v>
      </c>
      <c r="B1406">
        <v>1</v>
      </c>
      <c r="C1406" t="s">
        <v>80</v>
      </c>
      <c r="D1406" t="s">
        <v>88</v>
      </c>
      <c r="E1406" t="s">
        <v>171</v>
      </c>
      <c r="F1406" t="s">
        <v>3597</v>
      </c>
      <c r="G1406" t="s">
        <v>190</v>
      </c>
      <c r="H1406" t="s">
        <v>157</v>
      </c>
      <c r="I1406" t="s">
        <v>136</v>
      </c>
      <c r="J1406" t="s">
        <v>137</v>
      </c>
      <c r="K1406" t="s">
        <v>138</v>
      </c>
      <c r="L1406" t="s">
        <v>4249</v>
      </c>
      <c r="M1406" t="s">
        <v>4250</v>
      </c>
      <c r="N1406">
        <v>2.1038888880000002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38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78.176524915607629</v>
      </c>
      <c r="AC1406">
        <v>0</v>
      </c>
      <c r="AD1406">
        <v>0</v>
      </c>
      <c r="AE1406">
        <v>78.176524915607629</v>
      </c>
    </row>
    <row r="1407" spans="1:31" x14ac:dyDescent="0.3">
      <c r="A1407">
        <v>2554343</v>
      </c>
      <c r="B1407">
        <v>1</v>
      </c>
      <c r="C1407" t="s">
        <v>80</v>
      </c>
      <c r="D1407" t="s">
        <v>85</v>
      </c>
      <c r="E1407" t="s">
        <v>155</v>
      </c>
      <c r="F1407" t="s">
        <v>4251</v>
      </c>
      <c r="G1407" t="s">
        <v>202</v>
      </c>
      <c r="H1407" t="s">
        <v>157</v>
      </c>
      <c r="I1407" t="s">
        <v>136</v>
      </c>
      <c r="J1407" t="s">
        <v>137</v>
      </c>
      <c r="K1407" t="s">
        <v>138</v>
      </c>
      <c r="L1407" t="s">
        <v>4252</v>
      </c>
      <c r="M1407" t="s">
        <v>4253</v>
      </c>
      <c r="N1407">
        <v>0.13305555499999999</v>
      </c>
      <c r="O1407">
        <v>0</v>
      </c>
      <c r="P1407">
        <v>449</v>
      </c>
      <c r="Q1407">
        <v>0</v>
      </c>
      <c r="R1407">
        <v>0</v>
      </c>
      <c r="S1407">
        <v>0</v>
      </c>
      <c r="T1407">
        <v>29</v>
      </c>
      <c r="U1407">
        <v>0</v>
      </c>
      <c r="V1407">
        <v>0</v>
      </c>
      <c r="W1407">
        <v>0</v>
      </c>
      <c r="X1407">
        <v>14.621030043625725</v>
      </c>
      <c r="Y1407">
        <v>0</v>
      </c>
      <c r="Z1407">
        <v>0</v>
      </c>
      <c r="AA1407">
        <v>0</v>
      </c>
      <c r="AB1407">
        <v>1.2600799263239173</v>
      </c>
      <c r="AC1407">
        <v>0</v>
      </c>
      <c r="AD1407">
        <v>0</v>
      </c>
      <c r="AE1407">
        <v>15.881109969949641</v>
      </c>
    </row>
    <row r="1408" spans="1:31" x14ac:dyDescent="0.3">
      <c r="A1408">
        <v>2554841</v>
      </c>
      <c r="B1408">
        <v>1</v>
      </c>
      <c r="C1408" t="s">
        <v>80</v>
      </c>
      <c r="D1408" t="s">
        <v>85</v>
      </c>
      <c r="E1408" t="s">
        <v>171</v>
      </c>
      <c r="F1408" t="s">
        <v>4007</v>
      </c>
      <c r="G1408" t="s">
        <v>190</v>
      </c>
      <c r="H1408" t="s">
        <v>157</v>
      </c>
      <c r="I1408" t="s">
        <v>136</v>
      </c>
      <c r="J1408" t="s">
        <v>137</v>
      </c>
      <c r="K1408" t="s">
        <v>138</v>
      </c>
      <c r="L1408" t="s">
        <v>4254</v>
      </c>
      <c r="M1408" t="s">
        <v>4255</v>
      </c>
      <c r="N1408">
        <v>3.477222222</v>
      </c>
      <c r="O1408">
        <v>0</v>
      </c>
      <c r="P1408">
        <v>143</v>
      </c>
      <c r="Q1408">
        <v>0</v>
      </c>
      <c r="R1408">
        <v>0</v>
      </c>
      <c r="S1408">
        <v>0</v>
      </c>
      <c r="T1408">
        <v>21</v>
      </c>
      <c r="U1408">
        <v>0</v>
      </c>
      <c r="V1408">
        <v>0</v>
      </c>
      <c r="W1408">
        <v>0</v>
      </c>
      <c r="X1408">
        <v>119.10799170332893</v>
      </c>
      <c r="Y1408">
        <v>0</v>
      </c>
      <c r="Z1408">
        <v>0</v>
      </c>
      <c r="AA1408">
        <v>0</v>
      </c>
      <c r="AB1408">
        <v>63.480591433544333</v>
      </c>
      <c r="AC1408">
        <v>0</v>
      </c>
      <c r="AD1408">
        <v>0</v>
      </c>
      <c r="AE1408">
        <v>182.58858313687327</v>
      </c>
    </row>
    <row r="1409" spans="1:31" x14ac:dyDescent="0.3">
      <c r="A1409">
        <v>2554363</v>
      </c>
      <c r="B1409">
        <v>1</v>
      </c>
      <c r="C1409" t="s">
        <v>80</v>
      </c>
      <c r="D1409" t="s">
        <v>96</v>
      </c>
      <c r="E1409" t="s">
        <v>171</v>
      </c>
      <c r="F1409" t="s">
        <v>4256</v>
      </c>
      <c r="G1409" t="s">
        <v>311</v>
      </c>
      <c r="H1409" t="s">
        <v>157</v>
      </c>
      <c r="I1409" t="s">
        <v>136</v>
      </c>
      <c r="J1409" t="s">
        <v>3</v>
      </c>
      <c r="K1409" t="s">
        <v>138</v>
      </c>
      <c r="L1409" t="s">
        <v>4257</v>
      </c>
      <c r="M1409" t="s">
        <v>4258</v>
      </c>
      <c r="N1409">
        <v>1.3472222220000001</v>
      </c>
      <c r="O1409">
        <v>0</v>
      </c>
      <c r="P1409">
        <v>84</v>
      </c>
      <c r="Q1409">
        <v>0</v>
      </c>
      <c r="R1409">
        <v>0</v>
      </c>
      <c r="S1409">
        <v>0</v>
      </c>
      <c r="T1409">
        <v>6</v>
      </c>
      <c r="U1409">
        <v>0</v>
      </c>
      <c r="V1409">
        <v>0</v>
      </c>
      <c r="W1409">
        <v>0</v>
      </c>
      <c r="X1409">
        <v>78.527485104283173</v>
      </c>
      <c r="Y1409">
        <v>0</v>
      </c>
      <c r="Z1409">
        <v>0</v>
      </c>
      <c r="AA1409">
        <v>0</v>
      </c>
      <c r="AB1409">
        <v>22.075693123734116</v>
      </c>
      <c r="AC1409">
        <v>0</v>
      </c>
      <c r="AD1409">
        <v>0</v>
      </c>
      <c r="AE1409">
        <v>100.60317822801728</v>
      </c>
    </row>
    <row r="1410" spans="1:31" x14ac:dyDescent="0.3">
      <c r="A1410">
        <v>2554655</v>
      </c>
      <c r="B1410">
        <v>1</v>
      </c>
      <c r="C1410" t="s">
        <v>81</v>
      </c>
      <c r="D1410" t="s">
        <v>117</v>
      </c>
      <c r="E1410" t="s">
        <v>155</v>
      </c>
      <c r="F1410" t="s">
        <v>4259</v>
      </c>
      <c r="G1410" t="s">
        <v>194</v>
      </c>
      <c r="H1410" t="s">
        <v>157</v>
      </c>
      <c r="I1410" t="s">
        <v>136</v>
      </c>
      <c r="J1410" t="s">
        <v>137</v>
      </c>
      <c r="K1410" t="s">
        <v>144</v>
      </c>
      <c r="L1410" t="s">
        <v>4260</v>
      </c>
      <c r="M1410" t="s">
        <v>4261</v>
      </c>
      <c r="N1410">
        <v>0.40916666600000001</v>
      </c>
      <c r="O1410">
        <v>0</v>
      </c>
      <c r="P1410">
        <v>28</v>
      </c>
      <c r="Q1410">
        <v>0</v>
      </c>
      <c r="R1410">
        <v>4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0.92571579595248754</v>
      </c>
      <c r="Y1410">
        <v>0</v>
      </c>
      <c r="Z1410">
        <v>3.5784746234217499E-2</v>
      </c>
      <c r="AA1410">
        <v>0</v>
      </c>
      <c r="AB1410">
        <v>0</v>
      </c>
      <c r="AC1410">
        <v>0</v>
      </c>
      <c r="AD1410">
        <v>0</v>
      </c>
      <c r="AE1410">
        <v>0.961500542186705</v>
      </c>
    </row>
    <row r="1411" spans="1:31" x14ac:dyDescent="0.3">
      <c r="A1411">
        <v>2554635</v>
      </c>
      <c r="B1411">
        <v>1</v>
      </c>
      <c r="C1411" t="s">
        <v>81</v>
      </c>
      <c r="D1411" t="s">
        <v>118</v>
      </c>
      <c r="E1411" t="s">
        <v>147</v>
      </c>
      <c r="F1411" t="s">
        <v>4262</v>
      </c>
      <c r="G1411" t="s">
        <v>202</v>
      </c>
      <c r="H1411" t="s">
        <v>135</v>
      </c>
      <c r="I1411" t="s">
        <v>136</v>
      </c>
      <c r="J1411" t="s">
        <v>137</v>
      </c>
      <c r="K1411" t="s">
        <v>138</v>
      </c>
      <c r="L1411" t="s">
        <v>4263</v>
      </c>
      <c r="M1411" t="s">
        <v>4264</v>
      </c>
      <c r="N1411">
        <v>0.637222222</v>
      </c>
      <c r="O1411">
        <v>1</v>
      </c>
      <c r="P1411">
        <v>241</v>
      </c>
      <c r="Q1411">
        <v>78</v>
      </c>
      <c r="R1411">
        <v>52</v>
      </c>
      <c r="S1411">
        <v>5</v>
      </c>
      <c r="T1411">
        <v>32</v>
      </c>
      <c r="U1411">
        <v>1</v>
      </c>
      <c r="V1411">
        <v>1</v>
      </c>
      <c r="W1411">
        <v>4.9211705306213334E-2</v>
      </c>
      <c r="X1411">
        <v>35.891561067222355</v>
      </c>
      <c r="Y1411">
        <v>302.35657832807993</v>
      </c>
      <c r="Z1411">
        <v>30.497222482551887</v>
      </c>
      <c r="AA1411">
        <v>1.8727541487920438</v>
      </c>
      <c r="AB1411">
        <v>17.367979004762812</v>
      </c>
      <c r="AC1411">
        <v>1.7396031222752</v>
      </c>
      <c r="AD1411">
        <v>6.1107912464287505E-2</v>
      </c>
      <c r="AE1411">
        <v>389.83601777145475</v>
      </c>
    </row>
    <row r="1412" spans="1:31" x14ac:dyDescent="0.3">
      <c r="A1412">
        <v>2554884</v>
      </c>
      <c r="B1412">
        <v>1</v>
      </c>
      <c r="C1412" t="s">
        <v>80</v>
      </c>
      <c r="D1412" t="s">
        <v>106</v>
      </c>
      <c r="E1412" t="s">
        <v>155</v>
      </c>
      <c r="F1412" t="s">
        <v>4265</v>
      </c>
      <c r="G1412" t="s">
        <v>206</v>
      </c>
      <c r="H1412" t="s">
        <v>157</v>
      </c>
      <c r="I1412" t="s">
        <v>136</v>
      </c>
      <c r="J1412" t="s">
        <v>137</v>
      </c>
      <c r="K1412" t="s">
        <v>138</v>
      </c>
      <c r="L1412" t="s">
        <v>4266</v>
      </c>
      <c r="M1412" t="s">
        <v>4267</v>
      </c>
      <c r="N1412">
        <v>2.0980555550000002</v>
      </c>
      <c r="O1412">
        <v>0</v>
      </c>
      <c r="P1412">
        <v>405</v>
      </c>
      <c r="Q1412">
        <v>0</v>
      </c>
      <c r="R1412">
        <v>0</v>
      </c>
      <c r="S1412">
        <v>0</v>
      </c>
      <c r="T1412">
        <v>39</v>
      </c>
      <c r="U1412">
        <v>0</v>
      </c>
      <c r="V1412">
        <v>0</v>
      </c>
      <c r="W1412">
        <v>0</v>
      </c>
      <c r="X1412">
        <v>176.42609729761452</v>
      </c>
      <c r="Y1412">
        <v>0</v>
      </c>
      <c r="Z1412">
        <v>0</v>
      </c>
      <c r="AA1412">
        <v>0</v>
      </c>
      <c r="AB1412">
        <v>95.006981107666718</v>
      </c>
      <c r="AC1412">
        <v>0</v>
      </c>
      <c r="AD1412">
        <v>0</v>
      </c>
      <c r="AE1412">
        <v>271.43307840528121</v>
      </c>
    </row>
    <row r="1413" spans="1:31" x14ac:dyDescent="0.3">
      <c r="A1413">
        <v>2554243</v>
      </c>
      <c r="B1413">
        <v>1</v>
      </c>
      <c r="C1413" t="s">
        <v>80</v>
      </c>
      <c r="D1413" t="s">
        <v>82</v>
      </c>
      <c r="E1413" t="s">
        <v>171</v>
      </c>
      <c r="F1413" t="s">
        <v>4268</v>
      </c>
      <c r="G1413" t="s">
        <v>229</v>
      </c>
      <c r="H1413" t="s">
        <v>157</v>
      </c>
      <c r="I1413" t="s">
        <v>136</v>
      </c>
      <c r="J1413" t="s">
        <v>137</v>
      </c>
      <c r="K1413" t="s">
        <v>138</v>
      </c>
      <c r="L1413" t="s">
        <v>4269</v>
      </c>
      <c r="M1413" t="s">
        <v>4270</v>
      </c>
      <c r="N1413">
        <v>4.0925000000000002</v>
      </c>
      <c r="O1413">
        <v>0</v>
      </c>
      <c r="P1413">
        <v>76</v>
      </c>
      <c r="Q1413">
        <v>0</v>
      </c>
      <c r="R1413">
        <v>0</v>
      </c>
      <c r="S1413">
        <v>0</v>
      </c>
      <c r="T1413">
        <v>18</v>
      </c>
      <c r="U1413">
        <v>0</v>
      </c>
      <c r="V1413">
        <v>0</v>
      </c>
      <c r="W1413">
        <v>0</v>
      </c>
      <c r="X1413">
        <v>63.86285206614761</v>
      </c>
      <c r="Y1413">
        <v>0</v>
      </c>
      <c r="Z1413">
        <v>0</v>
      </c>
      <c r="AA1413">
        <v>0</v>
      </c>
      <c r="AB1413">
        <v>15.728535569021362</v>
      </c>
      <c r="AC1413">
        <v>0</v>
      </c>
      <c r="AD1413">
        <v>0</v>
      </c>
      <c r="AE1413">
        <v>79.591387635168971</v>
      </c>
    </row>
    <row r="1414" spans="1:31" x14ac:dyDescent="0.3">
      <c r="A1414">
        <v>2554300</v>
      </c>
      <c r="B1414">
        <v>1</v>
      </c>
      <c r="C1414" t="s">
        <v>80</v>
      </c>
      <c r="D1414" t="s">
        <v>85</v>
      </c>
      <c r="E1414" t="s">
        <v>155</v>
      </c>
      <c r="F1414" t="s">
        <v>4251</v>
      </c>
      <c r="G1414" t="s">
        <v>202</v>
      </c>
      <c r="H1414" t="s">
        <v>157</v>
      </c>
      <c r="I1414" t="s">
        <v>136</v>
      </c>
      <c r="J1414" t="s">
        <v>137</v>
      </c>
      <c r="K1414" t="s">
        <v>138</v>
      </c>
      <c r="L1414" t="s">
        <v>4271</v>
      </c>
      <c r="M1414" t="s">
        <v>4272</v>
      </c>
      <c r="N1414">
        <v>0.35916666600000002</v>
      </c>
      <c r="O1414">
        <v>0</v>
      </c>
      <c r="P1414">
        <v>449</v>
      </c>
      <c r="Q1414">
        <v>0</v>
      </c>
      <c r="R1414">
        <v>0</v>
      </c>
      <c r="S1414">
        <v>0</v>
      </c>
      <c r="T1414">
        <v>29</v>
      </c>
      <c r="U1414">
        <v>0</v>
      </c>
      <c r="V1414">
        <v>0</v>
      </c>
      <c r="W1414">
        <v>0</v>
      </c>
      <c r="X1414">
        <v>36.85999245127578</v>
      </c>
      <c r="Y1414">
        <v>0</v>
      </c>
      <c r="Z1414">
        <v>0</v>
      </c>
      <c r="AA1414">
        <v>0</v>
      </c>
      <c r="AB1414">
        <v>2.935039830536271</v>
      </c>
      <c r="AC1414">
        <v>0</v>
      </c>
      <c r="AD1414">
        <v>0</v>
      </c>
      <c r="AE1414">
        <v>39.795032281812048</v>
      </c>
    </row>
    <row r="1415" spans="1:31" x14ac:dyDescent="0.3">
      <c r="A1415">
        <v>2554890</v>
      </c>
      <c r="B1415">
        <v>1</v>
      </c>
      <c r="C1415" t="s">
        <v>81</v>
      </c>
      <c r="D1415" t="s">
        <v>127</v>
      </c>
      <c r="E1415" t="s">
        <v>147</v>
      </c>
      <c r="F1415" t="s">
        <v>4273</v>
      </c>
      <c r="G1415" t="s">
        <v>134</v>
      </c>
      <c r="H1415" t="s">
        <v>135</v>
      </c>
      <c r="I1415" t="s">
        <v>136</v>
      </c>
      <c r="J1415" t="s">
        <v>137</v>
      </c>
      <c r="K1415" t="s">
        <v>138</v>
      </c>
      <c r="L1415" t="s">
        <v>4274</v>
      </c>
      <c r="M1415" t="s">
        <v>4275</v>
      </c>
      <c r="N1415">
        <v>1.2116666659999999</v>
      </c>
      <c r="O1415">
        <v>5</v>
      </c>
      <c r="P1415">
        <v>0</v>
      </c>
      <c r="Q1415">
        <v>32</v>
      </c>
      <c r="R1415">
        <v>0</v>
      </c>
      <c r="S1415">
        <v>5</v>
      </c>
      <c r="T1415">
        <v>0</v>
      </c>
      <c r="U1415">
        <v>2</v>
      </c>
      <c r="V1415">
        <v>0</v>
      </c>
      <c r="W1415">
        <v>1.3912443674000001</v>
      </c>
      <c r="X1415">
        <v>0</v>
      </c>
      <c r="Y1415">
        <v>54.375403542875333</v>
      </c>
      <c r="Z1415">
        <v>0</v>
      </c>
      <c r="AA1415">
        <v>19.572749059095891</v>
      </c>
      <c r="AB1415">
        <v>0</v>
      </c>
      <c r="AC1415">
        <v>37.367739421059142</v>
      </c>
      <c r="AD1415">
        <v>0</v>
      </c>
      <c r="AE1415">
        <v>112.70713639043036</v>
      </c>
    </row>
    <row r="1416" spans="1:31" x14ac:dyDescent="0.3">
      <c r="A1416">
        <v>2554853</v>
      </c>
      <c r="B1416">
        <v>1</v>
      </c>
      <c r="C1416" t="s">
        <v>81</v>
      </c>
      <c r="D1416" t="s">
        <v>114</v>
      </c>
      <c r="E1416" t="s">
        <v>166</v>
      </c>
      <c r="F1416" t="s">
        <v>4276</v>
      </c>
      <c r="G1416" t="s">
        <v>168</v>
      </c>
      <c r="H1416" t="s">
        <v>157</v>
      </c>
      <c r="I1416" t="s">
        <v>136</v>
      </c>
      <c r="J1416" t="s">
        <v>137</v>
      </c>
      <c r="K1416" t="s">
        <v>138</v>
      </c>
      <c r="L1416" t="s">
        <v>4277</v>
      </c>
      <c r="M1416" t="s">
        <v>4278</v>
      </c>
      <c r="N1416">
        <v>2.6602777770000001</v>
      </c>
      <c r="O1416">
        <v>0</v>
      </c>
      <c r="P1416">
        <v>1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8.1196795583565837E-2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8.1196795583565837E-2</v>
      </c>
    </row>
    <row r="1417" spans="1:31" x14ac:dyDescent="0.3">
      <c r="A1417">
        <v>2554807</v>
      </c>
      <c r="B1417">
        <v>1</v>
      </c>
      <c r="C1417" t="s">
        <v>81</v>
      </c>
      <c r="D1417" t="s">
        <v>123</v>
      </c>
      <c r="E1417" t="s">
        <v>155</v>
      </c>
      <c r="F1417" t="s">
        <v>4279</v>
      </c>
      <c r="G1417" t="s">
        <v>143</v>
      </c>
      <c r="H1417" t="s">
        <v>157</v>
      </c>
      <c r="I1417" t="s">
        <v>136</v>
      </c>
      <c r="J1417" t="s">
        <v>137</v>
      </c>
      <c r="K1417" t="s">
        <v>144</v>
      </c>
      <c r="L1417" t="s">
        <v>4280</v>
      </c>
      <c r="M1417" t="s">
        <v>4281</v>
      </c>
      <c r="N1417">
        <v>5.0808333330000002</v>
      </c>
      <c r="O1417">
        <v>0</v>
      </c>
      <c r="P1417">
        <v>396</v>
      </c>
      <c r="Q1417">
        <v>0</v>
      </c>
      <c r="R1417">
        <v>20</v>
      </c>
      <c r="S1417">
        <v>0</v>
      </c>
      <c r="T1417">
        <v>18</v>
      </c>
      <c r="U1417">
        <v>0</v>
      </c>
      <c r="V1417">
        <v>0</v>
      </c>
      <c r="W1417">
        <v>0</v>
      </c>
      <c r="X1417">
        <v>403.56918638543925</v>
      </c>
      <c r="Y1417">
        <v>0</v>
      </c>
      <c r="Z1417">
        <v>75.869680164507841</v>
      </c>
      <c r="AA1417">
        <v>0</v>
      </c>
      <c r="AB1417">
        <v>203.09124570835857</v>
      </c>
      <c r="AC1417">
        <v>0</v>
      </c>
      <c r="AD1417">
        <v>0</v>
      </c>
      <c r="AE1417">
        <v>682.53011225830562</v>
      </c>
    </row>
    <row r="1418" spans="1:31" x14ac:dyDescent="0.3">
      <c r="A1418">
        <v>2554329</v>
      </c>
      <c r="B1418">
        <v>1</v>
      </c>
      <c r="C1418" t="s">
        <v>80</v>
      </c>
      <c r="D1418" t="s">
        <v>95</v>
      </c>
      <c r="E1418" t="s">
        <v>141</v>
      </c>
      <c r="F1418" t="s">
        <v>4282</v>
      </c>
      <c r="G1418" t="s">
        <v>194</v>
      </c>
      <c r="H1418" t="s">
        <v>135</v>
      </c>
      <c r="I1418" t="s">
        <v>136</v>
      </c>
      <c r="J1418" t="s">
        <v>137</v>
      </c>
      <c r="K1418" t="s">
        <v>144</v>
      </c>
      <c r="L1418" t="s">
        <v>4283</v>
      </c>
      <c r="M1418" t="s">
        <v>4284</v>
      </c>
      <c r="N1418">
        <v>4.7452777770000001</v>
      </c>
      <c r="O1418">
        <v>0</v>
      </c>
      <c r="P1418">
        <v>0</v>
      </c>
      <c r="Q1418">
        <v>0</v>
      </c>
      <c r="R1418">
        <v>0</v>
      </c>
      <c r="S1418">
        <v>9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</row>
    <row r="1419" spans="1:31" x14ac:dyDescent="0.3">
      <c r="A1419">
        <v>2554730</v>
      </c>
      <c r="B1419">
        <v>1</v>
      </c>
      <c r="C1419" t="s">
        <v>81</v>
      </c>
      <c r="D1419" t="s">
        <v>128</v>
      </c>
      <c r="E1419" t="s">
        <v>166</v>
      </c>
      <c r="F1419" t="s">
        <v>4285</v>
      </c>
      <c r="G1419" t="s">
        <v>198</v>
      </c>
      <c r="H1419" t="s">
        <v>157</v>
      </c>
      <c r="I1419" t="s">
        <v>136</v>
      </c>
      <c r="J1419" t="s">
        <v>137</v>
      </c>
      <c r="K1419" t="s">
        <v>138</v>
      </c>
      <c r="L1419" t="s">
        <v>4286</v>
      </c>
      <c r="M1419" t="s">
        <v>4287</v>
      </c>
      <c r="N1419">
        <v>0.88694444400000005</v>
      </c>
      <c r="O1419">
        <v>0</v>
      </c>
      <c r="P1419">
        <v>18</v>
      </c>
      <c r="Q1419">
        <v>0</v>
      </c>
      <c r="R1419">
        <v>0</v>
      </c>
      <c r="S1419">
        <v>0</v>
      </c>
      <c r="T1419">
        <v>6</v>
      </c>
      <c r="U1419">
        <v>0</v>
      </c>
      <c r="V1419">
        <v>0</v>
      </c>
      <c r="W1419">
        <v>0</v>
      </c>
      <c r="X1419">
        <v>3.3627420035962081</v>
      </c>
      <c r="Y1419">
        <v>0</v>
      </c>
      <c r="Z1419">
        <v>0</v>
      </c>
      <c r="AA1419">
        <v>0</v>
      </c>
      <c r="AB1419">
        <v>13.459780100060337</v>
      </c>
      <c r="AC1419">
        <v>0</v>
      </c>
      <c r="AD1419">
        <v>0</v>
      </c>
      <c r="AE1419">
        <v>16.822522103656546</v>
      </c>
    </row>
    <row r="1420" spans="1:31" x14ac:dyDescent="0.3">
      <c r="A1420">
        <v>2554335</v>
      </c>
      <c r="B1420">
        <v>1</v>
      </c>
      <c r="C1420" t="s">
        <v>80</v>
      </c>
      <c r="D1420" t="s">
        <v>84</v>
      </c>
      <c r="E1420" t="s">
        <v>155</v>
      </c>
      <c r="F1420" t="s">
        <v>4288</v>
      </c>
      <c r="G1420" t="s">
        <v>143</v>
      </c>
      <c r="H1420" t="s">
        <v>157</v>
      </c>
      <c r="I1420" t="s">
        <v>136</v>
      </c>
      <c r="J1420" t="s">
        <v>137</v>
      </c>
      <c r="K1420" t="s">
        <v>144</v>
      </c>
      <c r="L1420" t="s">
        <v>4289</v>
      </c>
      <c r="M1420" t="s">
        <v>4290</v>
      </c>
      <c r="N1420">
        <v>8.0069444440000002</v>
      </c>
      <c r="O1420">
        <v>0</v>
      </c>
      <c r="P1420">
        <v>240</v>
      </c>
      <c r="Q1420">
        <v>0</v>
      </c>
      <c r="R1420">
        <v>0</v>
      </c>
      <c r="S1420">
        <v>0</v>
      </c>
      <c r="T1420">
        <v>11</v>
      </c>
      <c r="U1420">
        <v>0</v>
      </c>
      <c r="V1420">
        <v>0</v>
      </c>
      <c r="W1420">
        <v>0</v>
      </c>
      <c r="X1420">
        <v>364.02721899167642</v>
      </c>
      <c r="Y1420">
        <v>0</v>
      </c>
      <c r="Z1420">
        <v>0</v>
      </c>
      <c r="AA1420">
        <v>0</v>
      </c>
      <c r="AB1420">
        <v>75.947597518749234</v>
      </c>
      <c r="AC1420">
        <v>0</v>
      </c>
      <c r="AD1420">
        <v>0</v>
      </c>
      <c r="AE1420">
        <v>439.97481651042563</v>
      </c>
    </row>
    <row r="1421" spans="1:31" x14ac:dyDescent="0.3">
      <c r="A1421">
        <v>2554266</v>
      </c>
      <c r="B1421">
        <v>1</v>
      </c>
      <c r="C1421" t="s">
        <v>81</v>
      </c>
      <c r="D1421" t="s">
        <v>128</v>
      </c>
      <c r="E1421" t="s">
        <v>184</v>
      </c>
      <c r="F1421" t="s">
        <v>4291</v>
      </c>
      <c r="G1421" t="s">
        <v>149</v>
      </c>
      <c r="H1421" t="s">
        <v>135</v>
      </c>
      <c r="I1421" t="s">
        <v>136</v>
      </c>
      <c r="J1421" t="s">
        <v>137</v>
      </c>
      <c r="K1421" t="s">
        <v>138</v>
      </c>
      <c r="L1421" t="s">
        <v>4292</v>
      </c>
      <c r="M1421" t="s">
        <v>4293</v>
      </c>
      <c r="N1421">
        <v>4.3075000000000001</v>
      </c>
      <c r="O1421">
        <v>0</v>
      </c>
      <c r="P1421">
        <v>0</v>
      </c>
      <c r="Q1421">
        <v>1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54.696663462330228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54.696663462330228</v>
      </c>
    </row>
    <row r="1422" spans="1:31" x14ac:dyDescent="0.3">
      <c r="A1422">
        <v>2554953</v>
      </c>
      <c r="B1422">
        <v>1</v>
      </c>
      <c r="C1422" t="s">
        <v>80</v>
      </c>
      <c r="D1422" t="s">
        <v>95</v>
      </c>
      <c r="E1422" t="s">
        <v>171</v>
      </c>
      <c r="F1422" t="s">
        <v>4294</v>
      </c>
      <c r="G1422" t="s">
        <v>202</v>
      </c>
      <c r="H1422" t="s">
        <v>157</v>
      </c>
      <c r="I1422" t="s">
        <v>136</v>
      </c>
      <c r="J1422" t="s">
        <v>137</v>
      </c>
      <c r="K1422" t="s">
        <v>138</v>
      </c>
      <c r="L1422" t="s">
        <v>4295</v>
      </c>
      <c r="M1422" t="s">
        <v>4296</v>
      </c>
      <c r="N1422">
        <v>0.87666666599999998</v>
      </c>
      <c r="O1422">
        <v>0</v>
      </c>
      <c r="P1422">
        <v>232</v>
      </c>
      <c r="Q1422">
        <v>0</v>
      </c>
      <c r="R1422">
        <v>0</v>
      </c>
      <c r="S1422">
        <v>0</v>
      </c>
      <c r="T1422">
        <v>2</v>
      </c>
      <c r="U1422">
        <v>0</v>
      </c>
      <c r="V1422">
        <v>0</v>
      </c>
      <c r="W1422">
        <v>0</v>
      </c>
      <c r="X1422">
        <v>45.104896730154231</v>
      </c>
      <c r="Y1422">
        <v>0</v>
      </c>
      <c r="Z1422">
        <v>0</v>
      </c>
      <c r="AA1422">
        <v>0</v>
      </c>
      <c r="AB1422">
        <v>2.4244249678101153</v>
      </c>
      <c r="AC1422">
        <v>0</v>
      </c>
      <c r="AD1422">
        <v>0</v>
      </c>
      <c r="AE1422">
        <v>47.529321697964349</v>
      </c>
    </row>
    <row r="1423" spans="1:31" x14ac:dyDescent="0.3">
      <c r="A1423">
        <v>2554916</v>
      </c>
      <c r="B1423">
        <v>1</v>
      </c>
      <c r="C1423" t="s">
        <v>81</v>
      </c>
      <c r="D1423" t="s">
        <v>112</v>
      </c>
      <c r="E1423" t="s">
        <v>166</v>
      </c>
      <c r="F1423" t="s">
        <v>4297</v>
      </c>
      <c r="G1423" t="s">
        <v>168</v>
      </c>
      <c r="H1423" t="s">
        <v>157</v>
      </c>
      <c r="I1423" t="s">
        <v>136</v>
      </c>
      <c r="J1423" t="s">
        <v>137</v>
      </c>
      <c r="K1423" t="s">
        <v>138</v>
      </c>
      <c r="L1423" t="s">
        <v>3854</v>
      </c>
      <c r="M1423" t="s">
        <v>4298</v>
      </c>
      <c r="N1423">
        <v>3.542777777</v>
      </c>
      <c r="O1423">
        <v>0</v>
      </c>
      <c r="P1423">
        <v>1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0.59958907747519674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0.59958907747519674</v>
      </c>
    </row>
    <row r="1424" spans="1:31" x14ac:dyDescent="0.3">
      <c r="A1424">
        <v>2554272</v>
      </c>
      <c r="B1424">
        <v>1</v>
      </c>
      <c r="C1424" t="s">
        <v>80</v>
      </c>
      <c r="D1424" t="s">
        <v>83</v>
      </c>
      <c r="E1424" t="s">
        <v>171</v>
      </c>
      <c r="F1424" t="s">
        <v>4299</v>
      </c>
      <c r="G1424" t="s">
        <v>190</v>
      </c>
      <c r="H1424" t="s">
        <v>157</v>
      </c>
      <c r="I1424" t="s">
        <v>136</v>
      </c>
      <c r="J1424" t="s">
        <v>137</v>
      </c>
      <c r="K1424" t="s">
        <v>138</v>
      </c>
      <c r="L1424" t="s">
        <v>4300</v>
      </c>
      <c r="M1424" t="s">
        <v>4301</v>
      </c>
      <c r="N1424">
        <v>1.3761111109999999</v>
      </c>
      <c r="O1424">
        <v>0</v>
      </c>
      <c r="P1424">
        <v>52</v>
      </c>
      <c r="Q1424">
        <v>0</v>
      </c>
      <c r="R1424">
        <v>0</v>
      </c>
      <c r="S1424">
        <v>0</v>
      </c>
      <c r="T1424">
        <v>20</v>
      </c>
      <c r="U1424">
        <v>0</v>
      </c>
      <c r="V1424">
        <v>0</v>
      </c>
      <c r="W1424">
        <v>0</v>
      </c>
      <c r="X1424">
        <v>13.994572823219755</v>
      </c>
      <c r="Y1424">
        <v>0</v>
      </c>
      <c r="Z1424">
        <v>0</v>
      </c>
      <c r="AA1424">
        <v>0</v>
      </c>
      <c r="AB1424">
        <v>66.002036861140454</v>
      </c>
      <c r="AC1424">
        <v>0</v>
      </c>
      <c r="AD1424">
        <v>0</v>
      </c>
      <c r="AE1424">
        <v>79.996609684360209</v>
      </c>
    </row>
    <row r="1425" spans="1:31" x14ac:dyDescent="0.3">
      <c r="A1425">
        <v>2554415</v>
      </c>
      <c r="B1425">
        <v>1</v>
      </c>
      <c r="C1425" t="s">
        <v>80</v>
      </c>
      <c r="D1425" t="s">
        <v>103</v>
      </c>
      <c r="E1425" t="s">
        <v>132</v>
      </c>
      <c r="F1425" t="s">
        <v>2388</v>
      </c>
      <c r="G1425" t="s">
        <v>134</v>
      </c>
      <c r="H1425" t="s">
        <v>135</v>
      </c>
      <c r="I1425" t="s">
        <v>136</v>
      </c>
      <c r="J1425" t="s">
        <v>137</v>
      </c>
      <c r="K1425" t="s">
        <v>138</v>
      </c>
      <c r="L1425" t="s">
        <v>4302</v>
      </c>
      <c r="M1425" t="s">
        <v>4303</v>
      </c>
      <c r="N1425">
        <v>0.69194444399999999</v>
      </c>
      <c r="O1425">
        <v>1</v>
      </c>
      <c r="P1425">
        <v>2275</v>
      </c>
      <c r="Q1425">
        <v>32</v>
      </c>
      <c r="R1425">
        <v>22</v>
      </c>
      <c r="S1425">
        <v>46</v>
      </c>
      <c r="T1425">
        <v>1176</v>
      </c>
      <c r="U1425">
        <v>15</v>
      </c>
      <c r="V1425">
        <v>14</v>
      </c>
      <c r="W1425">
        <v>0.25589085862934419</v>
      </c>
      <c r="X1425">
        <v>359.82365631177964</v>
      </c>
      <c r="Y1425">
        <v>293.58238524235048</v>
      </c>
      <c r="Z1425">
        <v>43.242249787308765</v>
      </c>
      <c r="AA1425">
        <v>1363.6792378423636</v>
      </c>
      <c r="AB1425">
        <v>878.21793779145253</v>
      </c>
      <c r="AC1425">
        <v>860.35340415121982</v>
      </c>
      <c r="AD1425">
        <v>342.60947307800745</v>
      </c>
      <c r="AE1425">
        <v>4141.7642350631122</v>
      </c>
    </row>
    <row r="1426" spans="1:31" x14ac:dyDescent="0.3">
      <c r="A1426">
        <v>2554601</v>
      </c>
      <c r="B1426">
        <v>1</v>
      </c>
      <c r="C1426" t="s">
        <v>80</v>
      </c>
      <c r="D1426" t="s">
        <v>84</v>
      </c>
      <c r="E1426" t="s">
        <v>155</v>
      </c>
      <c r="F1426" t="s">
        <v>4304</v>
      </c>
      <c r="G1426" t="s">
        <v>229</v>
      </c>
      <c r="H1426" t="s">
        <v>157</v>
      </c>
      <c r="I1426" t="s">
        <v>136</v>
      </c>
      <c r="J1426" t="s">
        <v>137</v>
      </c>
      <c r="K1426" t="s">
        <v>138</v>
      </c>
      <c r="L1426" t="s">
        <v>4305</v>
      </c>
      <c r="M1426" t="s">
        <v>4306</v>
      </c>
      <c r="N1426">
        <v>0.86194444400000003</v>
      </c>
      <c r="O1426">
        <v>0</v>
      </c>
      <c r="P1426">
        <v>672</v>
      </c>
      <c r="Q1426">
        <v>0</v>
      </c>
      <c r="R1426">
        <v>0</v>
      </c>
      <c r="S1426">
        <v>0</v>
      </c>
      <c r="T1426">
        <v>41</v>
      </c>
      <c r="U1426">
        <v>0</v>
      </c>
      <c r="V1426">
        <v>0</v>
      </c>
      <c r="W1426">
        <v>0</v>
      </c>
      <c r="X1426">
        <v>125.80105465875552</v>
      </c>
      <c r="Y1426">
        <v>0</v>
      </c>
      <c r="Z1426">
        <v>0</v>
      </c>
      <c r="AA1426">
        <v>0</v>
      </c>
      <c r="AB1426">
        <v>38.482113319473392</v>
      </c>
      <c r="AC1426">
        <v>0</v>
      </c>
      <c r="AD1426">
        <v>0</v>
      </c>
      <c r="AE1426">
        <v>164.2831679782289</v>
      </c>
    </row>
    <row r="1427" spans="1:31" x14ac:dyDescent="0.3">
      <c r="A1427">
        <v>2554458</v>
      </c>
      <c r="B1427">
        <v>1</v>
      </c>
      <c r="C1427" t="s">
        <v>80</v>
      </c>
      <c r="D1427" t="s">
        <v>102</v>
      </c>
      <c r="E1427" t="s">
        <v>141</v>
      </c>
      <c r="F1427" t="s">
        <v>1138</v>
      </c>
      <c r="G1427" t="s">
        <v>194</v>
      </c>
      <c r="H1427" t="s">
        <v>135</v>
      </c>
      <c r="I1427" t="s">
        <v>136</v>
      </c>
      <c r="J1427" t="s">
        <v>137</v>
      </c>
      <c r="K1427" t="s">
        <v>144</v>
      </c>
      <c r="L1427" t="s">
        <v>4307</v>
      </c>
      <c r="M1427" t="s">
        <v>4308</v>
      </c>
      <c r="N1427">
        <v>5.0891666659999997</v>
      </c>
      <c r="O1427">
        <v>1</v>
      </c>
      <c r="P1427">
        <v>1052</v>
      </c>
      <c r="Q1427">
        <v>2</v>
      </c>
      <c r="R1427">
        <v>17</v>
      </c>
      <c r="S1427">
        <v>9</v>
      </c>
      <c r="T1427">
        <v>79</v>
      </c>
      <c r="U1427">
        <v>0</v>
      </c>
      <c r="V1427">
        <v>0</v>
      </c>
      <c r="W1427">
        <v>1.8899948620140001</v>
      </c>
      <c r="X1427">
        <v>728.32676807379005</v>
      </c>
      <c r="Y1427">
        <v>19.464408685060121</v>
      </c>
      <c r="Z1427">
        <v>164.20636842853034</v>
      </c>
      <c r="AA1427">
        <v>572.31381221615572</v>
      </c>
      <c r="AB1427">
        <v>313.4776694379571</v>
      </c>
      <c r="AC1427">
        <v>0</v>
      </c>
      <c r="AD1427">
        <v>0</v>
      </c>
      <c r="AE1427">
        <v>1799.6790217035073</v>
      </c>
    </row>
    <row r="1428" spans="1:31" x14ac:dyDescent="0.3">
      <c r="A1428">
        <v>2554581</v>
      </c>
      <c r="B1428">
        <v>1</v>
      </c>
      <c r="C1428" t="s">
        <v>81</v>
      </c>
      <c r="D1428" t="s">
        <v>115</v>
      </c>
      <c r="E1428" t="s">
        <v>166</v>
      </c>
      <c r="F1428" t="s">
        <v>4309</v>
      </c>
      <c r="G1428" t="s">
        <v>168</v>
      </c>
      <c r="H1428" t="s">
        <v>157</v>
      </c>
      <c r="I1428" t="s">
        <v>136</v>
      </c>
      <c r="J1428" t="s">
        <v>137</v>
      </c>
      <c r="K1428" t="s">
        <v>138</v>
      </c>
      <c r="L1428" t="s">
        <v>4310</v>
      </c>
      <c r="M1428" t="s">
        <v>4311</v>
      </c>
      <c r="N1428">
        <v>1.693888888</v>
      </c>
      <c r="O1428">
        <v>0</v>
      </c>
      <c r="P1428">
        <v>1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6.1612907253333352E-5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6.1612907253333352E-5</v>
      </c>
    </row>
    <row r="1429" spans="1:31" x14ac:dyDescent="0.3">
      <c r="A1429">
        <v>2554495</v>
      </c>
      <c r="B1429">
        <v>1</v>
      </c>
      <c r="C1429" t="s">
        <v>80</v>
      </c>
      <c r="D1429" t="s">
        <v>90</v>
      </c>
      <c r="E1429" t="s">
        <v>184</v>
      </c>
      <c r="F1429" t="s">
        <v>4312</v>
      </c>
      <c r="G1429" t="s">
        <v>194</v>
      </c>
      <c r="H1429" t="s">
        <v>135</v>
      </c>
      <c r="I1429" t="s">
        <v>136</v>
      </c>
      <c r="J1429" t="s">
        <v>137</v>
      </c>
      <c r="K1429" t="s">
        <v>144</v>
      </c>
      <c r="L1429" t="s">
        <v>4313</v>
      </c>
      <c r="M1429" t="s">
        <v>4314</v>
      </c>
      <c r="N1429">
        <v>4.1452777770000004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2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135.82742791174502</v>
      </c>
      <c r="AC1429">
        <v>0</v>
      </c>
      <c r="AD1429">
        <v>0</v>
      </c>
      <c r="AE1429">
        <v>135.82742791174502</v>
      </c>
    </row>
    <row r="1430" spans="1:31" x14ac:dyDescent="0.3">
      <c r="A1430">
        <v>2554355</v>
      </c>
      <c r="B1430">
        <v>1</v>
      </c>
      <c r="C1430" t="s">
        <v>80</v>
      </c>
      <c r="D1430" t="s">
        <v>108</v>
      </c>
      <c r="E1430" t="s">
        <v>171</v>
      </c>
      <c r="F1430" t="s">
        <v>4315</v>
      </c>
      <c r="G1430" t="s">
        <v>229</v>
      </c>
      <c r="H1430" t="s">
        <v>157</v>
      </c>
      <c r="I1430" t="s">
        <v>136</v>
      </c>
      <c r="J1430" t="s">
        <v>137</v>
      </c>
      <c r="K1430" t="s">
        <v>138</v>
      </c>
      <c r="L1430" t="s">
        <v>4316</v>
      </c>
      <c r="M1430" t="s">
        <v>4317</v>
      </c>
      <c r="N1430">
        <v>3.7441666659999999</v>
      </c>
      <c r="O1430">
        <v>0</v>
      </c>
      <c r="P1430">
        <v>5</v>
      </c>
      <c r="Q1430">
        <v>0</v>
      </c>
      <c r="R1430">
        <v>1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2.8728018036398022</v>
      </c>
      <c r="Y1430">
        <v>0</v>
      </c>
      <c r="Z1430">
        <v>2.0948702544902501E-2</v>
      </c>
      <c r="AA1430">
        <v>0</v>
      </c>
      <c r="AB1430">
        <v>0</v>
      </c>
      <c r="AC1430">
        <v>0</v>
      </c>
      <c r="AD1430">
        <v>0</v>
      </c>
      <c r="AE1430">
        <v>2.8937505061847046</v>
      </c>
    </row>
    <row r="1431" spans="1:31" x14ac:dyDescent="0.3">
      <c r="A1431">
        <v>2554687</v>
      </c>
      <c r="B1431">
        <v>1</v>
      </c>
      <c r="C1431" t="s">
        <v>80</v>
      </c>
      <c r="D1431" t="s">
        <v>88</v>
      </c>
      <c r="E1431" t="s">
        <v>175</v>
      </c>
      <c r="F1431" t="s">
        <v>4318</v>
      </c>
      <c r="G1431" t="s">
        <v>213</v>
      </c>
      <c r="H1431" t="s">
        <v>157</v>
      </c>
      <c r="I1431" t="s">
        <v>136</v>
      </c>
      <c r="J1431" t="s">
        <v>137</v>
      </c>
      <c r="K1431" t="s">
        <v>138</v>
      </c>
      <c r="L1431" t="s">
        <v>4319</v>
      </c>
      <c r="M1431" t="s">
        <v>4320</v>
      </c>
      <c r="N1431">
        <v>5.7083333329999997</v>
      </c>
      <c r="O1431">
        <v>0</v>
      </c>
      <c r="P1431">
        <v>45</v>
      </c>
      <c r="Q1431">
        <v>0</v>
      </c>
      <c r="R1431">
        <v>0</v>
      </c>
      <c r="S1431">
        <v>0</v>
      </c>
      <c r="T1431">
        <v>4</v>
      </c>
      <c r="U1431">
        <v>0</v>
      </c>
      <c r="V1431">
        <v>0</v>
      </c>
      <c r="W1431">
        <v>0</v>
      </c>
      <c r="X1431">
        <v>67.027384310486866</v>
      </c>
      <c r="Y1431">
        <v>0</v>
      </c>
      <c r="Z1431">
        <v>0</v>
      </c>
      <c r="AA1431">
        <v>0</v>
      </c>
      <c r="AB1431">
        <v>23.741989272596527</v>
      </c>
      <c r="AC1431">
        <v>0</v>
      </c>
      <c r="AD1431">
        <v>0</v>
      </c>
      <c r="AE1431">
        <v>90.769373583083393</v>
      </c>
    </row>
    <row r="1432" spans="1:31" x14ac:dyDescent="0.3">
      <c r="A1432">
        <v>2554996</v>
      </c>
      <c r="B1432">
        <v>1</v>
      </c>
      <c r="C1432" t="s">
        <v>80</v>
      </c>
      <c r="D1432" t="s">
        <v>95</v>
      </c>
      <c r="E1432" t="s">
        <v>171</v>
      </c>
      <c r="F1432" t="s">
        <v>4321</v>
      </c>
      <c r="G1432" t="s">
        <v>202</v>
      </c>
      <c r="H1432" t="s">
        <v>157</v>
      </c>
      <c r="I1432" t="s">
        <v>136</v>
      </c>
      <c r="J1432" t="s">
        <v>137</v>
      </c>
      <c r="K1432" t="s">
        <v>138</v>
      </c>
      <c r="L1432" t="s">
        <v>4322</v>
      </c>
      <c r="M1432" t="s">
        <v>4323</v>
      </c>
      <c r="N1432">
        <v>0.71333333300000001</v>
      </c>
      <c r="O1432">
        <v>0</v>
      </c>
      <c r="P1432">
        <v>127</v>
      </c>
      <c r="Q1432">
        <v>0</v>
      </c>
      <c r="R1432">
        <v>0</v>
      </c>
      <c r="S1432">
        <v>0</v>
      </c>
      <c r="T1432">
        <v>4</v>
      </c>
      <c r="U1432">
        <v>0</v>
      </c>
      <c r="V1432">
        <v>0</v>
      </c>
      <c r="W1432">
        <v>0</v>
      </c>
      <c r="X1432">
        <v>13.68404818890739</v>
      </c>
      <c r="Y1432">
        <v>0</v>
      </c>
      <c r="Z1432">
        <v>0</v>
      </c>
      <c r="AA1432">
        <v>0</v>
      </c>
      <c r="AB1432">
        <v>3.2327250298718226</v>
      </c>
      <c r="AC1432">
        <v>0</v>
      </c>
      <c r="AD1432">
        <v>0</v>
      </c>
      <c r="AE1432">
        <v>16.916773218779213</v>
      </c>
    </row>
    <row r="1433" spans="1:31" x14ac:dyDescent="0.3">
      <c r="A1433">
        <v>2554710</v>
      </c>
      <c r="B1433">
        <v>1</v>
      </c>
      <c r="C1433" t="s">
        <v>81</v>
      </c>
      <c r="D1433" t="s">
        <v>116</v>
      </c>
      <c r="E1433" t="s">
        <v>141</v>
      </c>
      <c r="F1433" t="s">
        <v>4324</v>
      </c>
      <c r="G1433" t="s">
        <v>202</v>
      </c>
      <c r="H1433" t="s">
        <v>135</v>
      </c>
      <c r="I1433" t="s">
        <v>136</v>
      </c>
      <c r="J1433" t="s">
        <v>137</v>
      </c>
      <c r="K1433" t="s">
        <v>138</v>
      </c>
      <c r="L1433" t="s">
        <v>4325</v>
      </c>
      <c r="M1433" t="s">
        <v>4326</v>
      </c>
      <c r="N1433">
        <v>1.4783333329999999</v>
      </c>
      <c r="O1433">
        <v>0</v>
      </c>
      <c r="P1433">
        <v>0</v>
      </c>
      <c r="Q1433">
        <v>19</v>
      </c>
      <c r="R1433">
        <v>0</v>
      </c>
      <c r="S1433">
        <v>1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38.989128099541304</v>
      </c>
      <c r="Z1433">
        <v>0</v>
      </c>
      <c r="AA1433">
        <v>58.896074101709623</v>
      </c>
      <c r="AB1433">
        <v>0</v>
      </c>
      <c r="AC1433">
        <v>0</v>
      </c>
      <c r="AD1433">
        <v>0</v>
      </c>
      <c r="AE1433">
        <v>97.885202201250934</v>
      </c>
    </row>
    <row r="1434" spans="1:31" x14ac:dyDescent="0.3">
      <c r="A1434">
        <v>2554850</v>
      </c>
      <c r="B1434">
        <v>1</v>
      </c>
      <c r="C1434" t="s">
        <v>80</v>
      </c>
      <c r="D1434" t="s">
        <v>83</v>
      </c>
      <c r="E1434" t="s">
        <v>171</v>
      </c>
      <c r="F1434" t="s">
        <v>4327</v>
      </c>
      <c r="G1434" t="s">
        <v>143</v>
      </c>
      <c r="H1434" t="s">
        <v>157</v>
      </c>
      <c r="I1434" t="s">
        <v>136</v>
      </c>
      <c r="J1434" t="s">
        <v>137</v>
      </c>
      <c r="K1434" t="s">
        <v>144</v>
      </c>
      <c r="L1434" t="s">
        <v>4328</v>
      </c>
      <c r="M1434" t="s">
        <v>4329</v>
      </c>
      <c r="N1434">
        <v>4.7811111110000004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11</v>
      </c>
      <c r="U1434">
        <v>0</v>
      </c>
      <c r="V1434">
        <v>3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164.35324305781586</v>
      </c>
      <c r="AC1434">
        <v>0</v>
      </c>
      <c r="AD1434">
        <v>101.86003798760973</v>
      </c>
      <c r="AE1434">
        <v>266.21328104542556</v>
      </c>
    </row>
    <row r="1435" spans="1:31" x14ac:dyDescent="0.3">
      <c r="A1435">
        <v>2554315</v>
      </c>
      <c r="B1435">
        <v>1</v>
      </c>
      <c r="C1435" t="s">
        <v>80</v>
      </c>
      <c r="D1435" t="s">
        <v>98</v>
      </c>
      <c r="E1435" t="s">
        <v>141</v>
      </c>
      <c r="F1435" t="s">
        <v>4330</v>
      </c>
      <c r="G1435" t="s">
        <v>194</v>
      </c>
      <c r="H1435" t="s">
        <v>135</v>
      </c>
      <c r="I1435" t="s">
        <v>136</v>
      </c>
      <c r="J1435" t="s">
        <v>137</v>
      </c>
      <c r="K1435" t="s">
        <v>144</v>
      </c>
      <c r="L1435" t="s">
        <v>4331</v>
      </c>
      <c r="M1435" t="s">
        <v>4332</v>
      </c>
      <c r="N1435">
        <v>6.2305555549999996</v>
      </c>
      <c r="O1435">
        <v>0</v>
      </c>
      <c r="P1435">
        <v>3206</v>
      </c>
      <c r="Q1435">
        <v>11</v>
      </c>
      <c r="R1435">
        <v>728</v>
      </c>
      <c r="S1435">
        <v>22</v>
      </c>
      <c r="T1435">
        <v>830</v>
      </c>
      <c r="U1435">
        <v>4</v>
      </c>
      <c r="V1435">
        <v>0</v>
      </c>
      <c r="W1435">
        <v>0</v>
      </c>
      <c r="X1435">
        <v>3137.5241698072764</v>
      </c>
      <c r="Y1435">
        <v>172.43510176753529</v>
      </c>
      <c r="Z1435">
        <v>3207.5807212306677</v>
      </c>
      <c r="AA1435">
        <v>1731.9080991783073</v>
      </c>
      <c r="AB1435">
        <v>4208.9448040703292</v>
      </c>
      <c r="AC1435">
        <v>2440.8008221657028</v>
      </c>
      <c r="AD1435">
        <v>0</v>
      </c>
      <c r="AE1435">
        <v>14899.19371821982</v>
      </c>
    </row>
    <row r="1436" spans="1:31" x14ac:dyDescent="0.3">
      <c r="A1436">
        <v>2554624</v>
      </c>
      <c r="B1436">
        <v>1</v>
      </c>
      <c r="C1436" t="s">
        <v>80</v>
      </c>
      <c r="D1436" t="s">
        <v>83</v>
      </c>
      <c r="E1436" t="s">
        <v>171</v>
      </c>
      <c r="F1436" t="s">
        <v>4333</v>
      </c>
      <c r="G1436" t="s">
        <v>190</v>
      </c>
      <c r="H1436" t="s">
        <v>157</v>
      </c>
      <c r="I1436" t="s">
        <v>136</v>
      </c>
      <c r="J1436" t="s">
        <v>137</v>
      </c>
      <c r="K1436" t="s">
        <v>138</v>
      </c>
      <c r="L1436" t="s">
        <v>4334</v>
      </c>
      <c r="M1436" t="s">
        <v>4335</v>
      </c>
      <c r="N1436">
        <v>2.1802777770000001</v>
      </c>
      <c r="O1436">
        <v>0</v>
      </c>
      <c r="P1436">
        <v>1</v>
      </c>
      <c r="Q1436">
        <v>0</v>
      </c>
      <c r="R1436">
        <v>0</v>
      </c>
      <c r="S1436">
        <v>0</v>
      </c>
      <c r="T1436">
        <v>27</v>
      </c>
      <c r="U1436">
        <v>0</v>
      </c>
      <c r="V1436">
        <v>8</v>
      </c>
      <c r="W1436">
        <v>0</v>
      </c>
      <c r="X1436">
        <v>4.9147994703316669E-2</v>
      </c>
      <c r="Y1436">
        <v>0</v>
      </c>
      <c r="Z1436">
        <v>0</v>
      </c>
      <c r="AA1436">
        <v>0</v>
      </c>
      <c r="AB1436">
        <v>197.34995240376992</v>
      </c>
      <c r="AC1436">
        <v>0</v>
      </c>
      <c r="AD1436">
        <v>1300.9807233123599</v>
      </c>
      <c r="AE1436">
        <v>1498.3798237108331</v>
      </c>
    </row>
    <row r="1437" spans="1:31" x14ac:dyDescent="0.3">
      <c r="A1437">
        <v>2554418</v>
      </c>
      <c r="B1437">
        <v>1</v>
      </c>
      <c r="C1437" t="s">
        <v>81</v>
      </c>
      <c r="D1437" t="s">
        <v>120</v>
      </c>
      <c r="E1437" t="s">
        <v>141</v>
      </c>
      <c r="F1437" t="s">
        <v>4336</v>
      </c>
      <c r="G1437" t="s">
        <v>134</v>
      </c>
      <c r="H1437" t="s">
        <v>135</v>
      </c>
      <c r="I1437" t="s">
        <v>136</v>
      </c>
      <c r="J1437" t="s">
        <v>137</v>
      </c>
      <c r="K1437" t="s">
        <v>138</v>
      </c>
      <c r="L1437" t="s">
        <v>4337</v>
      </c>
      <c r="M1437" t="s">
        <v>4338</v>
      </c>
      <c r="N1437">
        <v>0.82305555500000005</v>
      </c>
      <c r="O1437">
        <v>0</v>
      </c>
      <c r="P1437">
        <v>1146</v>
      </c>
      <c r="Q1437">
        <v>0</v>
      </c>
      <c r="R1437">
        <v>8</v>
      </c>
      <c r="S1437">
        <v>0</v>
      </c>
      <c r="T1437">
        <v>146</v>
      </c>
      <c r="U1437">
        <v>1</v>
      </c>
      <c r="V1437">
        <v>0</v>
      </c>
      <c r="W1437">
        <v>0</v>
      </c>
      <c r="X1437">
        <v>169.90400794408799</v>
      </c>
      <c r="Y1437">
        <v>0</v>
      </c>
      <c r="Z1437">
        <v>11.768266630221877</v>
      </c>
      <c r="AA1437">
        <v>0</v>
      </c>
      <c r="AB1437">
        <v>76.744668663317711</v>
      </c>
      <c r="AC1437">
        <v>9.6896066729810499</v>
      </c>
      <c r="AD1437">
        <v>0</v>
      </c>
      <c r="AE1437">
        <v>268.10654991060863</v>
      </c>
    </row>
    <row r="1438" spans="1:31" x14ac:dyDescent="0.3">
      <c r="A1438">
        <v>2554372</v>
      </c>
      <c r="B1438">
        <v>1</v>
      </c>
      <c r="C1438" t="s">
        <v>80</v>
      </c>
      <c r="D1438" t="s">
        <v>95</v>
      </c>
      <c r="E1438" t="s">
        <v>184</v>
      </c>
      <c r="F1438" t="s">
        <v>4339</v>
      </c>
      <c r="G1438" t="s">
        <v>149</v>
      </c>
      <c r="H1438" t="s">
        <v>135</v>
      </c>
      <c r="I1438" t="s">
        <v>136</v>
      </c>
      <c r="J1438" t="s">
        <v>137</v>
      </c>
      <c r="K1438" t="s">
        <v>138</v>
      </c>
      <c r="L1438" t="s">
        <v>4340</v>
      </c>
      <c r="M1438" t="s">
        <v>4341</v>
      </c>
      <c r="N1438">
        <v>2.4458333329999999</v>
      </c>
      <c r="O1438">
        <v>0</v>
      </c>
      <c r="P1438">
        <v>73</v>
      </c>
      <c r="Q1438">
        <v>0</v>
      </c>
      <c r="R1438">
        <v>18</v>
      </c>
      <c r="S1438">
        <v>0</v>
      </c>
      <c r="T1438">
        <v>21</v>
      </c>
      <c r="U1438">
        <v>0</v>
      </c>
      <c r="V1438">
        <v>0</v>
      </c>
      <c r="W1438">
        <v>0</v>
      </c>
      <c r="X1438">
        <v>32.158314681863878</v>
      </c>
      <c r="Y1438">
        <v>0</v>
      </c>
      <c r="Z1438">
        <v>18.944463940443978</v>
      </c>
      <c r="AA1438">
        <v>0</v>
      </c>
      <c r="AB1438">
        <v>51.341537843419104</v>
      </c>
      <c r="AC1438">
        <v>0</v>
      </c>
      <c r="AD1438">
        <v>0</v>
      </c>
      <c r="AE1438">
        <v>102.44431646572696</v>
      </c>
    </row>
    <row r="1439" spans="1:31" x14ac:dyDescent="0.3">
      <c r="A1439">
        <v>2554913</v>
      </c>
      <c r="B1439">
        <v>1</v>
      </c>
      <c r="C1439" t="s">
        <v>81</v>
      </c>
      <c r="D1439" t="s">
        <v>127</v>
      </c>
      <c r="E1439" t="s">
        <v>184</v>
      </c>
      <c r="F1439" t="s">
        <v>4342</v>
      </c>
      <c r="G1439" t="s">
        <v>149</v>
      </c>
      <c r="H1439" t="s">
        <v>135</v>
      </c>
      <c r="I1439" t="s">
        <v>136</v>
      </c>
      <c r="J1439" t="s">
        <v>137</v>
      </c>
      <c r="K1439" t="s">
        <v>138</v>
      </c>
      <c r="L1439" t="s">
        <v>4343</v>
      </c>
      <c r="M1439" t="s">
        <v>4344</v>
      </c>
      <c r="N1439">
        <v>1.862222222</v>
      </c>
      <c r="O1439">
        <v>0</v>
      </c>
      <c r="P1439">
        <v>0</v>
      </c>
      <c r="Q1439">
        <v>0</v>
      </c>
      <c r="R1439">
        <v>11</v>
      </c>
      <c r="S1439">
        <v>0</v>
      </c>
      <c r="T1439">
        <v>1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33.814654627122138</v>
      </c>
      <c r="AA1439">
        <v>0</v>
      </c>
      <c r="AB1439">
        <v>10.307596064139261</v>
      </c>
      <c r="AC1439">
        <v>0</v>
      </c>
      <c r="AD1439">
        <v>0</v>
      </c>
      <c r="AE1439">
        <v>44.122250691261399</v>
      </c>
    </row>
    <row r="1440" spans="1:31" x14ac:dyDescent="0.3">
      <c r="A1440">
        <v>2554604</v>
      </c>
      <c r="B1440">
        <v>1</v>
      </c>
      <c r="C1440" t="s">
        <v>81</v>
      </c>
      <c r="D1440" t="s">
        <v>117</v>
      </c>
      <c r="E1440" t="s">
        <v>155</v>
      </c>
      <c r="F1440" t="s">
        <v>4345</v>
      </c>
      <c r="G1440" t="s">
        <v>194</v>
      </c>
      <c r="H1440" t="s">
        <v>157</v>
      </c>
      <c r="I1440" t="s">
        <v>136</v>
      </c>
      <c r="J1440" t="s">
        <v>137</v>
      </c>
      <c r="K1440" t="s">
        <v>144</v>
      </c>
      <c r="L1440" t="s">
        <v>3991</v>
      </c>
      <c r="M1440" t="s">
        <v>4346</v>
      </c>
      <c r="N1440">
        <v>2.8741666659999998</v>
      </c>
      <c r="O1440">
        <v>0</v>
      </c>
      <c r="P1440">
        <v>6</v>
      </c>
      <c r="Q1440">
        <v>0</v>
      </c>
      <c r="R1440">
        <v>3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2.8271011634170207</v>
      </c>
      <c r="Y1440">
        <v>0</v>
      </c>
      <c r="Z1440">
        <v>11.27539250415402</v>
      </c>
      <c r="AA1440">
        <v>0</v>
      </c>
      <c r="AB1440">
        <v>0</v>
      </c>
      <c r="AC1440">
        <v>0</v>
      </c>
      <c r="AD1440">
        <v>0</v>
      </c>
      <c r="AE1440">
        <v>14.102493667571041</v>
      </c>
    </row>
    <row r="1441" spans="1:31" x14ac:dyDescent="0.3">
      <c r="A1441">
        <v>2554392</v>
      </c>
      <c r="B1441">
        <v>1</v>
      </c>
      <c r="C1441" t="s">
        <v>80</v>
      </c>
      <c r="D1441" t="s">
        <v>91</v>
      </c>
      <c r="E1441" t="s">
        <v>184</v>
      </c>
      <c r="F1441" t="s">
        <v>4347</v>
      </c>
      <c r="G1441" t="s">
        <v>202</v>
      </c>
      <c r="H1441" t="s">
        <v>135</v>
      </c>
      <c r="I1441" t="s">
        <v>136</v>
      </c>
      <c r="J1441" t="s">
        <v>137</v>
      </c>
      <c r="K1441" t="s">
        <v>138</v>
      </c>
      <c r="L1441" t="s">
        <v>4348</v>
      </c>
      <c r="M1441" t="s">
        <v>4349</v>
      </c>
      <c r="N1441">
        <v>0.91555555499999997</v>
      </c>
      <c r="O1441">
        <v>0</v>
      </c>
      <c r="P1441">
        <v>3</v>
      </c>
      <c r="Q1441">
        <v>2</v>
      </c>
      <c r="R1441">
        <v>5</v>
      </c>
      <c r="S1441">
        <v>12</v>
      </c>
      <c r="T1441">
        <v>19</v>
      </c>
      <c r="U1441">
        <v>0</v>
      </c>
      <c r="V1441">
        <v>0</v>
      </c>
      <c r="W1441">
        <v>0</v>
      </c>
      <c r="X1441">
        <v>0.14544498375063999</v>
      </c>
      <c r="Y1441">
        <v>16.670300459881201</v>
      </c>
      <c r="Z1441">
        <v>5.7199911012376532</v>
      </c>
      <c r="AA1441">
        <v>128.47474319173509</v>
      </c>
      <c r="AB1441">
        <v>24.086635264883199</v>
      </c>
      <c r="AC1441">
        <v>0</v>
      </c>
      <c r="AD1441">
        <v>0</v>
      </c>
      <c r="AE1441">
        <v>175.09711500148777</v>
      </c>
    </row>
    <row r="1442" spans="1:31" x14ac:dyDescent="0.3">
      <c r="A1442">
        <v>2554435</v>
      </c>
      <c r="B1442">
        <v>1</v>
      </c>
      <c r="C1442" t="s">
        <v>80</v>
      </c>
      <c r="D1442" t="s">
        <v>105</v>
      </c>
      <c r="E1442" t="s">
        <v>141</v>
      </c>
      <c r="F1442" t="s">
        <v>4350</v>
      </c>
      <c r="G1442" t="s">
        <v>134</v>
      </c>
      <c r="H1442" t="s">
        <v>135</v>
      </c>
      <c r="I1442" t="s">
        <v>136</v>
      </c>
      <c r="J1442" t="s">
        <v>137</v>
      </c>
      <c r="K1442" t="s">
        <v>138</v>
      </c>
      <c r="L1442" t="s">
        <v>4351</v>
      </c>
      <c r="M1442" t="s">
        <v>4352</v>
      </c>
      <c r="N1442">
        <v>1.870833333</v>
      </c>
      <c r="O1442">
        <v>2</v>
      </c>
      <c r="P1442">
        <v>309</v>
      </c>
      <c r="Q1442">
        <v>2</v>
      </c>
      <c r="R1442">
        <v>20</v>
      </c>
      <c r="S1442">
        <v>16</v>
      </c>
      <c r="T1442">
        <v>66</v>
      </c>
      <c r="U1442">
        <v>2</v>
      </c>
      <c r="V1442">
        <v>0</v>
      </c>
      <c r="W1442">
        <v>2.5897188559020075</v>
      </c>
      <c r="X1442">
        <v>122.40833523295349</v>
      </c>
      <c r="Y1442">
        <v>3.1952559355721957</v>
      </c>
      <c r="Z1442">
        <v>14.387498662703335</v>
      </c>
      <c r="AA1442">
        <v>144.92391907588882</v>
      </c>
      <c r="AB1442">
        <v>120.55362119690997</v>
      </c>
      <c r="AC1442">
        <v>247.9124491818888</v>
      </c>
      <c r="AD1442">
        <v>0</v>
      </c>
      <c r="AE1442">
        <v>655.9707981418187</v>
      </c>
    </row>
    <row r="1443" spans="1:31" x14ac:dyDescent="0.3">
      <c r="A1443">
        <v>2554933</v>
      </c>
      <c r="B1443">
        <v>1</v>
      </c>
      <c r="C1443" t="s">
        <v>81</v>
      </c>
      <c r="D1443" t="s">
        <v>113</v>
      </c>
      <c r="E1443" t="s">
        <v>141</v>
      </c>
      <c r="F1443" t="s">
        <v>4353</v>
      </c>
      <c r="G1443" t="s">
        <v>134</v>
      </c>
      <c r="H1443" t="s">
        <v>135</v>
      </c>
      <c r="I1443" t="s">
        <v>136</v>
      </c>
      <c r="J1443" t="s">
        <v>137</v>
      </c>
      <c r="K1443" t="s">
        <v>138</v>
      </c>
      <c r="L1443" t="s">
        <v>4354</v>
      </c>
      <c r="M1443" t="s">
        <v>4355</v>
      </c>
      <c r="N1443">
        <v>0.96944444399999996</v>
      </c>
      <c r="O1443">
        <v>9</v>
      </c>
      <c r="P1443">
        <v>1305</v>
      </c>
      <c r="Q1443">
        <v>59</v>
      </c>
      <c r="R1443">
        <v>405</v>
      </c>
      <c r="S1443">
        <v>38</v>
      </c>
      <c r="T1443">
        <v>497</v>
      </c>
      <c r="U1443">
        <v>21</v>
      </c>
      <c r="V1443">
        <v>4</v>
      </c>
      <c r="W1443">
        <v>2.0762480276006219</v>
      </c>
      <c r="X1443">
        <v>233.39131597327605</v>
      </c>
      <c r="Y1443">
        <v>235.38720680451209</v>
      </c>
      <c r="Z1443">
        <v>357.5050580768206</v>
      </c>
      <c r="AA1443">
        <v>1351.1191931870899</v>
      </c>
      <c r="AB1443">
        <v>566.66025445518937</v>
      </c>
      <c r="AC1443">
        <v>2956.4034567727008</v>
      </c>
      <c r="AD1443">
        <v>3.7539381663880751</v>
      </c>
      <c r="AE1443">
        <v>5706.2966714635777</v>
      </c>
    </row>
    <row r="1444" spans="1:31" x14ac:dyDescent="0.3">
      <c r="A1444">
        <v>2554541</v>
      </c>
      <c r="B1444">
        <v>1</v>
      </c>
      <c r="C1444" t="s">
        <v>80</v>
      </c>
      <c r="D1444" t="s">
        <v>96</v>
      </c>
      <c r="E1444" t="s">
        <v>166</v>
      </c>
      <c r="F1444" t="s">
        <v>4356</v>
      </c>
      <c r="G1444" t="s">
        <v>168</v>
      </c>
      <c r="H1444" t="s">
        <v>157</v>
      </c>
      <c r="I1444" t="s">
        <v>136</v>
      </c>
      <c r="J1444" t="s">
        <v>137</v>
      </c>
      <c r="K1444" t="s">
        <v>138</v>
      </c>
      <c r="L1444" t="s">
        <v>4357</v>
      </c>
      <c r="M1444" t="s">
        <v>4358</v>
      </c>
      <c r="N1444">
        <v>2.485833333</v>
      </c>
      <c r="O1444">
        <v>0</v>
      </c>
      <c r="P1444">
        <v>2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0.19077236129224001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0.19077236129224001</v>
      </c>
    </row>
    <row r="1445" spans="1:31" x14ac:dyDescent="0.3">
      <c r="A1445">
        <v>2554398</v>
      </c>
      <c r="B1445">
        <v>1</v>
      </c>
      <c r="C1445" t="s">
        <v>81</v>
      </c>
      <c r="D1445" t="s">
        <v>115</v>
      </c>
      <c r="E1445" t="s">
        <v>171</v>
      </c>
      <c r="F1445" t="s">
        <v>3510</v>
      </c>
      <c r="G1445" t="s">
        <v>143</v>
      </c>
      <c r="H1445" t="s">
        <v>157</v>
      </c>
      <c r="I1445" t="s">
        <v>136</v>
      </c>
      <c r="J1445" t="s">
        <v>137</v>
      </c>
      <c r="K1445" t="s">
        <v>144</v>
      </c>
      <c r="L1445" t="s">
        <v>4359</v>
      </c>
      <c r="M1445" t="s">
        <v>4360</v>
      </c>
      <c r="N1445">
        <v>6.8375000000000004</v>
      </c>
      <c r="O1445">
        <v>0</v>
      </c>
      <c r="P1445">
        <v>33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26.219596306910073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26.219596306910073</v>
      </c>
    </row>
    <row r="1446" spans="1:31" x14ac:dyDescent="0.3">
      <c r="A1446">
        <v>2554249</v>
      </c>
      <c r="B1446">
        <v>1</v>
      </c>
      <c r="C1446" t="s">
        <v>81</v>
      </c>
      <c r="D1446" t="s">
        <v>115</v>
      </c>
      <c r="E1446" t="s">
        <v>147</v>
      </c>
      <c r="F1446" t="s">
        <v>4361</v>
      </c>
      <c r="G1446" t="s">
        <v>134</v>
      </c>
      <c r="H1446" t="s">
        <v>135</v>
      </c>
      <c r="I1446" t="s">
        <v>136</v>
      </c>
      <c r="J1446" t="s">
        <v>137</v>
      </c>
      <c r="K1446" t="s">
        <v>138</v>
      </c>
      <c r="L1446" t="s">
        <v>4362</v>
      </c>
      <c r="M1446" t="s">
        <v>4363</v>
      </c>
      <c r="N1446">
        <v>8.3333332999999996E-2</v>
      </c>
      <c r="O1446">
        <v>0</v>
      </c>
      <c r="P1446">
        <v>412</v>
      </c>
      <c r="Q1446">
        <v>2</v>
      </c>
      <c r="R1446">
        <v>20</v>
      </c>
      <c r="S1446">
        <v>1</v>
      </c>
      <c r="T1446">
        <v>23</v>
      </c>
      <c r="U1446">
        <v>0</v>
      </c>
      <c r="V1446">
        <v>0</v>
      </c>
      <c r="W1446">
        <v>0</v>
      </c>
      <c r="X1446">
        <v>2.1166567817599997</v>
      </c>
      <c r="Y1446">
        <v>0.59634242333249998</v>
      </c>
      <c r="Z1446">
        <v>0.36218593452150005</v>
      </c>
      <c r="AA1446">
        <v>2.4896544265462497</v>
      </c>
      <c r="AB1446">
        <v>0.25011991006224998</v>
      </c>
      <c r="AC1446">
        <v>0</v>
      </c>
      <c r="AD1446">
        <v>0</v>
      </c>
      <c r="AE1446">
        <v>5.8149594762224996</v>
      </c>
    </row>
    <row r="1447" spans="1:31" x14ac:dyDescent="0.3">
      <c r="A1447">
        <v>2555586</v>
      </c>
      <c r="B1447">
        <v>1</v>
      </c>
      <c r="C1447" t="s">
        <v>80</v>
      </c>
      <c r="D1447" t="s">
        <v>104</v>
      </c>
      <c r="E1447" t="s">
        <v>141</v>
      </c>
      <c r="F1447" t="s">
        <v>4364</v>
      </c>
      <c r="G1447" t="s">
        <v>134</v>
      </c>
      <c r="H1447" t="s">
        <v>135</v>
      </c>
      <c r="I1447" t="s">
        <v>136</v>
      </c>
      <c r="J1447" t="s">
        <v>137</v>
      </c>
      <c r="K1447" t="s">
        <v>138</v>
      </c>
      <c r="L1447" t="s">
        <v>4365</v>
      </c>
      <c r="M1447" t="s">
        <v>4366</v>
      </c>
      <c r="N1447">
        <v>0.27083333300000001</v>
      </c>
      <c r="O1447">
        <v>43</v>
      </c>
      <c r="P1447">
        <v>3181</v>
      </c>
      <c r="Q1447">
        <v>126</v>
      </c>
      <c r="R1447">
        <v>207</v>
      </c>
      <c r="S1447">
        <v>59</v>
      </c>
      <c r="T1447">
        <v>408</v>
      </c>
      <c r="U1447">
        <v>2</v>
      </c>
      <c r="V1447">
        <v>1</v>
      </c>
      <c r="W1447">
        <v>17.374732580087997</v>
      </c>
      <c r="X1447">
        <v>197.81160679932358</v>
      </c>
      <c r="Y1447">
        <v>44.328209017139123</v>
      </c>
      <c r="Z1447">
        <v>40.496560344231916</v>
      </c>
      <c r="AA1447">
        <v>64.101172559923398</v>
      </c>
      <c r="AB1447">
        <v>87.60460056127549</v>
      </c>
      <c r="AC1447">
        <v>0.62309779154999989</v>
      </c>
      <c r="AD1447">
        <v>0.75829490412</v>
      </c>
      <c r="AE1447">
        <v>453.09827455765151</v>
      </c>
    </row>
    <row r="1448" spans="1:31" x14ac:dyDescent="0.3">
      <c r="A1448">
        <v>2555423</v>
      </c>
      <c r="B1448">
        <v>1</v>
      </c>
      <c r="C1448" t="s">
        <v>80</v>
      </c>
      <c r="D1448" t="s">
        <v>90</v>
      </c>
      <c r="E1448" t="s">
        <v>155</v>
      </c>
      <c r="F1448" t="s">
        <v>4367</v>
      </c>
      <c r="G1448" t="s">
        <v>202</v>
      </c>
      <c r="H1448" t="s">
        <v>157</v>
      </c>
      <c r="I1448" t="s">
        <v>136</v>
      </c>
      <c r="J1448" t="s">
        <v>137</v>
      </c>
      <c r="K1448" t="s">
        <v>138</v>
      </c>
      <c r="L1448" t="s">
        <v>4368</v>
      </c>
      <c r="M1448" t="s">
        <v>4369</v>
      </c>
      <c r="N1448">
        <v>0.82722222199999995</v>
      </c>
      <c r="O1448">
        <v>0</v>
      </c>
      <c r="P1448">
        <v>906</v>
      </c>
      <c r="Q1448">
        <v>0</v>
      </c>
      <c r="R1448">
        <v>0</v>
      </c>
      <c r="S1448">
        <v>0</v>
      </c>
      <c r="T1448">
        <v>50</v>
      </c>
      <c r="U1448">
        <v>0</v>
      </c>
      <c r="V1448">
        <v>0</v>
      </c>
      <c r="W1448">
        <v>0</v>
      </c>
      <c r="X1448">
        <v>163.65588472676953</v>
      </c>
      <c r="Y1448">
        <v>0</v>
      </c>
      <c r="Z1448">
        <v>0</v>
      </c>
      <c r="AA1448">
        <v>0</v>
      </c>
      <c r="AB1448">
        <v>25.322433668163907</v>
      </c>
      <c r="AC1448">
        <v>0</v>
      </c>
      <c r="AD1448">
        <v>0</v>
      </c>
      <c r="AE1448">
        <v>188.97831839493344</v>
      </c>
    </row>
    <row r="1449" spans="1:31" x14ac:dyDescent="0.3">
      <c r="A1449">
        <v>2555045</v>
      </c>
      <c r="B1449">
        <v>1</v>
      </c>
      <c r="C1449" t="s">
        <v>80</v>
      </c>
      <c r="D1449" t="s">
        <v>107</v>
      </c>
      <c r="E1449" t="s">
        <v>171</v>
      </c>
      <c r="F1449" t="s">
        <v>4370</v>
      </c>
      <c r="G1449" t="s">
        <v>190</v>
      </c>
      <c r="H1449" t="s">
        <v>157</v>
      </c>
      <c r="I1449" t="s">
        <v>136</v>
      </c>
      <c r="J1449" t="s">
        <v>137</v>
      </c>
      <c r="K1449" t="s">
        <v>138</v>
      </c>
      <c r="L1449" t="s">
        <v>4371</v>
      </c>
      <c r="M1449" t="s">
        <v>4372</v>
      </c>
      <c r="N1449">
        <v>2.9758333330000002</v>
      </c>
      <c r="O1449">
        <v>0</v>
      </c>
      <c r="P1449">
        <v>47</v>
      </c>
      <c r="Q1449">
        <v>0</v>
      </c>
      <c r="R1449">
        <v>0</v>
      </c>
      <c r="S1449">
        <v>0</v>
      </c>
      <c r="T1449">
        <v>7</v>
      </c>
      <c r="U1449">
        <v>0</v>
      </c>
      <c r="V1449">
        <v>0</v>
      </c>
      <c r="W1449">
        <v>0</v>
      </c>
      <c r="X1449">
        <v>20.008209916559867</v>
      </c>
      <c r="Y1449">
        <v>0</v>
      </c>
      <c r="Z1449">
        <v>0</v>
      </c>
      <c r="AA1449">
        <v>0</v>
      </c>
      <c r="AB1449">
        <v>1.7103272274757351</v>
      </c>
      <c r="AC1449">
        <v>0</v>
      </c>
      <c r="AD1449">
        <v>0</v>
      </c>
      <c r="AE1449">
        <v>21.718537144035601</v>
      </c>
    </row>
    <row r="1450" spans="1:31" x14ac:dyDescent="0.3">
      <c r="A1450">
        <v>2555463</v>
      </c>
      <c r="B1450">
        <v>1</v>
      </c>
      <c r="C1450" t="s">
        <v>80</v>
      </c>
      <c r="D1450" t="s">
        <v>82</v>
      </c>
      <c r="E1450" t="s">
        <v>166</v>
      </c>
      <c r="F1450" t="s">
        <v>4373</v>
      </c>
      <c r="G1450" t="s">
        <v>168</v>
      </c>
      <c r="H1450" t="s">
        <v>157</v>
      </c>
      <c r="I1450" t="s">
        <v>136</v>
      </c>
      <c r="J1450" t="s">
        <v>137</v>
      </c>
      <c r="K1450" t="s">
        <v>138</v>
      </c>
      <c r="L1450" t="s">
        <v>4374</v>
      </c>
      <c r="M1450" t="s">
        <v>4375</v>
      </c>
      <c r="N1450">
        <v>1.8577777769999999</v>
      </c>
      <c r="O1450">
        <v>0</v>
      </c>
      <c r="P1450">
        <v>3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0.64895006835746993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0.64895006835746993</v>
      </c>
    </row>
    <row r="1451" spans="1:31" x14ac:dyDescent="0.3">
      <c r="A1451">
        <v>2555154</v>
      </c>
      <c r="B1451">
        <v>1</v>
      </c>
      <c r="C1451" t="s">
        <v>80</v>
      </c>
      <c r="D1451" t="s">
        <v>103</v>
      </c>
      <c r="E1451" t="s">
        <v>155</v>
      </c>
      <c r="F1451" t="s">
        <v>4376</v>
      </c>
      <c r="G1451" t="s">
        <v>143</v>
      </c>
      <c r="H1451" t="s">
        <v>157</v>
      </c>
      <c r="I1451" t="s">
        <v>136</v>
      </c>
      <c r="J1451" t="s">
        <v>137</v>
      </c>
      <c r="K1451" t="s">
        <v>144</v>
      </c>
      <c r="L1451" t="s">
        <v>4377</v>
      </c>
      <c r="M1451" t="s">
        <v>4378</v>
      </c>
      <c r="N1451">
        <v>7.3608333330000004</v>
      </c>
      <c r="O1451">
        <v>0</v>
      </c>
      <c r="P1451">
        <v>316</v>
      </c>
      <c r="Q1451">
        <v>0</v>
      </c>
      <c r="R1451">
        <v>1</v>
      </c>
      <c r="S1451">
        <v>0</v>
      </c>
      <c r="T1451">
        <v>38</v>
      </c>
      <c r="U1451">
        <v>0</v>
      </c>
      <c r="V1451">
        <v>0</v>
      </c>
      <c r="W1451">
        <v>0</v>
      </c>
      <c r="X1451">
        <v>524.30465852804241</v>
      </c>
      <c r="Y1451">
        <v>0</v>
      </c>
      <c r="Z1451">
        <v>3.3128462847293108</v>
      </c>
      <c r="AA1451">
        <v>0</v>
      </c>
      <c r="AB1451">
        <v>499.41274769240295</v>
      </c>
      <c r="AC1451">
        <v>0</v>
      </c>
      <c r="AD1451">
        <v>0</v>
      </c>
      <c r="AE1451">
        <v>1027.0302525051748</v>
      </c>
    </row>
    <row r="1452" spans="1:31" x14ac:dyDescent="0.3">
      <c r="A1452">
        <v>2555360</v>
      </c>
      <c r="B1452">
        <v>1</v>
      </c>
      <c r="C1452" t="s">
        <v>80</v>
      </c>
      <c r="D1452" t="s">
        <v>108</v>
      </c>
      <c r="E1452" t="s">
        <v>166</v>
      </c>
      <c r="F1452" t="s">
        <v>4379</v>
      </c>
      <c r="G1452" t="s">
        <v>168</v>
      </c>
      <c r="H1452" t="s">
        <v>157</v>
      </c>
      <c r="I1452" t="s">
        <v>136</v>
      </c>
      <c r="J1452" t="s">
        <v>137</v>
      </c>
      <c r="K1452" t="s">
        <v>138</v>
      </c>
      <c r="L1452" t="s">
        <v>4380</v>
      </c>
      <c r="M1452" t="s">
        <v>4381</v>
      </c>
      <c r="N1452">
        <v>3.2097222219999999</v>
      </c>
      <c r="O1452">
        <v>0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9.9310302545300003E-2</v>
      </c>
      <c r="AA1452">
        <v>0</v>
      </c>
      <c r="AB1452">
        <v>0</v>
      </c>
      <c r="AC1452">
        <v>0</v>
      </c>
      <c r="AD1452">
        <v>0</v>
      </c>
      <c r="AE1452">
        <v>9.9310302545300003E-2</v>
      </c>
    </row>
    <row r="1453" spans="1:31" x14ac:dyDescent="0.3">
      <c r="A1453">
        <v>2555340</v>
      </c>
      <c r="B1453">
        <v>1</v>
      </c>
      <c r="C1453" t="s">
        <v>80</v>
      </c>
      <c r="D1453" t="s">
        <v>103</v>
      </c>
      <c r="E1453" t="s">
        <v>141</v>
      </c>
      <c r="F1453" t="s">
        <v>4382</v>
      </c>
      <c r="G1453" t="s">
        <v>134</v>
      </c>
      <c r="H1453" t="s">
        <v>135</v>
      </c>
      <c r="I1453" t="s">
        <v>136</v>
      </c>
      <c r="J1453" t="s">
        <v>137</v>
      </c>
      <c r="K1453" t="s">
        <v>138</v>
      </c>
      <c r="L1453" t="s">
        <v>4383</v>
      </c>
      <c r="M1453" t="s">
        <v>4384</v>
      </c>
      <c r="N1453">
        <v>0.46</v>
      </c>
      <c r="O1453">
        <v>1</v>
      </c>
      <c r="P1453">
        <v>294</v>
      </c>
      <c r="Q1453">
        <v>18</v>
      </c>
      <c r="R1453">
        <v>107</v>
      </c>
      <c r="S1453">
        <v>12</v>
      </c>
      <c r="T1453">
        <v>50</v>
      </c>
      <c r="U1453">
        <v>4</v>
      </c>
      <c r="V1453">
        <v>0</v>
      </c>
      <c r="W1453">
        <v>0.68253325281492006</v>
      </c>
      <c r="X1453">
        <v>29.627922122218109</v>
      </c>
      <c r="Y1453">
        <v>150.32207647988099</v>
      </c>
      <c r="Z1453">
        <v>101.34154392062467</v>
      </c>
      <c r="AA1453">
        <v>26.320348631488482</v>
      </c>
      <c r="AB1453">
        <v>36.058202474752228</v>
      </c>
      <c r="AC1453">
        <v>442.57213803912578</v>
      </c>
      <c r="AD1453">
        <v>0</v>
      </c>
      <c r="AE1453">
        <v>786.9247649209052</v>
      </c>
    </row>
    <row r="1454" spans="1:31" x14ac:dyDescent="0.3">
      <c r="A1454">
        <v>2555363</v>
      </c>
      <c r="B1454">
        <v>1</v>
      </c>
      <c r="C1454" t="s">
        <v>81</v>
      </c>
      <c r="D1454" t="s">
        <v>117</v>
      </c>
      <c r="E1454" t="s">
        <v>171</v>
      </c>
      <c r="F1454" t="s">
        <v>4385</v>
      </c>
      <c r="G1454" t="s">
        <v>311</v>
      </c>
      <c r="H1454" t="s">
        <v>157</v>
      </c>
      <c r="I1454" t="s">
        <v>136</v>
      </c>
      <c r="J1454" t="s">
        <v>3</v>
      </c>
      <c r="K1454" t="s">
        <v>138</v>
      </c>
      <c r="L1454" t="s">
        <v>4386</v>
      </c>
      <c r="M1454" t="s">
        <v>4387</v>
      </c>
      <c r="N1454">
        <v>2.9955555550000001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24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40.76383727578969</v>
      </c>
      <c r="AC1454">
        <v>0</v>
      </c>
      <c r="AD1454">
        <v>0</v>
      </c>
      <c r="AE1454">
        <v>40.76383727578969</v>
      </c>
    </row>
    <row r="1455" spans="1:31" x14ac:dyDescent="0.3">
      <c r="A1455">
        <v>2555028</v>
      </c>
      <c r="B1455">
        <v>1</v>
      </c>
      <c r="C1455" t="s">
        <v>81</v>
      </c>
      <c r="D1455" t="s">
        <v>120</v>
      </c>
      <c r="E1455" t="s">
        <v>184</v>
      </c>
      <c r="F1455" t="s">
        <v>4388</v>
      </c>
      <c r="G1455" t="s">
        <v>134</v>
      </c>
      <c r="H1455" t="s">
        <v>135</v>
      </c>
      <c r="I1455" t="s">
        <v>136</v>
      </c>
      <c r="J1455" t="s">
        <v>137</v>
      </c>
      <c r="K1455" t="s">
        <v>138</v>
      </c>
      <c r="L1455" t="s">
        <v>4389</v>
      </c>
      <c r="M1455" t="s">
        <v>4390</v>
      </c>
      <c r="N1455">
        <v>0.94638888799999998</v>
      </c>
      <c r="O1455">
        <v>0</v>
      </c>
      <c r="P1455">
        <v>0</v>
      </c>
      <c r="Q1455">
        <v>23</v>
      </c>
      <c r="R1455">
        <v>13</v>
      </c>
      <c r="S1455">
        <v>8</v>
      </c>
      <c r="T1455">
        <v>0</v>
      </c>
      <c r="U1455">
        <v>3</v>
      </c>
      <c r="V1455">
        <v>0</v>
      </c>
      <c r="W1455">
        <v>0</v>
      </c>
      <c r="X1455">
        <v>0</v>
      </c>
      <c r="Y1455">
        <v>46.870844144481822</v>
      </c>
      <c r="Z1455">
        <v>31.148569406107196</v>
      </c>
      <c r="AA1455">
        <v>11.495191530946499</v>
      </c>
      <c r="AB1455">
        <v>0</v>
      </c>
      <c r="AC1455">
        <v>113.1293461602925</v>
      </c>
      <c r="AD1455">
        <v>0</v>
      </c>
      <c r="AE1455">
        <v>202.64395124182801</v>
      </c>
    </row>
    <row r="1456" spans="1:31" x14ac:dyDescent="0.3">
      <c r="A1456">
        <v>2575755</v>
      </c>
      <c r="B1456">
        <v>1</v>
      </c>
      <c r="C1456" t="s">
        <v>80</v>
      </c>
      <c r="D1456" t="s">
        <v>100</v>
      </c>
      <c r="E1456" t="s">
        <v>147</v>
      </c>
      <c r="F1456" t="s">
        <v>1111</v>
      </c>
      <c r="G1456" t="s">
        <v>134</v>
      </c>
      <c r="H1456" t="s">
        <v>135</v>
      </c>
      <c r="I1456" t="s">
        <v>136</v>
      </c>
      <c r="J1456" t="s">
        <v>137</v>
      </c>
      <c r="K1456" t="s">
        <v>138</v>
      </c>
      <c r="L1456" t="s">
        <v>4391</v>
      </c>
      <c r="M1456" t="s">
        <v>4392</v>
      </c>
      <c r="N1456">
        <v>1.7183333329999999</v>
      </c>
      <c r="O1456">
        <v>1</v>
      </c>
      <c r="P1456">
        <v>28</v>
      </c>
      <c r="Q1456">
        <v>4</v>
      </c>
      <c r="R1456">
        <v>31</v>
      </c>
      <c r="S1456">
        <v>18</v>
      </c>
      <c r="T1456">
        <v>15</v>
      </c>
      <c r="U1456">
        <v>1</v>
      </c>
      <c r="V1456">
        <v>0</v>
      </c>
      <c r="W1456">
        <v>1.3504751495539018</v>
      </c>
      <c r="X1456">
        <v>14.698223038129349</v>
      </c>
      <c r="Y1456">
        <v>21.327757678449224</v>
      </c>
      <c r="Z1456">
        <v>87.374515976138696</v>
      </c>
      <c r="AA1456">
        <v>85.982675234623173</v>
      </c>
      <c r="AB1456">
        <v>20.398762430144348</v>
      </c>
      <c r="AC1456">
        <v>25.2929707569693</v>
      </c>
      <c r="AD1456">
        <v>0</v>
      </c>
      <c r="AE1456">
        <v>256.42538026400797</v>
      </c>
    </row>
    <row r="1457" spans="1:31" x14ac:dyDescent="0.3">
      <c r="A1457">
        <v>2555148</v>
      </c>
      <c r="B1457">
        <v>1</v>
      </c>
      <c r="C1457" t="s">
        <v>81</v>
      </c>
      <c r="D1457" t="s">
        <v>119</v>
      </c>
      <c r="E1457" t="s">
        <v>141</v>
      </c>
      <c r="F1457" t="s">
        <v>4393</v>
      </c>
      <c r="G1457" t="s">
        <v>134</v>
      </c>
      <c r="H1457" t="s">
        <v>135</v>
      </c>
      <c r="I1457" t="s">
        <v>136</v>
      </c>
      <c r="J1457" t="s">
        <v>137</v>
      </c>
      <c r="K1457" t="s">
        <v>138</v>
      </c>
      <c r="L1457" t="s">
        <v>4394</v>
      </c>
      <c r="M1457" t="s">
        <v>4395</v>
      </c>
      <c r="N1457">
        <v>0.29166666600000002</v>
      </c>
      <c r="O1457">
        <v>0</v>
      </c>
      <c r="P1457">
        <v>7</v>
      </c>
      <c r="Q1457">
        <v>0</v>
      </c>
      <c r="R1457">
        <v>42</v>
      </c>
      <c r="S1457">
        <v>1</v>
      </c>
      <c r="T1457">
        <v>4</v>
      </c>
      <c r="U1457">
        <v>0</v>
      </c>
      <c r="V1457">
        <v>0</v>
      </c>
      <c r="W1457">
        <v>0</v>
      </c>
      <c r="X1457">
        <v>0.24585295049666997</v>
      </c>
      <c r="Y1457">
        <v>0</v>
      </c>
      <c r="Z1457">
        <v>12.389513827220913</v>
      </c>
      <c r="AA1457">
        <v>5.5380183031810342</v>
      </c>
      <c r="AB1457">
        <v>25.184542642092822</v>
      </c>
      <c r="AC1457">
        <v>0</v>
      </c>
      <c r="AD1457">
        <v>0</v>
      </c>
      <c r="AE1457">
        <v>43.357927722991434</v>
      </c>
    </row>
    <row r="1458" spans="1:31" x14ac:dyDescent="0.3">
      <c r="A1458">
        <v>2555048</v>
      </c>
      <c r="B1458">
        <v>1</v>
      </c>
      <c r="C1458" t="s">
        <v>81</v>
      </c>
      <c r="D1458" t="s">
        <v>113</v>
      </c>
      <c r="E1458" t="s">
        <v>141</v>
      </c>
      <c r="F1458" t="s">
        <v>4396</v>
      </c>
      <c r="G1458" t="s">
        <v>4397</v>
      </c>
      <c r="H1458" t="s">
        <v>135</v>
      </c>
      <c r="I1458" t="s">
        <v>136</v>
      </c>
      <c r="J1458" t="s">
        <v>137</v>
      </c>
      <c r="K1458" t="s">
        <v>138</v>
      </c>
      <c r="L1458" t="s">
        <v>4398</v>
      </c>
      <c r="M1458" t="s">
        <v>4399</v>
      </c>
      <c r="N1458">
        <v>2.8677777770000001</v>
      </c>
      <c r="O1458">
        <v>0</v>
      </c>
      <c r="P1458">
        <v>271</v>
      </c>
      <c r="Q1458">
        <v>0</v>
      </c>
      <c r="R1458">
        <v>10</v>
      </c>
      <c r="S1458">
        <v>0</v>
      </c>
      <c r="T1458">
        <v>34</v>
      </c>
      <c r="U1458">
        <v>0</v>
      </c>
      <c r="V1458">
        <v>0</v>
      </c>
      <c r="W1458">
        <v>0</v>
      </c>
      <c r="X1458">
        <v>86.059229377340131</v>
      </c>
      <c r="Y1458">
        <v>0</v>
      </c>
      <c r="Z1458">
        <v>42.453214680664281</v>
      </c>
      <c r="AA1458">
        <v>0</v>
      </c>
      <c r="AB1458">
        <v>45.377362026621796</v>
      </c>
      <c r="AC1458">
        <v>0</v>
      </c>
      <c r="AD1458">
        <v>0</v>
      </c>
      <c r="AE1458">
        <v>173.8898060846262</v>
      </c>
    </row>
    <row r="1459" spans="1:31" x14ac:dyDescent="0.3">
      <c r="A1459">
        <v>2555134</v>
      </c>
      <c r="B1459">
        <v>1</v>
      </c>
      <c r="C1459" t="s">
        <v>80</v>
      </c>
      <c r="D1459" t="s">
        <v>107</v>
      </c>
      <c r="E1459" t="s">
        <v>141</v>
      </c>
      <c r="F1459" t="s">
        <v>4400</v>
      </c>
      <c r="G1459" t="s">
        <v>194</v>
      </c>
      <c r="H1459" t="s">
        <v>135</v>
      </c>
      <c r="I1459" t="s">
        <v>136</v>
      </c>
      <c r="J1459" t="s">
        <v>137</v>
      </c>
      <c r="K1459" t="s">
        <v>144</v>
      </c>
      <c r="L1459" t="s">
        <v>4401</v>
      </c>
      <c r="M1459" t="s">
        <v>4402</v>
      </c>
      <c r="N1459">
        <v>1.1397222220000001</v>
      </c>
      <c r="O1459">
        <v>0</v>
      </c>
      <c r="P1459">
        <v>249</v>
      </c>
      <c r="Q1459">
        <v>0</v>
      </c>
      <c r="R1459">
        <v>0</v>
      </c>
      <c r="S1459">
        <v>0</v>
      </c>
      <c r="T1459">
        <v>14</v>
      </c>
      <c r="U1459">
        <v>0</v>
      </c>
      <c r="V1459">
        <v>0</v>
      </c>
      <c r="W1459">
        <v>0</v>
      </c>
      <c r="X1459">
        <v>62.333583885329709</v>
      </c>
      <c r="Y1459">
        <v>0</v>
      </c>
      <c r="Z1459">
        <v>0</v>
      </c>
      <c r="AA1459">
        <v>0</v>
      </c>
      <c r="AB1459">
        <v>55.417362288870081</v>
      </c>
      <c r="AC1459">
        <v>0</v>
      </c>
      <c r="AD1459">
        <v>0</v>
      </c>
      <c r="AE1459">
        <v>117.75094617419978</v>
      </c>
    </row>
    <row r="1460" spans="1:31" x14ac:dyDescent="0.3">
      <c r="A1460">
        <v>2555065</v>
      </c>
      <c r="B1460">
        <v>1</v>
      </c>
      <c r="C1460" t="s">
        <v>80</v>
      </c>
      <c r="D1460" t="s">
        <v>98</v>
      </c>
      <c r="E1460" t="s">
        <v>141</v>
      </c>
      <c r="F1460" t="s">
        <v>4330</v>
      </c>
      <c r="G1460" t="s">
        <v>134</v>
      </c>
      <c r="H1460" t="s">
        <v>135</v>
      </c>
      <c r="I1460" t="s">
        <v>136</v>
      </c>
      <c r="J1460" t="s">
        <v>137</v>
      </c>
      <c r="K1460" t="s">
        <v>138</v>
      </c>
      <c r="L1460" t="s">
        <v>4403</v>
      </c>
      <c r="M1460" t="s">
        <v>4404</v>
      </c>
      <c r="N1460">
        <v>8.9444443999999998E-2</v>
      </c>
      <c r="O1460">
        <v>0</v>
      </c>
      <c r="P1460">
        <v>3208</v>
      </c>
      <c r="Q1460">
        <v>11</v>
      </c>
      <c r="R1460">
        <v>730</v>
      </c>
      <c r="S1460">
        <v>23</v>
      </c>
      <c r="T1460">
        <v>834</v>
      </c>
      <c r="U1460">
        <v>3</v>
      </c>
      <c r="V1460">
        <v>0</v>
      </c>
      <c r="W1460">
        <v>0</v>
      </c>
      <c r="X1460">
        <v>40.576605589251599</v>
      </c>
      <c r="Y1460">
        <v>2.258561957706366</v>
      </c>
      <c r="Z1460">
        <v>44.301947084858625</v>
      </c>
      <c r="AA1460">
        <v>20.295571165304679</v>
      </c>
      <c r="AB1460">
        <v>46.445742720660675</v>
      </c>
      <c r="AC1460">
        <v>29.045409698069914</v>
      </c>
      <c r="AD1460">
        <v>0</v>
      </c>
      <c r="AE1460">
        <v>182.92383821585184</v>
      </c>
    </row>
    <row r="1461" spans="1:31" x14ac:dyDescent="0.3">
      <c r="A1461">
        <v>2555466</v>
      </c>
      <c r="B1461">
        <v>1</v>
      </c>
      <c r="C1461" t="s">
        <v>80</v>
      </c>
      <c r="D1461" t="s">
        <v>98</v>
      </c>
      <c r="E1461" t="s">
        <v>166</v>
      </c>
      <c r="F1461" t="s">
        <v>4405</v>
      </c>
      <c r="G1461" t="s">
        <v>168</v>
      </c>
      <c r="H1461" t="s">
        <v>157</v>
      </c>
      <c r="I1461" t="s">
        <v>136</v>
      </c>
      <c r="J1461" t="s">
        <v>137</v>
      </c>
      <c r="K1461" t="s">
        <v>138</v>
      </c>
      <c r="L1461" t="s">
        <v>4406</v>
      </c>
      <c r="M1461" t="s">
        <v>4407</v>
      </c>
      <c r="N1461">
        <v>1.928055555</v>
      </c>
      <c r="O1461">
        <v>0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0.73213925871498431</v>
      </c>
      <c r="AA1461">
        <v>0</v>
      </c>
      <c r="AB1461">
        <v>0</v>
      </c>
      <c r="AC1461">
        <v>0</v>
      </c>
      <c r="AD1461">
        <v>0</v>
      </c>
      <c r="AE1461">
        <v>0.73213925871498431</v>
      </c>
    </row>
    <row r="1462" spans="1:31" x14ac:dyDescent="0.3">
      <c r="A1462">
        <v>2555071</v>
      </c>
      <c r="B1462">
        <v>1</v>
      </c>
      <c r="C1462" t="s">
        <v>81</v>
      </c>
      <c r="D1462" t="s">
        <v>116</v>
      </c>
      <c r="E1462" t="s">
        <v>147</v>
      </c>
      <c r="F1462" t="s">
        <v>4408</v>
      </c>
      <c r="G1462" t="s">
        <v>134</v>
      </c>
      <c r="H1462" t="s">
        <v>135</v>
      </c>
      <c r="I1462" t="s">
        <v>136</v>
      </c>
      <c r="J1462" t="s">
        <v>137</v>
      </c>
      <c r="K1462" t="s">
        <v>138</v>
      </c>
      <c r="L1462" t="s">
        <v>4409</v>
      </c>
      <c r="M1462" t="s">
        <v>4410</v>
      </c>
      <c r="N1462">
        <v>0.97638888800000001</v>
      </c>
      <c r="O1462">
        <v>4</v>
      </c>
      <c r="P1462">
        <v>904</v>
      </c>
      <c r="Q1462">
        <v>8</v>
      </c>
      <c r="R1462">
        <v>113</v>
      </c>
      <c r="S1462">
        <v>3</v>
      </c>
      <c r="T1462">
        <v>52</v>
      </c>
      <c r="U1462">
        <v>1</v>
      </c>
      <c r="V1462">
        <v>0</v>
      </c>
      <c r="W1462">
        <v>0.76191156031999985</v>
      </c>
      <c r="X1462">
        <v>105.05966373691588</v>
      </c>
      <c r="Y1462">
        <v>11.006375028233968</v>
      </c>
      <c r="Z1462">
        <v>53.739374077737033</v>
      </c>
      <c r="AA1462">
        <v>8.3760056665016371</v>
      </c>
      <c r="AB1462">
        <v>35.257741100105186</v>
      </c>
      <c r="AC1462">
        <v>40.606818777003262</v>
      </c>
      <c r="AD1462">
        <v>0</v>
      </c>
      <c r="AE1462">
        <v>254.807889946817</v>
      </c>
    </row>
    <row r="1463" spans="1:31" x14ac:dyDescent="0.3">
      <c r="A1463">
        <v>2555652</v>
      </c>
      <c r="B1463">
        <v>1</v>
      </c>
      <c r="C1463" t="s">
        <v>80</v>
      </c>
      <c r="D1463" t="s">
        <v>98</v>
      </c>
      <c r="E1463" t="s">
        <v>155</v>
      </c>
      <c r="F1463" t="s">
        <v>4411</v>
      </c>
      <c r="G1463" t="s">
        <v>202</v>
      </c>
      <c r="H1463" t="s">
        <v>157</v>
      </c>
      <c r="I1463" t="s">
        <v>136</v>
      </c>
      <c r="J1463" t="s">
        <v>137</v>
      </c>
      <c r="K1463" t="s">
        <v>138</v>
      </c>
      <c r="L1463" t="s">
        <v>4412</v>
      </c>
      <c r="M1463" t="s">
        <v>4413</v>
      </c>
      <c r="N1463">
        <v>0.41555555500000002</v>
      </c>
      <c r="O1463">
        <v>0</v>
      </c>
      <c r="P1463">
        <v>28</v>
      </c>
      <c r="Q1463">
        <v>0</v>
      </c>
      <c r="R1463">
        <v>46</v>
      </c>
      <c r="S1463">
        <v>0</v>
      </c>
      <c r="T1463">
        <v>15</v>
      </c>
      <c r="U1463">
        <v>0</v>
      </c>
      <c r="V1463">
        <v>0</v>
      </c>
      <c r="W1463">
        <v>0</v>
      </c>
      <c r="X1463">
        <v>2.1025055039296001</v>
      </c>
      <c r="Y1463">
        <v>0</v>
      </c>
      <c r="Z1463">
        <v>20.074855166517072</v>
      </c>
      <c r="AA1463">
        <v>0</v>
      </c>
      <c r="AB1463">
        <v>5.3173626236654012</v>
      </c>
      <c r="AC1463">
        <v>0</v>
      </c>
      <c r="AD1463">
        <v>0</v>
      </c>
      <c r="AE1463">
        <v>27.49472329411207</v>
      </c>
    </row>
    <row r="1464" spans="1:31" x14ac:dyDescent="0.3">
      <c r="A1464">
        <v>2555111</v>
      </c>
      <c r="B1464">
        <v>1</v>
      </c>
      <c r="C1464" t="s">
        <v>80</v>
      </c>
      <c r="D1464" t="s">
        <v>103</v>
      </c>
      <c r="E1464" t="s">
        <v>166</v>
      </c>
      <c r="F1464" t="s">
        <v>4414</v>
      </c>
      <c r="G1464" t="s">
        <v>168</v>
      </c>
      <c r="H1464" t="s">
        <v>157</v>
      </c>
      <c r="I1464" t="s">
        <v>136</v>
      </c>
      <c r="J1464" t="s">
        <v>137</v>
      </c>
      <c r="K1464" t="s">
        <v>138</v>
      </c>
      <c r="L1464" t="s">
        <v>4415</v>
      </c>
      <c r="M1464" t="s">
        <v>4416</v>
      </c>
      <c r="N1464">
        <v>2.4511111109999999</v>
      </c>
      <c r="O1464">
        <v>0</v>
      </c>
      <c r="P1464">
        <v>1</v>
      </c>
      <c r="Q1464">
        <v>0</v>
      </c>
      <c r="R1464">
        <v>0</v>
      </c>
      <c r="S1464">
        <v>0</v>
      </c>
      <c r="T1464">
        <v>1</v>
      </c>
      <c r="U1464">
        <v>0</v>
      </c>
      <c r="V1464">
        <v>0</v>
      </c>
      <c r="W1464">
        <v>0</v>
      </c>
      <c r="X1464">
        <v>0.45998180260100008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0.45998180260100008</v>
      </c>
    </row>
    <row r="1465" spans="1:31" x14ac:dyDescent="0.3">
      <c r="A1465">
        <v>2575758</v>
      </c>
      <c r="B1465">
        <v>1</v>
      </c>
      <c r="C1465" t="s">
        <v>80</v>
      </c>
      <c r="D1465" t="s">
        <v>90</v>
      </c>
      <c r="E1465" t="s">
        <v>166</v>
      </c>
      <c r="F1465" t="s">
        <v>4417</v>
      </c>
      <c r="G1465" t="s">
        <v>168</v>
      </c>
      <c r="H1465" t="s">
        <v>157</v>
      </c>
      <c r="I1465" t="s">
        <v>136</v>
      </c>
      <c r="J1465" t="s">
        <v>137</v>
      </c>
      <c r="K1465" t="s">
        <v>138</v>
      </c>
      <c r="L1465" t="s">
        <v>4418</v>
      </c>
      <c r="M1465" t="s">
        <v>4419</v>
      </c>
      <c r="N1465">
        <v>2.7722222219999999</v>
      </c>
      <c r="O1465">
        <v>0</v>
      </c>
      <c r="P1465">
        <v>1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0.39056188469844999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0.39056188469844999</v>
      </c>
    </row>
    <row r="1466" spans="1:31" x14ac:dyDescent="0.3">
      <c r="A1466">
        <v>2555217</v>
      </c>
      <c r="B1466">
        <v>1</v>
      </c>
      <c r="C1466" t="s">
        <v>80</v>
      </c>
      <c r="D1466" t="s">
        <v>103</v>
      </c>
      <c r="E1466" t="s">
        <v>147</v>
      </c>
      <c r="F1466" t="s">
        <v>3017</v>
      </c>
      <c r="G1466" t="s">
        <v>318</v>
      </c>
      <c r="H1466" t="s">
        <v>135</v>
      </c>
      <c r="I1466" t="s">
        <v>136</v>
      </c>
      <c r="J1466" t="s">
        <v>137</v>
      </c>
      <c r="K1466" t="s">
        <v>144</v>
      </c>
      <c r="L1466" t="s">
        <v>4420</v>
      </c>
      <c r="M1466" t="s">
        <v>4421</v>
      </c>
      <c r="N1466">
        <v>0.30055555499999997</v>
      </c>
      <c r="O1466">
        <v>22</v>
      </c>
      <c r="P1466">
        <v>2677</v>
      </c>
      <c r="Q1466">
        <v>35</v>
      </c>
      <c r="R1466">
        <v>205</v>
      </c>
      <c r="S1466">
        <v>64</v>
      </c>
      <c r="T1466">
        <v>793</v>
      </c>
      <c r="U1466">
        <v>6</v>
      </c>
      <c r="V1466">
        <v>1</v>
      </c>
      <c r="W1466">
        <v>4.731452256472207</v>
      </c>
      <c r="X1466">
        <v>126.70960598888212</v>
      </c>
      <c r="Y1466">
        <v>43.258716317077152</v>
      </c>
      <c r="Z1466">
        <v>30.826030806286767</v>
      </c>
      <c r="AA1466">
        <v>93.675687665208756</v>
      </c>
      <c r="AB1466">
        <v>154.33674317066826</v>
      </c>
      <c r="AC1466">
        <v>197.19182206743824</v>
      </c>
      <c r="AD1466">
        <v>10.387706261849001</v>
      </c>
      <c r="AE1466">
        <v>661.11776453388245</v>
      </c>
    </row>
    <row r="1467" spans="1:31" x14ac:dyDescent="0.3">
      <c r="A1467">
        <v>2555051</v>
      </c>
      <c r="B1467">
        <v>1</v>
      </c>
      <c r="C1467" t="s">
        <v>80</v>
      </c>
      <c r="D1467" t="s">
        <v>93</v>
      </c>
      <c r="E1467" t="s">
        <v>141</v>
      </c>
      <c r="F1467" t="s">
        <v>4422</v>
      </c>
      <c r="G1467" t="s">
        <v>134</v>
      </c>
      <c r="H1467" t="s">
        <v>135</v>
      </c>
      <c r="I1467" t="s">
        <v>136</v>
      </c>
      <c r="J1467" t="s">
        <v>137</v>
      </c>
      <c r="K1467" t="s">
        <v>138</v>
      </c>
      <c r="L1467" t="s">
        <v>4423</v>
      </c>
      <c r="M1467" t="s">
        <v>4424</v>
      </c>
      <c r="N1467">
        <v>5.9722221999999998E-2</v>
      </c>
      <c r="O1467">
        <v>0</v>
      </c>
      <c r="P1467">
        <v>4699</v>
      </c>
      <c r="Q1467">
        <v>0</v>
      </c>
      <c r="R1467">
        <v>1</v>
      </c>
      <c r="S1467">
        <v>2</v>
      </c>
      <c r="T1467">
        <v>404</v>
      </c>
      <c r="U1467">
        <v>2</v>
      </c>
      <c r="V1467">
        <v>0</v>
      </c>
      <c r="W1467">
        <v>0</v>
      </c>
      <c r="X1467">
        <v>41.231865208258185</v>
      </c>
      <c r="Y1467">
        <v>0</v>
      </c>
      <c r="Z1467">
        <v>0</v>
      </c>
      <c r="AA1467">
        <v>4.3603824378862921</v>
      </c>
      <c r="AB1467">
        <v>13.80767657018286</v>
      </c>
      <c r="AC1467">
        <v>34.333678050242199</v>
      </c>
      <c r="AD1467">
        <v>0</v>
      </c>
      <c r="AE1467">
        <v>93.733602266569534</v>
      </c>
    </row>
    <row r="1468" spans="1:31" x14ac:dyDescent="0.3">
      <c r="A1468">
        <v>2555151</v>
      </c>
      <c r="B1468">
        <v>1</v>
      </c>
      <c r="C1468" t="s">
        <v>80</v>
      </c>
      <c r="D1468" t="s">
        <v>89</v>
      </c>
      <c r="E1468" t="s">
        <v>166</v>
      </c>
      <c r="F1468" t="s">
        <v>4425</v>
      </c>
      <c r="G1468" t="s">
        <v>311</v>
      </c>
      <c r="H1468" t="s">
        <v>157</v>
      </c>
      <c r="I1468" t="s">
        <v>136</v>
      </c>
      <c r="J1468" t="s">
        <v>3</v>
      </c>
      <c r="K1468" t="s">
        <v>138</v>
      </c>
      <c r="L1468" t="s">
        <v>4426</v>
      </c>
      <c r="M1468" t="s">
        <v>4427</v>
      </c>
      <c r="N1468">
        <v>1.8911111110000001</v>
      </c>
      <c r="O1468">
        <v>0</v>
      </c>
      <c r="P1468">
        <v>2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1.2657482091392851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1.2657482091392851</v>
      </c>
    </row>
    <row r="1469" spans="1:31" x14ac:dyDescent="0.3">
      <c r="A1469">
        <v>2555380</v>
      </c>
      <c r="B1469">
        <v>1</v>
      </c>
      <c r="C1469" t="s">
        <v>80</v>
      </c>
      <c r="D1469" t="s">
        <v>83</v>
      </c>
      <c r="E1469" t="s">
        <v>166</v>
      </c>
      <c r="F1469" t="s">
        <v>4428</v>
      </c>
      <c r="G1469" t="s">
        <v>311</v>
      </c>
      <c r="H1469" t="s">
        <v>157</v>
      </c>
      <c r="I1469" t="s">
        <v>136</v>
      </c>
      <c r="J1469" t="s">
        <v>3</v>
      </c>
      <c r="K1469" t="s">
        <v>138</v>
      </c>
      <c r="L1469" t="s">
        <v>4429</v>
      </c>
      <c r="M1469" t="s">
        <v>4430</v>
      </c>
      <c r="N1469">
        <v>1.9588888879999999</v>
      </c>
      <c r="O1469">
        <v>0</v>
      </c>
      <c r="P1469">
        <v>14</v>
      </c>
      <c r="Q1469">
        <v>0</v>
      </c>
      <c r="R1469">
        <v>0</v>
      </c>
      <c r="S1469">
        <v>0</v>
      </c>
      <c r="T1469">
        <v>2</v>
      </c>
      <c r="U1469">
        <v>0</v>
      </c>
      <c r="V1469">
        <v>0</v>
      </c>
      <c r="W1469">
        <v>0</v>
      </c>
      <c r="X1469">
        <v>6.7153050674704966</v>
      </c>
      <c r="Y1469">
        <v>0</v>
      </c>
      <c r="Z1469">
        <v>0</v>
      </c>
      <c r="AA1469">
        <v>0</v>
      </c>
      <c r="AB1469">
        <v>7.9125485787366664E-3</v>
      </c>
      <c r="AC1469">
        <v>0</v>
      </c>
      <c r="AD1469">
        <v>0</v>
      </c>
      <c r="AE1469">
        <v>6.723217616049233</v>
      </c>
    </row>
    <row r="1470" spans="1:31" x14ac:dyDescent="0.3">
      <c r="A1470">
        <v>2575752</v>
      </c>
      <c r="B1470">
        <v>1</v>
      </c>
      <c r="C1470" t="s">
        <v>80</v>
      </c>
      <c r="D1470" t="s">
        <v>101</v>
      </c>
      <c r="E1470" t="s">
        <v>147</v>
      </c>
      <c r="F1470" t="s">
        <v>4431</v>
      </c>
      <c r="G1470" t="s">
        <v>202</v>
      </c>
      <c r="H1470" t="s">
        <v>135</v>
      </c>
      <c r="I1470" t="s">
        <v>136</v>
      </c>
      <c r="J1470" t="s">
        <v>137</v>
      </c>
      <c r="K1470" t="s">
        <v>138</v>
      </c>
      <c r="L1470" t="s">
        <v>4432</v>
      </c>
      <c r="M1470" t="s">
        <v>4433</v>
      </c>
      <c r="N1470">
        <v>0.54277777699999996</v>
      </c>
      <c r="O1470">
        <v>3</v>
      </c>
      <c r="P1470">
        <v>1069</v>
      </c>
      <c r="Q1470">
        <v>6</v>
      </c>
      <c r="R1470">
        <v>34</v>
      </c>
      <c r="S1470">
        <v>6</v>
      </c>
      <c r="T1470">
        <v>107</v>
      </c>
      <c r="U1470">
        <v>2</v>
      </c>
      <c r="V1470">
        <v>0</v>
      </c>
      <c r="W1470">
        <v>0.96972061387120834</v>
      </c>
      <c r="X1470">
        <v>135.72831858139273</v>
      </c>
      <c r="Y1470">
        <v>65.730674954471525</v>
      </c>
      <c r="Z1470">
        <v>8.2970884036991528</v>
      </c>
      <c r="AA1470">
        <v>3.2465324946355771</v>
      </c>
      <c r="AB1470">
        <v>42.064906550327628</v>
      </c>
      <c r="AC1470">
        <v>49.504175349674661</v>
      </c>
      <c r="AD1470">
        <v>0</v>
      </c>
      <c r="AE1470">
        <v>305.54141694807248</v>
      </c>
    </row>
    <row r="1471" spans="1:31" x14ac:dyDescent="0.3">
      <c r="A1471">
        <v>2555486</v>
      </c>
      <c r="B1471">
        <v>1</v>
      </c>
      <c r="C1471" t="s">
        <v>80</v>
      </c>
      <c r="D1471" t="s">
        <v>83</v>
      </c>
      <c r="E1471" t="s">
        <v>155</v>
      </c>
      <c r="F1471" t="s">
        <v>4434</v>
      </c>
      <c r="G1471" t="s">
        <v>143</v>
      </c>
      <c r="H1471" t="s">
        <v>157</v>
      </c>
      <c r="I1471" t="s">
        <v>136</v>
      </c>
      <c r="J1471" t="s">
        <v>137</v>
      </c>
      <c r="K1471" t="s">
        <v>144</v>
      </c>
      <c r="L1471" t="s">
        <v>4435</v>
      </c>
      <c r="M1471" t="s">
        <v>4436</v>
      </c>
      <c r="N1471">
        <v>0.703333333</v>
      </c>
      <c r="O1471">
        <v>0</v>
      </c>
      <c r="P1471">
        <v>32</v>
      </c>
      <c r="Q1471">
        <v>0</v>
      </c>
      <c r="R1471">
        <v>0</v>
      </c>
      <c r="S1471">
        <v>0</v>
      </c>
      <c r="T1471">
        <v>5</v>
      </c>
      <c r="U1471">
        <v>0</v>
      </c>
      <c r="V1471">
        <v>0</v>
      </c>
      <c r="W1471">
        <v>0</v>
      </c>
      <c r="X1471">
        <v>7.2097313343294225</v>
      </c>
      <c r="Y1471">
        <v>0</v>
      </c>
      <c r="Z1471">
        <v>0</v>
      </c>
      <c r="AA1471">
        <v>0</v>
      </c>
      <c r="AB1471">
        <v>23.025894781533964</v>
      </c>
      <c r="AC1471">
        <v>0</v>
      </c>
      <c r="AD1471">
        <v>0</v>
      </c>
      <c r="AE1471">
        <v>30.235626115863386</v>
      </c>
    </row>
    <row r="1472" spans="1:31" x14ac:dyDescent="0.3">
      <c r="A1472">
        <v>2555137</v>
      </c>
      <c r="B1472">
        <v>1</v>
      </c>
      <c r="C1472" t="s">
        <v>80</v>
      </c>
      <c r="D1472" t="s">
        <v>82</v>
      </c>
      <c r="E1472" t="s">
        <v>166</v>
      </c>
      <c r="F1472" t="s">
        <v>4437</v>
      </c>
      <c r="G1472" t="s">
        <v>311</v>
      </c>
      <c r="H1472" t="s">
        <v>157</v>
      </c>
      <c r="I1472" t="s">
        <v>136</v>
      </c>
      <c r="J1472" t="s">
        <v>3</v>
      </c>
      <c r="K1472" t="s">
        <v>138</v>
      </c>
      <c r="L1472" t="s">
        <v>4438</v>
      </c>
      <c r="M1472" t="s">
        <v>4439</v>
      </c>
      <c r="N1472">
        <v>6.0636111110000002</v>
      </c>
      <c r="O1472">
        <v>0</v>
      </c>
      <c r="P1472">
        <v>5</v>
      </c>
      <c r="Q1472">
        <v>0</v>
      </c>
      <c r="R1472">
        <v>0</v>
      </c>
      <c r="S1472">
        <v>0</v>
      </c>
      <c r="T1472">
        <v>1</v>
      </c>
      <c r="U1472">
        <v>0</v>
      </c>
      <c r="V1472">
        <v>0</v>
      </c>
      <c r="W1472">
        <v>0</v>
      </c>
      <c r="X1472">
        <v>9.8823758639538699</v>
      </c>
      <c r="Y1472">
        <v>0</v>
      </c>
      <c r="Z1472">
        <v>0</v>
      </c>
      <c r="AA1472">
        <v>0</v>
      </c>
      <c r="AB1472">
        <v>13.044129009584999</v>
      </c>
      <c r="AC1472">
        <v>0</v>
      </c>
      <c r="AD1472">
        <v>0</v>
      </c>
      <c r="AE1472">
        <v>22.926504873538867</v>
      </c>
    </row>
    <row r="1473" spans="1:31" x14ac:dyDescent="0.3">
      <c r="A1473">
        <v>2555114</v>
      </c>
      <c r="B1473">
        <v>1</v>
      </c>
      <c r="C1473" t="s">
        <v>80</v>
      </c>
      <c r="D1473" t="s">
        <v>99</v>
      </c>
      <c r="E1473" t="s">
        <v>155</v>
      </c>
      <c r="F1473" t="s">
        <v>2789</v>
      </c>
      <c r="G1473" t="s">
        <v>143</v>
      </c>
      <c r="H1473" t="s">
        <v>157</v>
      </c>
      <c r="I1473" t="s">
        <v>136</v>
      </c>
      <c r="J1473" t="s">
        <v>137</v>
      </c>
      <c r="K1473" t="s">
        <v>144</v>
      </c>
      <c r="L1473" t="s">
        <v>4440</v>
      </c>
      <c r="M1473" t="s">
        <v>4441</v>
      </c>
      <c r="N1473">
        <v>8.9041666660000001</v>
      </c>
      <c r="O1473">
        <v>0</v>
      </c>
      <c r="P1473">
        <v>125</v>
      </c>
      <c r="Q1473">
        <v>0</v>
      </c>
      <c r="R1473">
        <v>1</v>
      </c>
      <c r="S1473">
        <v>0</v>
      </c>
      <c r="T1473">
        <v>15</v>
      </c>
      <c r="U1473">
        <v>0</v>
      </c>
      <c r="V1473">
        <v>1</v>
      </c>
      <c r="W1473">
        <v>0</v>
      </c>
      <c r="X1473">
        <v>140.33225921260998</v>
      </c>
      <c r="Y1473">
        <v>0</v>
      </c>
      <c r="Z1473">
        <v>2.6554983425077499</v>
      </c>
      <c r="AA1473">
        <v>0</v>
      </c>
      <c r="AB1473">
        <v>116.84754862376475</v>
      </c>
      <c r="AC1473">
        <v>0</v>
      </c>
      <c r="AD1473">
        <v>36.41634837605374</v>
      </c>
      <c r="AE1473">
        <v>296.25165455493624</v>
      </c>
    </row>
    <row r="1474" spans="1:31" x14ac:dyDescent="0.3">
      <c r="A1474">
        <v>2555323</v>
      </c>
      <c r="B1474">
        <v>1</v>
      </c>
      <c r="C1474" t="s">
        <v>80</v>
      </c>
      <c r="D1474" t="s">
        <v>101</v>
      </c>
      <c r="E1474" t="s">
        <v>166</v>
      </c>
      <c r="F1474" t="s">
        <v>4442</v>
      </c>
      <c r="G1474" t="s">
        <v>311</v>
      </c>
      <c r="H1474" t="s">
        <v>157</v>
      </c>
      <c r="I1474" t="s">
        <v>136</v>
      </c>
      <c r="J1474" t="s">
        <v>3</v>
      </c>
      <c r="K1474" t="s">
        <v>138</v>
      </c>
      <c r="L1474" t="s">
        <v>4443</v>
      </c>
      <c r="M1474" t="s">
        <v>4444</v>
      </c>
      <c r="N1474">
        <v>3.8147222219999999</v>
      </c>
      <c r="O1474">
        <v>0</v>
      </c>
      <c r="P1474">
        <v>2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1.1489618849241634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1.1489618849241634</v>
      </c>
    </row>
    <row r="1475" spans="1:31" x14ac:dyDescent="0.3">
      <c r="A1475">
        <v>2555515</v>
      </c>
      <c r="B1475">
        <v>1</v>
      </c>
      <c r="C1475" t="s">
        <v>80</v>
      </c>
      <c r="D1475" t="s">
        <v>82</v>
      </c>
      <c r="E1475" t="s">
        <v>155</v>
      </c>
      <c r="F1475" t="s">
        <v>4445</v>
      </c>
      <c r="G1475" t="s">
        <v>202</v>
      </c>
      <c r="H1475" t="s">
        <v>157</v>
      </c>
      <c r="I1475" t="s">
        <v>136</v>
      </c>
      <c r="J1475" t="s">
        <v>137</v>
      </c>
      <c r="K1475" t="s">
        <v>138</v>
      </c>
      <c r="L1475" t="s">
        <v>4446</v>
      </c>
      <c r="M1475" t="s">
        <v>4447</v>
      </c>
      <c r="N1475">
        <v>0.53138888799999995</v>
      </c>
      <c r="O1475">
        <v>0</v>
      </c>
      <c r="P1475">
        <v>210</v>
      </c>
      <c r="Q1475">
        <v>0</v>
      </c>
      <c r="R1475">
        <v>0</v>
      </c>
      <c r="S1475">
        <v>0</v>
      </c>
      <c r="T1475">
        <v>13</v>
      </c>
      <c r="U1475">
        <v>0</v>
      </c>
      <c r="V1475">
        <v>0</v>
      </c>
      <c r="W1475">
        <v>0</v>
      </c>
      <c r="X1475">
        <v>15.96392801855438</v>
      </c>
      <c r="Y1475">
        <v>0</v>
      </c>
      <c r="Z1475">
        <v>0</v>
      </c>
      <c r="AA1475">
        <v>0</v>
      </c>
      <c r="AB1475">
        <v>5.5083221472921711</v>
      </c>
      <c r="AC1475">
        <v>0</v>
      </c>
      <c r="AD1475">
        <v>0</v>
      </c>
      <c r="AE1475">
        <v>21.472250165846553</v>
      </c>
    </row>
    <row r="1476" spans="1:31" x14ac:dyDescent="0.3">
      <c r="A1476">
        <v>2555346</v>
      </c>
      <c r="B1476">
        <v>1</v>
      </c>
      <c r="C1476" t="s">
        <v>80</v>
      </c>
      <c r="D1476" t="s">
        <v>96</v>
      </c>
      <c r="E1476" t="s">
        <v>166</v>
      </c>
      <c r="F1476" t="s">
        <v>4448</v>
      </c>
      <c r="G1476" t="s">
        <v>181</v>
      </c>
      <c r="H1476" t="s">
        <v>157</v>
      </c>
      <c r="I1476" t="s">
        <v>136</v>
      </c>
      <c r="J1476" t="s">
        <v>137</v>
      </c>
      <c r="K1476" t="s">
        <v>138</v>
      </c>
      <c r="L1476" t="s">
        <v>4449</v>
      </c>
      <c r="M1476" t="s">
        <v>4450</v>
      </c>
      <c r="N1476">
        <v>5.0122222220000001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1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0.78863333051344997</v>
      </c>
      <c r="AC1476">
        <v>0</v>
      </c>
      <c r="AD1476">
        <v>0</v>
      </c>
      <c r="AE1476">
        <v>0.78863333051344997</v>
      </c>
    </row>
    <row r="1477" spans="1:31" x14ac:dyDescent="0.3">
      <c r="A1477">
        <v>2555452</v>
      </c>
      <c r="B1477">
        <v>1</v>
      </c>
      <c r="C1477" t="s">
        <v>81</v>
      </c>
      <c r="D1477" t="s">
        <v>118</v>
      </c>
      <c r="E1477" t="s">
        <v>166</v>
      </c>
      <c r="F1477" t="s">
        <v>4451</v>
      </c>
      <c r="G1477" t="s">
        <v>168</v>
      </c>
      <c r="H1477" t="s">
        <v>157</v>
      </c>
      <c r="I1477" t="s">
        <v>136</v>
      </c>
      <c r="J1477" t="s">
        <v>137</v>
      </c>
      <c r="K1477" t="s">
        <v>138</v>
      </c>
      <c r="L1477" t="s">
        <v>4452</v>
      </c>
      <c r="M1477" t="s">
        <v>4453</v>
      </c>
      <c r="N1477">
        <v>0.87111111100000005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1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1.9543721742644444</v>
      </c>
      <c r="AC1477">
        <v>0</v>
      </c>
      <c r="AD1477">
        <v>0</v>
      </c>
      <c r="AE1477">
        <v>1.9543721742644444</v>
      </c>
    </row>
    <row r="1478" spans="1:31" x14ac:dyDescent="0.3">
      <c r="A1478">
        <v>2575761</v>
      </c>
      <c r="B1478">
        <v>1</v>
      </c>
      <c r="C1478" t="s">
        <v>80</v>
      </c>
      <c r="D1478" t="s">
        <v>101</v>
      </c>
      <c r="E1478" t="s">
        <v>184</v>
      </c>
      <c r="F1478" t="s">
        <v>4454</v>
      </c>
      <c r="G1478" t="s">
        <v>149</v>
      </c>
      <c r="H1478" t="s">
        <v>135</v>
      </c>
      <c r="I1478" t="s">
        <v>136</v>
      </c>
      <c r="J1478" t="s">
        <v>137</v>
      </c>
      <c r="K1478" t="s">
        <v>138</v>
      </c>
      <c r="L1478" t="s">
        <v>4455</v>
      </c>
      <c r="M1478" t="s">
        <v>4456</v>
      </c>
      <c r="N1478">
        <v>4.0077777770000003</v>
      </c>
      <c r="O1478">
        <v>3</v>
      </c>
      <c r="P1478">
        <v>120</v>
      </c>
      <c r="Q1478">
        <v>5</v>
      </c>
      <c r="R1478">
        <v>31</v>
      </c>
      <c r="S1478">
        <v>6</v>
      </c>
      <c r="T1478">
        <v>25</v>
      </c>
      <c r="U1478">
        <v>0</v>
      </c>
      <c r="V1478">
        <v>0</v>
      </c>
      <c r="W1478">
        <v>5.1491367486878419</v>
      </c>
      <c r="X1478">
        <v>76.360643373391795</v>
      </c>
      <c r="Y1478">
        <v>419.88589900478888</v>
      </c>
      <c r="Z1478">
        <v>45.010495110217619</v>
      </c>
      <c r="AA1478">
        <v>20.042573297608122</v>
      </c>
      <c r="AB1478">
        <v>74.415685446605195</v>
      </c>
      <c r="AC1478">
        <v>0</v>
      </c>
      <c r="AD1478">
        <v>0</v>
      </c>
      <c r="AE1478">
        <v>640.86443298129939</v>
      </c>
    </row>
    <row r="1479" spans="1:31" x14ac:dyDescent="0.3">
      <c r="A1479">
        <v>2555306</v>
      </c>
      <c r="B1479">
        <v>1</v>
      </c>
      <c r="C1479" t="s">
        <v>81</v>
      </c>
      <c r="D1479" t="s">
        <v>128</v>
      </c>
      <c r="E1479" t="s">
        <v>166</v>
      </c>
      <c r="F1479" t="s">
        <v>4457</v>
      </c>
      <c r="G1479" t="s">
        <v>311</v>
      </c>
      <c r="H1479" t="s">
        <v>157</v>
      </c>
      <c r="I1479" t="s">
        <v>136</v>
      </c>
      <c r="J1479" t="s">
        <v>3</v>
      </c>
      <c r="K1479" t="s">
        <v>138</v>
      </c>
      <c r="L1479" t="s">
        <v>4458</v>
      </c>
      <c r="M1479" t="s">
        <v>4459</v>
      </c>
      <c r="N1479">
        <v>5.2622222220000001</v>
      </c>
      <c r="O1479">
        <v>0</v>
      </c>
      <c r="P1479">
        <v>11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13.086203635492401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13.086203635492401</v>
      </c>
    </row>
    <row r="1480" spans="1:31" x14ac:dyDescent="0.3">
      <c r="A1480">
        <v>2555014</v>
      </c>
      <c r="B1480">
        <v>1</v>
      </c>
      <c r="C1480" t="s">
        <v>80</v>
      </c>
      <c r="D1480" t="s">
        <v>84</v>
      </c>
      <c r="E1480" t="s">
        <v>184</v>
      </c>
      <c r="F1480" t="s">
        <v>4460</v>
      </c>
      <c r="G1480" t="s">
        <v>202</v>
      </c>
      <c r="H1480" t="s">
        <v>135</v>
      </c>
      <c r="I1480" t="s">
        <v>136</v>
      </c>
      <c r="J1480" t="s">
        <v>137</v>
      </c>
      <c r="K1480" t="s">
        <v>138</v>
      </c>
      <c r="L1480" t="s">
        <v>4461</v>
      </c>
      <c r="M1480" t="s">
        <v>4462</v>
      </c>
      <c r="N1480">
        <v>0.648888888</v>
      </c>
      <c r="O1480">
        <v>0</v>
      </c>
      <c r="P1480">
        <v>1992</v>
      </c>
      <c r="Q1480">
        <v>0</v>
      </c>
      <c r="R1480">
        <v>0</v>
      </c>
      <c r="S1480">
        <v>1</v>
      </c>
      <c r="T1480">
        <v>127</v>
      </c>
      <c r="U1480">
        <v>0</v>
      </c>
      <c r="V1480">
        <v>0</v>
      </c>
      <c r="W1480">
        <v>0</v>
      </c>
      <c r="X1480">
        <v>234.88249558869992</v>
      </c>
      <c r="Y1480">
        <v>0</v>
      </c>
      <c r="Z1480">
        <v>0</v>
      </c>
      <c r="AA1480">
        <v>267.81030126537166</v>
      </c>
      <c r="AB1480">
        <v>50.001122797114924</v>
      </c>
      <c r="AC1480">
        <v>0</v>
      </c>
      <c r="AD1480">
        <v>0</v>
      </c>
      <c r="AE1480">
        <v>552.69391965118655</v>
      </c>
    </row>
    <row r="1481" spans="1:31" x14ac:dyDescent="0.3">
      <c r="A1481">
        <v>2555406</v>
      </c>
      <c r="B1481">
        <v>1</v>
      </c>
      <c r="C1481" t="s">
        <v>81</v>
      </c>
      <c r="D1481" t="s">
        <v>115</v>
      </c>
      <c r="E1481" t="s">
        <v>184</v>
      </c>
      <c r="F1481" t="s">
        <v>4463</v>
      </c>
      <c r="G1481" t="s">
        <v>194</v>
      </c>
      <c r="H1481" t="s">
        <v>135</v>
      </c>
      <c r="I1481" t="s">
        <v>136</v>
      </c>
      <c r="J1481" t="s">
        <v>137</v>
      </c>
      <c r="K1481" t="s">
        <v>144</v>
      </c>
      <c r="L1481" t="s">
        <v>4464</v>
      </c>
      <c r="M1481" t="s">
        <v>4465</v>
      </c>
      <c r="N1481">
        <v>0.66083333300000002</v>
      </c>
      <c r="O1481">
        <v>0</v>
      </c>
      <c r="P1481">
        <v>21</v>
      </c>
      <c r="Q1481">
        <v>0</v>
      </c>
      <c r="R1481">
        <v>2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2.1900699610375951</v>
      </c>
      <c r="Y1481">
        <v>0</v>
      </c>
      <c r="Z1481">
        <v>1.2356773890360668</v>
      </c>
      <c r="AA1481">
        <v>0</v>
      </c>
      <c r="AB1481">
        <v>0</v>
      </c>
      <c r="AC1481">
        <v>0</v>
      </c>
      <c r="AD1481">
        <v>0</v>
      </c>
      <c r="AE1481">
        <v>3.4257473500736619</v>
      </c>
    </row>
    <row r="1482" spans="1:31" x14ac:dyDescent="0.3">
      <c r="A1482">
        <v>2555220</v>
      </c>
      <c r="B1482">
        <v>1</v>
      </c>
      <c r="C1482" t="s">
        <v>80</v>
      </c>
      <c r="D1482" t="s">
        <v>83</v>
      </c>
      <c r="E1482" t="s">
        <v>147</v>
      </c>
      <c r="F1482" t="s">
        <v>1700</v>
      </c>
      <c r="G1482" t="s">
        <v>134</v>
      </c>
      <c r="H1482" t="s">
        <v>135</v>
      </c>
      <c r="I1482" t="s">
        <v>136</v>
      </c>
      <c r="J1482" t="s">
        <v>137</v>
      </c>
      <c r="K1482" t="s">
        <v>138</v>
      </c>
      <c r="L1482" t="s">
        <v>4466</v>
      </c>
      <c r="M1482" t="s">
        <v>4467</v>
      </c>
      <c r="N1482">
        <v>0.89</v>
      </c>
      <c r="O1482">
        <v>3</v>
      </c>
      <c r="P1482">
        <v>123</v>
      </c>
      <c r="Q1482">
        <v>1</v>
      </c>
      <c r="R1482">
        <v>4</v>
      </c>
      <c r="S1482">
        <v>1</v>
      </c>
      <c r="T1482">
        <v>11</v>
      </c>
      <c r="U1482">
        <v>1</v>
      </c>
      <c r="V1482">
        <v>0</v>
      </c>
      <c r="W1482">
        <v>1.8914028997744401</v>
      </c>
      <c r="X1482">
        <v>22.838823746744538</v>
      </c>
      <c r="Y1482">
        <v>0.18718508112893001</v>
      </c>
      <c r="Z1482">
        <v>6.2982958791250002E-2</v>
      </c>
      <c r="AA1482">
        <v>5.2077310993377504</v>
      </c>
      <c r="AB1482">
        <v>10.137617516944731</v>
      </c>
      <c r="AC1482">
        <v>42.649366651312278</v>
      </c>
      <c r="AD1482">
        <v>0</v>
      </c>
      <c r="AE1482">
        <v>82.975109954033911</v>
      </c>
    </row>
    <row r="1483" spans="1:31" x14ac:dyDescent="0.3">
      <c r="A1483">
        <v>2555054</v>
      </c>
      <c r="B1483">
        <v>1</v>
      </c>
      <c r="C1483" t="s">
        <v>80</v>
      </c>
      <c r="D1483" t="s">
        <v>110</v>
      </c>
      <c r="E1483" t="s">
        <v>166</v>
      </c>
      <c r="F1483" t="s">
        <v>4468</v>
      </c>
      <c r="G1483" t="s">
        <v>168</v>
      </c>
      <c r="H1483" t="s">
        <v>157</v>
      </c>
      <c r="I1483" t="s">
        <v>136</v>
      </c>
      <c r="J1483" t="s">
        <v>137</v>
      </c>
      <c r="K1483" t="s">
        <v>138</v>
      </c>
      <c r="L1483" t="s">
        <v>4469</v>
      </c>
      <c r="M1483" t="s">
        <v>4470</v>
      </c>
      <c r="N1483">
        <v>2.5963888879999999</v>
      </c>
      <c r="O1483">
        <v>0</v>
      </c>
      <c r="P1483">
        <v>1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1.7168386910368827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1.7168386910368827</v>
      </c>
    </row>
    <row r="1484" spans="1:31" x14ac:dyDescent="0.3">
      <c r="A1484">
        <v>2555077</v>
      </c>
      <c r="B1484">
        <v>1</v>
      </c>
      <c r="C1484" t="s">
        <v>80</v>
      </c>
      <c r="D1484" t="s">
        <v>83</v>
      </c>
      <c r="E1484" t="s">
        <v>175</v>
      </c>
      <c r="F1484" t="s">
        <v>4471</v>
      </c>
      <c r="G1484" t="s">
        <v>177</v>
      </c>
      <c r="H1484" t="s">
        <v>157</v>
      </c>
      <c r="I1484" t="s">
        <v>136</v>
      </c>
      <c r="J1484" t="s">
        <v>137</v>
      </c>
      <c r="K1484" t="s">
        <v>138</v>
      </c>
      <c r="L1484" t="s">
        <v>4472</v>
      </c>
      <c r="M1484" t="s">
        <v>4473</v>
      </c>
      <c r="N1484">
        <v>8.68</v>
      </c>
      <c r="O1484">
        <v>0</v>
      </c>
      <c r="P1484">
        <v>1</v>
      </c>
      <c r="Q1484">
        <v>0</v>
      </c>
      <c r="R1484">
        <v>0</v>
      </c>
      <c r="S1484">
        <v>0</v>
      </c>
      <c r="T1484">
        <v>29</v>
      </c>
      <c r="U1484">
        <v>0</v>
      </c>
      <c r="V1484">
        <v>3</v>
      </c>
      <c r="W1484">
        <v>0</v>
      </c>
      <c r="X1484">
        <v>1.8699910402400002</v>
      </c>
      <c r="Y1484">
        <v>0</v>
      </c>
      <c r="Z1484">
        <v>0</v>
      </c>
      <c r="AA1484">
        <v>0</v>
      </c>
      <c r="AB1484">
        <v>318.6044272570868</v>
      </c>
      <c r="AC1484">
        <v>0</v>
      </c>
      <c r="AD1484">
        <v>144.89983284912407</v>
      </c>
      <c r="AE1484">
        <v>465.37425114645089</v>
      </c>
    </row>
    <row r="1485" spans="1:31" x14ac:dyDescent="0.3">
      <c r="A1485">
        <v>2555575</v>
      </c>
      <c r="B1485">
        <v>1</v>
      </c>
      <c r="C1485" t="s">
        <v>81</v>
      </c>
      <c r="D1485" t="s">
        <v>113</v>
      </c>
      <c r="E1485" t="s">
        <v>175</v>
      </c>
      <c r="F1485" t="s">
        <v>4474</v>
      </c>
      <c r="G1485" t="s">
        <v>190</v>
      </c>
      <c r="H1485" t="s">
        <v>157</v>
      </c>
      <c r="I1485" t="s">
        <v>136</v>
      </c>
      <c r="J1485" t="s">
        <v>137</v>
      </c>
      <c r="K1485" t="s">
        <v>138</v>
      </c>
      <c r="L1485" t="s">
        <v>4475</v>
      </c>
      <c r="M1485" t="s">
        <v>4476</v>
      </c>
      <c r="N1485">
        <v>1.43</v>
      </c>
      <c r="O1485">
        <v>0</v>
      </c>
      <c r="P1485">
        <v>181</v>
      </c>
      <c r="Q1485">
        <v>0</v>
      </c>
      <c r="R1485">
        <v>0</v>
      </c>
      <c r="S1485">
        <v>0</v>
      </c>
      <c r="T1485">
        <v>18</v>
      </c>
      <c r="U1485">
        <v>0</v>
      </c>
      <c r="V1485">
        <v>0</v>
      </c>
      <c r="W1485">
        <v>0</v>
      </c>
      <c r="X1485">
        <v>72.147006315735339</v>
      </c>
      <c r="Y1485">
        <v>0</v>
      </c>
      <c r="Z1485">
        <v>0</v>
      </c>
      <c r="AA1485">
        <v>0</v>
      </c>
      <c r="AB1485">
        <v>27.55472742095802</v>
      </c>
      <c r="AC1485">
        <v>0</v>
      </c>
      <c r="AD1485">
        <v>0</v>
      </c>
      <c r="AE1485">
        <v>99.701733736693356</v>
      </c>
    </row>
    <row r="1486" spans="1:31" x14ac:dyDescent="0.3">
      <c r="A1486">
        <v>2555389</v>
      </c>
      <c r="B1486">
        <v>1</v>
      </c>
      <c r="C1486" t="s">
        <v>80</v>
      </c>
      <c r="D1486" t="s">
        <v>84</v>
      </c>
      <c r="E1486" t="s">
        <v>141</v>
      </c>
      <c r="F1486" t="s">
        <v>4477</v>
      </c>
      <c r="G1486" t="s">
        <v>134</v>
      </c>
      <c r="H1486" t="s">
        <v>135</v>
      </c>
      <c r="I1486" t="s">
        <v>136</v>
      </c>
      <c r="J1486" t="s">
        <v>137</v>
      </c>
      <c r="K1486" t="s">
        <v>138</v>
      </c>
      <c r="L1486" t="s">
        <v>4478</v>
      </c>
      <c r="M1486" t="s">
        <v>4479</v>
      </c>
      <c r="N1486">
        <v>1.0566666659999999</v>
      </c>
      <c r="O1486">
        <v>0</v>
      </c>
      <c r="P1486">
        <v>1694</v>
      </c>
      <c r="Q1486">
        <v>0</v>
      </c>
      <c r="R1486">
        <v>0</v>
      </c>
      <c r="S1486">
        <v>0</v>
      </c>
      <c r="T1486">
        <v>1312</v>
      </c>
      <c r="U1486">
        <v>0</v>
      </c>
      <c r="V1486">
        <v>13</v>
      </c>
      <c r="W1486">
        <v>0</v>
      </c>
      <c r="X1486">
        <v>414.82339074328308</v>
      </c>
      <c r="Y1486">
        <v>0</v>
      </c>
      <c r="Z1486">
        <v>0</v>
      </c>
      <c r="AA1486">
        <v>0</v>
      </c>
      <c r="AB1486">
        <v>1267.8444182049075</v>
      </c>
      <c r="AC1486">
        <v>0</v>
      </c>
      <c r="AD1486">
        <v>260.01905132441721</v>
      </c>
      <c r="AE1486">
        <v>1942.6868602726079</v>
      </c>
    </row>
    <row r="1487" spans="1:31" x14ac:dyDescent="0.3">
      <c r="A1487">
        <v>2555140</v>
      </c>
      <c r="B1487">
        <v>1</v>
      </c>
      <c r="C1487" t="s">
        <v>80</v>
      </c>
      <c r="D1487" t="s">
        <v>98</v>
      </c>
      <c r="E1487" t="s">
        <v>147</v>
      </c>
      <c r="F1487" t="s">
        <v>4480</v>
      </c>
      <c r="G1487" t="s">
        <v>194</v>
      </c>
      <c r="H1487" t="s">
        <v>135</v>
      </c>
      <c r="I1487" t="s">
        <v>136</v>
      </c>
      <c r="J1487" t="s">
        <v>137</v>
      </c>
      <c r="K1487" t="s">
        <v>144</v>
      </c>
      <c r="L1487" t="s">
        <v>4481</v>
      </c>
      <c r="M1487" t="s">
        <v>4482</v>
      </c>
      <c r="N1487">
        <v>2.8911111109999998</v>
      </c>
      <c r="O1487">
        <v>0</v>
      </c>
      <c r="P1487">
        <v>21</v>
      </c>
      <c r="Q1487">
        <v>12</v>
      </c>
      <c r="R1487">
        <v>127</v>
      </c>
      <c r="S1487">
        <v>3</v>
      </c>
      <c r="T1487">
        <v>34</v>
      </c>
      <c r="U1487">
        <v>2</v>
      </c>
      <c r="V1487">
        <v>0</v>
      </c>
      <c r="W1487">
        <v>0</v>
      </c>
      <c r="X1487">
        <v>29.3434503568024</v>
      </c>
      <c r="Y1487">
        <v>630.23410927961413</v>
      </c>
      <c r="Z1487">
        <v>1624.8256882411588</v>
      </c>
      <c r="AA1487">
        <v>134.61252647426068</v>
      </c>
      <c r="AB1487">
        <v>385.06237238031156</v>
      </c>
      <c r="AC1487">
        <v>166.98908202668466</v>
      </c>
      <c r="AD1487">
        <v>0</v>
      </c>
      <c r="AE1487">
        <v>2971.0672287588318</v>
      </c>
    </row>
    <row r="1488" spans="1:31" x14ac:dyDescent="0.3">
      <c r="A1488">
        <v>2555034</v>
      </c>
      <c r="B1488">
        <v>1</v>
      </c>
      <c r="C1488" t="s">
        <v>80</v>
      </c>
      <c r="D1488" t="s">
        <v>83</v>
      </c>
      <c r="E1488" t="s">
        <v>171</v>
      </c>
      <c r="F1488" t="s">
        <v>4299</v>
      </c>
      <c r="G1488" t="s">
        <v>190</v>
      </c>
      <c r="H1488" t="s">
        <v>157</v>
      </c>
      <c r="I1488" t="s">
        <v>136</v>
      </c>
      <c r="J1488" t="s">
        <v>137</v>
      </c>
      <c r="K1488" t="s">
        <v>138</v>
      </c>
      <c r="L1488" t="s">
        <v>4483</v>
      </c>
      <c r="M1488" t="s">
        <v>4484</v>
      </c>
      <c r="N1488">
        <v>2.4452777769999998</v>
      </c>
      <c r="O1488">
        <v>0</v>
      </c>
      <c r="P1488">
        <v>52</v>
      </c>
      <c r="Q1488">
        <v>0</v>
      </c>
      <c r="R1488">
        <v>0</v>
      </c>
      <c r="S1488">
        <v>0</v>
      </c>
      <c r="T1488">
        <v>20</v>
      </c>
      <c r="U1488">
        <v>0</v>
      </c>
      <c r="V1488">
        <v>0</v>
      </c>
      <c r="W1488">
        <v>0</v>
      </c>
      <c r="X1488">
        <v>22.516642254042363</v>
      </c>
      <c r="Y1488">
        <v>0</v>
      </c>
      <c r="Z1488">
        <v>0</v>
      </c>
      <c r="AA1488">
        <v>0</v>
      </c>
      <c r="AB1488">
        <v>83.825718253186551</v>
      </c>
      <c r="AC1488">
        <v>0</v>
      </c>
      <c r="AD1488">
        <v>0</v>
      </c>
      <c r="AE1488">
        <v>106.34236050722892</v>
      </c>
    </row>
    <row r="1489" spans="1:31" x14ac:dyDescent="0.3">
      <c r="A1489">
        <v>2555017</v>
      </c>
      <c r="B1489">
        <v>1</v>
      </c>
      <c r="C1489" t="s">
        <v>80</v>
      </c>
      <c r="D1489" t="s">
        <v>102</v>
      </c>
      <c r="E1489" t="s">
        <v>171</v>
      </c>
      <c r="F1489" t="s">
        <v>4485</v>
      </c>
      <c r="G1489" t="s">
        <v>202</v>
      </c>
      <c r="H1489" t="s">
        <v>157</v>
      </c>
      <c r="I1489" t="s">
        <v>136</v>
      </c>
      <c r="J1489" t="s">
        <v>137</v>
      </c>
      <c r="K1489" t="s">
        <v>138</v>
      </c>
      <c r="L1489" t="s">
        <v>4486</v>
      </c>
      <c r="M1489" t="s">
        <v>4487</v>
      </c>
      <c r="N1489">
        <v>0.65611111099999997</v>
      </c>
      <c r="O1489">
        <v>0</v>
      </c>
      <c r="P1489">
        <v>18</v>
      </c>
      <c r="Q1489">
        <v>0</v>
      </c>
      <c r="R1489">
        <v>2</v>
      </c>
      <c r="S1489">
        <v>0</v>
      </c>
      <c r="T1489">
        <v>4</v>
      </c>
      <c r="U1489">
        <v>0</v>
      </c>
      <c r="V1489">
        <v>0</v>
      </c>
      <c r="W1489">
        <v>0</v>
      </c>
      <c r="X1489">
        <v>1.5854596561065601</v>
      </c>
      <c r="Y1489">
        <v>0</v>
      </c>
      <c r="Z1489">
        <v>8.7239560462376726</v>
      </c>
      <c r="AA1489">
        <v>0</v>
      </c>
      <c r="AB1489">
        <v>0.88415405041751394</v>
      </c>
      <c r="AC1489">
        <v>0</v>
      </c>
      <c r="AD1489">
        <v>0</v>
      </c>
      <c r="AE1489">
        <v>11.193569752761746</v>
      </c>
    </row>
    <row r="1490" spans="1:31" x14ac:dyDescent="0.3">
      <c r="A1490">
        <v>2555309</v>
      </c>
      <c r="B1490">
        <v>1</v>
      </c>
      <c r="C1490" t="s">
        <v>81</v>
      </c>
      <c r="D1490" t="s">
        <v>115</v>
      </c>
      <c r="E1490" t="s">
        <v>184</v>
      </c>
      <c r="F1490" t="s">
        <v>4488</v>
      </c>
      <c r="G1490" t="s">
        <v>194</v>
      </c>
      <c r="H1490" t="s">
        <v>135</v>
      </c>
      <c r="I1490" t="s">
        <v>136</v>
      </c>
      <c r="J1490" t="s">
        <v>137</v>
      </c>
      <c r="K1490" t="s">
        <v>144</v>
      </c>
      <c r="L1490" t="s">
        <v>4489</v>
      </c>
      <c r="M1490" t="s">
        <v>4490</v>
      </c>
      <c r="N1490">
        <v>0.71472222200000002</v>
      </c>
      <c r="O1490">
        <v>0</v>
      </c>
      <c r="P1490">
        <v>36</v>
      </c>
      <c r="Q1490">
        <v>0</v>
      </c>
      <c r="R1490">
        <v>7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3.6260942699369294</v>
      </c>
      <c r="Y1490">
        <v>0</v>
      </c>
      <c r="Z1490">
        <v>5.9705112467327863</v>
      </c>
      <c r="AA1490">
        <v>0</v>
      </c>
      <c r="AB1490">
        <v>0</v>
      </c>
      <c r="AC1490">
        <v>0</v>
      </c>
      <c r="AD1490">
        <v>0</v>
      </c>
      <c r="AE1490">
        <v>9.5966055166697153</v>
      </c>
    </row>
    <row r="1491" spans="1:31" x14ac:dyDescent="0.3">
      <c r="A1491">
        <v>2555595</v>
      </c>
      <c r="B1491">
        <v>1</v>
      </c>
      <c r="C1491" t="s">
        <v>80</v>
      </c>
      <c r="D1491" t="s">
        <v>101</v>
      </c>
      <c r="E1491" t="s">
        <v>171</v>
      </c>
      <c r="F1491" t="s">
        <v>4491</v>
      </c>
      <c r="G1491" t="s">
        <v>202</v>
      </c>
      <c r="H1491" t="s">
        <v>157</v>
      </c>
      <c r="I1491" t="s">
        <v>136</v>
      </c>
      <c r="J1491" t="s">
        <v>137</v>
      </c>
      <c r="K1491" t="s">
        <v>138</v>
      </c>
      <c r="L1491" t="s">
        <v>4492</v>
      </c>
      <c r="M1491" t="s">
        <v>4493</v>
      </c>
      <c r="N1491">
        <v>0.56388888800000003</v>
      </c>
      <c r="O1491">
        <v>0</v>
      </c>
      <c r="P1491">
        <v>95</v>
      </c>
      <c r="Q1491">
        <v>0</v>
      </c>
      <c r="R1491">
        <v>1</v>
      </c>
      <c r="S1491">
        <v>0</v>
      </c>
      <c r="T1491">
        <v>6</v>
      </c>
      <c r="U1491">
        <v>0</v>
      </c>
      <c r="V1491">
        <v>0</v>
      </c>
      <c r="W1491">
        <v>0</v>
      </c>
      <c r="X1491">
        <v>10.440965194137933</v>
      </c>
      <c r="Y1491">
        <v>0</v>
      </c>
      <c r="Z1491">
        <v>0.33490997154948671</v>
      </c>
      <c r="AA1491">
        <v>0</v>
      </c>
      <c r="AB1491">
        <v>5.9462381005031588</v>
      </c>
      <c r="AC1491">
        <v>0</v>
      </c>
      <c r="AD1491">
        <v>0</v>
      </c>
      <c r="AE1491">
        <v>16.722113266190576</v>
      </c>
    </row>
    <row r="1492" spans="1:31" x14ac:dyDescent="0.3">
      <c r="A1492">
        <v>2555512</v>
      </c>
      <c r="B1492">
        <v>1</v>
      </c>
      <c r="C1492" t="s">
        <v>80</v>
      </c>
      <c r="D1492" t="s">
        <v>94</v>
      </c>
      <c r="E1492" t="s">
        <v>166</v>
      </c>
      <c r="F1492" t="s">
        <v>4494</v>
      </c>
      <c r="G1492" t="s">
        <v>181</v>
      </c>
      <c r="H1492" t="s">
        <v>157</v>
      </c>
      <c r="I1492" t="s">
        <v>136</v>
      </c>
      <c r="J1492" t="s">
        <v>137</v>
      </c>
      <c r="K1492" t="s">
        <v>138</v>
      </c>
      <c r="L1492" t="s">
        <v>4495</v>
      </c>
      <c r="M1492" t="s">
        <v>4496</v>
      </c>
      <c r="N1492">
        <v>2.0330555549999998</v>
      </c>
      <c r="O1492">
        <v>0</v>
      </c>
      <c r="P1492">
        <v>0</v>
      </c>
      <c r="Q1492">
        <v>0</v>
      </c>
      <c r="R1492">
        <v>2</v>
      </c>
      <c r="S1492">
        <v>0</v>
      </c>
      <c r="T1492">
        <v>1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9.6892648812030497</v>
      </c>
      <c r="AA1492">
        <v>0</v>
      </c>
      <c r="AB1492">
        <v>0.82189822504983012</v>
      </c>
      <c r="AC1492">
        <v>0</v>
      </c>
      <c r="AD1492">
        <v>0</v>
      </c>
      <c r="AE1492">
        <v>10.51116310625288</v>
      </c>
    </row>
    <row r="1493" spans="1:31" x14ac:dyDescent="0.3">
      <c r="A1493">
        <v>2555117</v>
      </c>
      <c r="B1493">
        <v>1</v>
      </c>
      <c r="C1493" t="s">
        <v>81</v>
      </c>
      <c r="D1493" t="s">
        <v>113</v>
      </c>
      <c r="E1493" t="s">
        <v>155</v>
      </c>
      <c r="F1493" t="s">
        <v>4497</v>
      </c>
      <c r="G1493" t="s">
        <v>143</v>
      </c>
      <c r="H1493" t="s">
        <v>157</v>
      </c>
      <c r="I1493" t="s">
        <v>136</v>
      </c>
      <c r="J1493" t="s">
        <v>137</v>
      </c>
      <c r="K1493" t="s">
        <v>144</v>
      </c>
      <c r="L1493" t="s">
        <v>4498</v>
      </c>
      <c r="M1493" t="s">
        <v>4499</v>
      </c>
      <c r="N1493">
        <v>6.3913888879999998</v>
      </c>
      <c r="O1493">
        <v>0</v>
      </c>
      <c r="P1493">
        <v>629</v>
      </c>
      <c r="Q1493">
        <v>0</v>
      </c>
      <c r="R1493">
        <v>1</v>
      </c>
      <c r="S1493">
        <v>0</v>
      </c>
      <c r="T1493">
        <v>55</v>
      </c>
      <c r="U1493">
        <v>0</v>
      </c>
      <c r="V1493">
        <v>0</v>
      </c>
      <c r="W1493">
        <v>0</v>
      </c>
      <c r="X1493">
        <v>1035.9331342286223</v>
      </c>
      <c r="Y1493">
        <v>0</v>
      </c>
      <c r="Z1493">
        <v>1.9982248429009557</v>
      </c>
      <c r="AA1493">
        <v>0</v>
      </c>
      <c r="AB1493">
        <v>479.4395555581246</v>
      </c>
      <c r="AC1493">
        <v>0</v>
      </c>
      <c r="AD1493">
        <v>0</v>
      </c>
      <c r="AE1493">
        <v>1517.3709146296478</v>
      </c>
    </row>
    <row r="1494" spans="1:31" x14ac:dyDescent="0.3">
      <c r="A1494">
        <v>2555057</v>
      </c>
      <c r="B1494">
        <v>1</v>
      </c>
      <c r="C1494" t="s">
        <v>80</v>
      </c>
      <c r="D1494" t="s">
        <v>83</v>
      </c>
      <c r="E1494" t="s">
        <v>171</v>
      </c>
      <c r="F1494" t="s">
        <v>2324</v>
      </c>
      <c r="G1494" t="s">
        <v>190</v>
      </c>
      <c r="H1494" t="s">
        <v>157</v>
      </c>
      <c r="I1494" t="s">
        <v>136</v>
      </c>
      <c r="J1494" t="s">
        <v>137</v>
      </c>
      <c r="K1494" t="s">
        <v>138</v>
      </c>
      <c r="L1494" t="s">
        <v>4500</v>
      </c>
      <c r="M1494" t="s">
        <v>4501</v>
      </c>
      <c r="N1494">
        <v>1.2141666659999999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35</v>
      </c>
      <c r="U1494">
        <v>0</v>
      </c>
      <c r="V1494">
        <v>4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56.506883410606207</v>
      </c>
      <c r="AC1494">
        <v>0</v>
      </c>
      <c r="AD1494">
        <v>164.99530491662966</v>
      </c>
      <c r="AE1494">
        <v>221.50218832723587</v>
      </c>
    </row>
    <row r="1495" spans="1:31" x14ac:dyDescent="0.3">
      <c r="A1495">
        <v>2555011</v>
      </c>
      <c r="B1495">
        <v>1</v>
      </c>
      <c r="C1495" t="s">
        <v>80</v>
      </c>
      <c r="D1495" t="s">
        <v>105</v>
      </c>
      <c r="E1495" t="s">
        <v>141</v>
      </c>
      <c r="F1495" t="s">
        <v>4502</v>
      </c>
      <c r="G1495" t="s">
        <v>134</v>
      </c>
      <c r="H1495" t="s">
        <v>135</v>
      </c>
      <c r="I1495" t="s">
        <v>136</v>
      </c>
      <c r="J1495" t="s">
        <v>137</v>
      </c>
      <c r="K1495" t="s">
        <v>138</v>
      </c>
      <c r="L1495" t="s">
        <v>4503</v>
      </c>
      <c r="M1495" t="s">
        <v>4504</v>
      </c>
      <c r="N1495">
        <v>6.0277776999999998E-2</v>
      </c>
      <c r="O1495">
        <v>0</v>
      </c>
      <c r="P1495">
        <v>466</v>
      </c>
      <c r="Q1495">
        <v>1</v>
      </c>
      <c r="R1495">
        <v>31</v>
      </c>
      <c r="S1495">
        <v>11</v>
      </c>
      <c r="T1495">
        <v>67</v>
      </c>
      <c r="U1495">
        <v>5</v>
      </c>
      <c r="V1495">
        <v>0</v>
      </c>
      <c r="W1495">
        <v>0</v>
      </c>
      <c r="X1495">
        <v>6.3470968147117155</v>
      </c>
      <c r="Y1495">
        <v>8.4731977341666653E-2</v>
      </c>
      <c r="Z1495">
        <v>1.1872960512231001</v>
      </c>
      <c r="AA1495">
        <v>6.6176670535487716</v>
      </c>
      <c r="AB1495">
        <v>2.5521896855229498</v>
      </c>
      <c r="AC1495">
        <v>12.383996974716968</v>
      </c>
      <c r="AD1495">
        <v>0</v>
      </c>
      <c r="AE1495">
        <v>29.172978557065171</v>
      </c>
    </row>
    <row r="1496" spans="1:31" x14ac:dyDescent="0.3">
      <c r="A1496">
        <v>2555386</v>
      </c>
      <c r="B1496">
        <v>1</v>
      </c>
      <c r="C1496" t="s">
        <v>81</v>
      </c>
      <c r="D1496" t="s">
        <v>122</v>
      </c>
      <c r="E1496" t="s">
        <v>171</v>
      </c>
      <c r="F1496" t="s">
        <v>4505</v>
      </c>
      <c r="G1496" t="s">
        <v>190</v>
      </c>
      <c r="H1496" t="s">
        <v>157</v>
      </c>
      <c r="I1496" t="s">
        <v>136</v>
      </c>
      <c r="J1496" t="s">
        <v>137</v>
      </c>
      <c r="K1496" t="s">
        <v>138</v>
      </c>
      <c r="L1496" t="s">
        <v>4506</v>
      </c>
      <c r="M1496" t="s">
        <v>4507</v>
      </c>
      <c r="N1496">
        <v>1.1274999999999999</v>
      </c>
      <c r="O1496">
        <v>0</v>
      </c>
      <c r="P1496">
        <v>275</v>
      </c>
      <c r="Q1496">
        <v>0</v>
      </c>
      <c r="R1496">
        <v>0</v>
      </c>
      <c r="S1496">
        <v>0</v>
      </c>
      <c r="T1496">
        <v>15</v>
      </c>
      <c r="U1496">
        <v>0</v>
      </c>
      <c r="V1496">
        <v>0</v>
      </c>
      <c r="W1496">
        <v>0</v>
      </c>
      <c r="X1496">
        <v>54.958457025779737</v>
      </c>
      <c r="Y1496">
        <v>0</v>
      </c>
      <c r="Z1496">
        <v>0</v>
      </c>
      <c r="AA1496">
        <v>0</v>
      </c>
      <c r="AB1496">
        <v>5.5083671650997266</v>
      </c>
      <c r="AC1496">
        <v>0</v>
      </c>
      <c r="AD1496">
        <v>0</v>
      </c>
      <c r="AE1496">
        <v>60.466824190879464</v>
      </c>
    </row>
    <row r="1497" spans="1:31" x14ac:dyDescent="0.3">
      <c r="A1497">
        <v>2555598</v>
      </c>
      <c r="B1497">
        <v>1</v>
      </c>
      <c r="C1497" t="s">
        <v>80</v>
      </c>
      <c r="D1497" t="s">
        <v>97</v>
      </c>
      <c r="E1497" t="s">
        <v>171</v>
      </c>
      <c r="F1497" t="s">
        <v>4508</v>
      </c>
      <c r="G1497" t="s">
        <v>311</v>
      </c>
      <c r="H1497" t="s">
        <v>157</v>
      </c>
      <c r="I1497" t="s">
        <v>136</v>
      </c>
      <c r="J1497" t="s">
        <v>3</v>
      </c>
      <c r="K1497" t="s">
        <v>138</v>
      </c>
      <c r="L1497" t="s">
        <v>4509</v>
      </c>
      <c r="M1497" t="s">
        <v>4510</v>
      </c>
      <c r="N1497">
        <v>2.2316666660000002</v>
      </c>
      <c r="O1497">
        <v>0</v>
      </c>
      <c r="P1497">
        <v>11</v>
      </c>
      <c r="Q1497">
        <v>0</v>
      </c>
      <c r="R1497">
        <v>2</v>
      </c>
      <c r="S1497">
        <v>0</v>
      </c>
      <c r="T1497">
        <v>7</v>
      </c>
      <c r="U1497">
        <v>0</v>
      </c>
      <c r="V1497">
        <v>0</v>
      </c>
      <c r="W1497">
        <v>0</v>
      </c>
      <c r="X1497">
        <v>8.972324912950878</v>
      </c>
      <c r="Y1497">
        <v>0</v>
      </c>
      <c r="Z1497">
        <v>0.66684825340222087</v>
      </c>
      <c r="AA1497">
        <v>0</v>
      </c>
      <c r="AB1497">
        <v>3.5759565537614697</v>
      </c>
      <c r="AC1497">
        <v>0</v>
      </c>
      <c r="AD1497">
        <v>0</v>
      </c>
      <c r="AE1497">
        <v>13.21512972011457</v>
      </c>
    </row>
    <row r="1498" spans="1:31" x14ac:dyDescent="0.3">
      <c r="A1498">
        <v>2555031</v>
      </c>
      <c r="B1498">
        <v>1</v>
      </c>
      <c r="C1498" t="s">
        <v>80</v>
      </c>
      <c r="D1498" t="s">
        <v>95</v>
      </c>
      <c r="E1498" t="s">
        <v>147</v>
      </c>
      <c r="F1498" t="s">
        <v>4511</v>
      </c>
      <c r="G1498" t="s">
        <v>134</v>
      </c>
      <c r="H1498" t="s">
        <v>135</v>
      </c>
      <c r="I1498" t="s">
        <v>136</v>
      </c>
      <c r="J1498" t="s">
        <v>137</v>
      </c>
      <c r="K1498" t="s">
        <v>138</v>
      </c>
      <c r="L1498" t="s">
        <v>4512</v>
      </c>
      <c r="M1498" t="s">
        <v>4513</v>
      </c>
      <c r="N1498">
        <v>0.69861111099999995</v>
      </c>
      <c r="O1498">
        <v>0</v>
      </c>
      <c r="P1498">
        <v>653</v>
      </c>
      <c r="Q1498">
        <v>3</v>
      </c>
      <c r="R1498">
        <v>19</v>
      </c>
      <c r="S1498">
        <v>3</v>
      </c>
      <c r="T1498">
        <v>35</v>
      </c>
      <c r="U1498">
        <v>0</v>
      </c>
      <c r="V1498">
        <v>0</v>
      </c>
      <c r="W1498">
        <v>0</v>
      </c>
      <c r="X1498">
        <v>56.71725880398963</v>
      </c>
      <c r="Y1498">
        <v>1.5500491589637753</v>
      </c>
      <c r="Z1498">
        <v>8.3677909571108131</v>
      </c>
      <c r="AA1498">
        <v>32.028129381610491</v>
      </c>
      <c r="AB1498">
        <v>8.6920165891611063</v>
      </c>
      <c r="AC1498">
        <v>0</v>
      </c>
      <c r="AD1498">
        <v>0</v>
      </c>
      <c r="AE1498">
        <v>107.35524489083582</v>
      </c>
    </row>
    <row r="1499" spans="1:31" x14ac:dyDescent="0.3">
      <c r="A1499">
        <v>2555621</v>
      </c>
      <c r="B1499">
        <v>1</v>
      </c>
      <c r="C1499" t="s">
        <v>80</v>
      </c>
      <c r="D1499" t="s">
        <v>93</v>
      </c>
      <c r="E1499" t="s">
        <v>141</v>
      </c>
      <c r="F1499" t="s">
        <v>4514</v>
      </c>
      <c r="G1499" t="s">
        <v>318</v>
      </c>
      <c r="H1499" t="s">
        <v>135</v>
      </c>
      <c r="I1499" t="s">
        <v>136</v>
      </c>
      <c r="J1499" t="s">
        <v>137</v>
      </c>
      <c r="K1499" t="s">
        <v>138</v>
      </c>
      <c r="L1499" t="s">
        <v>4515</v>
      </c>
      <c r="M1499" t="s">
        <v>4516</v>
      </c>
      <c r="N1499">
        <v>0.50749999999999995</v>
      </c>
      <c r="O1499">
        <v>0</v>
      </c>
      <c r="P1499">
        <v>196</v>
      </c>
      <c r="Q1499">
        <v>36</v>
      </c>
      <c r="R1499">
        <v>293</v>
      </c>
      <c r="S1499">
        <v>4</v>
      </c>
      <c r="T1499">
        <v>95</v>
      </c>
      <c r="U1499">
        <v>0</v>
      </c>
      <c r="V1499">
        <v>0</v>
      </c>
      <c r="W1499">
        <v>0</v>
      </c>
      <c r="X1499">
        <v>44.269770432338433</v>
      </c>
      <c r="Y1499">
        <v>140.32886184109259</v>
      </c>
      <c r="Z1499">
        <v>453.47044027140794</v>
      </c>
      <c r="AA1499">
        <v>13.103277148859622</v>
      </c>
      <c r="AB1499">
        <v>68.412424504325045</v>
      </c>
      <c r="AC1499">
        <v>0</v>
      </c>
      <c r="AD1499">
        <v>0</v>
      </c>
      <c r="AE1499">
        <v>719.58477419802364</v>
      </c>
    </row>
    <row r="1500" spans="1:31" x14ac:dyDescent="0.3">
      <c r="A1500">
        <v>2555223</v>
      </c>
      <c r="B1500">
        <v>1</v>
      </c>
      <c r="C1500" t="s">
        <v>80</v>
      </c>
      <c r="D1500" t="s">
        <v>94</v>
      </c>
      <c r="E1500" t="s">
        <v>141</v>
      </c>
      <c r="F1500" t="s">
        <v>4517</v>
      </c>
      <c r="G1500" t="s">
        <v>194</v>
      </c>
      <c r="H1500" t="s">
        <v>135</v>
      </c>
      <c r="I1500" t="s">
        <v>136</v>
      </c>
      <c r="J1500" t="s">
        <v>137</v>
      </c>
      <c r="K1500" t="s">
        <v>144</v>
      </c>
      <c r="L1500" t="s">
        <v>4518</v>
      </c>
      <c r="M1500" t="s">
        <v>4519</v>
      </c>
      <c r="N1500">
        <v>2.730277777</v>
      </c>
      <c r="O1500">
        <v>0</v>
      </c>
      <c r="P1500">
        <v>1142</v>
      </c>
      <c r="Q1500">
        <v>2</v>
      </c>
      <c r="R1500">
        <v>23</v>
      </c>
      <c r="S1500">
        <v>3</v>
      </c>
      <c r="T1500">
        <v>120</v>
      </c>
      <c r="U1500">
        <v>1</v>
      </c>
      <c r="V1500">
        <v>0</v>
      </c>
      <c r="W1500">
        <v>0</v>
      </c>
      <c r="X1500">
        <v>494.85198341794546</v>
      </c>
      <c r="Y1500">
        <v>1.90512031112189</v>
      </c>
      <c r="Z1500">
        <v>21.989504798058924</v>
      </c>
      <c r="AA1500">
        <v>18.103723148049067</v>
      </c>
      <c r="AB1500">
        <v>180.64874447264918</v>
      </c>
      <c r="AC1500">
        <v>3.5089982176490668</v>
      </c>
      <c r="AD1500">
        <v>0</v>
      </c>
      <c r="AE1500">
        <v>721.00807436547359</v>
      </c>
    </row>
    <row r="1501" spans="1:31" x14ac:dyDescent="0.3">
      <c r="A1501">
        <v>2555200</v>
      </c>
      <c r="B1501">
        <v>1</v>
      </c>
      <c r="C1501" t="s">
        <v>80</v>
      </c>
      <c r="D1501" t="s">
        <v>105</v>
      </c>
      <c r="E1501" t="s">
        <v>141</v>
      </c>
      <c r="F1501" t="s">
        <v>4520</v>
      </c>
      <c r="G1501" t="s">
        <v>134</v>
      </c>
      <c r="H1501" t="s">
        <v>135</v>
      </c>
      <c r="I1501" t="s">
        <v>136</v>
      </c>
      <c r="J1501" t="s">
        <v>137</v>
      </c>
      <c r="K1501" t="s">
        <v>138</v>
      </c>
      <c r="L1501" t="s">
        <v>4521</v>
      </c>
      <c r="M1501" t="s">
        <v>4522</v>
      </c>
      <c r="N1501">
        <v>0.89138888800000005</v>
      </c>
      <c r="O1501">
        <v>0</v>
      </c>
      <c r="P1501">
        <v>1115</v>
      </c>
      <c r="Q1501">
        <v>0</v>
      </c>
      <c r="R1501">
        <v>0</v>
      </c>
      <c r="S1501">
        <v>3</v>
      </c>
      <c r="T1501">
        <v>136</v>
      </c>
      <c r="U1501">
        <v>2</v>
      </c>
      <c r="V1501">
        <v>4</v>
      </c>
      <c r="W1501">
        <v>0</v>
      </c>
      <c r="X1501">
        <v>232.53246935737999</v>
      </c>
      <c r="Y1501">
        <v>0</v>
      </c>
      <c r="Z1501">
        <v>0</v>
      </c>
      <c r="AA1501">
        <v>20.681002074409115</v>
      </c>
      <c r="AB1501">
        <v>291.00721758598888</v>
      </c>
      <c r="AC1501">
        <v>259.45514927090062</v>
      </c>
      <c r="AD1501">
        <v>602.22391802471827</v>
      </c>
      <c r="AE1501">
        <v>1405.8997563133969</v>
      </c>
    </row>
    <row r="1502" spans="1:31" x14ac:dyDescent="0.3">
      <c r="A1502">
        <v>2555392</v>
      </c>
      <c r="B1502">
        <v>1</v>
      </c>
      <c r="C1502" t="s">
        <v>80</v>
      </c>
      <c r="D1502" t="s">
        <v>84</v>
      </c>
      <c r="E1502" t="s">
        <v>155</v>
      </c>
      <c r="F1502" t="s">
        <v>4523</v>
      </c>
      <c r="G1502" t="s">
        <v>311</v>
      </c>
      <c r="H1502" t="s">
        <v>157</v>
      </c>
      <c r="I1502" t="s">
        <v>136</v>
      </c>
      <c r="J1502" t="s">
        <v>3</v>
      </c>
      <c r="K1502" t="s">
        <v>138</v>
      </c>
      <c r="L1502" t="s">
        <v>4524</v>
      </c>
      <c r="M1502" t="s">
        <v>4525</v>
      </c>
      <c r="N1502">
        <v>0.74111111100000004</v>
      </c>
      <c r="O1502">
        <v>0</v>
      </c>
      <c r="P1502">
        <v>825</v>
      </c>
      <c r="Q1502">
        <v>0</v>
      </c>
      <c r="R1502">
        <v>0</v>
      </c>
      <c r="S1502">
        <v>0</v>
      </c>
      <c r="T1502">
        <v>80</v>
      </c>
      <c r="U1502">
        <v>0</v>
      </c>
      <c r="V1502">
        <v>0</v>
      </c>
      <c r="W1502">
        <v>0</v>
      </c>
      <c r="X1502">
        <v>140.9757074120478</v>
      </c>
      <c r="Y1502">
        <v>0</v>
      </c>
      <c r="Z1502">
        <v>0</v>
      </c>
      <c r="AA1502">
        <v>0</v>
      </c>
      <c r="AB1502">
        <v>74.861458662939057</v>
      </c>
      <c r="AC1502">
        <v>0</v>
      </c>
      <c r="AD1502">
        <v>0</v>
      </c>
      <c r="AE1502">
        <v>215.83716607498684</v>
      </c>
    </row>
    <row r="1503" spans="1:31" x14ac:dyDescent="0.3">
      <c r="A1503">
        <v>2555572</v>
      </c>
      <c r="B1503">
        <v>1</v>
      </c>
      <c r="C1503" t="s">
        <v>80</v>
      </c>
      <c r="D1503" t="s">
        <v>105</v>
      </c>
      <c r="E1503" t="s">
        <v>171</v>
      </c>
      <c r="F1503" t="s">
        <v>4526</v>
      </c>
      <c r="G1503" t="s">
        <v>202</v>
      </c>
      <c r="H1503" t="s">
        <v>157</v>
      </c>
      <c r="I1503" t="s">
        <v>136</v>
      </c>
      <c r="J1503" t="s">
        <v>137</v>
      </c>
      <c r="K1503" t="s">
        <v>138</v>
      </c>
      <c r="L1503" t="s">
        <v>4527</v>
      </c>
      <c r="M1503" t="s">
        <v>4528</v>
      </c>
      <c r="N1503">
        <v>0.55833333299999999</v>
      </c>
      <c r="O1503">
        <v>0</v>
      </c>
      <c r="P1503">
        <v>22</v>
      </c>
      <c r="Q1503">
        <v>0</v>
      </c>
      <c r="R1503">
        <v>0</v>
      </c>
      <c r="S1503">
        <v>0</v>
      </c>
      <c r="T1503">
        <v>1</v>
      </c>
      <c r="U1503">
        <v>0</v>
      </c>
      <c r="V1503">
        <v>0</v>
      </c>
      <c r="W1503">
        <v>0</v>
      </c>
      <c r="X1503">
        <v>2.6128775664562247</v>
      </c>
      <c r="Y1503">
        <v>0</v>
      </c>
      <c r="Z1503">
        <v>0</v>
      </c>
      <c r="AA1503">
        <v>0</v>
      </c>
      <c r="AB1503">
        <v>2.2446986469600003E-2</v>
      </c>
      <c r="AC1503">
        <v>0</v>
      </c>
      <c r="AD1503">
        <v>0</v>
      </c>
      <c r="AE1503">
        <v>2.6353245529258249</v>
      </c>
    </row>
    <row r="1504" spans="1:31" x14ac:dyDescent="0.3">
      <c r="A1504">
        <v>2555037</v>
      </c>
      <c r="B1504">
        <v>1</v>
      </c>
      <c r="C1504" t="s">
        <v>80</v>
      </c>
      <c r="D1504" t="s">
        <v>104</v>
      </c>
      <c r="E1504" t="s">
        <v>141</v>
      </c>
      <c r="F1504" t="s">
        <v>4529</v>
      </c>
      <c r="G1504" t="s">
        <v>134</v>
      </c>
      <c r="H1504" t="s">
        <v>135</v>
      </c>
      <c r="I1504" t="s">
        <v>136</v>
      </c>
      <c r="J1504" t="s">
        <v>137</v>
      </c>
      <c r="K1504" t="s">
        <v>138</v>
      </c>
      <c r="L1504" t="s">
        <v>4530</v>
      </c>
      <c r="M1504" t="s">
        <v>4531</v>
      </c>
      <c r="N1504">
        <v>1.458611111</v>
      </c>
      <c r="O1504">
        <v>44</v>
      </c>
      <c r="P1504">
        <v>1335</v>
      </c>
      <c r="Q1504">
        <v>291</v>
      </c>
      <c r="R1504">
        <v>478</v>
      </c>
      <c r="S1504">
        <v>119</v>
      </c>
      <c r="T1504">
        <v>368</v>
      </c>
      <c r="U1504">
        <v>19</v>
      </c>
      <c r="V1504">
        <v>0</v>
      </c>
      <c r="W1504">
        <v>25.938243670683885</v>
      </c>
      <c r="X1504">
        <v>359.15668265096144</v>
      </c>
      <c r="Y1504">
        <v>955.02543366117357</v>
      </c>
      <c r="Z1504">
        <v>671.58070358353575</v>
      </c>
      <c r="AA1504">
        <v>760.58307811647057</v>
      </c>
      <c r="AB1504">
        <v>204.93885647157791</v>
      </c>
      <c r="AC1504">
        <v>1607.3427152604893</v>
      </c>
      <c r="AD1504">
        <v>0</v>
      </c>
      <c r="AE1504">
        <v>4584.5657134148923</v>
      </c>
    </row>
    <row r="1505" spans="1:31" x14ac:dyDescent="0.3">
      <c r="A1505">
        <v>2555066</v>
      </c>
      <c r="B1505">
        <v>1</v>
      </c>
      <c r="C1505" t="s">
        <v>80</v>
      </c>
      <c r="D1505" t="s">
        <v>96</v>
      </c>
      <c r="E1505" t="s">
        <v>166</v>
      </c>
      <c r="F1505" t="s">
        <v>4532</v>
      </c>
      <c r="G1505" t="s">
        <v>181</v>
      </c>
      <c r="H1505" t="s">
        <v>157</v>
      </c>
      <c r="I1505" t="s">
        <v>136</v>
      </c>
      <c r="J1505" t="s">
        <v>137</v>
      </c>
      <c r="K1505" t="s">
        <v>138</v>
      </c>
      <c r="L1505" t="s">
        <v>4533</v>
      </c>
      <c r="M1505" t="s">
        <v>4534</v>
      </c>
      <c r="N1505">
        <v>4.5852777769999999</v>
      </c>
      <c r="O1505">
        <v>0</v>
      </c>
      <c r="P1505">
        <v>1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0.26256026650962916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0.26256026650962916</v>
      </c>
    </row>
    <row r="1506" spans="1:31" x14ac:dyDescent="0.3">
      <c r="A1506">
        <v>2555020</v>
      </c>
      <c r="B1506">
        <v>1</v>
      </c>
      <c r="C1506" t="s">
        <v>80</v>
      </c>
      <c r="D1506" t="s">
        <v>106</v>
      </c>
      <c r="E1506" t="s">
        <v>141</v>
      </c>
      <c r="F1506" t="s">
        <v>4535</v>
      </c>
      <c r="G1506" t="s">
        <v>134</v>
      </c>
      <c r="H1506" t="s">
        <v>135</v>
      </c>
      <c r="I1506" t="s">
        <v>136</v>
      </c>
      <c r="J1506" t="s">
        <v>137</v>
      </c>
      <c r="K1506" t="s">
        <v>138</v>
      </c>
      <c r="L1506" t="s">
        <v>4536</v>
      </c>
      <c r="M1506" t="s">
        <v>4537</v>
      </c>
      <c r="N1506">
        <v>0.25388888799999998</v>
      </c>
      <c r="O1506">
        <v>3</v>
      </c>
      <c r="P1506">
        <v>4697</v>
      </c>
      <c r="Q1506">
        <v>296</v>
      </c>
      <c r="R1506">
        <v>755</v>
      </c>
      <c r="S1506">
        <v>65</v>
      </c>
      <c r="T1506">
        <v>922</v>
      </c>
      <c r="U1506">
        <v>2</v>
      </c>
      <c r="V1506">
        <v>0</v>
      </c>
      <c r="W1506">
        <v>0.16131659863299999</v>
      </c>
      <c r="X1506">
        <v>166.90641475095282</v>
      </c>
      <c r="Y1506">
        <v>228.11061691783564</v>
      </c>
      <c r="Z1506">
        <v>216.40400780915749</v>
      </c>
      <c r="AA1506">
        <v>59.066016280947863</v>
      </c>
      <c r="AB1506">
        <v>81.311042983538385</v>
      </c>
      <c r="AC1506">
        <v>39.162174061989347</v>
      </c>
      <c r="AD1506">
        <v>0</v>
      </c>
      <c r="AE1506">
        <v>791.12158940305471</v>
      </c>
    </row>
    <row r="1507" spans="1:31" x14ac:dyDescent="0.3">
      <c r="A1507">
        <v>2555352</v>
      </c>
      <c r="B1507">
        <v>1</v>
      </c>
      <c r="C1507" t="s">
        <v>80</v>
      </c>
      <c r="D1507" t="s">
        <v>97</v>
      </c>
      <c r="E1507" t="s">
        <v>147</v>
      </c>
      <c r="F1507" t="s">
        <v>4538</v>
      </c>
      <c r="G1507" t="s">
        <v>318</v>
      </c>
      <c r="H1507" t="s">
        <v>135</v>
      </c>
      <c r="I1507" t="s">
        <v>136</v>
      </c>
      <c r="J1507" t="s">
        <v>137</v>
      </c>
      <c r="K1507" t="s">
        <v>138</v>
      </c>
      <c r="L1507" t="s">
        <v>4539</v>
      </c>
      <c r="M1507" t="s">
        <v>4540</v>
      </c>
      <c r="N1507">
        <v>0.64833333299999996</v>
      </c>
      <c r="O1507">
        <v>12</v>
      </c>
      <c r="P1507">
        <v>706</v>
      </c>
      <c r="Q1507">
        <v>10</v>
      </c>
      <c r="R1507">
        <v>101</v>
      </c>
      <c r="S1507">
        <v>16</v>
      </c>
      <c r="T1507">
        <v>138</v>
      </c>
      <c r="U1507">
        <v>0</v>
      </c>
      <c r="V1507">
        <v>1</v>
      </c>
      <c r="W1507">
        <v>25.435735466120317</v>
      </c>
      <c r="X1507">
        <v>110.55555780007823</v>
      </c>
      <c r="Y1507">
        <v>9.0497819141245319</v>
      </c>
      <c r="Z1507">
        <v>26.526992037852988</v>
      </c>
      <c r="AA1507">
        <v>82.371543419319991</v>
      </c>
      <c r="AB1507">
        <v>95.874330020753533</v>
      </c>
      <c r="AC1507">
        <v>0</v>
      </c>
      <c r="AD1507">
        <v>20.748211511837376</v>
      </c>
      <c r="AE1507">
        <v>370.56215217008696</v>
      </c>
    </row>
    <row r="1508" spans="1:31" x14ac:dyDescent="0.3">
      <c r="A1508">
        <v>2555375</v>
      </c>
      <c r="B1508">
        <v>1</v>
      </c>
      <c r="C1508" t="s">
        <v>80</v>
      </c>
      <c r="D1508" t="s">
        <v>96</v>
      </c>
      <c r="E1508" t="s">
        <v>175</v>
      </c>
      <c r="F1508" t="s">
        <v>4541</v>
      </c>
      <c r="G1508" t="s">
        <v>177</v>
      </c>
      <c r="H1508" t="s">
        <v>157</v>
      </c>
      <c r="I1508" t="s">
        <v>136</v>
      </c>
      <c r="J1508" t="s">
        <v>137</v>
      </c>
      <c r="K1508" t="s">
        <v>138</v>
      </c>
      <c r="L1508" t="s">
        <v>4542</v>
      </c>
      <c r="M1508" t="s">
        <v>4543</v>
      </c>
      <c r="N1508">
        <v>7.545555555</v>
      </c>
      <c r="O1508">
        <v>0</v>
      </c>
      <c r="P1508">
        <v>27</v>
      </c>
      <c r="Q1508">
        <v>0</v>
      </c>
      <c r="R1508">
        <v>0</v>
      </c>
      <c r="S1508">
        <v>0</v>
      </c>
      <c r="T1508">
        <v>8</v>
      </c>
      <c r="U1508">
        <v>0</v>
      </c>
      <c r="V1508">
        <v>0</v>
      </c>
      <c r="W1508">
        <v>0</v>
      </c>
      <c r="X1508">
        <v>51.439597662451561</v>
      </c>
      <c r="Y1508">
        <v>0</v>
      </c>
      <c r="Z1508">
        <v>0</v>
      </c>
      <c r="AA1508">
        <v>0</v>
      </c>
      <c r="AB1508">
        <v>130.50079354648105</v>
      </c>
      <c r="AC1508">
        <v>0</v>
      </c>
      <c r="AD1508">
        <v>0</v>
      </c>
      <c r="AE1508">
        <v>181.94039120893262</v>
      </c>
    </row>
    <row r="1509" spans="1:31" x14ac:dyDescent="0.3">
      <c r="A1509">
        <v>2555561</v>
      </c>
      <c r="B1509">
        <v>1</v>
      </c>
      <c r="C1509" t="s">
        <v>81</v>
      </c>
      <c r="D1509" t="s">
        <v>113</v>
      </c>
      <c r="E1509" t="s">
        <v>147</v>
      </c>
      <c r="F1509" t="s">
        <v>4544</v>
      </c>
      <c r="G1509" t="s">
        <v>134</v>
      </c>
      <c r="H1509" t="s">
        <v>135</v>
      </c>
      <c r="I1509" t="s">
        <v>136</v>
      </c>
      <c r="J1509" t="s">
        <v>137</v>
      </c>
      <c r="K1509" t="s">
        <v>138</v>
      </c>
      <c r="L1509" t="s">
        <v>4545</v>
      </c>
      <c r="M1509" t="s">
        <v>4546</v>
      </c>
      <c r="N1509">
        <v>1.0763888880000001</v>
      </c>
      <c r="O1509">
        <v>11</v>
      </c>
      <c r="P1509">
        <v>3164</v>
      </c>
      <c r="Q1509">
        <v>92</v>
      </c>
      <c r="R1509">
        <v>1123</v>
      </c>
      <c r="S1509">
        <v>26</v>
      </c>
      <c r="T1509">
        <v>224</v>
      </c>
      <c r="U1509">
        <v>4</v>
      </c>
      <c r="V1509">
        <v>0</v>
      </c>
      <c r="W1509">
        <v>3.1290920999559191</v>
      </c>
      <c r="X1509">
        <v>665.28041896210664</v>
      </c>
      <c r="Y1509">
        <v>384.28413482320968</v>
      </c>
      <c r="Z1509">
        <v>1622.1347353472847</v>
      </c>
      <c r="AA1509">
        <v>640.59975718422174</v>
      </c>
      <c r="AB1509">
        <v>159.8232410903473</v>
      </c>
      <c r="AC1509">
        <v>414.3207286679206</v>
      </c>
      <c r="AD1509">
        <v>0</v>
      </c>
      <c r="AE1509">
        <v>3889.5721081750471</v>
      </c>
    </row>
    <row r="1510" spans="1:31" x14ac:dyDescent="0.3">
      <c r="A1510">
        <v>2555106</v>
      </c>
      <c r="B1510">
        <v>1</v>
      </c>
      <c r="C1510" t="s">
        <v>80</v>
      </c>
      <c r="D1510" t="s">
        <v>92</v>
      </c>
      <c r="E1510" t="s">
        <v>155</v>
      </c>
      <c r="F1510" t="s">
        <v>4547</v>
      </c>
      <c r="G1510" t="s">
        <v>194</v>
      </c>
      <c r="H1510" t="s">
        <v>157</v>
      </c>
      <c r="I1510" t="s">
        <v>136</v>
      </c>
      <c r="J1510" t="s">
        <v>137</v>
      </c>
      <c r="K1510" t="s">
        <v>144</v>
      </c>
      <c r="L1510" t="s">
        <v>4548</v>
      </c>
      <c r="M1510" t="s">
        <v>4549</v>
      </c>
      <c r="N1510">
        <v>2.3247222220000001</v>
      </c>
      <c r="O1510">
        <v>0</v>
      </c>
      <c r="P1510">
        <v>42</v>
      </c>
      <c r="Q1510">
        <v>0</v>
      </c>
      <c r="R1510">
        <v>0</v>
      </c>
      <c r="S1510">
        <v>0</v>
      </c>
      <c r="T1510">
        <v>3</v>
      </c>
      <c r="U1510">
        <v>0</v>
      </c>
      <c r="V1510">
        <v>0</v>
      </c>
      <c r="W1510">
        <v>0</v>
      </c>
      <c r="X1510">
        <v>33.173027694079678</v>
      </c>
      <c r="Y1510">
        <v>0</v>
      </c>
      <c r="Z1510">
        <v>0</v>
      </c>
      <c r="AA1510">
        <v>0</v>
      </c>
      <c r="AB1510">
        <v>25.833786533386597</v>
      </c>
      <c r="AC1510">
        <v>0</v>
      </c>
      <c r="AD1510">
        <v>0</v>
      </c>
      <c r="AE1510">
        <v>59.006814227466279</v>
      </c>
    </row>
    <row r="1511" spans="1:31" x14ac:dyDescent="0.3">
      <c r="A1511">
        <v>2555252</v>
      </c>
      <c r="B1511">
        <v>1</v>
      </c>
      <c r="C1511" t="s">
        <v>80</v>
      </c>
      <c r="D1511" t="s">
        <v>90</v>
      </c>
      <c r="E1511" t="s">
        <v>184</v>
      </c>
      <c r="F1511" t="s">
        <v>4550</v>
      </c>
      <c r="G1511" t="s">
        <v>194</v>
      </c>
      <c r="H1511" t="s">
        <v>135</v>
      </c>
      <c r="I1511" t="s">
        <v>136</v>
      </c>
      <c r="J1511" t="s">
        <v>137</v>
      </c>
      <c r="K1511" t="s">
        <v>144</v>
      </c>
      <c r="L1511" t="s">
        <v>4551</v>
      </c>
      <c r="M1511" t="s">
        <v>4552</v>
      </c>
      <c r="N1511">
        <v>3.986111111</v>
      </c>
      <c r="O1511">
        <v>0</v>
      </c>
      <c r="P1511">
        <v>827</v>
      </c>
      <c r="Q1511">
        <v>0</v>
      </c>
      <c r="R1511">
        <v>0</v>
      </c>
      <c r="S1511">
        <v>0</v>
      </c>
      <c r="T1511">
        <v>23</v>
      </c>
      <c r="U1511">
        <v>0</v>
      </c>
      <c r="V1511">
        <v>0</v>
      </c>
      <c r="W1511">
        <v>0</v>
      </c>
      <c r="X1511">
        <v>789.77040609155029</v>
      </c>
      <c r="Y1511">
        <v>0</v>
      </c>
      <c r="Z1511">
        <v>0</v>
      </c>
      <c r="AA1511">
        <v>0</v>
      </c>
      <c r="AB1511">
        <v>36.727558352510961</v>
      </c>
      <c r="AC1511">
        <v>0</v>
      </c>
      <c r="AD1511">
        <v>0</v>
      </c>
      <c r="AE1511">
        <v>826.49796444406127</v>
      </c>
    </row>
    <row r="1512" spans="1:31" x14ac:dyDescent="0.3">
      <c r="A1512">
        <v>2555504</v>
      </c>
      <c r="B1512">
        <v>1</v>
      </c>
      <c r="C1512" t="s">
        <v>80</v>
      </c>
      <c r="D1512" t="s">
        <v>84</v>
      </c>
      <c r="E1512" t="s">
        <v>166</v>
      </c>
      <c r="F1512" t="s">
        <v>4553</v>
      </c>
      <c r="G1512" t="s">
        <v>168</v>
      </c>
      <c r="H1512" t="s">
        <v>157</v>
      </c>
      <c r="I1512" t="s">
        <v>136</v>
      </c>
      <c r="J1512" t="s">
        <v>137</v>
      </c>
      <c r="K1512" t="s">
        <v>138</v>
      </c>
      <c r="L1512" t="s">
        <v>4554</v>
      </c>
      <c r="M1512" t="s">
        <v>4555</v>
      </c>
      <c r="N1512">
        <v>2.295833333</v>
      </c>
      <c r="O1512">
        <v>0</v>
      </c>
      <c r="P1512">
        <v>3</v>
      </c>
      <c r="Q1512">
        <v>0</v>
      </c>
      <c r="R1512">
        <v>0</v>
      </c>
      <c r="S1512">
        <v>0</v>
      </c>
      <c r="T1512">
        <v>1</v>
      </c>
      <c r="U1512">
        <v>0</v>
      </c>
      <c r="V1512">
        <v>0</v>
      </c>
      <c r="W1512">
        <v>0</v>
      </c>
      <c r="X1512">
        <v>1.1895974311109292</v>
      </c>
      <c r="Y1512">
        <v>0</v>
      </c>
      <c r="Z1512">
        <v>0</v>
      </c>
      <c r="AA1512">
        <v>0</v>
      </c>
      <c r="AB1512">
        <v>2.9579783321073334</v>
      </c>
      <c r="AC1512">
        <v>0</v>
      </c>
      <c r="AD1512">
        <v>0</v>
      </c>
      <c r="AE1512">
        <v>4.1475757632182626</v>
      </c>
    </row>
    <row r="1513" spans="1:31" x14ac:dyDescent="0.3">
      <c r="A1513">
        <v>2575710</v>
      </c>
      <c r="B1513">
        <v>1</v>
      </c>
      <c r="C1513" t="s">
        <v>80</v>
      </c>
      <c r="D1513" t="s">
        <v>105</v>
      </c>
      <c r="E1513" t="s">
        <v>155</v>
      </c>
      <c r="F1513" t="s">
        <v>4556</v>
      </c>
      <c r="G1513" t="s">
        <v>1531</v>
      </c>
      <c r="H1513" t="s">
        <v>157</v>
      </c>
      <c r="I1513" t="s">
        <v>136</v>
      </c>
      <c r="J1513" t="s">
        <v>137</v>
      </c>
      <c r="K1513" t="s">
        <v>138</v>
      </c>
      <c r="L1513" t="s">
        <v>4557</v>
      </c>
      <c r="M1513" t="s">
        <v>4558</v>
      </c>
      <c r="N1513">
        <v>2.869444444</v>
      </c>
      <c r="O1513">
        <v>0</v>
      </c>
      <c r="P1513">
        <v>193</v>
      </c>
      <c r="Q1513">
        <v>0</v>
      </c>
      <c r="R1513">
        <v>0</v>
      </c>
      <c r="S1513">
        <v>0</v>
      </c>
      <c r="T1513">
        <v>8</v>
      </c>
      <c r="U1513">
        <v>0</v>
      </c>
      <c r="V1513">
        <v>0</v>
      </c>
      <c r="W1513">
        <v>0</v>
      </c>
      <c r="X1513">
        <v>126.58129509087425</v>
      </c>
      <c r="Y1513">
        <v>0</v>
      </c>
      <c r="Z1513">
        <v>0</v>
      </c>
      <c r="AA1513">
        <v>0</v>
      </c>
      <c r="AB1513">
        <v>59.446329394515935</v>
      </c>
      <c r="AC1513">
        <v>0</v>
      </c>
      <c r="AD1513">
        <v>0</v>
      </c>
      <c r="AE1513">
        <v>186.02762448539019</v>
      </c>
    </row>
    <row r="1514" spans="1:31" x14ac:dyDescent="0.3">
      <c r="A1514">
        <v>2555624</v>
      </c>
      <c r="B1514">
        <v>1</v>
      </c>
      <c r="C1514" t="s">
        <v>80</v>
      </c>
      <c r="D1514" t="s">
        <v>94</v>
      </c>
      <c r="E1514" t="s">
        <v>141</v>
      </c>
      <c r="F1514" t="s">
        <v>4559</v>
      </c>
      <c r="G1514" t="s">
        <v>134</v>
      </c>
      <c r="H1514" t="s">
        <v>135</v>
      </c>
      <c r="I1514" t="s">
        <v>136</v>
      </c>
      <c r="J1514" t="s">
        <v>137</v>
      </c>
      <c r="K1514" t="s">
        <v>138</v>
      </c>
      <c r="L1514" t="s">
        <v>4560</v>
      </c>
      <c r="M1514" t="s">
        <v>4561</v>
      </c>
      <c r="N1514">
        <v>0.61055555500000003</v>
      </c>
      <c r="O1514">
        <v>0</v>
      </c>
      <c r="P1514">
        <v>201</v>
      </c>
      <c r="Q1514">
        <v>1</v>
      </c>
      <c r="R1514">
        <v>5</v>
      </c>
      <c r="S1514">
        <v>0</v>
      </c>
      <c r="T1514">
        <v>7</v>
      </c>
      <c r="U1514">
        <v>0</v>
      </c>
      <c r="V1514">
        <v>0</v>
      </c>
      <c r="W1514">
        <v>0</v>
      </c>
      <c r="X1514">
        <v>11.156975795954171</v>
      </c>
      <c r="Y1514">
        <v>1.0557992932333333</v>
      </c>
      <c r="Z1514">
        <v>1.1912777076357932</v>
      </c>
      <c r="AA1514">
        <v>0</v>
      </c>
      <c r="AB1514">
        <v>1.283648165412989</v>
      </c>
      <c r="AC1514">
        <v>0</v>
      </c>
      <c r="AD1514">
        <v>0</v>
      </c>
      <c r="AE1514">
        <v>14.687700962236287</v>
      </c>
    </row>
    <row r="1515" spans="1:31" x14ac:dyDescent="0.3">
      <c r="A1515">
        <v>2555103</v>
      </c>
      <c r="B1515">
        <v>1</v>
      </c>
      <c r="C1515" t="s">
        <v>80</v>
      </c>
      <c r="D1515" t="s">
        <v>104</v>
      </c>
      <c r="E1515" t="s">
        <v>141</v>
      </c>
      <c r="F1515" t="s">
        <v>4562</v>
      </c>
      <c r="G1515" t="s">
        <v>301</v>
      </c>
      <c r="H1515" t="s">
        <v>135</v>
      </c>
      <c r="I1515" t="s">
        <v>136</v>
      </c>
      <c r="J1515" t="s">
        <v>137</v>
      </c>
      <c r="K1515" t="s">
        <v>144</v>
      </c>
      <c r="L1515" t="s">
        <v>4563</v>
      </c>
      <c r="M1515" t="s">
        <v>4564</v>
      </c>
      <c r="N1515">
        <v>8.6855555550000005</v>
      </c>
      <c r="O1515">
        <v>19</v>
      </c>
      <c r="P1515">
        <v>5626</v>
      </c>
      <c r="Q1515">
        <v>68</v>
      </c>
      <c r="R1515">
        <v>347</v>
      </c>
      <c r="S1515">
        <v>49</v>
      </c>
      <c r="T1515">
        <v>650</v>
      </c>
      <c r="U1515">
        <v>31</v>
      </c>
      <c r="V1515">
        <v>3</v>
      </c>
      <c r="W1515">
        <v>45.989451883694919</v>
      </c>
      <c r="X1515">
        <v>8799.7529589909027</v>
      </c>
      <c r="Y1515">
        <v>321.72115633892309</v>
      </c>
      <c r="Z1515">
        <v>1154.8003602643796</v>
      </c>
      <c r="AA1515">
        <v>2380.9656101971336</v>
      </c>
      <c r="AB1515">
        <v>4989.2256716607299</v>
      </c>
      <c r="AC1515">
        <v>87401.999619772279</v>
      </c>
      <c r="AD1515">
        <v>350.23077953401537</v>
      </c>
      <c r="AE1515">
        <v>105444.68560864206</v>
      </c>
    </row>
    <row r="1516" spans="1:31" x14ac:dyDescent="0.3">
      <c r="A1516">
        <v>2555289</v>
      </c>
      <c r="B1516">
        <v>1</v>
      </c>
      <c r="C1516" t="s">
        <v>80</v>
      </c>
      <c r="D1516" t="s">
        <v>89</v>
      </c>
      <c r="E1516" t="s">
        <v>171</v>
      </c>
      <c r="F1516" t="s">
        <v>4565</v>
      </c>
      <c r="G1516" t="s">
        <v>202</v>
      </c>
      <c r="H1516" t="s">
        <v>157</v>
      </c>
      <c r="I1516" t="s">
        <v>136</v>
      </c>
      <c r="J1516" t="s">
        <v>137</v>
      </c>
      <c r="K1516" t="s">
        <v>138</v>
      </c>
      <c r="L1516" t="s">
        <v>4566</v>
      </c>
      <c r="M1516" t="s">
        <v>4567</v>
      </c>
      <c r="N1516">
        <v>0.40222222200000002</v>
      </c>
      <c r="O1516">
        <v>0</v>
      </c>
      <c r="P1516">
        <v>148</v>
      </c>
      <c r="Q1516">
        <v>0</v>
      </c>
      <c r="R1516">
        <v>0</v>
      </c>
      <c r="S1516">
        <v>0</v>
      </c>
      <c r="T1516">
        <v>9</v>
      </c>
      <c r="U1516">
        <v>0</v>
      </c>
      <c r="V1516">
        <v>0</v>
      </c>
      <c r="W1516">
        <v>0</v>
      </c>
      <c r="X1516">
        <v>16.576618591234368</v>
      </c>
      <c r="Y1516">
        <v>0</v>
      </c>
      <c r="Z1516">
        <v>0</v>
      </c>
      <c r="AA1516">
        <v>0</v>
      </c>
      <c r="AB1516">
        <v>3.2316571409148711</v>
      </c>
      <c r="AC1516">
        <v>0</v>
      </c>
      <c r="AD1516">
        <v>0</v>
      </c>
      <c r="AE1516">
        <v>19.808275732149241</v>
      </c>
    </row>
    <row r="1517" spans="1:31" x14ac:dyDescent="0.3">
      <c r="A1517">
        <v>2555667</v>
      </c>
      <c r="B1517">
        <v>1</v>
      </c>
      <c r="C1517" t="s">
        <v>81</v>
      </c>
      <c r="D1517" t="s">
        <v>112</v>
      </c>
      <c r="E1517" t="s">
        <v>166</v>
      </c>
      <c r="F1517" t="s">
        <v>4568</v>
      </c>
      <c r="G1517" t="s">
        <v>198</v>
      </c>
      <c r="H1517" t="s">
        <v>157</v>
      </c>
      <c r="I1517" t="s">
        <v>136</v>
      </c>
      <c r="J1517" t="s">
        <v>137</v>
      </c>
      <c r="K1517" t="s">
        <v>138</v>
      </c>
      <c r="L1517" t="s">
        <v>4569</v>
      </c>
      <c r="M1517" t="s">
        <v>4570</v>
      </c>
      <c r="N1517">
        <v>1.620833333</v>
      </c>
      <c r="O1517">
        <v>0</v>
      </c>
      <c r="P1517">
        <v>4</v>
      </c>
      <c r="Q1517">
        <v>0</v>
      </c>
      <c r="R1517">
        <v>0</v>
      </c>
      <c r="S1517">
        <v>0</v>
      </c>
      <c r="T1517">
        <v>1</v>
      </c>
      <c r="U1517">
        <v>0</v>
      </c>
      <c r="V1517">
        <v>0</v>
      </c>
      <c r="W1517">
        <v>0</v>
      </c>
      <c r="X1517">
        <v>1.0600670731963202</v>
      </c>
      <c r="Y1517">
        <v>0</v>
      </c>
      <c r="Z1517">
        <v>0</v>
      </c>
      <c r="AA1517">
        <v>0</v>
      </c>
      <c r="AB1517">
        <v>2.4041964650700001</v>
      </c>
      <c r="AC1517">
        <v>0</v>
      </c>
      <c r="AD1517">
        <v>0</v>
      </c>
      <c r="AE1517">
        <v>3.4642635382663203</v>
      </c>
    </row>
    <row r="1518" spans="1:31" x14ac:dyDescent="0.3">
      <c r="A1518">
        <v>2555189</v>
      </c>
      <c r="B1518">
        <v>1</v>
      </c>
      <c r="C1518" t="s">
        <v>80</v>
      </c>
      <c r="D1518" t="s">
        <v>91</v>
      </c>
      <c r="E1518" t="s">
        <v>141</v>
      </c>
      <c r="F1518" t="s">
        <v>4571</v>
      </c>
      <c r="G1518" t="s">
        <v>194</v>
      </c>
      <c r="H1518" t="s">
        <v>135</v>
      </c>
      <c r="I1518" t="s">
        <v>136</v>
      </c>
      <c r="J1518" t="s">
        <v>137</v>
      </c>
      <c r="K1518" t="s">
        <v>144</v>
      </c>
      <c r="L1518" t="s">
        <v>4572</v>
      </c>
      <c r="M1518" t="s">
        <v>4573</v>
      </c>
      <c r="N1518">
        <v>2.6947222219999998</v>
      </c>
      <c r="O1518">
        <v>1</v>
      </c>
      <c r="P1518">
        <v>43</v>
      </c>
      <c r="Q1518">
        <v>21</v>
      </c>
      <c r="R1518">
        <v>277</v>
      </c>
      <c r="S1518">
        <v>14</v>
      </c>
      <c r="T1518">
        <v>64</v>
      </c>
      <c r="U1518">
        <v>1</v>
      </c>
      <c r="V1518">
        <v>0</v>
      </c>
      <c r="W1518">
        <v>3.941879612953894</v>
      </c>
      <c r="X1518">
        <v>31.49795940818764</v>
      </c>
      <c r="Y1518">
        <v>236.37426189016131</v>
      </c>
      <c r="Z1518">
        <v>751.88715093018789</v>
      </c>
      <c r="AA1518">
        <v>1041.2867445553482</v>
      </c>
      <c r="AB1518">
        <v>226.5071438525045</v>
      </c>
      <c r="AC1518">
        <v>12.670124402482337</v>
      </c>
      <c r="AD1518">
        <v>0</v>
      </c>
      <c r="AE1518">
        <v>2304.165264651826</v>
      </c>
    </row>
    <row r="1519" spans="1:31" x14ac:dyDescent="0.3">
      <c r="A1519">
        <v>2555275</v>
      </c>
      <c r="B1519">
        <v>1</v>
      </c>
      <c r="C1519" t="s">
        <v>80</v>
      </c>
      <c r="D1519" t="s">
        <v>96</v>
      </c>
      <c r="E1519" t="s">
        <v>141</v>
      </c>
      <c r="F1519" t="s">
        <v>4574</v>
      </c>
      <c r="G1519" t="s">
        <v>318</v>
      </c>
      <c r="H1519" t="s">
        <v>135</v>
      </c>
      <c r="I1519" t="s">
        <v>136</v>
      </c>
      <c r="J1519" t="s">
        <v>137</v>
      </c>
      <c r="K1519" t="s">
        <v>144</v>
      </c>
      <c r="L1519" t="s">
        <v>4575</v>
      </c>
      <c r="M1519" t="s">
        <v>4576</v>
      </c>
      <c r="N1519">
        <v>0.161111111</v>
      </c>
      <c r="O1519">
        <v>0</v>
      </c>
      <c r="P1519">
        <v>126</v>
      </c>
      <c r="Q1519">
        <v>0</v>
      </c>
      <c r="R1519">
        <v>2</v>
      </c>
      <c r="S1519">
        <v>0</v>
      </c>
      <c r="T1519">
        <v>50</v>
      </c>
      <c r="U1519">
        <v>0</v>
      </c>
      <c r="V1519">
        <v>0</v>
      </c>
      <c r="W1519">
        <v>0</v>
      </c>
      <c r="X1519">
        <v>16.317873867813322</v>
      </c>
      <c r="Y1519">
        <v>0</v>
      </c>
      <c r="Z1519">
        <v>0.10705986403695002</v>
      </c>
      <c r="AA1519">
        <v>0</v>
      </c>
      <c r="AB1519">
        <v>42.27981351119054</v>
      </c>
      <c r="AC1519">
        <v>0</v>
      </c>
      <c r="AD1519">
        <v>0</v>
      </c>
      <c r="AE1519">
        <v>58.704747243040813</v>
      </c>
    </row>
    <row r="1520" spans="1:31" x14ac:dyDescent="0.3">
      <c r="A1520">
        <v>2555438</v>
      </c>
      <c r="B1520">
        <v>1</v>
      </c>
      <c r="C1520" t="s">
        <v>80</v>
      </c>
      <c r="D1520" t="s">
        <v>98</v>
      </c>
      <c r="E1520" t="s">
        <v>166</v>
      </c>
      <c r="F1520" t="s">
        <v>4577</v>
      </c>
      <c r="G1520" t="s">
        <v>168</v>
      </c>
      <c r="H1520" t="s">
        <v>157</v>
      </c>
      <c r="I1520" t="s">
        <v>136</v>
      </c>
      <c r="J1520" t="s">
        <v>137</v>
      </c>
      <c r="K1520" t="s">
        <v>138</v>
      </c>
      <c r="L1520" t="s">
        <v>4578</v>
      </c>
      <c r="M1520" t="s">
        <v>4579</v>
      </c>
      <c r="N1520">
        <v>5.3724999999999996</v>
      </c>
      <c r="O1520">
        <v>0</v>
      </c>
      <c r="P1520">
        <v>1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0.78174941850046242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0.78174941850046242</v>
      </c>
    </row>
    <row r="1521" spans="1:31" x14ac:dyDescent="0.3">
      <c r="A1521">
        <v>2555395</v>
      </c>
      <c r="B1521">
        <v>1</v>
      </c>
      <c r="C1521" t="s">
        <v>80</v>
      </c>
      <c r="D1521" t="s">
        <v>90</v>
      </c>
      <c r="E1521" t="s">
        <v>171</v>
      </c>
      <c r="F1521" t="s">
        <v>4580</v>
      </c>
      <c r="G1521" t="s">
        <v>3034</v>
      </c>
      <c r="H1521" t="s">
        <v>157</v>
      </c>
      <c r="I1521" t="s">
        <v>136</v>
      </c>
      <c r="J1521" t="s">
        <v>3</v>
      </c>
      <c r="K1521" t="s">
        <v>138</v>
      </c>
      <c r="L1521" t="s">
        <v>4581</v>
      </c>
      <c r="M1521" t="s">
        <v>4582</v>
      </c>
      <c r="N1521">
        <v>1.4175</v>
      </c>
      <c r="O1521">
        <v>0</v>
      </c>
      <c r="P1521">
        <v>53</v>
      </c>
      <c r="Q1521">
        <v>0</v>
      </c>
      <c r="R1521">
        <v>0</v>
      </c>
      <c r="S1521">
        <v>0</v>
      </c>
      <c r="T1521">
        <v>3</v>
      </c>
      <c r="U1521">
        <v>0</v>
      </c>
      <c r="V1521">
        <v>0</v>
      </c>
      <c r="W1521">
        <v>0</v>
      </c>
      <c r="X1521">
        <v>14.847783182132581</v>
      </c>
      <c r="Y1521">
        <v>0</v>
      </c>
      <c r="Z1521">
        <v>0</v>
      </c>
      <c r="AA1521">
        <v>0</v>
      </c>
      <c r="AB1521">
        <v>6.5098414558155184</v>
      </c>
      <c r="AC1521">
        <v>0</v>
      </c>
      <c r="AD1521">
        <v>0</v>
      </c>
      <c r="AE1521">
        <v>21.357624637948099</v>
      </c>
    </row>
    <row r="1522" spans="1:31" x14ac:dyDescent="0.3">
      <c r="A1522">
        <v>2555046</v>
      </c>
      <c r="B1522">
        <v>1</v>
      </c>
      <c r="C1522" t="s">
        <v>80</v>
      </c>
      <c r="D1522" t="s">
        <v>106</v>
      </c>
      <c r="E1522" t="s">
        <v>147</v>
      </c>
      <c r="F1522" t="s">
        <v>4583</v>
      </c>
      <c r="G1522" t="s">
        <v>134</v>
      </c>
      <c r="H1522" t="s">
        <v>135</v>
      </c>
      <c r="I1522" t="s">
        <v>136</v>
      </c>
      <c r="J1522" t="s">
        <v>137</v>
      </c>
      <c r="K1522" t="s">
        <v>138</v>
      </c>
      <c r="L1522" t="s">
        <v>4584</v>
      </c>
      <c r="M1522" t="s">
        <v>4585</v>
      </c>
      <c r="N1522">
        <v>0.74555555500000004</v>
      </c>
      <c r="O1522">
        <v>0</v>
      </c>
      <c r="P1522">
        <v>473</v>
      </c>
      <c r="Q1522">
        <v>1</v>
      </c>
      <c r="R1522">
        <v>42</v>
      </c>
      <c r="S1522">
        <v>2</v>
      </c>
      <c r="T1522">
        <v>57</v>
      </c>
      <c r="U1522">
        <v>0</v>
      </c>
      <c r="V1522">
        <v>0</v>
      </c>
      <c r="W1522">
        <v>0</v>
      </c>
      <c r="X1522">
        <v>46.755367579769931</v>
      </c>
      <c r="Y1522">
        <v>4.8216875273274402</v>
      </c>
      <c r="Z1522">
        <v>30.438214441903614</v>
      </c>
      <c r="AA1522">
        <v>3.0603207269519137</v>
      </c>
      <c r="AB1522">
        <v>15.390157144538181</v>
      </c>
      <c r="AC1522">
        <v>0</v>
      </c>
      <c r="AD1522">
        <v>0</v>
      </c>
      <c r="AE1522">
        <v>100.46574742049108</v>
      </c>
    </row>
    <row r="1523" spans="1:31" x14ac:dyDescent="0.3">
      <c r="A1523">
        <v>2555023</v>
      </c>
      <c r="B1523">
        <v>1</v>
      </c>
      <c r="C1523" t="s">
        <v>80</v>
      </c>
      <c r="D1523" t="s">
        <v>83</v>
      </c>
      <c r="E1523" t="s">
        <v>166</v>
      </c>
      <c r="F1523" t="s">
        <v>4586</v>
      </c>
      <c r="G1523" t="s">
        <v>198</v>
      </c>
      <c r="H1523" t="s">
        <v>157</v>
      </c>
      <c r="I1523" t="s">
        <v>136</v>
      </c>
      <c r="J1523" t="s">
        <v>137</v>
      </c>
      <c r="K1523" t="s">
        <v>138</v>
      </c>
      <c r="L1523" t="s">
        <v>4587</v>
      </c>
      <c r="M1523" t="s">
        <v>4588</v>
      </c>
      <c r="N1523">
        <v>0.51777777700000005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1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6.783900785752853</v>
      </c>
      <c r="AE1523">
        <v>6.783900785752853</v>
      </c>
    </row>
    <row r="1524" spans="1:31" x14ac:dyDescent="0.3">
      <c r="A1524">
        <v>2555664</v>
      </c>
      <c r="B1524">
        <v>1</v>
      </c>
      <c r="C1524" t="s">
        <v>81</v>
      </c>
      <c r="D1524" t="s">
        <v>112</v>
      </c>
      <c r="E1524" t="s">
        <v>184</v>
      </c>
      <c r="F1524" t="s">
        <v>4589</v>
      </c>
      <c r="G1524" t="s">
        <v>1218</v>
      </c>
      <c r="H1524" t="s">
        <v>135</v>
      </c>
      <c r="I1524" t="s">
        <v>136</v>
      </c>
      <c r="J1524" t="s">
        <v>137</v>
      </c>
      <c r="K1524" t="s">
        <v>138</v>
      </c>
      <c r="L1524" t="s">
        <v>4590</v>
      </c>
      <c r="M1524" t="s">
        <v>4591</v>
      </c>
      <c r="N1524">
        <v>2.0697222219999998</v>
      </c>
      <c r="O1524">
        <v>0</v>
      </c>
      <c r="P1524">
        <v>24</v>
      </c>
      <c r="Q1524">
        <v>0</v>
      </c>
      <c r="R1524">
        <v>10</v>
      </c>
      <c r="S1524">
        <v>0</v>
      </c>
      <c r="T1524">
        <v>2</v>
      </c>
      <c r="U1524">
        <v>0</v>
      </c>
      <c r="V1524">
        <v>0</v>
      </c>
      <c r="W1524">
        <v>0</v>
      </c>
      <c r="X1524">
        <v>5.7563425140336912</v>
      </c>
      <c r="Y1524">
        <v>0</v>
      </c>
      <c r="Z1524">
        <v>3.4260571063239178</v>
      </c>
      <c r="AA1524">
        <v>0</v>
      </c>
      <c r="AB1524">
        <v>0.37974951094146003</v>
      </c>
      <c r="AC1524">
        <v>0</v>
      </c>
      <c r="AD1524">
        <v>0</v>
      </c>
      <c r="AE1524">
        <v>9.5621491312990692</v>
      </c>
    </row>
    <row r="1525" spans="1:31" x14ac:dyDescent="0.3">
      <c r="A1525">
        <v>2555541</v>
      </c>
      <c r="B1525">
        <v>1</v>
      </c>
      <c r="C1525" t="s">
        <v>81</v>
      </c>
      <c r="D1525" t="s">
        <v>123</v>
      </c>
      <c r="E1525" t="s">
        <v>141</v>
      </c>
      <c r="F1525" t="s">
        <v>4592</v>
      </c>
      <c r="G1525" t="s">
        <v>134</v>
      </c>
      <c r="H1525" t="s">
        <v>135</v>
      </c>
      <c r="I1525" t="s">
        <v>136</v>
      </c>
      <c r="J1525" t="s">
        <v>137</v>
      </c>
      <c r="K1525" t="s">
        <v>138</v>
      </c>
      <c r="L1525" t="s">
        <v>4593</v>
      </c>
      <c r="M1525" t="s">
        <v>4594</v>
      </c>
      <c r="N1525">
        <v>1.0694444439999999</v>
      </c>
      <c r="O1525">
        <v>0</v>
      </c>
      <c r="P1525">
        <v>0</v>
      </c>
      <c r="Q1525">
        <v>3</v>
      </c>
      <c r="R1525">
        <v>1</v>
      </c>
      <c r="S1525">
        <v>10</v>
      </c>
      <c r="T1525">
        <v>0</v>
      </c>
      <c r="U1525">
        <v>2</v>
      </c>
      <c r="V1525">
        <v>0</v>
      </c>
      <c r="W1525">
        <v>0</v>
      </c>
      <c r="X1525">
        <v>0</v>
      </c>
      <c r="Y1525">
        <v>1.9738554494576666</v>
      </c>
      <c r="Z1525">
        <v>0.24356001819960002</v>
      </c>
      <c r="AA1525">
        <v>88.819926223060875</v>
      </c>
      <c r="AB1525">
        <v>0</v>
      </c>
      <c r="AC1525">
        <v>445.56052876163403</v>
      </c>
      <c r="AD1525">
        <v>0</v>
      </c>
      <c r="AE1525">
        <v>536.59787045235214</v>
      </c>
    </row>
    <row r="1526" spans="1:31" x14ac:dyDescent="0.3">
      <c r="A1526">
        <v>2555063</v>
      </c>
      <c r="B1526">
        <v>1</v>
      </c>
      <c r="C1526" t="s">
        <v>81</v>
      </c>
      <c r="D1526" t="s">
        <v>119</v>
      </c>
      <c r="E1526" t="s">
        <v>141</v>
      </c>
      <c r="F1526" t="s">
        <v>4595</v>
      </c>
      <c r="G1526" t="s">
        <v>134</v>
      </c>
      <c r="H1526" t="s">
        <v>135</v>
      </c>
      <c r="I1526" t="s">
        <v>136</v>
      </c>
      <c r="J1526" t="s">
        <v>137</v>
      </c>
      <c r="K1526" t="s">
        <v>138</v>
      </c>
      <c r="L1526" t="s">
        <v>4596</v>
      </c>
      <c r="M1526" t="s">
        <v>4597</v>
      </c>
      <c r="N1526">
        <v>0.13638888800000001</v>
      </c>
      <c r="O1526">
        <v>5</v>
      </c>
      <c r="P1526">
        <v>2544</v>
      </c>
      <c r="Q1526">
        <v>33</v>
      </c>
      <c r="R1526">
        <v>553</v>
      </c>
      <c r="S1526">
        <v>12</v>
      </c>
      <c r="T1526">
        <v>229</v>
      </c>
      <c r="U1526">
        <v>1</v>
      </c>
      <c r="V1526">
        <v>0</v>
      </c>
      <c r="W1526">
        <v>0.24683357793297001</v>
      </c>
      <c r="X1526">
        <v>37.898117404377786</v>
      </c>
      <c r="Y1526">
        <v>16.383074705259293</v>
      </c>
      <c r="Z1526">
        <v>44.793891940763494</v>
      </c>
      <c r="AA1526">
        <v>19.796931095317124</v>
      </c>
      <c r="AB1526">
        <v>13.221969851350247</v>
      </c>
      <c r="AC1526">
        <v>0.38416107202200001</v>
      </c>
      <c r="AD1526">
        <v>0</v>
      </c>
      <c r="AE1526">
        <v>132.72497964702293</v>
      </c>
    </row>
    <row r="1527" spans="1:31" x14ac:dyDescent="0.3">
      <c r="A1527">
        <v>2555604</v>
      </c>
      <c r="B1527">
        <v>1</v>
      </c>
      <c r="C1527" t="s">
        <v>80</v>
      </c>
      <c r="D1527" t="s">
        <v>98</v>
      </c>
      <c r="E1527" t="s">
        <v>171</v>
      </c>
      <c r="F1527" t="s">
        <v>4598</v>
      </c>
      <c r="G1527" t="s">
        <v>229</v>
      </c>
      <c r="H1527" t="s">
        <v>157</v>
      </c>
      <c r="I1527" t="s">
        <v>136</v>
      </c>
      <c r="J1527" t="s">
        <v>137</v>
      </c>
      <c r="K1527" t="s">
        <v>138</v>
      </c>
      <c r="L1527" t="s">
        <v>4599</v>
      </c>
      <c r="M1527" t="s">
        <v>4600</v>
      </c>
      <c r="N1527">
        <v>1.2905555550000001</v>
      </c>
      <c r="O1527">
        <v>0</v>
      </c>
      <c r="P1527">
        <v>53</v>
      </c>
      <c r="Q1527">
        <v>0</v>
      </c>
      <c r="R1527">
        <v>1</v>
      </c>
      <c r="S1527">
        <v>0</v>
      </c>
      <c r="T1527">
        <v>8</v>
      </c>
      <c r="U1527">
        <v>0</v>
      </c>
      <c r="V1527">
        <v>0</v>
      </c>
      <c r="W1527">
        <v>0</v>
      </c>
      <c r="X1527">
        <v>12.898877869181256</v>
      </c>
      <c r="Y1527">
        <v>0</v>
      </c>
      <c r="Z1527">
        <v>2.4820014856333334</v>
      </c>
      <c r="AA1527">
        <v>0</v>
      </c>
      <c r="AB1527">
        <v>6.7889209165544857</v>
      </c>
      <c r="AC1527">
        <v>0</v>
      </c>
      <c r="AD1527">
        <v>0</v>
      </c>
      <c r="AE1527">
        <v>22.169800271369073</v>
      </c>
    </row>
    <row r="1528" spans="1:31" x14ac:dyDescent="0.3">
      <c r="A1528">
        <v>2555355</v>
      </c>
      <c r="B1528">
        <v>1</v>
      </c>
      <c r="C1528" t="s">
        <v>80</v>
      </c>
      <c r="D1528" t="s">
        <v>92</v>
      </c>
      <c r="E1528" t="s">
        <v>155</v>
      </c>
      <c r="F1528" t="s">
        <v>4601</v>
      </c>
      <c r="G1528" t="s">
        <v>202</v>
      </c>
      <c r="H1528" t="s">
        <v>157</v>
      </c>
      <c r="I1528" t="s">
        <v>136</v>
      </c>
      <c r="J1528" t="s">
        <v>137</v>
      </c>
      <c r="K1528" t="s">
        <v>138</v>
      </c>
      <c r="L1528" t="s">
        <v>4602</v>
      </c>
      <c r="M1528" t="s">
        <v>4603</v>
      </c>
      <c r="N1528">
        <v>0.38916666599999999</v>
      </c>
      <c r="O1528">
        <v>0</v>
      </c>
      <c r="P1528">
        <v>59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4.1730007305181944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4.1730007305181944</v>
      </c>
    </row>
    <row r="1529" spans="1:31" x14ac:dyDescent="0.3">
      <c r="A1529">
        <v>2555209</v>
      </c>
      <c r="B1529">
        <v>1</v>
      </c>
      <c r="C1529" t="s">
        <v>81</v>
      </c>
      <c r="D1529" t="s">
        <v>113</v>
      </c>
      <c r="E1529" t="s">
        <v>155</v>
      </c>
      <c r="F1529" t="s">
        <v>4604</v>
      </c>
      <c r="G1529" t="s">
        <v>194</v>
      </c>
      <c r="H1529" t="s">
        <v>157</v>
      </c>
      <c r="I1529" t="s">
        <v>136</v>
      </c>
      <c r="J1529" t="s">
        <v>137</v>
      </c>
      <c r="K1529" t="s">
        <v>144</v>
      </c>
      <c r="L1529" t="s">
        <v>4605</v>
      </c>
      <c r="M1529" t="s">
        <v>4606</v>
      </c>
      <c r="N1529">
        <v>7.1294444439999998</v>
      </c>
      <c r="O1529">
        <v>0</v>
      </c>
      <c r="P1529">
        <v>22</v>
      </c>
      <c r="Q1529">
        <v>0</v>
      </c>
      <c r="R1529">
        <v>15</v>
      </c>
      <c r="S1529">
        <v>0</v>
      </c>
      <c r="T1529">
        <v>48</v>
      </c>
      <c r="U1529">
        <v>0</v>
      </c>
      <c r="V1529">
        <v>0</v>
      </c>
      <c r="W1529">
        <v>0</v>
      </c>
      <c r="X1529">
        <v>24.581793619961488</v>
      </c>
      <c r="Y1529">
        <v>0</v>
      </c>
      <c r="Z1529">
        <v>31.045264709238886</v>
      </c>
      <c r="AA1529">
        <v>0</v>
      </c>
      <c r="AB1529">
        <v>832.27128713845104</v>
      </c>
      <c r="AC1529">
        <v>0</v>
      </c>
      <c r="AD1529">
        <v>0</v>
      </c>
      <c r="AE1529">
        <v>887.89834546765144</v>
      </c>
    </row>
    <row r="1530" spans="1:31" x14ac:dyDescent="0.3">
      <c r="A1530">
        <v>2555455</v>
      </c>
      <c r="B1530">
        <v>1</v>
      </c>
      <c r="C1530" t="s">
        <v>80</v>
      </c>
      <c r="D1530" t="s">
        <v>83</v>
      </c>
      <c r="E1530" t="s">
        <v>171</v>
      </c>
      <c r="F1530" t="s">
        <v>4299</v>
      </c>
      <c r="G1530" t="s">
        <v>190</v>
      </c>
      <c r="H1530" t="s">
        <v>157</v>
      </c>
      <c r="I1530" t="s">
        <v>136</v>
      </c>
      <c r="J1530" t="s">
        <v>137</v>
      </c>
      <c r="K1530" t="s">
        <v>138</v>
      </c>
      <c r="L1530" t="s">
        <v>4607</v>
      </c>
      <c r="M1530" t="s">
        <v>4608</v>
      </c>
      <c r="N1530">
        <v>2.6261111110000002</v>
      </c>
      <c r="O1530">
        <v>0</v>
      </c>
      <c r="P1530">
        <v>52</v>
      </c>
      <c r="Q1530">
        <v>0</v>
      </c>
      <c r="R1530">
        <v>0</v>
      </c>
      <c r="S1530">
        <v>0</v>
      </c>
      <c r="T1530">
        <v>20</v>
      </c>
      <c r="U1530">
        <v>0</v>
      </c>
      <c r="V1530">
        <v>0</v>
      </c>
      <c r="W1530">
        <v>0</v>
      </c>
      <c r="X1530">
        <v>29.784073026333253</v>
      </c>
      <c r="Y1530">
        <v>0</v>
      </c>
      <c r="Z1530">
        <v>0</v>
      </c>
      <c r="AA1530">
        <v>0</v>
      </c>
      <c r="AB1530">
        <v>153.56324816362687</v>
      </c>
      <c r="AC1530">
        <v>0</v>
      </c>
      <c r="AD1530">
        <v>0</v>
      </c>
      <c r="AE1530">
        <v>183.34732118996013</v>
      </c>
    </row>
    <row r="1531" spans="1:31" x14ac:dyDescent="0.3">
      <c r="A1531">
        <v>2555315</v>
      </c>
      <c r="B1531">
        <v>1</v>
      </c>
      <c r="C1531" t="s">
        <v>81</v>
      </c>
      <c r="D1531" t="s">
        <v>127</v>
      </c>
      <c r="E1531" t="s">
        <v>147</v>
      </c>
      <c r="F1531" t="s">
        <v>2172</v>
      </c>
      <c r="G1531" t="s">
        <v>134</v>
      </c>
      <c r="H1531" t="s">
        <v>135</v>
      </c>
      <c r="I1531" t="s">
        <v>136</v>
      </c>
      <c r="J1531" t="s">
        <v>137</v>
      </c>
      <c r="K1531" t="s">
        <v>138</v>
      </c>
      <c r="L1531" t="s">
        <v>4609</v>
      </c>
      <c r="M1531" t="s">
        <v>4610</v>
      </c>
      <c r="N1531">
        <v>0.59055555500000001</v>
      </c>
      <c r="O1531">
        <v>4</v>
      </c>
      <c r="P1531">
        <v>78</v>
      </c>
      <c r="Q1531">
        <v>97</v>
      </c>
      <c r="R1531">
        <v>92</v>
      </c>
      <c r="S1531">
        <v>2</v>
      </c>
      <c r="T1531">
        <v>8</v>
      </c>
      <c r="U1531">
        <v>0</v>
      </c>
      <c r="V1531">
        <v>0</v>
      </c>
      <c r="W1531">
        <v>0.53319935816347841</v>
      </c>
      <c r="X1531">
        <v>8.049281073408844</v>
      </c>
      <c r="Y1531">
        <v>88.747089819448732</v>
      </c>
      <c r="Z1531">
        <v>88.881626663389483</v>
      </c>
      <c r="AA1531">
        <v>5.2847103246109608</v>
      </c>
      <c r="AB1531">
        <v>3.3418541355213782</v>
      </c>
      <c r="AC1531">
        <v>0</v>
      </c>
      <c r="AD1531">
        <v>0</v>
      </c>
      <c r="AE1531">
        <v>194.83776137454288</v>
      </c>
    </row>
    <row r="1532" spans="1:31" x14ac:dyDescent="0.3">
      <c r="A1532">
        <v>2555647</v>
      </c>
      <c r="B1532">
        <v>1</v>
      </c>
      <c r="C1532" t="s">
        <v>80</v>
      </c>
      <c r="D1532" t="s">
        <v>96</v>
      </c>
      <c r="E1532" t="s">
        <v>166</v>
      </c>
      <c r="F1532" t="s">
        <v>4611</v>
      </c>
      <c r="G1532" t="s">
        <v>181</v>
      </c>
      <c r="H1532" t="s">
        <v>157</v>
      </c>
      <c r="I1532" t="s">
        <v>136</v>
      </c>
      <c r="J1532" t="s">
        <v>137</v>
      </c>
      <c r="K1532" t="s">
        <v>138</v>
      </c>
      <c r="L1532" t="s">
        <v>4612</v>
      </c>
      <c r="M1532" t="s">
        <v>4613</v>
      </c>
      <c r="N1532">
        <v>2.7466666659999999</v>
      </c>
      <c r="O1532">
        <v>0</v>
      </c>
      <c r="P1532">
        <v>2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1.2557928095199999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1.2557928095199999</v>
      </c>
    </row>
    <row r="1533" spans="1:31" x14ac:dyDescent="0.3">
      <c r="A1533">
        <v>2565677</v>
      </c>
      <c r="B1533">
        <v>1</v>
      </c>
      <c r="C1533" t="s">
        <v>80</v>
      </c>
      <c r="D1533" t="s">
        <v>105</v>
      </c>
      <c r="E1533" t="s">
        <v>171</v>
      </c>
      <c r="F1533" t="s">
        <v>4614</v>
      </c>
      <c r="G1533" t="s">
        <v>202</v>
      </c>
      <c r="H1533" t="s">
        <v>157</v>
      </c>
      <c r="I1533" t="s">
        <v>136</v>
      </c>
      <c r="J1533" t="s">
        <v>137</v>
      </c>
      <c r="K1533" t="s">
        <v>138</v>
      </c>
      <c r="L1533" t="s">
        <v>4615</v>
      </c>
      <c r="M1533" t="s">
        <v>4616</v>
      </c>
      <c r="N1533">
        <v>0.89361111100000001</v>
      </c>
      <c r="O1533">
        <v>0</v>
      </c>
      <c r="P1533">
        <v>60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15.346104708332936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15.346104708332936</v>
      </c>
    </row>
    <row r="1534" spans="1:31" x14ac:dyDescent="0.3">
      <c r="A1534">
        <v>2575687</v>
      </c>
      <c r="B1534">
        <v>1</v>
      </c>
      <c r="C1534" t="s">
        <v>81</v>
      </c>
      <c r="D1534" t="s">
        <v>119</v>
      </c>
      <c r="E1534" t="s">
        <v>166</v>
      </c>
      <c r="F1534" t="s">
        <v>4617</v>
      </c>
      <c r="G1534" t="s">
        <v>168</v>
      </c>
      <c r="H1534" t="s">
        <v>157</v>
      </c>
      <c r="I1534" t="s">
        <v>136</v>
      </c>
      <c r="J1534" t="s">
        <v>137</v>
      </c>
      <c r="K1534" t="s">
        <v>138</v>
      </c>
      <c r="L1534" t="s">
        <v>4618</v>
      </c>
      <c r="M1534" t="s">
        <v>4619</v>
      </c>
      <c r="N1534">
        <v>1.811111111</v>
      </c>
      <c r="O1534">
        <v>0</v>
      </c>
      <c r="P1534">
        <v>1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0.17272813530420003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0.17272813530420003</v>
      </c>
    </row>
    <row r="1535" spans="1:31" x14ac:dyDescent="0.3">
      <c r="A1535">
        <v>2555272</v>
      </c>
      <c r="B1535">
        <v>1</v>
      </c>
      <c r="C1535" t="s">
        <v>81</v>
      </c>
      <c r="D1535" t="s">
        <v>114</v>
      </c>
      <c r="E1535" t="s">
        <v>184</v>
      </c>
      <c r="F1535" t="s">
        <v>4620</v>
      </c>
      <c r="G1535" t="s">
        <v>149</v>
      </c>
      <c r="H1535" t="s">
        <v>135</v>
      </c>
      <c r="I1535" t="s">
        <v>136</v>
      </c>
      <c r="J1535" t="s">
        <v>137</v>
      </c>
      <c r="K1535" t="s">
        <v>138</v>
      </c>
      <c r="L1535" t="s">
        <v>4621</v>
      </c>
      <c r="M1535" t="s">
        <v>4622</v>
      </c>
      <c r="N1535">
        <v>2.5419444439999999</v>
      </c>
      <c r="O1535">
        <v>0</v>
      </c>
      <c r="P1535">
        <v>153</v>
      </c>
      <c r="Q1535">
        <v>1</v>
      </c>
      <c r="R1535">
        <v>0</v>
      </c>
      <c r="S1535">
        <v>0</v>
      </c>
      <c r="T1535">
        <v>9</v>
      </c>
      <c r="U1535">
        <v>0</v>
      </c>
      <c r="V1535">
        <v>0</v>
      </c>
      <c r="W1535">
        <v>0</v>
      </c>
      <c r="X1535">
        <v>34.35207367927508</v>
      </c>
      <c r="Y1535">
        <v>2.1517943611843799</v>
      </c>
      <c r="Z1535">
        <v>0</v>
      </c>
      <c r="AA1535">
        <v>0</v>
      </c>
      <c r="AB1535">
        <v>5.7889519307637096</v>
      </c>
      <c r="AC1535">
        <v>0</v>
      </c>
      <c r="AD1535">
        <v>0</v>
      </c>
      <c r="AE1535">
        <v>42.292819971223167</v>
      </c>
    </row>
    <row r="1536" spans="1:31" x14ac:dyDescent="0.3">
      <c r="A1536">
        <v>2555521</v>
      </c>
      <c r="B1536">
        <v>1</v>
      </c>
      <c r="C1536" t="s">
        <v>80</v>
      </c>
      <c r="D1536" t="s">
        <v>98</v>
      </c>
      <c r="E1536" t="s">
        <v>171</v>
      </c>
      <c r="F1536" t="s">
        <v>4623</v>
      </c>
      <c r="G1536" t="s">
        <v>229</v>
      </c>
      <c r="H1536" t="s">
        <v>157</v>
      </c>
      <c r="I1536" t="s">
        <v>136</v>
      </c>
      <c r="J1536" t="s">
        <v>137</v>
      </c>
      <c r="K1536" t="s">
        <v>138</v>
      </c>
      <c r="L1536" t="s">
        <v>4624</v>
      </c>
      <c r="M1536" t="s">
        <v>4625</v>
      </c>
      <c r="N1536">
        <v>1.1516666659999999</v>
      </c>
      <c r="O1536">
        <v>0</v>
      </c>
      <c r="P1536">
        <v>19</v>
      </c>
      <c r="Q1536">
        <v>0</v>
      </c>
      <c r="R1536">
        <v>1</v>
      </c>
      <c r="S1536">
        <v>0</v>
      </c>
      <c r="T1536">
        <v>25</v>
      </c>
      <c r="U1536">
        <v>0</v>
      </c>
      <c r="V1536">
        <v>0</v>
      </c>
      <c r="W1536">
        <v>0</v>
      </c>
      <c r="X1536">
        <v>5.7483081035559627</v>
      </c>
      <c r="Y1536">
        <v>0</v>
      </c>
      <c r="Z1536">
        <v>1.9685368280085002E-2</v>
      </c>
      <c r="AA1536">
        <v>0</v>
      </c>
      <c r="AB1536">
        <v>3.80870826238331</v>
      </c>
      <c r="AC1536">
        <v>0</v>
      </c>
      <c r="AD1536">
        <v>0</v>
      </c>
      <c r="AE1536">
        <v>9.5767017342193572</v>
      </c>
    </row>
    <row r="1537" spans="1:31" x14ac:dyDescent="0.3">
      <c r="A1537">
        <v>2555129</v>
      </c>
      <c r="B1537">
        <v>1</v>
      </c>
      <c r="C1537" t="s">
        <v>80</v>
      </c>
      <c r="D1537" t="s">
        <v>84</v>
      </c>
      <c r="E1537" t="s">
        <v>147</v>
      </c>
      <c r="F1537" t="s">
        <v>1224</v>
      </c>
      <c r="G1537" t="s">
        <v>134</v>
      </c>
      <c r="H1537" t="s">
        <v>135</v>
      </c>
      <c r="I1537" t="s">
        <v>136</v>
      </c>
      <c r="J1537" t="s">
        <v>137</v>
      </c>
      <c r="K1537" t="s">
        <v>138</v>
      </c>
      <c r="L1537" t="s">
        <v>4626</v>
      </c>
      <c r="M1537" t="s">
        <v>4627</v>
      </c>
      <c r="N1537">
        <v>8.9722222000000004E-2</v>
      </c>
      <c r="O1537">
        <v>8</v>
      </c>
      <c r="P1537">
        <v>1561</v>
      </c>
      <c r="Q1537">
        <v>13</v>
      </c>
      <c r="R1537">
        <v>222</v>
      </c>
      <c r="S1537">
        <v>33</v>
      </c>
      <c r="T1537">
        <v>265</v>
      </c>
      <c r="U1537">
        <v>1</v>
      </c>
      <c r="V1537">
        <v>0</v>
      </c>
      <c r="W1537">
        <v>0.37382478829725002</v>
      </c>
      <c r="X1537">
        <v>33.312017939712291</v>
      </c>
      <c r="Y1537">
        <v>2.5832824883652497</v>
      </c>
      <c r="Z1537">
        <v>8.2476743966592068</v>
      </c>
      <c r="AA1537">
        <v>25.783618316918222</v>
      </c>
      <c r="AB1537">
        <v>31.634975135598037</v>
      </c>
      <c r="AC1537">
        <v>2.4060454175569004</v>
      </c>
      <c r="AD1537">
        <v>0</v>
      </c>
      <c r="AE1537">
        <v>104.34143848310715</v>
      </c>
    </row>
    <row r="1538" spans="1:31" x14ac:dyDescent="0.3">
      <c r="A1538">
        <v>2555478</v>
      </c>
      <c r="B1538">
        <v>1</v>
      </c>
      <c r="C1538" t="s">
        <v>80</v>
      </c>
      <c r="D1538" t="s">
        <v>84</v>
      </c>
      <c r="E1538" t="s">
        <v>166</v>
      </c>
      <c r="F1538" t="s">
        <v>4628</v>
      </c>
      <c r="G1538" t="s">
        <v>168</v>
      </c>
      <c r="H1538" t="s">
        <v>157</v>
      </c>
      <c r="I1538" t="s">
        <v>136</v>
      </c>
      <c r="J1538" t="s">
        <v>137</v>
      </c>
      <c r="K1538" t="s">
        <v>138</v>
      </c>
      <c r="L1538" t="s">
        <v>4629</v>
      </c>
      <c r="M1538" t="s">
        <v>4630</v>
      </c>
      <c r="N1538">
        <v>1.9169444440000001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1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12.19903878796034</v>
      </c>
      <c r="AC1538">
        <v>0</v>
      </c>
      <c r="AD1538">
        <v>0</v>
      </c>
      <c r="AE1538">
        <v>12.19903878796034</v>
      </c>
    </row>
    <row r="1539" spans="1:31" x14ac:dyDescent="0.3">
      <c r="A1539">
        <v>2555229</v>
      </c>
      <c r="B1539">
        <v>1</v>
      </c>
      <c r="C1539" t="s">
        <v>80</v>
      </c>
      <c r="D1539" t="s">
        <v>82</v>
      </c>
      <c r="E1539" t="s">
        <v>155</v>
      </c>
      <c r="F1539" t="s">
        <v>4631</v>
      </c>
      <c r="G1539" t="s">
        <v>194</v>
      </c>
      <c r="H1539" t="s">
        <v>157</v>
      </c>
      <c r="I1539" t="s">
        <v>136</v>
      </c>
      <c r="J1539" t="s">
        <v>137</v>
      </c>
      <c r="K1539" t="s">
        <v>144</v>
      </c>
      <c r="L1539" t="s">
        <v>4632</v>
      </c>
      <c r="M1539" t="s">
        <v>4633</v>
      </c>
      <c r="N1539">
        <v>0.42444444399999998</v>
      </c>
      <c r="O1539">
        <v>0</v>
      </c>
      <c r="P1539">
        <v>698</v>
      </c>
      <c r="Q1539">
        <v>0</v>
      </c>
      <c r="R1539">
        <v>0</v>
      </c>
      <c r="S1539">
        <v>0</v>
      </c>
      <c r="T1539">
        <v>60</v>
      </c>
      <c r="U1539">
        <v>0</v>
      </c>
      <c r="V1539">
        <v>0</v>
      </c>
      <c r="W1539">
        <v>0</v>
      </c>
      <c r="X1539">
        <v>69.248669211132807</v>
      </c>
      <c r="Y1539">
        <v>0</v>
      </c>
      <c r="Z1539">
        <v>0</v>
      </c>
      <c r="AA1539">
        <v>0</v>
      </c>
      <c r="AB1539">
        <v>22.720788420187841</v>
      </c>
      <c r="AC1539">
        <v>0</v>
      </c>
      <c r="AD1539">
        <v>0</v>
      </c>
      <c r="AE1539">
        <v>91.969457631320651</v>
      </c>
    </row>
    <row r="1540" spans="1:31" x14ac:dyDescent="0.3">
      <c r="A1540">
        <v>2555086</v>
      </c>
      <c r="B1540">
        <v>1</v>
      </c>
      <c r="C1540" t="s">
        <v>80</v>
      </c>
      <c r="D1540" t="s">
        <v>107</v>
      </c>
      <c r="E1540" t="s">
        <v>141</v>
      </c>
      <c r="F1540" t="s">
        <v>4634</v>
      </c>
      <c r="G1540" t="s">
        <v>194</v>
      </c>
      <c r="H1540" t="s">
        <v>135</v>
      </c>
      <c r="I1540" t="s">
        <v>136</v>
      </c>
      <c r="J1540" t="s">
        <v>137</v>
      </c>
      <c r="K1540" t="s">
        <v>144</v>
      </c>
      <c r="L1540" t="s">
        <v>4635</v>
      </c>
      <c r="M1540" t="s">
        <v>4636</v>
      </c>
      <c r="N1540">
        <v>1.644722222</v>
      </c>
      <c r="O1540">
        <v>0</v>
      </c>
      <c r="P1540">
        <v>255</v>
      </c>
      <c r="Q1540">
        <v>0</v>
      </c>
      <c r="R1540">
        <v>0</v>
      </c>
      <c r="S1540">
        <v>0</v>
      </c>
      <c r="T1540">
        <v>7</v>
      </c>
      <c r="U1540">
        <v>0</v>
      </c>
      <c r="V1540">
        <v>0</v>
      </c>
      <c r="W1540">
        <v>0</v>
      </c>
      <c r="X1540">
        <v>92.527883106368421</v>
      </c>
      <c r="Y1540">
        <v>0</v>
      </c>
      <c r="Z1540">
        <v>0</v>
      </c>
      <c r="AA1540">
        <v>0</v>
      </c>
      <c r="AB1540">
        <v>3.8964101089755649</v>
      </c>
      <c r="AC1540">
        <v>0</v>
      </c>
      <c r="AD1540">
        <v>0</v>
      </c>
      <c r="AE1540">
        <v>96.42429321534398</v>
      </c>
    </row>
    <row r="1541" spans="1:31" x14ac:dyDescent="0.3">
      <c r="A1541">
        <v>2555627</v>
      </c>
      <c r="B1541">
        <v>1</v>
      </c>
      <c r="C1541" t="s">
        <v>80</v>
      </c>
      <c r="D1541" t="s">
        <v>87</v>
      </c>
      <c r="E1541" t="s">
        <v>171</v>
      </c>
      <c r="F1541" t="s">
        <v>4637</v>
      </c>
      <c r="G1541" t="s">
        <v>190</v>
      </c>
      <c r="H1541" t="s">
        <v>157</v>
      </c>
      <c r="I1541" t="s">
        <v>136</v>
      </c>
      <c r="J1541" t="s">
        <v>137</v>
      </c>
      <c r="K1541" t="s">
        <v>138</v>
      </c>
      <c r="L1541" t="s">
        <v>4638</v>
      </c>
      <c r="M1541" t="s">
        <v>4639</v>
      </c>
      <c r="N1541">
        <v>10.681944444000001</v>
      </c>
      <c r="O1541">
        <v>0</v>
      </c>
      <c r="P1541">
        <v>142</v>
      </c>
      <c r="Q1541">
        <v>0</v>
      </c>
      <c r="R1541">
        <v>0</v>
      </c>
      <c r="S1541">
        <v>0</v>
      </c>
      <c r="T1541">
        <v>9</v>
      </c>
      <c r="U1541">
        <v>0</v>
      </c>
      <c r="V1541">
        <v>0</v>
      </c>
      <c r="W1541">
        <v>0</v>
      </c>
      <c r="X1541">
        <v>256.19186422144799</v>
      </c>
      <c r="Y1541">
        <v>0</v>
      </c>
      <c r="Z1541">
        <v>0</v>
      </c>
      <c r="AA1541">
        <v>0</v>
      </c>
      <c r="AB1541">
        <v>94.572283596148239</v>
      </c>
      <c r="AC1541">
        <v>0</v>
      </c>
      <c r="AD1541">
        <v>0</v>
      </c>
      <c r="AE1541">
        <v>350.76414781759621</v>
      </c>
    </row>
    <row r="1542" spans="1:31" x14ac:dyDescent="0.3">
      <c r="A1542">
        <v>2555089</v>
      </c>
      <c r="B1542">
        <v>1</v>
      </c>
      <c r="C1542" t="s">
        <v>81</v>
      </c>
      <c r="D1542" t="s">
        <v>122</v>
      </c>
      <c r="E1542" t="s">
        <v>184</v>
      </c>
      <c r="F1542" t="s">
        <v>4640</v>
      </c>
      <c r="G1542" t="s">
        <v>194</v>
      </c>
      <c r="H1542" t="s">
        <v>135</v>
      </c>
      <c r="I1542" t="s">
        <v>136</v>
      </c>
      <c r="J1542" t="s">
        <v>137</v>
      </c>
      <c r="K1542" t="s">
        <v>144</v>
      </c>
      <c r="L1542" t="s">
        <v>4641</v>
      </c>
      <c r="M1542" t="s">
        <v>4642</v>
      </c>
      <c r="N1542">
        <v>1.2608333329999999</v>
      </c>
      <c r="O1542">
        <v>2</v>
      </c>
      <c r="P1542">
        <v>34</v>
      </c>
      <c r="Q1542">
        <v>0</v>
      </c>
      <c r="R1542">
        <v>8</v>
      </c>
      <c r="S1542">
        <v>8</v>
      </c>
      <c r="T1542">
        <v>27</v>
      </c>
      <c r="U1542">
        <v>3</v>
      </c>
      <c r="V1542">
        <v>0</v>
      </c>
      <c r="W1542">
        <v>0.60190441225146996</v>
      </c>
      <c r="X1542">
        <v>6.7187472019912127</v>
      </c>
      <c r="Y1542">
        <v>0</v>
      </c>
      <c r="Z1542">
        <v>1.0302122673697454</v>
      </c>
      <c r="AA1542">
        <v>53.513329448133618</v>
      </c>
      <c r="AB1542">
        <v>70.300311800171471</v>
      </c>
      <c r="AC1542">
        <v>7698.0738314707223</v>
      </c>
      <c r="AD1542">
        <v>0</v>
      </c>
      <c r="AE1542">
        <v>7830.2383366006397</v>
      </c>
    </row>
    <row r="1543" spans="1:31" x14ac:dyDescent="0.3">
      <c r="A1543">
        <v>2555636</v>
      </c>
      <c r="B1543">
        <v>1</v>
      </c>
      <c r="C1543" t="s">
        <v>80</v>
      </c>
      <c r="D1543" t="s">
        <v>104</v>
      </c>
      <c r="E1543" t="s">
        <v>184</v>
      </c>
      <c r="F1543" t="s">
        <v>4643</v>
      </c>
      <c r="G1543" t="s">
        <v>134</v>
      </c>
      <c r="H1543" t="s">
        <v>135</v>
      </c>
      <c r="I1543" t="s">
        <v>136</v>
      </c>
      <c r="J1543" t="s">
        <v>137</v>
      </c>
      <c r="K1543" t="s">
        <v>138</v>
      </c>
      <c r="L1543" t="s">
        <v>4644</v>
      </c>
      <c r="M1543" t="s">
        <v>4645</v>
      </c>
      <c r="N1543">
        <v>0.61166666599999997</v>
      </c>
      <c r="O1543">
        <v>0</v>
      </c>
      <c r="P1543">
        <v>1584</v>
      </c>
      <c r="Q1543">
        <v>0</v>
      </c>
      <c r="R1543">
        <v>2</v>
      </c>
      <c r="S1543">
        <v>0</v>
      </c>
      <c r="T1543">
        <v>56</v>
      </c>
      <c r="U1543">
        <v>0</v>
      </c>
      <c r="V1543">
        <v>0</v>
      </c>
      <c r="W1543">
        <v>0</v>
      </c>
      <c r="X1543">
        <v>216.67119270849412</v>
      </c>
      <c r="Y1543">
        <v>0</v>
      </c>
      <c r="Z1543">
        <v>0.18199614272600001</v>
      </c>
      <c r="AA1543">
        <v>0</v>
      </c>
      <c r="AB1543">
        <v>12.628590393271786</v>
      </c>
      <c r="AC1543">
        <v>0</v>
      </c>
      <c r="AD1543">
        <v>0</v>
      </c>
      <c r="AE1543">
        <v>229.48177924449192</v>
      </c>
    </row>
    <row r="1544" spans="1:31" x14ac:dyDescent="0.3">
      <c r="A1544">
        <v>2555421</v>
      </c>
      <c r="B1544">
        <v>1</v>
      </c>
      <c r="C1544" t="s">
        <v>80</v>
      </c>
      <c r="D1544" t="s">
        <v>96</v>
      </c>
      <c r="E1544" t="s">
        <v>166</v>
      </c>
      <c r="F1544" t="s">
        <v>4646</v>
      </c>
      <c r="G1544" t="s">
        <v>168</v>
      </c>
      <c r="H1544" t="s">
        <v>157</v>
      </c>
      <c r="I1544" t="s">
        <v>136</v>
      </c>
      <c r="J1544" t="s">
        <v>137</v>
      </c>
      <c r="K1544" t="s">
        <v>138</v>
      </c>
      <c r="L1544" t="s">
        <v>4647</v>
      </c>
      <c r="M1544" t="s">
        <v>4648</v>
      </c>
      <c r="N1544">
        <v>5.5752777770000002</v>
      </c>
      <c r="O1544">
        <v>0</v>
      </c>
      <c r="P1544">
        <v>1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1.1663136699408918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1.1663136699408918</v>
      </c>
    </row>
    <row r="1545" spans="1:31" x14ac:dyDescent="0.3">
      <c r="A1545">
        <v>2555613</v>
      </c>
      <c r="B1545">
        <v>1</v>
      </c>
      <c r="C1545" t="s">
        <v>80</v>
      </c>
      <c r="D1545" t="s">
        <v>85</v>
      </c>
      <c r="E1545" t="s">
        <v>166</v>
      </c>
      <c r="F1545" t="s">
        <v>4649</v>
      </c>
      <c r="G1545" t="s">
        <v>198</v>
      </c>
      <c r="H1545" t="s">
        <v>157</v>
      </c>
      <c r="I1545" t="s">
        <v>136</v>
      </c>
      <c r="J1545" t="s">
        <v>137</v>
      </c>
      <c r="K1545" t="s">
        <v>138</v>
      </c>
      <c r="L1545" t="s">
        <v>4650</v>
      </c>
      <c r="M1545" t="s">
        <v>4651</v>
      </c>
      <c r="N1545">
        <v>2.2027777770000001</v>
      </c>
      <c r="O1545">
        <v>0</v>
      </c>
      <c r="P1545">
        <v>5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1.9244660430524083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1.9244660430524083</v>
      </c>
    </row>
    <row r="1546" spans="1:31" x14ac:dyDescent="0.3">
      <c r="A1546">
        <v>2555404</v>
      </c>
      <c r="B1546">
        <v>1</v>
      </c>
      <c r="C1546" t="s">
        <v>81</v>
      </c>
      <c r="D1546" t="s">
        <v>128</v>
      </c>
      <c r="E1546" t="s">
        <v>175</v>
      </c>
      <c r="F1546" t="s">
        <v>4652</v>
      </c>
      <c r="G1546" t="s">
        <v>202</v>
      </c>
      <c r="H1546" t="s">
        <v>157</v>
      </c>
      <c r="I1546" t="s">
        <v>136</v>
      </c>
      <c r="J1546" t="s">
        <v>137</v>
      </c>
      <c r="K1546" t="s">
        <v>138</v>
      </c>
      <c r="L1546" t="s">
        <v>4653</v>
      </c>
      <c r="M1546" t="s">
        <v>4654</v>
      </c>
      <c r="N1546">
        <v>1.2102777769999999</v>
      </c>
      <c r="O1546">
        <v>0</v>
      </c>
      <c r="P1546">
        <v>108</v>
      </c>
      <c r="Q1546">
        <v>0</v>
      </c>
      <c r="R1546">
        <v>0</v>
      </c>
      <c r="S1546">
        <v>0</v>
      </c>
      <c r="T1546">
        <v>20</v>
      </c>
      <c r="U1546">
        <v>0</v>
      </c>
      <c r="V1546">
        <v>0</v>
      </c>
      <c r="W1546">
        <v>0</v>
      </c>
      <c r="X1546">
        <v>26.42965769919325</v>
      </c>
      <c r="Y1546">
        <v>0</v>
      </c>
      <c r="Z1546">
        <v>0</v>
      </c>
      <c r="AA1546">
        <v>0</v>
      </c>
      <c r="AB1546">
        <v>66.161733869469401</v>
      </c>
      <c r="AC1546">
        <v>0</v>
      </c>
      <c r="AD1546">
        <v>0</v>
      </c>
      <c r="AE1546">
        <v>92.591391568662658</v>
      </c>
    </row>
    <row r="1547" spans="1:31" x14ac:dyDescent="0.3">
      <c r="A1547">
        <v>2555072</v>
      </c>
      <c r="B1547">
        <v>1</v>
      </c>
      <c r="C1547" t="s">
        <v>81</v>
      </c>
      <c r="D1547" t="s">
        <v>117</v>
      </c>
      <c r="E1547" t="s">
        <v>166</v>
      </c>
      <c r="F1547" t="s">
        <v>4655</v>
      </c>
      <c r="G1547" t="s">
        <v>181</v>
      </c>
      <c r="H1547" t="s">
        <v>157</v>
      </c>
      <c r="I1547" t="s">
        <v>136</v>
      </c>
      <c r="J1547" t="s">
        <v>137</v>
      </c>
      <c r="K1547" t="s">
        <v>138</v>
      </c>
      <c r="L1547" t="s">
        <v>4656</v>
      </c>
      <c r="M1547" t="s">
        <v>4657</v>
      </c>
      <c r="N1547">
        <v>3.1663888880000002</v>
      </c>
      <c r="O1547">
        <v>0</v>
      </c>
      <c r="P1547">
        <v>3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1.52730806373818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1.52730806373818</v>
      </c>
    </row>
    <row r="1548" spans="1:31" x14ac:dyDescent="0.3">
      <c r="A1548">
        <v>2555553</v>
      </c>
      <c r="B1548">
        <v>1</v>
      </c>
      <c r="C1548" t="s">
        <v>80</v>
      </c>
      <c r="D1548" t="s">
        <v>95</v>
      </c>
      <c r="E1548" t="s">
        <v>171</v>
      </c>
      <c r="F1548" t="s">
        <v>4658</v>
      </c>
      <c r="G1548" t="s">
        <v>202</v>
      </c>
      <c r="H1548" t="s">
        <v>157</v>
      </c>
      <c r="I1548" t="s">
        <v>136</v>
      </c>
      <c r="J1548" t="s">
        <v>137</v>
      </c>
      <c r="K1548" t="s">
        <v>138</v>
      </c>
      <c r="L1548" t="s">
        <v>4659</v>
      </c>
      <c r="M1548" t="s">
        <v>4660</v>
      </c>
      <c r="N1548">
        <v>0.87416666600000004</v>
      </c>
      <c r="O1548">
        <v>0</v>
      </c>
      <c r="P1548">
        <v>10</v>
      </c>
      <c r="Q1548">
        <v>0</v>
      </c>
      <c r="R1548">
        <v>0</v>
      </c>
      <c r="S1548">
        <v>0</v>
      </c>
      <c r="T1548">
        <v>1</v>
      </c>
      <c r="U1548">
        <v>0</v>
      </c>
      <c r="V1548">
        <v>0</v>
      </c>
      <c r="W1548">
        <v>0</v>
      </c>
      <c r="X1548">
        <v>1.5264805955286898</v>
      </c>
      <c r="Y1548">
        <v>0</v>
      </c>
      <c r="Z1548">
        <v>0</v>
      </c>
      <c r="AA1548">
        <v>0</v>
      </c>
      <c r="AB1548">
        <v>1.6269897914422222</v>
      </c>
      <c r="AC1548">
        <v>0</v>
      </c>
      <c r="AD1548">
        <v>0</v>
      </c>
      <c r="AE1548">
        <v>3.1534703869709118</v>
      </c>
    </row>
    <row r="1549" spans="1:31" x14ac:dyDescent="0.3">
      <c r="A1549">
        <v>2555032</v>
      </c>
      <c r="B1549">
        <v>1</v>
      </c>
      <c r="C1549" t="s">
        <v>80</v>
      </c>
      <c r="D1549" t="s">
        <v>103</v>
      </c>
      <c r="E1549" t="s">
        <v>147</v>
      </c>
      <c r="F1549" t="s">
        <v>4661</v>
      </c>
      <c r="G1549" t="s">
        <v>194</v>
      </c>
      <c r="H1549" t="s">
        <v>135</v>
      </c>
      <c r="I1549" t="s">
        <v>136</v>
      </c>
      <c r="J1549" t="s">
        <v>137</v>
      </c>
      <c r="K1549" t="s">
        <v>144</v>
      </c>
      <c r="L1549" t="s">
        <v>4662</v>
      </c>
      <c r="M1549" t="s">
        <v>4663</v>
      </c>
      <c r="N1549">
        <v>1.362222222</v>
      </c>
      <c r="O1549">
        <v>0</v>
      </c>
      <c r="P1549">
        <v>0</v>
      </c>
      <c r="Q1549">
        <v>0</v>
      </c>
      <c r="R1549">
        <v>0</v>
      </c>
      <c r="S1549">
        <v>16</v>
      </c>
      <c r="T1549">
        <v>0</v>
      </c>
      <c r="U1549">
        <v>16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94.769933779196137</v>
      </c>
      <c r="AB1549">
        <v>0</v>
      </c>
      <c r="AC1549">
        <v>750.08407734195748</v>
      </c>
      <c r="AD1549">
        <v>0</v>
      </c>
      <c r="AE1549">
        <v>844.85401112115358</v>
      </c>
    </row>
    <row r="1550" spans="1:31" x14ac:dyDescent="0.3">
      <c r="A1550">
        <v>2555387</v>
      </c>
      <c r="B1550">
        <v>1</v>
      </c>
      <c r="C1550" t="s">
        <v>81</v>
      </c>
      <c r="D1550" t="s">
        <v>128</v>
      </c>
      <c r="E1550" t="s">
        <v>166</v>
      </c>
      <c r="F1550" t="s">
        <v>4285</v>
      </c>
      <c r="G1550" t="s">
        <v>181</v>
      </c>
      <c r="H1550" t="s">
        <v>157</v>
      </c>
      <c r="I1550" t="s">
        <v>136</v>
      </c>
      <c r="J1550" t="s">
        <v>137</v>
      </c>
      <c r="K1550" t="s">
        <v>138</v>
      </c>
      <c r="L1550" t="s">
        <v>4664</v>
      </c>
      <c r="M1550" t="s">
        <v>4665</v>
      </c>
      <c r="N1550">
        <v>1.9330555549999999</v>
      </c>
      <c r="O1550">
        <v>0</v>
      </c>
      <c r="P1550">
        <v>18</v>
      </c>
      <c r="Q1550">
        <v>0</v>
      </c>
      <c r="R1550">
        <v>0</v>
      </c>
      <c r="S1550">
        <v>0</v>
      </c>
      <c r="T1550">
        <v>6</v>
      </c>
      <c r="U1550">
        <v>0</v>
      </c>
      <c r="V1550">
        <v>0</v>
      </c>
      <c r="W1550">
        <v>0</v>
      </c>
      <c r="X1550">
        <v>7.0636255048255148</v>
      </c>
      <c r="Y1550">
        <v>0</v>
      </c>
      <c r="Z1550">
        <v>0</v>
      </c>
      <c r="AA1550">
        <v>0</v>
      </c>
      <c r="AB1550">
        <v>28.236824579968481</v>
      </c>
      <c r="AC1550">
        <v>0</v>
      </c>
      <c r="AD1550">
        <v>0</v>
      </c>
      <c r="AE1550">
        <v>35.300450084793994</v>
      </c>
    </row>
    <row r="1551" spans="1:31" x14ac:dyDescent="0.3">
      <c r="A1551">
        <v>2555152</v>
      </c>
      <c r="B1551">
        <v>1</v>
      </c>
      <c r="C1551" t="s">
        <v>81</v>
      </c>
      <c r="D1551" t="s">
        <v>128</v>
      </c>
      <c r="E1551" t="s">
        <v>166</v>
      </c>
      <c r="F1551" t="s">
        <v>4457</v>
      </c>
      <c r="G1551" t="s">
        <v>311</v>
      </c>
      <c r="H1551" t="s">
        <v>157</v>
      </c>
      <c r="I1551" t="s">
        <v>136</v>
      </c>
      <c r="J1551" t="s">
        <v>3</v>
      </c>
      <c r="K1551" t="s">
        <v>138</v>
      </c>
      <c r="L1551" t="s">
        <v>4666</v>
      </c>
      <c r="M1551" t="s">
        <v>4667</v>
      </c>
      <c r="N1551">
        <v>1.21</v>
      </c>
      <c r="O1551">
        <v>0</v>
      </c>
      <c r="P1551">
        <v>11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2.9240278602980405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2.9240278602980405</v>
      </c>
    </row>
    <row r="1552" spans="1:31" x14ac:dyDescent="0.3">
      <c r="A1552">
        <v>2555175</v>
      </c>
      <c r="B1552">
        <v>1</v>
      </c>
      <c r="C1552" t="s">
        <v>81</v>
      </c>
      <c r="D1552" t="s">
        <v>113</v>
      </c>
      <c r="E1552" t="s">
        <v>141</v>
      </c>
      <c r="F1552" t="s">
        <v>4668</v>
      </c>
      <c r="G1552" t="s">
        <v>143</v>
      </c>
      <c r="H1552" t="s">
        <v>135</v>
      </c>
      <c r="I1552" t="s">
        <v>136</v>
      </c>
      <c r="J1552" t="s">
        <v>137</v>
      </c>
      <c r="K1552" t="s">
        <v>144</v>
      </c>
      <c r="L1552" t="s">
        <v>4669</v>
      </c>
      <c r="M1552" t="s">
        <v>4670</v>
      </c>
      <c r="N1552">
        <v>5.5769444439999996</v>
      </c>
      <c r="O1552">
        <v>0</v>
      </c>
      <c r="P1552">
        <v>81</v>
      </c>
      <c r="Q1552">
        <v>0</v>
      </c>
      <c r="R1552">
        <v>0</v>
      </c>
      <c r="S1552">
        <v>0</v>
      </c>
      <c r="T1552">
        <v>9</v>
      </c>
      <c r="U1552">
        <v>0</v>
      </c>
      <c r="V1552">
        <v>0</v>
      </c>
      <c r="W1552">
        <v>0</v>
      </c>
      <c r="X1552">
        <v>136.77609057113625</v>
      </c>
      <c r="Y1552">
        <v>0</v>
      </c>
      <c r="Z1552">
        <v>0</v>
      </c>
      <c r="AA1552">
        <v>0</v>
      </c>
      <c r="AB1552">
        <v>186.85718477363321</v>
      </c>
      <c r="AC1552">
        <v>0</v>
      </c>
      <c r="AD1552">
        <v>0</v>
      </c>
      <c r="AE1552">
        <v>323.63327534476946</v>
      </c>
    </row>
    <row r="1553" spans="1:31" x14ac:dyDescent="0.3">
      <c r="A1553">
        <v>2575753</v>
      </c>
      <c r="B1553">
        <v>1</v>
      </c>
      <c r="C1553" t="s">
        <v>80</v>
      </c>
      <c r="D1553" t="s">
        <v>94</v>
      </c>
      <c r="E1553" t="s">
        <v>184</v>
      </c>
      <c r="F1553" t="s">
        <v>4671</v>
      </c>
      <c r="G1553" t="s">
        <v>149</v>
      </c>
      <c r="H1553" t="s">
        <v>135</v>
      </c>
      <c r="I1553" t="s">
        <v>136</v>
      </c>
      <c r="J1553" t="s">
        <v>137</v>
      </c>
      <c r="K1553" t="s">
        <v>138</v>
      </c>
      <c r="L1553" t="s">
        <v>4672</v>
      </c>
      <c r="M1553" t="s">
        <v>4673</v>
      </c>
      <c r="N1553">
        <v>3.2288888880000002</v>
      </c>
      <c r="O1553">
        <v>0</v>
      </c>
      <c r="P1553">
        <v>49</v>
      </c>
      <c r="Q1553">
        <v>0</v>
      </c>
      <c r="R1553">
        <v>0</v>
      </c>
      <c r="S1553">
        <v>0</v>
      </c>
      <c r="T1553">
        <v>2</v>
      </c>
      <c r="U1553">
        <v>0</v>
      </c>
      <c r="V1553">
        <v>0</v>
      </c>
      <c r="W1553">
        <v>0</v>
      </c>
      <c r="X1553">
        <v>12.204922564511092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12.204922564511092</v>
      </c>
    </row>
    <row r="1554" spans="1:31" x14ac:dyDescent="0.3">
      <c r="A1554">
        <v>2555487</v>
      </c>
      <c r="B1554">
        <v>1</v>
      </c>
      <c r="C1554" t="s">
        <v>81</v>
      </c>
      <c r="D1554" t="s">
        <v>112</v>
      </c>
      <c r="E1554" t="s">
        <v>141</v>
      </c>
      <c r="F1554" t="s">
        <v>4674</v>
      </c>
      <c r="G1554" t="s">
        <v>134</v>
      </c>
      <c r="H1554" t="s">
        <v>135</v>
      </c>
      <c r="I1554" t="s">
        <v>136</v>
      </c>
      <c r="J1554" t="s">
        <v>137</v>
      </c>
      <c r="K1554" t="s">
        <v>138</v>
      </c>
      <c r="L1554" t="s">
        <v>4675</v>
      </c>
      <c r="M1554" t="s">
        <v>4676</v>
      </c>
      <c r="N1554">
        <v>1.0974999999999999</v>
      </c>
      <c r="O1554">
        <v>0</v>
      </c>
      <c r="P1554">
        <v>354</v>
      </c>
      <c r="Q1554">
        <v>0</v>
      </c>
      <c r="R1554">
        <v>17</v>
      </c>
      <c r="S1554">
        <v>0</v>
      </c>
      <c r="T1554">
        <v>44</v>
      </c>
      <c r="U1554">
        <v>0</v>
      </c>
      <c r="V1554">
        <v>0</v>
      </c>
      <c r="W1554">
        <v>0</v>
      </c>
      <c r="X1554">
        <v>86.666240848666931</v>
      </c>
      <c r="Y1554">
        <v>0</v>
      </c>
      <c r="Z1554">
        <v>92.793770580590049</v>
      </c>
      <c r="AA1554">
        <v>0</v>
      </c>
      <c r="AB1554">
        <v>27.93432841490112</v>
      </c>
      <c r="AC1554">
        <v>0</v>
      </c>
      <c r="AD1554">
        <v>0</v>
      </c>
      <c r="AE1554">
        <v>207.39433984415811</v>
      </c>
    </row>
    <row r="1555" spans="1:31" x14ac:dyDescent="0.3">
      <c r="A1555">
        <v>2555132</v>
      </c>
      <c r="B1555">
        <v>1</v>
      </c>
      <c r="C1555" t="s">
        <v>80</v>
      </c>
      <c r="D1555" t="s">
        <v>105</v>
      </c>
      <c r="E1555" t="s">
        <v>147</v>
      </c>
      <c r="F1555" t="s">
        <v>4677</v>
      </c>
      <c r="G1555" t="s">
        <v>194</v>
      </c>
      <c r="H1555" t="s">
        <v>135</v>
      </c>
      <c r="I1555" t="s">
        <v>136</v>
      </c>
      <c r="J1555" t="s">
        <v>137</v>
      </c>
      <c r="K1555" t="s">
        <v>144</v>
      </c>
      <c r="L1555" t="s">
        <v>4678</v>
      </c>
      <c r="M1555" t="s">
        <v>4679</v>
      </c>
      <c r="N1555">
        <v>6.68</v>
      </c>
      <c r="O1555">
        <v>6</v>
      </c>
      <c r="P1555">
        <v>691</v>
      </c>
      <c r="Q1555">
        <v>13</v>
      </c>
      <c r="R1555">
        <v>91</v>
      </c>
      <c r="S1555">
        <v>16</v>
      </c>
      <c r="T1555">
        <v>76</v>
      </c>
      <c r="U1555">
        <v>0</v>
      </c>
      <c r="V1555">
        <v>0</v>
      </c>
      <c r="W1555">
        <v>15.234085809121334</v>
      </c>
      <c r="X1555">
        <v>740.71081873190019</v>
      </c>
      <c r="Y1555">
        <v>621.30500591935481</v>
      </c>
      <c r="Z1555">
        <v>257.04020042757566</v>
      </c>
      <c r="AA1555">
        <v>110.93323636333972</v>
      </c>
      <c r="AB1555">
        <v>410.28286532696922</v>
      </c>
      <c r="AC1555">
        <v>0</v>
      </c>
      <c r="AD1555">
        <v>0</v>
      </c>
      <c r="AE1555">
        <v>2155.5062125782611</v>
      </c>
    </row>
    <row r="1556" spans="1:31" x14ac:dyDescent="0.3">
      <c r="A1556">
        <v>2555630</v>
      </c>
      <c r="B1556">
        <v>1</v>
      </c>
      <c r="C1556" t="s">
        <v>80</v>
      </c>
      <c r="D1556" t="s">
        <v>105</v>
      </c>
      <c r="E1556" t="s">
        <v>171</v>
      </c>
      <c r="F1556" t="s">
        <v>4680</v>
      </c>
      <c r="G1556" t="s">
        <v>202</v>
      </c>
      <c r="H1556" t="s">
        <v>157</v>
      </c>
      <c r="I1556" t="s">
        <v>136</v>
      </c>
      <c r="J1556" t="s">
        <v>137</v>
      </c>
      <c r="K1556" t="s">
        <v>138</v>
      </c>
      <c r="L1556" t="s">
        <v>4681</v>
      </c>
      <c r="M1556" t="s">
        <v>4682</v>
      </c>
      <c r="N1556">
        <v>1.1755555550000001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33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21.188551845394009</v>
      </c>
      <c r="AC1556">
        <v>0</v>
      </c>
      <c r="AD1556">
        <v>0</v>
      </c>
      <c r="AE1556">
        <v>21.188551845394009</v>
      </c>
    </row>
    <row r="1557" spans="1:31" x14ac:dyDescent="0.3">
      <c r="A1557">
        <v>2555095</v>
      </c>
      <c r="B1557">
        <v>1</v>
      </c>
      <c r="C1557" t="s">
        <v>80</v>
      </c>
      <c r="D1557" t="s">
        <v>84</v>
      </c>
      <c r="E1557" t="s">
        <v>155</v>
      </c>
      <c r="F1557" t="s">
        <v>4683</v>
      </c>
      <c r="G1557" t="s">
        <v>143</v>
      </c>
      <c r="H1557" t="s">
        <v>157</v>
      </c>
      <c r="I1557" t="s">
        <v>136</v>
      </c>
      <c r="J1557" t="s">
        <v>137</v>
      </c>
      <c r="K1557" t="s">
        <v>144</v>
      </c>
      <c r="L1557" t="s">
        <v>4684</v>
      </c>
      <c r="M1557" t="s">
        <v>4685</v>
      </c>
      <c r="N1557">
        <v>7.8422222220000002</v>
      </c>
      <c r="O1557">
        <v>0</v>
      </c>
      <c r="P1557">
        <v>82</v>
      </c>
      <c r="Q1557">
        <v>0</v>
      </c>
      <c r="R1557">
        <v>75</v>
      </c>
      <c r="S1557">
        <v>0</v>
      </c>
      <c r="T1557">
        <v>18</v>
      </c>
      <c r="U1557">
        <v>0</v>
      </c>
      <c r="V1557">
        <v>0</v>
      </c>
      <c r="W1557">
        <v>0</v>
      </c>
      <c r="X1557">
        <v>255.83695545466691</v>
      </c>
      <c r="Y1557">
        <v>0</v>
      </c>
      <c r="Z1557">
        <v>238.26113313061683</v>
      </c>
      <c r="AA1557">
        <v>0</v>
      </c>
      <c r="AB1557">
        <v>202.97726607125009</v>
      </c>
      <c r="AC1557">
        <v>0</v>
      </c>
      <c r="AD1557">
        <v>0</v>
      </c>
      <c r="AE1557">
        <v>697.07535465653382</v>
      </c>
    </row>
    <row r="1558" spans="1:31" x14ac:dyDescent="0.3">
      <c r="A1558">
        <v>2555470</v>
      </c>
      <c r="B1558">
        <v>1</v>
      </c>
      <c r="C1558" t="s">
        <v>81</v>
      </c>
      <c r="D1558" t="s">
        <v>115</v>
      </c>
      <c r="E1558" t="s">
        <v>184</v>
      </c>
      <c r="F1558" t="s">
        <v>4686</v>
      </c>
      <c r="G1558" t="s">
        <v>2863</v>
      </c>
      <c r="H1558" t="s">
        <v>135</v>
      </c>
      <c r="I1558" t="s">
        <v>136</v>
      </c>
      <c r="J1558" t="s">
        <v>137</v>
      </c>
      <c r="K1558" t="s">
        <v>138</v>
      </c>
      <c r="L1558" t="s">
        <v>4687</v>
      </c>
      <c r="M1558" t="s">
        <v>4688</v>
      </c>
      <c r="N1558">
        <v>2.8919444439999999</v>
      </c>
      <c r="O1558">
        <v>1</v>
      </c>
      <c r="P1558">
        <v>542</v>
      </c>
      <c r="Q1558">
        <v>1</v>
      </c>
      <c r="R1558">
        <v>30</v>
      </c>
      <c r="S1558">
        <v>2</v>
      </c>
      <c r="T1558">
        <v>26</v>
      </c>
      <c r="U1558">
        <v>1</v>
      </c>
      <c r="V1558">
        <v>0</v>
      </c>
      <c r="W1558">
        <v>0.61160417495999997</v>
      </c>
      <c r="X1558">
        <v>225.64933197869669</v>
      </c>
      <c r="Y1558">
        <v>12.588575229852296</v>
      </c>
      <c r="Z1558">
        <v>47.595712430818246</v>
      </c>
      <c r="AA1558">
        <v>16.29310174693493</v>
      </c>
      <c r="AB1558">
        <v>36.047027841218828</v>
      </c>
      <c r="AC1558">
        <v>173.97180116223882</v>
      </c>
      <c r="AD1558">
        <v>0</v>
      </c>
      <c r="AE1558">
        <v>512.75715456471983</v>
      </c>
    </row>
    <row r="1559" spans="1:31" x14ac:dyDescent="0.3">
      <c r="A1559">
        <v>2555447</v>
      </c>
      <c r="B1559">
        <v>1</v>
      </c>
      <c r="C1559" t="s">
        <v>80</v>
      </c>
      <c r="D1559" t="s">
        <v>107</v>
      </c>
      <c r="E1559" t="s">
        <v>147</v>
      </c>
      <c r="F1559" t="s">
        <v>4689</v>
      </c>
      <c r="G1559" t="s">
        <v>134</v>
      </c>
      <c r="H1559" t="s">
        <v>135</v>
      </c>
      <c r="I1559" t="s">
        <v>136</v>
      </c>
      <c r="J1559" t="s">
        <v>137</v>
      </c>
      <c r="K1559" t="s">
        <v>138</v>
      </c>
      <c r="L1559" t="s">
        <v>4690</v>
      </c>
      <c r="M1559" t="s">
        <v>4691</v>
      </c>
      <c r="N1559">
        <v>0.78333333299999997</v>
      </c>
      <c r="O1559">
        <v>1</v>
      </c>
      <c r="P1559">
        <v>1325</v>
      </c>
      <c r="Q1559">
        <v>15</v>
      </c>
      <c r="R1559">
        <v>34</v>
      </c>
      <c r="S1559">
        <v>4</v>
      </c>
      <c r="T1559">
        <v>40</v>
      </c>
      <c r="U1559">
        <v>0</v>
      </c>
      <c r="V1559">
        <v>3</v>
      </c>
      <c r="W1559">
        <v>0.95609501690040022</v>
      </c>
      <c r="X1559">
        <v>186.91954590952307</v>
      </c>
      <c r="Y1559">
        <v>33.609170553224303</v>
      </c>
      <c r="Z1559">
        <v>58.58559230285735</v>
      </c>
      <c r="AA1559">
        <v>31.508137003883991</v>
      </c>
      <c r="AB1559">
        <v>120.28802879572807</v>
      </c>
      <c r="AC1559">
        <v>0</v>
      </c>
      <c r="AD1559">
        <v>22.4914359938576</v>
      </c>
      <c r="AE1559">
        <v>454.35800557597469</v>
      </c>
    </row>
    <row r="1560" spans="1:31" x14ac:dyDescent="0.3">
      <c r="A1560">
        <v>2555278</v>
      </c>
      <c r="B1560">
        <v>1</v>
      </c>
      <c r="C1560" t="s">
        <v>80</v>
      </c>
      <c r="D1560" t="s">
        <v>97</v>
      </c>
      <c r="E1560" t="s">
        <v>184</v>
      </c>
      <c r="F1560" t="s">
        <v>4692</v>
      </c>
      <c r="G1560" t="s">
        <v>149</v>
      </c>
      <c r="H1560" t="s">
        <v>135</v>
      </c>
      <c r="I1560" t="s">
        <v>136</v>
      </c>
      <c r="J1560" t="s">
        <v>137</v>
      </c>
      <c r="K1560" t="s">
        <v>138</v>
      </c>
      <c r="L1560" t="s">
        <v>4693</v>
      </c>
      <c r="M1560" t="s">
        <v>4694</v>
      </c>
      <c r="N1560">
        <v>1.8425</v>
      </c>
      <c r="O1560">
        <v>0</v>
      </c>
      <c r="P1560">
        <v>66</v>
      </c>
      <c r="Q1560">
        <v>0</v>
      </c>
      <c r="R1560">
        <v>10</v>
      </c>
      <c r="S1560">
        <v>0</v>
      </c>
      <c r="T1560">
        <v>18</v>
      </c>
      <c r="U1560">
        <v>0</v>
      </c>
      <c r="V1560">
        <v>0</v>
      </c>
      <c r="W1560">
        <v>0</v>
      </c>
      <c r="X1560">
        <v>25.685440654035737</v>
      </c>
      <c r="Y1560">
        <v>0</v>
      </c>
      <c r="Z1560">
        <v>5.6946891837186007</v>
      </c>
      <c r="AA1560">
        <v>0</v>
      </c>
      <c r="AB1560">
        <v>70.142405037585235</v>
      </c>
      <c r="AC1560">
        <v>0</v>
      </c>
      <c r="AD1560">
        <v>0</v>
      </c>
      <c r="AE1560">
        <v>101.52253487533957</v>
      </c>
    </row>
    <row r="1561" spans="1:31" x14ac:dyDescent="0.3">
      <c r="A1561">
        <v>2555610</v>
      </c>
      <c r="B1561">
        <v>1</v>
      </c>
      <c r="C1561" t="s">
        <v>80</v>
      </c>
      <c r="D1561" t="s">
        <v>107</v>
      </c>
      <c r="E1561" t="s">
        <v>171</v>
      </c>
      <c r="F1561" t="s">
        <v>4695</v>
      </c>
      <c r="G1561" t="s">
        <v>202</v>
      </c>
      <c r="H1561" t="s">
        <v>157</v>
      </c>
      <c r="I1561" t="s">
        <v>136</v>
      </c>
      <c r="J1561" t="s">
        <v>137</v>
      </c>
      <c r="K1561" t="s">
        <v>138</v>
      </c>
      <c r="L1561" t="s">
        <v>4696</v>
      </c>
      <c r="M1561" t="s">
        <v>4697</v>
      </c>
      <c r="N1561">
        <v>1.343611111</v>
      </c>
      <c r="O1561">
        <v>0</v>
      </c>
      <c r="P1561">
        <v>61</v>
      </c>
      <c r="Q1561">
        <v>0</v>
      </c>
      <c r="R1561">
        <v>0</v>
      </c>
      <c r="S1561">
        <v>0</v>
      </c>
      <c r="T1561">
        <v>1</v>
      </c>
      <c r="U1561">
        <v>0</v>
      </c>
      <c r="V1561">
        <v>0</v>
      </c>
      <c r="W1561">
        <v>0</v>
      </c>
      <c r="X1561">
        <v>9.4145796753665376</v>
      </c>
      <c r="Y1561">
        <v>0</v>
      </c>
      <c r="Z1561">
        <v>0</v>
      </c>
      <c r="AA1561">
        <v>0</v>
      </c>
      <c r="AB1561">
        <v>1.1444921408417601</v>
      </c>
      <c r="AC1561">
        <v>0</v>
      </c>
      <c r="AD1561">
        <v>0</v>
      </c>
      <c r="AE1561">
        <v>10.559071816208299</v>
      </c>
    </row>
    <row r="1562" spans="1:31" x14ac:dyDescent="0.3">
      <c r="A1562">
        <v>2555092</v>
      </c>
      <c r="B1562">
        <v>1</v>
      </c>
      <c r="C1562" t="s">
        <v>81</v>
      </c>
      <c r="D1562" t="s">
        <v>121</v>
      </c>
      <c r="E1562" t="s">
        <v>166</v>
      </c>
      <c r="F1562" t="s">
        <v>4698</v>
      </c>
      <c r="G1562" t="s">
        <v>311</v>
      </c>
      <c r="H1562" t="s">
        <v>157</v>
      </c>
      <c r="I1562" t="s">
        <v>136</v>
      </c>
      <c r="J1562" t="s">
        <v>3</v>
      </c>
      <c r="K1562" t="s">
        <v>138</v>
      </c>
      <c r="L1562" t="s">
        <v>4699</v>
      </c>
      <c r="M1562" t="s">
        <v>4700</v>
      </c>
      <c r="N1562">
        <v>1.6569444440000001</v>
      </c>
      <c r="O1562">
        <v>0</v>
      </c>
      <c r="P1562">
        <v>6</v>
      </c>
      <c r="Q1562">
        <v>0</v>
      </c>
      <c r="R1562">
        <v>0</v>
      </c>
      <c r="S1562">
        <v>0</v>
      </c>
      <c r="T1562">
        <v>3</v>
      </c>
      <c r="U1562">
        <v>0</v>
      </c>
      <c r="V1562">
        <v>0</v>
      </c>
      <c r="W1562">
        <v>0</v>
      </c>
      <c r="X1562">
        <v>1.394433986916195</v>
      </c>
      <c r="Y1562">
        <v>0</v>
      </c>
      <c r="Z1562">
        <v>0</v>
      </c>
      <c r="AA1562">
        <v>0</v>
      </c>
      <c r="AB1562">
        <v>2.1437460328834999E-2</v>
      </c>
      <c r="AC1562">
        <v>0</v>
      </c>
      <c r="AD1562">
        <v>0</v>
      </c>
      <c r="AE1562">
        <v>1.41587144724503</v>
      </c>
    </row>
    <row r="1563" spans="1:31" x14ac:dyDescent="0.3">
      <c r="A1563">
        <v>2555424</v>
      </c>
      <c r="B1563">
        <v>1</v>
      </c>
      <c r="C1563" t="s">
        <v>80</v>
      </c>
      <c r="D1563" t="s">
        <v>97</v>
      </c>
      <c r="E1563" t="s">
        <v>171</v>
      </c>
      <c r="F1563" t="s">
        <v>4701</v>
      </c>
      <c r="G1563" t="s">
        <v>229</v>
      </c>
      <c r="H1563" t="s">
        <v>157</v>
      </c>
      <c r="I1563" t="s">
        <v>136</v>
      </c>
      <c r="J1563" t="s">
        <v>137</v>
      </c>
      <c r="K1563" t="s">
        <v>138</v>
      </c>
      <c r="L1563" t="s">
        <v>4702</v>
      </c>
      <c r="M1563" t="s">
        <v>4703</v>
      </c>
      <c r="N1563">
        <v>1.9894444440000001</v>
      </c>
      <c r="O1563">
        <v>0</v>
      </c>
      <c r="P1563">
        <v>3</v>
      </c>
      <c r="Q1563">
        <v>0</v>
      </c>
      <c r="R1563">
        <v>7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2.1614536664020361</v>
      </c>
      <c r="Y1563">
        <v>0</v>
      </c>
      <c r="Z1563">
        <v>6.3847258787575338</v>
      </c>
      <c r="AA1563">
        <v>0</v>
      </c>
      <c r="AB1563">
        <v>0</v>
      </c>
      <c r="AC1563">
        <v>0</v>
      </c>
      <c r="AD1563">
        <v>0</v>
      </c>
      <c r="AE1563">
        <v>8.5461795451595695</v>
      </c>
    </row>
    <row r="1564" spans="1:31" x14ac:dyDescent="0.3">
      <c r="A1564">
        <v>2555593</v>
      </c>
      <c r="B1564">
        <v>1</v>
      </c>
      <c r="C1564" t="s">
        <v>80</v>
      </c>
      <c r="D1564" t="s">
        <v>83</v>
      </c>
      <c r="E1564" t="s">
        <v>166</v>
      </c>
      <c r="F1564" t="s">
        <v>4704</v>
      </c>
      <c r="G1564" t="s">
        <v>181</v>
      </c>
      <c r="H1564" t="s">
        <v>157</v>
      </c>
      <c r="I1564" t="s">
        <v>136</v>
      </c>
      <c r="J1564" t="s">
        <v>137</v>
      </c>
      <c r="K1564" t="s">
        <v>138</v>
      </c>
      <c r="L1564" t="s">
        <v>4705</v>
      </c>
      <c r="M1564" t="s">
        <v>4706</v>
      </c>
      <c r="N1564">
        <v>3.1861111110000002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1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14.747926760069761</v>
      </c>
      <c r="AC1564">
        <v>0</v>
      </c>
      <c r="AD1564">
        <v>0</v>
      </c>
      <c r="AE1564">
        <v>14.747926760069761</v>
      </c>
    </row>
    <row r="1565" spans="1:31" x14ac:dyDescent="0.3">
      <c r="A1565">
        <v>2555510</v>
      </c>
      <c r="B1565">
        <v>1</v>
      </c>
      <c r="C1565" t="s">
        <v>80</v>
      </c>
      <c r="D1565" t="s">
        <v>102</v>
      </c>
      <c r="E1565" t="s">
        <v>166</v>
      </c>
      <c r="F1565" t="s">
        <v>4707</v>
      </c>
      <c r="G1565" t="s">
        <v>168</v>
      </c>
      <c r="H1565" t="s">
        <v>157</v>
      </c>
      <c r="I1565" t="s">
        <v>136</v>
      </c>
      <c r="J1565" t="s">
        <v>137</v>
      </c>
      <c r="K1565" t="s">
        <v>138</v>
      </c>
      <c r="L1565" t="s">
        <v>4708</v>
      </c>
      <c r="M1565" t="s">
        <v>4709</v>
      </c>
      <c r="N1565">
        <v>1.704722222</v>
      </c>
      <c r="O1565">
        <v>0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3.0765501782166669</v>
      </c>
      <c r="AA1565">
        <v>0</v>
      </c>
      <c r="AB1565">
        <v>0</v>
      </c>
      <c r="AC1565">
        <v>0</v>
      </c>
      <c r="AD1565">
        <v>0</v>
      </c>
      <c r="AE1565">
        <v>3.0765501782166669</v>
      </c>
    </row>
    <row r="1566" spans="1:31" x14ac:dyDescent="0.3">
      <c r="A1566">
        <v>2555650</v>
      </c>
      <c r="B1566">
        <v>1</v>
      </c>
      <c r="C1566" t="s">
        <v>80</v>
      </c>
      <c r="D1566" t="s">
        <v>92</v>
      </c>
      <c r="E1566" t="s">
        <v>171</v>
      </c>
      <c r="F1566" t="s">
        <v>4710</v>
      </c>
      <c r="G1566" t="s">
        <v>190</v>
      </c>
      <c r="H1566" t="s">
        <v>157</v>
      </c>
      <c r="I1566" t="s">
        <v>136</v>
      </c>
      <c r="J1566" t="s">
        <v>137</v>
      </c>
      <c r="K1566" t="s">
        <v>138</v>
      </c>
      <c r="L1566" t="s">
        <v>4711</v>
      </c>
      <c r="M1566" t="s">
        <v>4712</v>
      </c>
      <c r="N1566">
        <v>4.0233333330000001</v>
      </c>
      <c r="O1566">
        <v>0</v>
      </c>
      <c r="P1566">
        <v>20</v>
      </c>
      <c r="Q1566">
        <v>0</v>
      </c>
      <c r="R1566">
        <v>6</v>
      </c>
      <c r="S1566">
        <v>0</v>
      </c>
      <c r="T1566">
        <v>6</v>
      </c>
      <c r="U1566">
        <v>0</v>
      </c>
      <c r="V1566">
        <v>0</v>
      </c>
      <c r="W1566">
        <v>0</v>
      </c>
      <c r="X1566">
        <v>18.211327138125149</v>
      </c>
      <c r="Y1566">
        <v>0</v>
      </c>
      <c r="Z1566">
        <v>3.9130384735815102</v>
      </c>
      <c r="AA1566">
        <v>0</v>
      </c>
      <c r="AB1566">
        <v>5.6202055575824001</v>
      </c>
      <c r="AC1566">
        <v>0</v>
      </c>
      <c r="AD1566">
        <v>0</v>
      </c>
      <c r="AE1566">
        <v>27.74457116928906</v>
      </c>
    </row>
    <row r="1567" spans="1:31" x14ac:dyDescent="0.3">
      <c r="A1567">
        <v>2565683</v>
      </c>
      <c r="B1567">
        <v>1</v>
      </c>
      <c r="C1567" t="s">
        <v>80</v>
      </c>
      <c r="D1567" t="s">
        <v>104</v>
      </c>
      <c r="E1567" t="s">
        <v>141</v>
      </c>
      <c r="F1567" t="s">
        <v>4713</v>
      </c>
      <c r="G1567" t="s">
        <v>134</v>
      </c>
      <c r="H1567" t="s">
        <v>135</v>
      </c>
      <c r="I1567" t="s">
        <v>136</v>
      </c>
      <c r="J1567" t="s">
        <v>137</v>
      </c>
      <c r="K1567" t="s">
        <v>138</v>
      </c>
      <c r="L1567" t="s">
        <v>4714</v>
      </c>
      <c r="M1567" t="s">
        <v>4715</v>
      </c>
      <c r="N1567">
        <v>0.49611111099999999</v>
      </c>
      <c r="O1567">
        <v>105</v>
      </c>
      <c r="P1567">
        <v>6636</v>
      </c>
      <c r="Q1567">
        <v>103</v>
      </c>
      <c r="R1567">
        <v>182</v>
      </c>
      <c r="S1567">
        <v>35</v>
      </c>
      <c r="T1567">
        <v>931</v>
      </c>
      <c r="U1567">
        <v>7</v>
      </c>
      <c r="V1567">
        <v>1</v>
      </c>
      <c r="W1567">
        <v>25.597962866986006</v>
      </c>
      <c r="X1567">
        <v>657.59644073152663</v>
      </c>
      <c r="Y1567">
        <v>82.501573083828575</v>
      </c>
      <c r="Z1567">
        <v>37.127899728395022</v>
      </c>
      <c r="AA1567">
        <v>26.254624104284261</v>
      </c>
      <c r="AB1567">
        <v>248.02631750540525</v>
      </c>
      <c r="AC1567">
        <v>306.13305691692096</v>
      </c>
      <c r="AD1567">
        <v>0</v>
      </c>
      <c r="AE1567">
        <v>1383.2378749373465</v>
      </c>
    </row>
    <row r="1568" spans="1:31" x14ac:dyDescent="0.3">
      <c r="A1568">
        <v>2555029</v>
      </c>
      <c r="B1568">
        <v>1</v>
      </c>
      <c r="C1568" t="s">
        <v>80</v>
      </c>
      <c r="D1568" t="s">
        <v>104</v>
      </c>
      <c r="E1568" t="s">
        <v>132</v>
      </c>
      <c r="F1568" t="s">
        <v>4716</v>
      </c>
      <c r="G1568" t="s">
        <v>134</v>
      </c>
      <c r="H1568" t="s">
        <v>135</v>
      </c>
      <c r="I1568" t="s">
        <v>136</v>
      </c>
      <c r="J1568" t="s">
        <v>137</v>
      </c>
      <c r="K1568" t="s">
        <v>138</v>
      </c>
      <c r="L1568" t="s">
        <v>4717</v>
      </c>
      <c r="M1568" t="s">
        <v>4718</v>
      </c>
      <c r="N1568">
        <v>0.15805555499999999</v>
      </c>
      <c r="O1568">
        <v>0</v>
      </c>
      <c r="P1568">
        <v>19139</v>
      </c>
      <c r="Q1568">
        <v>7</v>
      </c>
      <c r="R1568">
        <v>97</v>
      </c>
      <c r="S1568">
        <v>9</v>
      </c>
      <c r="T1568">
        <v>2474</v>
      </c>
      <c r="U1568">
        <v>5</v>
      </c>
      <c r="V1568">
        <v>6</v>
      </c>
      <c r="W1568">
        <v>0</v>
      </c>
      <c r="X1568">
        <v>446.23703345674431</v>
      </c>
      <c r="Y1568">
        <v>0.97236963828705592</v>
      </c>
      <c r="Z1568">
        <v>7.5277754362896871</v>
      </c>
      <c r="AA1568">
        <v>30.412993664888976</v>
      </c>
      <c r="AB1568">
        <v>205.92069915330819</v>
      </c>
      <c r="AC1568">
        <v>63.766874059259948</v>
      </c>
      <c r="AD1568">
        <v>14.404438287696873</v>
      </c>
      <c r="AE1568">
        <v>769.24218369647508</v>
      </c>
    </row>
    <row r="1569" spans="1:31" x14ac:dyDescent="0.3">
      <c r="A1569">
        <v>2555364</v>
      </c>
      <c r="B1569">
        <v>1</v>
      </c>
      <c r="C1569" t="s">
        <v>80</v>
      </c>
      <c r="D1569" t="s">
        <v>110</v>
      </c>
      <c r="E1569" t="s">
        <v>166</v>
      </c>
      <c r="F1569" t="s">
        <v>4719</v>
      </c>
      <c r="G1569" t="s">
        <v>311</v>
      </c>
      <c r="H1569" t="s">
        <v>157</v>
      </c>
      <c r="I1569" t="s">
        <v>136</v>
      </c>
      <c r="J1569" t="s">
        <v>3</v>
      </c>
      <c r="K1569" t="s">
        <v>138</v>
      </c>
      <c r="L1569" t="s">
        <v>4720</v>
      </c>
      <c r="M1569" t="s">
        <v>4721</v>
      </c>
      <c r="N1569">
        <v>5.1277777770000004</v>
      </c>
      <c r="O1569">
        <v>0</v>
      </c>
      <c r="P1569">
        <v>17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21.115999333568698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21.115999333568698</v>
      </c>
    </row>
    <row r="1570" spans="1:31" x14ac:dyDescent="0.3">
      <c r="A1570">
        <v>2575756</v>
      </c>
      <c r="B1570">
        <v>1</v>
      </c>
      <c r="C1570" t="s">
        <v>80</v>
      </c>
      <c r="D1570" t="s">
        <v>105</v>
      </c>
      <c r="E1570" t="s">
        <v>171</v>
      </c>
      <c r="F1570" t="s">
        <v>4722</v>
      </c>
      <c r="G1570" t="s">
        <v>202</v>
      </c>
      <c r="H1570" t="s">
        <v>157</v>
      </c>
      <c r="I1570" t="s">
        <v>136</v>
      </c>
      <c r="J1570" t="s">
        <v>137</v>
      </c>
      <c r="K1570" t="s">
        <v>138</v>
      </c>
      <c r="L1570" t="s">
        <v>4723</v>
      </c>
      <c r="M1570" t="s">
        <v>4724</v>
      </c>
      <c r="N1570">
        <v>0.62194444400000004</v>
      </c>
      <c r="O1570">
        <v>0</v>
      </c>
      <c r="P1570">
        <v>61</v>
      </c>
      <c r="Q1570">
        <v>0</v>
      </c>
      <c r="R1570">
        <v>2</v>
      </c>
      <c r="S1570">
        <v>0</v>
      </c>
      <c r="T1570">
        <v>2</v>
      </c>
      <c r="U1570">
        <v>0</v>
      </c>
      <c r="V1570">
        <v>0</v>
      </c>
      <c r="W1570">
        <v>0</v>
      </c>
      <c r="X1570">
        <v>6.4954489053997753</v>
      </c>
      <c r="Y1570">
        <v>0</v>
      </c>
      <c r="Z1570">
        <v>5.0871608226798343E-2</v>
      </c>
      <c r="AA1570">
        <v>0</v>
      </c>
      <c r="AB1570">
        <v>0.73425659906722229</v>
      </c>
      <c r="AC1570">
        <v>0</v>
      </c>
      <c r="AD1570">
        <v>0</v>
      </c>
      <c r="AE1570">
        <v>7.2805771126937966</v>
      </c>
    </row>
    <row r="1571" spans="1:31" x14ac:dyDescent="0.3">
      <c r="A1571">
        <v>2555198</v>
      </c>
      <c r="B1571">
        <v>1</v>
      </c>
      <c r="C1571" t="s">
        <v>80</v>
      </c>
      <c r="D1571" t="s">
        <v>99</v>
      </c>
      <c r="E1571" t="s">
        <v>171</v>
      </c>
      <c r="F1571" t="s">
        <v>4725</v>
      </c>
      <c r="G1571" t="s">
        <v>190</v>
      </c>
      <c r="H1571" t="s">
        <v>157</v>
      </c>
      <c r="I1571" t="s">
        <v>136</v>
      </c>
      <c r="J1571" t="s">
        <v>137</v>
      </c>
      <c r="K1571" t="s">
        <v>138</v>
      </c>
      <c r="L1571" t="s">
        <v>4726</v>
      </c>
      <c r="M1571" t="s">
        <v>4727</v>
      </c>
      <c r="N1571">
        <v>1.6825000000000001</v>
      </c>
      <c r="O1571">
        <v>0</v>
      </c>
      <c r="P1571">
        <v>34</v>
      </c>
      <c r="Q1571">
        <v>0</v>
      </c>
      <c r="R1571">
        <v>0</v>
      </c>
      <c r="S1571">
        <v>0</v>
      </c>
      <c r="T1571">
        <v>1</v>
      </c>
      <c r="U1571">
        <v>0</v>
      </c>
      <c r="V1571">
        <v>0</v>
      </c>
      <c r="W1571">
        <v>0</v>
      </c>
      <c r="X1571">
        <v>11.137519453004554</v>
      </c>
      <c r="Y1571">
        <v>0</v>
      </c>
      <c r="Z1571">
        <v>0</v>
      </c>
      <c r="AA1571">
        <v>0</v>
      </c>
      <c r="AB1571">
        <v>0.45971428508527501</v>
      </c>
      <c r="AC1571">
        <v>0</v>
      </c>
      <c r="AD1571">
        <v>0</v>
      </c>
      <c r="AE1571">
        <v>11.597233738089828</v>
      </c>
    </row>
    <row r="1572" spans="1:31" x14ac:dyDescent="0.3">
      <c r="A1572">
        <v>2555172</v>
      </c>
      <c r="B1572">
        <v>1</v>
      </c>
      <c r="C1572" t="s">
        <v>80</v>
      </c>
      <c r="D1572" t="s">
        <v>90</v>
      </c>
      <c r="E1572" t="s">
        <v>184</v>
      </c>
      <c r="F1572" t="s">
        <v>2706</v>
      </c>
      <c r="G1572" t="s">
        <v>301</v>
      </c>
      <c r="H1572" t="s">
        <v>135</v>
      </c>
      <c r="I1572" t="s">
        <v>136</v>
      </c>
      <c r="J1572" t="s">
        <v>137</v>
      </c>
      <c r="K1572" t="s">
        <v>144</v>
      </c>
      <c r="L1572" t="s">
        <v>4728</v>
      </c>
      <c r="M1572" t="s">
        <v>4729</v>
      </c>
      <c r="N1572">
        <v>9.1291666659999997</v>
      </c>
      <c r="O1572">
        <v>0</v>
      </c>
      <c r="P1572">
        <v>1237</v>
      </c>
      <c r="Q1572">
        <v>0</v>
      </c>
      <c r="R1572">
        <v>0</v>
      </c>
      <c r="S1572">
        <v>0</v>
      </c>
      <c r="T1572">
        <v>65</v>
      </c>
      <c r="U1572">
        <v>0</v>
      </c>
      <c r="V1572">
        <v>0</v>
      </c>
      <c r="W1572">
        <v>0</v>
      </c>
      <c r="X1572">
        <v>2755.310546992579</v>
      </c>
      <c r="Y1572">
        <v>0</v>
      </c>
      <c r="Z1572">
        <v>0</v>
      </c>
      <c r="AA1572">
        <v>0</v>
      </c>
      <c r="AB1572">
        <v>433.81745735621081</v>
      </c>
      <c r="AC1572">
        <v>0</v>
      </c>
      <c r="AD1572">
        <v>0</v>
      </c>
      <c r="AE1572">
        <v>3189.12800434879</v>
      </c>
    </row>
    <row r="1573" spans="1:31" x14ac:dyDescent="0.3">
      <c r="A1573">
        <v>2555192</v>
      </c>
      <c r="B1573">
        <v>1</v>
      </c>
      <c r="C1573" t="s">
        <v>80</v>
      </c>
      <c r="D1573" t="s">
        <v>103</v>
      </c>
      <c r="E1573" t="s">
        <v>184</v>
      </c>
      <c r="F1573" t="s">
        <v>4730</v>
      </c>
      <c r="G1573" t="s">
        <v>301</v>
      </c>
      <c r="H1573" t="s">
        <v>135</v>
      </c>
      <c r="I1573" t="s">
        <v>136</v>
      </c>
      <c r="J1573" t="s">
        <v>137</v>
      </c>
      <c r="K1573" t="s">
        <v>144</v>
      </c>
      <c r="L1573" t="s">
        <v>4731</v>
      </c>
      <c r="M1573" t="s">
        <v>4732</v>
      </c>
      <c r="N1573">
        <v>6.9708333329999999</v>
      </c>
      <c r="O1573">
        <v>0</v>
      </c>
      <c r="P1573">
        <v>222</v>
      </c>
      <c r="Q1573">
        <v>0</v>
      </c>
      <c r="R1573">
        <v>0</v>
      </c>
      <c r="S1573">
        <v>0</v>
      </c>
      <c r="T1573">
        <v>1</v>
      </c>
      <c r="U1573">
        <v>0</v>
      </c>
      <c r="V1573">
        <v>0</v>
      </c>
      <c r="W1573">
        <v>0</v>
      </c>
      <c r="X1573">
        <v>376.3876839275618</v>
      </c>
      <c r="Y1573">
        <v>0</v>
      </c>
      <c r="Z1573">
        <v>0</v>
      </c>
      <c r="AA1573">
        <v>0</v>
      </c>
      <c r="AB1573">
        <v>15.105703178442777</v>
      </c>
      <c r="AC1573">
        <v>0</v>
      </c>
      <c r="AD1573">
        <v>0</v>
      </c>
      <c r="AE1573">
        <v>391.49338710600455</v>
      </c>
    </row>
    <row r="1574" spans="1:31" x14ac:dyDescent="0.3">
      <c r="A1574">
        <v>2555178</v>
      </c>
      <c r="B1574">
        <v>1</v>
      </c>
      <c r="C1574" t="s">
        <v>81</v>
      </c>
      <c r="D1574" t="s">
        <v>114</v>
      </c>
      <c r="E1574" t="s">
        <v>141</v>
      </c>
      <c r="F1574" t="s">
        <v>4733</v>
      </c>
      <c r="G1574" t="s">
        <v>134</v>
      </c>
      <c r="H1574" t="s">
        <v>135</v>
      </c>
      <c r="I1574" t="s">
        <v>680</v>
      </c>
      <c r="J1574" t="s">
        <v>137</v>
      </c>
      <c r="K1574" t="s">
        <v>138</v>
      </c>
      <c r="L1574" t="s">
        <v>4734</v>
      </c>
      <c r="M1574" t="s">
        <v>4735</v>
      </c>
      <c r="N1574">
        <v>1.1111111E-2</v>
      </c>
      <c r="O1574">
        <v>5</v>
      </c>
      <c r="P1574">
        <v>783</v>
      </c>
      <c r="Q1574">
        <v>2</v>
      </c>
      <c r="R1574">
        <v>18</v>
      </c>
      <c r="S1574">
        <v>6</v>
      </c>
      <c r="T1574">
        <v>81</v>
      </c>
      <c r="U1574">
        <v>0</v>
      </c>
      <c r="V1574">
        <v>0</v>
      </c>
      <c r="W1574">
        <v>1.2041336E-2</v>
      </c>
      <c r="X1574">
        <v>0.82468081915746749</v>
      </c>
      <c r="Y1574">
        <v>2.8933700752533334E-2</v>
      </c>
      <c r="Z1574">
        <v>2.1743238497300005E-2</v>
      </c>
      <c r="AA1574">
        <v>0.11858424074666668</v>
      </c>
      <c r="AB1574">
        <v>0.17855938059182225</v>
      </c>
      <c r="AC1574">
        <v>0</v>
      </c>
      <c r="AD1574">
        <v>0</v>
      </c>
      <c r="AE1574">
        <v>1.1845427157457897</v>
      </c>
    </row>
    <row r="1575" spans="1:31" x14ac:dyDescent="0.3">
      <c r="A1575">
        <v>2555484</v>
      </c>
      <c r="B1575">
        <v>1</v>
      </c>
      <c r="C1575" t="s">
        <v>80</v>
      </c>
      <c r="D1575" t="s">
        <v>84</v>
      </c>
      <c r="E1575" t="s">
        <v>147</v>
      </c>
      <c r="F1575" t="s">
        <v>1224</v>
      </c>
      <c r="G1575" t="s">
        <v>134</v>
      </c>
      <c r="H1575" t="s">
        <v>135</v>
      </c>
      <c r="I1575" t="s">
        <v>136</v>
      </c>
      <c r="J1575" t="s">
        <v>137</v>
      </c>
      <c r="K1575" t="s">
        <v>138</v>
      </c>
      <c r="L1575" t="s">
        <v>4736</v>
      </c>
      <c r="M1575" t="s">
        <v>4737</v>
      </c>
      <c r="N1575">
        <v>0.114166666</v>
      </c>
      <c r="O1575">
        <v>8</v>
      </c>
      <c r="P1575">
        <v>1561</v>
      </c>
      <c r="Q1575">
        <v>13</v>
      </c>
      <c r="R1575">
        <v>222</v>
      </c>
      <c r="S1575">
        <v>33</v>
      </c>
      <c r="T1575">
        <v>265</v>
      </c>
      <c r="U1575">
        <v>1</v>
      </c>
      <c r="V1575">
        <v>0</v>
      </c>
      <c r="W1575">
        <v>0.48234045006112497</v>
      </c>
      <c r="X1575">
        <v>45.476520145429305</v>
      </c>
      <c r="Y1575">
        <v>3.4917905138287506</v>
      </c>
      <c r="Z1575">
        <v>10.877758139856185</v>
      </c>
      <c r="AA1575">
        <v>35.782171072406591</v>
      </c>
      <c r="AB1575">
        <v>46.507697567161841</v>
      </c>
      <c r="AC1575">
        <v>3.0477404901774001</v>
      </c>
      <c r="AD1575">
        <v>0</v>
      </c>
      <c r="AE1575">
        <v>145.66601837892119</v>
      </c>
    </row>
    <row r="1576" spans="1:31" x14ac:dyDescent="0.3">
      <c r="A1576">
        <v>2555327</v>
      </c>
      <c r="B1576">
        <v>1</v>
      </c>
      <c r="C1576" t="s">
        <v>80</v>
      </c>
      <c r="D1576" t="s">
        <v>93</v>
      </c>
      <c r="E1576" t="s">
        <v>155</v>
      </c>
      <c r="F1576" t="s">
        <v>4738</v>
      </c>
      <c r="G1576" t="s">
        <v>206</v>
      </c>
      <c r="H1576" t="s">
        <v>157</v>
      </c>
      <c r="I1576" t="s">
        <v>136</v>
      </c>
      <c r="J1576" t="s">
        <v>137</v>
      </c>
      <c r="K1576" t="s">
        <v>138</v>
      </c>
      <c r="L1576" t="s">
        <v>4739</v>
      </c>
      <c r="M1576" t="s">
        <v>4740</v>
      </c>
      <c r="N1576">
        <v>2.0805555550000001</v>
      </c>
      <c r="O1576">
        <v>0</v>
      </c>
      <c r="P1576">
        <v>0</v>
      </c>
      <c r="Q1576">
        <v>0</v>
      </c>
      <c r="R1576">
        <v>16</v>
      </c>
      <c r="S1576">
        <v>0</v>
      </c>
      <c r="T1576">
        <v>5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53.723972346107914</v>
      </c>
      <c r="AA1576">
        <v>0</v>
      </c>
      <c r="AB1576">
        <v>18.107265534988979</v>
      </c>
      <c r="AC1576">
        <v>0</v>
      </c>
      <c r="AD1576">
        <v>0</v>
      </c>
      <c r="AE1576">
        <v>71.831237881096897</v>
      </c>
    </row>
    <row r="1577" spans="1:31" x14ac:dyDescent="0.3">
      <c r="A1577">
        <v>2555041</v>
      </c>
      <c r="B1577">
        <v>1</v>
      </c>
      <c r="C1577" t="s">
        <v>81</v>
      </c>
      <c r="D1577" t="s">
        <v>118</v>
      </c>
      <c r="E1577" t="s">
        <v>147</v>
      </c>
      <c r="F1577" t="s">
        <v>627</v>
      </c>
      <c r="G1577" t="s">
        <v>134</v>
      </c>
      <c r="H1577" t="s">
        <v>135</v>
      </c>
      <c r="I1577" t="s">
        <v>136</v>
      </c>
      <c r="J1577" t="s">
        <v>137</v>
      </c>
      <c r="K1577" t="s">
        <v>138</v>
      </c>
      <c r="L1577" t="s">
        <v>4741</v>
      </c>
      <c r="M1577" t="s">
        <v>4742</v>
      </c>
      <c r="N1577">
        <v>0.99333333300000004</v>
      </c>
      <c r="O1577">
        <v>3</v>
      </c>
      <c r="P1577">
        <v>326</v>
      </c>
      <c r="Q1577">
        <v>17</v>
      </c>
      <c r="R1577">
        <v>63</v>
      </c>
      <c r="S1577">
        <v>2</v>
      </c>
      <c r="T1577">
        <v>31</v>
      </c>
      <c r="U1577">
        <v>0</v>
      </c>
      <c r="V1577">
        <v>0</v>
      </c>
      <c r="W1577">
        <v>0.45078110123999993</v>
      </c>
      <c r="X1577">
        <v>30.783899155384571</v>
      </c>
      <c r="Y1577">
        <v>41.427397994581462</v>
      </c>
      <c r="Z1577">
        <v>22.068425740400247</v>
      </c>
      <c r="AA1577">
        <v>8.719078712609079</v>
      </c>
      <c r="AB1577">
        <v>7.7586810389085628</v>
      </c>
      <c r="AC1577">
        <v>0</v>
      </c>
      <c r="AD1577">
        <v>0</v>
      </c>
      <c r="AE1577">
        <v>111.20826374312391</v>
      </c>
    </row>
    <row r="1578" spans="1:31" x14ac:dyDescent="0.3">
      <c r="A1578">
        <v>2555373</v>
      </c>
      <c r="B1578">
        <v>1</v>
      </c>
      <c r="C1578" t="s">
        <v>80</v>
      </c>
      <c r="D1578" t="s">
        <v>107</v>
      </c>
      <c r="E1578" t="s">
        <v>184</v>
      </c>
      <c r="F1578" t="s">
        <v>4743</v>
      </c>
      <c r="G1578" t="s">
        <v>318</v>
      </c>
      <c r="H1578" t="s">
        <v>135</v>
      </c>
      <c r="I1578" t="s">
        <v>680</v>
      </c>
      <c r="J1578" t="s">
        <v>137</v>
      </c>
      <c r="K1578" t="s">
        <v>144</v>
      </c>
      <c r="L1578" t="s">
        <v>4744</v>
      </c>
      <c r="M1578" t="s">
        <v>4745</v>
      </c>
      <c r="N1578">
        <v>3.6666666000000001E-2</v>
      </c>
      <c r="O1578">
        <v>0</v>
      </c>
      <c r="P1578">
        <v>80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0.72758552980806002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0.72758552980806002</v>
      </c>
    </row>
    <row r="1579" spans="1:31" x14ac:dyDescent="0.3">
      <c r="A1579">
        <v>2555018</v>
      </c>
      <c r="B1579">
        <v>1</v>
      </c>
      <c r="C1579" t="s">
        <v>80</v>
      </c>
      <c r="D1579" t="s">
        <v>82</v>
      </c>
      <c r="E1579" t="s">
        <v>184</v>
      </c>
      <c r="F1579" t="s">
        <v>4746</v>
      </c>
      <c r="G1579" t="s">
        <v>318</v>
      </c>
      <c r="H1579" t="s">
        <v>135</v>
      </c>
      <c r="I1579" t="s">
        <v>136</v>
      </c>
      <c r="J1579" t="s">
        <v>137</v>
      </c>
      <c r="K1579" t="s">
        <v>144</v>
      </c>
      <c r="L1579" t="s">
        <v>4747</v>
      </c>
      <c r="M1579" t="s">
        <v>4748</v>
      </c>
      <c r="N1579">
        <v>0.34305555500000001</v>
      </c>
      <c r="O1579">
        <v>0</v>
      </c>
      <c r="P1579">
        <v>42</v>
      </c>
      <c r="Q1579">
        <v>0</v>
      </c>
      <c r="R1579">
        <v>0</v>
      </c>
      <c r="S1579">
        <v>0</v>
      </c>
      <c r="T1579">
        <v>193</v>
      </c>
      <c r="U1579">
        <v>0</v>
      </c>
      <c r="V1579">
        <v>0</v>
      </c>
      <c r="W1579">
        <v>0</v>
      </c>
      <c r="X1579">
        <v>2.3198125914405008</v>
      </c>
      <c r="Y1579">
        <v>0</v>
      </c>
      <c r="Z1579">
        <v>0</v>
      </c>
      <c r="AA1579">
        <v>0</v>
      </c>
      <c r="AB1579">
        <v>23.142444531316318</v>
      </c>
      <c r="AC1579">
        <v>0</v>
      </c>
      <c r="AD1579">
        <v>0</v>
      </c>
      <c r="AE1579">
        <v>25.462257122756817</v>
      </c>
    </row>
    <row r="1580" spans="1:31" x14ac:dyDescent="0.3">
      <c r="A1580">
        <v>2575725</v>
      </c>
      <c r="B1580">
        <v>1</v>
      </c>
      <c r="C1580" t="s">
        <v>80</v>
      </c>
      <c r="D1580" t="s">
        <v>101</v>
      </c>
      <c r="E1580" t="s">
        <v>184</v>
      </c>
      <c r="F1580" t="s">
        <v>4749</v>
      </c>
      <c r="G1580" t="s">
        <v>149</v>
      </c>
      <c r="H1580" t="s">
        <v>135</v>
      </c>
      <c r="I1580" t="s">
        <v>136</v>
      </c>
      <c r="J1580" t="s">
        <v>137</v>
      </c>
      <c r="K1580" t="s">
        <v>138</v>
      </c>
      <c r="L1580" t="s">
        <v>4750</v>
      </c>
      <c r="M1580" t="s">
        <v>4751</v>
      </c>
      <c r="N1580">
        <v>1.110833333</v>
      </c>
      <c r="O1580">
        <v>0</v>
      </c>
      <c r="P1580">
        <v>5</v>
      </c>
      <c r="Q1580">
        <v>0</v>
      </c>
      <c r="R1580">
        <v>5</v>
      </c>
      <c r="S1580">
        <v>1</v>
      </c>
      <c r="T1580">
        <v>1</v>
      </c>
      <c r="U1580">
        <v>0</v>
      </c>
      <c r="V1580">
        <v>0</v>
      </c>
      <c r="W1580">
        <v>0</v>
      </c>
      <c r="X1580">
        <v>1.8304699335087431</v>
      </c>
      <c r="Y1580">
        <v>0</v>
      </c>
      <c r="Z1580">
        <v>2.5456544389280604</v>
      </c>
      <c r="AA1580">
        <v>1.5858718807561112</v>
      </c>
      <c r="AB1580">
        <v>1.3805823276338889</v>
      </c>
      <c r="AC1580">
        <v>0</v>
      </c>
      <c r="AD1580">
        <v>0</v>
      </c>
      <c r="AE1580">
        <v>7.3425785808268031</v>
      </c>
    </row>
    <row r="1581" spans="1:31" x14ac:dyDescent="0.3">
      <c r="A1581">
        <v>2555519</v>
      </c>
      <c r="B1581">
        <v>1</v>
      </c>
      <c r="C1581" t="s">
        <v>80</v>
      </c>
      <c r="D1581" t="s">
        <v>97</v>
      </c>
      <c r="E1581" t="s">
        <v>171</v>
      </c>
      <c r="F1581" t="s">
        <v>4752</v>
      </c>
      <c r="G1581" t="s">
        <v>229</v>
      </c>
      <c r="H1581" t="s">
        <v>157</v>
      </c>
      <c r="I1581" t="s">
        <v>136</v>
      </c>
      <c r="J1581" t="s">
        <v>137</v>
      </c>
      <c r="K1581" t="s">
        <v>138</v>
      </c>
      <c r="L1581" t="s">
        <v>4753</v>
      </c>
      <c r="M1581" t="s">
        <v>4754</v>
      </c>
      <c r="N1581">
        <v>3.344166666</v>
      </c>
      <c r="O1581">
        <v>0</v>
      </c>
      <c r="P1581">
        <v>5</v>
      </c>
      <c r="Q1581">
        <v>0</v>
      </c>
      <c r="R1581">
        <v>1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11.539044452669003</v>
      </c>
      <c r="Y1581">
        <v>0</v>
      </c>
      <c r="Z1581">
        <v>1.135304277236415</v>
      </c>
      <c r="AA1581">
        <v>0</v>
      </c>
      <c r="AB1581">
        <v>0</v>
      </c>
      <c r="AC1581">
        <v>0</v>
      </c>
      <c r="AD1581">
        <v>0</v>
      </c>
      <c r="AE1581">
        <v>12.674348729905418</v>
      </c>
    </row>
    <row r="1582" spans="1:31" x14ac:dyDescent="0.3">
      <c r="A1582">
        <v>2555310</v>
      </c>
      <c r="B1582">
        <v>1</v>
      </c>
      <c r="C1582" t="s">
        <v>81</v>
      </c>
      <c r="D1582" t="s">
        <v>114</v>
      </c>
      <c r="E1582" t="s">
        <v>155</v>
      </c>
      <c r="F1582" t="s">
        <v>4755</v>
      </c>
      <c r="G1582" t="s">
        <v>177</v>
      </c>
      <c r="H1582" t="s">
        <v>157</v>
      </c>
      <c r="I1582" t="s">
        <v>136</v>
      </c>
      <c r="J1582" t="s">
        <v>137</v>
      </c>
      <c r="K1582" t="s">
        <v>138</v>
      </c>
      <c r="L1582" t="s">
        <v>4756</v>
      </c>
      <c r="M1582" t="s">
        <v>4757</v>
      </c>
      <c r="N1582">
        <v>0.52638888800000005</v>
      </c>
      <c r="O1582">
        <v>0</v>
      </c>
      <c r="P1582">
        <v>31</v>
      </c>
      <c r="Q1582">
        <v>0</v>
      </c>
      <c r="R1582">
        <v>2</v>
      </c>
      <c r="S1582">
        <v>0</v>
      </c>
      <c r="T1582">
        <v>1</v>
      </c>
      <c r="U1582">
        <v>0</v>
      </c>
      <c r="V1582">
        <v>0</v>
      </c>
      <c r="W1582">
        <v>0</v>
      </c>
      <c r="X1582">
        <v>2.4898235058585607</v>
      </c>
      <c r="Y1582">
        <v>0</v>
      </c>
      <c r="Z1582">
        <v>0.34609031789154171</v>
      </c>
      <c r="AA1582">
        <v>0</v>
      </c>
      <c r="AB1582">
        <v>0</v>
      </c>
      <c r="AC1582">
        <v>0</v>
      </c>
      <c r="AD1582">
        <v>0</v>
      </c>
      <c r="AE1582">
        <v>2.8359138237501025</v>
      </c>
    </row>
    <row r="1583" spans="1:31" x14ac:dyDescent="0.3">
      <c r="A1583">
        <v>2555204</v>
      </c>
      <c r="B1583">
        <v>1</v>
      </c>
      <c r="C1583" t="s">
        <v>81</v>
      </c>
      <c r="D1583" t="s">
        <v>118</v>
      </c>
      <c r="E1583" t="s">
        <v>184</v>
      </c>
      <c r="F1583" t="s">
        <v>4758</v>
      </c>
      <c r="G1583" t="s">
        <v>149</v>
      </c>
      <c r="H1583" t="s">
        <v>135</v>
      </c>
      <c r="I1583" t="s">
        <v>136</v>
      </c>
      <c r="J1583" t="s">
        <v>137</v>
      </c>
      <c r="K1583" t="s">
        <v>138</v>
      </c>
      <c r="L1583" t="s">
        <v>4759</v>
      </c>
      <c r="M1583" t="s">
        <v>4760</v>
      </c>
      <c r="N1583">
        <v>1.1697222220000001</v>
      </c>
      <c r="O1583">
        <v>0</v>
      </c>
      <c r="P1583">
        <v>0</v>
      </c>
      <c r="Q1583">
        <v>7</v>
      </c>
      <c r="R1583">
        <v>0</v>
      </c>
      <c r="S1583">
        <v>2</v>
      </c>
      <c r="T1583">
        <v>0</v>
      </c>
      <c r="U1583">
        <v>3</v>
      </c>
      <c r="V1583">
        <v>0</v>
      </c>
      <c r="W1583">
        <v>0</v>
      </c>
      <c r="X1583">
        <v>0</v>
      </c>
      <c r="Y1583">
        <v>9.7397581520724046</v>
      </c>
      <c r="Z1583">
        <v>0</v>
      </c>
      <c r="AA1583">
        <v>4.9495334048795563</v>
      </c>
      <c r="AB1583">
        <v>0</v>
      </c>
      <c r="AC1583">
        <v>303.35039298424778</v>
      </c>
      <c r="AD1583">
        <v>0</v>
      </c>
      <c r="AE1583">
        <v>318.03968454119973</v>
      </c>
    </row>
    <row r="1584" spans="1:31" x14ac:dyDescent="0.3">
      <c r="A1584">
        <v>2555596</v>
      </c>
      <c r="B1584">
        <v>1</v>
      </c>
      <c r="C1584" t="s">
        <v>81</v>
      </c>
      <c r="D1584" t="s">
        <v>125</v>
      </c>
      <c r="E1584" t="s">
        <v>184</v>
      </c>
      <c r="F1584" t="s">
        <v>4761</v>
      </c>
      <c r="G1584" t="s">
        <v>1218</v>
      </c>
      <c r="H1584" t="s">
        <v>135</v>
      </c>
      <c r="I1584" t="s">
        <v>136</v>
      </c>
      <c r="J1584" t="s">
        <v>137</v>
      </c>
      <c r="K1584" t="s">
        <v>138</v>
      </c>
      <c r="L1584" t="s">
        <v>4762</v>
      </c>
      <c r="M1584" t="s">
        <v>4763</v>
      </c>
      <c r="N1584">
        <v>1.615555555</v>
      </c>
      <c r="O1584">
        <v>0</v>
      </c>
      <c r="P1584">
        <v>0</v>
      </c>
      <c r="Q1584">
        <v>0</v>
      </c>
      <c r="R1584">
        <v>12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26.889041082925189</v>
      </c>
      <c r="AA1584">
        <v>0</v>
      </c>
      <c r="AB1584">
        <v>0</v>
      </c>
      <c r="AC1584">
        <v>0</v>
      </c>
      <c r="AD1584">
        <v>0</v>
      </c>
      <c r="AE1584">
        <v>26.889041082925189</v>
      </c>
    </row>
    <row r="1585" spans="1:31" x14ac:dyDescent="0.3">
      <c r="A1585">
        <v>2555164</v>
      </c>
      <c r="B1585">
        <v>1</v>
      </c>
      <c r="C1585" t="s">
        <v>80</v>
      </c>
      <c r="D1585" t="s">
        <v>107</v>
      </c>
      <c r="E1585" t="s">
        <v>171</v>
      </c>
      <c r="F1585" t="s">
        <v>4764</v>
      </c>
      <c r="G1585" t="s">
        <v>229</v>
      </c>
      <c r="H1585" t="s">
        <v>157</v>
      </c>
      <c r="I1585" t="s">
        <v>136</v>
      </c>
      <c r="J1585" t="s">
        <v>137</v>
      </c>
      <c r="K1585" t="s">
        <v>138</v>
      </c>
      <c r="L1585" t="s">
        <v>4765</v>
      </c>
      <c r="M1585" t="s">
        <v>4766</v>
      </c>
      <c r="N1585">
        <v>1.5127777769999999</v>
      </c>
      <c r="O1585">
        <v>0</v>
      </c>
      <c r="P1585">
        <v>5</v>
      </c>
      <c r="Q1585">
        <v>0</v>
      </c>
      <c r="R1585">
        <v>0</v>
      </c>
      <c r="S1585">
        <v>0</v>
      </c>
      <c r="T1585">
        <v>1</v>
      </c>
      <c r="U1585">
        <v>0</v>
      </c>
      <c r="V1585">
        <v>0</v>
      </c>
      <c r="W1585">
        <v>0</v>
      </c>
      <c r="X1585">
        <v>1.8778720384227159</v>
      </c>
      <c r="Y1585">
        <v>0</v>
      </c>
      <c r="Z1585">
        <v>0</v>
      </c>
      <c r="AA1585">
        <v>0</v>
      </c>
      <c r="AB1585">
        <v>3.139216371756111</v>
      </c>
      <c r="AC1585">
        <v>0</v>
      </c>
      <c r="AD1585">
        <v>0</v>
      </c>
      <c r="AE1585">
        <v>5.0170884101788271</v>
      </c>
    </row>
    <row r="1586" spans="1:31" x14ac:dyDescent="0.3">
      <c r="A1586">
        <v>2555101</v>
      </c>
      <c r="B1586">
        <v>1</v>
      </c>
      <c r="C1586" t="s">
        <v>80</v>
      </c>
      <c r="D1586" t="s">
        <v>94</v>
      </c>
      <c r="E1586" t="s">
        <v>141</v>
      </c>
      <c r="F1586" t="s">
        <v>4767</v>
      </c>
      <c r="G1586" t="s">
        <v>194</v>
      </c>
      <c r="H1586" t="s">
        <v>135</v>
      </c>
      <c r="I1586" t="s">
        <v>136</v>
      </c>
      <c r="J1586" t="s">
        <v>137</v>
      </c>
      <c r="K1586" t="s">
        <v>144</v>
      </c>
      <c r="L1586" t="s">
        <v>4768</v>
      </c>
      <c r="M1586" t="s">
        <v>4769</v>
      </c>
      <c r="N1586">
        <v>6.0844444439999998</v>
      </c>
      <c r="O1586">
        <v>0</v>
      </c>
      <c r="P1586">
        <v>0</v>
      </c>
      <c r="Q1586">
        <v>0</v>
      </c>
      <c r="R1586">
        <v>123</v>
      </c>
      <c r="S1586">
        <v>1</v>
      </c>
      <c r="T1586">
        <v>5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476.42411319271383</v>
      </c>
      <c r="AA1586">
        <v>0</v>
      </c>
      <c r="AB1586">
        <v>50.066866154094072</v>
      </c>
      <c r="AC1586">
        <v>0</v>
      </c>
      <c r="AD1586">
        <v>0</v>
      </c>
      <c r="AE1586">
        <v>526.49097934680788</v>
      </c>
    </row>
    <row r="1587" spans="1:31" x14ac:dyDescent="0.3">
      <c r="A1587">
        <v>2555075</v>
      </c>
      <c r="B1587">
        <v>1</v>
      </c>
      <c r="C1587" t="s">
        <v>80</v>
      </c>
      <c r="D1587" t="s">
        <v>83</v>
      </c>
      <c r="E1587" t="s">
        <v>184</v>
      </c>
      <c r="F1587" t="s">
        <v>3111</v>
      </c>
      <c r="G1587" t="s">
        <v>301</v>
      </c>
      <c r="H1587" t="s">
        <v>135</v>
      </c>
      <c r="I1587" t="s">
        <v>136</v>
      </c>
      <c r="J1587" t="s">
        <v>137</v>
      </c>
      <c r="K1587" t="s">
        <v>144</v>
      </c>
      <c r="L1587" t="s">
        <v>4770</v>
      </c>
      <c r="M1587" t="s">
        <v>4771</v>
      </c>
      <c r="N1587">
        <v>8.0236111109999992</v>
      </c>
      <c r="O1587">
        <v>0</v>
      </c>
      <c r="P1587">
        <v>0</v>
      </c>
      <c r="Q1587">
        <v>2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25.715910667233086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25.715910667233086</v>
      </c>
    </row>
    <row r="1588" spans="1:31" x14ac:dyDescent="0.3">
      <c r="A1588">
        <v>2555224</v>
      </c>
      <c r="B1588">
        <v>1</v>
      </c>
      <c r="C1588" t="s">
        <v>80</v>
      </c>
      <c r="D1588" t="s">
        <v>88</v>
      </c>
      <c r="E1588" t="s">
        <v>166</v>
      </c>
      <c r="F1588" t="s">
        <v>4772</v>
      </c>
      <c r="G1588" t="s">
        <v>181</v>
      </c>
      <c r="H1588" t="s">
        <v>157</v>
      </c>
      <c r="I1588" t="s">
        <v>136</v>
      </c>
      <c r="J1588" t="s">
        <v>137</v>
      </c>
      <c r="K1588" t="s">
        <v>138</v>
      </c>
      <c r="L1588" t="s">
        <v>4773</v>
      </c>
      <c r="M1588" t="s">
        <v>4774</v>
      </c>
      <c r="N1588">
        <v>0.87277777700000003</v>
      </c>
      <c r="O1588">
        <v>0</v>
      </c>
      <c r="P1588">
        <v>2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1.1358944398442417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1.1358944398442417</v>
      </c>
    </row>
    <row r="1589" spans="1:31" x14ac:dyDescent="0.3">
      <c r="A1589">
        <v>2555124</v>
      </c>
      <c r="B1589">
        <v>1</v>
      </c>
      <c r="C1589" t="s">
        <v>81</v>
      </c>
      <c r="D1589" t="s">
        <v>112</v>
      </c>
      <c r="E1589" t="s">
        <v>184</v>
      </c>
      <c r="F1589" t="s">
        <v>4775</v>
      </c>
      <c r="G1589" t="s">
        <v>194</v>
      </c>
      <c r="H1589" t="s">
        <v>135</v>
      </c>
      <c r="I1589" t="s">
        <v>136</v>
      </c>
      <c r="J1589" t="s">
        <v>137</v>
      </c>
      <c r="K1589" t="s">
        <v>144</v>
      </c>
      <c r="L1589" t="s">
        <v>4776</v>
      </c>
      <c r="M1589" t="s">
        <v>4777</v>
      </c>
      <c r="N1589">
        <v>4.0219444439999998</v>
      </c>
      <c r="O1589">
        <v>0</v>
      </c>
      <c r="P1589">
        <v>551</v>
      </c>
      <c r="Q1589">
        <v>0</v>
      </c>
      <c r="R1589">
        <v>0</v>
      </c>
      <c r="S1589">
        <v>0</v>
      </c>
      <c r="T1589">
        <v>86</v>
      </c>
      <c r="U1589">
        <v>0</v>
      </c>
      <c r="V1589">
        <v>0</v>
      </c>
      <c r="W1589">
        <v>0</v>
      </c>
      <c r="X1589">
        <v>412.53013800959872</v>
      </c>
      <c r="Y1589">
        <v>0</v>
      </c>
      <c r="Z1589">
        <v>0</v>
      </c>
      <c r="AA1589">
        <v>0</v>
      </c>
      <c r="AB1589">
        <v>370.65864711105246</v>
      </c>
      <c r="AC1589">
        <v>0</v>
      </c>
      <c r="AD1589">
        <v>0</v>
      </c>
      <c r="AE1589">
        <v>783.18878512065112</v>
      </c>
    </row>
    <row r="1590" spans="1:31" x14ac:dyDescent="0.3">
      <c r="A1590">
        <v>2555536</v>
      </c>
      <c r="B1590">
        <v>1</v>
      </c>
      <c r="C1590" t="s">
        <v>80</v>
      </c>
      <c r="D1590" t="s">
        <v>103</v>
      </c>
      <c r="E1590" t="s">
        <v>147</v>
      </c>
      <c r="F1590" t="s">
        <v>2717</v>
      </c>
      <c r="G1590" t="s">
        <v>318</v>
      </c>
      <c r="H1590" t="s">
        <v>135</v>
      </c>
      <c r="I1590" t="s">
        <v>136</v>
      </c>
      <c r="J1590" t="s">
        <v>137</v>
      </c>
      <c r="K1590" t="s">
        <v>144</v>
      </c>
      <c r="L1590" t="s">
        <v>4778</v>
      </c>
      <c r="M1590" t="s">
        <v>4779</v>
      </c>
      <c r="N1590">
        <v>0.31055555499999998</v>
      </c>
      <c r="O1590">
        <v>22</v>
      </c>
      <c r="P1590">
        <v>2677</v>
      </c>
      <c r="Q1590">
        <v>35</v>
      </c>
      <c r="R1590">
        <v>205</v>
      </c>
      <c r="S1590">
        <v>64</v>
      </c>
      <c r="T1590">
        <v>793</v>
      </c>
      <c r="U1590">
        <v>6</v>
      </c>
      <c r="V1590">
        <v>1</v>
      </c>
      <c r="W1590">
        <v>4.7930352397841318</v>
      </c>
      <c r="X1590">
        <v>136.38269834033127</v>
      </c>
      <c r="Y1590">
        <v>44.421885752275735</v>
      </c>
      <c r="Z1590">
        <v>32.629705566470129</v>
      </c>
      <c r="AA1590">
        <v>87.112338069802959</v>
      </c>
      <c r="AB1590">
        <v>152.9686533749001</v>
      </c>
      <c r="AC1590">
        <v>173.17996179801929</v>
      </c>
      <c r="AD1590">
        <v>9.9736897708630003</v>
      </c>
      <c r="AE1590">
        <v>641.46196791244654</v>
      </c>
    </row>
    <row r="1591" spans="1:31" x14ac:dyDescent="0.3">
      <c r="A1591">
        <v>2555081</v>
      </c>
      <c r="B1591">
        <v>1</v>
      </c>
      <c r="C1591" t="s">
        <v>80</v>
      </c>
      <c r="D1591" t="s">
        <v>84</v>
      </c>
      <c r="E1591" t="s">
        <v>184</v>
      </c>
      <c r="F1591" t="s">
        <v>4780</v>
      </c>
      <c r="G1591" t="s">
        <v>143</v>
      </c>
      <c r="H1591" t="s">
        <v>135</v>
      </c>
      <c r="I1591" t="s">
        <v>136</v>
      </c>
      <c r="J1591" t="s">
        <v>137</v>
      </c>
      <c r="K1591" t="s">
        <v>144</v>
      </c>
      <c r="L1591" t="s">
        <v>4781</v>
      </c>
      <c r="M1591" t="s">
        <v>4782</v>
      </c>
      <c r="N1591">
        <v>11.283888888</v>
      </c>
      <c r="O1591">
        <v>0</v>
      </c>
      <c r="P1591">
        <v>1005</v>
      </c>
      <c r="Q1591">
        <v>0</v>
      </c>
      <c r="R1591">
        <v>0</v>
      </c>
      <c r="S1591">
        <v>0</v>
      </c>
      <c r="T1591">
        <v>41</v>
      </c>
      <c r="U1591">
        <v>0</v>
      </c>
      <c r="V1591">
        <v>0</v>
      </c>
      <c r="W1591">
        <v>0</v>
      </c>
      <c r="X1591">
        <v>2124.5614974259247</v>
      </c>
      <c r="Y1591">
        <v>0</v>
      </c>
      <c r="Z1591">
        <v>0</v>
      </c>
      <c r="AA1591">
        <v>0</v>
      </c>
      <c r="AB1591">
        <v>587.28282279772577</v>
      </c>
      <c r="AC1591">
        <v>0</v>
      </c>
      <c r="AD1591">
        <v>0</v>
      </c>
      <c r="AE1591">
        <v>2711.8443202236504</v>
      </c>
    </row>
    <row r="1592" spans="1:31" x14ac:dyDescent="0.3">
      <c r="A1592">
        <v>2555579</v>
      </c>
      <c r="B1592">
        <v>1</v>
      </c>
      <c r="C1592" t="s">
        <v>80</v>
      </c>
      <c r="D1592" t="s">
        <v>97</v>
      </c>
      <c r="E1592" t="s">
        <v>166</v>
      </c>
      <c r="F1592" t="s">
        <v>4783</v>
      </c>
      <c r="G1592" t="s">
        <v>181</v>
      </c>
      <c r="H1592" t="s">
        <v>157</v>
      </c>
      <c r="I1592" t="s">
        <v>136</v>
      </c>
      <c r="J1592" t="s">
        <v>137</v>
      </c>
      <c r="K1592" t="s">
        <v>138</v>
      </c>
      <c r="L1592" t="s">
        <v>4784</v>
      </c>
      <c r="M1592" t="s">
        <v>4785</v>
      </c>
      <c r="N1592">
        <v>3.2794444440000001</v>
      </c>
      <c r="O1592">
        <v>0</v>
      </c>
      <c r="P1592">
        <v>1</v>
      </c>
      <c r="Q1592">
        <v>0</v>
      </c>
      <c r="R1592">
        <v>1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0.22634073981145666</v>
      </c>
      <c r="Y1592">
        <v>0</v>
      </c>
      <c r="Z1592">
        <v>0.75078298002831512</v>
      </c>
      <c r="AA1592">
        <v>0</v>
      </c>
      <c r="AB1592">
        <v>0</v>
      </c>
      <c r="AC1592">
        <v>0</v>
      </c>
      <c r="AD1592">
        <v>0</v>
      </c>
      <c r="AE1592">
        <v>0.97712371983977175</v>
      </c>
    </row>
    <row r="1593" spans="1:31" x14ac:dyDescent="0.3">
      <c r="A1593">
        <v>2555038</v>
      </c>
      <c r="B1593">
        <v>1</v>
      </c>
      <c r="C1593" t="s">
        <v>81</v>
      </c>
      <c r="D1593" t="s">
        <v>116</v>
      </c>
      <c r="E1593" t="s">
        <v>184</v>
      </c>
      <c r="F1593" t="s">
        <v>4786</v>
      </c>
      <c r="G1593" t="s">
        <v>134</v>
      </c>
      <c r="H1593" t="s">
        <v>135</v>
      </c>
      <c r="I1593" t="s">
        <v>136</v>
      </c>
      <c r="J1593" t="s">
        <v>137</v>
      </c>
      <c r="K1593" t="s">
        <v>138</v>
      </c>
      <c r="L1593" t="s">
        <v>4787</v>
      </c>
      <c r="M1593" t="s">
        <v>4788</v>
      </c>
      <c r="N1593">
        <v>0.30888888799999997</v>
      </c>
      <c r="O1593">
        <v>0</v>
      </c>
      <c r="P1593">
        <v>1725</v>
      </c>
      <c r="Q1593">
        <v>0</v>
      </c>
      <c r="R1593">
        <v>0</v>
      </c>
      <c r="S1593">
        <v>0</v>
      </c>
      <c r="T1593">
        <v>54</v>
      </c>
      <c r="U1593">
        <v>0</v>
      </c>
      <c r="V1593">
        <v>0</v>
      </c>
      <c r="W1593">
        <v>0</v>
      </c>
      <c r="X1593">
        <v>63.716636206099928</v>
      </c>
      <c r="Y1593">
        <v>0</v>
      </c>
      <c r="Z1593">
        <v>0</v>
      </c>
      <c r="AA1593">
        <v>0</v>
      </c>
      <c r="AB1593">
        <v>7.7836817416610486</v>
      </c>
      <c r="AC1593">
        <v>0</v>
      </c>
      <c r="AD1593">
        <v>0</v>
      </c>
      <c r="AE1593">
        <v>71.500317947760976</v>
      </c>
    </row>
    <row r="1594" spans="1:31" x14ac:dyDescent="0.3">
      <c r="A1594">
        <v>2555493</v>
      </c>
      <c r="B1594">
        <v>1</v>
      </c>
      <c r="C1594" t="s">
        <v>81</v>
      </c>
      <c r="D1594" t="s">
        <v>123</v>
      </c>
      <c r="E1594" t="s">
        <v>171</v>
      </c>
      <c r="F1594" t="s">
        <v>4789</v>
      </c>
      <c r="G1594" t="s">
        <v>190</v>
      </c>
      <c r="H1594" t="s">
        <v>157</v>
      </c>
      <c r="I1594" t="s">
        <v>136</v>
      </c>
      <c r="J1594" t="s">
        <v>137</v>
      </c>
      <c r="K1594" t="s">
        <v>138</v>
      </c>
      <c r="L1594" t="s">
        <v>4790</v>
      </c>
      <c r="M1594" t="s">
        <v>4791</v>
      </c>
      <c r="N1594">
        <v>0.70083333299999995</v>
      </c>
      <c r="O1594">
        <v>0</v>
      </c>
      <c r="P1594">
        <v>33</v>
      </c>
      <c r="Q1594">
        <v>0</v>
      </c>
      <c r="R1594">
        <v>0</v>
      </c>
      <c r="S1594">
        <v>0</v>
      </c>
      <c r="T1594">
        <v>1</v>
      </c>
      <c r="U1594">
        <v>0</v>
      </c>
      <c r="V1594">
        <v>0</v>
      </c>
      <c r="W1594">
        <v>0</v>
      </c>
      <c r="X1594">
        <v>4.1387160537823489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4.1387160537823489</v>
      </c>
    </row>
    <row r="1595" spans="1:31" x14ac:dyDescent="0.3">
      <c r="A1595">
        <v>2555662</v>
      </c>
      <c r="B1595">
        <v>1</v>
      </c>
      <c r="C1595" t="s">
        <v>81</v>
      </c>
      <c r="D1595" t="s">
        <v>118</v>
      </c>
      <c r="E1595" t="s">
        <v>184</v>
      </c>
      <c r="F1595" t="s">
        <v>4792</v>
      </c>
      <c r="G1595" t="s">
        <v>134</v>
      </c>
      <c r="H1595" t="s">
        <v>135</v>
      </c>
      <c r="I1595" t="s">
        <v>136</v>
      </c>
      <c r="J1595" t="s">
        <v>137</v>
      </c>
      <c r="K1595" t="s">
        <v>138</v>
      </c>
      <c r="L1595" t="s">
        <v>4793</v>
      </c>
      <c r="M1595" t="s">
        <v>4794</v>
      </c>
      <c r="N1595">
        <v>0.44805555499999999</v>
      </c>
      <c r="O1595">
        <v>0</v>
      </c>
      <c r="P1595">
        <v>620</v>
      </c>
      <c r="Q1595">
        <v>0</v>
      </c>
      <c r="R1595">
        <v>12</v>
      </c>
      <c r="S1595">
        <v>1</v>
      </c>
      <c r="T1595">
        <v>60</v>
      </c>
      <c r="U1595">
        <v>1</v>
      </c>
      <c r="V1595">
        <v>0</v>
      </c>
      <c r="W1595">
        <v>0</v>
      </c>
      <c r="X1595">
        <v>46.510142364222951</v>
      </c>
      <c r="Y1595">
        <v>0</v>
      </c>
      <c r="Z1595">
        <v>31.7220653703748</v>
      </c>
      <c r="AA1595">
        <v>1.1435034766648151</v>
      </c>
      <c r="AB1595">
        <v>13.982407099856678</v>
      </c>
      <c r="AC1595">
        <v>30.606755494176134</v>
      </c>
      <c r="AD1595">
        <v>0</v>
      </c>
      <c r="AE1595">
        <v>123.96487380529538</v>
      </c>
    </row>
    <row r="1596" spans="1:31" x14ac:dyDescent="0.3">
      <c r="A1596">
        <v>2555539</v>
      </c>
      <c r="B1596">
        <v>1</v>
      </c>
      <c r="C1596" t="s">
        <v>81</v>
      </c>
      <c r="D1596" t="s">
        <v>113</v>
      </c>
      <c r="E1596" t="s">
        <v>141</v>
      </c>
      <c r="F1596" t="s">
        <v>1774</v>
      </c>
      <c r="G1596" t="s">
        <v>134</v>
      </c>
      <c r="H1596" t="s">
        <v>135</v>
      </c>
      <c r="I1596" t="s">
        <v>136</v>
      </c>
      <c r="J1596" t="s">
        <v>137</v>
      </c>
      <c r="K1596" t="s">
        <v>138</v>
      </c>
      <c r="L1596" t="s">
        <v>4795</v>
      </c>
      <c r="M1596" t="s">
        <v>4796</v>
      </c>
      <c r="N1596">
        <v>0.17611111099999999</v>
      </c>
      <c r="O1596">
        <v>10</v>
      </c>
      <c r="P1596">
        <v>2709</v>
      </c>
      <c r="Q1596">
        <v>45</v>
      </c>
      <c r="R1596">
        <v>810</v>
      </c>
      <c r="S1596">
        <v>11</v>
      </c>
      <c r="T1596">
        <v>180</v>
      </c>
      <c r="U1596">
        <v>2</v>
      </c>
      <c r="V1596">
        <v>0</v>
      </c>
      <c r="W1596">
        <v>0.45236995031063326</v>
      </c>
      <c r="X1596">
        <v>92.345558332430699</v>
      </c>
      <c r="Y1596">
        <v>36.73145898493258</v>
      </c>
      <c r="Z1596">
        <v>142.09477552166084</v>
      </c>
      <c r="AA1596">
        <v>38.450542302673924</v>
      </c>
      <c r="AB1596">
        <v>22.746524376745374</v>
      </c>
      <c r="AC1596">
        <v>30.077349248795059</v>
      </c>
      <c r="AD1596">
        <v>0</v>
      </c>
      <c r="AE1596">
        <v>362.89857871754907</v>
      </c>
    </row>
    <row r="1597" spans="1:31" x14ac:dyDescent="0.3">
      <c r="A1597">
        <v>2555516</v>
      </c>
      <c r="B1597">
        <v>1</v>
      </c>
      <c r="C1597" t="s">
        <v>80</v>
      </c>
      <c r="D1597" t="s">
        <v>83</v>
      </c>
      <c r="E1597" t="s">
        <v>147</v>
      </c>
      <c r="F1597" t="s">
        <v>1700</v>
      </c>
      <c r="G1597" t="s">
        <v>318</v>
      </c>
      <c r="H1597" t="s">
        <v>135</v>
      </c>
      <c r="I1597" t="s">
        <v>136</v>
      </c>
      <c r="J1597" t="s">
        <v>137</v>
      </c>
      <c r="K1597" t="s">
        <v>138</v>
      </c>
      <c r="L1597" t="s">
        <v>4797</v>
      </c>
      <c r="M1597" t="s">
        <v>4798</v>
      </c>
      <c r="N1597">
        <v>0.150277777</v>
      </c>
      <c r="O1597">
        <v>3</v>
      </c>
      <c r="P1597">
        <v>123</v>
      </c>
      <c r="Q1597">
        <v>1</v>
      </c>
      <c r="R1597">
        <v>4</v>
      </c>
      <c r="S1597">
        <v>1</v>
      </c>
      <c r="T1597">
        <v>11</v>
      </c>
      <c r="U1597">
        <v>1</v>
      </c>
      <c r="V1597">
        <v>0</v>
      </c>
      <c r="W1597">
        <v>0.31107894658598334</v>
      </c>
      <c r="X1597">
        <v>4.0711805436331359</v>
      </c>
      <c r="Y1597">
        <v>3.1901322711390005E-2</v>
      </c>
      <c r="Z1597">
        <v>1.0161068496508333E-2</v>
      </c>
      <c r="AA1597">
        <v>0.87117143793453344</v>
      </c>
      <c r="AB1597">
        <v>1.758868423329615</v>
      </c>
      <c r="AC1597">
        <v>6.9018470403266807</v>
      </c>
      <c r="AD1597">
        <v>0</v>
      </c>
      <c r="AE1597">
        <v>13.956208783017846</v>
      </c>
    </row>
    <row r="1598" spans="1:31" x14ac:dyDescent="0.3">
      <c r="A1598">
        <v>2555639</v>
      </c>
      <c r="B1598">
        <v>1</v>
      </c>
      <c r="C1598" t="s">
        <v>80</v>
      </c>
      <c r="D1598" t="s">
        <v>104</v>
      </c>
      <c r="E1598" t="s">
        <v>184</v>
      </c>
      <c r="F1598" t="s">
        <v>4799</v>
      </c>
      <c r="G1598" t="s">
        <v>149</v>
      </c>
      <c r="H1598" t="s">
        <v>135</v>
      </c>
      <c r="I1598" t="s">
        <v>136</v>
      </c>
      <c r="J1598" t="s">
        <v>137</v>
      </c>
      <c r="K1598" t="s">
        <v>138</v>
      </c>
      <c r="L1598" t="s">
        <v>4800</v>
      </c>
      <c r="M1598" t="s">
        <v>4801</v>
      </c>
      <c r="N1598">
        <v>1.1061111109999999</v>
      </c>
      <c r="O1598">
        <v>0</v>
      </c>
      <c r="P1598">
        <v>149</v>
      </c>
      <c r="Q1598">
        <v>0</v>
      </c>
      <c r="R1598">
        <v>2</v>
      </c>
      <c r="S1598">
        <v>0</v>
      </c>
      <c r="T1598">
        <v>23</v>
      </c>
      <c r="U1598">
        <v>0</v>
      </c>
      <c r="V1598">
        <v>0</v>
      </c>
      <c r="W1598">
        <v>0</v>
      </c>
      <c r="X1598">
        <v>49.361559763860079</v>
      </c>
      <c r="Y1598">
        <v>0</v>
      </c>
      <c r="Z1598">
        <v>0.75499754970586685</v>
      </c>
      <c r="AA1598">
        <v>0</v>
      </c>
      <c r="AB1598">
        <v>9.7146902830598894</v>
      </c>
      <c r="AC1598">
        <v>0</v>
      </c>
      <c r="AD1598">
        <v>0</v>
      </c>
      <c r="AE1598">
        <v>59.831247596625836</v>
      </c>
    </row>
    <row r="1599" spans="1:31" x14ac:dyDescent="0.3">
      <c r="A1599">
        <v>2555201</v>
      </c>
      <c r="B1599">
        <v>1</v>
      </c>
      <c r="C1599" t="s">
        <v>81</v>
      </c>
      <c r="D1599" t="s">
        <v>126</v>
      </c>
      <c r="E1599" t="s">
        <v>184</v>
      </c>
      <c r="F1599" t="s">
        <v>4802</v>
      </c>
      <c r="G1599" t="s">
        <v>301</v>
      </c>
      <c r="H1599" t="s">
        <v>135</v>
      </c>
      <c r="I1599" t="s">
        <v>136</v>
      </c>
      <c r="J1599" t="s">
        <v>137</v>
      </c>
      <c r="K1599" t="s">
        <v>144</v>
      </c>
      <c r="L1599" t="s">
        <v>4803</v>
      </c>
      <c r="M1599" t="s">
        <v>4804</v>
      </c>
      <c r="N1599">
        <v>6.2155555549999999</v>
      </c>
      <c r="O1599">
        <v>0</v>
      </c>
      <c r="P1599">
        <v>253</v>
      </c>
      <c r="Q1599">
        <v>0</v>
      </c>
      <c r="R1599">
        <v>0</v>
      </c>
      <c r="S1599">
        <v>1</v>
      </c>
      <c r="T1599">
        <v>11</v>
      </c>
      <c r="U1599">
        <v>0</v>
      </c>
      <c r="V1599">
        <v>0</v>
      </c>
      <c r="W1599">
        <v>0</v>
      </c>
      <c r="X1599">
        <v>185.95497232989777</v>
      </c>
      <c r="Y1599">
        <v>0</v>
      </c>
      <c r="Z1599">
        <v>0</v>
      </c>
      <c r="AA1599">
        <v>10.836575601485574</v>
      </c>
      <c r="AB1599">
        <v>24.826317628661609</v>
      </c>
      <c r="AC1599">
        <v>0</v>
      </c>
      <c r="AD1599">
        <v>0</v>
      </c>
      <c r="AE1599">
        <v>221.61786556004495</v>
      </c>
    </row>
    <row r="1600" spans="1:31" x14ac:dyDescent="0.3">
      <c r="A1600">
        <v>2555556</v>
      </c>
      <c r="B1600">
        <v>1</v>
      </c>
      <c r="C1600" t="s">
        <v>80</v>
      </c>
      <c r="D1600" t="s">
        <v>83</v>
      </c>
      <c r="E1600" t="s">
        <v>171</v>
      </c>
      <c r="F1600" t="s">
        <v>2324</v>
      </c>
      <c r="G1600" t="s">
        <v>143</v>
      </c>
      <c r="H1600" t="s">
        <v>157</v>
      </c>
      <c r="I1600" t="s">
        <v>136</v>
      </c>
      <c r="J1600" t="s">
        <v>137</v>
      </c>
      <c r="K1600" t="s">
        <v>144</v>
      </c>
      <c r="L1600" t="s">
        <v>4805</v>
      </c>
      <c r="M1600" t="s">
        <v>4806</v>
      </c>
      <c r="N1600">
        <v>4.1227777769999996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35</v>
      </c>
      <c r="U1600">
        <v>0</v>
      </c>
      <c r="V1600">
        <v>4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199.951835236612</v>
      </c>
      <c r="AC1600">
        <v>0</v>
      </c>
      <c r="AD1600">
        <v>370.03752233373979</v>
      </c>
      <c r="AE1600">
        <v>569.98935757035179</v>
      </c>
    </row>
    <row r="1601" spans="1:31" x14ac:dyDescent="0.3">
      <c r="A1601">
        <v>2555061</v>
      </c>
      <c r="B1601">
        <v>1</v>
      </c>
      <c r="C1601" t="s">
        <v>81</v>
      </c>
      <c r="D1601" t="s">
        <v>118</v>
      </c>
      <c r="E1601" t="s">
        <v>141</v>
      </c>
      <c r="F1601" t="s">
        <v>4807</v>
      </c>
      <c r="G1601" t="s">
        <v>134</v>
      </c>
      <c r="H1601" t="s">
        <v>135</v>
      </c>
      <c r="I1601" t="s">
        <v>136</v>
      </c>
      <c r="J1601" t="s">
        <v>137</v>
      </c>
      <c r="K1601" t="s">
        <v>138</v>
      </c>
      <c r="L1601" t="s">
        <v>4808</v>
      </c>
      <c r="M1601" t="s">
        <v>4809</v>
      </c>
      <c r="N1601">
        <v>1.3161111109999999</v>
      </c>
      <c r="O1601">
        <v>14</v>
      </c>
      <c r="P1601">
        <v>1</v>
      </c>
      <c r="Q1601">
        <v>52</v>
      </c>
      <c r="R1601">
        <v>5</v>
      </c>
      <c r="S1601">
        <v>35</v>
      </c>
      <c r="T1601">
        <v>0</v>
      </c>
      <c r="U1601">
        <v>1</v>
      </c>
      <c r="V1601">
        <v>0</v>
      </c>
      <c r="W1601">
        <v>14.504743457362347</v>
      </c>
      <c r="X1601">
        <v>0.14585944561649999</v>
      </c>
      <c r="Y1601">
        <v>159.32424233216079</v>
      </c>
      <c r="Z1601">
        <v>5.8189736004456662</v>
      </c>
      <c r="AA1601">
        <v>128.83310883130591</v>
      </c>
      <c r="AB1601">
        <v>0</v>
      </c>
      <c r="AC1601">
        <v>192.45732551655169</v>
      </c>
      <c r="AD1601">
        <v>0</v>
      </c>
      <c r="AE1601">
        <v>501.08425318344291</v>
      </c>
    </row>
    <row r="1602" spans="1:31" x14ac:dyDescent="0.3">
      <c r="A1602">
        <v>2555602</v>
      </c>
      <c r="B1602">
        <v>1</v>
      </c>
      <c r="C1602" t="s">
        <v>80</v>
      </c>
      <c r="D1602" t="s">
        <v>84</v>
      </c>
      <c r="E1602" t="s">
        <v>171</v>
      </c>
      <c r="F1602" t="s">
        <v>4810</v>
      </c>
      <c r="G1602" t="s">
        <v>190</v>
      </c>
      <c r="H1602" t="s">
        <v>157</v>
      </c>
      <c r="I1602" t="s">
        <v>136</v>
      </c>
      <c r="J1602" t="s">
        <v>137</v>
      </c>
      <c r="K1602" t="s">
        <v>138</v>
      </c>
      <c r="L1602" t="s">
        <v>4811</v>
      </c>
      <c r="M1602" t="s">
        <v>4812</v>
      </c>
      <c r="N1602">
        <v>4.0552777769999997</v>
      </c>
      <c r="O1602">
        <v>0</v>
      </c>
      <c r="P1602">
        <v>57</v>
      </c>
      <c r="Q1602">
        <v>0</v>
      </c>
      <c r="R1602">
        <v>0</v>
      </c>
      <c r="S1602">
        <v>0</v>
      </c>
      <c r="T1602">
        <v>5</v>
      </c>
      <c r="U1602">
        <v>0</v>
      </c>
      <c r="V1602">
        <v>0</v>
      </c>
      <c r="W1602">
        <v>0</v>
      </c>
      <c r="X1602">
        <v>54.881851167700688</v>
      </c>
      <c r="Y1602">
        <v>0</v>
      </c>
      <c r="Z1602">
        <v>0</v>
      </c>
      <c r="AA1602">
        <v>0</v>
      </c>
      <c r="AB1602">
        <v>26.66062973738957</v>
      </c>
      <c r="AC1602">
        <v>0</v>
      </c>
      <c r="AD1602">
        <v>0</v>
      </c>
      <c r="AE1602">
        <v>81.542480905090258</v>
      </c>
    </row>
    <row r="1603" spans="1:31" x14ac:dyDescent="0.3">
      <c r="A1603">
        <v>2555576</v>
      </c>
      <c r="B1603">
        <v>1</v>
      </c>
      <c r="C1603" t="s">
        <v>81</v>
      </c>
      <c r="D1603" t="s">
        <v>119</v>
      </c>
      <c r="E1603" t="s">
        <v>184</v>
      </c>
      <c r="F1603" t="s">
        <v>4813</v>
      </c>
      <c r="G1603" t="s">
        <v>149</v>
      </c>
      <c r="H1603" t="s">
        <v>135</v>
      </c>
      <c r="I1603" t="s">
        <v>136</v>
      </c>
      <c r="J1603" t="s">
        <v>137</v>
      </c>
      <c r="K1603" t="s">
        <v>138</v>
      </c>
      <c r="L1603" t="s">
        <v>4814</v>
      </c>
      <c r="M1603" t="s">
        <v>4815</v>
      </c>
      <c r="N1603">
        <v>1.1399999999999999</v>
      </c>
      <c r="O1603">
        <v>0</v>
      </c>
      <c r="P1603">
        <v>25</v>
      </c>
      <c r="Q1603">
        <v>0</v>
      </c>
      <c r="R1603">
        <v>24</v>
      </c>
      <c r="S1603">
        <v>5</v>
      </c>
      <c r="T1603">
        <v>1</v>
      </c>
      <c r="U1603">
        <v>1</v>
      </c>
      <c r="V1603">
        <v>0</v>
      </c>
      <c r="W1603">
        <v>0</v>
      </c>
      <c r="X1603">
        <v>5.624404312015562</v>
      </c>
      <c r="Y1603">
        <v>0</v>
      </c>
      <c r="Z1603">
        <v>39.977402758839339</v>
      </c>
      <c r="AA1603">
        <v>123.21207746502991</v>
      </c>
      <c r="AB1603">
        <v>1.2016025495895E-2</v>
      </c>
      <c r="AC1603">
        <v>2.0852186852952004</v>
      </c>
      <c r="AD1603">
        <v>0</v>
      </c>
      <c r="AE1603">
        <v>170.9111192466759</v>
      </c>
    </row>
    <row r="1604" spans="1:31" x14ac:dyDescent="0.3">
      <c r="A1604">
        <v>2555290</v>
      </c>
      <c r="B1604">
        <v>1</v>
      </c>
      <c r="C1604" t="s">
        <v>81</v>
      </c>
      <c r="D1604" t="s">
        <v>113</v>
      </c>
      <c r="E1604" t="s">
        <v>155</v>
      </c>
      <c r="F1604" t="s">
        <v>4816</v>
      </c>
      <c r="G1604" t="s">
        <v>194</v>
      </c>
      <c r="H1604" t="s">
        <v>157</v>
      </c>
      <c r="I1604" t="s">
        <v>136</v>
      </c>
      <c r="J1604" t="s">
        <v>137</v>
      </c>
      <c r="K1604" t="s">
        <v>144</v>
      </c>
      <c r="L1604" t="s">
        <v>4817</v>
      </c>
      <c r="M1604" t="s">
        <v>4818</v>
      </c>
      <c r="N1604">
        <v>4.71</v>
      </c>
      <c r="O1604">
        <v>0</v>
      </c>
      <c r="P1604">
        <v>355</v>
      </c>
      <c r="Q1604">
        <v>0</v>
      </c>
      <c r="R1604">
        <v>1</v>
      </c>
      <c r="S1604">
        <v>0</v>
      </c>
      <c r="T1604">
        <v>35</v>
      </c>
      <c r="U1604">
        <v>0</v>
      </c>
      <c r="V1604">
        <v>0</v>
      </c>
      <c r="W1604">
        <v>0</v>
      </c>
      <c r="X1604">
        <v>349.39516210403048</v>
      </c>
      <c r="Y1604">
        <v>0</v>
      </c>
      <c r="Z1604">
        <v>1.0207854577433334E-3</v>
      </c>
      <c r="AA1604">
        <v>0</v>
      </c>
      <c r="AB1604">
        <v>300.26881622586143</v>
      </c>
      <c r="AC1604">
        <v>0</v>
      </c>
      <c r="AD1604">
        <v>0</v>
      </c>
      <c r="AE1604">
        <v>649.6649991153497</v>
      </c>
    </row>
    <row r="1605" spans="1:31" x14ac:dyDescent="0.3">
      <c r="A1605">
        <v>2555413</v>
      </c>
      <c r="B1605">
        <v>1</v>
      </c>
      <c r="C1605" t="s">
        <v>80</v>
      </c>
      <c r="D1605" t="s">
        <v>107</v>
      </c>
      <c r="E1605" t="s">
        <v>166</v>
      </c>
      <c r="F1605" t="s">
        <v>4819</v>
      </c>
      <c r="G1605" t="s">
        <v>181</v>
      </c>
      <c r="H1605" t="s">
        <v>157</v>
      </c>
      <c r="I1605" t="s">
        <v>136</v>
      </c>
      <c r="J1605" t="s">
        <v>137</v>
      </c>
      <c r="K1605" t="s">
        <v>138</v>
      </c>
      <c r="L1605" t="s">
        <v>4820</v>
      </c>
      <c r="M1605" t="s">
        <v>4821</v>
      </c>
      <c r="N1605">
        <v>4.4363888879999998</v>
      </c>
      <c r="O1605">
        <v>0</v>
      </c>
      <c r="P1605">
        <v>1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1.2270877313219999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1.2270877313219999</v>
      </c>
    </row>
    <row r="1606" spans="1:31" x14ac:dyDescent="0.3">
      <c r="A1606">
        <v>2565675</v>
      </c>
      <c r="B1606">
        <v>1</v>
      </c>
      <c r="C1606" t="s">
        <v>81</v>
      </c>
      <c r="D1606" t="s">
        <v>118</v>
      </c>
      <c r="E1606" t="s">
        <v>184</v>
      </c>
      <c r="F1606" t="s">
        <v>4822</v>
      </c>
      <c r="G1606" t="s">
        <v>134</v>
      </c>
      <c r="H1606" t="s">
        <v>135</v>
      </c>
      <c r="I1606" t="s">
        <v>136</v>
      </c>
      <c r="J1606" t="s">
        <v>137</v>
      </c>
      <c r="K1606" t="s">
        <v>138</v>
      </c>
      <c r="L1606" t="s">
        <v>4823</v>
      </c>
      <c r="M1606" t="s">
        <v>4824</v>
      </c>
      <c r="N1606">
        <v>1.7669444439999999</v>
      </c>
      <c r="O1606">
        <v>0</v>
      </c>
      <c r="P1606">
        <v>49</v>
      </c>
      <c r="Q1606">
        <v>2</v>
      </c>
      <c r="R1606">
        <v>10</v>
      </c>
      <c r="S1606">
        <v>0</v>
      </c>
      <c r="T1606">
        <v>24</v>
      </c>
      <c r="U1606">
        <v>0</v>
      </c>
      <c r="V1606">
        <v>1</v>
      </c>
      <c r="W1606">
        <v>0</v>
      </c>
      <c r="X1606">
        <v>23.354581735280103</v>
      </c>
      <c r="Y1606">
        <v>4.4589831583223818</v>
      </c>
      <c r="Z1606">
        <v>34.980258721544452</v>
      </c>
      <c r="AA1606">
        <v>0</v>
      </c>
      <c r="AB1606">
        <v>20.015368063766886</v>
      </c>
      <c r="AC1606">
        <v>0</v>
      </c>
      <c r="AD1606">
        <v>4.7927944376965801</v>
      </c>
      <c r="AE1606">
        <v>87.601986116610405</v>
      </c>
    </row>
    <row r="1607" spans="1:31" x14ac:dyDescent="0.3">
      <c r="A1607">
        <v>2555390</v>
      </c>
      <c r="B1607">
        <v>1</v>
      </c>
      <c r="C1607" t="s">
        <v>81</v>
      </c>
      <c r="D1607" t="s">
        <v>118</v>
      </c>
      <c r="E1607" t="s">
        <v>184</v>
      </c>
      <c r="F1607" t="s">
        <v>4825</v>
      </c>
      <c r="G1607" t="s">
        <v>202</v>
      </c>
      <c r="H1607" t="s">
        <v>135</v>
      </c>
      <c r="I1607" t="s">
        <v>136</v>
      </c>
      <c r="J1607" t="s">
        <v>137</v>
      </c>
      <c r="K1607" t="s">
        <v>138</v>
      </c>
      <c r="L1607" t="s">
        <v>4826</v>
      </c>
      <c r="M1607" t="s">
        <v>4827</v>
      </c>
      <c r="N1607">
        <v>1.493333333</v>
      </c>
      <c r="O1607">
        <v>4</v>
      </c>
      <c r="P1607">
        <v>0</v>
      </c>
      <c r="Q1607">
        <v>7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2.7032763904400832</v>
      </c>
      <c r="X1607">
        <v>0</v>
      </c>
      <c r="Y1607">
        <v>28.724096399056855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31.427372789496939</v>
      </c>
    </row>
    <row r="1608" spans="1:31" x14ac:dyDescent="0.3">
      <c r="A1608">
        <v>2555098</v>
      </c>
      <c r="B1608">
        <v>1</v>
      </c>
      <c r="C1608" t="s">
        <v>80</v>
      </c>
      <c r="D1608" t="s">
        <v>85</v>
      </c>
      <c r="E1608" t="s">
        <v>171</v>
      </c>
      <c r="F1608" t="s">
        <v>766</v>
      </c>
      <c r="G1608" t="s">
        <v>143</v>
      </c>
      <c r="H1608" t="s">
        <v>157</v>
      </c>
      <c r="I1608" t="s">
        <v>136</v>
      </c>
      <c r="J1608" t="s">
        <v>137</v>
      </c>
      <c r="K1608" t="s">
        <v>144</v>
      </c>
      <c r="L1608" t="s">
        <v>4828</v>
      </c>
      <c r="M1608" t="s">
        <v>4829</v>
      </c>
      <c r="N1608">
        <v>5.3338888879999997</v>
      </c>
      <c r="O1608">
        <v>0</v>
      </c>
      <c r="P1608">
        <v>139</v>
      </c>
      <c r="Q1608">
        <v>0</v>
      </c>
      <c r="R1608">
        <v>0</v>
      </c>
      <c r="S1608">
        <v>0</v>
      </c>
      <c r="T1608">
        <v>24</v>
      </c>
      <c r="U1608">
        <v>0</v>
      </c>
      <c r="V1608">
        <v>0</v>
      </c>
      <c r="W1608">
        <v>0</v>
      </c>
      <c r="X1608">
        <v>185.22234411328691</v>
      </c>
      <c r="Y1608">
        <v>0</v>
      </c>
      <c r="Z1608">
        <v>0</v>
      </c>
      <c r="AA1608">
        <v>0</v>
      </c>
      <c r="AB1608">
        <v>225.14410667568637</v>
      </c>
      <c r="AC1608">
        <v>0</v>
      </c>
      <c r="AD1608">
        <v>0</v>
      </c>
      <c r="AE1608">
        <v>410.36645078897328</v>
      </c>
    </row>
    <row r="1609" spans="1:31" x14ac:dyDescent="0.3">
      <c r="A1609">
        <v>2555221</v>
      </c>
      <c r="B1609">
        <v>1</v>
      </c>
      <c r="C1609" t="s">
        <v>80</v>
      </c>
      <c r="D1609" t="s">
        <v>82</v>
      </c>
      <c r="E1609" t="s">
        <v>166</v>
      </c>
      <c r="F1609" t="s">
        <v>4830</v>
      </c>
      <c r="G1609" t="s">
        <v>311</v>
      </c>
      <c r="H1609" t="s">
        <v>157</v>
      </c>
      <c r="I1609" t="s">
        <v>136</v>
      </c>
      <c r="J1609" t="s">
        <v>3</v>
      </c>
      <c r="K1609" t="s">
        <v>138</v>
      </c>
      <c r="L1609" t="s">
        <v>4831</v>
      </c>
      <c r="M1609" t="s">
        <v>4832</v>
      </c>
      <c r="N1609">
        <v>6.8444444439999996</v>
      </c>
      <c r="O1609">
        <v>0</v>
      </c>
      <c r="P1609">
        <v>15</v>
      </c>
      <c r="Q1609">
        <v>0</v>
      </c>
      <c r="R1609">
        <v>0</v>
      </c>
      <c r="S1609">
        <v>0</v>
      </c>
      <c r="T1609">
        <v>2</v>
      </c>
      <c r="U1609">
        <v>0</v>
      </c>
      <c r="V1609">
        <v>0</v>
      </c>
      <c r="W1609">
        <v>0</v>
      </c>
      <c r="X1609">
        <v>27.899105740013674</v>
      </c>
      <c r="Y1609">
        <v>0</v>
      </c>
      <c r="Z1609">
        <v>0</v>
      </c>
      <c r="AA1609">
        <v>0</v>
      </c>
      <c r="AB1609">
        <v>23.726610877737855</v>
      </c>
      <c r="AC1609">
        <v>0</v>
      </c>
      <c r="AD1609">
        <v>0</v>
      </c>
      <c r="AE1609">
        <v>51.625716617751529</v>
      </c>
    </row>
    <row r="1610" spans="1:31" x14ac:dyDescent="0.3">
      <c r="A1610">
        <v>2575705</v>
      </c>
      <c r="B1610">
        <v>1</v>
      </c>
      <c r="C1610" t="s">
        <v>81</v>
      </c>
      <c r="D1610" t="s">
        <v>128</v>
      </c>
      <c r="E1610" t="s">
        <v>141</v>
      </c>
      <c r="F1610" t="s">
        <v>2391</v>
      </c>
      <c r="G1610" t="s">
        <v>134</v>
      </c>
      <c r="H1610" t="s">
        <v>135</v>
      </c>
      <c r="I1610" t="s">
        <v>136</v>
      </c>
      <c r="J1610" t="s">
        <v>137</v>
      </c>
      <c r="K1610" t="s">
        <v>138</v>
      </c>
      <c r="L1610" t="s">
        <v>4833</v>
      </c>
      <c r="M1610" t="s">
        <v>4834</v>
      </c>
      <c r="N1610">
        <v>0.14333333300000001</v>
      </c>
      <c r="O1610">
        <v>0</v>
      </c>
      <c r="P1610">
        <v>0</v>
      </c>
      <c r="Q1610">
        <v>0</v>
      </c>
      <c r="R1610">
        <v>0</v>
      </c>
      <c r="S1610">
        <v>2</v>
      </c>
      <c r="T1610">
        <v>0</v>
      </c>
      <c r="U1610">
        <v>1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18.178138149431998</v>
      </c>
      <c r="AB1610">
        <v>0</v>
      </c>
      <c r="AC1610">
        <v>66.511752967475999</v>
      </c>
      <c r="AD1610">
        <v>0</v>
      </c>
      <c r="AE1610">
        <v>84.689891116908001</v>
      </c>
    </row>
    <row r="1611" spans="1:31" x14ac:dyDescent="0.3">
      <c r="A1611">
        <v>2555533</v>
      </c>
      <c r="B1611">
        <v>1</v>
      </c>
      <c r="C1611" t="s">
        <v>80</v>
      </c>
      <c r="D1611" t="s">
        <v>107</v>
      </c>
      <c r="E1611" t="s">
        <v>166</v>
      </c>
      <c r="F1611" t="s">
        <v>4835</v>
      </c>
      <c r="G1611" t="s">
        <v>198</v>
      </c>
      <c r="H1611" t="s">
        <v>157</v>
      </c>
      <c r="I1611" t="s">
        <v>136</v>
      </c>
      <c r="J1611" t="s">
        <v>137</v>
      </c>
      <c r="K1611" t="s">
        <v>138</v>
      </c>
      <c r="L1611" t="s">
        <v>4836</v>
      </c>
      <c r="M1611" t="s">
        <v>4837</v>
      </c>
      <c r="N1611">
        <v>0.71861111099999997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1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1.4363986996377778</v>
      </c>
      <c r="AC1611">
        <v>0</v>
      </c>
      <c r="AD1611">
        <v>0</v>
      </c>
      <c r="AE1611">
        <v>1.4363986996377778</v>
      </c>
    </row>
    <row r="1612" spans="1:31" x14ac:dyDescent="0.3">
      <c r="A1612">
        <v>2555284</v>
      </c>
      <c r="B1612">
        <v>1</v>
      </c>
      <c r="C1612" t="s">
        <v>80</v>
      </c>
      <c r="D1612" t="s">
        <v>94</v>
      </c>
      <c r="E1612" t="s">
        <v>141</v>
      </c>
      <c r="F1612" t="s">
        <v>4838</v>
      </c>
      <c r="G1612" t="s">
        <v>194</v>
      </c>
      <c r="H1612" t="s">
        <v>135</v>
      </c>
      <c r="I1612" t="s">
        <v>136</v>
      </c>
      <c r="J1612" t="s">
        <v>137</v>
      </c>
      <c r="K1612" t="s">
        <v>144</v>
      </c>
      <c r="L1612" t="s">
        <v>4839</v>
      </c>
      <c r="M1612" t="s">
        <v>4840</v>
      </c>
      <c r="N1612">
        <v>2.0036111110000001</v>
      </c>
      <c r="O1612">
        <v>0</v>
      </c>
      <c r="P1612">
        <v>1050</v>
      </c>
      <c r="Q1612">
        <v>0</v>
      </c>
      <c r="R1612">
        <v>2</v>
      </c>
      <c r="S1612">
        <v>1</v>
      </c>
      <c r="T1612">
        <v>112</v>
      </c>
      <c r="U1612">
        <v>1</v>
      </c>
      <c r="V1612">
        <v>0</v>
      </c>
      <c r="W1612">
        <v>0</v>
      </c>
      <c r="X1612">
        <v>319.70346186551058</v>
      </c>
      <c r="Y1612">
        <v>0</v>
      </c>
      <c r="Z1612">
        <v>0.30620664532002001</v>
      </c>
      <c r="AA1612">
        <v>4.1112498707527783</v>
      </c>
      <c r="AB1612">
        <v>125.02375928207481</v>
      </c>
      <c r="AC1612">
        <v>2.4997736222954665</v>
      </c>
      <c r="AD1612">
        <v>0</v>
      </c>
      <c r="AE1612">
        <v>451.64445128595366</v>
      </c>
    </row>
    <row r="1613" spans="1:31" x14ac:dyDescent="0.3">
      <c r="A1613">
        <v>2555035</v>
      </c>
      <c r="B1613">
        <v>1</v>
      </c>
      <c r="C1613" t="s">
        <v>81</v>
      </c>
      <c r="D1613" t="s">
        <v>128</v>
      </c>
      <c r="E1613" t="s">
        <v>166</v>
      </c>
      <c r="F1613" t="s">
        <v>4285</v>
      </c>
      <c r="G1613" t="s">
        <v>181</v>
      </c>
      <c r="H1613" t="s">
        <v>157</v>
      </c>
      <c r="I1613" t="s">
        <v>136</v>
      </c>
      <c r="J1613" t="s">
        <v>137</v>
      </c>
      <c r="K1613" t="s">
        <v>138</v>
      </c>
      <c r="L1613" t="s">
        <v>4841</v>
      </c>
      <c r="M1613" t="s">
        <v>4842</v>
      </c>
      <c r="N1613">
        <v>1.1844444439999999</v>
      </c>
      <c r="O1613">
        <v>0</v>
      </c>
      <c r="P1613">
        <v>18</v>
      </c>
      <c r="Q1613">
        <v>0</v>
      </c>
      <c r="R1613">
        <v>0</v>
      </c>
      <c r="S1613">
        <v>0</v>
      </c>
      <c r="T1613">
        <v>6</v>
      </c>
      <c r="U1613">
        <v>0</v>
      </c>
      <c r="V1613">
        <v>0</v>
      </c>
      <c r="W1613">
        <v>0</v>
      </c>
      <c r="X1613">
        <v>3.3934214745603515</v>
      </c>
      <c r="Y1613">
        <v>0</v>
      </c>
      <c r="Z1613">
        <v>0</v>
      </c>
      <c r="AA1613">
        <v>0</v>
      </c>
      <c r="AB1613">
        <v>8.3428280067560703</v>
      </c>
      <c r="AC1613">
        <v>0</v>
      </c>
      <c r="AD1613">
        <v>0</v>
      </c>
      <c r="AE1613">
        <v>11.736249481316422</v>
      </c>
    </row>
    <row r="1614" spans="1:31" x14ac:dyDescent="0.3">
      <c r="A1614">
        <v>2555588</v>
      </c>
      <c r="B1614">
        <v>1</v>
      </c>
      <c r="C1614" t="s">
        <v>80</v>
      </c>
      <c r="D1614" t="s">
        <v>111</v>
      </c>
      <c r="E1614" t="s">
        <v>166</v>
      </c>
      <c r="F1614" t="s">
        <v>4843</v>
      </c>
      <c r="G1614" t="s">
        <v>181</v>
      </c>
      <c r="H1614" t="s">
        <v>157</v>
      </c>
      <c r="I1614" t="s">
        <v>136</v>
      </c>
      <c r="J1614" t="s">
        <v>137</v>
      </c>
      <c r="K1614" t="s">
        <v>138</v>
      </c>
      <c r="L1614" t="s">
        <v>4844</v>
      </c>
      <c r="M1614" t="s">
        <v>4845</v>
      </c>
      <c r="N1614">
        <v>2.8019444440000001</v>
      </c>
      <c r="O1614">
        <v>0</v>
      </c>
      <c r="P1614">
        <v>3</v>
      </c>
      <c r="Q1614">
        <v>0</v>
      </c>
      <c r="R1614">
        <v>0</v>
      </c>
      <c r="S1614">
        <v>0</v>
      </c>
      <c r="T1614">
        <v>1</v>
      </c>
      <c r="U1614">
        <v>0</v>
      </c>
      <c r="V1614">
        <v>0</v>
      </c>
      <c r="W1614">
        <v>0</v>
      </c>
      <c r="X1614">
        <v>2.2633907410620884</v>
      </c>
      <c r="Y1614">
        <v>0</v>
      </c>
      <c r="Z1614">
        <v>0</v>
      </c>
      <c r="AA1614">
        <v>0</v>
      </c>
      <c r="AB1614">
        <v>6.8106671089982501E-2</v>
      </c>
      <c r="AC1614">
        <v>0</v>
      </c>
      <c r="AD1614">
        <v>0</v>
      </c>
      <c r="AE1614">
        <v>2.3314974121520708</v>
      </c>
    </row>
    <row r="1615" spans="1:31" x14ac:dyDescent="0.3">
      <c r="A1615">
        <v>2555256</v>
      </c>
      <c r="B1615">
        <v>1</v>
      </c>
      <c r="C1615" t="s">
        <v>81</v>
      </c>
      <c r="D1615" t="s">
        <v>127</v>
      </c>
      <c r="E1615" t="s">
        <v>184</v>
      </c>
      <c r="F1615" t="s">
        <v>4846</v>
      </c>
      <c r="G1615" t="s">
        <v>1218</v>
      </c>
      <c r="H1615" t="s">
        <v>135</v>
      </c>
      <c r="I1615" t="s">
        <v>136</v>
      </c>
      <c r="J1615" t="s">
        <v>137</v>
      </c>
      <c r="K1615" t="s">
        <v>138</v>
      </c>
      <c r="L1615" t="s">
        <v>4847</v>
      </c>
      <c r="M1615" t="s">
        <v>4848</v>
      </c>
      <c r="N1615">
        <v>1.649444444</v>
      </c>
      <c r="O1615">
        <v>0</v>
      </c>
      <c r="P1615">
        <v>0</v>
      </c>
      <c r="Q1615">
        <v>3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7.0264115220196883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7.0264115220196883</v>
      </c>
    </row>
    <row r="1616" spans="1:31" x14ac:dyDescent="0.3">
      <c r="A1616">
        <v>2555396</v>
      </c>
      <c r="B1616">
        <v>1</v>
      </c>
      <c r="C1616" t="s">
        <v>80</v>
      </c>
      <c r="D1616" t="s">
        <v>83</v>
      </c>
      <c r="E1616" t="s">
        <v>166</v>
      </c>
      <c r="F1616" t="s">
        <v>4849</v>
      </c>
      <c r="G1616" t="s">
        <v>181</v>
      </c>
      <c r="H1616" t="s">
        <v>157</v>
      </c>
      <c r="I1616" t="s">
        <v>136</v>
      </c>
      <c r="J1616" t="s">
        <v>137</v>
      </c>
      <c r="K1616" t="s">
        <v>138</v>
      </c>
      <c r="L1616" t="s">
        <v>4850</v>
      </c>
      <c r="M1616" t="s">
        <v>4851</v>
      </c>
      <c r="N1616">
        <v>1.422222222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1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12.349768943864092</v>
      </c>
      <c r="AC1616">
        <v>0</v>
      </c>
      <c r="AD1616">
        <v>0</v>
      </c>
      <c r="AE1616">
        <v>12.349768943864092</v>
      </c>
    </row>
    <row r="1617" spans="1:31" x14ac:dyDescent="0.3">
      <c r="A1617">
        <v>2555465</v>
      </c>
      <c r="B1617">
        <v>1</v>
      </c>
      <c r="C1617" t="s">
        <v>81</v>
      </c>
      <c r="D1617" t="s">
        <v>119</v>
      </c>
      <c r="E1617" t="s">
        <v>166</v>
      </c>
      <c r="F1617" t="s">
        <v>4852</v>
      </c>
      <c r="G1617" t="s">
        <v>168</v>
      </c>
      <c r="H1617" t="s">
        <v>157</v>
      </c>
      <c r="I1617" t="s">
        <v>136</v>
      </c>
      <c r="J1617" t="s">
        <v>137</v>
      </c>
      <c r="K1617" t="s">
        <v>138</v>
      </c>
      <c r="L1617" t="s">
        <v>4853</v>
      </c>
      <c r="M1617" t="s">
        <v>4854</v>
      </c>
      <c r="N1617">
        <v>2.3377777769999999</v>
      </c>
      <c r="O1617">
        <v>0</v>
      </c>
      <c r="P1617">
        <v>1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0.24751569600801748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0.24751569600801748</v>
      </c>
    </row>
    <row r="1618" spans="1:31" x14ac:dyDescent="0.3">
      <c r="A1618">
        <v>2555565</v>
      </c>
      <c r="B1618">
        <v>1</v>
      </c>
      <c r="C1618" t="s">
        <v>81</v>
      </c>
      <c r="D1618" t="s">
        <v>112</v>
      </c>
      <c r="E1618" t="s">
        <v>166</v>
      </c>
      <c r="F1618" t="s">
        <v>4855</v>
      </c>
      <c r="G1618" t="s">
        <v>168</v>
      </c>
      <c r="H1618" t="s">
        <v>157</v>
      </c>
      <c r="I1618" t="s">
        <v>136</v>
      </c>
      <c r="J1618" t="s">
        <v>137</v>
      </c>
      <c r="K1618" t="s">
        <v>138</v>
      </c>
      <c r="L1618" t="s">
        <v>4856</v>
      </c>
      <c r="M1618" t="s">
        <v>4857</v>
      </c>
      <c r="N1618">
        <v>1.7411111109999999</v>
      </c>
      <c r="O1618">
        <v>0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9.426018528599999E-4</v>
      </c>
      <c r="AA1618">
        <v>0</v>
      </c>
      <c r="AB1618">
        <v>0</v>
      </c>
      <c r="AC1618">
        <v>0</v>
      </c>
      <c r="AD1618">
        <v>0</v>
      </c>
      <c r="AE1618">
        <v>9.426018528599999E-4</v>
      </c>
    </row>
    <row r="1619" spans="1:31" x14ac:dyDescent="0.3">
      <c r="A1619">
        <v>2555605</v>
      </c>
      <c r="B1619">
        <v>1</v>
      </c>
      <c r="C1619" t="s">
        <v>81</v>
      </c>
      <c r="D1619" t="s">
        <v>113</v>
      </c>
      <c r="E1619" t="s">
        <v>147</v>
      </c>
      <c r="F1619" t="s">
        <v>4858</v>
      </c>
      <c r="G1619" t="s">
        <v>134</v>
      </c>
      <c r="H1619" t="s">
        <v>135</v>
      </c>
      <c r="I1619" t="s">
        <v>136</v>
      </c>
      <c r="J1619" t="s">
        <v>137</v>
      </c>
      <c r="K1619" t="s">
        <v>138</v>
      </c>
      <c r="L1619" t="s">
        <v>4859</v>
      </c>
      <c r="M1619" t="s">
        <v>4860</v>
      </c>
      <c r="N1619">
        <v>0.13166666599999999</v>
      </c>
      <c r="O1619">
        <v>0</v>
      </c>
      <c r="P1619">
        <v>292</v>
      </c>
      <c r="Q1619">
        <v>33</v>
      </c>
      <c r="R1619">
        <v>281</v>
      </c>
      <c r="S1619">
        <v>3</v>
      </c>
      <c r="T1619">
        <v>28</v>
      </c>
      <c r="U1619">
        <v>0</v>
      </c>
      <c r="V1619">
        <v>0</v>
      </c>
      <c r="W1619">
        <v>0</v>
      </c>
      <c r="X1619">
        <v>6.8552789739597539</v>
      </c>
      <c r="Y1619">
        <v>15.138857825029197</v>
      </c>
      <c r="Z1619">
        <v>84.653958073792751</v>
      </c>
      <c r="AA1619">
        <v>4.2771819545823327E-2</v>
      </c>
      <c r="AB1619">
        <v>3.4875344333196598</v>
      </c>
      <c r="AC1619">
        <v>0</v>
      </c>
      <c r="AD1619">
        <v>0</v>
      </c>
      <c r="AE1619">
        <v>110.17840112564718</v>
      </c>
    </row>
    <row r="1620" spans="1:31" x14ac:dyDescent="0.3">
      <c r="A1620">
        <v>2555402</v>
      </c>
      <c r="B1620">
        <v>1</v>
      </c>
      <c r="C1620" t="s">
        <v>80</v>
      </c>
      <c r="D1620" t="s">
        <v>101</v>
      </c>
      <c r="E1620" t="s">
        <v>171</v>
      </c>
      <c r="F1620" t="s">
        <v>4861</v>
      </c>
      <c r="G1620" t="s">
        <v>202</v>
      </c>
      <c r="H1620" t="s">
        <v>157</v>
      </c>
      <c r="I1620" t="s">
        <v>136</v>
      </c>
      <c r="J1620" t="s">
        <v>137</v>
      </c>
      <c r="K1620" t="s">
        <v>138</v>
      </c>
      <c r="L1620" t="s">
        <v>4862</v>
      </c>
      <c r="M1620" t="s">
        <v>4863</v>
      </c>
      <c r="N1620">
        <v>2.221666666</v>
      </c>
      <c r="O1620">
        <v>0</v>
      </c>
      <c r="P1620">
        <v>24</v>
      </c>
      <c r="Q1620">
        <v>0</v>
      </c>
      <c r="R1620">
        <v>0</v>
      </c>
      <c r="S1620">
        <v>0</v>
      </c>
      <c r="T1620">
        <v>2</v>
      </c>
      <c r="U1620">
        <v>0</v>
      </c>
      <c r="V1620">
        <v>0</v>
      </c>
      <c r="W1620">
        <v>0</v>
      </c>
      <c r="X1620">
        <v>9.348051104545128</v>
      </c>
      <c r="Y1620">
        <v>0</v>
      </c>
      <c r="Z1620">
        <v>0</v>
      </c>
      <c r="AA1620">
        <v>0</v>
      </c>
      <c r="AB1620">
        <v>3.0749594482854796</v>
      </c>
      <c r="AC1620">
        <v>0</v>
      </c>
      <c r="AD1620">
        <v>0</v>
      </c>
      <c r="AE1620">
        <v>12.423010552830608</v>
      </c>
    </row>
    <row r="1621" spans="1:31" x14ac:dyDescent="0.3">
      <c r="A1621">
        <v>2555064</v>
      </c>
      <c r="B1621">
        <v>1</v>
      </c>
      <c r="C1621" t="s">
        <v>81</v>
      </c>
      <c r="D1621" t="s">
        <v>112</v>
      </c>
      <c r="E1621" t="s">
        <v>147</v>
      </c>
      <c r="F1621" t="s">
        <v>4864</v>
      </c>
      <c r="G1621" t="s">
        <v>134</v>
      </c>
      <c r="H1621" t="s">
        <v>135</v>
      </c>
      <c r="I1621" t="s">
        <v>136</v>
      </c>
      <c r="J1621" t="s">
        <v>137</v>
      </c>
      <c r="K1621" t="s">
        <v>138</v>
      </c>
      <c r="L1621" t="s">
        <v>4865</v>
      </c>
      <c r="M1621" t="s">
        <v>4866</v>
      </c>
      <c r="N1621">
        <v>0.56361111100000005</v>
      </c>
      <c r="O1621">
        <v>0</v>
      </c>
      <c r="P1621">
        <v>2</v>
      </c>
      <c r="Q1621">
        <v>5</v>
      </c>
      <c r="R1621">
        <v>18</v>
      </c>
      <c r="S1621">
        <v>7</v>
      </c>
      <c r="T1621">
        <v>7</v>
      </c>
      <c r="U1621">
        <v>0</v>
      </c>
      <c r="V1621">
        <v>0</v>
      </c>
      <c r="W1621">
        <v>0</v>
      </c>
      <c r="X1621">
        <v>0.48474532444838492</v>
      </c>
      <c r="Y1621">
        <v>12.95408139320854</v>
      </c>
      <c r="Z1621">
        <v>16.548889310179071</v>
      </c>
      <c r="AA1621">
        <v>49.523862338512849</v>
      </c>
      <c r="AB1621">
        <v>1.803229804374217</v>
      </c>
      <c r="AC1621">
        <v>0</v>
      </c>
      <c r="AD1621">
        <v>0</v>
      </c>
      <c r="AE1621">
        <v>81.314808170723055</v>
      </c>
    </row>
    <row r="1622" spans="1:31" x14ac:dyDescent="0.3">
      <c r="A1622">
        <v>2555356</v>
      </c>
      <c r="B1622">
        <v>1</v>
      </c>
      <c r="C1622" t="s">
        <v>80</v>
      </c>
      <c r="D1622" t="s">
        <v>93</v>
      </c>
      <c r="E1622" t="s">
        <v>171</v>
      </c>
      <c r="F1622" t="s">
        <v>4867</v>
      </c>
      <c r="G1622" t="s">
        <v>190</v>
      </c>
      <c r="H1622" t="s">
        <v>157</v>
      </c>
      <c r="I1622" t="s">
        <v>136</v>
      </c>
      <c r="J1622" t="s">
        <v>137</v>
      </c>
      <c r="K1622" t="s">
        <v>138</v>
      </c>
      <c r="L1622" t="s">
        <v>4868</v>
      </c>
      <c r="M1622" t="s">
        <v>4869</v>
      </c>
      <c r="N1622">
        <v>3.9</v>
      </c>
      <c r="O1622">
        <v>0</v>
      </c>
      <c r="P1622">
        <v>0</v>
      </c>
      <c r="Q1622">
        <v>0</v>
      </c>
      <c r="R1622">
        <v>4</v>
      </c>
      <c r="S1622">
        <v>0</v>
      </c>
      <c r="T1622">
        <v>1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13.668419704550836</v>
      </c>
      <c r="AA1622">
        <v>0</v>
      </c>
      <c r="AB1622">
        <v>2.4262024510003171</v>
      </c>
      <c r="AC1622">
        <v>0</v>
      </c>
      <c r="AD1622">
        <v>0</v>
      </c>
      <c r="AE1622">
        <v>16.094622155551153</v>
      </c>
    </row>
    <row r="1623" spans="1:31" x14ac:dyDescent="0.3">
      <c r="A1623">
        <v>2555150</v>
      </c>
      <c r="B1623">
        <v>1</v>
      </c>
      <c r="C1623" t="s">
        <v>80</v>
      </c>
      <c r="D1623" t="s">
        <v>104</v>
      </c>
      <c r="E1623" t="s">
        <v>141</v>
      </c>
      <c r="F1623" t="s">
        <v>4870</v>
      </c>
      <c r="G1623" t="s">
        <v>194</v>
      </c>
      <c r="H1623" t="s">
        <v>135</v>
      </c>
      <c r="I1623" t="s">
        <v>136</v>
      </c>
      <c r="J1623" t="s">
        <v>137</v>
      </c>
      <c r="K1623" t="s">
        <v>144</v>
      </c>
      <c r="L1623" t="s">
        <v>4871</v>
      </c>
      <c r="M1623" t="s">
        <v>4872</v>
      </c>
      <c r="N1623">
        <v>8.2319444439999998</v>
      </c>
      <c r="O1623">
        <v>148</v>
      </c>
      <c r="P1623">
        <v>9832</v>
      </c>
      <c r="Q1623">
        <v>230</v>
      </c>
      <c r="R1623">
        <v>393</v>
      </c>
      <c r="S1623">
        <v>101</v>
      </c>
      <c r="T1623">
        <v>1357</v>
      </c>
      <c r="U1623">
        <v>12</v>
      </c>
      <c r="V1623">
        <v>2</v>
      </c>
      <c r="W1623">
        <v>856.21184492314455</v>
      </c>
      <c r="X1623">
        <v>15980.881731005697</v>
      </c>
      <c r="Y1623">
        <v>2870.3352494301212</v>
      </c>
      <c r="Z1623">
        <v>1783.7049483454234</v>
      </c>
      <c r="AA1623">
        <v>4275.1534502878285</v>
      </c>
      <c r="AB1623">
        <v>9117.3377589500869</v>
      </c>
      <c r="AC1623">
        <v>19631.361801210125</v>
      </c>
      <c r="AD1623">
        <v>33.736197202573202</v>
      </c>
      <c r="AE1623">
        <v>54548.722981355</v>
      </c>
    </row>
    <row r="1624" spans="1:31" x14ac:dyDescent="0.3">
      <c r="A1624">
        <v>2555459</v>
      </c>
      <c r="B1624">
        <v>1</v>
      </c>
      <c r="C1624" t="s">
        <v>80</v>
      </c>
      <c r="D1624" t="s">
        <v>93</v>
      </c>
      <c r="E1624" t="s">
        <v>184</v>
      </c>
      <c r="F1624" t="s">
        <v>4873</v>
      </c>
      <c r="G1624" t="s">
        <v>134</v>
      </c>
      <c r="H1624" t="s">
        <v>135</v>
      </c>
      <c r="I1624" t="s">
        <v>136</v>
      </c>
      <c r="J1624" t="s">
        <v>137</v>
      </c>
      <c r="K1624" t="s">
        <v>138</v>
      </c>
      <c r="L1624" t="s">
        <v>4874</v>
      </c>
      <c r="M1624" t="s">
        <v>4875</v>
      </c>
      <c r="N1624">
        <v>0.57444444400000005</v>
      </c>
      <c r="O1624">
        <v>0</v>
      </c>
      <c r="P1624">
        <v>923</v>
      </c>
      <c r="Q1624">
        <v>0</v>
      </c>
      <c r="R1624">
        <v>31</v>
      </c>
      <c r="S1624">
        <v>5</v>
      </c>
      <c r="T1624">
        <v>72</v>
      </c>
      <c r="U1624">
        <v>0</v>
      </c>
      <c r="V1624">
        <v>0</v>
      </c>
      <c r="W1624">
        <v>0</v>
      </c>
      <c r="X1624">
        <v>106.54592258536158</v>
      </c>
      <c r="Y1624">
        <v>0</v>
      </c>
      <c r="Z1624">
        <v>21.540242286425723</v>
      </c>
      <c r="AA1624">
        <v>6.5261239160113345</v>
      </c>
      <c r="AB1624">
        <v>25.340682077023622</v>
      </c>
      <c r="AC1624">
        <v>0</v>
      </c>
      <c r="AD1624">
        <v>0</v>
      </c>
      <c r="AE1624">
        <v>159.95297086482225</v>
      </c>
    </row>
    <row r="1625" spans="1:31" x14ac:dyDescent="0.3">
      <c r="A1625">
        <v>2555087</v>
      </c>
      <c r="B1625">
        <v>1</v>
      </c>
      <c r="C1625" t="s">
        <v>80</v>
      </c>
      <c r="D1625" t="s">
        <v>83</v>
      </c>
      <c r="E1625" t="s">
        <v>147</v>
      </c>
      <c r="F1625" t="s">
        <v>1700</v>
      </c>
      <c r="G1625" t="s">
        <v>134</v>
      </c>
      <c r="H1625" t="s">
        <v>135</v>
      </c>
      <c r="I1625" t="s">
        <v>136</v>
      </c>
      <c r="J1625" t="s">
        <v>137</v>
      </c>
      <c r="K1625" t="s">
        <v>138</v>
      </c>
      <c r="L1625" t="s">
        <v>4876</v>
      </c>
      <c r="M1625" t="s">
        <v>4877</v>
      </c>
      <c r="N1625">
        <v>0.340277777</v>
      </c>
      <c r="O1625">
        <v>3</v>
      </c>
      <c r="P1625">
        <v>123</v>
      </c>
      <c r="Q1625">
        <v>1</v>
      </c>
      <c r="R1625">
        <v>4</v>
      </c>
      <c r="S1625">
        <v>1</v>
      </c>
      <c r="T1625">
        <v>11</v>
      </c>
      <c r="U1625">
        <v>1</v>
      </c>
      <c r="V1625">
        <v>0</v>
      </c>
      <c r="W1625">
        <v>0.68408170682366665</v>
      </c>
      <c r="X1625">
        <v>8.6005304283183506</v>
      </c>
      <c r="Y1625">
        <v>6.8608535514166666E-2</v>
      </c>
      <c r="Z1625">
        <v>2.2126818433125001E-2</v>
      </c>
      <c r="AA1625">
        <v>1.8682705708384377</v>
      </c>
      <c r="AB1625">
        <v>3.5498283129406323</v>
      </c>
      <c r="AC1625">
        <v>15.844855662331065</v>
      </c>
      <c r="AD1625">
        <v>0</v>
      </c>
      <c r="AE1625">
        <v>30.638302035199445</v>
      </c>
    </row>
    <row r="1626" spans="1:31" x14ac:dyDescent="0.3">
      <c r="A1626">
        <v>2555236</v>
      </c>
      <c r="B1626">
        <v>1</v>
      </c>
      <c r="C1626" t="s">
        <v>80</v>
      </c>
      <c r="D1626" t="s">
        <v>87</v>
      </c>
      <c r="E1626" t="s">
        <v>155</v>
      </c>
      <c r="F1626" t="s">
        <v>4878</v>
      </c>
      <c r="G1626" t="s">
        <v>143</v>
      </c>
      <c r="H1626" t="s">
        <v>157</v>
      </c>
      <c r="I1626" t="s">
        <v>136</v>
      </c>
      <c r="J1626" t="s">
        <v>137</v>
      </c>
      <c r="K1626" t="s">
        <v>144</v>
      </c>
      <c r="L1626" t="s">
        <v>4879</v>
      </c>
      <c r="M1626" t="s">
        <v>4880</v>
      </c>
      <c r="N1626">
        <v>8.3344444440000007</v>
      </c>
      <c r="O1626">
        <v>0</v>
      </c>
      <c r="P1626">
        <v>29</v>
      </c>
      <c r="Q1626">
        <v>0</v>
      </c>
      <c r="R1626">
        <v>0</v>
      </c>
      <c r="S1626">
        <v>0</v>
      </c>
      <c r="T1626">
        <v>18</v>
      </c>
      <c r="U1626">
        <v>0</v>
      </c>
      <c r="V1626">
        <v>2</v>
      </c>
      <c r="W1626">
        <v>0</v>
      </c>
      <c r="X1626">
        <v>57.313154879980878</v>
      </c>
      <c r="Y1626">
        <v>0</v>
      </c>
      <c r="Z1626">
        <v>0</v>
      </c>
      <c r="AA1626">
        <v>0</v>
      </c>
      <c r="AB1626">
        <v>490.96048656199162</v>
      </c>
      <c r="AC1626">
        <v>0</v>
      </c>
      <c r="AD1626">
        <v>645.20399894207173</v>
      </c>
      <c r="AE1626">
        <v>1193.4776403840442</v>
      </c>
    </row>
    <row r="1627" spans="1:31" x14ac:dyDescent="0.3">
      <c r="A1627">
        <v>2555230</v>
      </c>
      <c r="B1627">
        <v>1</v>
      </c>
      <c r="C1627" t="s">
        <v>80</v>
      </c>
      <c r="D1627" t="s">
        <v>102</v>
      </c>
      <c r="E1627" t="s">
        <v>184</v>
      </c>
      <c r="F1627" t="s">
        <v>4881</v>
      </c>
      <c r="G1627" t="s">
        <v>149</v>
      </c>
      <c r="H1627" t="s">
        <v>135</v>
      </c>
      <c r="I1627" t="s">
        <v>136</v>
      </c>
      <c r="J1627" t="s">
        <v>137</v>
      </c>
      <c r="K1627" t="s">
        <v>138</v>
      </c>
      <c r="L1627" t="s">
        <v>4518</v>
      </c>
      <c r="M1627" t="s">
        <v>4882</v>
      </c>
      <c r="N1627">
        <v>4.176666666</v>
      </c>
      <c r="O1627">
        <v>0</v>
      </c>
      <c r="P1627">
        <v>11</v>
      </c>
      <c r="Q1627">
        <v>0</v>
      </c>
      <c r="R1627">
        <v>0</v>
      </c>
      <c r="S1627">
        <v>0</v>
      </c>
      <c r="T1627">
        <v>4</v>
      </c>
      <c r="U1627">
        <v>0</v>
      </c>
      <c r="V1627">
        <v>0</v>
      </c>
      <c r="W1627">
        <v>0</v>
      </c>
      <c r="X1627">
        <v>13.913756115072511</v>
      </c>
      <c r="Y1627">
        <v>0</v>
      </c>
      <c r="Z1627">
        <v>0</v>
      </c>
      <c r="AA1627">
        <v>0</v>
      </c>
      <c r="AB1627">
        <v>43.847536603903293</v>
      </c>
      <c r="AC1627">
        <v>0</v>
      </c>
      <c r="AD1627">
        <v>0</v>
      </c>
      <c r="AE1627">
        <v>57.761292718975803</v>
      </c>
    </row>
    <row r="1628" spans="1:31" x14ac:dyDescent="0.3">
      <c r="A1628">
        <v>2555379</v>
      </c>
      <c r="B1628">
        <v>1</v>
      </c>
      <c r="C1628" t="s">
        <v>81</v>
      </c>
      <c r="D1628" t="s">
        <v>121</v>
      </c>
      <c r="E1628" t="s">
        <v>166</v>
      </c>
      <c r="F1628" t="s">
        <v>4883</v>
      </c>
      <c r="G1628" t="s">
        <v>311</v>
      </c>
      <c r="H1628" t="s">
        <v>157</v>
      </c>
      <c r="I1628" t="s">
        <v>136</v>
      </c>
      <c r="J1628" t="s">
        <v>3</v>
      </c>
      <c r="K1628" t="s">
        <v>138</v>
      </c>
      <c r="L1628" t="s">
        <v>4884</v>
      </c>
      <c r="M1628" t="s">
        <v>4885</v>
      </c>
      <c r="N1628">
        <v>2.4991666659999998</v>
      </c>
      <c r="O1628">
        <v>0</v>
      </c>
      <c r="P1628">
        <v>11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4.1707899366899692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4.1707899366899692</v>
      </c>
    </row>
    <row r="1629" spans="1:31" x14ac:dyDescent="0.3">
      <c r="A1629">
        <v>2555044</v>
      </c>
      <c r="B1629">
        <v>1</v>
      </c>
      <c r="C1629" t="s">
        <v>81</v>
      </c>
      <c r="D1629" t="s">
        <v>121</v>
      </c>
      <c r="E1629" t="s">
        <v>184</v>
      </c>
      <c r="F1629" t="s">
        <v>4886</v>
      </c>
      <c r="G1629" t="s">
        <v>149</v>
      </c>
      <c r="H1629" t="s">
        <v>135</v>
      </c>
      <c r="I1629" t="s">
        <v>136</v>
      </c>
      <c r="J1629" t="s">
        <v>137</v>
      </c>
      <c r="K1629" t="s">
        <v>138</v>
      </c>
      <c r="L1629" t="s">
        <v>4887</v>
      </c>
      <c r="M1629" t="s">
        <v>4888</v>
      </c>
      <c r="N1629">
        <v>2.071111111</v>
      </c>
      <c r="O1629">
        <v>2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0.69788161023999995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0.69788161023999995</v>
      </c>
    </row>
    <row r="1630" spans="1:31" x14ac:dyDescent="0.3">
      <c r="A1630">
        <v>2555376</v>
      </c>
      <c r="B1630">
        <v>1</v>
      </c>
      <c r="C1630" t="s">
        <v>81</v>
      </c>
      <c r="D1630" t="s">
        <v>115</v>
      </c>
      <c r="E1630" t="s">
        <v>184</v>
      </c>
      <c r="F1630" t="s">
        <v>4889</v>
      </c>
      <c r="G1630" t="s">
        <v>194</v>
      </c>
      <c r="H1630" t="s">
        <v>135</v>
      </c>
      <c r="I1630" t="s">
        <v>136</v>
      </c>
      <c r="J1630" t="s">
        <v>137</v>
      </c>
      <c r="K1630" t="s">
        <v>144</v>
      </c>
      <c r="L1630" t="s">
        <v>4890</v>
      </c>
      <c r="M1630" t="s">
        <v>4891</v>
      </c>
      <c r="N1630">
        <v>0.36194444399999998</v>
      </c>
      <c r="O1630">
        <v>0</v>
      </c>
      <c r="P1630">
        <v>46</v>
      </c>
      <c r="Q1630">
        <v>0</v>
      </c>
      <c r="R1630">
        <v>4</v>
      </c>
      <c r="S1630">
        <v>0</v>
      </c>
      <c r="T1630">
        <v>2</v>
      </c>
      <c r="U1630">
        <v>0</v>
      </c>
      <c r="V1630">
        <v>0</v>
      </c>
      <c r="W1630">
        <v>0</v>
      </c>
      <c r="X1630">
        <v>1.5938370816870135</v>
      </c>
      <c r="Y1630">
        <v>0</v>
      </c>
      <c r="Z1630">
        <v>3.8829125605573334E-2</v>
      </c>
      <c r="AA1630">
        <v>0</v>
      </c>
      <c r="AB1630">
        <v>0.71069126238139502</v>
      </c>
      <c r="AC1630">
        <v>0</v>
      </c>
      <c r="AD1630">
        <v>0</v>
      </c>
      <c r="AE1630">
        <v>2.3433574696739816</v>
      </c>
    </row>
    <row r="1631" spans="1:31" x14ac:dyDescent="0.3">
      <c r="A1631">
        <v>2555067</v>
      </c>
      <c r="B1631">
        <v>1</v>
      </c>
      <c r="C1631" t="s">
        <v>80</v>
      </c>
      <c r="D1631" t="s">
        <v>96</v>
      </c>
      <c r="E1631" t="s">
        <v>166</v>
      </c>
      <c r="F1631" t="s">
        <v>4892</v>
      </c>
      <c r="G1631" t="s">
        <v>168</v>
      </c>
      <c r="H1631" t="s">
        <v>157</v>
      </c>
      <c r="I1631" t="s">
        <v>136</v>
      </c>
      <c r="J1631" t="s">
        <v>137</v>
      </c>
      <c r="K1631" t="s">
        <v>138</v>
      </c>
      <c r="L1631" t="s">
        <v>4893</v>
      </c>
      <c r="M1631" t="s">
        <v>4894</v>
      </c>
      <c r="N1631">
        <v>2.6994444440000001</v>
      </c>
      <c r="O1631">
        <v>0</v>
      </c>
      <c r="P1631">
        <v>1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0.4098417342664416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0.4098417342664416</v>
      </c>
    </row>
    <row r="1632" spans="1:31" x14ac:dyDescent="0.3">
      <c r="A1632">
        <v>2555568</v>
      </c>
      <c r="B1632">
        <v>1</v>
      </c>
      <c r="C1632" t="s">
        <v>80</v>
      </c>
      <c r="D1632" t="s">
        <v>85</v>
      </c>
      <c r="E1632" t="s">
        <v>155</v>
      </c>
      <c r="F1632" t="s">
        <v>4895</v>
      </c>
      <c r="G1632" t="s">
        <v>202</v>
      </c>
      <c r="H1632" t="s">
        <v>157</v>
      </c>
      <c r="I1632" t="s">
        <v>136</v>
      </c>
      <c r="J1632" t="s">
        <v>137</v>
      </c>
      <c r="K1632" t="s">
        <v>138</v>
      </c>
      <c r="L1632" t="s">
        <v>4896</v>
      </c>
      <c r="M1632" t="s">
        <v>4897</v>
      </c>
      <c r="N1632">
        <v>0.79555555499999997</v>
      </c>
      <c r="O1632">
        <v>0</v>
      </c>
      <c r="P1632">
        <v>865</v>
      </c>
      <c r="Q1632">
        <v>0</v>
      </c>
      <c r="R1632">
        <v>0</v>
      </c>
      <c r="S1632">
        <v>0</v>
      </c>
      <c r="T1632">
        <v>45</v>
      </c>
      <c r="U1632">
        <v>0</v>
      </c>
      <c r="V1632">
        <v>0</v>
      </c>
      <c r="W1632">
        <v>0</v>
      </c>
      <c r="X1632">
        <v>188.35809140140177</v>
      </c>
      <c r="Y1632">
        <v>0</v>
      </c>
      <c r="Z1632">
        <v>0</v>
      </c>
      <c r="AA1632">
        <v>0</v>
      </c>
      <c r="AB1632">
        <v>65.196131784620178</v>
      </c>
      <c r="AC1632">
        <v>0</v>
      </c>
      <c r="AD1632">
        <v>0</v>
      </c>
      <c r="AE1632">
        <v>253.55422318602194</v>
      </c>
    </row>
    <row r="1633" spans="1:31" x14ac:dyDescent="0.3">
      <c r="A1633">
        <v>2555021</v>
      </c>
      <c r="B1633">
        <v>1</v>
      </c>
      <c r="C1633" t="s">
        <v>80</v>
      </c>
      <c r="D1633" t="s">
        <v>104</v>
      </c>
      <c r="E1633" t="s">
        <v>184</v>
      </c>
      <c r="F1633" t="s">
        <v>4898</v>
      </c>
      <c r="G1633" t="s">
        <v>1218</v>
      </c>
      <c r="H1633" t="s">
        <v>135</v>
      </c>
      <c r="I1633" t="s">
        <v>136</v>
      </c>
      <c r="J1633" t="s">
        <v>137</v>
      </c>
      <c r="K1633" t="s">
        <v>138</v>
      </c>
      <c r="L1633" t="s">
        <v>4899</v>
      </c>
      <c r="M1633" t="s">
        <v>4900</v>
      </c>
      <c r="N1633">
        <v>1.0205555550000001</v>
      </c>
      <c r="O1633">
        <v>0</v>
      </c>
      <c r="P1633">
        <v>93</v>
      </c>
      <c r="Q1633">
        <v>0</v>
      </c>
      <c r="R1633">
        <v>7</v>
      </c>
      <c r="S1633">
        <v>0</v>
      </c>
      <c r="T1633">
        <v>29</v>
      </c>
      <c r="U1633">
        <v>0</v>
      </c>
      <c r="V1633">
        <v>0</v>
      </c>
      <c r="W1633">
        <v>0</v>
      </c>
      <c r="X1633">
        <v>13.39570166223627</v>
      </c>
      <c r="Y1633">
        <v>0</v>
      </c>
      <c r="Z1633">
        <v>3.5486494047545647</v>
      </c>
      <c r="AA1633">
        <v>0</v>
      </c>
      <c r="AB1633">
        <v>7.4328133903534992</v>
      </c>
      <c r="AC1633">
        <v>0</v>
      </c>
      <c r="AD1633">
        <v>0</v>
      </c>
      <c r="AE1633">
        <v>24.377164457344332</v>
      </c>
    </row>
    <row r="1634" spans="1:31" x14ac:dyDescent="0.3">
      <c r="A1634">
        <v>2555562</v>
      </c>
      <c r="B1634">
        <v>1</v>
      </c>
      <c r="C1634" t="s">
        <v>81</v>
      </c>
      <c r="D1634" t="s">
        <v>113</v>
      </c>
      <c r="E1634" t="s">
        <v>147</v>
      </c>
      <c r="F1634" t="s">
        <v>4901</v>
      </c>
      <c r="G1634" t="s">
        <v>134</v>
      </c>
      <c r="H1634" t="s">
        <v>135</v>
      </c>
      <c r="I1634" t="s">
        <v>680</v>
      </c>
      <c r="J1634" t="s">
        <v>137</v>
      </c>
      <c r="K1634" t="s">
        <v>138</v>
      </c>
      <c r="L1634" t="s">
        <v>4902</v>
      </c>
      <c r="M1634" t="s">
        <v>4903</v>
      </c>
      <c r="N1634">
        <v>1.6666666E-2</v>
      </c>
      <c r="O1634">
        <v>0</v>
      </c>
      <c r="P1634">
        <v>3</v>
      </c>
      <c r="Q1634">
        <v>20</v>
      </c>
      <c r="R1634">
        <v>87</v>
      </c>
      <c r="S1634">
        <v>0</v>
      </c>
      <c r="T1634">
        <v>3</v>
      </c>
      <c r="U1634">
        <v>0</v>
      </c>
      <c r="V1634">
        <v>0</v>
      </c>
      <c r="W1634">
        <v>0</v>
      </c>
      <c r="X1634">
        <v>1.4415511503299998E-2</v>
      </c>
      <c r="Y1634">
        <v>1.6462868984016001</v>
      </c>
      <c r="Z1634">
        <v>3.7893439012488996</v>
      </c>
      <c r="AA1634">
        <v>0</v>
      </c>
      <c r="AB1634">
        <v>3.1566684654599997E-2</v>
      </c>
      <c r="AC1634">
        <v>0</v>
      </c>
      <c r="AD1634">
        <v>0</v>
      </c>
      <c r="AE1634">
        <v>5.4816129958084003</v>
      </c>
    </row>
    <row r="1635" spans="1:31" x14ac:dyDescent="0.3">
      <c r="A1635">
        <v>2555167</v>
      </c>
      <c r="B1635">
        <v>1</v>
      </c>
      <c r="C1635" t="s">
        <v>81</v>
      </c>
      <c r="D1635" t="s">
        <v>115</v>
      </c>
      <c r="E1635" t="s">
        <v>155</v>
      </c>
      <c r="F1635" t="s">
        <v>4904</v>
      </c>
      <c r="G1635" t="s">
        <v>194</v>
      </c>
      <c r="H1635" t="s">
        <v>157</v>
      </c>
      <c r="I1635" t="s">
        <v>136</v>
      </c>
      <c r="J1635" t="s">
        <v>137</v>
      </c>
      <c r="K1635" t="s">
        <v>144</v>
      </c>
      <c r="L1635" t="s">
        <v>4905</v>
      </c>
      <c r="M1635" t="s">
        <v>4906</v>
      </c>
      <c r="N1635">
        <v>0.79611111099999998</v>
      </c>
      <c r="O1635">
        <v>0</v>
      </c>
      <c r="P1635">
        <v>36</v>
      </c>
      <c r="Q1635">
        <v>0</v>
      </c>
      <c r="R1635">
        <v>1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2.6101925453390269</v>
      </c>
      <c r="Y1635">
        <v>0</v>
      </c>
      <c r="Z1635">
        <v>0.47761227043856586</v>
      </c>
      <c r="AA1635">
        <v>0</v>
      </c>
      <c r="AB1635">
        <v>0</v>
      </c>
      <c r="AC1635">
        <v>0</v>
      </c>
      <c r="AD1635">
        <v>0</v>
      </c>
      <c r="AE1635">
        <v>3.0878048157775928</v>
      </c>
    </row>
    <row r="1636" spans="1:31" x14ac:dyDescent="0.3">
      <c r="A1636">
        <v>2555499</v>
      </c>
      <c r="B1636">
        <v>1</v>
      </c>
      <c r="C1636" t="s">
        <v>80</v>
      </c>
      <c r="D1636" t="s">
        <v>85</v>
      </c>
      <c r="E1636" t="s">
        <v>166</v>
      </c>
      <c r="F1636" t="s">
        <v>4907</v>
      </c>
      <c r="G1636" t="s">
        <v>311</v>
      </c>
      <c r="H1636" t="s">
        <v>157</v>
      </c>
      <c r="I1636" t="s">
        <v>136</v>
      </c>
      <c r="J1636" t="s">
        <v>3</v>
      </c>
      <c r="K1636" t="s">
        <v>138</v>
      </c>
      <c r="L1636" t="s">
        <v>4908</v>
      </c>
      <c r="M1636" t="s">
        <v>4909</v>
      </c>
      <c r="N1636">
        <v>1.967777777</v>
      </c>
      <c r="O1636">
        <v>0</v>
      </c>
      <c r="P1636">
        <v>3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1.7014854258460497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1.7014854258460497</v>
      </c>
    </row>
    <row r="1637" spans="1:31" x14ac:dyDescent="0.3">
      <c r="A1637">
        <v>2555107</v>
      </c>
      <c r="B1637">
        <v>1</v>
      </c>
      <c r="C1637" t="s">
        <v>80</v>
      </c>
      <c r="D1637" t="s">
        <v>83</v>
      </c>
      <c r="E1637" t="s">
        <v>171</v>
      </c>
      <c r="F1637" t="s">
        <v>4910</v>
      </c>
      <c r="G1637" t="s">
        <v>143</v>
      </c>
      <c r="H1637" t="s">
        <v>157</v>
      </c>
      <c r="I1637" t="s">
        <v>136</v>
      </c>
      <c r="J1637" t="s">
        <v>137</v>
      </c>
      <c r="K1637" t="s">
        <v>144</v>
      </c>
      <c r="L1637" t="s">
        <v>4911</v>
      </c>
      <c r="M1637" t="s">
        <v>4912</v>
      </c>
      <c r="N1637">
        <v>6.7125000000000004</v>
      </c>
      <c r="O1637">
        <v>0</v>
      </c>
      <c r="P1637">
        <v>121</v>
      </c>
      <c r="Q1637">
        <v>0</v>
      </c>
      <c r="R1637">
        <v>0</v>
      </c>
      <c r="S1637">
        <v>0</v>
      </c>
      <c r="T1637">
        <v>20</v>
      </c>
      <c r="U1637">
        <v>0</v>
      </c>
      <c r="V1637">
        <v>0</v>
      </c>
      <c r="W1637">
        <v>0</v>
      </c>
      <c r="X1637">
        <v>182.94922155695798</v>
      </c>
      <c r="Y1637">
        <v>0</v>
      </c>
      <c r="Z1637">
        <v>0</v>
      </c>
      <c r="AA1637">
        <v>0</v>
      </c>
      <c r="AB1637">
        <v>243.83799332134259</v>
      </c>
      <c r="AC1637">
        <v>0</v>
      </c>
      <c r="AD1637">
        <v>0</v>
      </c>
      <c r="AE1637">
        <v>426.78721487830057</v>
      </c>
    </row>
    <row r="1638" spans="1:31" x14ac:dyDescent="0.3">
      <c r="A1638">
        <v>2555213</v>
      </c>
      <c r="B1638">
        <v>1</v>
      </c>
      <c r="C1638" t="s">
        <v>80</v>
      </c>
      <c r="D1638" t="s">
        <v>95</v>
      </c>
      <c r="E1638" t="s">
        <v>141</v>
      </c>
      <c r="F1638" t="s">
        <v>4913</v>
      </c>
      <c r="G1638" t="s">
        <v>134</v>
      </c>
      <c r="H1638" t="s">
        <v>135</v>
      </c>
      <c r="I1638" t="s">
        <v>136</v>
      </c>
      <c r="J1638" t="s">
        <v>137</v>
      </c>
      <c r="K1638" t="s">
        <v>138</v>
      </c>
      <c r="L1638" t="s">
        <v>4914</v>
      </c>
      <c r="M1638" t="s">
        <v>4915</v>
      </c>
      <c r="N1638">
        <v>0.93916666599999998</v>
      </c>
      <c r="O1638">
        <v>0</v>
      </c>
      <c r="P1638">
        <v>2193</v>
      </c>
      <c r="Q1638">
        <v>0</v>
      </c>
      <c r="R1638">
        <v>4</v>
      </c>
      <c r="S1638">
        <v>2</v>
      </c>
      <c r="T1638">
        <v>309</v>
      </c>
      <c r="U1638">
        <v>0</v>
      </c>
      <c r="V1638">
        <v>1</v>
      </c>
      <c r="W1638">
        <v>0</v>
      </c>
      <c r="X1638">
        <v>383.56688926413483</v>
      </c>
      <c r="Y1638">
        <v>0</v>
      </c>
      <c r="Z1638">
        <v>9.6425606304095857E-2</v>
      </c>
      <c r="AA1638">
        <v>3.8918614404888894</v>
      </c>
      <c r="AB1638">
        <v>448.94418863744926</v>
      </c>
      <c r="AC1638">
        <v>0</v>
      </c>
      <c r="AD1638">
        <v>0.4896447794690626</v>
      </c>
      <c r="AE1638">
        <v>836.989009727846</v>
      </c>
    </row>
    <row r="1639" spans="1:31" x14ac:dyDescent="0.3">
      <c r="A1639">
        <v>2555253</v>
      </c>
      <c r="B1639">
        <v>1</v>
      </c>
      <c r="C1639" t="s">
        <v>81</v>
      </c>
      <c r="D1639" t="s">
        <v>128</v>
      </c>
      <c r="E1639" t="s">
        <v>166</v>
      </c>
      <c r="F1639" t="s">
        <v>4916</v>
      </c>
      <c r="G1639" t="s">
        <v>181</v>
      </c>
      <c r="H1639" t="s">
        <v>157</v>
      </c>
      <c r="I1639" t="s">
        <v>136</v>
      </c>
      <c r="J1639" t="s">
        <v>137</v>
      </c>
      <c r="K1639" t="s">
        <v>138</v>
      </c>
      <c r="L1639" t="s">
        <v>4917</v>
      </c>
      <c r="M1639" t="s">
        <v>4918</v>
      </c>
      <c r="N1639">
        <v>7.9911111110000004</v>
      </c>
      <c r="O1639">
        <v>0</v>
      </c>
      <c r="P1639">
        <v>15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29.193256870002777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29.193256870002777</v>
      </c>
    </row>
    <row r="1640" spans="1:31" x14ac:dyDescent="0.3">
      <c r="A1640">
        <v>2555296</v>
      </c>
      <c r="B1640">
        <v>1</v>
      </c>
      <c r="C1640" t="s">
        <v>80</v>
      </c>
      <c r="D1640" t="s">
        <v>104</v>
      </c>
      <c r="E1640" t="s">
        <v>171</v>
      </c>
      <c r="F1640" t="s">
        <v>4919</v>
      </c>
      <c r="G1640" t="s">
        <v>3232</v>
      </c>
      <c r="H1640" t="s">
        <v>157</v>
      </c>
      <c r="I1640" t="s">
        <v>136</v>
      </c>
      <c r="J1640" t="s">
        <v>137</v>
      </c>
      <c r="K1640" t="s">
        <v>138</v>
      </c>
      <c r="L1640" t="s">
        <v>4920</v>
      </c>
      <c r="M1640" t="s">
        <v>4921</v>
      </c>
      <c r="N1640">
        <v>2.5916666660000001</v>
      </c>
      <c r="O1640">
        <v>0</v>
      </c>
      <c r="P1640">
        <v>1</v>
      </c>
      <c r="Q1640">
        <v>0</v>
      </c>
      <c r="R1640">
        <v>5</v>
      </c>
      <c r="S1640">
        <v>0</v>
      </c>
      <c r="T1640">
        <v>2</v>
      </c>
      <c r="U1640">
        <v>0</v>
      </c>
      <c r="V1640">
        <v>0</v>
      </c>
      <c r="W1640">
        <v>0</v>
      </c>
      <c r="X1640">
        <v>0.97826490110231012</v>
      </c>
      <c r="Y1640">
        <v>0</v>
      </c>
      <c r="Z1640">
        <v>10.559246229674802</v>
      </c>
      <c r="AA1640">
        <v>0</v>
      </c>
      <c r="AB1640">
        <v>1.5728126304424998E-2</v>
      </c>
      <c r="AC1640">
        <v>0</v>
      </c>
      <c r="AD1640">
        <v>0</v>
      </c>
      <c r="AE1640">
        <v>11.553239257081538</v>
      </c>
    </row>
    <row r="1641" spans="1:31" x14ac:dyDescent="0.3">
      <c r="A1641">
        <v>2575754</v>
      </c>
      <c r="B1641">
        <v>1</v>
      </c>
      <c r="C1641" t="s">
        <v>81</v>
      </c>
      <c r="D1641" t="s">
        <v>113</v>
      </c>
      <c r="E1641" t="s">
        <v>184</v>
      </c>
      <c r="F1641" t="s">
        <v>4922</v>
      </c>
      <c r="G1641" t="s">
        <v>311</v>
      </c>
      <c r="H1641" t="s">
        <v>135</v>
      </c>
      <c r="I1641" t="s">
        <v>136</v>
      </c>
      <c r="J1641" t="s">
        <v>3</v>
      </c>
      <c r="K1641" t="s">
        <v>138</v>
      </c>
      <c r="L1641" t="s">
        <v>4923</v>
      </c>
      <c r="M1641" t="s">
        <v>4924</v>
      </c>
      <c r="N1641">
        <v>8.9674999999999994</v>
      </c>
      <c r="O1641">
        <v>0</v>
      </c>
      <c r="P1641">
        <v>4</v>
      </c>
      <c r="Q1641">
        <v>0</v>
      </c>
      <c r="R1641">
        <v>5</v>
      </c>
      <c r="S1641">
        <v>0</v>
      </c>
      <c r="T1641">
        <v>8</v>
      </c>
      <c r="U1641">
        <v>0</v>
      </c>
      <c r="V1641">
        <v>1</v>
      </c>
      <c r="W1641">
        <v>0</v>
      </c>
      <c r="X1641">
        <v>6.3577215336075152</v>
      </c>
      <c r="Y1641">
        <v>0</v>
      </c>
      <c r="Z1641">
        <v>53.558942016151747</v>
      </c>
      <c r="AA1641">
        <v>0</v>
      </c>
      <c r="AB1641">
        <v>69.845539917688868</v>
      </c>
      <c r="AC1641">
        <v>0</v>
      </c>
      <c r="AD1641">
        <v>2.0662781617451533</v>
      </c>
      <c r="AE1641">
        <v>131.82848162919328</v>
      </c>
    </row>
    <row r="1642" spans="1:31" x14ac:dyDescent="0.3">
      <c r="A1642">
        <v>2555319</v>
      </c>
      <c r="B1642">
        <v>1</v>
      </c>
      <c r="C1642" t="s">
        <v>81</v>
      </c>
      <c r="D1642" t="s">
        <v>118</v>
      </c>
      <c r="E1642" t="s">
        <v>175</v>
      </c>
      <c r="F1642" t="s">
        <v>4925</v>
      </c>
      <c r="G1642" t="s">
        <v>213</v>
      </c>
      <c r="H1642" t="s">
        <v>157</v>
      </c>
      <c r="I1642" t="s">
        <v>136</v>
      </c>
      <c r="J1642" t="s">
        <v>137</v>
      </c>
      <c r="K1642" t="s">
        <v>138</v>
      </c>
      <c r="L1642" t="s">
        <v>4926</v>
      </c>
      <c r="M1642" t="s">
        <v>4927</v>
      </c>
      <c r="N1642">
        <v>0.54555555499999997</v>
      </c>
      <c r="O1642">
        <v>0</v>
      </c>
      <c r="P1642">
        <v>44</v>
      </c>
      <c r="Q1642">
        <v>0</v>
      </c>
      <c r="R1642">
        <v>0</v>
      </c>
      <c r="S1642">
        <v>0</v>
      </c>
      <c r="T1642">
        <v>9</v>
      </c>
      <c r="U1642">
        <v>0</v>
      </c>
      <c r="V1642">
        <v>0</v>
      </c>
      <c r="W1642">
        <v>0</v>
      </c>
      <c r="X1642">
        <v>4.5604897964957463</v>
      </c>
      <c r="Y1642">
        <v>0</v>
      </c>
      <c r="Z1642">
        <v>0</v>
      </c>
      <c r="AA1642">
        <v>0</v>
      </c>
      <c r="AB1642">
        <v>13.385799918207086</v>
      </c>
      <c r="AC1642">
        <v>0</v>
      </c>
      <c r="AD1642">
        <v>0</v>
      </c>
      <c r="AE1642">
        <v>17.946289714702832</v>
      </c>
    </row>
    <row r="1643" spans="1:31" x14ac:dyDescent="0.3">
      <c r="A1643">
        <v>2555190</v>
      </c>
      <c r="B1643">
        <v>1</v>
      </c>
      <c r="C1643" t="s">
        <v>80</v>
      </c>
      <c r="D1643" t="s">
        <v>96</v>
      </c>
      <c r="E1643" t="s">
        <v>166</v>
      </c>
      <c r="F1643" t="s">
        <v>4928</v>
      </c>
      <c r="G1643" t="s">
        <v>168</v>
      </c>
      <c r="H1643" t="s">
        <v>157</v>
      </c>
      <c r="I1643" t="s">
        <v>136</v>
      </c>
      <c r="J1643" t="s">
        <v>137</v>
      </c>
      <c r="K1643" t="s">
        <v>138</v>
      </c>
      <c r="L1643" t="s">
        <v>4929</v>
      </c>
      <c r="M1643" t="s">
        <v>4930</v>
      </c>
      <c r="N1643">
        <v>1.910555555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2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62.063882781277385</v>
      </c>
      <c r="AC1643">
        <v>0</v>
      </c>
      <c r="AD1643">
        <v>0</v>
      </c>
      <c r="AE1643">
        <v>62.063882781277385</v>
      </c>
    </row>
    <row r="1644" spans="1:31" x14ac:dyDescent="0.3">
      <c r="A1644">
        <v>2555611</v>
      </c>
      <c r="B1644">
        <v>1</v>
      </c>
      <c r="C1644" t="s">
        <v>80</v>
      </c>
      <c r="D1644" t="s">
        <v>94</v>
      </c>
      <c r="E1644" t="s">
        <v>166</v>
      </c>
      <c r="F1644" t="s">
        <v>4931</v>
      </c>
      <c r="G1644" t="s">
        <v>168</v>
      </c>
      <c r="H1644" t="s">
        <v>157</v>
      </c>
      <c r="I1644" t="s">
        <v>136</v>
      </c>
      <c r="J1644" t="s">
        <v>137</v>
      </c>
      <c r="K1644" t="s">
        <v>138</v>
      </c>
      <c r="L1644" t="s">
        <v>4932</v>
      </c>
      <c r="M1644" t="s">
        <v>4933</v>
      </c>
      <c r="N1644">
        <v>2.0963888879999999</v>
      </c>
      <c r="O1644">
        <v>0</v>
      </c>
      <c r="P1644">
        <v>1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0.18439906999239916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0.18439906999239916</v>
      </c>
    </row>
    <row r="1645" spans="1:31" x14ac:dyDescent="0.3">
      <c r="A1645">
        <v>2555302</v>
      </c>
      <c r="B1645">
        <v>1</v>
      </c>
      <c r="C1645" t="s">
        <v>80</v>
      </c>
      <c r="D1645" t="s">
        <v>107</v>
      </c>
      <c r="E1645" t="s">
        <v>184</v>
      </c>
      <c r="F1645" t="s">
        <v>4934</v>
      </c>
      <c r="G1645" t="s">
        <v>194</v>
      </c>
      <c r="H1645" t="s">
        <v>135</v>
      </c>
      <c r="I1645" t="s">
        <v>136</v>
      </c>
      <c r="J1645" t="s">
        <v>137</v>
      </c>
      <c r="K1645" t="s">
        <v>144</v>
      </c>
      <c r="L1645" t="s">
        <v>4935</v>
      </c>
      <c r="M1645" t="s">
        <v>4936</v>
      </c>
      <c r="N1645">
        <v>1.6455555550000001</v>
      </c>
      <c r="O1645">
        <v>0</v>
      </c>
      <c r="P1645">
        <v>403</v>
      </c>
      <c r="Q1645">
        <v>0</v>
      </c>
      <c r="R1645">
        <v>0</v>
      </c>
      <c r="S1645">
        <v>0</v>
      </c>
      <c r="T1645">
        <v>11</v>
      </c>
      <c r="U1645">
        <v>0</v>
      </c>
      <c r="V1645">
        <v>0</v>
      </c>
      <c r="W1645">
        <v>0</v>
      </c>
      <c r="X1645">
        <v>115.00373306881225</v>
      </c>
      <c r="Y1645">
        <v>0</v>
      </c>
      <c r="Z1645">
        <v>0</v>
      </c>
      <c r="AA1645">
        <v>0</v>
      </c>
      <c r="AB1645">
        <v>27.091468001421223</v>
      </c>
      <c r="AC1645">
        <v>0</v>
      </c>
      <c r="AD1645">
        <v>0</v>
      </c>
      <c r="AE1645">
        <v>142.09520107023349</v>
      </c>
    </row>
    <row r="1646" spans="1:31" x14ac:dyDescent="0.3">
      <c r="A1646">
        <v>2555448</v>
      </c>
      <c r="B1646">
        <v>1</v>
      </c>
      <c r="C1646" t="s">
        <v>80</v>
      </c>
      <c r="D1646" t="s">
        <v>84</v>
      </c>
      <c r="E1646" t="s">
        <v>184</v>
      </c>
      <c r="F1646" t="s">
        <v>4937</v>
      </c>
      <c r="G1646" t="s">
        <v>134</v>
      </c>
      <c r="H1646" t="s">
        <v>135</v>
      </c>
      <c r="I1646" t="s">
        <v>136</v>
      </c>
      <c r="J1646" t="s">
        <v>137</v>
      </c>
      <c r="K1646" t="s">
        <v>138</v>
      </c>
      <c r="L1646" t="s">
        <v>4938</v>
      </c>
      <c r="M1646" t="s">
        <v>4939</v>
      </c>
      <c r="N1646">
        <v>3.5583333330000002</v>
      </c>
      <c r="O1646">
        <v>14</v>
      </c>
      <c r="P1646">
        <v>1399</v>
      </c>
      <c r="Q1646">
        <v>3</v>
      </c>
      <c r="R1646">
        <v>246</v>
      </c>
      <c r="S1646">
        <v>10</v>
      </c>
      <c r="T1646">
        <v>176</v>
      </c>
      <c r="U1646">
        <v>0</v>
      </c>
      <c r="V1646">
        <v>0</v>
      </c>
      <c r="W1646">
        <v>25.413850083293024</v>
      </c>
      <c r="X1646">
        <v>1055.5426939399342</v>
      </c>
      <c r="Y1646">
        <v>84.905963708535737</v>
      </c>
      <c r="Z1646">
        <v>603.78657397758343</v>
      </c>
      <c r="AA1646">
        <v>68.09834070064106</v>
      </c>
      <c r="AB1646">
        <v>707.28393956443904</v>
      </c>
      <c r="AC1646">
        <v>0</v>
      </c>
      <c r="AD1646">
        <v>0</v>
      </c>
      <c r="AE1646">
        <v>2545.0313619744265</v>
      </c>
    </row>
    <row r="1647" spans="1:31" x14ac:dyDescent="0.3">
      <c r="A1647">
        <v>2555262</v>
      </c>
      <c r="B1647">
        <v>1</v>
      </c>
      <c r="C1647" t="s">
        <v>81</v>
      </c>
      <c r="D1647" t="s">
        <v>112</v>
      </c>
      <c r="E1647" t="s">
        <v>184</v>
      </c>
      <c r="F1647" t="s">
        <v>4940</v>
      </c>
      <c r="G1647" t="s">
        <v>143</v>
      </c>
      <c r="H1647" t="s">
        <v>135</v>
      </c>
      <c r="I1647" t="s">
        <v>136</v>
      </c>
      <c r="J1647" t="s">
        <v>137</v>
      </c>
      <c r="K1647" t="s">
        <v>144</v>
      </c>
      <c r="L1647" t="s">
        <v>4941</v>
      </c>
      <c r="M1647" t="s">
        <v>4942</v>
      </c>
      <c r="N1647">
        <v>7.4127777769999996</v>
      </c>
      <c r="O1647">
        <v>0</v>
      </c>
      <c r="P1647">
        <v>126</v>
      </c>
      <c r="Q1647">
        <v>11</v>
      </c>
      <c r="R1647">
        <v>193</v>
      </c>
      <c r="S1647">
        <v>4</v>
      </c>
      <c r="T1647">
        <v>20</v>
      </c>
      <c r="U1647">
        <v>3</v>
      </c>
      <c r="V1647">
        <v>0</v>
      </c>
      <c r="W1647">
        <v>0</v>
      </c>
      <c r="X1647">
        <v>127.84334532925668</v>
      </c>
      <c r="Y1647">
        <v>57.419796474471312</v>
      </c>
      <c r="Z1647">
        <v>505.42733204941561</v>
      </c>
      <c r="AA1647">
        <v>140.8563079404218</v>
      </c>
      <c r="AB1647">
        <v>123.2391910830015</v>
      </c>
      <c r="AC1647">
        <v>3137.9131664760662</v>
      </c>
      <c r="AD1647">
        <v>0</v>
      </c>
      <c r="AE1647">
        <v>4092.6991393526332</v>
      </c>
    </row>
    <row r="1648" spans="1:31" x14ac:dyDescent="0.3">
      <c r="A1648">
        <v>2575763</v>
      </c>
      <c r="B1648">
        <v>1</v>
      </c>
      <c r="C1648" t="s">
        <v>80</v>
      </c>
      <c r="D1648" t="s">
        <v>85</v>
      </c>
      <c r="E1648" t="s">
        <v>166</v>
      </c>
      <c r="F1648" t="s">
        <v>4943</v>
      </c>
      <c r="G1648" t="s">
        <v>198</v>
      </c>
      <c r="H1648" t="s">
        <v>157</v>
      </c>
      <c r="I1648" t="s">
        <v>136</v>
      </c>
      <c r="J1648" t="s">
        <v>137</v>
      </c>
      <c r="K1648" t="s">
        <v>138</v>
      </c>
      <c r="L1648" t="s">
        <v>4944</v>
      </c>
      <c r="M1648" t="s">
        <v>4945</v>
      </c>
      <c r="N1648">
        <v>2.4836111110000001</v>
      </c>
      <c r="O1648">
        <v>0</v>
      </c>
      <c r="P1648">
        <v>16</v>
      </c>
      <c r="Q1648">
        <v>0</v>
      </c>
      <c r="R1648">
        <v>0</v>
      </c>
      <c r="S1648">
        <v>0</v>
      </c>
      <c r="T1648">
        <v>3</v>
      </c>
      <c r="U1648">
        <v>0</v>
      </c>
      <c r="V1648">
        <v>0</v>
      </c>
      <c r="W1648">
        <v>0</v>
      </c>
      <c r="X1648">
        <v>10.112914548385923</v>
      </c>
      <c r="Y1648">
        <v>0</v>
      </c>
      <c r="Z1648">
        <v>0</v>
      </c>
      <c r="AA1648">
        <v>0</v>
      </c>
      <c r="AB1648">
        <v>10.566489022968202</v>
      </c>
      <c r="AC1648">
        <v>0</v>
      </c>
      <c r="AD1648">
        <v>0</v>
      </c>
      <c r="AE1648">
        <v>20.679403571354126</v>
      </c>
    </row>
    <row r="1649" spans="1:31" x14ac:dyDescent="0.3">
      <c r="A1649">
        <v>2555216</v>
      </c>
      <c r="B1649">
        <v>1</v>
      </c>
      <c r="C1649" t="s">
        <v>80</v>
      </c>
      <c r="D1649" t="s">
        <v>87</v>
      </c>
      <c r="E1649" t="s">
        <v>155</v>
      </c>
      <c r="F1649" t="s">
        <v>510</v>
      </c>
      <c r="G1649" t="s">
        <v>143</v>
      </c>
      <c r="H1649" t="s">
        <v>157</v>
      </c>
      <c r="I1649" t="s">
        <v>136</v>
      </c>
      <c r="J1649" t="s">
        <v>137</v>
      </c>
      <c r="K1649" t="s">
        <v>144</v>
      </c>
      <c r="L1649" t="s">
        <v>4946</v>
      </c>
      <c r="M1649" t="s">
        <v>4947</v>
      </c>
      <c r="N1649">
        <v>9.0469444439999993</v>
      </c>
      <c r="O1649">
        <v>0</v>
      </c>
      <c r="P1649">
        <v>673</v>
      </c>
      <c r="Q1649">
        <v>0</v>
      </c>
      <c r="R1649">
        <v>0</v>
      </c>
      <c r="S1649">
        <v>0</v>
      </c>
      <c r="T1649">
        <v>54</v>
      </c>
      <c r="U1649">
        <v>0</v>
      </c>
      <c r="V1649">
        <v>1</v>
      </c>
      <c r="W1649">
        <v>0</v>
      </c>
      <c r="X1649">
        <v>1343.8069031463249</v>
      </c>
      <c r="Y1649">
        <v>0</v>
      </c>
      <c r="Z1649">
        <v>0</v>
      </c>
      <c r="AA1649">
        <v>0</v>
      </c>
      <c r="AB1649">
        <v>647.7720470849448</v>
      </c>
      <c r="AC1649">
        <v>0</v>
      </c>
      <c r="AD1649">
        <v>167.18017160728385</v>
      </c>
      <c r="AE1649">
        <v>2158.7591218385533</v>
      </c>
    </row>
    <row r="1650" spans="1:31" x14ac:dyDescent="0.3">
      <c r="A1650">
        <v>2555408</v>
      </c>
      <c r="B1650">
        <v>1</v>
      </c>
      <c r="C1650" t="s">
        <v>80</v>
      </c>
      <c r="D1650" t="s">
        <v>103</v>
      </c>
      <c r="E1650" t="s">
        <v>155</v>
      </c>
      <c r="F1650" t="s">
        <v>4948</v>
      </c>
      <c r="G1650" t="s">
        <v>143</v>
      </c>
      <c r="H1650" t="s">
        <v>157</v>
      </c>
      <c r="I1650" t="s">
        <v>136</v>
      </c>
      <c r="J1650" t="s">
        <v>137</v>
      </c>
      <c r="K1650" t="s">
        <v>144</v>
      </c>
      <c r="L1650" t="s">
        <v>4949</v>
      </c>
      <c r="M1650" t="s">
        <v>4950</v>
      </c>
      <c r="N1650">
        <v>4.9363888879999998</v>
      </c>
      <c r="O1650">
        <v>0</v>
      </c>
      <c r="P1650">
        <v>234</v>
      </c>
      <c r="Q1650">
        <v>0</v>
      </c>
      <c r="R1650">
        <v>7</v>
      </c>
      <c r="S1650">
        <v>0</v>
      </c>
      <c r="T1650">
        <v>11</v>
      </c>
      <c r="U1650">
        <v>0</v>
      </c>
      <c r="V1650">
        <v>0</v>
      </c>
      <c r="W1650">
        <v>0</v>
      </c>
      <c r="X1650">
        <v>291.88039932958014</v>
      </c>
      <c r="Y1650">
        <v>0</v>
      </c>
      <c r="Z1650">
        <v>50.499720900995534</v>
      </c>
      <c r="AA1650">
        <v>0</v>
      </c>
      <c r="AB1650">
        <v>107.23237591206372</v>
      </c>
      <c r="AC1650">
        <v>0</v>
      </c>
      <c r="AD1650">
        <v>0</v>
      </c>
      <c r="AE1650">
        <v>449.61249614263943</v>
      </c>
    </row>
    <row r="1651" spans="1:31" x14ac:dyDescent="0.3">
      <c r="A1651">
        <v>2575757</v>
      </c>
      <c r="B1651">
        <v>1</v>
      </c>
      <c r="C1651" t="s">
        <v>80</v>
      </c>
      <c r="D1651" t="s">
        <v>103</v>
      </c>
      <c r="E1651" t="s">
        <v>171</v>
      </c>
      <c r="F1651" t="s">
        <v>4951</v>
      </c>
      <c r="G1651" t="s">
        <v>311</v>
      </c>
      <c r="H1651" t="s">
        <v>157</v>
      </c>
      <c r="I1651" t="s">
        <v>136</v>
      </c>
      <c r="J1651" t="s">
        <v>3</v>
      </c>
      <c r="K1651" t="s">
        <v>138</v>
      </c>
      <c r="L1651" t="s">
        <v>4952</v>
      </c>
      <c r="M1651" t="s">
        <v>4953</v>
      </c>
      <c r="N1651">
        <v>1.4375</v>
      </c>
      <c r="O1651">
        <v>0</v>
      </c>
      <c r="P1651">
        <v>1</v>
      </c>
      <c r="Q1651">
        <v>0</v>
      </c>
      <c r="R1651">
        <v>0</v>
      </c>
      <c r="S1651">
        <v>0</v>
      </c>
      <c r="T1651">
        <v>15</v>
      </c>
      <c r="U1651">
        <v>0</v>
      </c>
      <c r="V1651">
        <v>0</v>
      </c>
      <c r="W1651">
        <v>0</v>
      </c>
      <c r="X1651">
        <v>0.31070115957048</v>
      </c>
      <c r="Y1651">
        <v>0</v>
      </c>
      <c r="Z1651">
        <v>0</v>
      </c>
      <c r="AA1651">
        <v>0</v>
      </c>
      <c r="AB1651">
        <v>11.802511742723912</v>
      </c>
      <c r="AC1651">
        <v>0</v>
      </c>
      <c r="AD1651">
        <v>0</v>
      </c>
      <c r="AE1651">
        <v>12.113212902294391</v>
      </c>
    </row>
    <row r="1652" spans="1:31" x14ac:dyDescent="0.3">
      <c r="A1652">
        <v>2555056</v>
      </c>
      <c r="B1652">
        <v>1</v>
      </c>
      <c r="C1652" t="s">
        <v>81</v>
      </c>
      <c r="D1652" t="s">
        <v>118</v>
      </c>
      <c r="E1652" t="s">
        <v>147</v>
      </c>
      <c r="F1652" t="s">
        <v>2842</v>
      </c>
      <c r="G1652" t="s">
        <v>134</v>
      </c>
      <c r="H1652" t="s">
        <v>135</v>
      </c>
      <c r="I1652" t="s">
        <v>136</v>
      </c>
      <c r="J1652" t="s">
        <v>137</v>
      </c>
      <c r="K1652" t="s">
        <v>138</v>
      </c>
      <c r="L1652" t="s">
        <v>4954</v>
      </c>
      <c r="M1652" t="s">
        <v>4955</v>
      </c>
      <c r="N1652">
        <v>0.78722222200000003</v>
      </c>
      <c r="O1652">
        <v>4</v>
      </c>
      <c r="P1652">
        <v>780</v>
      </c>
      <c r="Q1652">
        <v>7</v>
      </c>
      <c r="R1652">
        <v>27</v>
      </c>
      <c r="S1652">
        <v>0</v>
      </c>
      <c r="T1652">
        <v>27</v>
      </c>
      <c r="U1652">
        <v>0</v>
      </c>
      <c r="V1652">
        <v>0</v>
      </c>
      <c r="W1652">
        <v>0.54703249919999997</v>
      </c>
      <c r="X1652">
        <v>71.997402715060076</v>
      </c>
      <c r="Y1652">
        <v>8.0553856991064894</v>
      </c>
      <c r="Z1652">
        <v>25.712462366106095</v>
      </c>
      <c r="AA1652">
        <v>0</v>
      </c>
      <c r="AB1652">
        <v>14.759350986122875</v>
      </c>
      <c r="AC1652">
        <v>0</v>
      </c>
      <c r="AD1652">
        <v>0</v>
      </c>
      <c r="AE1652">
        <v>121.07163426559555</v>
      </c>
    </row>
    <row r="1653" spans="1:31" x14ac:dyDescent="0.3">
      <c r="A1653">
        <v>2555365</v>
      </c>
      <c r="B1653">
        <v>1</v>
      </c>
      <c r="C1653" t="s">
        <v>81</v>
      </c>
      <c r="D1653" t="s">
        <v>128</v>
      </c>
      <c r="E1653" t="s">
        <v>175</v>
      </c>
      <c r="F1653" t="s">
        <v>4956</v>
      </c>
      <c r="G1653" t="s">
        <v>202</v>
      </c>
      <c r="H1653" t="s">
        <v>157</v>
      </c>
      <c r="I1653" t="s">
        <v>136</v>
      </c>
      <c r="J1653" t="s">
        <v>137</v>
      </c>
      <c r="K1653" t="s">
        <v>138</v>
      </c>
      <c r="L1653" t="s">
        <v>4957</v>
      </c>
      <c r="M1653" t="s">
        <v>4958</v>
      </c>
      <c r="N1653">
        <v>1.946111111</v>
      </c>
      <c r="O1653">
        <v>0</v>
      </c>
      <c r="P1653">
        <v>197</v>
      </c>
      <c r="Q1653">
        <v>0</v>
      </c>
      <c r="R1653">
        <v>0</v>
      </c>
      <c r="S1653">
        <v>0</v>
      </c>
      <c r="T1653">
        <v>8</v>
      </c>
      <c r="U1653">
        <v>0</v>
      </c>
      <c r="V1653">
        <v>0</v>
      </c>
      <c r="W1653">
        <v>0</v>
      </c>
      <c r="X1653">
        <v>78.349579689594222</v>
      </c>
      <c r="Y1653">
        <v>0</v>
      </c>
      <c r="Z1653">
        <v>0</v>
      </c>
      <c r="AA1653">
        <v>0</v>
      </c>
      <c r="AB1653">
        <v>29.920324592771269</v>
      </c>
      <c r="AC1653">
        <v>0</v>
      </c>
      <c r="AD1653">
        <v>0</v>
      </c>
      <c r="AE1653">
        <v>108.26990428236549</v>
      </c>
    </row>
    <row r="1654" spans="1:31" x14ac:dyDescent="0.3">
      <c r="A1654">
        <v>2555050</v>
      </c>
      <c r="B1654">
        <v>1</v>
      </c>
      <c r="C1654" t="s">
        <v>81</v>
      </c>
      <c r="D1654" t="s">
        <v>115</v>
      </c>
      <c r="E1654" t="s">
        <v>184</v>
      </c>
      <c r="F1654" t="s">
        <v>4959</v>
      </c>
      <c r="G1654" t="s">
        <v>149</v>
      </c>
      <c r="H1654" t="s">
        <v>135</v>
      </c>
      <c r="I1654" t="s">
        <v>136</v>
      </c>
      <c r="J1654" t="s">
        <v>137</v>
      </c>
      <c r="K1654" t="s">
        <v>138</v>
      </c>
      <c r="L1654" t="s">
        <v>4960</v>
      </c>
      <c r="M1654" t="s">
        <v>4961</v>
      </c>
      <c r="N1654">
        <v>1.8416666660000001</v>
      </c>
      <c r="O1654">
        <v>0</v>
      </c>
      <c r="P1654">
        <v>256</v>
      </c>
      <c r="Q1654">
        <v>0</v>
      </c>
      <c r="R1654">
        <v>3</v>
      </c>
      <c r="S1654">
        <v>0</v>
      </c>
      <c r="T1654">
        <v>22</v>
      </c>
      <c r="U1654">
        <v>0</v>
      </c>
      <c r="V1654">
        <v>0</v>
      </c>
      <c r="W1654">
        <v>0</v>
      </c>
      <c r="X1654">
        <v>32.005189889614677</v>
      </c>
      <c r="Y1654">
        <v>0</v>
      </c>
      <c r="Z1654">
        <v>6.0088799817359995</v>
      </c>
      <c r="AA1654">
        <v>0</v>
      </c>
      <c r="AB1654">
        <v>9.507556570069374</v>
      </c>
      <c r="AC1654">
        <v>0</v>
      </c>
      <c r="AD1654">
        <v>0</v>
      </c>
      <c r="AE1654">
        <v>47.521626441420054</v>
      </c>
    </row>
    <row r="1655" spans="1:31" x14ac:dyDescent="0.3">
      <c r="A1655">
        <v>2555571</v>
      </c>
      <c r="B1655">
        <v>1</v>
      </c>
      <c r="C1655" t="s">
        <v>80</v>
      </c>
      <c r="D1655" t="s">
        <v>93</v>
      </c>
      <c r="E1655" t="s">
        <v>184</v>
      </c>
      <c r="F1655" t="s">
        <v>4962</v>
      </c>
      <c r="G1655" t="s">
        <v>149</v>
      </c>
      <c r="H1655" t="s">
        <v>135</v>
      </c>
      <c r="I1655" t="s">
        <v>136</v>
      </c>
      <c r="J1655" t="s">
        <v>137</v>
      </c>
      <c r="K1655" t="s">
        <v>138</v>
      </c>
      <c r="L1655" t="s">
        <v>4963</v>
      </c>
      <c r="M1655" t="s">
        <v>4964</v>
      </c>
      <c r="N1655">
        <v>2.0138888879999999</v>
      </c>
      <c r="O1655">
        <v>0</v>
      </c>
      <c r="P1655">
        <v>62</v>
      </c>
      <c r="Q1655">
        <v>0</v>
      </c>
      <c r="R1655">
        <v>57</v>
      </c>
      <c r="S1655">
        <v>0</v>
      </c>
      <c r="T1655">
        <v>15</v>
      </c>
      <c r="U1655">
        <v>0</v>
      </c>
      <c r="V1655">
        <v>0</v>
      </c>
      <c r="W1655">
        <v>0</v>
      </c>
      <c r="X1655">
        <v>34.152288890192828</v>
      </c>
      <c r="Y1655">
        <v>0</v>
      </c>
      <c r="Z1655">
        <v>297.45661145065174</v>
      </c>
      <c r="AA1655">
        <v>0</v>
      </c>
      <c r="AB1655">
        <v>20.175382250879696</v>
      </c>
      <c r="AC1655">
        <v>0</v>
      </c>
      <c r="AD1655">
        <v>0</v>
      </c>
      <c r="AE1655">
        <v>351.78428259172426</v>
      </c>
    </row>
    <row r="1656" spans="1:31" x14ac:dyDescent="0.3">
      <c r="A1656">
        <v>2555136</v>
      </c>
      <c r="B1656">
        <v>1</v>
      </c>
      <c r="C1656" t="s">
        <v>81</v>
      </c>
      <c r="D1656" t="s">
        <v>128</v>
      </c>
      <c r="E1656" t="s">
        <v>147</v>
      </c>
      <c r="F1656" t="s">
        <v>4965</v>
      </c>
      <c r="G1656" t="s">
        <v>143</v>
      </c>
      <c r="H1656" t="s">
        <v>135</v>
      </c>
      <c r="I1656" t="s">
        <v>136</v>
      </c>
      <c r="J1656" t="s">
        <v>137</v>
      </c>
      <c r="K1656" t="s">
        <v>144</v>
      </c>
      <c r="L1656" t="s">
        <v>4966</v>
      </c>
      <c r="M1656" t="s">
        <v>4967</v>
      </c>
      <c r="N1656">
        <v>4.6958333330000004</v>
      </c>
      <c r="O1656">
        <v>7</v>
      </c>
      <c r="P1656">
        <v>1185</v>
      </c>
      <c r="Q1656">
        <v>4</v>
      </c>
      <c r="R1656">
        <v>3</v>
      </c>
      <c r="S1656">
        <v>3</v>
      </c>
      <c r="T1656">
        <v>85</v>
      </c>
      <c r="U1656">
        <v>0</v>
      </c>
      <c r="V1656">
        <v>0</v>
      </c>
      <c r="W1656">
        <v>6.9566206516800033</v>
      </c>
      <c r="X1656">
        <v>598.3709914350319</v>
      </c>
      <c r="Y1656">
        <v>77.432382314803206</v>
      </c>
      <c r="Z1656">
        <v>16.36402865039091</v>
      </c>
      <c r="AA1656">
        <v>161.01960948503256</v>
      </c>
      <c r="AB1656">
        <v>112.43879024522245</v>
      </c>
      <c r="AC1656">
        <v>0</v>
      </c>
      <c r="AD1656">
        <v>0</v>
      </c>
      <c r="AE1656">
        <v>972.58242278216107</v>
      </c>
    </row>
    <row r="1657" spans="1:31" x14ac:dyDescent="0.3">
      <c r="A1657">
        <v>2555468</v>
      </c>
      <c r="B1657">
        <v>1</v>
      </c>
      <c r="C1657" t="s">
        <v>80</v>
      </c>
      <c r="D1657" t="s">
        <v>83</v>
      </c>
      <c r="E1657" t="s">
        <v>166</v>
      </c>
      <c r="F1657" t="s">
        <v>4849</v>
      </c>
      <c r="G1657" t="s">
        <v>181</v>
      </c>
      <c r="H1657" t="s">
        <v>157</v>
      </c>
      <c r="I1657" t="s">
        <v>136</v>
      </c>
      <c r="J1657" t="s">
        <v>137</v>
      </c>
      <c r="K1657" t="s">
        <v>138</v>
      </c>
      <c r="L1657" t="s">
        <v>4968</v>
      </c>
      <c r="M1657" t="s">
        <v>4969</v>
      </c>
      <c r="N1657">
        <v>5.3883333330000003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1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40.200798616947381</v>
      </c>
      <c r="AC1657">
        <v>0</v>
      </c>
      <c r="AD1657">
        <v>0</v>
      </c>
      <c r="AE1657">
        <v>40.200798616947381</v>
      </c>
    </row>
    <row r="1658" spans="1:31" x14ac:dyDescent="0.3">
      <c r="A1658">
        <v>2555614</v>
      </c>
      <c r="B1658">
        <v>1</v>
      </c>
      <c r="C1658" t="s">
        <v>80</v>
      </c>
      <c r="D1658" t="s">
        <v>108</v>
      </c>
      <c r="E1658" t="s">
        <v>147</v>
      </c>
      <c r="F1658" t="s">
        <v>1211</v>
      </c>
      <c r="G1658" t="s">
        <v>134</v>
      </c>
      <c r="H1658" t="s">
        <v>135</v>
      </c>
      <c r="I1658" t="s">
        <v>136</v>
      </c>
      <c r="J1658" t="s">
        <v>137</v>
      </c>
      <c r="K1658" t="s">
        <v>138</v>
      </c>
      <c r="L1658" t="s">
        <v>4970</v>
      </c>
      <c r="M1658" t="s">
        <v>4971</v>
      </c>
      <c r="N1658">
        <v>1.2825</v>
      </c>
      <c r="O1658">
        <v>0</v>
      </c>
      <c r="P1658">
        <v>803</v>
      </c>
      <c r="Q1658">
        <v>5</v>
      </c>
      <c r="R1658">
        <v>93</v>
      </c>
      <c r="S1658">
        <v>2</v>
      </c>
      <c r="T1658">
        <v>155</v>
      </c>
      <c r="U1658">
        <v>1</v>
      </c>
      <c r="V1658">
        <v>0</v>
      </c>
      <c r="W1658">
        <v>0</v>
      </c>
      <c r="X1658">
        <v>221.89415963737088</v>
      </c>
      <c r="Y1658">
        <v>47.259451349784015</v>
      </c>
      <c r="Z1658">
        <v>93.676456828565335</v>
      </c>
      <c r="AA1658">
        <v>18.22777844075015</v>
      </c>
      <c r="AB1658">
        <v>160.76672508155102</v>
      </c>
      <c r="AC1658">
        <v>25.522648783362506</v>
      </c>
      <c r="AD1658">
        <v>0</v>
      </c>
      <c r="AE1658">
        <v>567.34722012138388</v>
      </c>
    </row>
    <row r="1659" spans="1:31" x14ac:dyDescent="0.3">
      <c r="A1659">
        <v>2555013</v>
      </c>
      <c r="B1659">
        <v>1</v>
      </c>
      <c r="C1659" t="s">
        <v>80</v>
      </c>
      <c r="D1659" t="s">
        <v>88</v>
      </c>
      <c r="E1659" t="s">
        <v>166</v>
      </c>
      <c r="F1659" t="s">
        <v>2108</v>
      </c>
      <c r="G1659" t="s">
        <v>198</v>
      </c>
      <c r="H1659" t="s">
        <v>157</v>
      </c>
      <c r="I1659" t="s">
        <v>136</v>
      </c>
      <c r="J1659" t="s">
        <v>137</v>
      </c>
      <c r="K1659" t="s">
        <v>138</v>
      </c>
      <c r="L1659" t="s">
        <v>4972</v>
      </c>
      <c r="M1659" t="s">
        <v>4973</v>
      </c>
      <c r="N1659">
        <v>1.122777777</v>
      </c>
      <c r="O1659">
        <v>0</v>
      </c>
      <c r="P1659">
        <v>1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1.2889192064512049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1.2889192064512049</v>
      </c>
    </row>
    <row r="1660" spans="1:31" x14ac:dyDescent="0.3">
      <c r="A1660">
        <v>2555153</v>
      </c>
      <c r="B1660">
        <v>1</v>
      </c>
      <c r="C1660" t="s">
        <v>80</v>
      </c>
      <c r="D1660" t="s">
        <v>83</v>
      </c>
      <c r="E1660" t="s">
        <v>171</v>
      </c>
      <c r="F1660" t="s">
        <v>4974</v>
      </c>
      <c r="G1660" t="s">
        <v>190</v>
      </c>
      <c r="H1660" t="s">
        <v>157</v>
      </c>
      <c r="I1660" t="s">
        <v>136</v>
      </c>
      <c r="J1660" t="s">
        <v>137</v>
      </c>
      <c r="K1660" t="s">
        <v>138</v>
      </c>
      <c r="L1660" t="s">
        <v>4975</v>
      </c>
      <c r="M1660" t="s">
        <v>4976</v>
      </c>
      <c r="N1660">
        <v>4.2052777770000001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8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84.152135275530966</v>
      </c>
      <c r="AC1660">
        <v>0</v>
      </c>
      <c r="AD1660">
        <v>0</v>
      </c>
      <c r="AE1660">
        <v>84.152135275530966</v>
      </c>
    </row>
    <row r="1661" spans="1:31" x14ac:dyDescent="0.3">
      <c r="A1661">
        <v>2555259</v>
      </c>
      <c r="B1661">
        <v>1</v>
      </c>
      <c r="C1661" t="s">
        <v>80</v>
      </c>
      <c r="D1661" t="s">
        <v>103</v>
      </c>
      <c r="E1661" t="s">
        <v>166</v>
      </c>
      <c r="F1661" t="s">
        <v>4977</v>
      </c>
      <c r="G1661" t="s">
        <v>311</v>
      </c>
      <c r="H1661" t="s">
        <v>157</v>
      </c>
      <c r="I1661" t="s">
        <v>136</v>
      </c>
      <c r="J1661" t="s">
        <v>3</v>
      </c>
      <c r="K1661" t="s">
        <v>138</v>
      </c>
      <c r="L1661" t="s">
        <v>4978</v>
      </c>
      <c r="M1661" t="s">
        <v>4979</v>
      </c>
      <c r="N1661">
        <v>5.6408333329999998</v>
      </c>
      <c r="O1661">
        <v>0</v>
      </c>
      <c r="P1661">
        <v>11</v>
      </c>
      <c r="Q1661">
        <v>0</v>
      </c>
      <c r="R1661">
        <v>0</v>
      </c>
      <c r="S1661">
        <v>0</v>
      </c>
      <c r="T1661">
        <v>1</v>
      </c>
      <c r="U1661">
        <v>0</v>
      </c>
      <c r="V1661">
        <v>0</v>
      </c>
      <c r="W1661">
        <v>0</v>
      </c>
      <c r="X1661">
        <v>11.081744159167133</v>
      </c>
      <c r="Y1661">
        <v>0</v>
      </c>
      <c r="Z1661">
        <v>0</v>
      </c>
      <c r="AA1661">
        <v>0</v>
      </c>
      <c r="AB1661">
        <v>12.311796889888333</v>
      </c>
      <c r="AC1661">
        <v>0</v>
      </c>
      <c r="AD1661">
        <v>0</v>
      </c>
      <c r="AE1661">
        <v>23.393541049055464</v>
      </c>
    </row>
    <row r="1662" spans="1:31" x14ac:dyDescent="0.3">
      <c r="A1662">
        <v>2555554</v>
      </c>
      <c r="B1662">
        <v>1</v>
      </c>
      <c r="C1662" t="s">
        <v>80</v>
      </c>
      <c r="D1662" t="s">
        <v>83</v>
      </c>
      <c r="E1662" t="s">
        <v>171</v>
      </c>
      <c r="F1662" t="s">
        <v>540</v>
      </c>
      <c r="G1662" t="s">
        <v>190</v>
      </c>
      <c r="H1662" t="s">
        <v>157</v>
      </c>
      <c r="I1662" t="s">
        <v>136</v>
      </c>
      <c r="J1662" t="s">
        <v>137</v>
      </c>
      <c r="K1662" t="s">
        <v>138</v>
      </c>
      <c r="L1662" t="s">
        <v>4980</v>
      </c>
      <c r="M1662" t="s">
        <v>4981</v>
      </c>
      <c r="N1662">
        <v>1.284166666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4</v>
      </c>
      <c r="U1662">
        <v>0</v>
      </c>
      <c r="V1662">
        <v>1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3.4212961994134368</v>
      </c>
      <c r="AC1662">
        <v>0</v>
      </c>
      <c r="AD1662">
        <v>32.578318507981123</v>
      </c>
      <c r="AE1662">
        <v>35.999614707394556</v>
      </c>
    </row>
    <row r="1663" spans="1:31" x14ac:dyDescent="0.3">
      <c r="A1663">
        <v>2555159</v>
      </c>
      <c r="B1663">
        <v>1</v>
      </c>
      <c r="C1663" t="s">
        <v>80</v>
      </c>
      <c r="D1663" t="s">
        <v>92</v>
      </c>
      <c r="E1663" t="s">
        <v>171</v>
      </c>
      <c r="F1663" t="s">
        <v>4982</v>
      </c>
      <c r="G1663" t="s">
        <v>190</v>
      </c>
      <c r="H1663" t="s">
        <v>157</v>
      </c>
      <c r="I1663" t="s">
        <v>136</v>
      </c>
      <c r="J1663" t="s">
        <v>137</v>
      </c>
      <c r="K1663" t="s">
        <v>138</v>
      </c>
      <c r="L1663" t="s">
        <v>4983</v>
      </c>
      <c r="M1663" t="s">
        <v>4984</v>
      </c>
      <c r="N1663">
        <v>2.8938888880000002</v>
      </c>
      <c r="O1663">
        <v>0</v>
      </c>
      <c r="P1663">
        <v>26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13.276514702394721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13.276514702394721</v>
      </c>
    </row>
    <row r="1664" spans="1:31" x14ac:dyDescent="0.3">
      <c r="A1664">
        <v>2555362</v>
      </c>
      <c r="B1664">
        <v>1</v>
      </c>
      <c r="C1664" t="s">
        <v>80</v>
      </c>
      <c r="D1664" t="s">
        <v>109</v>
      </c>
      <c r="E1664" t="s">
        <v>171</v>
      </c>
      <c r="F1664" t="s">
        <v>4985</v>
      </c>
      <c r="G1664" t="s">
        <v>202</v>
      </c>
      <c r="H1664" t="s">
        <v>157</v>
      </c>
      <c r="I1664" t="s">
        <v>136</v>
      </c>
      <c r="J1664" t="s">
        <v>137</v>
      </c>
      <c r="K1664" t="s">
        <v>138</v>
      </c>
      <c r="L1664" t="s">
        <v>4986</v>
      </c>
      <c r="M1664" t="s">
        <v>4987</v>
      </c>
      <c r="N1664">
        <v>2.5691666660000001</v>
      </c>
      <c r="O1664">
        <v>0</v>
      </c>
      <c r="P1664">
        <v>13</v>
      </c>
      <c r="Q1664">
        <v>0</v>
      </c>
      <c r="R1664">
        <v>5</v>
      </c>
      <c r="S1664">
        <v>0</v>
      </c>
      <c r="T1664">
        <v>9</v>
      </c>
      <c r="U1664">
        <v>0</v>
      </c>
      <c r="V1664">
        <v>0</v>
      </c>
      <c r="W1664">
        <v>0</v>
      </c>
      <c r="X1664">
        <v>8.7049191045776855</v>
      </c>
      <c r="Y1664">
        <v>0</v>
      </c>
      <c r="Z1664">
        <v>45.429312321288137</v>
      </c>
      <c r="AA1664">
        <v>0</v>
      </c>
      <c r="AB1664">
        <v>6.3726630076751105</v>
      </c>
      <c r="AC1664">
        <v>0</v>
      </c>
      <c r="AD1664">
        <v>0</v>
      </c>
      <c r="AE1664">
        <v>60.506894433540928</v>
      </c>
    </row>
    <row r="1665" spans="1:31" x14ac:dyDescent="0.3">
      <c r="A1665">
        <v>2555176</v>
      </c>
      <c r="B1665">
        <v>1</v>
      </c>
      <c r="C1665" t="s">
        <v>80</v>
      </c>
      <c r="D1665" t="s">
        <v>104</v>
      </c>
      <c r="E1665" t="s">
        <v>166</v>
      </c>
      <c r="F1665" t="s">
        <v>4988</v>
      </c>
      <c r="G1665" t="s">
        <v>311</v>
      </c>
      <c r="H1665" t="s">
        <v>157</v>
      </c>
      <c r="I1665" t="s">
        <v>136</v>
      </c>
      <c r="J1665" t="s">
        <v>3</v>
      </c>
      <c r="K1665" t="s">
        <v>138</v>
      </c>
      <c r="L1665" t="s">
        <v>4989</v>
      </c>
      <c r="M1665" t="s">
        <v>4990</v>
      </c>
      <c r="N1665">
        <v>2.931944444</v>
      </c>
      <c r="O1665">
        <v>0</v>
      </c>
      <c r="P1665">
        <v>3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2.1157310727688525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2.1157310727688525</v>
      </c>
    </row>
    <row r="1666" spans="1:31" x14ac:dyDescent="0.3">
      <c r="A1666">
        <v>2555219</v>
      </c>
      <c r="B1666">
        <v>1</v>
      </c>
      <c r="C1666" t="s">
        <v>81</v>
      </c>
      <c r="D1666" t="s">
        <v>127</v>
      </c>
      <c r="E1666" t="s">
        <v>147</v>
      </c>
      <c r="F1666" t="s">
        <v>4991</v>
      </c>
      <c r="G1666" t="s">
        <v>134</v>
      </c>
      <c r="H1666" t="s">
        <v>135</v>
      </c>
      <c r="I1666" t="s">
        <v>136</v>
      </c>
      <c r="J1666" t="s">
        <v>137</v>
      </c>
      <c r="K1666" t="s">
        <v>138</v>
      </c>
      <c r="L1666" t="s">
        <v>4992</v>
      </c>
      <c r="M1666" t="s">
        <v>4993</v>
      </c>
      <c r="N1666">
        <v>2.3250000000000002</v>
      </c>
      <c r="O1666">
        <v>5</v>
      </c>
      <c r="P1666">
        <v>12</v>
      </c>
      <c r="Q1666">
        <v>184</v>
      </c>
      <c r="R1666">
        <v>121</v>
      </c>
      <c r="S1666">
        <v>16</v>
      </c>
      <c r="T1666">
        <v>8</v>
      </c>
      <c r="U1666">
        <v>0</v>
      </c>
      <c r="V1666">
        <v>0</v>
      </c>
      <c r="W1666">
        <v>3.8292992330286006</v>
      </c>
      <c r="X1666">
        <v>3.2997974136562309</v>
      </c>
      <c r="Y1666">
        <v>996.04668257821561</v>
      </c>
      <c r="Z1666">
        <v>314.24788793847546</v>
      </c>
      <c r="AA1666">
        <v>54.067675780550893</v>
      </c>
      <c r="AB1666">
        <v>17.213653546240764</v>
      </c>
      <c r="AC1666">
        <v>0</v>
      </c>
      <c r="AD1666">
        <v>0</v>
      </c>
      <c r="AE1666">
        <v>1388.7049964901676</v>
      </c>
    </row>
    <row r="1667" spans="1:31" x14ac:dyDescent="0.3">
      <c r="A1667">
        <v>2555617</v>
      </c>
      <c r="B1667">
        <v>1</v>
      </c>
      <c r="C1667" t="s">
        <v>80</v>
      </c>
      <c r="D1667" t="s">
        <v>83</v>
      </c>
      <c r="E1667" t="s">
        <v>147</v>
      </c>
      <c r="F1667" t="s">
        <v>4994</v>
      </c>
      <c r="G1667" t="s">
        <v>134</v>
      </c>
      <c r="H1667" t="s">
        <v>135</v>
      </c>
      <c r="I1667" t="s">
        <v>136</v>
      </c>
      <c r="J1667" t="s">
        <v>137</v>
      </c>
      <c r="K1667" t="s">
        <v>138</v>
      </c>
      <c r="L1667" t="s">
        <v>4995</v>
      </c>
      <c r="M1667" t="s">
        <v>4996</v>
      </c>
      <c r="N1667">
        <v>0.23111111100000001</v>
      </c>
      <c r="O1667">
        <v>0</v>
      </c>
      <c r="P1667">
        <v>0</v>
      </c>
      <c r="Q1667">
        <v>0</v>
      </c>
      <c r="R1667">
        <v>0</v>
      </c>
      <c r="S1667">
        <v>4</v>
      </c>
      <c r="T1667">
        <v>0</v>
      </c>
      <c r="U1667">
        <v>5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6.1073672097022573</v>
      </c>
      <c r="AB1667">
        <v>0</v>
      </c>
      <c r="AC1667">
        <v>47.829524547168006</v>
      </c>
      <c r="AD1667">
        <v>0</v>
      </c>
      <c r="AE1667">
        <v>53.936891756870267</v>
      </c>
    </row>
    <row r="1668" spans="1:31" x14ac:dyDescent="0.3">
      <c r="A1668">
        <v>2555431</v>
      </c>
      <c r="B1668">
        <v>1</v>
      </c>
      <c r="C1668" t="s">
        <v>80</v>
      </c>
      <c r="D1668" t="s">
        <v>103</v>
      </c>
      <c r="E1668" t="s">
        <v>132</v>
      </c>
      <c r="F1668" t="s">
        <v>4997</v>
      </c>
      <c r="G1668" t="s">
        <v>134</v>
      </c>
      <c r="H1668" t="s">
        <v>135</v>
      </c>
      <c r="I1668" t="s">
        <v>136</v>
      </c>
      <c r="J1668" t="s">
        <v>137</v>
      </c>
      <c r="K1668" t="s">
        <v>138</v>
      </c>
      <c r="L1668" t="s">
        <v>4998</v>
      </c>
      <c r="M1668" t="s">
        <v>4999</v>
      </c>
      <c r="N1668">
        <v>0.93472222199999999</v>
      </c>
      <c r="O1668">
        <v>0</v>
      </c>
      <c r="P1668">
        <v>9859</v>
      </c>
      <c r="Q1668">
        <v>1</v>
      </c>
      <c r="R1668">
        <v>59</v>
      </c>
      <c r="S1668">
        <v>2</v>
      </c>
      <c r="T1668">
        <v>1988</v>
      </c>
      <c r="U1668">
        <v>0</v>
      </c>
      <c r="V1668">
        <v>1</v>
      </c>
      <c r="W1668">
        <v>0</v>
      </c>
      <c r="X1668">
        <v>2122.1641931433041</v>
      </c>
      <c r="Y1668">
        <v>5.8188074186249997E-3</v>
      </c>
      <c r="Z1668">
        <v>78.154626259115929</v>
      </c>
      <c r="AA1668">
        <v>188.07956353090168</v>
      </c>
      <c r="AB1668">
        <v>2442.3995707350332</v>
      </c>
      <c r="AC1668">
        <v>0</v>
      </c>
      <c r="AD1668">
        <v>4.1885607723093328</v>
      </c>
      <c r="AE1668">
        <v>4834.9923332480839</v>
      </c>
    </row>
    <row r="1669" spans="1:31" x14ac:dyDescent="0.3">
      <c r="A1669">
        <v>2555425</v>
      </c>
      <c r="B1669">
        <v>1</v>
      </c>
      <c r="C1669" t="s">
        <v>81</v>
      </c>
      <c r="D1669" t="s">
        <v>118</v>
      </c>
      <c r="E1669" t="s">
        <v>141</v>
      </c>
      <c r="F1669" t="s">
        <v>2452</v>
      </c>
      <c r="G1669" t="s">
        <v>134</v>
      </c>
      <c r="H1669" t="s">
        <v>135</v>
      </c>
      <c r="I1669" t="s">
        <v>136</v>
      </c>
      <c r="J1669" t="s">
        <v>137</v>
      </c>
      <c r="K1669" t="s">
        <v>138</v>
      </c>
      <c r="L1669" t="s">
        <v>5000</v>
      </c>
      <c r="M1669" t="s">
        <v>5001</v>
      </c>
      <c r="N1669">
        <v>0.38750000000000001</v>
      </c>
      <c r="O1669">
        <v>5</v>
      </c>
      <c r="P1669">
        <v>1608</v>
      </c>
      <c r="Q1669">
        <v>226</v>
      </c>
      <c r="R1669">
        <v>160</v>
      </c>
      <c r="S1669">
        <v>34</v>
      </c>
      <c r="T1669">
        <v>160</v>
      </c>
      <c r="U1669">
        <v>1</v>
      </c>
      <c r="V1669">
        <v>1</v>
      </c>
      <c r="W1669">
        <v>1.2145710083508003</v>
      </c>
      <c r="X1669">
        <v>132.23158027891435</v>
      </c>
      <c r="Y1669">
        <v>388.32086082654757</v>
      </c>
      <c r="Z1669">
        <v>86.352465675430352</v>
      </c>
      <c r="AA1669">
        <v>113.26038753097835</v>
      </c>
      <c r="AB1669">
        <v>54.907366133836007</v>
      </c>
      <c r="AC1669">
        <v>1.2202733350079999</v>
      </c>
      <c r="AD1669">
        <v>4.0216037581125005E-2</v>
      </c>
      <c r="AE1669">
        <v>777.54772082664658</v>
      </c>
    </row>
    <row r="1670" spans="1:31" x14ac:dyDescent="0.3">
      <c r="A1670">
        <v>2555133</v>
      </c>
      <c r="B1670">
        <v>1</v>
      </c>
      <c r="C1670" t="s">
        <v>80</v>
      </c>
      <c r="D1670" t="s">
        <v>101</v>
      </c>
      <c r="E1670" t="s">
        <v>184</v>
      </c>
      <c r="F1670" t="s">
        <v>5002</v>
      </c>
      <c r="G1670" t="s">
        <v>194</v>
      </c>
      <c r="H1670" t="s">
        <v>135</v>
      </c>
      <c r="I1670" t="s">
        <v>136</v>
      </c>
      <c r="J1670" t="s">
        <v>137</v>
      </c>
      <c r="K1670" t="s">
        <v>144</v>
      </c>
      <c r="L1670" t="s">
        <v>5003</v>
      </c>
      <c r="M1670" t="s">
        <v>5004</v>
      </c>
      <c r="N1670">
        <v>1.8149999999999999</v>
      </c>
      <c r="O1670">
        <v>0</v>
      </c>
      <c r="P1670">
        <v>1796</v>
      </c>
      <c r="Q1670">
        <v>0</v>
      </c>
      <c r="R1670">
        <v>1</v>
      </c>
      <c r="S1670">
        <v>8</v>
      </c>
      <c r="T1670">
        <v>108</v>
      </c>
      <c r="U1670">
        <v>0</v>
      </c>
      <c r="V1670">
        <v>0</v>
      </c>
      <c r="W1670">
        <v>0</v>
      </c>
      <c r="X1670">
        <v>621.78497539059492</v>
      </c>
      <c r="Y1670">
        <v>0</v>
      </c>
      <c r="Z1670">
        <v>3.6691250641350003E-2</v>
      </c>
      <c r="AA1670">
        <v>865.97760375783753</v>
      </c>
      <c r="AB1670">
        <v>415.4496375008905</v>
      </c>
      <c r="AC1670">
        <v>0</v>
      </c>
      <c r="AD1670">
        <v>0</v>
      </c>
      <c r="AE1670">
        <v>1903.2489078999643</v>
      </c>
    </row>
    <row r="1671" spans="1:31" x14ac:dyDescent="0.3">
      <c r="A1671">
        <v>2555382</v>
      </c>
      <c r="B1671">
        <v>1</v>
      </c>
      <c r="C1671" t="s">
        <v>80</v>
      </c>
      <c r="D1671" t="s">
        <v>98</v>
      </c>
      <c r="E1671" t="s">
        <v>171</v>
      </c>
      <c r="F1671" t="s">
        <v>5005</v>
      </c>
      <c r="G1671" t="s">
        <v>202</v>
      </c>
      <c r="H1671" t="s">
        <v>157</v>
      </c>
      <c r="I1671" t="s">
        <v>136</v>
      </c>
      <c r="J1671" t="s">
        <v>137</v>
      </c>
      <c r="K1671" t="s">
        <v>138</v>
      </c>
      <c r="L1671" t="s">
        <v>5006</v>
      </c>
      <c r="M1671" t="s">
        <v>5007</v>
      </c>
      <c r="N1671">
        <v>3.318888888</v>
      </c>
      <c r="O1671">
        <v>0</v>
      </c>
      <c r="P1671">
        <v>51</v>
      </c>
      <c r="Q1671">
        <v>0</v>
      </c>
      <c r="R1671">
        <v>2</v>
      </c>
      <c r="S1671">
        <v>0</v>
      </c>
      <c r="T1671">
        <v>7</v>
      </c>
      <c r="U1671">
        <v>0</v>
      </c>
      <c r="V1671">
        <v>0</v>
      </c>
      <c r="W1671">
        <v>0</v>
      </c>
      <c r="X1671">
        <v>29.888111367094275</v>
      </c>
      <c r="Y1671">
        <v>0</v>
      </c>
      <c r="Z1671">
        <v>3.5745598590028802</v>
      </c>
      <c r="AA1671">
        <v>0</v>
      </c>
      <c r="AB1671">
        <v>6.420498238885771</v>
      </c>
      <c r="AC1671">
        <v>0</v>
      </c>
      <c r="AD1671">
        <v>0</v>
      </c>
      <c r="AE1671">
        <v>39.883169464982927</v>
      </c>
    </row>
    <row r="1672" spans="1:31" x14ac:dyDescent="0.3">
      <c r="A1672">
        <v>2555282</v>
      </c>
      <c r="B1672">
        <v>1</v>
      </c>
      <c r="C1672" t="s">
        <v>81</v>
      </c>
      <c r="D1672" t="s">
        <v>118</v>
      </c>
      <c r="E1672" t="s">
        <v>171</v>
      </c>
      <c r="F1672" t="s">
        <v>5008</v>
      </c>
      <c r="G1672" t="s">
        <v>190</v>
      </c>
      <c r="H1672" t="s">
        <v>157</v>
      </c>
      <c r="I1672" t="s">
        <v>136</v>
      </c>
      <c r="J1672" t="s">
        <v>137</v>
      </c>
      <c r="K1672" t="s">
        <v>138</v>
      </c>
      <c r="L1672" t="s">
        <v>5009</v>
      </c>
      <c r="M1672" t="s">
        <v>5010</v>
      </c>
      <c r="N1672">
        <v>4.2813888880000004</v>
      </c>
      <c r="O1672">
        <v>0</v>
      </c>
      <c r="P1672">
        <v>3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2.5073401362645305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2.5073401362645305</v>
      </c>
    </row>
    <row r="1673" spans="1:31" x14ac:dyDescent="0.3">
      <c r="A1673">
        <v>2555185</v>
      </c>
      <c r="B1673">
        <v>1</v>
      </c>
      <c r="C1673" t="s">
        <v>80</v>
      </c>
      <c r="D1673" t="s">
        <v>95</v>
      </c>
      <c r="E1673" t="s">
        <v>171</v>
      </c>
      <c r="F1673" t="s">
        <v>4658</v>
      </c>
      <c r="G1673" t="s">
        <v>194</v>
      </c>
      <c r="H1673" t="s">
        <v>157</v>
      </c>
      <c r="I1673" t="s">
        <v>136</v>
      </c>
      <c r="J1673" t="s">
        <v>137</v>
      </c>
      <c r="K1673" t="s">
        <v>144</v>
      </c>
      <c r="L1673" t="s">
        <v>5011</v>
      </c>
      <c r="M1673" t="s">
        <v>5012</v>
      </c>
      <c r="N1673">
        <v>5.136111111</v>
      </c>
      <c r="O1673">
        <v>0</v>
      </c>
      <c r="P1673">
        <v>10</v>
      </c>
      <c r="Q1673">
        <v>0</v>
      </c>
      <c r="R1673">
        <v>0</v>
      </c>
      <c r="S1673">
        <v>0</v>
      </c>
      <c r="T1673">
        <v>1</v>
      </c>
      <c r="U1673">
        <v>0</v>
      </c>
      <c r="V1673">
        <v>0</v>
      </c>
      <c r="W1673">
        <v>0</v>
      </c>
      <c r="X1673">
        <v>8.647934768132588</v>
      </c>
      <c r="Y1673">
        <v>0</v>
      </c>
      <c r="Z1673">
        <v>0</v>
      </c>
      <c r="AA1673">
        <v>0</v>
      </c>
      <c r="AB1673">
        <v>11.088213001426666</v>
      </c>
      <c r="AC1673">
        <v>0</v>
      </c>
      <c r="AD1673">
        <v>0</v>
      </c>
      <c r="AE1673">
        <v>19.736147769559253</v>
      </c>
    </row>
    <row r="1674" spans="1:31" x14ac:dyDescent="0.3">
      <c r="A1674">
        <v>2555162</v>
      </c>
      <c r="B1674">
        <v>1</v>
      </c>
      <c r="C1674" t="s">
        <v>80</v>
      </c>
      <c r="D1674" t="s">
        <v>99</v>
      </c>
      <c r="E1674" t="s">
        <v>155</v>
      </c>
      <c r="F1674" t="s">
        <v>2517</v>
      </c>
      <c r="G1674" t="s">
        <v>143</v>
      </c>
      <c r="H1674" t="s">
        <v>157</v>
      </c>
      <c r="I1674" t="s">
        <v>136</v>
      </c>
      <c r="J1674" t="s">
        <v>137</v>
      </c>
      <c r="K1674" t="s">
        <v>144</v>
      </c>
      <c r="L1674" t="s">
        <v>5013</v>
      </c>
      <c r="M1674" t="s">
        <v>5014</v>
      </c>
      <c r="N1674">
        <v>7.528611111</v>
      </c>
      <c r="O1674">
        <v>0</v>
      </c>
      <c r="P1674">
        <v>41</v>
      </c>
      <c r="Q1674">
        <v>0</v>
      </c>
      <c r="R1674">
        <v>1</v>
      </c>
      <c r="S1674">
        <v>0</v>
      </c>
      <c r="T1674">
        <v>44</v>
      </c>
      <c r="U1674">
        <v>0</v>
      </c>
      <c r="V1674">
        <v>1</v>
      </c>
      <c r="W1674">
        <v>0</v>
      </c>
      <c r="X1674">
        <v>59.664445049277511</v>
      </c>
      <c r="Y1674">
        <v>0</v>
      </c>
      <c r="Z1674">
        <v>0.10749355197380001</v>
      </c>
      <c r="AA1674">
        <v>0</v>
      </c>
      <c r="AB1674">
        <v>732.95777251923084</v>
      </c>
      <c r="AC1674">
        <v>0</v>
      </c>
      <c r="AD1674">
        <v>173.44332066362875</v>
      </c>
      <c r="AE1674">
        <v>966.17303178411089</v>
      </c>
    </row>
    <row r="1675" spans="1:31" x14ac:dyDescent="0.3">
      <c r="A1675">
        <v>2555022</v>
      </c>
      <c r="B1675">
        <v>1</v>
      </c>
      <c r="C1675" t="s">
        <v>80</v>
      </c>
      <c r="D1675" t="s">
        <v>82</v>
      </c>
      <c r="E1675" t="s">
        <v>184</v>
      </c>
      <c r="F1675" t="s">
        <v>5015</v>
      </c>
      <c r="G1675" t="s">
        <v>194</v>
      </c>
      <c r="H1675" t="s">
        <v>135</v>
      </c>
      <c r="I1675" t="s">
        <v>136</v>
      </c>
      <c r="J1675" t="s">
        <v>137</v>
      </c>
      <c r="K1675" t="s">
        <v>144</v>
      </c>
      <c r="L1675" t="s">
        <v>5016</v>
      </c>
      <c r="M1675" t="s">
        <v>5017</v>
      </c>
      <c r="N1675">
        <v>1.5508333329999999</v>
      </c>
      <c r="O1675">
        <v>0</v>
      </c>
      <c r="P1675">
        <v>15</v>
      </c>
      <c r="Q1675">
        <v>0</v>
      </c>
      <c r="R1675">
        <v>0</v>
      </c>
      <c r="S1675">
        <v>0</v>
      </c>
      <c r="T1675">
        <v>574</v>
      </c>
      <c r="U1675">
        <v>0</v>
      </c>
      <c r="V1675">
        <v>2</v>
      </c>
      <c r="W1675">
        <v>0</v>
      </c>
      <c r="X1675">
        <v>2.8208043659440873</v>
      </c>
      <c r="Y1675">
        <v>0</v>
      </c>
      <c r="Z1675">
        <v>0</v>
      </c>
      <c r="AA1675">
        <v>0</v>
      </c>
      <c r="AB1675">
        <v>289.67571773323186</v>
      </c>
      <c r="AC1675">
        <v>0</v>
      </c>
      <c r="AD1675">
        <v>17.104968191957468</v>
      </c>
      <c r="AE1675">
        <v>309.60149029113342</v>
      </c>
    </row>
    <row r="1676" spans="1:31" x14ac:dyDescent="0.3">
      <c r="A1676">
        <v>2555640</v>
      </c>
      <c r="B1676">
        <v>1</v>
      </c>
      <c r="C1676" t="s">
        <v>81</v>
      </c>
      <c r="D1676" t="s">
        <v>118</v>
      </c>
      <c r="E1676" t="s">
        <v>184</v>
      </c>
      <c r="F1676" t="s">
        <v>5018</v>
      </c>
      <c r="G1676" t="s">
        <v>149</v>
      </c>
      <c r="H1676" t="s">
        <v>135</v>
      </c>
      <c r="I1676" t="s">
        <v>136</v>
      </c>
      <c r="J1676" t="s">
        <v>137</v>
      </c>
      <c r="K1676" t="s">
        <v>138</v>
      </c>
      <c r="L1676" t="s">
        <v>5019</v>
      </c>
      <c r="M1676" t="s">
        <v>5020</v>
      </c>
      <c r="N1676">
        <v>0.34583333300000002</v>
      </c>
      <c r="O1676">
        <v>0</v>
      </c>
      <c r="P1676">
        <v>0</v>
      </c>
      <c r="Q1676">
        <v>3</v>
      </c>
      <c r="R1676">
        <v>0</v>
      </c>
      <c r="S1676">
        <v>2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0.57182484151284663</v>
      </c>
      <c r="Z1676">
        <v>0</v>
      </c>
      <c r="AA1676">
        <v>0.55409391644782502</v>
      </c>
      <c r="AB1676">
        <v>0</v>
      </c>
      <c r="AC1676">
        <v>0</v>
      </c>
      <c r="AD1676">
        <v>0</v>
      </c>
      <c r="AE1676">
        <v>1.1259187579606715</v>
      </c>
    </row>
    <row r="1677" spans="1:31" x14ac:dyDescent="0.3">
      <c r="A1677">
        <v>2555500</v>
      </c>
      <c r="B1677">
        <v>1</v>
      </c>
      <c r="C1677" t="s">
        <v>80</v>
      </c>
      <c r="D1677" t="s">
        <v>88</v>
      </c>
      <c r="E1677" t="s">
        <v>166</v>
      </c>
      <c r="F1677" t="s">
        <v>5021</v>
      </c>
      <c r="G1677" t="s">
        <v>198</v>
      </c>
      <c r="H1677" t="s">
        <v>157</v>
      </c>
      <c r="I1677" t="s">
        <v>136</v>
      </c>
      <c r="J1677" t="s">
        <v>137</v>
      </c>
      <c r="K1677" t="s">
        <v>138</v>
      </c>
      <c r="L1677" t="s">
        <v>5022</v>
      </c>
      <c r="M1677" t="s">
        <v>5023</v>
      </c>
      <c r="N1677">
        <v>1.41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1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10.381080113453026</v>
      </c>
      <c r="AC1677">
        <v>0</v>
      </c>
      <c r="AD1677">
        <v>0</v>
      </c>
      <c r="AE1677">
        <v>10.381080113453026</v>
      </c>
    </row>
    <row r="1678" spans="1:31" x14ac:dyDescent="0.3">
      <c r="A1678">
        <v>2555016</v>
      </c>
      <c r="B1678">
        <v>1</v>
      </c>
      <c r="C1678" t="s">
        <v>80</v>
      </c>
      <c r="D1678" t="s">
        <v>83</v>
      </c>
      <c r="E1678" t="s">
        <v>171</v>
      </c>
      <c r="F1678" t="s">
        <v>4299</v>
      </c>
      <c r="G1678" t="s">
        <v>190</v>
      </c>
      <c r="H1678" t="s">
        <v>157</v>
      </c>
      <c r="I1678" t="s">
        <v>136</v>
      </c>
      <c r="J1678" t="s">
        <v>137</v>
      </c>
      <c r="K1678" t="s">
        <v>138</v>
      </c>
      <c r="L1678" t="s">
        <v>5024</v>
      </c>
      <c r="M1678" t="s">
        <v>5025</v>
      </c>
      <c r="N1678">
        <v>1.293055555</v>
      </c>
      <c r="O1678">
        <v>0</v>
      </c>
      <c r="P1678">
        <v>52</v>
      </c>
      <c r="Q1678">
        <v>0</v>
      </c>
      <c r="R1678">
        <v>0</v>
      </c>
      <c r="S1678">
        <v>0</v>
      </c>
      <c r="T1678">
        <v>20</v>
      </c>
      <c r="U1678">
        <v>0</v>
      </c>
      <c r="V1678">
        <v>0</v>
      </c>
      <c r="W1678">
        <v>0</v>
      </c>
      <c r="X1678">
        <v>11.941637803196057</v>
      </c>
      <c r="Y1678">
        <v>0</v>
      </c>
      <c r="Z1678">
        <v>0</v>
      </c>
      <c r="AA1678">
        <v>0</v>
      </c>
      <c r="AB1678">
        <v>33.278409986036273</v>
      </c>
      <c r="AC1678">
        <v>0</v>
      </c>
      <c r="AD1678">
        <v>0</v>
      </c>
      <c r="AE1678">
        <v>45.220047789232332</v>
      </c>
    </row>
    <row r="1679" spans="1:31" x14ac:dyDescent="0.3">
      <c r="A1679">
        <v>2555354</v>
      </c>
      <c r="B1679">
        <v>1</v>
      </c>
      <c r="C1679" t="s">
        <v>80</v>
      </c>
      <c r="D1679" t="s">
        <v>97</v>
      </c>
      <c r="E1679" t="s">
        <v>166</v>
      </c>
      <c r="F1679" t="s">
        <v>5026</v>
      </c>
      <c r="G1679" t="s">
        <v>181</v>
      </c>
      <c r="H1679" t="s">
        <v>157</v>
      </c>
      <c r="I1679" t="s">
        <v>136</v>
      </c>
      <c r="J1679" t="s">
        <v>137</v>
      </c>
      <c r="K1679" t="s">
        <v>138</v>
      </c>
      <c r="L1679" t="s">
        <v>5027</v>
      </c>
      <c r="M1679" t="s">
        <v>5028</v>
      </c>
      <c r="N1679">
        <v>1.8025</v>
      </c>
      <c r="O1679">
        <v>0</v>
      </c>
      <c r="P1679">
        <v>1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0.59004551910161251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0.59004551910161251</v>
      </c>
    </row>
    <row r="1680" spans="1:31" x14ac:dyDescent="0.3">
      <c r="A1680">
        <v>2555062</v>
      </c>
      <c r="B1680">
        <v>1</v>
      </c>
      <c r="C1680" t="s">
        <v>81</v>
      </c>
      <c r="D1680" t="s">
        <v>127</v>
      </c>
      <c r="E1680" t="s">
        <v>147</v>
      </c>
      <c r="F1680" t="s">
        <v>5029</v>
      </c>
      <c r="G1680" t="s">
        <v>134</v>
      </c>
      <c r="H1680" t="s">
        <v>135</v>
      </c>
      <c r="I1680" t="s">
        <v>136</v>
      </c>
      <c r="J1680" t="s">
        <v>137</v>
      </c>
      <c r="K1680" t="s">
        <v>138</v>
      </c>
      <c r="L1680" t="s">
        <v>5030</v>
      </c>
      <c r="M1680" t="s">
        <v>5031</v>
      </c>
      <c r="N1680">
        <v>0.89388888799999999</v>
      </c>
      <c r="O1680">
        <v>3</v>
      </c>
      <c r="P1680">
        <v>4</v>
      </c>
      <c r="Q1680">
        <v>44</v>
      </c>
      <c r="R1680">
        <v>20</v>
      </c>
      <c r="S1680">
        <v>2</v>
      </c>
      <c r="T1680">
        <v>2</v>
      </c>
      <c r="U1680">
        <v>0</v>
      </c>
      <c r="V1680">
        <v>0</v>
      </c>
      <c r="W1680">
        <v>1.0774786635146132</v>
      </c>
      <c r="X1680">
        <v>1.3470156042197401</v>
      </c>
      <c r="Y1680">
        <v>53.428375865876816</v>
      </c>
      <c r="Z1680">
        <v>75.827995389517397</v>
      </c>
      <c r="AA1680">
        <v>0.61793395265559004</v>
      </c>
      <c r="AB1680">
        <v>0.40261935898864165</v>
      </c>
      <c r="AC1680">
        <v>0</v>
      </c>
      <c r="AD1680">
        <v>0</v>
      </c>
      <c r="AE1680">
        <v>132.7014188347728</v>
      </c>
    </row>
    <row r="1681" spans="1:31" x14ac:dyDescent="0.3">
      <c r="A1681">
        <v>2555308</v>
      </c>
      <c r="B1681">
        <v>1</v>
      </c>
      <c r="C1681" t="s">
        <v>80</v>
      </c>
      <c r="D1681" t="s">
        <v>98</v>
      </c>
      <c r="E1681" t="s">
        <v>155</v>
      </c>
      <c r="F1681" t="s">
        <v>5032</v>
      </c>
      <c r="G1681" t="s">
        <v>190</v>
      </c>
      <c r="H1681" t="s">
        <v>157</v>
      </c>
      <c r="I1681" t="s">
        <v>136</v>
      </c>
      <c r="J1681" t="s">
        <v>137</v>
      </c>
      <c r="K1681" t="s">
        <v>138</v>
      </c>
      <c r="L1681" t="s">
        <v>5033</v>
      </c>
      <c r="M1681" t="s">
        <v>5034</v>
      </c>
      <c r="N1681">
        <v>1.285833333</v>
      </c>
      <c r="O1681">
        <v>0</v>
      </c>
      <c r="P1681">
        <v>0</v>
      </c>
      <c r="Q1681">
        <v>0</v>
      </c>
      <c r="R1681">
        <v>6</v>
      </c>
      <c r="S1681">
        <v>0</v>
      </c>
      <c r="T1681">
        <v>4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6.6791036372521893</v>
      </c>
      <c r="AA1681">
        <v>0</v>
      </c>
      <c r="AB1681">
        <v>4.9180563005199494</v>
      </c>
      <c r="AC1681">
        <v>0</v>
      </c>
      <c r="AD1681">
        <v>0</v>
      </c>
      <c r="AE1681">
        <v>11.597159937772139</v>
      </c>
    </row>
    <row r="1682" spans="1:31" x14ac:dyDescent="0.3">
      <c r="A1682">
        <v>2555646</v>
      </c>
      <c r="B1682">
        <v>1</v>
      </c>
      <c r="C1682" t="s">
        <v>80</v>
      </c>
      <c r="D1682" t="s">
        <v>94</v>
      </c>
      <c r="E1682" t="s">
        <v>141</v>
      </c>
      <c r="F1682" t="s">
        <v>5035</v>
      </c>
      <c r="G1682" t="s">
        <v>134</v>
      </c>
      <c r="H1682" t="s">
        <v>135</v>
      </c>
      <c r="I1682" t="s">
        <v>136</v>
      </c>
      <c r="J1682" t="s">
        <v>137</v>
      </c>
      <c r="K1682" t="s">
        <v>138</v>
      </c>
      <c r="L1682" t="s">
        <v>5036</v>
      </c>
      <c r="M1682" t="s">
        <v>5037</v>
      </c>
      <c r="N1682">
        <v>0.27555555500000001</v>
      </c>
      <c r="O1682">
        <v>0</v>
      </c>
      <c r="P1682">
        <v>218</v>
      </c>
      <c r="Q1682">
        <v>29</v>
      </c>
      <c r="R1682">
        <v>6</v>
      </c>
      <c r="S1682">
        <v>6</v>
      </c>
      <c r="T1682">
        <v>27</v>
      </c>
      <c r="U1682">
        <v>0</v>
      </c>
      <c r="V1682">
        <v>0</v>
      </c>
      <c r="W1682">
        <v>0</v>
      </c>
      <c r="X1682">
        <v>7.0748305601088894</v>
      </c>
      <c r="Y1682">
        <v>7.0377970460724812</v>
      </c>
      <c r="Z1682">
        <v>0.95053152888308656</v>
      </c>
      <c r="AA1682">
        <v>13.524488701722579</v>
      </c>
      <c r="AB1682">
        <v>3.4265561663802142</v>
      </c>
      <c r="AC1682">
        <v>0</v>
      </c>
      <c r="AD1682">
        <v>0</v>
      </c>
      <c r="AE1682">
        <v>32.014204003167251</v>
      </c>
    </row>
    <row r="1683" spans="1:31" x14ac:dyDescent="0.3">
      <c r="A1683">
        <v>2555314</v>
      </c>
      <c r="B1683">
        <v>1</v>
      </c>
      <c r="C1683" t="s">
        <v>80</v>
      </c>
      <c r="D1683" t="s">
        <v>107</v>
      </c>
      <c r="E1683" t="s">
        <v>166</v>
      </c>
      <c r="F1683" t="s">
        <v>5038</v>
      </c>
      <c r="G1683" t="s">
        <v>181</v>
      </c>
      <c r="H1683" t="s">
        <v>157</v>
      </c>
      <c r="I1683" t="s">
        <v>136</v>
      </c>
      <c r="J1683" t="s">
        <v>137</v>
      </c>
      <c r="K1683" t="s">
        <v>138</v>
      </c>
      <c r="L1683" t="s">
        <v>5039</v>
      </c>
      <c r="M1683" t="s">
        <v>5040</v>
      </c>
      <c r="N1683">
        <v>2.1577777770000002</v>
      </c>
      <c r="O1683">
        <v>0</v>
      </c>
      <c r="P1683">
        <v>1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0.11647946394224334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0.11647946394224334</v>
      </c>
    </row>
    <row r="1684" spans="1:31" x14ac:dyDescent="0.3">
      <c r="A1684">
        <v>2555099</v>
      </c>
      <c r="B1684">
        <v>1</v>
      </c>
      <c r="C1684" t="s">
        <v>80</v>
      </c>
      <c r="D1684" t="s">
        <v>101</v>
      </c>
      <c r="E1684" t="s">
        <v>141</v>
      </c>
      <c r="F1684" t="s">
        <v>5041</v>
      </c>
      <c r="G1684" t="s">
        <v>194</v>
      </c>
      <c r="H1684" t="s">
        <v>135</v>
      </c>
      <c r="I1684" t="s">
        <v>136</v>
      </c>
      <c r="J1684" t="s">
        <v>137</v>
      </c>
      <c r="K1684" t="s">
        <v>144</v>
      </c>
      <c r="L1684" t="s">
        <v>5042</v>
      </c>
      <c r="M1684" t="s">
        <v>5043</v>
      </c>
      <c r="N1684">
        <v>3.846944444</v>
      </c>
      <c r="O1684">
        <v>0</v>
      </c>
      <c r="P1684">
        <v>181</v>
      </c>
      <c r="Q1684">
        <v>0</v>
      </c>
      <c r="R1684">
        <v>0</v>
      </c>
      <c r="S1684">
        <v>5</v>
      </c>
      <c r="T1684">
        <v>21</v>
      </c>
      <c r="U1684">
        <v>0</v>
      </c>
      <c r="V1684">
        <v>0</v>
      </c>
      <c r="W1684">
        <v>0</v>
      </c>
      <c r="X1684">
        <v>118.33275979313721</v>
      </c>
      <c r="Y1684">
        <v>0</v>
      </c>
      <c r="Z1684">
        <v>0</v>
      </c>
      <c r="AA1684">
        <v>1329.1069711867224</v>
      </c>
      <c r="AB1684">
        <v>75.481506753575871</v>
      </c>
      <c r="AC1684">
        <v>0</v>
      </c>
      <c r="AD1684">
        <v>0</v>
      </c>
      <c r="AE1684">
        <v>1522.9212377334354</v>
      </c>
    </row>
    <row r="1685" spans="1:31" x14ac:dyDescent="0.3">
      <c r="A1685">
        <v>2555271</v>
      </c>
      <c r="B1685">
        <v>1</v>
      </c>
      <c r="C1685" t="s">
        <v>80</v>
      </c>
      <c r="D1685" t="s">
        <v>87</v>
      </c>
      <c r="E1685" t="s">
        <v>155</v>
      </c>
      <c r="F1685" t="s">
        <v>5044</v>
      </c>
      <c r="G1685" t="s">
        <v>143</v>
      </c>
      <c r="H1685" t="s">
        <v>157</v>
      </c>
      <c r="I1685" t="s">
        <v>136</v>
      </c>
      <c r="J1685" t="s">
        <v>137</v>
      </c>
      <c r="K1685" t="s">
        <v>144</v>
      </c>
      <c r="L1685" t="s">
        <v>5045</v>
      </c>
      <c r="M1685" t="s">
        <v>5046</v>
      </c>
      <c r="N1685">
        <v>7.4730555550000002</v>
      </c>
      <c r="O1685">
        <v>0</v>
      </c>
      <c r="P1685">
        <v>14</v>
      </c>
      <c r="Q1685">
        <v>0</v>
      </c>
      <c r="R1685">
        <v>0</v>
      </c>
      <c r="S1685">
        <v>0</v>
      </c>
      <c r="T1685">
        <v>4</v>
      </c>
      <c r="U1685">
        <v>0</v>
      </c>
      <c r="V1685">
        <v>0</v>
      </c>
      <c r="W1685">
        <v>0</v>
      </c>
      <c r="X1685">
        <v>19.532978649827111</v>
      </c>
      <c r="Y1685">
        <v>0</v>
      </c>
      <c r="Z1685">
        <v>0</v>
      </c>
      <c r="AA1685">
        <v>0</v>
      </c>
      <c r="AB1685">
        <v>169.28628841984482</v>
      </c>
      <c r="AC1685">
        <v>0</v>
      </c>
      <c r="AD1685">
        <v>0</v>
      </c>
      <c r="AE1685">
        <v>188.81926706967192</v>
      </c>
    </row>
    <row r="1686" spans="1:31" x14ac:dyDescent="0.3">
      <c r="A1686">
        <v>2555248</v>
      </c>
      <c r="B1686">
        <v>1</v>
      </c>
      <c r="C1686" t="s">
        <v>81</v>
      </c>
      <c r="D1686" t="s">
        <v>115</v>
      </c>
      <c r="E1686" t="s">
        <v>155</v>
      </c>
      <c r="F1686" t="s">
        <v>5047</v>
      </c>
      <c r="G1686" t="s">
        <v>194</v>
      </c>
      <c r="H1686" t="s">
        <v>157</v>
      </c>
      <c r="I1686" t="s">
        <v>136</v>
      </c>
      <c r="J1686" t="s">
        <v>137</v>
      </c>
      <c r="K1686" t="s">
        <v>144</v>
      </c>
      <c r="L1686" t="s">
        <v>5048</v>
      </c>
      <c r="M1686" t="s">
        <v>5049</v>
      </c>
      <c r="N1686">
        <v>1.0708333329999999</v>
      </c>
      <c r="O1686">
        <v>0</v>
      </c>
      <c r="P1686">
        <v>22</v>
      </c>
      <c r="Q1686">
        <v>0</v>
      </c>
      <c r="R1686">
        <v>14</v>
      </c>
      <c r="S1686">
        <v>0</v>
      </c>
      <c r="T1686">
        <v>2</v>
      </c>
      <c r="U1686">
        <v>0</v>
      </c>
      <c r="V1686">
        <v>0</v>
      </c>
      <c r="W1686">
        <v>0</v>
      </c>
      <c r="X1686">
        <v>2.2691867390792506</v>
      </c>
      <c r="Y1686">
        <v>0</v>
      </c>
      <c r="Z1686">
        <v>5.6964201757831141</v>
      </c>
      <c r="AA1686">
        <v>0</v>
      </c>
      <c r="AB1686">
        <v>0.13718456167324999</v>
      </c>
      <c r="AC1686">
        <v>0</v>
      </c>
      <c r="AD1686">
        <v>0</v>
      </c>
      <c r="AE1686">
        <v>8.1027914765356144</v>
      </c>
    </row>
    <row r="1687" spans="1:31" x14ac:dyDescent="0.3">
      <c r="A1687">
        <v>2575706</v>
      </c>
      <c r="B1687">
        <v>1</v>
      </c>
      <c r="C1687" t="s">
        <v>80</v>
      </c>
      <c r="D1687" t="s">
        <v>102</v>
      </c>
      <c r="E1687" t="s">
        <v>141</v>
      </c>
      <c r="F1687" t="s">
        <v>5050</v>
      </c>
      <c r="G1687" t="s">
        <v>134</v>
      </c>
      <c r="H1687" t="s">
        <v>135</v>
      </c>
      <c r="I1687" t="s">
        <v>136</v>
      </c>
      <c r="J1687" t="s">
        <v>137</v>
      </c>
      <c r="K1687" t="s">
        <v>138</v>
      </c>
      <c r="L1687" t="s">
        <v>5051</v>
      </c>
      <c r="M1687" t="s">
        <v>5052</v>
      </c>
      <c r="N1687">
        <v>0.954166666</v>
      </c>
      <c r="O1687">
        <v>0</v>
      </c>
      <c r="P1687">
        <v>1082</v>
      </c>
      <c r="Q1687">
        <v>5</v>
      </c>
      <c r="R1687">
        <v>242</v>
      </c>
      <c r="S1687">
        <v>5</v>
      </c>
      <c r="T1687">
        <v>173</v>
      </c>
      <c r="U1687">
        <v>0</v>
      </c>
      <c r="V1687">
        <v>0</v>
      </c>
      <c r="W1687">
        <v>0</v>
      </c>
      <c r="X1687">
        <v>172.30296533148552</v>
      </c>
      <c r="Y1687">
        <v>17.228307966697706</v>
      </c>
      <c r="Z1687">
        <v>315.12334168987968</v>
      </c>
      <c r="AA1687">
        <v>19.316090586112622</v>
      </c>
      <c r="AB1687">
        <v>144.86605367597807</v>
      </c>
      <c r="AC1687">
        <v>0</v>
      </c>
      <c r="AD1687">
        <v>0</v>
      </c>
      <c r="AE1687">
        <v>668.83675925015359</v>
      </c>
    </row>
    <row r="1688" spans="1:31" x14ac:dyDescent="0.3">
      <c r="A1688">
        <v>2555391</v>
      </c>
      <c r="B1688">
        <v>1</v>
      </c>
      <c r="C1688" t="s">
        <v>81</v>
      </c>
      <c r="D1688" t="s">
        <v>121</v>
      </c>
      <c r="E1688" t="s">
        <v>141</v>
      </c>
      <c r="F1688" t="s">
        <v>2072</v>
      </c>
      <c r="G1688" t="s">
        <v>134</v>
      </c>
      <c r="H1688" t="s">
        <v>135</v>
      </c>
      <c r="I1688" t="s">
        <v>136</v>
      </c>
      <c r="J1688" t="s">
        <v>137</v>
      </c>
      <c r="K1688" t="s">
        <v>138</v>
      </c>
      <c r="L1688" t="s">
        <v>5053</v>
      </c>
      <c r="M1688" t="s">
        <v>5054</v>
      </c>
      <c r="N1688">
        <v>0.46611111100000002</v>
      </c>
      <c r="O1688">
        <v>3</v>
      </c>
      <c r="P1688">
        <v>1233</v>
      </c>
      <c r="Q1688">
        <v>1</v>
      </c>
      <c r="R1688">
        <v>58</v>
      </c>
      <c r="S1688">
        <v>3</v>
      </c>
      <c r="T1688">
        <v>64</v>
      </c>
      <c r="U1688">
        <v>0</v>
      </c>
      <c r="V1688">
        <v>0</v>
      </c>
      <c r="W1688">
        <v>0.29065470287999995</v>
      </c>
      <c r="X1688">
        <v>64.906649921034287</v>
      </c>
      <c r="Y1688">
        <v>0.20896355496000002</v>
      </c>
      <c r="Z1688">
        <v>7.8505826541808759</v>
      </c>
      <c r="AA1688">
        <v>3.8137551837377797</v>
      </c>
      <c r="AB1688">
        <v>17.179193117760107</v>
      </c>
      <c r="AC1688">
        <v>0</v>
      </c>
      <c r="AD1688">
        <v>0</v>
      </c>
      <c r="AE1688">
        <v>94.249799134553044</v>
      </c>
    </row>
    <row r="1689" spans="1:31" x14ac:dyDescent="0.3">
      <c r="A1689">
        <v>2555122</v>
      </c>
      <c r="B1689">
        <v>1</v>
      </c>
      <c r="C1689" t="s">
        <v>81</v>
      </c>
      <c r="D1689" t="s">
        <v>120</v>
      </c>
      <c r="E1689" t="s">
        <v>147</v>
      </c>
      <c r="F1689" t="s">
        <v>5055</v>
      </c>
      <c r="G1689" t="s">
        <v>194</v>
      </c>
      <c r="H1689" t="s">
        <v>135</v>
      </c>
      <c r="I1689" t="s">
        <v>136</v>
      </c>
      <c r="J1689" t="s">
        <v>137</v>
      </c>
      <c r="K1689" t="s">
        <v>144</v>
      </c>
      <c r="L1689" t="s">
        <v>5056</v>
      </c>
      <c r="M1689" t="s">
        <v>5057</v>
      </c>
      <c r="N1689">
        <v>4.6902777770000004</v>
      </c>
      <c r="O1689">
        <v>2</v>
      </c>
      <c r="P1689">
        <v>98</v>
      </c>
      <c r="Q1689">
        <v>54</v>
      </c>
      <c r="R1689">
        <v>1</v>
      </c>
      <c r="S1689">
        <v>10</v>
      </c>
      <c r="T1689">
        <v>6</v>
      </c>
      <c r="U1689">
        <v>0</v>
      </c>
      <c r="V1689">
        <v>0</v>
      </c>
      <c r="W1689">
        <v>1.9834719215999994</v>
      </c>
      <c r="X1689">
        <v>135.08258895398535</v>
      </c>
      <c r="Y1689">
        <v>913.45581991041388</v>
      </c>
      <c r="Z1689">
        <v>1.3829840328416668E-2</v>
      </c>
      <c r="AA1689">
        <v>179.3271430930188</v>
      </c>
      <c r="AB1689">
        <v>31.886882528919024</v>
      </c>
      <c r="AC1689">
        <v>0</v>
      </c>
      <c r="AD1689">
        <v>0</v>
      </c>
      <c r="AE1689">
        <v>1261.7497362482654</v>
      </c>
    </row>
    <row r="1690" spans="1:31" x14ac:dyDescent="0.3">
      <c r="A1690">
        <v>2555228</v>
      </c>
      <c r="B1690">
        <v>1</v>
      </c>
      <c r="C1690" t="s">
        <v>80</v>
      </c>
      <c r="D1690" t="s">
        <v>107</v>
      </c>
      <c r="E1690" t="s">
        <v>184</v>
      </c>
      <c r="F1690" t="s">
        <v>5058</v>
      </c>
      <c r="G1690" t="s">
        <v>194</v>
      </c>
      <c r="H1690" t="s">
        <v>135</v>
      </c>
      <c r="I1690" t="s">
        <v>136</v>
      </c>
      <c r="J1690" t="s">
        <v>137</v>
      </c>
      <c r="K1690" t="s">
        <v>144</v>
      </c>
      <c r="L1690" t="s">
        <v>5059</v>
      </c>
      <c r="M1690" t="s">
        <v>5060</v>
      </c>
      <c r="N1690">
        <v>2.139444444</v>
      </c>
      <c r="O1690">
        <v>0</v>
      </c>
      <c r="P1690">
        <v>0</v>
      </c>
      <c r="Q1690">
        <v>2</v>
      </c>
      <c r="R1690">
        <v>16</v>
      </c>
      <c r="S1690">
        <v>2</v>
      </c>
      <c r="T1690">
        <v>2</v>
      </c>
      <c r="U1690">
        <v>0</v>
      </c>
      <c r="V1690">
        <v>0</v>
      </c>
      <c r="W1690">
        <v>0</v>
      </c>
      <c r="X1690">
        <v>0</v>
      </c>
      <c r="Y1690">
        <v>6.4724292823563117</v>
      </c>
      <c r="Z1690">
        <v>21.864014935032412</v>
      </c>
      <c r="AA1690">
        <v>7.7955671291526665</v>
      </c>
      <c r="AB1690">
        <v>0.94197164156087076</v>
      </c>
      <c r="AC1690">
        <v>0</v>
      </c>
      <c r="AD1690">
        <v>0</v>
      </c>
      <c r="AE1690">
        <v>37.073982988102259</v>
      </c>
    </row>
    <row r="1691" spans="1:31" x14ac:dyDescent="0.3">
      <c r="A1691">
        <v>2555620</v>
      </c>
      <c r="B1691">
        <v>1</v>
      </c>
      <c r="C1691" t="s">
        <v>81</v>
      </c>
      <c r="D1691" t="s">
        <v>123</v>
      </c>
      <c r="E1691" t="s">
        <v>141</v>
      </c>
      <c r="F1691" t="s">
        <v>5061</v>
      </c>
      <c r="G1691" t="s">
        <v>202</v>
      </c>
      <c r="H1691" t="s">
        <v>135</v>
      </c>
      <c r="I1691" t="s">
        <v>136</v>
      </c>
      <c r="J1691" t="s">
        <v>137</v>
      </c>
      <c r="K1691" t="s">
        <v>138</v>
      </c>
      <c r="L1691" t="s">
        <v>5062</v>
      </c>
      <c r="M1691" t="s">
        <v>5063</v>
      </c>
      <c r="N1691">
        <v>0.58333333300000001</v>
      </c>
      <c r="O1691">
        <v>1</v>
      </c>
      <c r="P1691">
        <v>125</v>
      </c>
      <c r="Q1691">
        <v>3</v>
      </c>
      <c r="R1691">
        <v>47</v>
      </c>
      <c r="S1691">
        <v>2</v>
      </c>
      <c r="T1691">
        <v>18</v>
      </c>
      <c r="U1691">
        <v>0</v>
      </c>
      <c r="V1691">
        <v>0</v>
      </c>
      <c r="W1691">
        <v>0.135419172</v>
      </c>
      <c r="X1691">
        <v>7.955256992172</v>
      </c>
      <c r="Y1691">
        <v>0.99005103024100005</v>
      </c>
      <c r="Z1691">
        <v>14.580282501690499</v>
      </c>
      <c r="AA1691">
        <v>2.9732678463670004</v>
      </c>
      <c r="AB1691">
        <v>5.441594906364168</v>
      </c>
      <c r="AC1691">
        <v>0</v>
      </c>
      <c r="AD1691">
        <v>0</v>
      </c>
      <c r="AE1691">
        <v>32.075872448834666</v>
      </c>
    </row>
    <row r="1692" spans="1:31" x14ac:dyDescent="0.3">
      <c r="A1692">
        <v>2555583</v>
      </c>
      <c r="B1692">
        <v>1</v>
      </c>
      <c r="C1692" t="s">
        <v>80</v>
      </c>
      <c r="D1692" t="s">
        <v>90</v>
      </c>
      <c r="E1692" t="s">
        <v>184</v>
      </c>
      <c r="F1692" t="s">
        <v>5064</v>
      </c>
      <c r="G1692" t="s">
        <v>318</v>
      </c>
      <c r="H1692" t="s">
        <v>135</v>
      </c>
      <c r="I1692" t="s">
        <v>136</v>
      </c>
      <c r="J1692" t="s">
        <v>137</v>
      </c>
      <c r="K1692" t="s">
        <v>138</v>
      </c>
      <c r="L1692" t="s">
        <v>5065</v>
      </c>
      <c r="M1692" t="s">
        <v>5066</v>
      </c>
      <c r="N1692">
        <v>0.188611111</v>
      </c>
      <c r="O1692">
        <v>0</v>
      </c>
      <c r="P1692">
        <v>827</v>
      </c>
      <c r="Q1692">
        <v>0</v>
      </c>
      <c r="R1692">
        <v>0</v>
      </c>
      <c r="S1692">
        <v>0</v>
      </c>
      <c r="T1692">
        <v>23</v>
      </c>
      <c r="U1692">
        <v>0</v>
      </c>
      <c r="V1692">
        <v>0</v>
      </c>
      <c r="W1692">
        <v>0</v>
      </c>
      <c r="X1692">
        <v>39.32167370678102</v>
      </c>
      <c r="Y1692">
        <v>0</v>
      </c>
      <c r="Z1692">
        <v>0</v>
      </c>
      <c r="AA1692">
        <v>0</v>
      </c>
      <c r="AB1692">
        <v>1.3913687722851156</v>
      </c>
      <c r="AC1692">
        <v>0</v>
      </c>
      <c r="AD1692">
        <v>0</v>
      </c>
      <c r="AE1692">
        <v>40.713042479066132</v>
      </c>
    </row>
    <row r="1693" spans="1:31" x14ac:dyDescent="0.3">
      <c r="A1693">
        <v>2555477</v>
      </c>
      <c r="B1693">
        <v>1</v>
      </c>
      <c r="C1693" t="s">
        <v>80</v>
      </c>
      <c r="D1693" t="s">
        <v>83</v>
      </c>
      <c r="E1693" t="s">
        <v>171</v>
      </c>
      <c r="F1693" t="s">
        <v>4333</v>
      </c>
      <c r="G1693" t="s">
        <v>190</v>
      </c>
      <c r="H1693" t="s">
        <v>157</v>
      </c>
      <c r="I1693" t="s">
        <v>136</v>
      </c>
      <c r="J1693" t="s">
        <v>137</v>
      </c>
      <c r="K1693" t="s">
        <v>138</v>
      </c>
      <c r="L1693" t="s">
        <v>5067</v>
      </c>
      <c r="M1693" t="s">
        <v>5068</v>
      </c>
      <c r="N1693">
        <v>1.776944444</v>
      </c>
      <c r="O1693">
        <v>0</v>
      </c>
      <c r="P1693">
        <v>1</v>
      </c>
      <c r="Q1693">
        <v>0</v>
      </c>
      <c r="R1693">
        <v>0</v>
      </c>
      <c r="S1693">
        <v>0</v>
      </c>
      <c r="T1693">
        <v>27</v>
      </c>
      <c r="U1693">
        <v>0</v>
      </c>
      <c r="V1693">
        <v>8</v>
      </c>
      <c r="W1693">
        <v>0</v>
      </c>
      <c r="X1693">
        <v>3.9996735720175002E-2</v>
      </c>
      <c r="Y1693">
        <v>0</v>
      </c>
      <c r="Z1693">
        <v>0</v>
      </c>
      <c r="AA1693">
        <v>0</v>
      </c>
      <c r="AB1693">
        <v>155.21190094387936</v>
      </c>
      <c r="AC1693">
        <v>0</v>
      </c>
      <c r="AD1693">
        <v>1079.6831775135463</v>
      </c>
      <c r="AE1693">
        <v>1234.9350751931458</v>
      </c>
    </row>
    <row r="1694" spans="1:31" x14ac:dyDescent="0.3">
      <c r="A1694">
        <v>2555577</v>
      </c>
      <c r="B1694">
        <v>1</v>
      </c>
      <c r="C1694" t="s">
        <v>80</v>
      </c>
      <c r="D1694" t="s">
        <v>83</v>
      </c>
      <c r="E1694" t="s">
        <v>166</v>
      </c>
      <c r="F1694" t="s">
        <v>5069</v>
      </c>
      <c r="G1694" t="s">
        <v>168</v>
      </c>
      <c r="H1694" t="s">
        <v>157</v>
      </c>
      <c r="I1694" t="s">
        <v>136</v>
      </c>
      <c r="J1694" t="s">
        <v>137</v>
      </c>
      <c r="K1694" t="s">
        <v>138</v>
      </c>
      <c r="L1694" t="s">
        <v>5070</v>
      </c>
      <c r="M1694" t="s">
        <v>5071</v>
      </c>
      <c r="N1694">
        <v>3.3925000000000001</v>
      </c>
      <c r="O1694">
        <v>0</v>
      </c>
      <c r="P1694">
        <v>4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3.0423221145600001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3.0423221145600001</v>
      </c>
    </row>
    <row r="1695" spans="1:31" x14ac:dyDescent="0.3">
      <c r="A1695">
        <v>2555036</v>
      </c>
      <c r="B1695">
        <v>1</v>
      </c>
      <c r="C1695" t="s">
        <v>81</v>
      </c>
      <c r="D1695" t="s">
        <v>112</v>
      </c>
      <c r="E1695" t="s">
        <v>184</v>
      </c>
      <c r="F1695" t="s">
        <v>5072</v>
      </c>
      <c r="G1695" t="s">
        <v>134</v>
      </c>
      <c r="H1695" t="s">
        <v>135</v>
      </c>
      <c r="I1695" t="s">
        <v>136</v>
      </c>
      <c r="J1695" t="s">
        <v>137</v>
      </c>
      <c r="K1695" t="s">
        <v>138</v>
      </c>
      <c r="L1695" t="s">
        <v>5073</v>
      </c>
      <c r="M1695" t="s">
        <v>5074</v>
      </c>
      <c r="N1695">
        <v>1.4044444439999999</v>
      </c>
      <c r="O1695">
        <v>0</v>
      </c>
      <c r="P1695">
        <v>1</v>
      </c>
      <c r="Q1695">
        <v>0</v>
      </c>
      <c r="R1695">
        <v>8</v>
      </c>
      <c r="S1695">
        <v>7</v>
      </c>
      <c r="T1695">
        <v>103</v>
      </c>
      <c r="U1695">
        <v>1</v>
      </c>
      <c r="V1695">
        <v>0</v>
      </c>
      <c r="W1695">
        <v>0</v>
      </c>
      <c r="X1695">
        <v>0.4100882187571101</v>
      </c>
      <c r="Y1695">
        <v>0</v>
      </c>
      <c r="Z1695">
        <v>39.781181553543639</v>
      </c>
      <c r="AA1695">
        <v>50.122943537912313</v>
      </c>
      <c r="AB1695">
        <v>35.303433718826334</v>
      </c>
      <c r="AC1695">
        <v>87.498292135300005</v>
      </c>
      <c r="AD1695">
        <v>0</v>
      </c>
      <c r="AE1695">
        <v>213.11593916433941</v>
      </c>
    </row>
    <row r="1696" spans="1:31" x14ac:dyDescent="0.3">
      <c r="A1696">
        <v>2555626</v>
      </c>
      <c r="B1696">
        <v>1</v>
      </c>
      <c r="C1696" t="s">
        <v>80</v>
      </c>
      <c r="D1696" t="s">
        <v>83</v>
      </c>
      <c r="E1696" t="s">
        <v>171</v>
      </c>
      <c r="F1696" t="s">
        <v>4299</v>
      </c>
      <c r="G1696" t="s">
        <v>202</v>
      </c>
      <c r="H1696" t="s">
        <v>157</v>
      </c>
      <c r="I1696" t="s">
        <v>136</v>
      </c>
      <c r="J1696" t="s">
        <v>137</v>
      </c>
      <c r="K1696" t="s">
        <v>138</v>
      </c>
      <c r="L1696" t="s">
        <v>5075</v>
      </c>
      <c r="M1696" t="s">
        <v>5076</v>
      </c>
      <c r="N1696">
        <v>0.71972222200000002</v>
      </c>
      <c r="O1696">
        <v>0</v>
      </c>
      <c r="P1696">
        <v>52</v>
      </c>
      <c r="Q1696">
        <v>0</v>
      </c>
      <c r="R1696">
        <v>0</v>
      </c>
      <c r="S1696">
        <v>0</v>
      </c>
      <c r="T1696">
        <v>20</v>
      </c>
      <c r="U1696">
        <v>0</v>
      </c>
      <c r="V1696">
        <v>0</v>
      </c>
      <c r="W1696">
        <v>0</v>
      </c>
      <c r="X1696">
        <v>8.1666290407988757</v>
      </c>
      <c r="Y1696">
        <v>0</v>
      </c>
      <c r="Z1696">
        <v>0</v>
      </c>
      <c r="AA1696">
        <v>0</v>
      </c>
      <c r="AB1696">
        <v>32.375462158052379</v>
      </c>
      <c r="AC1696">
        <v>0</v>
      </c>
      <c r="AD1696">
        <v>0</v>
      </c>
      <c r="AE1696">
        <v>40.542091198851253</v>
      </c>
    </row>
    <row r="1697" spans="1:31" x14ac:dyDescent="0.3">
      <c r="A1697">
        <v>2555019</v>
      </c>
      <c r="B1697">
        <v>1</v>
      </c>
      <c r="C1697" t="s">
        <v>80</v>
      </c>
      <c r="D1697" t="s">
        <v>106</v>
      </c>
      <c r="E1697" t="s">
        <v>141</v>
      </c>
      <c r="F1697" t="s">
        <v>5077</v>
      </c>
      <c r="G1697" t="s">
        <v>134</v>
      </c>
      <c r="H1697" t="s">
        <v>135</v>
      </c>
      <c r="I1697" t="s">
        <v>136</v>
      </c>
      <c r="J1697" t="s">
        <v>137</v>
      </c>
      <c r="K1697" t="s">
        <v>138</v>
      </c>
      <c r="L1697" t="s">
        <v>5078</v>
      </c>
      <c r="M1697" t="s">
        <v>5079</v>
      </c>
      <c r="N1697">
        <v>6.5555555000000001E-2</v>
      </c>
      <c r="O1697">
        <v>1</v>
      </c>
      <c r="P1697">
        <v>0</v>
      </c>
      <c r="Q1697">
        <v>12</v>
      </c>
      <c r="R1697">
        <v>124</v>
      </c>
      <c r="S1697">
        <v>5</v>
      </c>
      <c r="T1697">
        <v>38</v>
      </c>
      <c r="U1697">
        <v>0</v>
      </c>
      <c r="V1697">
        <v>0</v>
      </c>
      <c r="W1697">
        <v>0.1190405527900375</v>
      </c>
      <c r="X1697">
        <v>0</v>
      </c>
      <c r="Y1697">
        <v>4.66965528763542</v>
      </c>
      <c r="Z1697">
        <v>10.854365536241765</v>
      </c>
      <c r="AA1697">
        <v>3.8094189366484321</v>
      </c>
      <c r="AB1697">
        <v>2.2112095113679802</v>
      </c>
      <c r="AC1697">
        <v>0</v>
      </c>
      <c r="AD1697">
        <v>0</v>
      </c>
      <c r="AE1697">
        <v>21.663689824683633</v>
      </c>
    </row>
    <row r="1698" spans="1:31" x14ac:dyDescent="0.3">
      <c r="A1698">
        <v>2555397</v>
      </c>
      <c r="B1698">
        <v>1</v>
      </c>
      <c r="C1698" t="s">
        <v>81</v>
      </c>
      <c r="D1698" t="s">
        <v>127</v>
      </c>
      <c r="E1698" t="s">
        <v>171</v>
      </c>
      <c r="F1698" t="s">
        <v>5080</v>
      </c>
      <c r="G1698" t="s">
        <v>190</v>
      </c>
      <c r="H1698" t="s">
        <v>157</v>
      </c>
      <c r="I1698" t="s">
        <v>136</v>
      </c>
      <c r="J1698" t="s">
        <v>137</v>
      </c>
      <c r="K1698" t="s">
        <v>138</v>
      </c>
      <c r="L1698" t="s">
        <v>5081</v>
      </c>
      <c r="M1698" t="s">
        <v>5082</v>
      </c>
      <c r="N1698">
        <v>0.513055555</v>
      </c>
      <c r="O1698">
        <v>0</v>
      </c>
      <c r="P1698">
        <v>4</v>
      </c>
      <c r="Q1698">
        <v>0</v>
      </c>
      <c r="R1698">
        <v>21</v>
      </c>
      <c r="S1698">
        <v>0</v>
      </c>
      <c r="T1698">
        <v>2</v>
      </c>
      <c r="U1698">
        <v>0</v>
      </c>
      <c r="V1698">
        <v>0</v>
      </c>
      <c r="W1698">
        <v>0</v>
      </c>
      <c r="X1698">
        <v>3.4018446957314734</v>
      </c>
      <c r="Y1698">
        <v>0</v>
      </c>
      <c r="Z1698">
        <v>18.163913010417009</v>
      </c>
      <c r="AA1698">
        <v>0</v>
      </c>
      <c r="AB1698">
        <v>1.1203255330294446</v>
      </c>
      <c r="AC1698">
        <v>0</v>
      </c>
      <c r="AD1698">
        <v>0</v>
      </c>
      <c r="AE1698">
        <v>22.686083239177925</v>
      </c>
    </row>
    <row r="1699" spans="1:31" x14ac:dyDescent="0.3">
      <c r="A1699">
        <v>2555042</v>
      </c>
      <c r="B1699">
        <v>1</v>
      </c>
      <c r="C1699" t="s">
        <v>80</v>
      </c>
      <c r="D1699" t="s">
        <v>106</v>
      </c>
      <c r="E1699" t="s">
        <v>155</v>
      </c>
      <c r="F1699" t="s">
        <v>1186</v>
      </c>
      <c r="G1699" t="s">
        <v>206</v>
      </c>
      <c r="H1699" t="s">
        <v>157</v>
      </c>
      <c r="I1699" t="s">
        <v>136</v>
      </c>
      <c r="J1699" t="s">
        <v>137</v>
      </c>
      <c r="K1699" t="s">
        <v>138</v>
      </c>
      <c r="L1699" t="s">
        <v>5083</v>
      </c>
      <c r="M1699" t="s">
        <v>5084</v>
      </c>
      <c r="N1699">
        <v>2.6838888879999998</v>
      </c>
      <c r="O1699">
        <v>0</v>
      </c>
      <c r="P1699">
        <v>0</v>
      </c>
      <c r="Q1699">
        <v>0</v>
      </c>
      <c r="R1699">
        <v>14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148.57673727489291</v>
      </c>
      <c r="AA1699">
        <v>0</v>
      </c>
      <c r="AB1699">
        <v>0</v>
      </c>
      <c r="AC1699">
        <v>0</v>
      </c>
      <c r="AD1699">
        <v>0</v>
      </c>
      <c r="AE1699">
        <v>148.57673727489291</v>
      </c>
    </row>
    <row r="1700" spans="1:31" x14ac:dyDescent="0.3">
      <c r="A1700">
        <v>2555497</v>
      </c>
      <c r="B1700">
        <v>1</v>
      </c>
      <c r="C1700" t="s">
        <v>80</v>
      </c>
      <c r="D1700" t="s">
        <v>83</v>
      </c>
      <c r="E1700" t="s">
        <v>184</v>
      </c>
      <c r="F1700" t="s">
        <v>5085</v>
      </c>
      <c r="G1700" t="s">
        <v>149</v>
      </c>
      <c r="H1700" t="s">
        <v>135</v>
      </c>
      <c r="I1700" t="s">
        <v>136</v>
      </c>
      <c r="J1700" t="s">
        <v>137</v>
      </c>
      <c r="K1700" t="s">
        <v>138</v>
      </c>
      <c r="L1700" t="s">
        <v>5086</v>
      </c>
      <c r="M1700" t="s">
        <v>5087</v>
      </c>
      <c r="N1700">
        <v>2.3544444439999999</v>
      </c>
      <c r="O1700">
        <v>0</v>
      </c>
      <c r="P1700">
        <v>0</v>
      </c>
      <c r="Q1700">
        <v>0</v>
      </c>
      <c r="R1700">
        <v>0</v>
      </c>
      <c r="S1700">
        <v>5</v>
      </c>
      <c r="T1700">
        <v>0</v>
      </c>
      <c r="U1700">
        <v>6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60.831154043318058</v>
      </c>
      <c r="AB1700">
        <v>0</v>
      </c>
      <c r="AC1700">
        <v>3472.8453292761501</v>
      </c>
      <c r="AD1700">
        <v>0</v>
      </c>
      <c r="AE1700">
        <v>3533.6764833194679</v>
      </c>
    </row>
    <row r="1701" spans="1:31" x14ac:dyDescent="0.3">
      <c r="A1701">
        <v>2555205</v>
      </c>
      <c r="B1701">
        <v>1</v>
      </c>
      <c r="C1701" t="s">
        <v>80</v>
      </c>
      <c r="D1701" t="s">
        <v>93</v>
      </c>
      <c r="E1701" t="s">
        <v>155</v>
      </c>
      <c r="F1701" t="s">
        <v>5088</v>
      </c>
      <c r="G1701" t="s">
        <v>143</v>
      </c>
      <c r="H1701" t="s">
        <v>157</v>
      </c>
      <c r="I1701" t="s">
        <v>136</v>
      </c>
      <c r="J1701" t="s">
        <v>137</v>
      </c>
      <c r="K1701" t="s">
        <v>144</v>
      </c>
      <c r="L1701" t="s">
        <v>5089</v>
      </c>
      <c r="M1701" t="s">
        <v>5090</v>
      </c>
      <c r="N1701">
        <v>8.2586111110000004</v>
      </c>
      <c r="O1701">
        <v>0</v>
      </c>
      <c r="P1701">
        <v>16</v>
      </c>
      <c r="Q1701">
        <v>0</v>
      </c>
      <c r="R1701">
        <v>23</v>
      </c>
      <c r="S1701">
        <v>0</v>
      </c>
      <c r="T1701">
        <v>9</v>
      </c>
      <c r="U1701">
        <v>0</v>
      </c>
      <c r="V1701">
        <v>0</v>
      </c>
      <c r="W1701">
        <v>0</v>
      </c>
      <c r="X1701">
        <v>27.722270738232101</v>
      </c>
      <c r="Y1701">
        <v>0</v>
      </c>
      <c r="Z1701">
        <v>377.62586843906087</v>
      </c>
      <c r="AA1701">
        <v>0</v>
      </c>
      <c r="AB1701">
        <v>157.25046663967493</v>
      </c>
      <c r="AC1701">
        <v>0</v>
      </c>
      <c r="AD1701">
        <v>0</v>
      </c>
      <c r="AE1701">
        <v>562.59860581696785</v>
      </c>
    </row>
    <row r="1702" spans="1:31" x14ac:dyDescent="0.3">
      <c r="A1702">
        <v>2555125</v>
      </c>
      <c r="B1702">
        <v>1</v>
      </c>
      <c r="C1702" t="s">
        <v>80</v>
      </c>
      <c r="D1702" t="s">
        <v>108</v>
      </c>
      <c r="E1702" t="s">
        <v>184</v>
      </c>
      <c r="F1702" t="s">
        <v>5091</v>
      </c>
      <c r="G1702" t="s">
        <v>194</v>
      </c>
      <c r="H1702" t="s">
        <v>135</v>
      </c>
      <c r="I1702" t="s">
        <v>136</v>
      </c>
      <c r="J1702" t="s">
        <v>137</v>
      </c>
      <c r="K1702" t="s">
        <v>144</v>
      </c>
      <c r="L1702" t="s">
        <v>5092</v>
      </c>
      <c r="M1702" t="s">
        <v>5093</v>
      </c>
      <c r="N1702">
        <v>6.1963888880000004</v>
      </c>
      <c r="O1702">
        <v>0</v>
      </c>
      <c r="P1702">
        <v>639</v>
      </c>
      <c r="Q1702">
        <v>0</v>
      </c>
      <c r="R1702">
        <v>403</v>
      </c>
      <c r="S1702">
        <v>4</v>
      </c>
      <c r="T1702">
        <v>222</v>
      </c>
      <c r="U1702">
        <v>1</v>
      </c>
      <c r="V1702">
        <v>0</v>
      </c>
      <c r="W1702">
        <v>0</v>
      </c>
      <c r="X1702">
        <v>831.46835847020236</v>
      </c>
      <c r="Y1702">
        <v>0</v>
      </c>
      <c r="Z1702">
        <v>4096.7313929119919</v>
      </c>
      <c r="AA1702">
        <v>336.43254680807303</v>
      </c>
      <c r="AB1702">
        <v>2233.2028979604884</v>
      </c>
      <c r="AC1702">
        <v>396.51447907410591</v>
      </c>
      <c r="AD1702">
        <v>0</v>
      </c>
      <c r="AE1702">
        <v>7894.349675224862</v>
      </c>
    </row>
    <row r="1703" spans="1:31" x14ac:dyDescent="0.3">
      <c r="A1703">
        <v>2555666</v>
      </c>
      <c r="B1703">
        <v>1</v>
      </c>
      <c r="C1703" t="s">
        <v>80</v>
      </c>
      <c r="D1703" t="s">
        <v>82</v>
      </c>
      <c r="E1703" t="s">
        <v>155</v>
      </c>
      <c r="F1703" t="s">
        <v>5094</v>
      </c>
      <c r="G1703" t="s">
        <v>202</v>
      </c>
      <c r="H1703" t="s">
        <v>157</v>
      </c>
      <c r="I1703" t="s">
        <v>136</v>
      </c>
      <c r="J1703" t="s">
        <v>137</v>
      </c>
      <c r="K1703" t="s">
        <v>138</v>
      </c>
      <c r="L1703" t="s">
        <v>5095</v>
      </c>
      <c r="M1703" t="s">
        <v>5096</v>
      </c>
      <c r="N1703">
        <v>0.51027777699999999</v>
      </c>
      <c r="O1703">
        <v>0</v>
      </c>
      <c r="P1703">
        <v>402</v>
      </c>
      <c r="Q1703">
        <v>0</v>
      </c>
      <c r="R1703">
        <v>0</v>
      </c>
      <c r="S1703">
        <v>0</v>
      </c>
      <c r="T1703">
        <v>52</v>
      </c>
      <c r="U1703">
        <v>0</v>
      </c>
      <c r="V1703">
        <v>0</v>
      </c>
      <c r="W1703">
        <v>0</v>
      </c>
      <c r="X1703">
        <v>44.435958386126131</v>
      </c>
      <c r="Y1703">
        <v>0</v>
      </c>
      <c r="Z1703">
        <v>0</v>
      </c>
      <c r="AA1703">
        <v>0</v>
      </c>
      <c r="AB1703">
        <v>17.465239863463847</v>
      </c>
      <c r="AC1703">
        <v>0</v>
      </c>
      <c r="AD1703">
        <v>0</v>
      </c>
      <c r="AE1703">
        <v>61.901198249589982</v>
      </c>
    </row>
    <row r="1704" spans="1:31" x14ac:dyDescent="0.3">
      <c r="A1704">
        <v>2555474</v>
      </c>
      <c r="B1704">
        <v>1</v>
      </c>
      <c r="C1704" t="s">
        <v>80</v>
      </c>
      <c r="D1704" t="s">
        <v>101</v>
      </c>
      <c r="E1704" t="s">
        <v>184</v>
      </c>
      <c r="F1704" t="s">
        <v>5097</v>
      </c>
      <c r="G1704" t="s">
        <v>202</v>
      </c>
      <c r="H1704" t="s">
        <v>135</v>
      </c>
      <c r="I1704" t="s">
        <v>136</v>
      </c>
      <c r="J1704" t="s">
        <v>137</v>
      </c>
      <c r="K1704" t="s">
        <v>138</v>
      </c>
      <c r="L1704" t="s">
        <v>5098</v>
      </c>
      <c r="M1704" t="s">
        <v>5099</v>
      </c>
      <c r="N1704">
        <v>0.67805555500000003</v>
      </c>
      <c r="O1704">
        <v>0</v>
      </c>
      <c r="P1704">
        <v>118</v>
      </c>
      <c r="Q1704">
        <v>0</v>
      </c>
      <c r="R1704">
        <v>1</v>
      </c>
      <c r="S1704">
        <v>0</v>
      </c>
      <c r="T1704">
        <v>27</v>
      </c>
      <c r="U1704">
        <v>0</v>
      </c>
      <c r="V1704">
        <v>0</v>
      </c>
      <c r="W1704">
        <v>0</v>
      </c>
      <c r="X1704">
        <v>18.182295244481395</v>
      </c>
      <c r="Y1704">
        <v>0</v>
      </c>
      <c r="Z1704">
        <v>0.1491180011699875</v>
      </c>
      <c r="AA1704">
        <v>0</v>
      </c>
      <c r="AB1704">
        <v>37.465941122048605</v>
      </c>
      <c r="AC1704">
        <v>0</v>
      </c>
      <c r="AD1704">
        <v>0</v>
      </c>
      <c r="AE1704">
        <v>55.797354367699988</v>
      </c>
    </row>
    <row r="1705" spans="1:31" x14ac:dyDescent="0.3">
      <c r="A1705">
        <v>2555288</v>
      </c>
      <c r="B1705">
        <v>1</v>
      </c>
      <c r="C1705" t="s">
        <v>80</v>
      </c>
      <c r="D1705" t="s">
        <v>94</v>
      </c>
      <c r="E1705" t="s">
        <v>155</v>
      </c>
      <c r="F1705" t="s">
        <v>5100</v>
      </c>
      <c r="G1705" t="s">
        <v>202</v>
      </c>
      <c r="H1705" t="s">
        <v>157</v>
      </c>
      <c r="I1705" t="s">
        <v>136</v>
      </c>
      <c r="J1705" t="s">
        <v>137</v>
      </c>
      <c r="K1705" t="s">
        <v>138</v>
      </c>
      <c r="L1705" t="s">
        <v>5101</v>
      </c>
      <c r="M1705" t="s">
        <v>5102</v>
      </c>
      <c r="N1705">
        <v>0.42527777700000002</v>
      </c>
      <c r="O1705">
        <v>0</v>
      </c>
      <c r="P1705">
        <v>263</v>
      </c>
      <c r="Q1705">
        <v>0</v>
      </c>
      <c r="R1705">
        <v>2</v>
      </c>
      <c r="S1705">
        <v>0</v>
      </c>
      <c r="T1705">
        <v>16</v>
      </c>
      <c r="U1705">
        <v>0</v>
      </c>
      <c r="V1705">
        <v>0</v>
      </c>
      <c r="W1705">
        <v>0</v>
      </c>
      <c r="X1705">
        <v>20.424655284430173</v>
      </c>
      <c r="Y1705">
        <v>0</v>
      </c>
      <c r="Z1705">
        <v>0.16634704229574748</v>
      </c>
      <c r="AA1705">
        <v>0</v>
      </c>
      <c r="AB1705">
        <v>3.9569224368707125</v>
      </c>
      <c r="AC1705">
        <v>0</v>
      </c>
      <c r="AD1705">
        <v>0</v>
      </c>
      <c r="AE1705">
        <v>24.547924763596633</v>
      </c>
    </row>
    <row r="1706" spans="1:31" x14ac:dyDescent="0.3">
      <c r="A1706">
        <v>2555182</v>
      </c>
      <c r="B1706">
        <v>1</v>
      </c>
      <c r="C1706" t="s">
        <v>81</v>
      </c>
      <c r="D1706" t="s">
        <v>122</v>
      </c>
      <c r="E1706" t="s">
        <v>147</v>
      </c>
      <c r="F1706" t="s">
        <v>5103</v>
      </c>
      <c r="G1706" t="s">
        <v>301</v>
      </c>
      <c r="H1706" t="s">
        <v>135</v>
      </c>
      <c r="I1706" t="s">
        <v>136</v>
      </c>
      <c r="J1706" t="s">
        <v>137</v>
      </c>
      <c r="K1706" t="s">
        <v>144</v>
      </c>
      <c r="L1706" t="s">
        <v>5104</v>
      </c>
      <c r="M1706" t="s">
        <v>5105</v>
      </c>
      <c r="N1706">
        <v>6.2466666660000003</v>
      </c>
      <c r="O1706">
        <v>0</v>
      </c>
      <c r="P1706">
        <v>112</v>
      </c>
      <c r="Q1706">
        <v>0</v>
      </c>
      <c r="R1706">
        <v>0</v>
      </c>
      <c r="S1706">
        <v>3</v>
      </c>
      <c r="T1706">
        <v>4</v>
      </c>
      <c r="U1706">
        <v>0</v>
      </c>
      <c r="V1706">
        <v>0</v>
      </c>
      <c r="W1706">
        <v>0</v>
      </c>
      <c r="X1706">
        <v>78.58992609322317</v>
      </c>
      <c r="Y1706">
        <v>0</v>
      </c>
      <c r="Z1706">
        <v>0</v>
      </c>
      <c r="AA1706">
        <v>39.011249861359993</v>
      </c>
      <c r="AB1706">
        <v>13.938058136654309</v>
      </c>
      <c r="AC1706">
        <v>0</v>
      </c>
      <c r="AD1706">
        <v>0</v>
      </c>
      <c r="AE1706">
        <v>131.53923409123749</v>
      </c>
    </row>
    <row r="1707" spans="1:31" x14ac:dyDescent="0.3">
      <c r="A1707">
        <v>2555188</v>
      </c>
      <c r="B1707">
        <v>1</v>
      </c>
      <c r="C1707" t="s">
        <v>80</v>
      </c>
      <c r="D1707" t="s">
        <v>96</v>
      </c>
      <c r="E1707" t="s">
        <v>171</v>
      </c>
      <c r="F1707" t="s">
        <v>5106</v>
      </c>
      <c r="G1707" t="s">
        <v>143</v>
      </c>
      <c r="H1707" t="s">
        <v>157</v>
      </c>
      <c r="I1707" t="s">
        <v>136</v>
      </c>
      <c r="J1707" t="s">
        <v>137</v>
      </c>
      <c r="K1707" t="s">
        <v>144</v>
      </c>
      <c r="L1707" t="s">
        <v>5107</v>
      </c>
      <c r="M1707" t="s">
        <v>5108</v>
      </c>
      <c r="N1707">
        <v>5.7966666660000001</v>
      </c>
      <c r="O1707">
        <v>0</v>
      </c>
      <c r="P1707">
        <v>91</v>
      </c>
      <c r="Q1707">
        <v>0</v>
      </c>
      <c r="R1707">
        <v>0</v>
      </c>
      <c r="S1707">
        <v>0</v>
      </c>
      <c r="T1707">
        <v>5</v>
      </c>
      <c r="U1707">
        <v>0</v>
      </c>
      <c r="V1707">
        <v>0</v>
      </c>
      <c r="W1707">
        <v>0</v>
      </c>
      <c r="X1707">
        <v>154.12912123131278</v>
      </c>
      <c r="Y1707">
        <v>0</v>
      </c>
      <c r="Z1707">
        <v>0</v>
      </c>
      <c r="AA1707">
        <v>0</v>
      </c>
      <c r="AB1707">
        <v>47.039774118920398</v>
      </c>
      <c r="AC1707">
        <v>0</v>
      </c>
      <c r="AD1707">
        <v>0</v>
      </c>
      <c r="AE1707">
        <v>201.16889535023319</v>
      </c>
    </row>
    <row r="1708" spans="1:31" x14ac:dyDescent="0.3">
      <c r="A1708">
        <v>2555580</v>
      </c>
      <c r="B1708">
        <v>1</v>
      </c>
      <c r="C1708" t="s">
        <v>80</v>
      </c>
      <c r="D1708" t="s">
        <v>95</v>
      </c>
      <c r="E1708" t="s">
        <v>184</v>
      </c>
      <c r="F1708" t="s">
        <v>5109</v>
      </c>
      <c r="G1708" t="s">
        <v>149</v>
      </c>
      <c r="H1708" t="s">
        <v>135</v>
      </c>
      <c r="I1708" t="s">
        <v>136</v>
      </c>
      <c r="J1708" t="s">
        <v>137</v>
      </c>
      <c r="K1708" t="s">
        <v>138</v>
      </c>
      <c r="L1708" t="s">
        <v>5110</v>
      </c>
      <c r="M1708" t="s">
        <v>5111</v>
      </c>
      <c r="N1708">
        <v>1.575555555</v>
      </c>
      <c r="O1708">
        <v>0</v>
      </c>
      <c r="P1708">
        <v>405</v>
      </c>
      <c r="Q1708">
        <v>0</v>
      </c>
      <c r="R1708">
        <v>4</v>
      </c>
      <c r="S1708">
        <v>1</v>
      </c>
      <c r="T1708">
        <v>19</v>
      </c>
      <c r="U1708">
        <v>0</v>
      </c>
      <c r="V1708">
        <v>0</v>
      </c>
      <c r="W1708">
        <v>0</v>
      </c>
      <c r="X1708">
        <v>127.00881860707149</v>
      </c>
      <c r="Y1708">
        <v>0</v>
      </c>
      <c r="Z1708">
        <v>6.4342629417380035</v>
      </c>
      <c r="AA1708">
        <v>5.4489421436544001</v>
      </c>
      <c r="AB1708">
        <v>29.525190097521538</v>
      </c>
      <c r="AC1708">
        <v>0</v>
      </c>
      <c r="AD1708">
        <v>0</v>
      </c>
      <c r="AE1708">
        <v>168.41721378998542</v>
      </c>
    </row>
    <row r="1709" spans="1:31" x14ac:dyDescent="0.3">
      <c r="A1709">
        <v>2555039</v>
      </c>
      <c r="B1709">
        <v>1</v>
      </c>
      <c r="C1709" t="s">
        <v>80</v>
      </c>
      <c r="D1709" t="s">
        <v>93</v>
      </c>
      <c r="E1709" t="s">
        <v>171</v>
      </c>
      <c r="F1709" t="s">
        <v>5112</v>
      </c>
      <c r="G1709" t="s">
        <v>190</v>
      </c>
      <c r="H1709" t="s">
        <v>157</v>
      </c>
      <c r="I1709" t="s">
        <v>136</v>
      </c>
      <c r="J1709" t="s">
        <v>137</v>
      </c>
      <c r="K1709" t="s">
        <v>138</v>
      </c>
      <c r="L1709" t="s">
        <v>5113</v>
      </c>
      <c r="M1709" t="s">
        <v>5114</v>
      </c>
      <c r="N1709">
        <v>2.125555555</v>
      </c>
      <c r="O1709">
        <v>0</v>
      </c>
      <c r="P1709">
        <v>13</v>
      </c>
      <c r="Q1709">
        <v>0</v>
      </c>
      <c r="R1709">
        <v>4</v>
      </c>
      <c r="S1709">
        <v>0</v>
      </c>
      <c r="T1709">
        <v>9</v>
      </c>
      <c r="U1709">
        <v>0</v>
      </c>
      <c r="V1709">
        <v>0</v>
      </c>
      <c r="W1709">
        <v>0</v>
      </c>
      <c r="X1709">
        <v>4.4618675501742739</v>
      </c>
      <c r="Y1709">
        <v>0</v>
      </c>
      <c r="Z1709">
        <v>7.7693637950551775</v>
      </c>
      <c r="AA1709">
        <v>0</v>
      </c>
      <c r="AB1709">
        <v>6.1026037449822992</v>
      </c>
      <c r="AC1709">
        <v>0</v>
      </c>
      <c r="AD1709">
        <v>0</v>
      </c>
      <c r="AE1709">
        <v>18.33383509021175</v>
      </c>
    </row>
    <row r="1710" spans="1:31" x14ac:dyDescent="0.3">
      <c r="A1710">
        <v>2575984</v>
      </c>
      <c r="B1710">
        <v>1</v>
      </c>
      <c r="C1710" t="s">
        <v>80</v>
      </c>
      <c r="D1710" t="s">
        <v>85</v>
      </c>
      <c r="E1710" t="s">
        <v>166</v>
      </c>
      <c r="F1710" t="s">
        <v>4943</v>
      </c>
      <c r="G1710" t="s">
        <v>181</v>
      </c>
      <c r="H1710" t="s">
        <v>157</v>
      </c>
      <c r="I1710" t="s">
        <v>136</v>
      </c>
      <c r="J1710" t="s">
        <v>137</v>
      </c>
      <c r="K1710" t="s">
        <v>138</v>
      </c>
      <c r="L1710" t="s">
        <v>5115</v>
      </c>
      <c r="M1710" t="s">
        <v>5116</v>
      </c>
      <c r="N1710">
        <v>7.3158333329999996</v>
      </c>
      <c r="O1710">
        <v>0</v>
      </c>
      <c r="P1710">
        <v>16</v>
      </c>
      <c r="Q1710">
        <v>0</v>
      </c>
      <c r="R1710">
        <v>0</v>
      </c>
      <c r="S1710">
        <v>0</v>
      </c>
      <c r="T1710">
        <v>3</v>
      </c>
      <c r="U1710">
        <v>0</v>
      </c>
      <c r="V1710">
        <v>0</v>
      </c>
      <c r="W1710">
        <v>0</v>
      </c>
      <c r="X1710">
        <v>33.936685415839342</v>
      </c>
      <c r="Y1710">
        <v>0</v>
      </c>
      <c r="Z1710">
        <v>0</v>
      </c>
      <c r="AA1710">
        <v>0</v>
      </c>
      <c r="AB1710">
        <v>67.048856056375541</v>
      </c>
      <c r="AC1710">
        <v>0</v>
      </c>
      <c r="AD1710">
        <v>0</v>
      </c>
      <c r="AE1710">
        <v>100.98554147221489</v>
      </c>
    </row>
    <row r="1711" spans="1:31" x14ac:dyDescent="0.3">
      <c r="A1711">
        <v>2576147</v>
      </c>
      <c r="B1711">
        <v>1</v>
      </c>
      <c r="C1711" t="s">
        <v>80</v>
      </c>
      <c r="D1711" t="s">
        <v>107</v>
      </c>
      <c r="E1711" t="s">
        <v>184</v>
      </c>
      <c r="F1711" t="s">
        <v>5117</v>
      </c>
      <c r="G1711" t="s">
        <v>311</v>
      </c>
      <c r="H1711" t="s">
        <v>135</v>
      </c>
      <c r="I1711" t="s">
        <v>136</v>
      </c>
      <c r="J1711" t="s">
        <v>137</v>
      </c>
      <c r="K1711" t="s">
        <v>138</v>
      </c>
      <c r="L1711" t="s">
        <v>5118</v>
      </c>
      <c r="M1711" t="s">
        <v>5119</v>
      </c>
      <c r="N1711">
        <v>1.8261111109999999</v>
      </c>
      <c r="O1711">
        <v>0</v>
      </c>
      <c r="P1711">
        <v>573</v>
      </c>
      <c r="Q1711">
        <v>0</v>
      </c>
      <c r="R1711">
        <v>0</v>
      </c>
      <c r="S1711">
        <v>0</v>
      </c>
      <c r="T1711">
        <v>87</v>
      </c>
      <c r="U1711">
        <v>0</v>
      </c>
      <c r="V1711">
        <v>0</v>
      </c>
      <c r="W1711">
        <v>0</v>
      </c>
      <c r="X1711">
        <v>208.39581010608862</v>
      </c>
      <c r="Y1711">
        <v>0</v>
      </c>
      <c r="Z1711">
        <v>0</v>
      </c>
      <c r="AA1711">
        <v>0</v>
      </c>
      <c r="AB1711">
        <v>244.46327898420873</v>
      </c>
      <c r="AC1711">
        <v>0</v>
      </c>
      <c r="AD1711">
        <v>0</v>
      </c>
      <c r="AE1711">
        <v>452.85908909029735</v>
      </c>
    </row>
    <row r="1712" spans="1:31" x14ac:dyDescent="0.3">
      <c r="A1712">
        <v>2576001</v>
      </c>
      <c r="B1712">
        <v>1</v>
      </c>
      <c r="C1712" t="s">
        <v>80</v>
      </c>
      <c r="D1712" t="s">
        <v>95</v>
      </c>
      <c r="E1712" t="s">
        <v>184</v>
      </c>
      <c r="F1712" t="s">
        <v>5120</v>
      </c>
      <c r="G1712" t="s">
        <v>149</v>
      </c>
      <c r="H1712" t="s">
        <v>135</v>
      </c>
      <c r="I1712" t="s">
        <v>136</v>
      </c>
      <c r="J1712" t="s">
        <v>137</v>
      </c>
      <c r="K1712" t="s">
        <v>138</v>
      </c>
      <c r="L1712" t="s">
        <v>5121</v>
      </c>
      <c r="M1712" t="s">
        <v>5122</v>
      </c>
      <c r="N1712">
        <v>2.7116666660000002</v>
      </c>
      <c r="O1712">
        <v>0</v>
      </c>
      <c r="P1712">
        <v>187</v>
      </c>
      <c r="Q1712">
        <v>0</v>
      </c>
      <c r="R1712">
        <v>2</v>
      </c>
      <c r="S1712">
        <v>0</v>
      </c>
      <c r="T1712">
        <v>17</v>
      </c>
      <c r="U1712">
        <v>0</v>
      </c>
      <c r="V1712">
        <v>0</v>
      </c>
      <c r="W1712">
        <v>0</v>
      </c>
      <c r="X1712">
        <v>83.847634832974435</v>
      </c>
      <c r="Y1712">
        <v>0</v>
      </c>
      <c r="Z1712">
        <v>0.51589290748469996</v>
      </c>
      <c r="AA1712">
        <v>0</v>
      </c>
      <c r="AB1712">
        <v>44.40321049396757</v>
      </c>
      <c r="AC1712">
        <v>0</v>
      </c>
      <c r="AD1712">
        <v>0</v>
      </c>
      <c r="AE1712">
        <v>128.7667382344267</v>
      </c>
    </row>
    <row r="1713" spans="1:31" x14ac:dyDescent="0.3">
      <c r="A1713">
        <v>2576107</v>
      </c>
      <c r="B1713">
        <v>1</v>
      </c>
      <c r="C1713" t="s">
        <v>80</v>
      </c>
      <c r="D1713" t="s">
        <v>82</v>
      </c>
      <c r="E1713" t="s">
        <v>141</v>
      </c>
      <c r="F1713" t="s">
        <v>5123</v>
      </c>
      <c r="G1713" t="s">
        <v>134</v>
      </c>
      <c r="H1713" t="s">
        <v>135</v>
      </c>
      <c r="I1713" t="s">
        <v>136</v>
      </c>
      <c r="J1713" t="s">
        <v>137</v>
      </c>
      <c r="K1713" t="s">
        <v>138</v>
      </c>
      <c r="L1713" t="s">
        <v>5124</v>
      </c>
      <c r="M1713" t="s">
        <v>5125</v>
      </c>
      <c r="N1713">
        <v>1.009166666</v>
      </c>
      <c r="O1713">
        <v>0</v>
      </c>
      <c r="P1713">
        <v>775</v>
      </c>
      <c r="Q1713">
        <v>0</v>
      </c>
      <c r="R1713">
        <v>0</v>
      </c>
      <c r="S1713">
        <v>1</v>
      </c>
      <c r="T1713">
        <v>531</v>
      </c>
      <c r="U1713">
        <v>0</v>
      </c>
      <c r="V1713">
        <v>0</v>
      </c>
      <c r="W1713">
        <v>0</v>
      </c>
      <c r="X1713">
        <v>198.9199108806329</v>
      </c>
      <c r="Y1713">
        <v>0</v>
      </c>
      <c r="Z1713">
        <v>0</v>
      </c>
      <c r="AA1713">
        <v>43.466283549588383</v>
      </c>
      <c r="AB1713">
        <v>362.80659913241436</v>
      </c>
      <c r="AC1713">
        <v>0</v>
      </c>
      <c r="AD1713">
        <v>0</v>
      </c>
      <c r="AE1713">
        <v>605.19279356263564</v>
      </c>
    </row>
    <row r="1714" spans="1:31" x14ac:dyDescent="0.3">
      <c r="A1714">
        <v>2576402</v>
      </c>
      <c r="B1714">
        <v>1</v>
      </c>
      <c r="C1714" t="s">
        <v>81</v>
      </c>
      <c r="D1714" t="s">
        <v>113</v>
      </c>
      <c r="E1714" t="s">
        <v>171</v>
      </c>
      <c r="F1714" t="s">
        <v>5126</v>
      </c>
      <c r="G1714" t="s">
        <v>190</v>
      </c>
      <c r="H1714" t="s">
        <v>157</v>
      </c>
      <c r="I1714" t="s">
        <v>136</v>
      </c>
      <c r="J1714" t="s">
        <v>137</v>
      </c>
      <c r="K1714" t="s">
        <v>138</v>
      </c>
      <c r="L1714" t="s">
        <v>5127</v>
      </c>
      <c r="M1714" t="s">
        <v>5128</v>
      </c>
      <c r="N1714">
        <v>1.8036111109999999</v>
      </c>
      <c r="O1714">
        <v>0</v>
      </c>
      <c r="P1714">
        <v>2</v>
      </c>
      <c r="Q1714">
        <v>0</v>
      </c>
      <c r="R1714">
        <v>1</v>
      </c>
      <c r="S1714">
        <v>0</v>
      </c>
      <c r="T1714">
        <v>2</v>
      </c>
      <c r="U1714">
        <v>0</v>
      </c>
      <c r="V1714">
        <v>0</v>
      </c>
      <c r="W1714">
        <v>0</v>
      </c>
      <c r="X1714">
        <v>0.58168503279786654</v>
      </c>
      <c r="Y1714">
        <v>0</v>
      </c>
      <c r="Z1714">
        <v>0.13456808137744999</v>
      </c>
      <c r="AA1714">
        <v>0</v>
      </c>
      <c r="AB1714">
        <v>0.33435749699424</v>
      </c>
      <c r="AC1714">
        <v>0</v>
      </c>
      <c r="AD1714">
        <v>0</v>
      </c>
      <c r="AE1714">
        <v>1.0506106111695566</v>
      </c>
    </row>
    <row r="1715" spans="1:31" x14ac:dyDescent="0.3">
      <c r="A1715">
        <v>2576210</v>
      </c>
      <c r="B1715">
        <v>1</v>
      </c>
      <c r="C1715" t="s">
        <v>81</v>
      </c>
      <c r="D1715" t="s">
        <v>112</v>
      </c>
      <c r="E1715" t="s">
        <v>166</v>
      </c>
      <c r="F1715" t="s">
        <v>5129</v>
      </c>
      <c r="G1715" t="s">
        <v>168</v>
      </c>
      <c r="H1715" t="s">
        <v>157</v>
      </c>
      <c r="I1715" t="s">
        <v>136</v>
      </c>
      <c r="J1715" t="s">
        <v>137</v>
      </c>
      <c r="K1715" t="s">
        <v>138</v>
      </c>
      <c r="L1715" t="s">
        <v>5130</v>
      </c>
      <c r="M1715" t="s">
        <v>5131</v>
      </c>
      <c r="N1715">
        <v>1.4511111109999999</v>
      </c>
      <c r="O1715">
        <v>0</v>
      </c>
      <c r="P1715">
        <v>0</v>
      </c>
      <c r="Q1715">
        <v>0</v>
      </c>
      <c r="R1715">
        <v>3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0.24983410513766668</v>
      </c>
      <c r="AA1715">
        <v>0</v>
      </c>
      <c r="AB1715">
        <v>0</v>
      </c>
      <c r="AC1715">
        <v>0</v>
      </c>
      <c r="AD1715">
        <v>0</v>
      </c>
      <c r="AE1715">
        <v>0.24983410513766668</v>
      </c>
    </row>
    <row r="1716" spans="1:31" x14ac:dyDescent="0.3">
      <c r="A1716">
        <v>2575898</v>
      </c>
      <c r="B1716">
        <v>1</v>
      </c>
      <c r="C1716" t="s">
        <v>80</v>
      </c>
      <c r="D1716" t="s">
        <v>83</v>
      </c>
      <c r="E1716" t="s">
        <v>155</v>
      </c>
      <c r="F1716" t="s">
        <v>5132</v>
      </c>
      <c r="G1716" t="s">
        <v>301</v>
      </c>
      <c r="H1716" t="s">
        <v>157</v>
      </c>
      <c r="I1716" t="s">
        <v>136</v>
      </c>
      <c r="J1716" t="s">
        <v>137</v>
      </c>
      <c r="K1716" t="s">
        <v>144</v>
      </c>
      <c r="L1716" t="s">
        <v>5133</v>
      </c>
      <c r="M1716" t="s">
        <v>5134</v>
      </c>
      <c r="N1716">
        <v>8.0477777770000003</v>
      </c>
      <c r="O1716">
        <v>0</v>
      </c>
      <c r="P1716">
        <v>99</v>
      </c>
      <c r="Q1716">
        <v>0</v>
      </c>
      <c r="R1716">
        <v>0</v>
      </c>
      <c r="S1716">
        <v>0</v>
      </c>
      <c r="T1716">
        <v>64</v>
      </c>
      <c r="U1716">
        <v>0</v>
      </c>
      <c r="V1716">
        <v>7</v>
      </c>
      <c r="W1716">
        <v>0</v>
      </c>
      <c r="X1716">
        <v>248.27933912666785</v>
      </c>
      <c r="Y1716">
        <v>0</v>
      </c>
      <c r="Z1716">
        <v>0</v>
      </c>
      <c r="AA1716">
        <v>0</v>
      </c>
      <c r="AB1716">
        <v>1469.6825662123717</v>
      </c>
      <c r="AC1716">
        <v>0</v>
      </c>
      <c r="AD1716">
        <v>1155.2540620365598</v>
      </c>
      <c r="AE1716">
        <v>2873.2159673755996</v>
      </c>
    </row>
    <row r="1717" spans="1:31" x14ac:dyDescent="0.3">
      <c r="A1717">
        <v>2575855</v>
      </c>
      <c r="B1717">
        <v>1</v>
      </c>
      <c r="C1717" t="s">
        <v>81</v>
      </c>
      <c r="D1717" t="s">
        <v>127</v>
      </c>
      <c r="E1717" t="s">
        <v>141</v>
      </c>
      <c r="F1717" t="s">
        <v>5135</v>
      </c>
      <c r="G1717" t="s">
        <v>134</v>
      </c>
      <c r="H1717" t="s">
        <v>135</v>
      </c>
      <c r="I1717" t="s">
        <v>136</v>
      </c>
      <c r="J1717" t="s">
        <v>137</v>
      </c>
      <c r="K1717" t="s">
        <v>138</v>
      </c>
      <c r="L1717" t="s">
        <v>5136</v>
      </c>
      <c r="M1717" t="s">
        <v>5137</v>
      </c>
      <c r="N1717">
        <v>0.46222222200000002</v>
      </c>
      <c r="O1717">
        <v>0</v>
      </c>
      <c r="P1717">
        <v>0</v>
      </c>
      <c r="Q1717">
        <v>0</v>
      </c>
      <c r="R1717">
        <v>0</v>
      </c>
      <c r="S1717">
        <v>2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1270.77564930468</v>
      </c>
      <c r="AB1717">
        <v>0</v>
      </c>
      <c r="AC1717">
        <v>0</v>
      </c>
      <c r="AD1717">
        <v>0</v>
      </c>
      <c r="AE1717">
        <v>1270.77564930468</v>
      </c>
    </row>
    <row r="1718" spans="1:31" x14ac:dyDescent="0.3">
      <c r="A1718">
        <v>2576021</v>
      </c>
      <c r="B1718">
        <v>1</v>
      </c>
      <c r="C1718" t="s">
        <v>80</v>
      </c>
      <c r="D1718" t="s">
        <v>95</v>
      </c>
      <c r="E1718" t="s">
        <v>184</v>
      </c>
      <c r="F1718" t="s">
        <v>5138</v>
      </c>
      <c r="G1718" t="s">
        <v>194</v>
      </c>
      <c r="H1718" t="s">
        <v>135</v>
      </c>
      <c r="I1718" t="s">
        <v>136</v>
      </c>
      <c r="J1718" t="s">
        <v>137</v>
      </c>
      <c r="K1718" t="s">
        <v>144</v>
      </c>
      <c r="L1718" t="s">
        <v>5139</v>
      </c>
      <c r="M1718" t="s">
        <v>5140</v>
      </c>
      <c r="N1718">
        <v>1.371388888</v>
      </c>
      <c r="O1718">
        <v>0</v>
      </c>
      <c r="P1718">
        <v>744</v>
      </c>
      <c r="Q1718">
        <v>0</v>
      </c>
      <c r="R1718">
        <v>0</v>
      </c>
      <c r="S1718">
        <v>1</v>
      </c>
      <c r="T1718">
        <v>24</v>
      </c>
      <c r="U1718">
        <v>0</v>
      </c>
      <c r="V1718">
        <v>0</v>
      </c>
      <c r="W1718">
        <v>0</v>
      </c>
      <c r="X1718">
        <v>213.93008256479297</v>
      </c>
      <c r="Y1718">
        <v>0</v>
      </c>
      <c r="Z1718">
        <v>0</v>
      </c>
      <c r="AA1718">
        <v>140.21428184551706</v>
      </c>
      <c r="AB1718">
        <v>69.688130963796254</v>
      </c>
      <c r="AC1718">
        <v>0</v>
      </c>
      <c r="AD1718">
        <v>0</v>
      </c>
      <c r="AE1718">
        <v>423.83249537410626</v>
      </c>
    </row>
    <row r="1719" spans="1:31" x14ac:dyDescent="0.3">
      <c r="A1719">
        <v>2575878</v>
      </c>
      <c r="B1719">
        <v>1</v>
      </c>
      <c r="C1719" t="s">
        <v>81</v>
      </c>
      <c r="D1719" t="s">
        <v>112</v>
      </c>
      <c r="E1719" t="s">
        <v>184</v>
      </c>
      <c r="F1719" t="s">
        <v>5141</v>
      </c>
      <c r="G1719" t="s">
        <v>194</v>
      </c>
      <c r="H1719" t="s">
        <v>135</v>
      </c>
      <c r="I1719" t="s">
        <v>136</v>
      </c>
      <c r="J1719" t="s">
        <v>137</v>
      </c>
      <c r="K1719" t="s">
        <v>144</v>
      </c>
      <c r="L1719" t="s">
        <v>5142</v>
      </c>
      <c r="M1719" t="s">
        <v>5143</v>
      </c>
      <c r="N1719">
        <v>7.0647222220000003</v>
      </c>
      <c r="O1719">
        <v>0</v>
      </c>
      <c r="P1719">
        <v>184</v>
      </c>
      <c r="Q1719">
        <v>0</v>
      </c>
      <c r="R1719">
        <v>3</v>
      </c>
      <c r="S1719">
        <v>0</v>
      </c>
      <c r="T1719">
        <v>7</v>
      </c>
      <c r="U1719">
        <v>0</v>
      </c>
      <c r="V1719">
        <v>0</v>
      </c>
      <c r="W1719">
        <v>0</v>
      </c>
      <c r="X1719">
        <v>310.02037829750128</v>
      </c>
      <c r="Y1719">
        <v>0</v>
      </c>
      <c r="Z1719">
        <v>1.2239072159464501</v>
      </c>
      <c r="AA1719">
        <v>0</v>
      </c>
      <c r="AB1719">
        <v>82.394368385922618</v>
      </c>
      <c r="AC1719">
        <v>0</v>
      </c>
      <c r="AD1719">
        <v>0</v>
      </c>
      <c r="AE1719">
        <v>393.63865389937035</v>
      </c>
    </row>
    <row r="1720" spans="1:31" x14ac:dyDescent="0.3">
      <c r="A1720">
        <v>2576439</v>
      </c>
      <c r="B1720">
        <v>1</v>
      </c>
      <c r="C1720" t="s">
        <v>81</v>
      </c>
      <c r="D1720" t="s">
        <v>127</v>
      </c>
      <c r="E1720" t="s">
        <v>147</v>
      </c>
      <c r="F1720" t="s">
        <v>1721</v>
      </c>
      <c r="G1720" t="s">
        <v>134</v>
      </c>
      <c r="H1720" t="s">
        <v>135</v>
      </c>
      <c r="I1720" t="s">
        <v>136</v>
      </c>
      <c r="J1720" t="s">
        <v>137</v>
      </c>
      <c r="K1720" t="s">
        <v>138</v>
      </c>
      <c r="L1720" t="s">
        <v>5144</v>
      </c>
      <c r="M1720" t="s">
        <v>5145</v>
      </c>
      <c r="N1720">
        <v>0.10305555499999999</v>
      </c>
      <c r="O1720">
        <v>9</v>
      </c>
      <c r="P1720">
        <v>3</v>
      </c>
      <c r="Q1720">
        <v>281</v>
      </c>
      <c r="R1720">
        <v>42</v>
      </c>
      <c r="S1720">
        <v>17</v>
      </c>
      <c r="T1720">
        <v>2</v>
      </c>
      <c r="U1720">
        <v>0</v>
      </c>
      <c r="V1720">
        <v>0</v>
      </c>
      <c r="W1720">
        <v>0.54467717383141989</v>
      </c>
      <c r="X1720">
        <v>0.22404202820546168</v>
      </c>
      <c r="Y1720">
        <v>81.745949702304046</v>
      </c>
      <c r="Z1720">
        <v>24.3814457626844</v>
      </c>
      <c r="AA1720">
        <v>8.0038204428416542</v>
      </c>
      <c r="AB1720">
        <v>0.19303461592009</v>
      </c>
      <c r="AC1720">
        <v>0</v>
      </c>
      <c r="AD1720">
        <v>0</v>
      </c>
      <c r="AE1720">
        <v>115.09296972578707</v>
      </c>
    </row>
    <row r="1721" spans="1:31" x14ac:dyDescent="0.3">
      <c r="A1721">
        <v>2575835</v>
      </c>
      <c r="B1721">
        <v>1</v>
      </c>
      <c r="C1721" t="s">
        <v>80</v>
      </c>
      <c r="D1721" t="s">
        <v>89</v>
      </c>
      <c r="E1721" t="s">
        <v>155</v>
      </c>
      <c r="F1721" t="s">
        <v>5146</v>
      </c>
      <c r="G1721" t="s">
        <v>202</v>
      </c>
      <c r="H1721" t="s">
        <v>157</v>
      </c>
      <c r="I1721" t="s">
        <v>136</v>
      </c>
      <c r="J1721" t="s">
        <v>137</v>
      </c>
      <c r="K1721" t="s">
        <v>138</v>
      </c>
      <c r="L1721" t="s">
        <v>5147</v>
      </c>
      <c r="M1721" t="s">
        <v>5148</v>
      </c>
      <c r="N1721">
        <v>4.1922222219999998</v>
      </c>
      <c r="O1721">
        <v>0</v>
      </c>
      <c r="P1721">
        <v>386</v>
      </c>
      <c r="Q1721">
        <v>0</v>
      </c>
      <c r="R1721">
        <v>24</v>
      </c>
      <c r="S1721">
        <v>0</v>
      </c>
      <c r="T1721">
        <v>23</v>
      </c>
      <c r="U1721">
        <v>0</v>
      </c>
      <c r="V1721">
        <v>0</v>
      </c>
      <c r="W1721">
        <v>0</v>
      </c>
      <c r="X1721">
        <v>441.64586579318211</v>
      </c>
      <c r="Y1721">
        <v>0</v>
      </c>
      <c r="Z1721">
        <v>35.338709899304327</v>
      </c>
      <c r="AA1721">
        <v>0</v>
      </c>
      <c r="AB1721">
        <v>74.395820547324377</v>
      </c>
      <c r="AC1721">
        <v>0</v>
      </c>
      <c r="AD1721">
        <v>0</v>
      </c>
      <c r="AE1721">
        <v>551.38039623981081</v>
      </c>
    </row>
    <row r="1722" spans="1:31" x14ac:dyDescent="0.3">
      <c r="A1722">
        <v>2575792</v>
      </c>
      <c r="B1722">
        <v>1</v>
      </c>
      <c r="C1722" t="s">
        <v>80</v>
      </c>
      <c r="D1722" t="s">
        <v>97</v>
      </c>
      <c r="E1722" t="s">
        <v>141</v>
      </c>
      <c r="F1722" t="s">
        <v>5149</v>
      </c>
      <c r="G1722" t="s">
        <v>134</v>
      </c>
      <c r="H1722" t="s">
        <v>135</v>
      </c>
      <c r="I1722" t="s">
        <v>136</v>
      </c>
      <c r="J1722" t="s">
        <v>137</v>
      </c>
      <c r="K1722" t="s">
        <v>138</v>
      </c>
      <c r="L1722" t="s">
        <v>5150</v>
      </c>
      <c r="M1722" t="s">
        <v>5151</v>
      </c>
      <c r="N1722">
        <v>0.97722222199999997</v>
      </c>
      <c r="O1722">
        <v>8</v>
      </c>
      <c r="P1722">
        <v>775</v>
      </c>
      <c r="Q1722">
        <v>11</v>
      </c>
      <c r="R1722">
        <v>363</v>
      </c>
      <c r="S1722">
        <v>16</v>
      </c>
      <c r="T1722">
        <v>192</v>
      </c>
      <c r="U1722">
        <v>1</v>
      </c>
      <c r="V1722">
        <v>2</v>
      </c>
      <c r="W1722">
        <v>35.430347061091666</v>
      </c>
      <c r="X1722">
        <v>250.48402582526137</v>
      </c>
      <c r="Y1722">
        <v>33.562263053784108</v>
      </c>
      <c r="Z1722">
        <v>124.26847988367291</v>
      </c>
      <c r="AA1722">
        <v>105.40091634832746</v>
      </c>
      <c r="AB1722">
        <v>126.35175977431898</v>
      </c>
      <c r="AC1722">
        <v>25.125816525669265</v>
      </c>
      <c r="AD1722">
        <v>2.4069755914858999</v>
      </c>
      <c r="AE1722">
        <v>703.03058406361174</v>
      </c>
    </row>
    <row r="1723" spans="1:31" x14ac:dyDescent="0.3">
      <c r="A1723">
        <v>2575841</v>
      </c>
      <c r="B1723">
        <v>1</v>
      </c>
      <c r="C1723" t="s">
        <v>81</v>
      </c>
      <c r="D1723" t="s">
        <v>127</v>
      </c>
      <c r="E1723" t="s">
        <v>184</v>
      </c>
      <c r="F1723" t="s">
        <v>5152</v>
      </c>
      <c r="G1723" t="s">
        <v>149</v>
      </c>
      <c r="H1723" t="s">
        <v>135</v>
      </c>
      <c r="I1723" t="s">
        <v>136</v>
      </c>
      <c r="J1723" t="s">
        <v>137</v>
      </c>
      <c r="K1723" t="s">
        <v>138</v>
      </c>
      <c r="L1723" t="s">
        <v>5153</v>
      </c>
      <c r="M1723" t="s">
        <v>5154</v>
      </c>
      <c r="N1723">
        <v>2.4002777769999999</v>
      </c>
      <c r="O1723">
        <v>0</v>
      </c>
      <c r="P1723">
        <v>6</v>
      </c>
      <c r="Q1723">
        <v>0</v>
      </c>
      <c r="R1723">
        <v>12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0.42439143264790746</v>
      </c>
      <c r="Y1723">
        <v>0</v>
      </c>
      <c r="Z1723">
        <v>13.350228232195374</v>
      </c>
      <c r="AA1723">
        <v>0</v>
      </c>
      <c r="AB1723">
        <v>0</v>
      </c>
      <c r="AC1723">
        <v>0</v>
      </c>
      <c r="AD1723">
        <v>0</v>
      </c>
      <c r="AE1723">
        <v>13.77461966484328</v>
      </c>
    </row>
    <row r="1724" spans="1:31" x14ac:dyDescent="0.3">
      <c r="A1724">
        <v>2576333</v>
      </c>
      <c r="B1724">
        <v>1</v>
      </c>
      <c r="C1724" t="s">
        <v>80</v>
      </c>
      <c r="D1724" t="s">
        <v>94</v>
      </c>
      <c r="E1724" t="s">
        <v>171</v>
      </c>
      <c r="F1724" t="s">
        <v>5155</v>
      </c>
      <c r="G1724" t="s">
        <v>190</v>
      </c>
      <c r="H1724" t="s">
        <v>157</v>
      </c>
      <c r="I1724" t="s">
        <v>136</v>
      </c>
      <c r="J1724" t="s">
        <v>137</v>
      </c>
      <c r="K1724" t="s">
        <v>138</v>
      </c>
      <c r="L1724" t="s">
        <v>5156</v>
      </c>
      <c r="M1724" t="s">
        <v>5157</v>
      </c>
      <c r="N1724">
        <v>0.88</v>
      </c>
      <c r="O1724">
        <v>0</v>
      </c>
      <c r="P1724">
        <v>74</v>
      </c>
      <c r="Q1724">
        <v>0</v>
      </c>
      <c r="R1724">
        <v>0</v>
      </c>
      <c r="S1724">
        <v>0</v>
      </c>
      <c r="T1724">
        <v>1</v>
      </c>
      <c r="U1724">
        <v>0</v>
      </c>
      <c r="V1724">
        <v>0</v>
      </c>
      <c r="W1724">
        <v>0</v>
      </c>
      <c r="X1724">
        <v>11.872589630025958</v>
      </c>
      <c r="Y1724">
        <v>0</v>
      </c>
      <c r="Z1724">
        <v>0</v>
      </c>
      <c r="AA1724">
        <v>0</v>
      </c>
      <c r="AB1724">
        <v>1.6817783567088889</v>
      </c>
      <c r="AC1724">
        <v>0</v>
      </c>
      <c r="AD1724">
        <v>0</v>
      </c>
      <c r="AE1724">
        <v>13.554367986734848</v>
      </c>
    </row>
    <row r="1725" spans="1:31" x14ac:dyDescent="0.3">
      <c r="A1725">
        <v>2576313</v>
      </c>
      <c r="B1725">
        <v>1</v>
      </c>
      <c r="C1725" t="s">
        <v>81</v>
      </c>
      <c r="D1725" t="s">
        <v>114</v>
      </c>
      <c r="E1725" t="s">
        <v>171</v>
      </c>
      <c r="F1725" t="s">
        <v>5158</v>
      </c>
      <c r="G1725" t="s">
        <v>311</v>
      </c>
      <c r="H1725" t="s">
        <v>157</v>
      </c>
      <c r="I1725" t="s">
        <v>136</v>
      </c>
      <c r="J1725" t="s">
        <v>3</v>
      </c>
      <c r="K1725" t="s">
        <v>138</v>
      </c>
      <c r="L1725" t="s">
        <v>5159</v>
      </c>
      <c r="M1725" t="s">
        <v>5160</v>
      </c>
      <c r="N1725">
        <v>2.3311111109999998</v>
      </c>
      <c r="O1725">
        <v>0</v>
      </c>
      <c r="P1725">
        <v>117</v>
      </c>
      <c r="Q1725">
        <v>0</v>
      </c>
      <c r="R1725">
        <v>0</v>
      </c>
      <c r="S1725">
        <v>0</v>
      </c>
      <c r="T1725">
        <v>6</v>
      </c>
      <c r="U1725">
        <v>0</v>
      </c>
      <c r="V1725">
        <v>0</v>
      </c>
      <c r="W1725">
        <v>0</v>
      </c>
      <c r="X1725">
        <v>41.629293212430426</v>
      </c>
      <c r="Y1725">
        <v>0</v>
      </c>
      <c r="Z1725">
        <v>0</v>
      </c>
      <c r="AA1725">
        <v>0</v>
      </c>
      <c r="AB1725">
        <v>18.239776255081079</v>
      </c>
      <c r="AC1725">
        <v>0</v>
      </c>
      <c r="AD1725">
        <v>0</v>
      </c>
      <c r="AE1725">
        <v>59.869069467511508</v>
      </c>
    </row>
    <row r="1726" spans="1:31" x14ac:dyDescent="0.3">
      <c r="A1726">
        <v>2576173</v>
      </c>
      <c r="B1726">
        <v>1</v>
      </c>
      <c r="C1726" t="s">
        <v>80</v>
      </c>
      <c r="D1726" t="s">
        <v>107</v>
      </c>
      <c r="E1726" t="s">
        <v>171</v>
      </c>
      <c r="F1726" t="s">
        <v>5161</v>
      </c>
      <c r="G1726" t="s">
        <v>229</v>
      </c>
      <c r="H1726" t="s">
        <v>157</v>
      </c>
      <c r="I1726" t="s">
        <v>136</v>
      </c>
      <c r="J1726" t="s">
        <v>137</v>
      </c>
      <c r="K1726" t="s">
        <v>138</v>
      </c>
      <c r="L1726" t="s">
        <v>5162</v>
      </c>
      <c r="M1726" t="s">
        <v>5163</v>
      </c>
      <c r="N1726">
        <v>2.1152777770000002</v>
      </c>
      <c r="O1726">
        <v>0</v>
      </c>
      <c r="P1726">
        <v>7</v>
      </c>
      <c r="Q1726">
        <v>0</v>
      </c>
      <c r="R1726">
        <v>0</v>
      </c>
      <c r="S1726">
        <v>0</v>
      </c>
      <c r="T1726">
        <v>1</v>
      </c>
      <c r="U1726">
        <v>0</v>
      </c>
      <c r="V1726">
        <v>0</v>
      </c>
      <c r="W1726">
        <v>0</v>
      </c>
      <c r="X1726">
        <v>2.6226107673985575</v>
      </c>
      <c r="Y1726">
        <v>0</v>
      </c>
      <c r="Z1726">
        <v>0</v>
      </c>
      <c r="AA1726">
        <v>0</v>
      </c>
      <c r="AB1726">
        <v>4.9229809949522227</v>
      </c>
      <c r="AC1726">
        <v>0</v>
      </c>
      <c r="AD1726">
        <v>0</v>
      </c>
      <c r="AE1726">
        <v>7.5455917623507798</v>
      </c>
    </row>
    <row r="1727" spans="1:31" x14ac:dyDescent="0.3">
      <c r="A1727">
        <v>2576296</v>
      </c>
      <c r="B1727">
        <v>1</v>
      </c>
      <c r="C1727" t="s">
        <v>80</v>
      </c>
      <c r="D1727" t="s">
        <v>86</v>
      </c>
      <c r="E1727" t="s">
        <v>166</v>
      </c>
      <c r="F1727" t="s">
        <v>5164</v>
      </c>
      <c r="G1727" t="s">
        <v>168</v>
      </c>
      <c r="H1727" t="s">
        <v>157</v>
      </c>
      <c r="I1727" t="s">
        <v>136</v>
      </c>
      <c r="J1727" t="s">
        <v>137</v>
      </c>
      <c r="K1727" t="s">
        <v>138</v>
      </c>
      <c r="L1727" t="s">
        <v>5165</v>
      </c>
      <c r="M1727" t="s">
        <v>5166</v>
      </c>
      <c r="N1727">
        <v>7.3797222219999998</v>
      </c>
      <c r="O1727">
        <v>0</v>
      </c>
      <c r="P1727">
        <v>2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2.9874750058873412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2.9874750058873412</v>
      </c>
    </row>
    <row r="1728" spans="1:31" x14ac:dyDescent="0.3">
      <c r="A1728">
        <v>2576110</v>
      </c>
      <c r="B1728">
        <v>1</v>
      </c>
      <c r="C1728" t="s">
        <v>80</v>
      </c>
      <c r="D1728" t="s">
        <v>105</v>
      </c>
      <c r="E1728" t="s">
        <v>141</v>
      </c>
      <c r="F1728" t="s">
        <v>5167</v>
      </c>
      <c r="G1728" t="s">
        <v>134</v>
      </c>
      <c r="H1728" t="s">
        <v>135</v>
      </c>
      <c r="I1728" t="s">
        <v>136</v>
      </c>
      <c r="J1728" t="s">
        <v>137</v>
      </c>
      <c r="K1728" t="s">
        <v>138</v>
      </c>
      <c r="L1728" t="s">
        <v>5168</v>
      </c>
      <c r="M1728" t="s">
        <v>5169</v>
      </c>
      <c r="N1728">
        <v>0.103888888</v>
      </c>
      <c r="O1728">
        <v>0</v>
      </c>
      <c r="P1728">
        <v>82</v>
      </c>
      <c r="Q1728">
        <v>1</v>
      </c>
      <c r="R1728">
        <v>0</v>
      </c>
      <c r="S1728">
        <v>4</v>
      </c>
      <c r="T1728">
        <v>2</v>
      </c>
      <c r="U1728">
        <v>1</v>
      </c>
      <c r="V1728">
        <v>0</v>
      </c>
      <c r="W1728">
        <v>0</v>
      </c>
      <c r="X1728">
        <v>1.8858609440100473</v>
      </c>
      <c r="Y1728">
        <v>0.19598736336666667</v>
      </c>
      <c r="Z1728">
        <v>0</v>
      </c>
      <c r="AA1728">
        <v>49.966494346548998</v>
      </c>
      <c r="AB1728">
        <v>0.24479262045394445</v>
      </c>
      <c r="AC1728">
        <v>142.83963143797325</v>
      </c>
      <c r="AD1728">
        <v>0</v>
      </c>
      <c r="AE1728">
        <v>195.13276671235292</v>
      </c>
    </row>
    <row r="1729" spans="1:31" x14ac:dyDescent="0.3">
      <c r="A1729">
        <v>2576459</v>
      </c>
      <c r="B1729">
        <v>1</v>
      </c>
      <c r="C1729" t="s">
        <v>80</v>
      </c>
      <c r="D1729" t="s">
        <v>97</v>
      </c>
      <c r="E1729" t="s">
        <v>166</v>
      </c>
      <c r="F1729" t="s">
        <v>5170</v>
      </c>
      <c r="G1729" t="s">
        <v>181</v>
      </c>
      <c r="H1729" t="s">
        <v>157</v>
      </c>
      <c r="I1729" t="s">
        <v>136</v>
      </c>
      <c r="J1729" t="s">
        <v>137</v>
      </c>
      <c r="K1729" t="s">
        <v>138</v>
      </c>
      <c r="L1729" t="s">
        <v>5171</v>
      </c>
      <c r="M1729" t="s">
        <v>5172</v>
      </c>
      <c r="N1729">
        <v>1.163611111</v>
      </c>
      <c r="O1729">
        <v>0</v>
      </c>
      <c r="P1729">
        <v>1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0.54998906572689998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0.54998906572689998</v>
      </c>
    </row>
    <row r="1730" spans="1:31" x14ac:dyDescent="0.3">
      <c r="A1730">
        <v>2575818</v>
      </c>
      <c r="B1730">
        <v>1</v>
      </c>
      <c r="C1730" t="s">
        <v>80</v>
      </c>
      <c r="D1730" t="s">
        <v>100</v>
      </c>
      <c r="E1730" t="s">
        <v>141</v>
      </c>
      <c r="F1730" t="s">
        <v>2417</v>
      </c>
      <c r="G1730" t="s">
        <v>134</v>
      </c>
      <c r="H1730" t="s">
        <v>135</v>
      </c>
      <c r="I1730" t="s">
        <v>136</v>
      </c>
      <c r="J1730" t="s">
        <v>137</v>
      </c>
      <c r="K1730" t="s">
        <v>138</v>
      </c>
      <c r="L1730" t="s">
        <v>5173</v>
      </c>
      <c r="M1730" t="s">
        <v>5174</v>
      </c>
      <c r="N1730">
        <v>0.32250000000000001</v>
      </c>
      <c r="O1730">
        <v>5</v>
      </c>
      <c r="P1730">
        <v>430</v>
      </c>
      <c r="Q1730">
        <v>4</v>
      </c>
      <c r="R1730">
        <v>65</v>
      </c>
      <c r="S1730">
        <v>17</v>
      </c>
      <c r="T1730">
        <v>106</v>
      </c>
      <c r="U1730">
        <v>4</v>
      </c>
      <c r="V1730">
        <v>1</v>
      </c>
      <c r="W1730">
        <v>0.50821470764527499</v>
      </c>
      <c r="X1730">
        <v>41.938428853050752</v>
      </c>
      <c r="Y1730">
        <v>0.97489776163324515</v>
      </c>
      <c r="Z1730">
        <v>13.888006768790328</v>
      </c>
      <c r="AA1730">
        <v>13.542366248676029</v>
      </c>
      <c r="AB1730">
        <v>14.156653857231312</v>
      </c>
      <c r="AC1730">
        <v>48.038651401163847</v>
      </c>
      <c r="AD1730">
        <v>4.3348723138597507E-2</v>
      </c>
      <c r="AE1730">
        <v>133.09056832132939</v>
      </c>
    </row>
    <row r="1731" spans="1:31" x14ac:dyDescent="0.3">
      <c r="A1731">
        <v>2575924</v>
      </c>
      <c r="B1731">
        <v>1</v>
      </c>
      <c r="C1731" t="s">
        <v>81</v>
      </c>
      <c r="D1731" t="s">
        <v>127</v>
      </c>
      <c r="E1731" t="s">
        <v>147</v>
      </c>
      <c r="F1731" t="s">
        <v>1721</v>
      </c>
      <c r="G1731" t="s">
        <v>134</v>
      </c>
      <c r="H1731" t="s">
        <v>135</v>
      </c>
      <c r="I1731" t="s">
        <v>136</v>
      </c>
      <c r="J1731" t="s">
        <v>137</v>
      </c>
      <c r="K1731" t="s">
        <v>138</v>
      </c>
      <c r="L1731" t="s">
        <v>5175</v>
      </c>
      <c r="M1731" t="s">
        <v>5176</v>
      </c>
      <c r="N1731">
        <v>0.58166666600000005</v>
      </c>
      <c r="O1731">
        <v>9</v>
      </c>
      <c r="P1731">
        <v>3</v>
      </c>
      <c r="Q1731">
        <v>281</v>
      </c>
      <c r="R1731">
        <v>42</v>
      </c>
      <c r="S1731">
        <v>17</v>
      </c>
      <c r="T1731">
        <v>2</v>
      </c>
      <c r="U1731">
        <v>0</v>
      </c>
      <c r="V1731">
        <v>0</v>
      </c>
      <c r="W1731">
        <v>2.6853240085613432</v>
      </c>
      <c r="X1731">
        <v>1.2038196745663401</v>
      </c>
      <c r="Y1731">
        <v>464.74883806729332</v>
      </c>
      <c r="Z1731">
        <v>130.35292685664001</v>
      </c>
      <c r="AA1731">
        <v>58.84659849288245</v>
      </c>
      <c r="AB1731">
        <v>1.3455540224425799</v>
      </c>
      <c r="AC1731">
        <v>0</v>
      </c>
      <c r="AD1731">
        <v>0</v>
      </c>
      <c r="AE1731">
        <v>659.18306112238599</v>
      </c>
    </row>
    <row r="1732" spans="1:31" x14ac:dyDescent="0.3">
      <c r="A1732">
        <v>2576067</v>
      </c>
      <c r="B1732">
        <v>1</v>
      </c>
      <c r="C1732" t="s">
        <v>80</v>
      </c>
      <c r="D1732" t="s">
        <v>89</v>
      </c>
      <c r="E1732" t="s">
        <v>155</v>
      </c>
      <c r="F1732" t="s">
        <v>2357</v>
      </c>
      <c r="G1732" t="s">
        <v>143</v>
      </c>
      <c r="H1732" t="s">
        <v>157</v>
      </c>
      <c r="I1732" t="s">
        <v>136</v>
      </c>
      <c r="J1732" t="s">
        <v>137</v>
      </c>
      <c r="K1732" t="s">
        <v>144</v>
      </c>
      <c r="L1732" t="s">
        <v>5177</v>
      </c>
      <c r="M1732" t="s">
        <v>5178</v>
      </c>
      <c r="N1732">
        <v>4.4586111109999997</v>
      </c>
      <c r="O1732">
        <v>0</v>
      </c>
      <c r="P1732">
        <v>8</v>
      </c>
      <c r="Q1732">
        <v>0</v>
      </c>
      <c r="R1732">
        <v>12</v>
      </c>
      <c r="S1732">
        <v>0</v>
      </c>
      <c r="T1732">
        <v>8</v>
      </c>
      <c r="U1732">
        <v>0</v>
      </c>
      <c r="V1732">
        <v>0</v>
      </c>
      <c r="W1732">
        <v>0</v>
      </c>
      <c r="X1732">
        <v>103.46829847521485</v>
      </c>
      <c r="Y1732">
        <v>0</v>
      </c>
      <c r="Z1732">
        <v>21.955863758728697</v>
      </c>
      <c r="AA1732">
        <v>0</v>
      </c>
      <c r="AB1732">
        <v>74.423820069298046</v>
      </c>
      <c r="AC1732">
        <v>0</v>
      </c>
      <c r="AD1732">
        <v>0</v>
      </c>
      <c r="AE1732">
        <v>199.84798230324159</v>
      </c>
    </row>
    <row r="1733" spans="1:31" x14ac:dyDescent="0.3">
      <c r="A1733">
        <v>2576399</v>
      </c>
      <c r="B1733">
        <v>1</v>
      </c>
      <c r="C1733" t="s">
        <v>80</v>
      </c>
      <c r="D1733" t="s">
        <v>105</v>
      </c>
      <c r="E1733" t="s">
        <v>184</v>
      </c>
      <c r="F1733" t="s">
        <v>2750</v>
      </c>
      <c r="G1733" t="s">
        <v>149</v>
      </c>
      <c r="H1733" t="s">
        <v>135</v>
      </c>
      <c r="I1733" t="s">
        <v>136</v>
      </c>
      <c r="J1733" t="s">
        <v>137</v>
      </c>
      <c r="K1733" t="s">
        <v>138</v>
      </c>
      <c r="L1733" t="s">
        <v>5179</v>
      </c>
      <c r="M1733" t="s">
        <v>5180</v>
      </c>
      <c r="N1733">
        <v>1.543055555</v>
      </c>
      <c r="O1733">
        <v>1</v>
      </c>
      <c r="P1733">
        <v>0</v>
      </c>
      <c r="Q1733">
        <v>7</v>
      </c>
      <c r="R1733">
        <v>0</v>
      </c>
      <c r="S1733">
        <v>3</v>
      </c>
      <c r="T1733">
        <v>0</v>
      </c>
      <c r="U1733">
        <v>0</v>
      </c>
      <c r="V1733">
        <v>0</v>
      </c>
      <c r="W1733">
        <v>0.95001803237578331</v>
      </c>
      <c r="X1733">
        <v>0</v>
      </c>
      <c r="Y1733">
        <v>29.842982206840635</v>
      </c>
      <c r="Z1733">
        <v>0</v>
      </c>
      <c r="AA1733">
        <v>42.049820688887721</v>
      </c>
      <c r="AB1733">
        <v>0</v>
      </c>
      <c r="AC1733">
        <v>0</v>
      </c>
      <c r="AD1733">
        <v>0</v>
      </c>
      <c r="AE1733">
        <v>72.842820928104146</v>
      </c>
    </row>
    <row r="1734" spans="1:31" x14ac:dyDescent="0.3">
      <c r="A1734">
        <v>2576044</v>
      </c>
      <c r="B1734">
        <v>1</v>
      </c>
      <c r="C1734" t="s">
        <v>81</v>
      </c>
      <c r="D1734" t="s">
        <v>113</v>
      </c>
      <c r="E1734" t="s">
        <v>141</v>
      </c>
      <c r="F1734" t="s">
        <v>5181</v>
      </c>
      <c r="G1734" t="s">
        <v>194</v>
      </c>
      <c r="H1734" t="s">
        <v>135</v>
      </c>
      <c r="I1734" t="s">
        <v>136</v>
      </c>
      <c r="J1734" t="s">
        <v>137</v>
      </c>
      <c r="K1734" t="s">
        <v>144</v>
      </c>
      <c r="L1734" t="s">
        <v>5182</v>
      </c>
      <c r="M1734" t="s">
        <v>5183</v>
      </c>
      <c r="N1734">
        <v>4.4933333329999998</v>
      </c>
      <c r="O1734">
        <v>4</v>
      </c>
      <c r="P1734">
        <v>1472</v>
      </c>
      <c r="Q1734">
        <v>30</v>
      </c>
      <c r="R1734">
        <v>284</v>
      </c>
      <c r="S1734">
        <v>9</v>
      </c>
      <c r="T1734">
        <v>49</v>
      </c>
      <c r="U1734">
        <v>1</v>
      </c>
      <c r="V1734">
        <v>0</v>
      </c>
      <c r="W1734">
        <v>3.6748483315199989</v>
      </c>
      <c r="X1734">
        <v>1012.8361443644998</v>
      </c>
      <c r="Y1734">
        <v>455.74899248459781</v>
      </c>
      <c r="Z1734">
        <v>785.72372767449224</v>
      </c>
      <c r="AA1734">
        <v>2137.4949285287689</v>
      </c>
      <c r="AB1734">
        <v>334.51787903199454</v>
      </c>
      <c r="AC1734">
        <v>2600.5577978761753</v>
      </c>
      <c r="AD1734">
        <v>0</v>
      </c>
      <c r="AE1734">
        <v>7330.5543182920483</v>
      </c>
    </row>
    <row r="1735" spans="1:31" x14ac:dyDescent="0.3">
      <c r="A1735">
        <v>2575901</v>
      </c>
      <c r="B1735">
        <v>1</v>
      </c>
      <c r="C1735" t="s">
        <v>80</v>
      </c>
      <c r="D1735" t="s">
        <v>97</v>
      </c>
      <c r="E1735" t="s">
        <v>155</v>
      </c>
      <c r="F1735" t="s">
        <v>5184</v>
      </c>
      <c r="G1735" t="s">
        <v>202</v>
      </c>
      <c r="H1735" t="s">
        <v>157</v>
      </c>
      <c r="I1735" t="s">
        <v>136</v>
      </c>
      <c r="J1735" t="s">
        <v>137</v>
      </c>
      <c r="K1735" t="s">
        <v>138</v>
      </c>
      <c r="L1735" t="s">
        <v>5185</v>
      </c>
      <c r="M1735" t="s">
        <v>5186</v>
      </c>
      <c r="N1735">
        <v>0.86805555499999998</v>
      </c>
      <c r="O1735">
        <v>0</v>
      </c>
      <c r="P1735">
        <v>127</v>
      </c>
      <c r="Q1735">
        <v>0</v>
      </c>
      <c r="R1735">
        <v>2</v>
      </c>
      <c r="S1735">
        <v>0</v>
      </c>
      <c r="T1735">
        <v>7</v>
      </c>
      <c r="U1735">
        <v>0</v>
      </c>
      <c r="V1735">
        <v>0</v>
      </c>
      <c r="W1735">
        <v>0</v>
      </c>
      <c r="X1735">
        <v>56.076378717040065</v>
      </c>
      <c r="Y1735">
        <v>0</v>
      </c>
      <c r="Z1735">
        <v>4.6624836621458325E-2</v>
      </c>
      <c r="AA1735">
        <v>0</v>
      </c>
      <c r="AB1735">
        <v>5.3603306347211435</v>
      </c>
      <c r="AC1735">
        <v>0</v>
      </c>
      <c r="AD1735">
        <v>0</v>
      </c>
      <c r="AE1735">
        <v>61.483334188382671</v>
      </c>
    </row>
    <row r="1736" spans="1:31" x14ac:dyDescent="0.3">
      <c r="A1736">
        <v>2576522</v>
      </c>
      <c r="B1736">
        <v>1</v>
      </c>
      <c r="C1736" t="s">
        <v>80</v>
      </c>
      <c r="D1736" t="s">
        <v>104</v>
      </c>
      <c r="E1736" t="s">
        <v>166</v>
      </c>
      <c r="F1736" t="s">
        <v>5187</v>
      </c>
      <c r="G1736" t="s">
        <v>168</v>
      </c>
      <c r="H1736" t="s">
        <v>157</v>
      </c>
      <c r="I1736" t="s">
        <v>136</v>
      </c>
      <c r="J1736" t="s">
        <v>137</v>
      </c>
      <c r="K1736" t="s">
        <v>138</v>
      </c>
      <c r="L1736" t="s">
        <v>5188</v>
      </c>
      <c r="M1736" t="s">
        <v>5189</v>
      </c>
      <c r="N1736">
        <v>3.3655555549999998</v>
      </c>
      <c r="O1736">
        <v>0</v>
      </c>
      <c r="P1736">
        <v>2</v>
      </c>
      <c r="Q1736">
        <v>0</v>
      </c>
      <c r="R1736">
        <v>0</v>
      </c>
      <c r="S1736">
        <v>0</v>
      </c>
      <c r="T1736">
        <v>1</v>
      </c>
      <c r="U1736">
        <v>0</v>
      </c>
      <c r="V1736">
        <v>0</v>
      </c>
      <c r="W1736">
        <v>0</v>
      </c>
      <c r="X1736">
        <v>1.3736782988000003</v>
      </c>
      <c r="Y1736">
        <v>0</v>
      </c>
      <c r="Z1736">
        <v>0</v>
      </c>
      <c r="AA1736">
        <v>0</v>
      </c>
      <c r="AB1736">
        <v>0.47232893287839006</v>
      </c>
      <c r="AC1736">
        <v>0</v>
      </c>
      <c r="AD1736">
        <v>0</v>
      </c>
      <c r="AE1736">
        <v>1.8460072316783904</v>
      </c>
    </row>
    <row r="1737" spans="1:31" x14ac:dyDescent="0.3">
      <c r="A1737">
        <v>2576379</v>
      </c>
      <c r="B1737">
        <v>1</v>
      </c>
      <c r="C1737" t="s">
        <v>80</v>
      </c>
      <c r="D1737" t="s">
        <v>84</v>
      </c>
      <c r="E1737" t="s">
        <v>166</v>
      </c>
      <c r="F1737" t="s">
        <v>5190</v>
      </c>
      <c r="G1737" t="s">
        <v>181</v>
      </c>
      <c r="H1737" t="s">
        <v>157</v>
      </c>
      <c r="I1737" t="s">
        <v>136</v>
      </c>
      <c r="J1737" t="s">
        <v>137</v>
      </c>
      <c r="K1737" t="s">
        <v>138</v>
      </c>
      <c r="L1737" t="s">
        <v>5191</v>
      </c>
      <c r="M1737" t="s">
        <v>5192</v>
      </c>
      <c r="N1737">
        <v>4.4013888879999996</v>
      </c>
      <c r="O1737">
        <v>0</v>
      </c>
      <c r="P1737">
        <v>9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7.1909479339925344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7.1909479339925344</v>
      </c>
    </row>
    <row r="1738" spans="1:31" x14ac:dyDescent="0.3">
      <c r="A1738">
        <v>2576130</v>
      </c>
      <c r="B1738">
        <v>1</v>
      </c>
      <c r="C1738" t="s">
        <v>81</v>
      </c>
      <c r="D1738" t="s">
        <v>118</v>
      </c>
      <c r="E1738" t="s">
        <v>147</v>
      </c>
      <c r="F1738" t="s">
        <v>5193</v>
      </c>
      <c r="G1738" t="s">
        <v>134</v>
      </c>
      <c r="H1738" t="s">
        <v>135</v>
      </c>
      <c r="I1738" t="s">
        <v>136</v>
      </c>
      <c r="J1738" t="s">
        <v>137</v>
      </c>
      <c r="K1738" t="s">
        <v>138</v>
      </c>
      <c r="L1738" t="s">
        <v>5194</v>
      </c>
      <c r="M1738" t="s">
        <v>5195</v>
      </c>
      <c r="N1738">
        <v>0.54305555500000002</v>
      </c>
      <c r="O1738">
        <v>1</v>
      </c>
      <c r="P1738">
        <v>2019</v>
      </c>
      <c r="Q1738">
        <v>14</v>
      </c>
      <c r="R1738">
        <v>46</v>
      </c>
      <c r="S1738">
        <v>13</v>
      </c>
      <c r="T1738">
        <v>240</v>
      </c>
      <c r="U1738">
        <v>3</v>
      </c>
      <c r="V1738">
        <v>1</v>
      </c>
      <c r="W1738">
        <v>0.78859394308556674</v>
      </c>
      <c r="X1738">
        <v>206.54997587960688</v>
      </c>
      <c r="Y1738">
        <v>22.904709568994047</v>
      </c>
      <c r="Z1738">
        <v>54.733072876999017</v>
      </c>
      <c r="AA1738">
        <v>157.46142572022009</v>
      </c>
      <c r="AB1738">
        <v>130.96397520878318</v>
      </c>
      <c r="AC1738">
        <v>717.93981690863893</v>
      </c>
      <c r="AD1738">
        <v>1.8156272613285624</v>
      </c>
      <c r="AE1738">
        <v>1293.1571973676562</v>
      </c>
    </row>
    <row r="1739" spans="1:31" x14ac:dyDescent="0.3">
      <c r="A1739">
        <v>2575944</v>
      </c>
      <c r="B1739">
        <v>1</v>
      </c>
      <c r="C1739" t="s">
        <v>81</v>
      </c>
      <c r="D1739" t="s">
        <v>112</v>
      </c>
      <c r="E1739" t="s">
        <v>147</v>
      </c>
      <c r="F1739" t="s">
        <v>5196</v>
      </c>
      <c r="G1739" t="s">
        <v>194</v>
      </c>
      <c r="H1739" t="s">
        <v>135</v>
      </c>
      <c r="I1739" t="s">
        <v>136</v>
      </c>
      <c r="J1739" t="s">
        <v>137</v>
      </c>
      <c r="K1739" t="s">
        <v>144</v>
      </c>
      <c r="L1739" t="s">
        <v>5197</v>
      </c>
      <c r="M1739" t="s">
        <v>5198</v>
      </c>
      <c r="N1739">
        <v>7.9055555550000003</v>
      </c>
      <c r="O1739">
        <v>3</v>
      </c>
      <c r="P1739">
        <v>447</v>
      </c>
      <c r="Q1739">
        <v>11</v>
      </c>
      <c r="R1739">
        <v>127</v>
      </c>
      <c r="S1739">
        <v>2</v>
      </c>
      <c r="T1739">
        <v>83</v>
      </c>
      <c r="U1739">
        <v>1</v>
      </c>
      <c r="V1739">
        <v>0</v>
      </c>
      <c r="W1739">
        <v>4.8724265339999988</v>
      </c>
      <c r="X1739">
        <v>621.22941886412639</v>
      </c>
      <c r="Y1739">
        <v>661.00151609209877</v>
      </c>
      <c r="Z1739">
        <v>371.42415390259947</v>
      </c>
      <c r="AA1739">
        <v>16.700961067405554</v>
      </c>
      <c r="AB1739">
        <v>241.72910946224727</v>
      </c>
      <c r="AC1739">
        <v>40.81905706526144</v>
      </c>
      <c r="AD1739">
        <v>0</v>
      </c>
      <c r="AE1739">
        <v>1957.7766429877393</v>
      </c>
    </row>
    <row r="1740" spans="1:31" x14ac:dyDescent="0.3">
      <c r="A1740">
        <v>2575795</v>
      </c>
      <c r="B1740">
        <v>1</v>
      </c>
      <c r="C1740" t="s">
        <v>80</v>
      </c>
      <c r="D1740" t="s">
        <v>105</v>
      </c>
      <c r="E1740" t="s">
        <v>141</v>
      </c>
      <c r="F1740" t="s">
        <v>4502</v>
      </c>
      <c r="G1740" t="s">
        <v>134</v>
      </c>
      <c r="H1740" t="s">
        <v>135</v>
      </c>
      <c r="I1740" t="s">
        <v>136</v>
      </c>
      <c r="J1740" t="s">
        <v>137</v>
      </c>
      <c r="K1740" t="s">
        <v>138</v>
      </c>
      <c r="L1740" t="s">
        <v>5199</v>
      </c>
      <c r="M1740" t="s">
        <v>5200</v>
      </c>
      <c r="N1740">
        <v>0.15111111099999999</v>
      </c>
      <c r="O1740">
        <v>0</v>
      </c>
      <c r="P1740">
        <v>466</v>
      </c>
      <c r="Q1740">
        <v>1</v>
      </c>
      <c r="R1740">
        <v>31</v>
      </c>
      <c r="S1740">
        <v>11</v>
      </c>
      <c r="T1740">
        <v>67</v>
      </c>
      <c r="U1740">
        <v>5</v>
      </c>
      <c r="V1740">
        <v>0</v>
      </c>
      <c r="W1740">
        <v>0</v>
      </c>
      <c r="X1740">
        <v>14.412992390300785</v>
      </c>
      <c r="Y1740">
        <v>0.18889020960000003</v>
      </c>
      <c r="Z1740">
        <v>2.6816697581232005</v>
      </c>
      <c r="AA1740">
        <v>14.723789805645227</v>
      </c>
      <c r="AB1740">
        <v>5.7794597796651557</v>
      </c>
      <c r="AC1740">
        <v>28.745605163273602</v>
      </c>
      <c r="AD1740">
        <v>0</v>
      </c>
      <c r="AE1740">
        <v>66.532407106607963</v>
      </c>
    </row>
    <row r="1741" spans="1:31" x14ac:dyDescent="0.3">
      <c r="A1741">
        <v>2576385</v>
      </c>
      <c r="B1741">
        <v>1</v>
      </c>
      <c r="C1741" t="s">
        <v>81</v>
      </c>
      <c r="D1741" t="s">
        <v>113</v>
      </c>
      <c r="E1741" t="s">
        <v>166</v>
      </c>
      <c r="F1741" t="s">
        <v>5201</v>
      </c>
      <c r="G1741" t="s">
        <v>181</v>
      </c>
      <c r="H1741" t="s">
        <v>157</v>
      </c>
      <c r="I1741" t="s">
        <v>136</v>
      </c>
      <c r="J1741" t="s">
        <v>137</v>
      </c>
      <c r="K1741" t="s">
        <v>138</v>
      </c>
      <c r="L1741" t="s">
        <v>5202</v>
      </c>
      <c r="M1741" t="s">
        <v>5203</v>
      </c>
      <c r="N1741">
        <v>4.7975000000000003</v>
      </c>
      <c r="O1741">
        <v>0</v>
      </c>
      <c r="P1741">
        <v>4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4.0173152771623641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4.0173152771623641</v>
      </c>
    </row>
    <row r="1742" spans="1:31" x14ac:dyDescent="0.3">
      <c r="A1742">
        <v>2576199</v>
      </c>
      <c r="B1742">
        <v>1</v>
      </c>
      <c r="C1742" t="s">
        <v>80</v>
      </c>
      <c r="D1742" t="s">
        <v>101</v>
      </c>
      <c r="E1742" t="s">
        <v>171</v>
      </c>
      <c r="F1742" t="s">
        <v>5204</v>
      </c>
      <c r="G1742" t="s">
        <v>202</v>
      </c>
      <c r="H1742" t="s">
        <v>157</v>
      </c>
      <c r="I1742" t="s">
        <v>136</v>
      </c>
      <c r="J1742" t="s">
        <v>137</v>
      </c>
      <c r="K1742" t="s">
        <v>138</v>
      </c>
      <c r="L1742" t="s">
        <v>5205</v>
      </c>
      <c r="M1742" t="s">
        <v>5206</v>
      </c>
      <c r="N1742">
        <v>0.79166666600000002</v>
      </c>
      <c r="O1742">
        <v>0</v>
      </c>
      <c r="P1742">
        <v>15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1.67270133488325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1.67270133488325</v>
      </c>
    </row>
    <row r="1743" spans="1:31" x14ac:dyDescent="0.3">
      <c r="A1743">
        <v>2575953</v>
      </c>
      <c r="B1743">
        <v>1</v>
      </c>
      <c r="C1743" t="s">
        <v>80</v>
      </c>
      <c r="D1743" t="s">
        <v>103</v>
      </c>
      <c r="E1743" t="s">
        <v>155</v>
      </c>
      <c r="F1743" t="s">
        <v>1003</v>
      </c>
      <c r="G1743" t="s">
        <v>143</v>
      </c>
      <c r="H1743" t="s">
        <v>157</v>
      </c>
      <c r="I1743" t="s">
        <v>136</v>
      </c>
      <c r="J1743" t="s">
        <v>137</v>
      </c>
      <c r="K1743" t="s">
        <v>144</v>
      </c>
      <c r="L1743" t="s">
        <v>5207</v>
      </c>
      <c r="M1743" t="s">
        <v>5208</v>
      </c>
      <c r="N1743">
        <v>8.341111111</v>
      </c>
      <c r="O1743">
        <v>0</v>
      </c>
      <c r="P1743">
        <v>584</v>
      </c>
      <c r="Q1743">
        <v>0</v>
      </c>
      <c r="R1743">
        <v>0</v>
      </c>
      <c r="S1743">
        <v>0</v>
      </c>
      <c r="T1743">
        <v>93</v>
      </c>
      <c r="U1743">
        <v>0</v>
      </c>
      <c r="V1743">
        <v>0</v>
      </c>
      <c r="W1743">
        <v>0</v>
      </c>
      <c r="X1743">
        <v>1196.3674187789325</v>
      </c>
      <c r="Y1743">
        <v>0</v>
      </c>
      <c r="Z1743">
        <v>0</v>
      </c>
      <c r="AA1743">
        <v>0</v>
      </c>
      <c r="AB1743">
        <v>1088.5858778839299</v>
      </c>
      <c r="AC1743">
        <v>0</v>
      </c>
      <c r="AD1743">
        <v>0</v>
      </c>
      <c r="AE1743">
        <v>2284.9532966628622</v>
      </c>
    </row>
    <row r="1744" spans="1:31" x14ac:dyDescent="0.3">
      <c r="A1744">
        <v>2575907</v>
      </c>
      <c r="B1744">
        <v>1</v>
      </c>
      <c r="C1744" t="s">
        <v>80</v>
      </c>
      <c r="D1744" t="s">
        <v>104</v>
      </c>
      <c r="E1744" t="s">
        <v>141</v>
      </c>
      <c r="F1744" t="s">
        <v>2211</v>
      </c>
      <c r="G1744" t="s">
        <v>194</v>
      </c>
      <c r="H1744" t="s">
        <v>135</v>
      </c>
      <c r="I1744" t="s">
        <v>136</v>
      </c>
      <c r="J1744" t="s">
        <v>137</v>
      </c>
      <c r="K1744" t="s">
        <v>144</v>
      </c>
      <c r="L1744" t="s">
        <v>5209</v>
      </c>
      <c r="M1744" t="s">
        <v>5210</v>
      </c>
      <c r="N1744">
        <v>3.3391666660000001</v>
      </c>
      <c r="O1744">
        <v>10</v>
      </c>
      <c r="P1744">
        <v>0</v>
      </c>
      <c r="Q1744">
        <v>73</v>
      </c>
      <c r="R1744">
        <v>0</v>
      </c>
      <c r="S1744">
        <v>25</v>
      </c>
      <c r="T1744">
        <v>2</v>
      </c>
      <c r="U1744">
        <v>0</v>
      </c>
      <c r="V1744">
        <v>0</v>
      </c>
      <c r="W1744">
        <v>42.325215910004658</v>
      </c>
      <c r="X1744">
        <v>0</v>
      </c>
      <c r="Y1744">
        <v>1089.4004225863916</v>
      </c>
      <c r="Z1744">
        <v>0</v>
      </c>
      <c r="AA1744">
        <v>667.05947035950408</v>
      </c>
      <c r="AB1744">
        <v>73.44149608384275</v>
      </c>
      <c r="AC1744">
        <v>0</v>
      </c>
      <c r="AD1744">
        <v>0</v>
      </c>
      <c r="AE1744">
        <v>1872.2266049397431</v>
      </c>
    </row>
    <row r="1745" spans="1:31" x14ac:dyDescent="0.3">
      <c r="A1745">
        <v>2576216</v>
      </c>
      <c r="B1745">
        <v>1</v>
      </c>
      <c r="C1745" t="s">
        <v>80</v>
      </c>
      <c r="D1745" t="s">
        <v>100</v>
      </c>
      <c r="E1745" t="s">
        <v>166</v>
      </c>
      <c r="F1745" t="s">
        <v>5211</v>
      </c>
      <c r="G1745" t="s">
        <v>198</v>
      </c>
      <c r="H1745" t="s">
        <v>157</v>
      </c>
      <c r="I1745" t="s">
        <v>136</v>
      </c>
      <c r="J1745" t="s">
        <v>137</v>
      </c>
      <c r="K1745" t="s">
        <v>138</v>
      </c>
      <c r="L1745" t="s">
        <v>5212</v>
      </c>
      <c r="M1745" t="s">
        <v>5213</v>
      </c>
      <c r="N1745">
        <v>1.3905555549999999</v>
      </c>
      <c r="O1745">
        <v>0</v>
      </c>
      <c r="P1745">
        <v>1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8.0521909305237518E-2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8.0521909305237518E-2</v>
      </c>
    </row>
    <row r="1746" spans="1:31" x14ac:dyDescent="0.3">
      <c r="A1746">
        <v>2576159</v>
      </c>
      <c r="B1746">
        <v>1</v>
      </c>
      <c r="C1746" t="s">
        <v>80</v>
      </c>
      <c r="D1746" t="s">
        <v>89</v>
      </c>
      <c r="E1746" t="s">
        <v>141</v>
      </c>
      <c r="F1746" t="s">
        <v>5214</v>
      </c>
      <c r="G1746" t="s">
        <v>134</v>
      </c>
      <c r="H1746" t="s">
        <v>135</v>
      </c>
      <c r="I1746" t="s">
        <v>136</v>
      </c>
      <c r="J1746" t="s">
        <v>137</v>
      </c>
      <c r="K1746" t="s">
        <v>138</v>
      </c>
      <c r="L1746" t="s">
        <v>5215</v>
      </c>
      <c r="M1746" t="s">
        <v>5216</v>
      </c>
      <c r="N1746">
        <v>0.100277777</v>
      </c>
      <c r="O1746">
        <v>0</v>
      </c>
      <c r="P1746">
        <v>924</v>
      </c>
      <c r="Q1746">
        <v>0</v>
      </c>
      <c r="R1746">
        <v>0</v>
      </c>
      <c r="S1746">
        <v>1</v>
      </c>
      <c r="T1746">
        <v>63</v>
      </c>
      <c r="U1746">
        <v>0</v>
      </c>
      <c r="V1746">
        <v>0</v>
      </c>
      <c r="W1746">
        <v>0</v>
      </c>
      <c r="X1746">
        <v>30.611163487153981</v>
      </c>
      <c r="Y1746">
        <v>0</v>
      </c>
      <c r="Z1746">
        <v>0</v>
      </c>
      <c r="AA1746">
        <v>11.688041691719466</v>
      </c>
      <c r="AB1746">
        <v>9.2553717643844156</v>
      </c>
      <c r="AC1746">
        <v>0</v>
      </c>
      <c r="AD1746">
        <v>0</v>
      </c>
      <c r="AE1746">
        <v>51.554576943257864</v>
      </c>
    </row>
    <row r="1747" spans="1:31" x14ac:dyDescent="0.3">
      <c r="A1747">
        <v>2576408</v>
      </c>
      <c r="B1747">
        <v>1</v>
      </c>
      <c r="C1747" t="s">
        <v>80</v>
      </c>
      <c r="D1747" t="s">
        <v>103</v>
      </c>
      <c r="E1747" t="s">
        <v>184</v>
      </c>
      <c r="F1747" t="s">
        <v>5217</v>
      </c>
      <c r="G1747" t="s">
        <v>149</v>
      </c>
      <c r="H1747" t="s">
        <v>135</v>
      </c>
      <c r="I1747" t="s">
        <v>136</v>
      </c>
      <c r="J1747" t="s">
        <v>137</v>
      </c>
      <c r="K1747" t="s">
        <v>138</v>
      </c>
      <c r="L1747" t="s">
        <v>5218</v>
      </c>
      <c r="M1747" t="s">
        <v>5219</v>
      </c>
      <c r="N1747">
        <v>0.82666666600000005</v>
      </c>
      <c r="O1747">
        <v>0</v>
      </c>
      <c r="P1747">
        <v>0</v>
      </c>
      <c r="Q1747">
        <v>0</v>
      </c>
      <c r="R1747">
        <v>11</v>
      </c>
      <c r="S1747">
        <v>0</v>
      </c>
      <c r="T1747">
        <v>2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23.478535416488519</v>
      </c>
      <c r="AA1747">
        <v>0</v>
      </c>
      <c r="AB1747">
        <v>5.7264768694656007</v>
      </c>
      <c r="AC1747">
        <v>0</v>
      </c>
      <c r="AD1747">
        <v>0</v>
      </c>
      <c r="AE1747">
        <v>29.205012285954119</v>
      </c>
    </row>
    <row r="1748" spans="1:31" x14ac:dyDescent="0.3">
      <c r="A1748">
        <v>2575947</v>
      </c>
      <c r="B1748">
        <v>1</v>
      </c>
      <c r="C1748" t="s">
        <v>80</v>
      </c>
      <c r="D1748" t="s">
        <v>92</v>
      </c>
      <c r="E1748" t="s">
        <v>141</v>
      </c>
      <c r="F1748" t="s">
        <v>5220</v>
      </c>
      <c r="G1748" t="s">
        <v>301</v>
      </c>
      <c r="H1748" t="s">
        <v>135</v>
      </c>
      <c r="I1748" t="s">
        <v>136</v>
      </c>
      <c r="J1748" t="s">
        <v>137</v>
      </c>
      <c r="K1748" t="s">
        <v>144</v>
      </c>
      <c r="L1748" t="s">
        <v>5221</v>
      </c>
      <c r="M1748" t="s">
        <v>5222</v>
      </c>
      <c r="N1748">
        <v>6.4230555550000004</v>
      </c>
      <c r="O1748">
        <v>0</v>
      </c>
      <c r="P1748">
        <v>0</v>
      </c>
      <c r="Q1748">
        <v>0</v>
      </c>
      <c r="R1748">
        <v>0</v>
      </c>
      <c r="S1748">
        <v>2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6422.1600924661343</v>
      </c>
      <c r="AB1748">
        <v>0</v>
      </c>
      <c r="AC1748">
        <v>0</v>
      </c>
      <c r="AD1748">
        <v>0</v>
      </c>
      <c r="AE1748">
        <v>6422.1600924661343</v>
      </c>
    </row>
    <row r="1749" spans="1:31" x14ac:dyDescent="0.3">
      <c r="A1749">
        <v>2576325</v>
      </c>
      <c r="B1749">
        <v>1</v>
      </c>
      <c r="C1749" t="s">
        <v>80</v>
      </c>
      <c r="D1749" t="s">
        <v>110</v>
      </c>
      <c r="E1749" t="s">
        <v>166</v>
      </c>
      <c r="F1749" t="s">
        <v>5223</v>
      </c>
      <c r="G1749" t="s">
        <v>168</v>
      </c>
      <c r="H1749" t="s">
        <v>157</v>
      </c>
      <c r="I1749" t="s">
        <v>136</v>
      </c>
      <c r="J1749" t="s">
        <v>137</v>
      </c>
      <c r="K1749" t="s">
        <v>138</v>
      </c>
      <c r="L1749" t="s">
        <v>5224</v>
      </c>
      <c r="M1749" t="s">
        <v>5225</v>
      </c>
      <c r="N1749">
        <v>1.9850000000000001</v>
      </c>
      <c r="O1749">
        <v>0</v>
      </c>
      <c r="P1749">
        <v>1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0.26058246698708998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0.26058246698708998</v>
      </c>
    </row>
    <row r="1750" spans="1:31" x14ac:dyDescent="0.3">
      <c r="A1750">
        <v>2575970</v>
      </c>
      <c r="B1750">
        <v>1</v>
      </c>
      <c r="C1750" t="s">
        <v>80</v>
      </c>
      <c r="D1750" t="s">
        <v>83</v>
      </c>
      <c r="E1750" t="s">
        <v>184</v>
      </c>
      <c r="F1750" t="s">
        <v>5226</v>
      </c>
      <c r="G1750" t="s">
        <v>194</v>
      </c>
      <c r="H1750" t="s">
        <v>135</v>
      </c>
      <c r="I1750" t="s">
        <v>136</v>
      </c>
      <c r="J1750" t="s">
        <v>137</v>
      </c>
      <c r="K1750" t="s">
        <v>144</v>
      </c>
      <c r="L1750" t="s">
        <v>5227</v>
      </c>
      <c r="M1750" t="s">
        <v>5228</v>
      </c>
      <c r="N1750">
        <v>7.182222222</v>
      </c>
      <c r="O1750">
        <v>0</v>
      </c>
      <c r="P1750">
        <v>443</v>
      </c>
      <c r="Q1750">
        <v>0</v>
      </c>
      <c r="R1750">
        <v>0</v>
      </c>
      <c r="S1750">
        <v>0</v>
      </c>
      <c r="T1750">
        <v>23</v>
      </c>
      <c r="U1750">
        <v>0</v>
      </c>
      <c r="V1750">
        <v>0</v>
      </c>
      <c r="W1750">
        <v>0</v>
      </c>
      <c r="X1750">
        <v>822.74668681794935</v>
      </c>
      <c r="Y1750">
        <v>0</v>
      </c>
      <c r="Z1750">
        <v>0</v>
      </c>
      <c r="AA1750">
        <v>0</v>
      </c>
      <c r="AB1750">
        <v>189.42255982238433</v>
      </c>
      <c r="AC1750">
        <v>0</v>
      </c>
      <c r="AD1750">
        <v>0</v>
      </c>
      <c r="AE1750">
        <v>1012.1692466403337</v>
      </c>
    </row>
    <row r="1751" spans="1:31" x14ac:dyDescent="0.3">
      <c r="A1751">
        <v>2575904</v>
      </c>
      <c r="B1751">
        <v>1</v>
      </c>
      <c r="C1751" t="s">
        <v>81</v>
      </c>
      <c r="D1751" t="s">
        <v>113</v>
      </c>
      <c r="E1751" t="s">
        <v>147</v>
      </c>
      <c r="F1751" t="s">
        <v>4544</v>
      </c>
      <c r="G1751" t="s">
        <v>134</v>
      </c>
      <c r="H1751" t="s">
        <v>135</v>
      </c>
      <c r="I1751" t="s">
        <v>136</v>
      </c>
      <c r="J1751" t="s">
        <v>137</v>
      </c>
      <c r="K1751" t="s">
        <v>138</v>
      </c>
      <c r="L1751" t="s">
        <v>5229</v>
      </c>
      <c r="M1751" t="s">
        <v>5230</v>
      </c>
      <c r="N1751">
        <v>1.1163888879999999</v>
      </c>
      <c r="O1751">
        <v>11</v>
      </c>
      <c r="P1751">
        <v>3170</v>
      </c>
      <c r="Q1751">
        <v>92</v>
      </c>
      <c r="R1751">
        <v>1123</v>
      </c>
      <c r="S1751">
        <v>26</v>
      </c>
      <c r="T1751">
        <v>224</v>
      </c>
      <c r="U1751">
        <v>4</v>
      </c>
      <c r="V1751">
        <v>0</v>
      </c>
      <c r="W1751">
        <v>2.9836598935925007</v>
      </c>
      <c r="X1751">
        <v>653.11588629985192</v>
      </c>
      <c r="Y1751">
        <v>408.38516879502481</v>
      </c>
      <c r="Z1751">
        <v>1593.3086366480513</v>
      </c>
      <c r="AA1751">
        <v>815.09850073198322</v>
      </c>
      <c r="AB1751">
        <v>183.03677059887875</v>
      </c>
      <c r="AC1751">
        <v>709.79578666636905</v>
      </c>
      <c r="AD1751">
        <v>0</v>
      </c>
      <c r="AE1751">
        <v>4365.7244096337517</v>
      </c>
    </row>
    <row r="1752" spans="1:31" x14ac:dyDescent="0.3">
      <c r="A1752">
        <v>2575827</v>
      </c>
      <c r="B1752">
        <v>1</v>
      </c>
      <c r="C1752" t="s">
        <v>80</v>
      </c>
      <c r="D1752" t="s">
        <v>91</v>
      </c>
      <c r="E1752" t="s">
        <v>141</v>
      </c>
      <c r="F1752" t="s">
        <v>2069</v>
      </c>
      <c r="G1752" t="s">
        <v>134</v>
      </c>
      <c r="H1752" t="s">
        <v>135</v>
      </c>
      <c r="I1752" t="s">
        <v>136</v>
      </c>
      <c r="J1752" t="s">
        <v>137</v>
      </c>
      <c r="K1752" t="s">
        <v>138</v>
      </c>
      <c r="L1752" t="s">
        <v>5231</v>
      </c>
      <c r="M1752" t="s">
        <v>5232</v>
      </c>
      <c r="N1752">
        <v>1.7441666659999999</v>
      </c>
      <c r="O1752">
        <v>1</v>
      </c>
      <c r="P1752">
        <v>0</v>
      </c>
      <c r="Q1752">
        <v>52</v>
      </c>
      <c r="R1752">
        <v>18</v>
      </c>
      <c r="S1752">
        <v>35</v>
      </c>
      <c r="T1752">
        <v>10</v>
      </c>
      <c r="U1752">
        <v>1</v>
      </c>
      <c r="V1752">
        <v>0</v>
      </c>
      <c r="W1752">
        <v>0.76270859672081237</v>
      </c>
      <c r="X1752">
        <v>0</v>
      </c>
      <c r="Y1752">
        <v>799.87146735201884</v>
      </c>
      <c r="Z1752">
        <v>27.030829057126695</v>
      </c>
      <c r="AA1752">
        <v>503.28950299025843</v>
      </c>
      <c r="AB1752">
        <v>14.542645352536033</v>
      </c>
      <c r="AC1752">
        <v>3.6262786981358706</v>
      </c>
      <c r="AD1752">
        <v>0</v>
      </c>
      <c r="AE1752">
        <v>1349.1234320467966</v>
      </c>
    </row>
    <row r="1753" spans="1:31" x14ac:dyDescent="0.3">
      <c r="A1753">
        <v>2575927</v>
      </c>
      <c r="B1753">
        <v>1</v>
      </c>
      <c r="C1753" t="s">
        <v>81</v>
      </c>
      <c r="D1753" t="s">
        <v>122</v>
      </c>
      <c r="E1753" t="s">
        <v>184</v>
      </c>
      <c r="F1753" t="s">
        <v>5233</v>
      </c>
      <c r="G1753" t="s">
        <v>202</v>
      </c>
      <c r="H1753" t="s">
        <v>135</v>
      </c>
      <c r="I1753" t="s">
        <v>136</v>
      </c>
      <c r="J1753" t="s">
        <v>137</v>
      </c>
      <c r="K1753" t="s">
        <v>138</v>
      </c>
      <c r="L1753" t="s">
        <v>5234</v>
      </c>
      <c r="M1753" t="s">
        <v>5235</v>
      </c>
      <c r="N1753">
        <v>2.369444444</v>
      </c>
      <c r="O1753">
        <v>0</v>
      </c>
      <c r="P1753">
        <v>67</v>
      </c>
      <c r="Q1753">
        <v>0</v>
      </c>
      <c r="R1753">
        <v>0</v>
      </c>
      <c r="S1753">
        <v>0</v>
      </c>
      <c r="T1753">
        <v>4</v>
      </c>
      <c r="U1753">
        <v>0</v>
      </c>
      <c r="V1753">
        <v>0</v>
      </c>
      <c r="W1753">
        <v>0</v>
      </c>
      <c r="X1753">
        <v>24.257587375629093</v>
      </c>
      <c r="Y1753">
        <v>0</v>
      </c>
      <c r="Z1753">
        <v>0</v>
      </c>
      <c r="AA1753">
        <v>0</v>
      </c>
      <c r="AB1753">
        <v>1.6223383957894377</v>
      </c>
      <c r="AC1753">
        <v>0</v>
      </c>
      <c r="AD1753">
        <v>0</v>
      </c>
      <c r="AE1753">
        <v>25.879925771418531</v>
      </c>
    </row>
    <row r="1754" spans="1:31" x14ac:dyDescent="0.3">
      <c r="A1754">
        <v>2575804</v>
      </c>
      <c r="B1754">
        <v>1</v>
      </c>
      <c r="C1754" t="s">
        <v>80</v>
      </c>
      <c r="D1754" t="s">
        <v>108</v>
      </c>
      <c r="E1754" t="s">
        <v>166</v>
      </c>
      <c r="F1754" t="s">
        <v>5236</v>
      </c>
      <c r="G1754" t="s">
        <v>168</v>
      </c>
      <c r="H1754" t="s">
        <v>157</v>
      </c>
      <c r="I1754" t="s">
        <v>136</v>
      </c>
      <c r="J1754" t="s">
        <v>137</v>
      </c>
      <c r="K1754" t="s">
        <v>138</v>
      </c>
      <c r="L1754" t="s">
        <v>5237</v>
      </c>
      <c r="M1754" t="s">
        <v>5238</v>
      </c>
      <c r="N1754">
        <v>6.0394444439999999</v>
      </c>
      <c r="O1754">
        <v>0</v>
      </c>
      <c r="P1754">
        <v>1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1.2788109017265317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1.2788109017265317</v>
      </c>
    </row>
    <row r="1755" spans="1:31" x14ac:dyDescent="0.3">
      <c r="A1755">
        <v>2576239</v>
      </c>
      <c r="B1755">
        <v>1</v>
      </c>
      <c r="C1755" t="s">
        <v>80</v>
      </c>
      <c r="D1755" t="s">
        <v>95</v>
      </c>
      <c r="E1755" t="s">
        <v>171</v>
      </c>
      <c r="F1755" t="s">
        <v>5239</v>
      </c>
      <c r="G1755" t="s">
        <v>202</v>
      </c>
      <c r="H1755" t="s">
        <v>157</v>
      </c>
      <c r="I1755" t="s">
        <v>136</v>
      </c>
      <c r="J1755" t="s">
        <v>137</v>
      </c>
      <c r="K1755" t="s">
        <v>138</v>
      </c>
      <c r="L1755" t="s">
        <v>5240</v>
      </c>
      <c r="M1755" t="s">
        <v>5241</v>
      </c>
      <c r="N1755">
        <v>0.74805555499999998</v>
      </c>
      <c r="O1755">
        <v>0</v>
      </c>
      <c r="P1755">
        <v>7</v>
      </c>
      <c r="Q1755">
        <v>0</v>
      </c>
      <c r="R1755">
        <v>0</v>
      </c>
      <c r="S1755">
        <v>0</v>
      </c>
      <c r="T1755">
        <v>2</v>
      </c>
      <c r="U1755">
        <v>0</v>
      </c>
      <c r="V1755">
        <v>0</v>
      </c>
      <c r="W1755">
        <v>0</v>
      </c>
      <c r="X1755">
        <v>0.78125760194487504</v>
      </c>
      <c r="Y1755">
        <v>0</v>
      </c>
      <c r="Z1755">
        <v>0</v>
      </c>
      <c r="AA1755">
        <v>0</v>
      </c>
      <c r="AB1755">
        <v>1.2263161454277334</v>
      </c>
      <c r="AC1755">
        <v>0</v>
      </c>
      <c r="AD1755">
        <v>0</v>
      </c>
      <c r="AE1755">
        <v>2.0075737473726085</v>
      </c>
    </row>
    <row r="1756" spans="1:31" x14ac:dyDescent="0.3">
      <c r="A1756">
        <v>2576488</v>
      </c>
      <c r="B1756">
        <v>1</v>
      </c>
      <c r="C1756" t="s">
        <v>80</v>
      </c>
      <c r="D1756" t="s">
        <v>92</v>
      </c>
      <c r="E1756" t="s">
        <v>166</v>
      </c>
      <c r="F1756" t="s">
        <v>5242</v>
      </c>
      <c r="G1756" t="s">
        <v>181</v>
      </c>
      <c r="H1756" t="s">
        <v>157</v>
      </c>
      <c r="I1756" t="s">
        <v>136</v>
      </c>
      <c r="J1756" t="s">
        <v>137</v>
      </c>
      <c r="K1756" t="s">
        <v>138</v>
      </c>
      <c r="L1756" t="s">
        <v>5243</v>
      </c>
      <c r="M1756" t="s">
        <v>5244</v>
      </c>
      <c r="N1756">
        <v>0.90361111100000002</v>
      </c>
      <c r="O1756">
        <v>0</v>
      </c>
      <c r="P1756">
        <v>9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1.9229260039699334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1.9229260039699334</v>
      </c>
    </row>
    <row r="1757" spans="1:31" x14ac:dyDescent="0.3">
      <c r="A1757">
        <v>2575884</v>
      </c>
      <c r="B1757">
        <v>1</v>
      </c>
      <c r="C1757" t="s">
        <v>80</v>
      </c>
      <c r="D1757" t="s">
        <v>100</v>
      </c>
      <c r="E1757" t="s">
        <v>171</v>
      </c>
      <c r="F1757" t="s">
        <v>5245</v>
      </c>
      <c r="G1757" t="s">
        <v>2558</v>
      </c>
      <c r="H1757" t="s">
        <v>157</v>
      </c>
      <c r="I1757" t="s">
        <v>136</v>
      </c>
      <c r="J1757" t="s">
        <v>137</v>
      </c>
      <c r="K1757" t="s">
        <v>138</v>
      </c>
      <c r="L1757" t="s">
        <v>5246</v>
      </c>
      <c r="M1757" t="s">
        <v>5247</v>
      </c>
      <c r="N1757">
        <v>0.98833333300000004</v>
      </c>
      <c r="O1757">
        <v>0</v>
      </c>
      <c r="P1757">
        <v>73</v>
      </c>
      <c r="Q1757">
        <v>0</v>
      </c>
      <c r="R1757">
        <v>4</v>
      </c>
      <c r="S1757">
        <v>0</v>
      </c>
      <c r="T1757">
        <v>8</v>
      </c>
      <c r="U1757">
        <v>0</v>
      </c>
      <c r="V1757">
        <v>0</v>
      </c>
      <c r="W1757">
        <v>0</v>
      </c>
      <c r="X1757">
        <v>24.589301631306689</v>
      </c>
      <c r="Y1757">
        <v>0</v>
      </c>
      <c r="Z1757">
        <v>1.5013267607259067</v>
      </c>
      <c r="AA1757">
        <v>0</v>
      </c>
      <c r="AB1757">
        <v>5.0326659785127497</v>
      </c>
      <c r="AC1757">
        <v>0</v>
      </c>
      <c r="AD1757">
        <v>0</v>
      </c>
      <c r="AE1757">
        <v>31.123294370545345</v>
      </c>
    </row>
    <row r="1758" spans="1:31" x14ac:dyDescent="0.3">
      <c r="A1758">
        <v>2576282</v>
      </c>
      <c r="B1758">
        <v>1</v>
      </c>
      <c r="C1758" t="s">
        <v>80</v>
      </c>
      <c r="D1758" t="s">
        <v>104</v>
      </c>
      <c r="E1758" t="s">
        <v>141</v>
      </c>
      <c r="F1758" t="s">
        <v>4529</v>
      </c>
      <c r="G1758" t="s">
        <v>134</v>
      </c>
      <c r="H1758" t="s">
        <v>135</v>
      </c>
      <c r="I1758" t="s">
        <v>136</v>
      </c>
      <c r="J1758" t="s">
        <v>137</v>
      </c>
      <c r="K1758" t="s">
        <v>138</v>
      </c>
      <c r="L1758" t="s">
        <v>5248</v>
      </c>
      <c r="M1758" t="s">
        <v>5249</v>
      </c>
      <c r="N1758">
        <v>0.70944444399999995</v>
      </c>
      <c r="O1758">
        <v>44</v>
      </c>
      <c r="P1758">
        <v>1334</v>
      </c>
      <c r="Q1758">
        <v>290</v>
      </c>
      <c r="R1758">
        <v>478</v>
      </c>
      <c r="S1758">
        <v>122</v>
      </c>
      <c r="T1758">
        <v>368</v>
      </c>
      <c r="U1758">
        <v>20</v>
      </c>
      <c r="V1758">
        <v>0</v>
      </c>
      <c r="W1758">
        <v>17.477887800687189</v>
      </c>
      <c r="X1758">
        <v>230.03838873304176</v>
      </c>
      <c r="Y1758">
        <v>633.26271948415115</v>
      </c>
      <c r="Z1758">
        <v>396.21311707701381</v>
      </c>
      <c r="AA1758">
        <v>613.26439957198568</v>
      </c>
      <c r="AB1758">
        <v>190.01934339974196</v>
      </c>
      <c r="AC1758">
        <v>2519.6732537936491</v>
      </c>
      <c r="AD1758">
        <v>0</v>
      </c>
      <c r="AE1758">
        <v>4599.9491098602703</v>
      </c>
    </row>
    <row r="1759" spans="1:31" x14ac:dyDescent="0.3">
      <c r="A1759">
        <v>2576182</v>
      </c>
      <c r="B1759">
        <v>1</v>
      </c>
      <c r="C1759" t="s">
        <v>81</v>
      </c>
      <c r="D1759" t="s">
        <v>128</v>
      </c>
      <c r="E1759" t="s">
        <v>171</v>
      </c>
      <c r="F1759" t="s">
        <v>5250</v>
      </c>
      <c r="G1759" t="s">
        <v>190</v>
      </c>
      <c r="H1759" t="s">
        <v>157</v>
      </c>
      <c r="I1759" t="s">
        <v>136</v>
      </c>
      <c r="J1759" t="s">
        <v>137</v>
      </c>
      <c r="K1759" t="s">
        <v>138</v>
      </c>
      <c r="L1759" t="s">
        <v>5251</v>
      </c>
      <c r="M1759" t="s">
        <v>5252</v>
      </c>
      <c r="N1759">
        <v>1.091388888</v>
      </c>
      <c r="O1759">
        <v>0</v>
      </c>
      <c r="P1759">
        <v>636</v>
      </c>
      <c r="Q1759">
        <v>0</v>
      </c>
      <c r="R1759">
        <v>2</v>
      </c>
      <c r="S1759">
        <v>0</v>
      </c>
      <c r="T1759">
        <v>18</v>
      </c>
      <c r="U1759">
        <v>0</v>
      </c>
      <c r="V1759">
        <v>0</v>
      </c>
      <c r="W1759">
        <v>0</v>
      </c>
      <c r="X1759">
        <v>133.80154200357342</v>
      </c>
      <c r="Y1759">
        <v>0</v>
      </c>
      <c r="Z1759">
        <v>0</v>
      </c>
      <c r="AA1759">
        <v>0</v>
      </c>
      <c r="AB1759">
        <v>27.665042462387127</v>
      </c>
      <c r="AC1759">
        <v>0</v>
      </c>
      <c r="AD1759">
        <v>0</v>
      </c>
      <c r="AE1759">
        <v>161.46658446596055</v>
      </c>
    </row>
    <row r="1760" spans="1:31" x14ac:dyDescent="0.3">
      <c r="A1760">
        <v>2575990</v>
      </c>
      <c r="B1760">
        <v>1</v>
      </c>
      <c r="C1760" t="s">
        <v>81</v>
      </c>
      <c r="D1760" t="s">
        <v>127</v>
      </c>
      <c r="E1760" t="s">
        <v>184</v>
      </c>
      <c r="F1760" t="s">
        <v>5253</v>
      </c>
      <c r="G1760" t="s">
        <v>194</v>
      </c>
      <c r="H1760" t="s">
        <v>135</v>
      </c>
      <c r="I1760" t="s">
        <v>136</v>
      </c>
      <c r="J1760" t="s">
        <v>137</v>
      </c>
      <c r="K1760" t="s">
        <v>144</v>
      </c>
      <c r="L1760" t="s">
        <v>5254</v>
      </c>
      <c r="M1760" t="s">
        <v>5255</v>
      </c>
      <c r="N1760">
        <v>3.8005555549999999</v>
      </c>
      <c r="O1760">
        <v>1</v>
      </c>
      <c r="P1760">
        <v>489</v>
      </c>
      <c r="Q1760">
        <v>93</v>
      </c>
      <c r="R1760">
        <v>132</v>
      </c>
      <c r="S1760">
        <v>8</v>
      </c>
      <c r="T1760">
        <v>70</v>
      </c>
      <c r="U1760">
        <v>0</v>
      </c>
      <c r="V1760">
        <v>0</v>
      </c>
      <c r="W1760">
        <v>10.363128994234442</v>
      </c>
      <c r="X1760">
        <v>337.31498447790665</v>
      </c>
      <c r="Y1760">
        <v>3027.9631176930357</v>
      </c>
      <c r="Z1760">
        <v>1370.4648491290054</v>
      </c>
      <c r="AA1760">
        <v>219.08278939575135</v>
      </c>
      <c r="AB1760">
        <v>143.98635922396679</v>
      </c>
      <c r="AC1760">
        <v>0</v>
      </c>
      <c r="AD1760">
        <v>0</v>
      </c>
      <c r="AE1760">
        <v>5109.1752289139004</v>
      </c>
    </row>
    <row r="1761" spans="1:31" x14ac:dyDescent="0.3">
      <c r="A1761">
        <v>2576431</v>
      </c>
      <c r="B1761">
        <v>1</v>
      </c>
      <c r="C1761" t="s">
        <v>80</v>
      </c>
      <c r="D1761" t="s">
        <v>94</v>
      </c>
      <c r="E1761" t="s">
        <v>141</v>
      </c>
      <c r="F1761" t="s">
        <v>5256</v>
      </c>
      <c r="G1761" t="s">
        <v>134</v>
      </c>
      <c r="H1761" t="s">
        <v>135</v>
      </c>
      <c r="I1761" t="s">
        <v>136</v>
      </c>
      <c r="J1761" t="s">
        <v>137</v>
      </c>
      <c r="K1761" t="s">
        <v>138</v>
      </c>
      <c r="L1761" t="s">
        <v>5257</v>
      </c>
      <c r="M1761" t="s">
        <v>5258</v>
      </c>
      <c r="N1761">
        <v>0.22861111100000001</v>
      </c>
      <c r="O1761">
        <v>0</v>
      </c>
      <c r="P1761">
        <v>0</v>
      </c>
      <c r="Q1761">
        <v>0</v>
      </c>
      <c r="R1761">
        <v>85</v>
      </c>
      <c r="S1761">
        <v>0</v>
      </c>
      <c r="T1761">
        <v>15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11.049017730488599</v>
      </c>
      <c r="AA1761">
        <v>0</v>
      </c>
      <c r="AB1761">
        <v>2.218107280535289</v>
      </c>
      <c r="AC1761">
        <v>0</v>
      </c>
      <c r="AD1761">
        <v>0</v>
      </c>
      <c r="AE1761">
        <v>13.267125011023888</v>
      </c>
    </row>
    <row r="1762" spans="1:31" x14ac:dyDescent="0.3">
      <c r="A1762">
        <v>2575887</v>
      </c>
      <c r="B1762">
        <v>1</v>
      </c>
      <c r="C1762" t="s">
        <v>81</v>
      </c>
      <c r="D1762" t="s">
        <v>112</v>
      </c>
      <c r="E1762" t="s">
        <v>141</v>
      </c>
      <c r="F1762" t="s">
        <v>5259</v>
      </c>
      <c r="G1762" t="s">
        <v>134</v>
      </c>
      <c r="H1762" t="s">
        <v>135</v>
      </c>
      <c r="I1762" t="s">
        <v>136</v>
      </c>
      <c r="J1762" t="s">
        <v>137</v>
      </c>
      <c r="K1762" t="s">
        <v>138</v>
      </c>
      <c r="L1762" t="s">
        <v>5260</v>
      </c>
      <c r="M1762" t="s">
        <v>5261</v>
      </c>
      <c r="N1762">
        <v>0.27972222200000002</v>
      </c>
      <c r="O1762">
        <v>1</v>
      </c>
      <c r="P1762">
        <v>522</v>
      </c>
      <c r="Q1762">
        <v>6</v>
      </c>
      <c r="R1762">
        <v>8</v>
      </c>
      <c r="S1762">
        <v>0</v>
      </c>
      <c r="T1762">
        <v>59</v>
      </c>
      <c r="U1762">
        <v>0</v>
      </c>
      <c r="V1762">
        <v>1</v>
      </c>
      <c r="W1762">
        <v>5.6497694720000005E-2</v>
      </c>
      <c r="X1762">
        <v>27.054493299391495</v>
      </c>
      <c r="Y1762">
        <v>18.168386207509137</v>
      </c>
      <c r="Z1762">
        <v>1.5732397390193966</v>
      </c>
      <c r="AA1762">
        <v>0</v>
      </c>
      <c r="AB1762">
        <v>11.433576367845623</v>
      </c>
      <c r="AC1762">
        <v>0</v>
      </c>
      <c r="AD1762">
        <v>0.74723331208166999</v>
      </c>
      <c r="AE1762">
        <v>59.033426620567326</v>
      </c>
    </row>
    <row r="1763" spans="1:31" x14ac:dyDescent="0.3">
      <c r="A1763">
        <v>2576388</v>
      </c>
      <c r="B1763">
        <v>1</v>
      </c>
      <c r="C1763" t="s">
        <v>80</v>
      </c>
      <c r="D1763" t="s">
        <v>105</v>
      </c>
      <c r="E1763" t="s">
        <v>166</v>
      </c>
      <c r="F1763" t="s">
        <v>5262</v>
      </c>
      <c r="G1763" t="s">
        <v>181</v>
      </c>
      <c r="H1763" t="s">
        <v>157</v>
      </c>
      <c r="I1763" t="s">
        <v>136</v>
      </c>
      <c r="J1763" t="s">
        <v>137</v>
      </c>
      <c r="K1763" t="s">
        <v>138</v>
      </c>
      <c r="L1763" t="s">
        <v>5263</v>
      </c>
      <c r="M1763" t="s">
        <v>5264</v>
      </c>
      <c r="N1763">
        <v>0.98916666600000003</v>
      </c>
      <c r="O1763">
        <v>0</v>
      </c>
      <c r="P1763">
        <v>3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0.59637906941740004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0.59637906941740004</v>
      </c>
    </row>
    <row r="1764" spans="1:31" x14ac:dyDescent="0.3">
      <c r="A1764">
        <v>2576365</v>
      </c>
      <c r="B1764">
        <v>1</v>
      </c>
      <c r="C1764" t="s">
        <v>80</v>
      </c>
      <c r="D1764" t="s">
        <v>107</v>
      </c>
      <c r="E1764" t="s">
        <v>147</v>
      </c>
      <c r="F1764" t="s">
        <v>5265</v>
      </c>
      <c r="G1764" t="s">
        <v>149</v>
      </c>
      <c r="H1764" t="s">
        <v>135</v>
      </c>
      <c r="I1764" t="s">
        <v>136</v>
      </c>
      <c r="J1764" t="s">
        <v>137</v>
      </c>
      <c r="K1764" t="s">
        <v>138</v>
      </c>
      <c r="L1764" t="s">
        <v>5266</v>
      </c>
      <c r="M1764" t="s">
        <v>5267</v>
      </c>
      <c r="N1764">
        <v>0.82055555499999999</v>
      </c>
      <c r="O1764">
        <v>9</v>
      </c>
      <c r="P1764">
        <v>237</v>
      </c>
      <c r="Q1764">
        <v>55</v>
      </c>
      <c r="R1764">
        <v>56</v>
      </c>
      <c r="S1764">
        <v>19</v>
      </c>
      <c r="T1764">
        <v>27</v>
      </c>
      <c r="U1764">
        <v>2</v>
      </c>
      <c r="V1764">
        <v>0</v>
      </c>
      <c r="W1764">
        <v>3.4793920673671623</v>
      </c>
      <c r="X1764">
        <v>27.90817772196656</v>
      </c>
      <c r="Y1764">
        <v>40.018671005296881</v>
      </c>
      <c r="Z1764">
        <v>21.82010696697607</v>
      </c>
      <c r="AA1764">
        <v>59.510128171958037</v>
      </c>
      <c r="AB1764">
        <v>16.322314131144111</v>
      </c>
      <c r="AC1764">
        <v>51.088728679533766</v>
      </c>
      <c r="AD1764">
        <v>0</v>
      </c>
      <c r="AE1764">
        <v>220.1475187442426</v>
      </c>
    </row>
    <row r="1765" spans="1:31" x14ac:dyDescent="0.3">
      <c r="A1765">
        <v>2576342</v>
      </c>
      <c r="B1765">
        <v>1</v>
      </c>
      <c r="C1765" t="s">
        <v>80</v>
      </c>
      <c r="D1765" t="s">
        <v>83</v>
      </c>
      <c r="E1765" t="s">
        <v>184</v>
      </c>
      <c r="F1765" t="s">
        <v>5268</v>
      </c>
      <c r="G1765" t="s">
        <v>134</v>
      </c>
      <c r="H1765" t="s">
        <v>135</v>
      </c>
      <c r="I1765" t="s">
        <v>136</v>
      </c>
      <c r="J1765" t="s">
        <v>137</v>
      </c>
      <c r="K1765" t="s">
        <v>138</v>
      </c>
      <c r="L1765" t="s">
        <v>5269</v>
      </c>
      <c r="M1765" t="s">
        <v>5270</v>
      </c>
      <c r="N1765">
        <v>1.4608333330000001</v>
      </c>
      <c r="O1765">
        <v>0</v>
      </c>
      <c r="P1765">
        <v>170</v>
      </c>
      <c r="Q1765">
        <v>0</v>
      </c>
      <c r="R1765">
        <v>0</v>
      </c>
      <c r="S1765">
        <v>4</v>
      </c>
      <c r="T1765">
        <v>54</v>
      </c>
      <c r="U1765">
        <v>1</v>
      </c>
      <c r="V1765">
        <v>0</v>
      </c>
      <c r="W1765">
        <v>0</v>
      </c>
      <c r="X1765">
        <v>76.397758291239626</v>
      </c>
      <c r="Y1765">
        <v>0</v>
      </c>
      <c r="Z1765">
        <v>0</v>
      </c>
      <c r="AA1765">
        <v>197.71483447189212</v>
      </c>
      <c r="AB1765">
        <v>76.054151886284998</v>
      </c>
      <c r="AC1765">
        <v>30.738125138322058</v>
      </c>
      <c r="AD1765">
        <v>0</v>
      </c>
      <c r="AE1765">
        <v>380.90486978773879</v>
      </c>
    </row>
    <row r="1766" spans="1:31" x14ac:dyDescent="0.3">
      <c r="A1766">
        <v>2575824</v>
      </c>
      <c r="B1766">
        <v>1</v>
      </c>
      <c r="C1766" t="s">
        <v>80</v>
      </c>
      <c r="D1766" t="s">
        <v>106</v>
      </c>
      <c r="E1766" t="s">
        <v>141</v>
      </c>
      <c r="F1766" t="s">
        <v>5271</v>
      </c>
      <c r="G1766" t="s">
        <v>134</v>
      </c>
      <c r="H1766" t="s">
        <v>135</v>
      </c>
      <c r="I1766" t="s">
        <v>136</v>
      </c>
      <c r="J1766" t="s">
        <v>137</v>
      </c>
      <c r="K1766" t="s">
        <v>138</v>
      </c>
      <c r="L1766" t="s">
        <v>5272</v>
      </c>
      <c r="M1766" t="s">
        <v>5273</v>
      </c>
      <c r="N1766">
        <v>0.43</v>
      </c>
      <c r="O1766">
        <v>7</v>
      </c>
      <c r="P1766">
        <v>2143</v>
      </c>
      <c r="Q1766">
        <v>60</v>
      </c>
      <c r="R1766">
        <v>261</v>
      </c>
      <c r="S1766">
        <v>27</v>
      </c>
      <c r="T1766">
        <v>357</v>
      </c>
      <c r="U1766">
        <v>0</v>
      </c>
      <c r="V1766">
        <v>0</v>
      </c>
      <c r="W1766">
        <v>0.89909976797678004</v>
      </c>
      <c r="X1766">
        <v>112.10436872149761</v>
      </c>
      <c r="Y1766">
        <v>113.77611519086091</v>
      </c>
      <c r="Z1766">
        <v>186.9319826494243</v>
      </c>
      <c r="AA1766">
        <v>37.021144508770291</v>
      </c>
      <c r="AB1766">
        <v>87.91289797864134</v>
      </c>
      <c r="AC1766">
        <v>0</v>
      </c>
      <c r="AD1766">
        <v>0</v>
      </c>
      <c r="AE1766">
        <v>538.64560881717125</v>
      </c>
    </row>
    <row r="1767" spans="1:31" x14ac:dyDescent="0.3">
      <c r="A1767">
        <v>2576156</v>
      </c>
      <c r="B1767">
        <v>1</v>
      </c>
      <c r="C1767" t="s">
        <v>80</v>
      </c>
      <c r="D1767" t="s">
        <v>95</v>
      </c>
      <c r="E1767" t="s">
        <v>184</v>
      </c>
      <c r="F1767" t="s">
        <v>5274</v>
      </c>
      <c r="G1767" t="s">
        <v>194</v>
      </c>
      <c r="H1767" t="s">
        <v>135</v>
      </c>
      <c r="I1767" t="s">
        <v>136</v>
      </c>
      <c r="J1767" t="s">
        <v>137</v>
      </c>
      <c r="K1767" t="s">
        <v>144</v>
      </c>
      <c r="L1767" t="s">
        <v>5275</v>
      </c>
      <c r="M1767" t="s">
        <v>5276</v>
      </c>
      <c r="N1767">
        <v>0.57361111099999995</v>
      </c>
      <c r="O1767">
        <v>0</v>
      </c>
      <c r="P1767">
        <v>2839</v>
      </c>
      <c r="Q1767">
        <v>0</v>
      </c>
      <c r="R1767">
        <v>0</v>
      </c>
      <c r="S1767">
        <v>4</v>
      </c>
      <c r="T1767">
        <v>169</v>
      </c>
      <c r="U1767">
        <v>0</v>
      </c>
      <c r="V1767">
        <v>0</v>
      </c>
      <c r="W1767">
        <v>0</v>
      </c>
      <c r="X1767">
        <v>340.25655006927781</v>
      </c>
      <c r="Y1767">
        <v>0</v>
      </c>
      <c r="Z1767">
        <v>0</v>
      </c>
      <c r="AA1767">
        <v>206.81475977449279</v>
      </c>
      <c r="AB1767">
        <v>189.04528928802708</v>
      </c>
      <c r="AC1767">
        <v>0</v>
      </c>
      <c r="AD1767">
        <v>0</v>
      </c>
      <c r="AE1767">
        <v>736.11659913179767</v>
      </c>
    </row>
    <row r="1768" spans="1:31" x14ac:dyDescent="0.3">
      <c r="A1768">
        <v>2576511</v>
      </c>
      <c r="B1768">
        <v>1</v>
      </c>
      <c r="C1768" t="s">
        <v>80</v>
      </c>
      <c r="D1768" t="s">
        <v>97</v>
      </c>
      <c r="E1768" t="s">
        <v>155</v>
      </c>
      <c r="F1768" t="s">
        <v>5277</v>
      </c>
      <c r="G1768" t="s">
        <v>202</v>
      </c>
      <c r="H1768" t="s">
        <v>157</v>
      </c>
      <c r="I1768" t="s">
        <v>136</v>
      </c>
      <c r="J1768" t="s">
        <v>137</v>
      </c>
      <c r="K1768" t="s">
        <v>138</v>
      </c>
      <c r="L1768" t="s">
        <v>5278</v>
      </c>
      <c r="M1768" t="s">
        <v>5279</v>
      </c>
      <c r="N1768">
        <v>0.54777777699999997</v>
      </c>
      <c r="O1768">
        <v>0</v>
      </c>
      <c r="P1768">
        <v>78</v>
      </c>
      <c r="Q1768">
        <v>0</v>
      </c>
      <c r="R1768">
        <v>17</v>
      </c>
      <c r="S1768">
        <v>0</v>
      </c>
      <c r="T1768">
        <v>16</v>
      </c>
      <c r="U1768">
        <v>0</v>
      </c>
      <c r="V1768">
        <v>0</v>
      </c>
      <c r="W1768">
        <v>0</v>
      </c>
      <c r="X1768">
        <v>8.6028604457063267</v>
      </c>
      <c r="Y1768">
        <v>0</v>
      </c>
      <c r="Z1768">
        <v>0.94058325425119993</v>
      </c>
      <c r="AA1768">
        <v>0</v>
      </c>
      <c r="AB1768">
        <v>3.8467316794645634</v>
      </c>
      <c r="AC1768">
        <v>0</v>
      </c>
      <c r="AD1768">
        <v>0</v>
      </c>
      <c r="AE1768">
        <v>13.390175379422089</v>
      </c>
    </row>
    <row r="1769" spans="1:31" x14ac:dyDescent="0.3">
      <c r="A1769">
        <v>2576010</v>
      </c>
      <c r="B1769">
        <v>1</v>
      </c>
      <c r="C1769" t="s">
        <v>80</v>
      </c>
      <c r="D1769" t="s">
        <v>84</v>
      </c>
      <c r="E1769" t="s">
        <v>166</v>
      </c>
      <c r="F1769" t="s">
        <v>5280</v>
      </c>
      <c r="G1769" t="s">
        <v>168</v>
      </c>
      <c r="H1769" t="s">
        <v>157</v>
      </c>
      <c r="I1769" t="s">
        <v>136</v>
      </c>
      <c r="J1769" t="s">
        <v>137</v>
      </c>
      <c r="K1769" t="s">
        <v>138</v>
      </c>
      <c r="L1769" t="s">
        <v>5281</v>
      </c>
      <c r="M1769" t="s">
        <v>5282</v>
      </c>
      <c r="N1769">
        <v>2.6683333330000001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1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8.221640519279882</v>
      </c>
      <c r="AC1769">
        <v>0</v>
      </c>
      <c r="AD1769">
        <v>0</v>
      </c>
      <c r="AE1769">
        <v>8.221640519279882</v>
      </c>
    </row>
    <row r="1770" spans="1:31" x14ac:dyDescent="0.3">
      <c r="A1770">
        <v>2576405</v>
      </c>
      <c r="B1770">
        <v>1</v>
      </c>
      <c r="C1770" t="s">
        <v>80</v>
      </c>
      <c r="D1770" t="s">
        <v>83</v>
      </c>
      <c r="E1770" t="s">
        <v>184</v>
      </c>
      <c r="F1770" t="s">
        <v>5283</v>
      </c>
      <c r="G1770" t="s">
        <v>149</v>
      </c>
      <c r="H1770" t="s">
        <v>135</v>
      </c>
      <c r="I1770" t="s">
        <v>136</v>
      </c>
      <c r="J1770" t="s">
        <v>137</v>
      </c>
      <c r="K1770" t="s">
        <v>138</v>
      </c>
      <c r="L1770" t="s">
        <v>5284</v>
      </c>
      <c r="M1770" t="s">
        <v>5285</v>
      </c>
      <c r="N1770">
        <v>1.9708333330000001</v>
      </c>
      <c r="O1770">
        <v>0</v>
      </c>
      <c r="P1770">
        <v>0</v>
      </c>
      <c r="Q1770">
        <v>0</v>
      </c>
      <c r="R1770">
        <v>0</v>
      </c>
      <c r="S1770">
        <v>2</v>
      </c>
      <c r="T1770">
        <v>0</v>
      </c>
      <c r="U1770">
        <v>5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3.4976530143843751</v>
      </c>
      <c r="AB1770">
        <v>0</v>
      </c>
      <c r="AC1770">
        <v>237.66208973220697</v>
      </c>
      <c r="AD1770">
        <v>0</v>
      </c>
      <c r="AE1770">
        <v>241.15974274659135</v>
      </c>
    </row>
    <row r="1771" spans="1:31" x14ac:dyDescent="0.3">
      <c r="A1771">
        <v>2575781</v>
      </c>
      <c r="B1771">
        <v>1</v>
      </c>
      <c r="C1771" t="s">
        <v>81</v>
      </c>
      <c r="D1771" t="s">
        <v>128</v>
      </c>
      <c r="E1771" t="s">
        <v>147</v>
      </c>
      <c r="F1771" t="s">
        <v>5286</v>
      </c>
      <c r="G1771" t="s">
        <v>134</v>
      </c>
      <c r="H1771" t="s">
        <v>135</v>
      </c>
      <c r="I1771" t="s">
        <v>136</v>
      </c>
      <c r="J1771" t="s">
        <v>137</v>
      </c>
      <c r="K1771" t="s">
        <v>138</v>
      </c>
      <c r="L1771" t="s">
        <v>5287</v>
      </c>
      <c r="M1771" t="s">
        <v>5288</v>
      </c>
      <c r="N1771">
        <v>0.80972222199999999</v>
      </c>
      <c r="O1771">
        <v>6</v>
      </c>
      <c r="P1771">
        <v>627</v>
      </c>
      <c r="Q1771">
        <v>100</v>
      </c>
      <c r="R1771">
        <v>29</v>
      </c>
      <c r="S1771">
        <v>6</v>
      </c>
      <c r="T1771">
        <v>65</v>
      </c>
      <c r="U1771">
        <v>0</v>
      </c>
      <c r="V1771">
        <v>0</v>
      </c>
      <c r="W1771">
        <v>0.92706891863478746</v>
      </c>
      <c r="X1771">
        <v>75.032002487605823</v>
      </c>
      <c r="Y1771">
        <v>63.677424868271899</v>
      </c>
      <c r="Z1771">
        <v>6.4332323903585609</v>
      </c>
      <c r="AA1771">
        <v>12.626710956663294</v>
      </c>
      <c r="AB1771">
        <v>17.372882235153792</v>
      </c>
      <c r="AC1771">
        <v>0</v>
      </c>
      <c r="AD1771">
        <v>0</v>
      </c>
      <c r="AE1771">
        <v>176.06932185668816</v>
      </c>
    </row>
    <row r="1772" spans="1:31" x14ac:dyDescent="0.3">
      <c r="A1772">
        <v>2576279</v>
      </c>
      <c r="B1772">
        <v>1</v>
      </c>
      <c r="C1772" t="s">
        <v>80</v>
      </c>
      <c r="D1772" t="s">
        <v>95</v>
      </c>
      <c r="E1772" t="s">
        <v>175</v>
      </c>
      <c r="F1772" t="s">
        <v>5289</v>
      </c>
      <c r="G1772" t="s">
        <v>202</v>
      </c>
      <c r="H1772" t="s">
        <v>157</v>
      </c>
      <c r="I1772" t="s">
        <v>136</v>
      </c>
      <c r="J1772" t="s">
        <v>137</v>
      </c>
      <c r="K1772" t="s">
        <v>138</v>
      </c>
      <c r="L1772" t="s">
        <v>5290</v>
      </c>
      <c r="M1772" t="s">
        <v>5291</v>
      </c>
      <c r="N1772">
        <v>1.326944444</v>
      </c>
      <c r="O1772">
        <v>0</v>
      </c>
      <c r="P1772">
        <v>45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12.538910490252878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12.538910490252878</v>
      </c>
    </row>
    <row r="1773" spans="1:31" x14ac:dyDescent="0.3">
      <c r="A1773">
        <v>2575993</v>
      </c>
      <c r="B1773">
        <v>1</v>
      </c>
      <c r="C1773" t="s">
        <v>80</v>
      </c>
      <c r="D1773" t="s">
        <v>82</v>
      </c>
      <c r="E1773" t="s">
        <v>155</v>
      </c>
      <c r="F1773" t="s">
        <v>4161</v>
      </c>
      <c r="G1773" t="s">
        <v>301</v>
      </c>
      <c r="H1773" t="s">
        <v>157</v>
      </c>
      <c r="I1773" t="s">
        <v>136</v>
      </c>
      <c r="J1773" t="s">
        <v>137</v>
      </c>
      <c r="K1773" t="s">
        <v>144</v>
      </c>
      <c r="L1773" t="s">
        <v>5292</v>
      </c>
      <c r="M1773" t="s">
        <v>5293</v>
      </c>
      <c r="N1773">
        <v>6.6230555549999997</v>
      </c>
      <c r="O1773">
        <v>0</v>
      </c>
      <c r="P1773">
        <v>639</v>
      </c>
      <c r="Q1773">
        <v>0</v>
      </c>
      <c r="R1773">
        <v>0</v>
      </c>
      <c r="S1773">
        <v>0</v>
      </c>
      <c r="T1773">
        <v>16</v>
      </c>
      <c r="U1773">
        <v>0</v>
      </c>
      <c r="V1773">
        <v>0</v>
      </c>
      <c r="W1773">
        <v>0</v>
      </c>
      <c r="X1773">
        <v>996.44560411385851</v>
      </c>
      <c r="Y1773">
        <v>0</v>
      </c>
      <c r="Z1773">
        <v>0</v>
      </c>
      <c r="AA1773">
        <v>0</v>
      </c>
      <c r="AB1773">
        <v>125.34909918385608</v>
      </c>
      <c r="AC1773">
        <v>0</v>
      </c>
      <c r="AD1773">
        <v>0</v>
      </c>
      <c r="AE1773">
        <v>1121.7947032977145</v>
      </c>
    </row>
    <row r="1774" spans="1:31" x14ac:dyDescent="0.3">
      <c r="A1774">
        <v>2576448</v>
      </c>
      <c r="B1774">
        <v>1</v>
      </c>
      <c r="C1774" t="s">
        <v>80</v>
      </c>
      <c r="D1774" t="s">
        <v>97</v>
      </c>
      <c r="E1774" t="s">
        <v>155</v>
      </c>
      <c r="F1774" t="s">
        <v>5294</v>
      </c>
      <c r="G1774" t="s">
        <v>202</v>
      </c>
      <c r="H1774" t="s">
        <v>157</v>
      </c>
      <c r="I1774" t="s">
        <v>136</v>
      </c>
      <c r="J1774" t="s">
        <v>137</v>
      </c>
      <c r="K1774" t="s">
        <v>138</v>
      </c>
      <c r="L1774" t="s">
        <v>5295</v>
      </c>
      <c r="M1774" t="s">
        <v>5296</v>
      </c>
      <c r="N1774">
        <v>0.40555555500000001</v>
      </c>
      <c r="O1774">
        <v>0</v>
      </c>
      <c r="P1774">
        <v>17</v>
      </c>
      <c r="Q1774">
        <v>0</v>
      </c>
      <c r="R1774">
        <v>2</v>
      </c>
      <c r="S1774">
        <v>0</v>
      </c>
      <c r="T1774">
        <v>4</v>
      </c>
      <c r="U1774">
        <v>0</v>
      </c>
      <c r="V1774">
        <v>0</v>
      </c>
      <c r="W1774">
        <v>0</v>
      </c>
      <c r="X1774">
        <v>2.4407919139574505</v>
      </c>
      <c r="Y1774">
        <v>0</v>
      </c>
      <c r="Z1774">
        <v>0.70771303605686675</v>
      </c>
      <c r="AA1774">
        <v>0</v>
      </c>
      <c r="AB1774">
        <v>1.3508826641689167</v>
      </c>
      <c r="AC1774">
        <v>0</v>
      </c>
      <c r="AD1774">
        <v>0</v>
      </c>
      <c r="AE1774">
        <v>4.4993876141832345</v>
      </c>
    </row>
    <row r="1775" spans="1:31" x14ac:dyDescent="0.3">
      <c r="A1775">
        <v>2575801</v>
      </c>
      <c r="B1775">
        <v>1</v>
      </c>
      <c r="C1775" t="s">
        <v>81</v>
      </c>
      <c r="D1775" t="s">
        <v>115</v>
      </c>
      <c r="E1775" t="s">
        <v>147</v>
      </c>
      <c r="F1775" t="s">
        <v>5297</v>
      </c>
      <c r="G1775" t="s">
        <v>134</v>
      </c>
      <c r="H1775" t="s">
        <v>135</v>
      </c>
      <c r="I1775" t="s">
        <v>136</v>
      </c>
      <c r="J1775" t="s">
        <v>137</v>
      </c>
      <c r="K1775" t="s">
        <v>138</v>
      </c>
      <c r="L1775" t="s">
        <v>5298</v>
      </c>
      <c r="M1775" t="s">
        <v>5299</v>
      </c>
      <c r="N1775">
        <v>0.43166666599999998</v>
      </c>
      <c r="O1775">
        <v>5</v>
      </c>
      <c r="P1775">
        <v>1329</v>
      </c>
      <c r="Q1775">
        <v>1</v>
      </c>
      <c r="R1775">
        <v>21</v>
      </c>
      <c r="S1775">
        <v>3</v>
      </c>
      <c r="T1775">
        <v>117</v>
      </c>
      <c r="U1775">
        <v>1</v>
      </c>
      <c r="V1775">
        <v>0</v>
      </c>
      <c r="W1775">
        <v>0.30061706700000007</v>
      </c>
      <c r="X1775">
        <v>46.832442352830164</v>
      </c>
      <c r="Y1775">
        <v>0.5721691353095576</v>
      </c>
      <c r="Z1775">
        <v>0.74903993696725424</v>
      </c>
      <c r="AA1775">
        <v>2.1971673421106575</v>
      </c>
      <c r="AB1775">
        <v>7.6791978470013627</v>
      </c>
      <c r="AC1775">
        <v>3.7503615047800003</v>
      </c>
      <c r="AD1775">
        <v>0</v>
      </c>
      <c r="AE1775">
        <v>62.080995185999001</v>
      </c>
    </row>
    <row r="1776" spans="1:31" x14ac:dyDescent="0.3">
      <c r="A1776">
        <v>2575973</v>
      </c>
      <c r="B1776">
        <v>1</v>
      </c>
      <c r="C1776" t="s">
        <v>80</v>
      </c>
      <c r="D1776" t="s">
        <v>100</v>
      </c>
      <c r="E1776" t="s">
        <v>184</v>
      </c>
      <c r="F1776" t="s">
        <v>5300</v>
      </c>
      <c r="G1776" t="s">
        <v>134</v>
      </c>
      <c r="H1776" t="s">
        <v>135</v>
      </c>
      <c r="I1776" t="s">
        <v>136</v>
      </c>
      <c r="J1776" t="s">
        <v>137</v>
      </c>
      <c r="K1776" t="s">
        <v>138</v>
      </c>
      <c r="L1776" t="s">
        <v>5301</v>
      </c>
      <c r="M1776" t="s">
        <v>5302</v>
      </c>
      <c r="N1776">
        <v>0.47749999999999998</v>
      </c>
      <c r="O1776">
        <v>1</v>
      </c>
      <c r="P1776">
        <v>801</v>
      </c>
      <c r="Q1776">
        <v>2</v>
      </c>
      <c r="R1776">
        <v>21</v>
      </c>
      <c r="S1776">
        <v>19</v>
      </c>
      <c r="T1776">
        <v>90</v>
      </c>
      <c r="U1776">
        <v>8</v>
      </c>
      <c r="V1776">
        <v>1</v>
      </c>
      <c r="W1776">
        <v>9.9901197719999987E-2</v>
      </c>
      <c r="X1776">
        <v>86.846411609901423</v>
      </c>
      <c r="Y1776">
        <v>1.6703030863178174</v>
      </c>
      <c r="Z1776">
        <v>1.8206660382099153</v>
      </c>
      <c r="AA1776">
        <v>125.85993269108204</v>
      </c>
      <c r="AB1776">
        <v>64.868363250900487</v>
      </c>
      <c r="AC1776">
        <v>200.35295892367378</v>
      </c>
      <c r="AD1776">
        <v>44.352117439927497</v>
      </c>
      <c r="AE1776">
        <v>525.87065423773288</v>
      </c>
    </row>
    <row r="1777" spans="1:31" x14ac:dyDescent="0.3">
      <c r="A1777">
        <v>2575844</v>
      </c>
      <c r="B1777">
        <v>1</v>
      </c>
      <c r="C1777" t="s">
        <v>81</v>
      </c>
      <c r="D1777" t="s">
        <v>124</v>
      </c>
      <c r="E1777" t="s">
        <v>141</v>
      </c>
      <c r="F1777" t="s">
        <v>1430</v>
      </c>
      <c r="G1777" t="s">
        <v>134</v>
      </c>
      <c r="H1777" t="s">
        <v>135</v>
      </c>
      <c r="I1777" t="s">
        <v>136</v>
      </c>
      <c r="J1777" t="s">
        <v>137</v>
      </c>
      <c r="K1777" t="s">
        <v>138</v>
      </c>
      <c r="L1777" t="s">
        <v>5303</v>
      </c>
      <c r="M1777" t="s">
        <v>5304</v>
      </c>
      <c r="N1777">
        <v>0.31805555499999999</v>
      </c>
      <c r="O1777">
        <v>2</v>
      </c>
      <c r="P1777">
        <v>183</v>
      </c>
      <c r="Q1777">
        <v>38</v>
      </c>
      <c r="R1777">
        <v>128</v>
      </c>
      <c r="S1777">
        <v>14</v>
      </c>
      <c r="T1777">
        <v>21</v>
      </c>
      <c r="U1777">
        <v>1</v>
      </c>
      <c r="V1777">
        <v>0</v>
      </c>
      <c r="W1777">
        <v>0.28311914539965</v>
      </c>
      <c r="X1777">
        <v>7.0292124036399173</v>
      </c>
      <c r="Y1777">
        <v>15.885468627360607</v>
      </c>
      <c r="Z1777">
        <v>43.834481148831131</v>
      </c>
      <c r="AA1777">
        <v>14.25662469082525</v>
      </c>
      <c r="AB1777">
        <v>2.7193744961262114</v>
      </c>
      <c r="AC1777">
        <v>0.7390173242375</v>
      </c>
      <c r="AD1777">
        <v>0</v>
      </c>
      <c r="AE1777">
        <v>84.747297836420259</v>
      </c>
    </row>
    <row r="1778" spans="1:31" x14ac:dyDescent="0.3">
      <c r="A1778">
        <v>2575936</v>
      </c>
      <c r="B1778">
        <v>1</v>
      </c>
      <c r="C1778" t="s">
        <v>80</v>
      </c>
      <c r="D1778" t="s">
        <v>106</v>
      </c>
      <c r="E1778" t="s">
        <v>141</v>
      </c>
      <c r="F1778" t="s">
        <v>5305</v>
      </c>
      <c r="G1778" t="s">
        <v>134</v>
      </c>
      <c r="H1778" t="s">
        <v>135</v>
      </c>
      <c r="I1778" t="s">
        <v>136</v>
      </c>
      <c r="J1778" t="s">
        <v>137</v>
      </c>
      <c r="K1778" t="s">
        <v>138</v>
      </c>
      <c r="L1778" t="s">
        <v>5306</v>
      </c>
      <c r="M1778" t="s">
        <v>5307</v>
      </c>
      <c r="N1778">
        <v>0.35222222199999997</v>
      </c>
      <c r="O1778">
        <v>1</v>
      </c>
      <c r="P1778">
        <v>4</v>
      </c>
      <c r="Q1778">
        <v>68</v>
      </c>
      <c r="R1778">
        <v>331</v>
      </c>
      <c r="S1778">
        <v>27</v>
      </c>
      <c r="T1778">
        <v>62</v>
      </c>
      <c r="U1778">
        <v>0</v>
      </c>
      <c r="V1778">
        <v>0</v>
      </c>
      <c r="W1778">
        <v>0.19916518738303501</v>
      </c>
      <c r="X1778">
        <v>0.59947212207908085</v>
      </c>
      <c r="Y1778">
        <v>283.61640262937141</v>
      </c>
      <c r="Z1778">
        <v>435.58151974986629</v>
      </c>
      <c r="AA1778">
        <v>51.954484530957089</v>
      </c>
      <c r="AB1778">
        <v>87.577005456054721</v>
      </c>
      <c r="AC1778">
        <v>0</v>
      </c>
      <c r="AD1778">
        <v>0</v>
      </c>
      <c r="AE1778">
        <v>859.5280496757116</v>
      </c>
    </row>
    <row r="1779" spans="1:31" x14ac:dyDescent="0.3">
      <c r="A1779">
        <v>2576122</v>
      </c>
      <c r="B1779">
        <v>1</v>
      </c>
      <c r="C1779" t="s">
        <v>80</v>
      </c>
      <c r="D1779" t="s">
        <v>104</v>
      </c>
      <c r="E1779" t="s">
        <v>141</v>
      </c>
      <c r="F1779" t="s">
        <v>5308</v>
      </c>
      <c r="G1779" t="s">
        <v>194</v>
      </c>
      <c r="H1779" t="s">
        <v>135</v>
      </c>
      <c r="I1779" t="s">
        <v>136</v>
      </c>
      <c r="J1779" t="s">
        <v>137</v>
      </c>
      <c r="K1779" t="s">
        <v>144</v>
      </c>
      <c r="L1779" t="s">
        <v>5309</v>
      </c>
      <c r="M1779" t="s">
        <v>5310</v>
      </c>
      <c r="N1779">
        <v>2.6202777770000001</v>
      </c>
      <c r="O1779">
        <v>21</v>
      </c>
      <c r="P1779">
        <v>161</v>
      </c>
      <c r="Q1779">
        <v>145</v>
      </c>
      <c r="R1779">
        <v>318</v>
      </c>
      <c r="S1779">
        <v>48</v>
      </c>
      <c r="T1779">
        <v>94</v>
      </c>
      <c r="U1779">
        <v>16</v>
      </c>
      <c r="V1779">
        <v>0</v>
      </c>
      <c r="W1779">
        <v>18.131614860370995</v>
      </c>
      <c r="X1779">
        <v>102.94267232953351</v>
      </c>
      <c r="Y1779">
        <v>891.20518270690548</v>
      </c>
      <c r="Z1779">
        <v>971.50671660354544</v>
      </c>
      <c r="AA1779">
        <v>1098.2395094717285</v>
      </c>
      <c r="AB1779">
        <v>134.15071609448734</v>
      </c>
      <c r="AC1779">
        <v>8642.9765711011296</v>
      </c>
      <c r="AD1779">
        <v>0</v>
      </c>
      <c r="AE1779">
        <v>11859.152983167702</v>
      </c>
    </row>
    <row r="1780" spans="1:31" x14ac:dyDescent="0.3">
      <c r="A1780">
        <v>2576414</v>
      </c>
      <c r="B1780">
        <v>1</v>
      </c>
      <c r="C1780" t="s">
        <v>80</v>
      </c>
      <c r="D1780" t="s">
        <v>103</v>
      </c>
      <c r="E1780" t="s">
        <v>141</v>
      </c>
      <c r="F1780" t="s">
        <v>5311</v>
      </c>
      <c r="G1780" t="s">
        <v>202</v>
      </c>
      <c r="H1780" t="s">
        <v>135</v>
      </c>
      <c r="I1780" t="s">
        <v>136</v>
      </c>
      <c r="J1780" t="s">
        <v>137</v>
      </c>
      <c r="K1780" t="s">
        <v>138</v>
      </c>
      <c r="L1780" t="s">
        <v>5312</v>
      </c>
      <c r="M1780" t="s">
        <v>5313</v>
      </c>
      <c r="N1780">
        <v>1.6091666659999999</v>
      </c>
      <c r="O1780">
        <v>0</v>
      </c>
      <c r="P1780">
        <v>655</v>
      </c>
      <c r="Q1780">
        <v>11</v>
      </c>
      <c r="R1780">
        <v>32</v>
      </c>
      <c r="S1780">
        <v>9</v>
      </c>
      <c r="T1780">
        <v>75</v>
      </c>
      <c r="U1780">
        <v>4</v>
      </c>
      <c r="V1780">
        <v>0</v>
      </c>
      <c r="W1780">
        <v>0</v>
      </c>
      <c r="X1780">
        <v>298.83723552778622</v>
      </c>
      <c r="Y1780">
        <v>76.71634098226086</v>
      </c>
      <c r="Z1780">
        <v>131.85045115887081</v>
      </c>
      <c r="AA1780">
        <v>55.978448610071432</v>
      </c>
      <c r="AB1780">
        <v>316.18313436184008</v>
      </c>
      <c r="AC1780">
        <v>734.92072552288994</v>
      </c>
      <c r="AD1780">
        <v>0</v>
      </c>
      <c r="AE1780">
        <v>1614.4863361637194</v>
      </c>
    </row>
    <row r="1781" spans="1:31" x14ac:dyDescent="0.3">
      <c r="A1781">
        <v>2575919</v>
      </c>
      <c r="B1781">
        <v>1</v>
      </c>
      <c r="C1781" t="s">
        <v>80</v>
      </c>
      <c r="D1781" t="s">
        <v>93</v>
      </c>
      <c r="E1781" t="s">
        <v>141</v>
      </c>
      <c r="F1781" t="s">
        <v>5314</v>
      </c>
      <c r="G1781" t="s">
        <v>134</v>
      </c>
      <c r="H1781" t="s">
        <v>135</v>
      </c>
      <c r="I1781" t="s">
        <v>136</v>
      </c>
      <c r="J1781" t="s">
        <v>137</v>
      </c>
      <c r="K1781" t="s">
        <v>138</v>
      </c>
      <c r="L1781" t="s">
        <v>5315</v>
      </c>
      <c r="M1781" t="s">
        <v>5316</v>
      </c>
      <c r="N1781">
        <v>0.104166666</v>
      </c>
      <c r="O1781">
        <v>0</v>
      </c>
      <c r="P1781">
        <v>253</v>
      </c>
      <c r="Q1781">
        <v>3</v>
      </c>
      <c r="R1781">
        <v>51</v>
      </c>
      <c r="S1781">
        <v>5</v>
      </c>
      <c r="T1781">
        <v>45</v>
      </c>
      <c r="U1781">
        <v>0</v>
      </c>
      <c r="V1781">
        <v>0</v>
      </c>
      <c r="W1781">
        <v>0</v>
      </c>
      <c r="X1781">
        <v>4.7178514120750039</v>
      </c>
      <c r="Y1781">
        <v>1.7404650104384378</v>
      </c>
      <c r="Z1781">
        <v>8.3099660312240644</v>
      </c>
      <c r="AA1781">
        <v>4.5550705536749998</v>
      </c>
      <c r="AB1781">
        <v>6.7086530454177078</v>
      </c>
      <c r="AC1781">
        <v>0</v>
      </c>
      <c r="AD1781">
        <v>0</v>
      </c>
      <c r="AE1781">
        <v>26.032006052830216</v>
      </c>
    </row>
    <row r="1782" spans="1:31" x14ac:dyDescent="0.3">
      <c r="A1782">
        <v>2576205</v>
      </c>
      <c r="B1782">
        <v>1</v>
      </c>
      <c r="C1782" t="s">
        <v>81</v>
      </c>
      <c r="D1782" t="s">
        <v>115</v>
      </c>
      <c r="E1782" t="s">
        <v>184</v>
      </c>
      <c r="F1782" t="s">
        <v>5317</v>
      </c>
      <c r="G1782" t="s">
        <v>194</v>
      </c>
      <c r="H1782" t="s">
        <v>135</v>
      </c>
      <c r="I1782" t="s">
        <v>136</v>
      </c>
      <c r="J1782" t="s">
        <v>137</v>
      </c>
      <c r="K1782" t="s">
        <v>144</v>
      </c>
      <c r="L1782" t="s">
        <v>5318</v>
      </c>
      <c r="M1782" t="s">
        <v>5319</v>
      </c>
      <c r="N1782">
        <v>0.70583333299999995</v>
      </c>
      <c r="O1782">
        <v>0</v>
      </c>
      <c r="P1782">
        <v>8</v>
      </c>
      <c r="Q1782">
        <v>0</v>
      </c>
      <c r="R1782">
        <v>0</v>
      </c>
      <c r="S1782">
        <v>0</v>
      </c>
      <c r="T1782">
        <v>5</v>
      </c>
      <c r="U1782">
        <v>0</v>
      </c>
      <c r="V1782">
        <v>0</v>
      </c>
      <c r="W1782">
        <v>0</v>
      </c>
      <c r="X1782">
        <v>0.81975281424455992</v>
      </c>
      <c r="Y1782">
        <v>0</v>
      </c>
      <c r="Z1782">
        <v>0</v>
      </c>
      <c r="AA1782">
        <v>0</v>
      </c>
      <c r="AB1782">
        <v>3.4595327937878744</v>
      </c>
      <c r="AC1782">
        <v>0</v>
      </c>
      <c r="AD1782">
        <v>0</v>
      </c>
      <c r="AE1782">
        <v>4.279285608032434</v>
      </c>
    </row>
    <row r="1783" spans="1:31" x14ac:dyDescent="0.3">
      <c r="A1783">
        <v>2576454</v>
      </c>
      <c r="B1783">
        <v>1</v>
      </c>
      <c r="C1783" t="s">
        <v>81</v>
      </c>
      <c r="D1783" t="s">
        <v>112</v>
      </c>
      <c r="E1783" t="s">
        <v>166</v>
      </c>
      <c r="F1783" t="s">
        <v>5320</v>
      </c>
      <c r="G1783" t="s">
        <v>168</v>
      </c>
      <c r="H1783" t="s">
        <v>157</v>
      </c>
      <c r="I1783" t="s">
        <v>136</v>
      </c>
      <c r="J1783" t="s">
        <v>137</v>
      </c>
      <c r="K1783" t="s">
        <v>138</v>
      </c>
      <c r="L1783" t="s">
        <v>5321</v>
      </c>
      <c r="M1783" t="s">
        <v>5322</v>
      </c>
      <c r="N1783">
        <v>0.63638888800000004</v>
      </c>
      <c r="O1783">
        <v>0</v>
      </c>
      <c r="P1783">
        <v>1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6.8230004971987501E-2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6.8230004971987501E-2</v>
      </c>
    </row>
    <row r="1784" spans="1:31" x14ac:dyDescent="0.3">
      <c r="A1784">
        <v>2576354</v>
      </c>
      <c r="B1784">
        <v>1</v>
      </c>
      <c r="C1784" t="s">
        <v>80</v>
      </c>
      <c r="D1784" t="s">
        <v>98</v>
      </c>
      <c r="E1784" t="s">
        <v>147</v>
      </c>
      <c r="F1784" t="s">
        <v>4480</v>
      </c>
      <c r="G1784" t="s">
        <v>134</v>
      </c>
      <c r="H1784" t="s">
        <v>135</v>
      </c>
      <c r="I1784" t="s">
        <v>136</v>
      </c>
      <c r="J1784" t="s">
        <v>137</v>
      </c>
      <c r="K1784" t="s">
        <v>138</v>
      </c>
      <c r="L1784" t="s">
        <v>5323</v>
      </c>
      <c r="M1784" t="s">
        <v>5208</v>
      </c>
      <c r="N1784">
        <v>0.17944444400000001</v>
      </c>
      <c r="O1784">
        <v>0</v>
      </c>
      <c r="P1784">
        <v>21</v>
      </c>
      <c r="Q1784">
        <v>12</v>
      </c>
      <c r="R1784">
        <v>127</v>
      </c>
      <c r="S1784">
        <v>3</v>
      </c>
      <c r="T1784">
        <v>34</v>
      </c>
      <c r="U1784">
        <v>2</v>
      </c>
      <c r="V1784">
        <v>0</v>
      </c>
      <c r="W1784">
        <v>0</v>
      </c>
      <c r="X1784">
        <v>1.9542493105753782</v>
      </c>
      <c r="Y1784">
        <v>39.617426973217498</v>
      </c>
      <c r="Z1784">
        <v>101.35895979693559</v>
      </c>
      <c r="AA1784">
        <v>6.7657336379280251</v>
      </c>
      <c r="AB1784">
        <v>20.981070556978533</v>
      </c>
      <c r="AC1784">
        <v>6.178848654553998</v>
      </c>
      <c r="AD1784">
        <v>0</v>
      </c>
      <c r="AE1784">
        <v>176.85628893018904</v>
      </c>
    </row>
    <row r="1785" spans="1:31" x14ac:dyDescent="0.3">
      <c r="A1785">
        <v>2575813</v>
      </c>
      <c r="B1785">
        <v>1</v>
      </c>
      <c r="C1785" t="s">
        <v>80</v>
      </c>
      <c r="D1785" t="s">
        <v>105</v>
      </c>
      <c r="E1785" t="s">
        <v>184</v>
      </c>
      <c r="F1785" t="s">
        <v>5324</v>
      </c>
      <c r="G1785" t="s">
        <v>134</v>
      </c>
      <c r="H1785" t="s">
        <v>135</v>
      </c>
      <c r="I1785" t="s">
        <v>136</v>
      </c>
      <c r="J1785" t="s">
        <v>137</v>
      </c>
      <c r="K1785" t="s">
        <v>138</v>
      </c>
      <c r="L1785" t="s">
        <v>5325</v>
      </c>
      <c r="M1785" t="s">
        <v>5326</v>
      </c>
      <c r="N1785">
        <v>0.54749999999999999</v>
      </c>
      <c r="O1785">
        <v>0</v>
      </c>
      <c r="P1785">
        <v>1175</v>
      </c>
      <c r="Q1785">
        <v>0</v>
      </c>
      <c r="R1785">
        <v>0</v>
      </c>
      <c r="S1785">
        <v>0</v>
      </c>
      <c r="T1785">
        <v>49</v>
      </c>
      <c r="U1785">
        <v>0</v>
      </c>
      <c r="V1785">
        <v>0</v>
      </c>
      <c r="W1785">
        <v>0</v>
      </c>
      <c r="X1785">
        <v>127.00074031176375</v>
      </c>
      <c r="Y1785">
        <v>0</v>
      </c>
      <c r="Z1785">
        <v>0</v>
      </c>
      <c r="AA1785">
        <v>0</v>
      </c>
      <c r="AB1785">
        <v>23.403579600775771</v>
      </c>
      <c r="AC1785">
        <v>0</v>
      </c>
      <c r="AD1785">
        <v>0</v>
      </c>
      <c r="AE1785">
        <v>150.40431991253951</v>
      </c>
    </row>
    <row r="1786" spans="1:31" x14ac:dyDescent="0.3">
      <c r="A1786">
        <v>2576162</v>
      </c>
      <c r="B1786">
        <v>1</v>
      </c>
      <c r="C1786" t="s">
        <v>80</v>
      </c>
      <c r="D1786" t="s">
        <v>96</v>
      </c>
      <c r="E1786" t="s">
        <v>175</v>
      </c>
      <c r="F1786" t="s">
        <v>5327</v>
      </c>
      <c r="G1786" t="s">
        <v>202</v>
      </c>
      <c r="H1786" t="s">
        <v>157</v>
      </c>
      <c r="I1786" t="s">
        <v>136</v>
      </c>
      <c r="J1786" t="s">
        <v>137</v>
      </c>
      <c r="K1786" t="s">
        <v>138</v>
      </c>
      <c r="L1786" t="s">
        <v>5328</v>
      </c>
      <c r="M1786" t="s">
        <v>5329</v>
      </c>
      <c r="N1786">
        <v>1.8744444440000001</v>
      </c>
      <c r="O1786">
        <v>0</v>
      </c>
      <c r="P1786">
        <v>64</v>
      </c>
      <c r="Q1786">
        <v>0</v>
      </c>
      <c r="R1786">
        <v>0</v>
      </c>
      <c r="S1786">
        <v>0</v>
      </c>
      <c r="T1786">
        <v>2</v>
      </c>
      <c r="U1786">
        <v>0</v>
      </c>
      <c r="V1786">
        <v>0</v>
      </c>
      <c r="W1786">
        <v>0</v>
      </c>
      <c r="X1786">
        <v>32.715814365319652</v>
      </c>
      <c r="Y1786">
        <v>0</v>
      </c>
      <c r="Z1786">
        <v>0</v>
      </c>
      <c r="AA1786">
        <v>0</v>
      </c>
      <c r="AB1786">
        <v>0.58488015801513338</v>
      </c>
      <c r="AC1786">
        <v>0</v>
      </c>
      <c r="AD1786">
        <v>0</v>
      </c>
      <c r="AE1786">
        <v>33.300694523334784</v>
      </c>
    </row>
    <row r="1787" spans="1:31" x14ac:dyDescent="0.3">
      <c r="A1787">
        <v>2576308</v>
      </c>
      <c r="B1787">
        <v>1</v>
      </c>
      <c r="C1787" t="s">
        <v>80</v>
      </c>
      <c r="D1787" t="s">
        <v>101</v>
      </c>
      <c r="E1787" t="s">
        <v>171</v>
      </c>
      <c r="F1787" t="s">
        <v>5330</v>
      </c>
      <c r="G1787" t="s">
        <v>202</v>
      </c>
      <c r="H1787" t="s">
        <v>157</v>
      </c>
      <c r="I1787" t="s">
        <v>136</v>
      </c>
      <c r="J1787" t="s">
        <v>137</v>
      </c>
      <c r="K1787" t="s">
        <v>138</v>
      </c>
      <c r="L1787" t="s">
        <v>5331</v>
      </c>
      <c r="M1787" t="s">
        <v>5332</v>
      </c>
      <c r="N1787">
        <v>1.0575000000000001</v>
      </c>
      <c r="O1787">
        <v>0</v>
      </c>
      <c r="P1787">
        <v>24</v>
      </c>
      <c r="Q1787">
        <v>0</v>
      </c>
      <c r="R1787">
        <v>0</v>
      </c>
      <c r="S1787">
        <v>0</v>
      </c>
      <c r="T1787">
        <v>5</v>
      </c>
      <c r="U1787">
        <v>0</v>
      </c>
      <c r="V1787">
        <v>0</v>
      </c>
      <c r="W1787">
        <v>0</v>
      </c>
      <c r="X1787">
        <v>15.814216347303468</v>
      </c>
      <c r="Y1787">
        <v>0</v>
      </c>
      <c r="Z1787">
        <v>0</v>
      </c>
      <c r="AA1787">
        <v>0</v>
      </c>
      <c r="AB1787">
        <v>2.3909367624616125</v>
      </c>
      <c r="AC1787">
        <v>0</v>
      </c>
      <c r="AD1787">
        <v>0</v>
      </c>
      <c r="AE1787">
        <v>18.205153109765082</v>
      </c>
    </row>
    <row r="1788" spans="1:31" x14ac:dyDescent="0.3">
      <c r="A1788">
        <v>2575767</v>
      </c>
      <c r="B1788">
        <v>1</v>
      </c>
      <c r="C1788" t="s">
        <v>81</v>
      </c>
      <c r="D1788" t="s">
        <v>121</v>
      </c>
      <c r="E1788" t="s">
        <v>147</v>
      </c>
      <c r="F1788" t="s">
        <v>5333</v>
      </c>
      <c r="G1788" t="s">
        <v>134</v>
      </c>
      <c r="H1788" t="s">
        <v>135</v>
      </c>
      <c r="I1788" t="s">
        <v>136</v>
      </c>
      <c r="J1788" t="s">
        <v>137</v>
      </c>
      <c r="K1788" t="s">
        <v>138</v>
      </c>
      <c r="L1788" t="s">
        <v>5334</v>
      </c>
      <c r="M1788" t="s">
        <v>5335</v>
      </c>
      <c r="N1788">
        <v>1.094166666</v>
      </c>
      <c r="O1788">
        <v>1</v>
      </c>
      <c r="P1788">
        <v>377</v>
      </c>
      <c r="Q1788">
        <v>1</v>
      </c>
      <c r="R1788">
        <v>36</v>
      </c>
      <c r="S1788">
        <v>0</v>
      </c>
      <c r="T1788">
        <v>29</v>
      </c>
      <c r="U1788">
        <v>0</v>
      </c>
      <c r="V1788">
        <v>0</v>
      </c>
      <c r="W1788">
        <v>0.20416100892</v>
      </c>
      <c r="X1788">
        <v>43.043281250707274</v>
      </c>
      <c r="Y1788">
        <v>1.5321081838773973</v>
      </c>
      <c r="Z1788">
        <v>7.9650845808321433</v>
      </c>
      <c r="AA1788">
        <v>0</v>
      </c>
      <c r="AB1788">
        <v>12.773750981414329</v>
      </c>
      <c r="AC1788">
        <v>0</v>
      </c>
      <c r="AD1788">
        <v>0</v>
      </c>
      <c r="AE1788">
        <v>65.51838600575114</v>
      </c>
    </row>
    <row r="1789" spans="1:31" x14ac:dyDescent="0.3">
      <c r="A1789">
        <v>2575876</v>
      </c>
      <c r="B1789">
        <v>1</v>
      </c>
      <c r="C1789" t="s">
        <v>81</v>
      </c>
      <c r="D1789" t="s">
        <v>120</v>
      </c>
      <c r="E1789" t="s">
        <v>147</v>
      </c>
      <c r="F1789" t="s">
        <v>1280</v>
      </c>
      <c r="G1789" t="s">
        <v>134</v>
      </c>
      <c r="H1789" t="s">
        <v>135</v>
      </c>
      <c r="I1789" t="s">
        <v>136</v>
      </c>
      <c r="J1789" t="s">
        <v>137</v>
      </c>
      <c r="K1789" t="s">
        <v>138</v>
      </c>
      <c r="L1789" t="s">
        <v>5336</v>
      </c>
      <c r="M1789" t="s">
        <v>5337</v>
      </c>
      <c r="N1789">
        <v>1.173888888</v>
      </c>
      <c r="O1789">
        <v>2</v>
      </c>
      <c r="P1789">
        <v>1</v>
      </c>
      <c r="Q1789">
        <v>63</v>
      </c>
      <c r="R1789">
        <v>29</v>
      </c>
      <c r="S1789">
        <v>6</v>
      </c>
      <c r="T1789">
        <v>2</v>
      </c>
      <c r="U1789">
        <v>1</v>
      </c>
      <c r="V1789">
        <v>0</v>
      </c>
      <c r="W1789">
        <v>0.47070715536000002</v>
      </c>
      <c r="X1789">
        <v>0</v>
      </c>
      <c r="Y1789">
        <v>202.86475028191626</v>
      </c>
      <c r="Z1789">
        <v>88.022646246568556</v>
      </c>
      <c r="AA1789">
        <v>23.845668190044627</v>
      </c>
      <c r="AB1789">
        <v>0.19890322978241337</v>
      </c>
      <c r="AC1789">
        <v>4.2863610480383665</v>
      </c>
      <c r="AD1789">
        <v>0</v>
      </c>
      <c r="AE1789">
        <v>319.68903615171024</v>
      </c>
    </row>
    <row r="1790" spans="1:31" x14ac:dyDescent="0.3">
      <c r="A1790">
        <v>2576537</v>
      </c>
      <c r="B1790">
        <v>1</v>
      </c>
      <c r="C1790" t="s">
        <v>81</v>
      </c>
      <c r="D1790" t="s">
        <v>118</v>
      </c>
      <c r="E1790" t="s">
        <v>184</v>
      </c>
      <c r="F1790" t="s">
        <v>5338</v>
      </c>
      <c r="G1790" t="s">
        <v>149</v>
      </c>
      <c r="H1790" t="s">
        <v>135</v>
      </c>
      <c r="I1790" t="s">
        <v>136</v>
      </c>
      <c r="J1790" t="s">
        <v>137</v>
      </c>
      <c r="K1790" t="s">
        <v>138</v>
      </c>
      <c r="L1790" t="s">
        <v>5339</v>
      </c>
      <c r="M1790" t="s">
        <v>5340</v>
      </c>
      <c r="N1790">
        <v>1.5647222220000001</v>
      </c>
      <c r="O1790">
        <v>1</v>
      </c>
      <c r="P1790">
        <v>2</v>
      </c>
      <c r="Q1790">
        <v>10</v>
      </c>
      <c r="R1790">
        <v>11</v>
      </c>
      <c r="S1790">
        <v>3</v>
      </c>
      <c r="T1790">
        <v>2</v>
      </c>
      <c r="U1790">
        <v>0</v>
      </c>
      <c r="V1790">
        <v>0</v>
      </c>
      <c r="W1790">
        <v>0.32103738588000003</v>
      </c>
      <c r="X1790">
        <v>0.38607854857846508</v>
      </c>
      <c r="Y1790">
        <v>37.112481474945838</v>
      </c>
      <c r="Z1790">
        <v>18.743361280900189</v>
      </c>
      <c r="AA1790">
        <v>40.617003405381134</v>
      </c>
      <c r="AB1790">
        <v>2.8207955130246503</v>
      </c>
      <c r="AC1790">
        <v>0</v>
      </c>
      <c r="AD1790">
        <v>0</v>
      </c>
      <c r="AE1790">
        <v>100.00075760871027</v>
      </c>
    </row>
    <row r="1791" spans="1:31" x14ac:dyDescent="0.3">
      <c r="A1791">
        <v>2576417</v>
      </c>
      <c r="B1791">
        <v>1</v>
      </c>
      <c r="C1791" t="s">
        <v>80</v>
      </c>
      <c r="D1791" t="s">
        <v>95</v>
      </c>
      <c r="E1791" t="s">
        <v>141</v>
      </c>
      <c r="F1791" t="s">
        <v>5341</v>
      </c>
      <c r="G1791" t="s">
        <v>1084</v>
      </c>
      <c r="H1791" t="s">
        <v>135</v>
      </c>
      <c r="I1791" t="s">
        <v>136</v>
      </c>
      <c r="J1791" t="s">
        <v>137</v>
      </c>
      <c r="K1791" t="s">
        <v>138</v>
      </c>
      <c r="L1791" t="s">
        <v>5342</v>
      </c>
      <c r="M1791" t="s">
        <v>5343</v>
      </c>
      <c r="N1791">
        <v>1.9566666660000001</v>
      </c>
      <c r="O1791">
        <v>0</v>
      </c>
      <c r="P1791">
        <v>0</v>
      </c>
      <c r="Q1791">
        <v>0</v>
      </c>
      <c r="R1791">
        <v>0</v>
      </c>
      <c r="S1791">
        <v>4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693.47681651629568</v>
      </c>
      <c r="AB1791">
        <v>0</v>
      </c>
      <c r="AC1791">
        <v>0</v>
      </c>
      <c r="AD1791">
        <v>0</v>
      </c>
      <c r="AE1791">
        <v>693.47681651629568</v>
      </c>
    </row>
    <row r="1792" spans="1:31" x14ac:dyDescent="0.3">
      <c r="A1792">
        <v>2575976</v>
      </c>
      <c r="B1792">
        <v>1</v>
      </c>
      <c r="C1792" t="s">
        <v>81</v>
      </c>
      <c r="D1792" t="s">
        <v>125</v>
      </c>
      <c r="E1792" t="s">
        <v>166</v>
      </c>
      <c r="F1792" t="s">
        <v>5344</v>
      </c>
      <c r="G1792" t="s">
        <v>168</v>
      </c>
      <c r="H1792" t="s">
        <v>157</v>
      </c>
      <c r="I1792" t="s">
        <v>136</v>
      </c>
      <c r="J1792" t="s">
        <v>137</v>
      </c>
      <c r="K1792" t="s">
        <v>138</v>
      </c>
      <c r="L1792" t="s">
        <v>5345</v>
      </c>
      <c r="M1792" t="s">
        <v>5346</v>
      </c>
      <c r="N1792">
        <v>1.4455555550000001</v>
      </c>
      <c r="O1792">
        <v>0</v>
      </c>
      <c r="P1792">
        <v>1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0.31313348299999999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0.31313348299999999</v>
      </c>
    </row>
    <row r="1793" spans="1:31" x14ac:dyDescent="0.3">
      <c r="A1793">
        <v>2575833</v>
      </c>
      <c r="B1793">
        <v>1</v>
      </c>
      <c r="C1793" t="s">
        <v>81</v>
      </c>
      <c r="D1793" t="s">
        <v>112</v>
      </c>
      <c r="E1793" t="s">
        <v>141</v>
      </c>
      <c r="F1793" t="s">
        <v>5347</v>
      </c>
      <c r="G1793" t="s">
        <v>134</v>
      </c>
      <c r="H1793" t="s">
        <v>135</v>
      </c>
      <c r="I1793" t="s">
        <v>136</v>
      </c>
      <c r="J1793" t="s">
        <v>137</v>
      </c>
      <c r="K1793" t="s">
        <v>138</v>
      </c>
      <c r="L1793" t="s">
        <v>5348</v>
      </c>
      <c r="M1793" t="s">
        <v>5349</v>
      </c>
      <c r="N1793">
        <v>0.56499999999999995</v>
      </c>
      <c r="O1793">
        <v>1</v>
      </c>
      <c r="P1793">
        <v>3</v>
      </c>
      <c r="Q1793">
        <v>13</v>
      </c>
      <c r="R1793">
        <v>71</v>
      </c>
      <c r="S1793">
        <v>4</v>
      </c>
      <c r="T1793">
        <v>6</v>
      </c>
      <c r="U1793">
        <v>1</v>
      </c>
      <c r="V1793">
        <v>0</v>
      </c>
      <c r="W1793">
        <v>8.7562967759999971E-2</v>
      </c>
      <c r="X1793">
        <v>0.45252335322284998</v>
      </c>
      <c r="Y1793">
        <v>318.87337849425563</v>
      </c>
      <c r="Z1793">
        <v>150.06141542850943</v>
      </c>
      <c r="AA1793">
        <v>6.3145233684732993</v>
      </c>
      <c r="AB1793">
        <v>7.724127943892924</v>
      </c>
      <c r="AC1793">
        <v>0.67700667359040001</v>
      </c>
      <c r="AD1793">
        <v>0</v>
      </c>
      <c r="AE1793">
        <v>484.19053822970454</v>
      </c>
    </row>
    <row r="1794" spans="1:31" x14ac:dyDescent="0.3">
      <c r="A1794">
        <v>2576437</v>
      </c>
      <c r="B1794">
        <v>1</v>
      </c>
      <c r="C1794" t="s">
        <v>80</v>
      </c>
      <c r="D1794" t="s">
        <v>105</v>
      </c>
      <c r="E1794" t="s">
        <v>132</v>
      </c>
      <c r="F1794" t="s">
        <v>2907</v>
      </c>
      <c r="G1794" t="s">
        <v>202</v>
      </c>
      <c r="H1794" t="s">
        <v>135</v>
      </c>
      <c r="I1794" t="s">
        <v>136</v>
      </c>
      <c r="J1794" t="s">
        <v>137</v>
      </c>
      <c r="K1794" t="s">
        <v>138</v>
      </c>
      <c r="L1794" t="s">
        <v>5350</v>
      </c>
      <c r="M1794" t="s">
        <v>5351</v>
      </c>
      <c r="N1794">
        <v>0.325555555</v>
      </c>
      <c r="O1794">
        <v>1</v>
      </c>
      <c r="P1794">
        <v>1778</v>
      </c>
      <c r="Q1794">
        <v>8</v>
      </c>
      <c r="R1794">
        <v>12</v>
      </c>
      <c r="S1794">
        <v>31</v>
      </c>
      <c r="T1794">
        <v>221</v>
      </c>
      <c r="U1794">
        <v>11</v>
      </c>
      <c r="V1794">
        <v>11</v>
      </c>
      <c r="W1794">
        <v>0.20278673225431998</v>
      </c>
      <c r="X1794">
        <v>137.937599425738</v>
      </c>
      <c r="Y1794">
        <v>24.568568008349892</v>
      </c>
      <c r="Z1794">
        <v>1.7688603163473005</v>
      </c>
      <c r="AA1794">
        <v>140.76268864191161</v>
      </c>
      <c r="AB1794">
        <v>121.15109654251805</v>
      </c>
      <c r="AC1794">
        <v>670.637874623009</v>
      </c>
      <c r="AD1794">
        <v>104.65515940230669</v>
      </c>
      <c r="AE1794">
        <v>1201.684633692435</v>
      </c>
    </row>
    <row r="1795" spans="1:31" x14ac:dyDescent="0.3">
      <c r="A1795">
        <v>2575790</v>
      </c>
      <c r="B1795">
        <v>1</v>
      </c>
      <c r="C1795" t="s">
        <v>80</v>
      </c>
      <c r="D1795" t="s">
        <v>110</v>
      </c>
      <c r="E1795" t="s">
        <v>132</v>
      </c>
      <c r="F1795" t="s">
        <v>5352</v>
      </c>
      <c r="G1795" t="s">
        <v>318</v>
      </c>
      <c r="H1795" t="s">
        <v>135</v>
      </c>
      <c r="I1795" t="s">
        <v>680</v>
      </c>
      <c r="J1795" t="s">
        <v>137</v>
      </c>
      <c r="K1795" t="s">
        <v>144</v>
      </c>
      <c r="L1795" t="s">
        <v>5353</v>
      </c>
      <c r="M1795" t="s">
        <v>5354</v>
      </c>
      <c r="N1795">
        <v>3.9166666000000003E-2</v>
      </c>
      <c r="O1795">
        <v>0</v>
      </c>
      <c r="P1795">
        <v>3507</v>
      </c>
      <c r="Q1795">
        <v>0</v>
      </c>
      <c r="R1795">
        <v>0</v>
      </c>
      <c r="S1795">
        <v>4</v>
      </c>
      <c r="T1795">
        <v>188</v>
      </c>
      <c r="U1795">
        <v>1</v>
      </c>
      <c r="V1795">
        <v>0</v>
      </c>
      <c r="W1795">
        <v>0</v>
      </c>
      <c r="X1795">
        <v>25.312620898478581</v>
      </c>
      <c r="Y1795">
        <v>0</v>
      </c>
      <c r="Z1795">
        <v>0</v>
      </c>
      <c r="AA1795">
        <v>3.642351763576694</v>
      </c>
      <c r="AB1795">
        <v>3.8397648075671045</v>
      </c>
      <c r="AC1795">
        <v>0.45915886332179501</v>
      </c>
      <c r="AD1795">
        <v>0</v>
      </c>
      <c r="AE1795">
        <v>33.25389633294418</v>
      </c>
    </row>
    <row r="1796" spans="1:31" x14ac:dyDescent="0.3">
      <c r="A1796">
        <v>2576039</v>
      </c>
      <c r="B1796">
        <v>1</v>
      </c>
      <c r="C1796" t="s">
        <v>81</v>
      </c>
      <c r="D1796" t="s">
        <v>121</v>
      </c>
      <c r="E1796" t="s">
        <v>171</v>
      </c>
      <c r="F1796" t="s">
        <v>2850</v>
      </c>
      <c r="G1796" t="s">
        <v>190</v>
      </c>
      <c r="H1796" t="s">
        <v>157</v>
      </c>
      <c r="I1796" t="s">
        <v>136</v>
      </c>
      <c r="J1796" t="s">
        <v>137</v>
      </c>
      <c r="K1796" t="s">
        <v>138</v>
      </c>
      <c r="L1796" t="s">
        <v>5355</v>
      </c>
      <c r="M1796" t="s">
        <v>5356</v>
      </c>
      <c r="N1796">
        <v>2.6386111109999999</v>
      </c>
      <c r="O1796">
        <v>0</v>
      </c>
      <c r="P1796">
        <v>28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7.9103912269328065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7.9103912269328065</v>
      </c>
    </row>
    <row r="1797" spans="1:31" x14ac:dyDescent="0.3">
      <c r="A1797">
        <v>2576331</v>
      </c>
      <c r="B1797">
        <v>1</v>
      </c>
      <c r="C1797" t="s">
        <v>80</v>
      </c>
      <c r="D1797" t="s">
        <v>97</v>
      </c>
      <c r="E1797" t="s">
        <v>171</v>
      </c>
      <c r="F1797" t="s">
        <v>321</v>
      </c>
      <c r="G1797" t="s">
        <v>190</v>
      </c>
      <c r="H1797" t="s">
        <v>157</v>
      </c>
      <c r="I1797" t="s">
        <v>136</v>
      </c>
      <c r="J1797" t="s">
        <v>137</v>
      </c>
      <c r="K1797" t="s">
        <v>138</v>
      </c>
      <c r="L1797" t="s">
        <v>5357</v>
      </c>
      <c r="M1797" t="s">
        <v>5358</v>
      </c>
      <c r="N1797">
        <v>0.85972222200000004</v>
      </c>
      <c r="O1797">
        <v>0</v>
      </c>
      <c r="P1797">
        <v>50</v>
      </c>
      <c r="Q1797">
        <v>0</v>
      </c>
      <c r="R1797">
        <v>1</v>
      </c>
      <c r="S1797">
        <v>0</v>
      </c>
      <c r="T1797">
        <v>18</v>
      </c>
      <c r="U1797">
        <v>0</v>
      </c>
      <c r="V1797">
        <v>0</v>
      </c>
      <c r="W1797">
        <v>0</v>
      </c>
      <c r="X1797">
        <v>14.888012957673045</v>
      </c>
      <c r="Y1797">
        <v>0</v>
      </c>
      <c r="Z1797">
        <v>5.5605790496041668E-2</v>
      </c>
      <c r="AA1797">
        <v>0</v>
      </c>
      <c r="AB1797">
        <v>29.070645067466877</v>
      </c>
      <c r="AC1797">
        <v>0</v>
      </c>
      <c r="AD1797">
        <v>0</v>
      </c>
      <c r="AE1797">
        <v>44.014263815635964</v>
      </c>
    </row>
    <row r="1798" spans="1:31" x14ac:dyDescent="0.3">
      <c r="A1798">
        <v>2575939</v>
      </c>
      <c r="B1798">
        <v>1</v>
      </c>
      <c r="C1798" t="s">
        <v>80</v>
      </c>
      <c r="D1798" t="s">
        <v>100</v>
      </c>
      <c r="E1798" t="s">
        <v>141</v>
      </c>
      <c r="F1798" t="s">
        <v>5359</v>
      </c>
      <c r="G1798" t="s">
        <v>134</v>
      </c>
      <c r="H1798" t="s">
        <v>135</v>
      </c>
      <c r="I1798" t="s">
        <v>136</v>
      </c>
      <c r="J1798" t="s">
        <v>137</v>
      </c>
      <c r="K1798" t="s">
        <v>138</v>
      </c>
      <c r="L1798" t="s">
        <v>5360</v>
      </c>
      <c r="M1798" t="s">
        <v>5361</v>
      </c>
      <c r="N1798">
        <v>0.105277777</v>
      </c>
      <c r="O1798">
        <v>11</v>
      </c>
      <c r="P1798">
        <v>36</v>
      </c>
      <c r="Q1798">
        <v>67</v>
      </c>
      <c r="R1798">
        <v>85</v>
      </c>
      <c r="S1798">
        <v>14</v>
      </c>
      <c r="T1798">
        <v>38</v>
      </c>
      <c r="U1798">
        <v>0</v>
      </c>
      <c r="V1798">
        <v>1</v>
      </c>
      <c r="W1798">
        <v>0.39870621160978675</v>
      </c>
      <c r="X1798">
        <v>0.83528877316636096</v>
      </c>
      <c r="Y1798">
        <v>10.988115639884422</v>
      </c>
      <c r="Z1798">
        <v>9.2262529287890302</v>
      </c>
      <c r="AA1798">
        <v>12.851748184968061</v>
      </c>
      <c r="AB1798">
        <v>6.7359233241848093</v>
      </c>
      <c r="AC1798">
        <v>0</v>
      </c>
      <c r="AD1798">
        <v>1.2727157976419665</v>
      </c>
      <c r="AE1798">
        <v>42.308750860244437</v>
      </c>
    </row>
    <row r="1799" spans="1:31" x14ac:dyDescent="0.3">
      <c r="A1799">
        <v>2576457</v>
      </c>
      <c r="B1799">
        <v>1</v>
      </c>
      <c r="C1799" t="s">
        <v>81</v>
      </c>
      <c r="D1799" t="s">
        <v>126</v>
      </c>
      <c r="E1799" t="s">
        <v>166</v>
      </c>
      <c r="F1799" t="s">
        <v>5362</v>
      </c>
      <c r="G1799" t="s">
        <v>168</v>
      </c>
      <c r="H1799" t="s">
        <v>157</v>
      </c>
      <c r="I1799" t="s">
        <v>136</v>
      </c>
      <c r="J1799" t="s">
        <v>137</v>
      </c>
      <c r="K1799" t="s">
        <v>138</v>
      </c>
      <c r="L1799" t="s">
        <v>5363</v>
      </c>
      <c r="M1799" t="s">
        <v>5364</v>
      </c>
      <c r="N1799">
        <v>1.5766666659999999</v>
      </c>
      <c r="O1799">
        <v>0</v>
      </c>
      <c r="P1799">
        <v>1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</row>
    <row r="1800" spans="1:31" x14ac:dyDescent="0.3">
      <c r="A1800">
        <v>2576102</v>
      </c>
      <c r="B1800">
        <v>1</v>
      </c>
      <c r="C1800" t="s">
        <v>80</v>
      </c>
      <c r="D1800" t="s">
        <v>97</v>
      </c>
      <c r="E1800" t="s">
        <v>166</v>
      </c>
      <c r="F1800" t="s">
        <v>5365</v>
      </c>
      <c r="G1800" t="s">
        <v>181</v>
      </c>
      <c r="H1800" t="s">
        <v>157</v>
      </c>
      <c r="I1800" t="s">
        <v>136</v>
      </c>
      <c r="J1800" t="s">
        <v>137</v>
      </c>
      <c r="K1800" t="s">
        <v>138</v>
      </c>
      <c r="L1800" t="s">
        <v>5366</v>
      </c>
      <c r="M1800" t="s">
        <v>5367</v>
      </c>
      <c r="N1800">
        <v>7.6333333330000004</v>
      </c>
      <c r="O1800">
        <v>0</v>
      </c>
      <c r="P1800">
        <v>1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1.37061788218712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1.37061788218712</v>
      </c>
    </row>
    <row r="1801" spans="1:31" x14ac:dyDescent="0.3">
      <c r="A1801">
        <v>2576411</v>
      </c>
      <c r="B1801">
        <v>1</v>
      </c>
      <c r="C1801" t="s">
        <v>80</v>
      </c>
      <c r="D1801" t="s">
        <v>101</v>
      </c>
      <c r="E1801" t="s">
        <v>171</v>
      </c>
      <c r="F1801" t="s">
        <v>5368</v>
      </c>
      <c r="G1801" t="s">
        <v>202</v>
      </c>
      <c r="H1801" t="s">
        <v>157</v>
      </c>
      <c r="I1801" t="s">
        <v>136</v>
      </c>
      <c r="J1801" t="s">
        <v>137</v>
      </c>
      <c r="K1801" t="s">
        <v>138</v>
      </c>
      <c r="L1801" t="s">
        <v>5369</v>
      </c>
      <c r="M1801" t="s">
        <v>5370</v>
      </c>
      <c r="N1801">
        <v>0.75249999999999995</v>
      </c>
      <c r="O1801">
        <v>0</v>
      </c>
      <c r="P1801">
        <v>73</v>
      </c>
      <c r="Q1801">
        <v>0</v>
      </c>
      <c r="R1801">
        <v>0</v>
      </c>
      <c r="S1801">
        <v>0</v>
      </c>
      <c r="T1801">
        <v>4</v>
      </c>
      <c r="U1801">
        <v>0</v>
      </c>
      <c r="V1801">
        <v>0</v>
      </c>
      <c r="W1801">
        <v>0</v>
      </c>
      <c r="X1801">
        <v>14.009468488734232</v>
      </c>
      <c r="Y1801">
        <v>0</v>
      </c>
      <c r="Z1801">
        <v>0</v>
      </c>
      <c r="AA1801">
        <v>0</v>
      </c>
      <c r="AB1801">
        <v>3.7617555188971799</v>
      </c>
      <c r="AC1801">
        <v>0</v>
      </c>
      <c r="AD1801">
        <v>0</v>
      </c>
      <c r="AE1801">
        <v>17.77122400763141</v>
      </c>
    </row>
    <row r="1802" spans="1:31" x14ac:dyDescent="0.3">
      <c r="A1802">
        <v>2576002</v>
      </c>
      <c r="B1802">
        <v>1</v>
      </c>
      <c r="C1802" t="s">
        <v>81</v>
      </c>
      <c r="D1802" t="s">
        <v>120</v>
      </c>
      <c r="E1802" t="s">
        <v>147</v>
      </c>
      <c r="F1802" t="s">
        <v>2678</v>
      </c>
      <c r="G1802" t="s">
        <v>134</v>
      </c>
      <c r="H1802" t="s">
        <v>135</v>
      </c>
      <c r="I1802" t="s">
        <v>136</v>
      </c>
      <c r="J1802" t="s">
        <v>137</v>
      </c>
      <c r="K1802" t="s">
        <v>138</v>
      </c>
      <c r="L1802" t="s">
        <v>5371</v>
      </c>
      <c r="M1802" t="s">
        <v>5372</v>
      </c>
      <c r="N1802">
        <v>1.5674999999999999</v>
      </c>
      <c r="O1802">
        <v>4</v>
      </c>
      <c r="P1802">
        <v>4</v>
      </c>
      <c r="Q1802">
        <v>69</v>
      </c>
      <c r="R1802">
        <v>65</v>
      </c>
      <c r="S1802">
        <v>9</v>
      </c>
      <c r="T1802">
        <v>2</v>
      </c>
      <c r="U1802">
        <v>0</v>
      </c>
      <c r="V1802">
        <v>0</v>
      </c>
      <c r="W1802">
        <v>1.9242840023337429</v>
      </c>
      <c r="X1802">
        <v>1.6181999332306025</v>
      </c>
      <c r="Y1802">
        <v>278.31395597917287</v>
      </c>
      <c r="Z1802">
        <v>172.66585162941141</v>
      </c>
      <c r="AA1802">
        <v>48.076964728023384</v>
      </c>
      <c r="AB1802">
        <v>4.1756159096315528</v>
      </c>
      <c r="AC1802">
        <v>0</v>
      </c>
      <c r="AD1802">
        <v>0</v>
      </c>
      <c r="AE1802">
        <v>506.77487218180357</v>
      </c>
    </row>
    <row r="1803" spans="1:31" x14ac:dyDescent="0.3">
      <c r="A1803">
        <v>2576248</v>
      </c>
      <c r="B1803">
        <v>1</v>
      </c>
      <c r="C1803" t="s">
        <v>81</v>
      </c>
      <c r="D1803" t="s">
        <v>117</v>
      </c>
      <c r="E1803" t="s">
        <v>166</v>
      </c>
      <c r="F1803" t="s">
        <v>5373</v>
      </c>
      <c r="G1803" t="s">
        <v>168</v>
      </c>
      <c r="H1803" t="s">
        <v>157</v>
      </c>
      <c r="I1803" t="s">
        <v>136</v>
      </c>
      <c r="J1803" t="s">
        <v>137</v>
      </c>
      <c r="K1803" t="s">
        <v>138</v>
      </c>
      <c r="L1803" t="s">
        <v>5374</v>
      </c>
      <c r="M1803" t="s">
        <v>5375</v>
      </c>
      <c r="N1803">
        <v>1.5013888879999999</v>
      </c>
      <c r="O1803">
        <v>0</v>
      </c>
      <c r="P1803">
        <v>1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0.22587789566870001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0.22587789566870001</v>
      </c>
    </row>
    <row r="1804" spans="1:31" x14ac:dyDescent="0.3">
      <c r="A1804">
        <v>2576148</v>
      </c>
      <c r="B1804">
        <v>1</v>
      </c>
      <c r="C1804" t="s">
        <v>80</v>
      </c>
      <c r="D1804" t="s">
        <v>103</v>
      </c>
      <c r="E1804" t="s">
        <v>141</v>
      </c>
      <c r="F1804" t="s">
        <v>2455</v>
      </c>
      <c r="G1804" t="s">
        <v>134</v>
      </c>
      <c r="H1804" t="s">
        <v>135</v>
      </c>
      <c r="I1804" t="s">
        <v>136</v>
      </c>
      <c r="J1804" t="s">
        <v>137</v>
      </c>
      <c r="K1804" t="s">
        <v>138</v>
      </c>
      <c r="L1804" t="s">
        <v>5376</v>
      </c>
      <c r="M1804" t="s">
        <v>5377</v>
      </c>
      <c r="N1804">
        <v>0.45944444400000001</v>
      </c>
      <c r="O1804">
        <v>1</v>
      </c>
      <c r="P1804">
        <v>105</v>
      </c>
      <c r="Q1804">
        <v>22</v>
      </c>
      <c r="R1804">
        <v>12</v>
      </c>
      <c r="S1804">
        <v>8</v>
      </c>
      <c r="T1804">
        <v>14</v>
      </c>
      <c r="U1804">
        <v>0</v>
      </c>
      <c r="V1804">
        <v>0</v>
      </c>
      <c r="W1804">
        <v>0</v>
      </c>
      <c r="X1804">
        <v>9.8212125424339387</v>
      </c>
      <c r="Y1804">
        <v>86.446646410992386</v>
      </c>
      <c r="Z1804">
        <v>21.860880368951463</v>
      </c>
      <c r="AA1804">
        <v>60.769846808946426</v>
      </c>
      <c r="AB1804">
        <v>18.802176274203642</v>
      </c>
      <c r="AC1804">
        <v>0</v>
      </c>
      <c r="AD1804">
        <v>0</v>
      </c>
      <c r="AE1804">
        <v>197.70076240552785</v>
      </c>
    </row>
    <row r="1805" spans="1:31" x14ac:dyDescent="0.3">
      <c r="A1805">
        <v>2575810</v>
      </c>
      <c r="B1805">
        <v>1</v>
      </c>
      <c r="C1805" t="s">
        <v>80</v>
      </c>
      <c r="D1805" t="s">
        <v>106</v>
      </c>
      <c r="E1805" t="s">
        <v>184</v>
      </c>
      <c r="F1805" t="s">
        <v>5378</v>
      </c>
      <c r="G1805" t="s">
        <v>134</v>
      </c>
      <c r="H1805" t="s">
        <v>135</v>
      </c>
      <c r="I1805" t="s">
        <v>136</v>
      </c>
      <c r="J1805" t="s">
        <v>137</v>
      </c>
      <c r="K1805" t="s">
        <v>138</v>
      </c>
      <c r="L1805" t="s">
        <v>5379</v>
      </c>
      <c r="M1805" t="s">
        <v>5380</v>
      </c>
      <c r="N1805">
        <v>0.96194444400000001</v>
      </c>
      <c r="O1805">
        <v>0</v>
      </c>
      <c r="P1805">
        <v>37</v>
      </c>
      <c r="Q1805">
        <v>0</v>
      </c>
      <c r="R1805">
        <v>31</v>
      </c>
      <c r="S1805">
        <v>0</v>
      </c>
      <c r="T1805">
        <v>14</v>
      </c>
      <c r="U1805">
        <v>0</v>
      </c>
      <c r="V1805">
        <v>0</v>
      </c>
      <c r="W1805">
        <v>0</v>
      </c>
      <c r="X1805">
        <v>4.7753963391474654</v>
      </c>
      <c r="Y1805">
        <v>0</v>
      </c>
      <c r="Z1805">
        <v>31.573522573869141</v>
      </c>
      <c r="AA1805">
        <v>0</v>
      </c>
      <c r="AB1805">
        <v>5.1629984128715591</v>
      </c>
      <c r="AC1805">
        <v>0</v>
      </c>
      <c r="AD1805">
        <v>0</v>
      </c>
      <c r="AE1805">
        <v>41.511917325888163</v>
      </c>
    </row>
    <row r="1806" spans="1:31" x14ac:dyDescent="0.3">
      <c r="A1806">
        <v>2576042</v>
      </c>
      <c r="B1806">
        <v>1</v>
      </c>
      <c r="C1806" t="s">
        <v>81</v>
      </c>
      <c r="D1806" t="s">
        <v>123</v>
      </c>
      <c r="E1806" t="s">
        <v>141</v>
      </c>
      <c r="F1806" t="s">
        <v>5381</v>
      </c>
      <c r="G1806" t="s">
        <v>134</v>
      </c>
      <c r="H1806" t="s">
        <v>135</v>
      </c>
      <c r="I1806" t="s">
        <v>136</v>
      </c>
      <c r="J1806" t="s">
        <v>137</v>
      </c>
      <c r="K1806" t="s">
        <v>138</v>
      </c>
      <c r="L1806" t="s">
        <v>5382</v>
      </c>
      <c r="M1806" t="s">
        <v>5383</v>
      </c>
      <c r="N1806">
        <v>0.76166666599999999</v>
      </c>
      <c r="O1806">
        <v>0</v>
      </c>
      <c r="P1806">
        <v>2</v>
      </c>
      <c r="Q1806">
        <v>0</v>
      </c>
      <c r="R1806">
        <v>13</v>
      </c>
      <c r="S1806">
        <v>3</v>
      </c>
      <c r="T1806">
        <v>25</v>
      </c>
      <c r="U1806">
        <v>9</v>
      </c>
      <c r="V1806">
        <v>0</v>
      </c>
      <c r="W1806">
        <v>0</v>
      </c>
      <c r="X1806">
        <v>0.7866771723617535</v>
      </c>
      <c r="Y1806">
        <v>0</v>
      </c>
      <c r="Z1806">
        <v>12.173663631580652</v>
      </c>
      <c r="AA1806">
        <v>3.3582301579672222</v>
      </c>
      <c r="AB1806">
        <v>62.040651997413647</v>
      </c>
      <c r="AC1806">
        <v>2968.9800783236333</v>
      </c>
      <c r="AD1806">
        <v>0</v>
      </c>
      <c r="AE1806">
        <v>3047.3393012829565</v>
      </c>
    </row>
    <row r="1807" spans="1:31" x14ac:dyDescent="0.3">
      <c r="A1807">
        <v>2576397</v>
      </c>
      <c r="B1807">
        <v>1</v>
      </c>
      <c r="C1807" t="s">
        <v>80</v>
      </c>
      <c r="D1807" t="s">
        <v>107</v>
      </c>
      <c r="E1807" t="s">
        <v>171</v>
      </c>
      <c r="F1807" t="s">
        <v>5384</v>
      </c>
      <c r="G1807" t="s">
        <v>190</v>
      </c>
      <c r="H1807" t="s">
        <v>157</v>
      </c>
      <c r="I1807" t="s">
        <v>136</v>
      </c>
      <c r="J1807" t="s">
        <v>137</v>
      </c>
      <c r="K1807" t="s">
        <v>138</v>
      </c>
      <c r="L1807" t="s">
        <v>5385</v>
      </c>
      <c r="M1807" t="s">
        <v>5386</v>
      </c>
      <c r="N1807">
        <v>1.5972222220000001</v>
      </c>
      <c r="O1807">
        <v>0</v>
      </c>
      <c r="P1807">
        <v>23</v>
      </c>
      <c r="Q1807">
        <v>0</v>
      </c>
      <c r="R1807">
        <v>1</v>
      </c>
      <c r="S1807">
        <v>0</v>
      </c>
      <c r="T1807">
        <v>3</v>
      </c>
      <c r="U1807">
        <v>0</v>
      </c>
      <c r="V1807">
        <v>0</v>
      </c>
      <c r="W1807">
        <v>0</v>
      </c>
      <c r="X1807">
        <v>5.7190319884889389</v>
      </c>
      <c r="Y1807">
        <v>0</v>
      </c>
      <c r="Z1807">
        <v>4.9874986768320001E-2</v>
      </c>
      <c r="AA1807">
        <v>0</v>
      </c>
      <c r="AB1807">
        <v>10.096751728012819</v>
      </c>
      <c r="AC1807">
        <v>0</v>
      </c>
      <c r="AD1807">
        <v>0</v>
      </c>
      <c r="AE1807">
        <v>15.865658703270078</v>
      </c>
    </row>
    <row r="1808" spans="1:31" x14ac:dyDescent="0.3">
      <c r="A1808">
        <v>2576328</v>
      </c>
      <c r="B1808">
        <v>1</v>
      </c>
      <c r="C1808" t="s">
        <v>80</v>
      </c>
      <c r="D1808" t="s">
        <v>104</v>
      </c>
      <c r="E1808" t="s">
        <v>141</v>
      </c>
      <c r="F1808" t="s">
        <v>2672</v>
      </c>
      <c r="G1808" t="s">
        <v>134</v>
      </c>
      <c r="H1808" t="s">
        <v>135</v>
      </c>
      <c r="I1808" t="s">
        <v>136</v>
      </c>
      <c r="J1808" t="s">
        <v>137</v>
      </c>
      <c r="K1808" t="s">
        <v>138</v>
      </c>
      <c r="L1808" t="s">
        <v>5387</v>
      </c>
      <c r="M1808" t="s">
        <v>5388</v>
      </c>
      <c r="N1808">
        <v>0.59</v>
      </c>
      <c r="O1808">
        <v>1</v>
      </c>
      <c r="P1808">
        <v>471</v>
      </c>
      <c r="Q1808">
        <v>22</v>
      </c>
      <c r="R1808">
        <v>27</v>
      </c>
      <c r="S1808">
        <v>28</v>
      </c>
      <c r="T1808">
        <v>71</v>
      </c>
      <c r="U1808">
        <v>5</v>
      </c>
      <c r="V1808">
        <v>0</v>
      </c>
      <c r="W1808">
        <v>0.95271871689639998</v>
      </c>
      <c r="X1808">
        <v>60.779071356493859</v>
      </c>
      <c r="Y1808">
        <v>30.253233366178719</v>
      </c>
      <c r="Z1808">
        <v>7.8173172114037577</v>
      </c>
      <c r="AA1808">
        <v>503.86410192197462</v>
      </c>
      <c r="AB1808">
        <v>35.405810881258944</v>
      </c>
      <c r="AC1808">
        <v>112.56459012712492</v>
      </c>
      <c r="AD1808">
        <v>0</v>
      </c>
      <c r="AE1808">
        <v>751.63684358133128</v>
      </c>
    </row>
    <row r="1809" spans="1:31" x14ac:dyDescent="0.3">
      <c r="A1809">
        <v>2576371</v>
      </c>
      <c r="B1809">
        <v>1</v>
      </c>
      <c r="C1809" t="s">
        <v>81</v>
      </c>
      <c r="D1809" t="s">
        <v>127</v>
      </c>
      <c r="E1809" t="s">
        <v>141</v>
      </c>
      <c r="F1809" t="s">
        <v>5389</v>
      </c>
      <c r="G1809" t="s">
        <v>134</v>
      </c>
      <c r="H1809" t="s">
        <v>135</v>
      </c>
      <c r="I1809" t="s">
        <v>136</v>
      </c>
      <c r="J1809" t="s">
        <v>137</v>
      </c>
      <c r="K1809" t="s">
        <v>138</v>
      </c>
      <c r="L1809" t="s">
        <v>5390</v>
      </c>
      <c r="M1809" t="s">
        <v>5391</v>
      </c>
      <c r="N1809">
        <v>0.211388888</v>
      </c>
      <c r="O1809">
        <v>0</v>
      </c>
      <c r="P1809">
        <v>18</v>
      </c>
      <c r="Q1809">
        <v>0</v>
      </c>
      <c r="R1809">
        <v>4</v>
      </c>
      <c r="S1809">
        <v>6</v>
      </c>
      <c r="T1809">
        <v>11</v>
      </c>
      <c r="U1809">
        <v>0</v>
      </c>
      <c r="V1809">
        <v>0</v>
      </c>
      <c r="W1809">
        <v>0</v>
      </c>
      <c r="X1809">
        <v>1.3967436123112984</v>
      </c>
      <c r="Y1809">
        <v>0</v>
      </c>
      <c r="Z1809">
        <v>0.7946830219518749</v>
      </c>
      <c r="AA1809">
        <v>13.03806824479641</v>
      </c>
      <c r="AB1809">
        <v>4.2482909902436266</v>
      </c>
      <c r="AC1809">
        <v>0</v>
      </c>
      <c r="AD1809">
        <v>0</v>
      </c>
      <c r="AE1809">
        <v>19.477785869303212</v>
      </c>
    </row>
    <row r="1810" spans="1:31" x14ac:dyDescent="0.3">
      <c r="A1810">
        <v>2575873</v>
      </c>
      <c r="B1810">
        <v>1</v>
      </c>
      <c r="C1810" t="s">
        <v>80</v>
      </c>
      <c r="D1810" t="s">
        <v>105</v>
      </c>
      <c r="E1810" t="s">
        <v>171</v>
      </c>
      <c r="F1810" t="s">
        <v>5392</v>
      </c>
      <c r="G1810" t="s">
        <v>202</v>
      </c>
      <c r="H1810" t="s">
        <v>157</v>
      </c>
      <c r="I1810" t="s">
        <v>136</v>
      </c>
      <c r="J1810" t="s">
        <v>137</v>
      </c>
      <c r="K1810" t="s">
        <v>138</v>
      </c>
      <c r="L1810" t="s">
        <v>5393</v>
      </c>
      <c r="M1810" t="s">
        <v>5394</v>
      </c>
      <c r="N1810">
        <v>1.068333333</v>
      </c>
      <c r="O1810">
        <v>0</v>
      </c>
      <c r="P1810">
        <v>1</v>
      </c>
      <c r="Q1810">
        <v>0</v>
      </c>
      <c r="R1810">
        <v>1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0.22316492138376667</v>
      </c>
      <c r="Y1810">
        <v>0</v>
      </c>
      <c r="Z1810">
        <v>0.124723613614875</v>
      </c>
      <c r="AA1810">
        <v>0</v>
      </c>
      <c r="AB1810">
        <v>0</v>
      </c>
      <c r="AC1810">
        <v>0</v>
      </c>
      <c r="AD1810">
        <v>0</v>
      </c>
      <c r="AE1810">
        <v>0.3478885349986417</v>
      </c>
    </row>
    <row r="1811" spans="1:31" x14ac:dyDescent="0.3">
      <c r="A1811">
        <v>2575850</v>
      </c>
      <c r="B1811">
        <v>1</v>
      </c>
      <c r="C1811" t="s">
        <v>81</v>
      </c>
      <c r="D1811" t="s">
        <v>112</v>
      </c>
      <c r="E1811" t="s">
        <v>147</v>
      </c>
      <c r="F1811" t="s">
        <v>5395</v>
      </c>
      <c r="G1811" t="s">
        <v>134</v>
      </c>
      <c r="H1811" t="s">
        <v>135</v>
      </c>
      <c r="I1811" t="s">
        <v>136</v>
      </c>
      <c r="J1811" t="s">
        <v>137</v>
      </c>
      <c r="K1811" t="s">
        <v>138</v>
      </c>
      <c r="L1811" t="s">
        <v>5396</v>
      </c>
      <c r="M1811" t="s">
        <v>5397</v>
      </c>
      <c r="N1811">
        <v>1.098055555</v>
      </c>
      <c r="O1811">
        <v>0</v>
      </c>
      <c r="P1811">
        <v>553</v>
      </c>
      <c r="Q1811">
        <v>0</v>
      </c>
      <c r="R1811">
        <v>83</v>
      </c>
      <c r="S1811">
        <v>0</v>
      </c>
      <c r="T1811">
        <v>83</v>
      </c>
      <c r="U1811">
        <v>0</v>
      </c>
      <c r="V1811">
        <v>0</v>
      </c>
      <c r="W1811">
        <v>0</v>
      </c>
      <c r="X1811">
        <v>84.690803729053798</v>
      </c>
      <c r="Y1811">
        <v>0</v>
      </c>
      <c r="Z1811">
        <v>13.016970514657348</v>
      </c>
      <c r="AA1811">
        <v>0</v>
      </c>
      <c r="AB1811">
        <v>50.155551337926184</v>
      </c>
      <c r="AC1811">
        <v>0</v>
      </c>
      <c r="AD1811">
        <v>0</v>
      </c>
      <c r="AE1811">
        <v>147.86332558163733</v>
      </c>
    </row>
    <row r="1812" spans="1:31" x14ac:dyDescent="0.3">
      <c r="A1812">
        <v>2575856</v>
      </c>
      <c r="B1812">
        <v>1</v>
      </c>
      <c r="C1812" t="s">
        <v>80</v>
      </c>
      <c r="D1812" t="s">
        <v>100</v>
      </c>
      <c r="E1812" t="s">
        <v>184</v>
      </c>
      <c r="F1812" t="s">
        <v>5300</v>
      </c>
      <c r="G1812" t="s">
        <v>134</v>
      </c>
      <c r="H1812" t="s">
        <v>135</v>
      </c>
      <c r="I1812" t="s">
        <v>136</v>
      </c>
      <c r="J1812" t="s">
        <v>137</v>
      </c>
      <c r="K1812" t="s">
        <v>138</v>
      </c>
      <c r="L1812" t="s">
        <v>5398</v>
      </c>
      <c r="M1812" t="s">
        <v>5399</v>
      </c>
      <c r="N1812">
        <v>0.70361111099999996</v>
      </c>
      <c r="O1812">
        <v>1</v>
      </c>
      <c r="P1812">
        <v>737</v>
      </c>
      <c r="Q1812">
        <v>2</v>
      </c>
      <c r="R1812">
        <v>20</v>
      </c>
      <c r="S1812">
        <v>19</v>
      </c>
      <c r="T1812">
        <v>83</v>
      </c>
      <c r="U1812">
        <v>8</v>
      </c>
      <c r="V1812">
        <v>1</v>
      </c>
      <c r="W1812">
        <v>0.13078545327999999</v>
      </c>
      <c r="X1812">
        <v>111.5602736553918</v>
      </c>
      <c r="Y1812">
        <v>2.2681463933513442</v>
      </c>
      <c r="Z1812">
        <v>2.472340007594739</v>
      </c>
      <c r="AA1812">
        <v>161.14856933571332</v>
      </c>
      <c r="AB1812">
        <v>77.549406113574207</v>
      </c>
      <c r="AC1812">
        <v>260.55306770419048</v>
      </c>
      <c r="AD1812">
        <v>58.287730257927009</v>
      </c>
      <c r="AE1812">
        <v>673.97031892102291</v>
      </c>
    </row>
    <row r="1813" spans="1:31" x14ac:dyDescent="0.3">
      <c r="A1813">
        <v>2575830</v>
      </c>
      <c r="B1813">
        <v>1</v>
      </c>
      <c r="C1813" t="s">
        <v>81</v>
      </c>
      <c r="D1813" t="s">
        <v>112</v>
      </c>
      <c r="E1813" t="s">
        <v>184</v>
      </c>
      <c r="F1813" t="s">
        <v>5400</v>
      </c>
      <c r="G1813" t="s">
        <v>134</v>
      </c>
      <c r="H1813" t="s">
        <v>135</v>
      </c>
      <c r="I1813" t="s">
        <v>136</v>
      </c>
      <c r="J1813" t="s">
        <v>137</v>
      </c>
      <c r="K1813" t="s">
        <v>138</v>
      </c>
      <c r="L1813" t="s">
        <v>5401</v>
      </c>
      <c r="M1813" t="s">
        <v>5402</v>
      </c>
      <c r="N1813">
        <v>0.69555555499999999</v>
      </c>
      <c r="O1813">
        <v>3</v>
      </c>
      <c r="P1813">
        <v>1941</v>
      </c>
      <c r="Q1813">
        <v>43</v>
      </c>
      <c r="R1813">
        <v>394</v>
      </c>
      <c r="S1813">
        <v>12</v>
      </c>
      <c r="T1813">
        <v>274</v>
      </c>
      <c r="U1813">
        <v>4</v>
      </c>
      <c r="V1813">
        <v>1</v>
      </c>
      <c r="W1813">
        <v>0.32338889568000001</v>
      </c>
      <c r="X1813">
        <v>186.59775434810214</v>
      </c>
      <c r="Y1813">
        <v>27.976906964215022</v>
      </c>
      <c r="Z1813">
        <v>64.976248225864722</v>
      </c>
      <c r="AA1813">
        <v>25.997119012823831</v>
      </c>
      <c r="AB1813">
        <v>61.543539916137505</v>
      </c>
      <c r="AC1813">
        <v>52.228195125773333</v>
      </c>
      <c r="AD1813">
        <v>6.1789424166676001</v>
      </c>
      <c r="AE1813">
        <v>425.82209490526412</v>
      </c>
    </row>
    <row r="1814" spans="1:31" x14ac:dyDescent="0.3">
      <c r="A1814">
        <v>2575999</v>
      </c>
      <c r="B1814">
        <v>1</v>
      </c>
      <c r="C1814" t="s">
        <v>80</v>
      </c>
      <c r="D1814" t="s">
        <v>102</v>
      </c>
      <c r="E1814" t="s">
        <v>141</v>
      </c>
      <c r="F1814" t="s">
        <v>2771</v>
      </c>
      <c r="G1814" t="s">
        <v>134</v>
      </c>
      <c r="H1814" t="s">
        <v>135</v>
      </c>
      <c r="I1814" t="s">
        <v>136</v>
      </c>
      <c r="J1814" t="s">
        <v>137</v>
      </c>
      <c r="K1814" t="s">
        <v>138</v>
      </c>
      <c r="L1814" t="s">
        <v>5403</v>
      </c>
      <c r="M1814" t="s">
        <v>5404</v>
      </c>
      <c r="N1814">
        <v>0.59527777699999995</v>
      </c>
      <c r="O1814">
        <v>0</v>
      </c>
      <c r="P1814">
        <v>395</v>
      </c>
      <c r="Q1814">
        <v>0</v>
      </c>
      <c r="R1814">
        <v>5</v>
      </c>
      <c r="S1814">
        <v>2</v>
      </c>
      <c r="T1814">
        <v>36</v>
      </c>
      <c r="U1814">
        <v>4</v>
      </c>
      <c r="V1814">
        <v>1</v>
      </c>
      <c r="W1814">
        <v>0</v>
      </c>
      <c r="X1814">
        <v>40.568180260405136</v>
      </c>
      <c r="Y1814">
        <v>0</v>
      </c>
      <c r="Z1814">
        <v>13.592065453563729</v>
      </c>
      <c r="AA1814">
        <v>54.530580969390044</v>
      </c>
      <c r="AB1814">
        <v>16.270334197984003</v>
      </c>
      <c r="AC1814">
        <v>787.51690576806698</v>
      </c>
      <c r="AD1814">
        <v>1.5307470498000001E-2</v>
      </c>
      <c r="AE1814">
        <v>912.49337411990791</v>
      </c>
    </row>
    <row r="1815" spans="1:31" x14ac:dyDescent="0.3">
      <c r="A1815">
        <v>2575787</v>
      </c>
      <c r="B1815">
        <v>1</v>
      </c>
      <c r="C1815" t="s">
        <v>80</v>
      </c>
      <c r="D1815" t="s">
        <v>110</v>
      </c>
      <c r="E1815" t="s">
        <v>141</v>
      </c>
      <c r="F1815" t="s">
        <v>5405</v>
      </c>
      <c r="G1815" t="s">
        <v>318</v>
      </c>
      <c r="H1815" t="s">
        <v>135</v>
      </c>
      <c r="I1815" t="s">
        <v>136</v>
      </c>
      <c r="J1815" t="s">
        <v>137</v>
      </c>
      <c r="K1815" t="s">
        <v>144</v>
      </c>
      <c r="L1815" t="s">
        <v>5406</v>
      </c>
      <c r="M1815" t="s">
        <v>5407</v>
      </c>
      <c r="N1815">
        <v>6.3888888000000005E-2</v>
      </c>
      <c r="O1815">
        <v>0</v>
      </c>
      <c r="P1815">
        <v>5934</v>
      </c>
      <c r="Q1815">
        <v>0</v>
      </c>
      <c r="R1815">
        <v>0</v>
      </c>
      <c r="S1815">
        <v>0</v>
      </c>
      <c r="T1815">
        <v>384</v>
      </c>
      <c r="U1815">
        <v>0</v>
      </c>
      <c r="V1815">
        <v>2</v>
      </c>
      <c r="W1815">
        <v>0</v>
      </c>
      <c r="X1815">
        <v>81.944891095693862</v>
      </c>
      <c r="Y1815">
        <v>0</v>
      </c>
      <c r="Z1815">
        <v>0</v>
      </c>
      <c r="AA1815">
        <v>0</v>
      </c>
      <c r="AB1815">
        <v>21.854071012335396</v>
      </c>
      <c r="AC1815">
        <v>0</v>
      </c>
      <c r="AD1815">
        <v>1.4111911943189666</v>
      </c>
      <c r="AE1815">
        <v>105.21015330234822</v>
      </c>
    </row>
    <row r="1816" spans="1:31" x14ac:dyDescent="0.3">
      <c r="A1816">
        <v>2576391</v>
      </c>
      <c r="B1816">
        <v>1</v>
      </c>
      <c r="C1816" t="s">
        <v>81</v>
      </c>
      <c r="D1816" t="s">
        <v>119</v>
      </c>
      <c r="E1816" t="s">
        <v>155</v>
      </c>
      <c r="F1816" t="s">
        <v>5408</v>
      </c>
      <c r="G1816" t="s">
        <v>202</v>
      </c>
      <c r="H1816" t="s">
        <v>157</v>
      </c>
      <c r="I1816" t="s">
        <v>136</v>
      </c>
      <c r="J1816" t="s">
        <v>137</v>
      </c>
      <c r="K1816" t="s">
        <v>138</v>
      </c>
      <c r="L1816" t="s">
        <v>5409</v>
      </c>
      <c r="M1816" t="s">
        <v>5410</v>
      </c>
      <c r="N1816">
        <v>0.877222222</v>
      </c>
      <c r="O1816">
        <v>0</v>
      </c>
      <c r="P1816">
        <v>485</v>
      </c>
      <c r="Q1816">
        <v>0</v>
      </c>
      <c r="R1816">
        <v>9</v>
      </c>
      <c r="S1816">
        <v>0</v>
      </c>
      <c r="T1816">
        <v>18</v>
      </c>
      <c r="U1816">
        <v>0</v>
      </c>
      <c r="V1816">
        <v>1</v>
      </c>
      <c r="W1816">
        <v>0</v>
      </c>
      <c r="X1816">
        <v>77.379436717855242</v>
      </c>
      <c r="Y1816">
        <v>0</v>
      </c>
      <c r="Z1816">
        <v>1.4779024421222022</v>
      </c>
      <c r="AA1816">
        <v>0</v>
      </c>
      <c r="AB1816">
        <v>12.497793737880555</v>
      </c>
      <c r="AC1816">
        <v>0</v>
      </c>
      <c r="AD1816">
        <v>2.0345044845478104</v>
      </c>
      <c r="AE1816">
        <v>93.389637382405809</v>
      </c>
    </row>
    <row r="1817" spans="1:31" x14ac:dyDescent="0.3">
      <c r="A1817">
        <v>2575836</v>
      </c>
      <c r="B1817">
        <v>1</v>
      </c>
      <c r="C1817" t="s">
        <v>80</v>
      </c>
      <c r="D1817" t="s">
        <v>109</v>
      </c>
      <c r="E1817" t="s">
        <v>171</v>
      </c>
      <c r="F1817" t="s">
        <v>5411</v>
      </c>
      <c r="G1817" t="s">
        <v>311</v>
      </c>
      <c r="H1817" t="s">
        <v>157</v>
      </c>
      <c r="I1817" t="s">
        <v>136</v>
      </c>
      <c r="J1817" t="s">
        <v>3</v>
      </c>
      <c r="K1817" t="s">
        <v>138</v>
      </c>
      <c r="L1817" t="s">
        <v>5412</v>
      </c>
      <c r="M1817" t="s">
        <v>5413</v>
      </c>
      <c r="N1817">
        <v>2.3475000000000001</v>
      </c>
      <c r="O1817">
        <v>0</v>
      </c>
      <c r="P1817">
        <v>12</v>
      </c>
      <c r="Q1817">
        <v>0</v>
      </c>
      <c r="R1817">
        <v>5</v>
      </c>
      <c r="S1817">
        <v>0</v>
      </c>
      <c r="T1817">
        <v>10</v>
      </c>
      <c r="U1817">
        <v>0</v>
      </c>
      <c r="V1817">
        <v>0</v>
      </c>
      <c r="W1817">
        <v>0</v>
      </c>
      <c r="X1817">
        <v>3.3406980050865847</v>
      </c>
      <c r="Y1817">
        <v>0</v>
      </c>
      <c r="Z1817">
        <v>4.7876947956889166</v>
      </c>
      <c r="AA1817">
        <v>0</v>
      </c>
      <c r="AB1817">
        <v>8.0819043695560779</v>
      </c>
      <c r="AC1817">
        <v>0</v>
      </c>
      <c r="AD1817">
        <v>0</v>
      </c>
      <c r="AE1817">
        <v>16.210297170331579</v>
      </c>
    </row>
    <row r="1818" spans="1:31" x14ac:dyDescent="0.3">
      <c r="A1818">
        <v>2576142</v>
      </c>
      <c r="B1818">
        <v>1</v>
      </c>
      <c r="C1818" t="s">
        <v>80</v>
      </c>
      <c r="D1818" t="s">
        <v>97</v>
      </c>
      <c r="E1818" t="s">
        <v>171</v>
      </c>
      <c r="F1818" t="s">
        <v>5414</v>
      </c>
      <c r="G1818" t="s">
        <v>190</v>
      </c>
      <c r="H1818" t="s">
        <v>157</v>
      </c>
      <c r="I1818" t="s">
        <v>136</v>
      </c>
      <c r="J1818" t="s">
        <v>137</v>
      </c>
      <c r="K1818" t="s">
        <v>138</v>
      </c>
      <c r="L1818" t="s">
        <v>5415</v>
      </c>
      <c r="M1818" t="s">
        <v>5416</v>
      </c>
      <c r="N1818">
        <v>3.043055555</v>
      </c>
      <c r="O1818">
        <v>0</v>
      </c>
      <c r="P1818">
        <v>293</v>
      </c>
      <c r="Q1818">
        <v>0</v>
      </c>
      <c r="R1818">
        <v>4</v>
      </c>
      <c r="S1818">
        <v>0</v>
      </c>
      <c r="T1818">
        <v>20</v>
      </c>
      <c r="U1818">
        <v>0</v>
      </c>
      <c r="V1818">
        <v>0</v>
      </c>
      <c r="W1818">
        <v>0</v>
      </c>
      <c r="X1818">
        <v>199.53410934421476</v>
      </c>
      <c r="Y1818">
        <v>0</v>
      </c>
      <c r="Z1818">
        <v>1.2739191106169101</v>
      </c>
      <c r="AA1818">
        <v>0</v>
      </c>
      <c r="AB1818">
        <v>84.711558377866268</v>
      </c>
      <c r="AC1818">
        <v>0</v>
      </c>
      <c r="AD1818">
        <v>0</v>
      </c>
      <c r="AE1818">
        <v>285.51958683269794</v>
      </c>
    </row>
    <row r="1819" spans="1:31" x14ac:dyDescent="0.3">
      <c r="A1819">
        <v>2576228</v>
      </c>
      <c r="B1819">
        <v>1</v>
      </c>
      <c r="C1819" t="s">
        <v>80</v>
      </c>
      <c r="D1819" t="s">
        <v>107</v>
      </c>
      <c r="E1819" t="s">
        <v>166</v>
      </c>
      <c r="F1819" t="s">
        <v>5417</v>
      </c>
      <c r="G1819" t="s">
        <v>181</v>
      </c>
      <c r="H1819" t="s">
        <v>157</v>
      </c>
      <c r="I1819" t="s">
        <v>136</v>
      </c>
      <c r="J1819" t="s">
        <v>137</v>
      </c>
      <c r="K1819" t="s">
        <v>138</v>
      </c>
      <c r="L1819" t="s">
        <v>5418</v>
      </c>
      <c r="M1819" t="s">
        <v>5419</v>
      </c>
      <c r="N1819">
        <v>2.6161111109999999</v>
      </c>
      <c r="O1819">
        <v>0</v>
      </c>
      <c r="P1819">
        <v>1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0.12422707215640999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0.12422707215640999</v>
      </c>
    </row>
    <row r="1820" spans="1:31" x14ac:dyDescent="0.3">
      <c r="A1820">
        <v>2576377</v>
      </c>
      <c r="B1820">
        <v>1</v>
      </c>
      <c r="C1820" t="s">
        <v>80</v>
      </c>
      <c r="D1820" t="s">
        <v>84</v>
      </c>
      <c r="E1820" t="s">
        <v>166</v>
      </c>
      <c r="F1820" t="s">
        <v>5420</v>
      </c>
      <c r="G1820" t="s">
        <v>198</v>
      </c>
      <c r="H1820" t="s">
        <v>157</v>
      </c>
      <c r="I1820" t="s">
        <v>136</v>
      </c>
      <c r="J1820" t="s">
        <v>137</v>
      </c>
      <c r="K1820" t="s">
        <v>138</v>
      </c>
      <c r="L1820" t="s">
        <v>5421</v>
      </c>
      <c r="M1820" t="s">
        <v>5422</v>
      </c>
      <c r="N1820">
        <v>1.2541666659999999</v>
      </c>
      <c r="O1820">
        <v>0</v>
      </c>
      <c r="P1820">
        <v>1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0.28188003432134001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0.28188003432134001</v>
      </c>
    </row>
    <row r="1821" spans="1:31" x14ac:dyDescent="0.3">
      <c r="A1821">
        <v>2576334</v>
      </c>
      <c r="B1821">
        <v>1</v>
      </c>
      <c r="C1821" t="s">
        <v>81</v>
      </c>
      <c r="D1821" t="s">
        <v>128</v>
      </c>
      <c r="E1821" t="s">
        <v>166</v>
      </c>
      <c r="F1821" t="s">
        <v>5423</v>
      </c>
      <c r="G1821" t="s">
        <v>198</v>
      </c>
      <c r="H1821" t="s">
        <v>157</v>
      </c>
      <c r="I1821" t="s">
        <v>136</v>
      </c>
      <c r="J1821" t="s">
        <v>137</v>
      </c>
      <c r="K1821" t="s">
        <v>138</v>
      </c>
      <c r="L1821" t="s">
        <v>5424</v>
      </c>
      <c r="M1821" t="s">
        <v>5425</v>
      </c>
      <c r="N1821">
        <v>1.717222222</v>
      </c>
      <c r="O1821">
        <v>0</v>
      </c>
      <c r="P1821">
        <v>5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1.5543405084799999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1.5543405084799999</v>
      </c>
    </row>
    <row r="1822" spans="1:31" x14ac:dyDescent="0.3">
      <c r="A1822">
        <v>2576343</v>
      </c>
      <c r="B1822">
        <v>1</v>
      </c>
      <c r="C1822" t="s">
        <v>81</v>
      </c>
      <c r="D1822" t="s">
        <v>113</v>
      </c>
      <c r="E1822" t="s">
        <v>171</v>
      </c>
      <c r="F1822" t="s">
        <v>5426</v>
      </c>
      <c r="G1822" t="s">
        <v>3232</v>
      </c>
      <c r="H1822" t="s">
        <v>157</v>
      </c>
      <c r="I1822" t="s">
        <v>136</v>
      </c>
      <c r="J1822" t="s">
        <v>137</v>
      </c>
      <c r="K1822" t="s">
        <v>138</v>
      </c>
      <c r="L1822" t="s">
        <v>5427</v>
      </c>
      <c r="M1822" t="s">
        <v>5428</v>
      </c>
      <c r="N1822">
        <v>1.5977777769999999</v>
      </c>
      <c r="O1822">
        <v>0</v>
      </c>
      <c r="P1822">
        <v>41</v>
      </c>
      <c r="Q1822">
        <v>0</v>
      </c>
      <c r="R1822">
        <v>0</v>
      </c>
      <c r="S1822">
        <v>0</v>
      </c>
      <c r="T1822">
        <v>1</v>
      </c>
      <c r="U1822">
        <v>0</v>
      </c>
      <c r="V1822">
        <v>0</v>
      </c>
      <c r="W1822">
        <v>0</v>
      </c>
      <c r="X1822">
        <v>9.3001487845401307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9.3001487845401307</v>
      </c>
    </row>
    <row r="1823" spans="1:31" x14ac:dyDescent="0.3">
      <c r="A1823">
        <v>2576320</v>
      </c>
      <c r="B1823">
        <v>1</v>
      </c>
      <c r="C1823" t="s">
        <v>80</v>
      </c>
      <c r="D1823" t="s">
        <v>103</v>
      </c>
      <c r="E1823" t="s">
        <v>184</v>
      </c>
      <c r="F1823" t="s">
        <v>5429</v>
      </c>
      <c r="G1823" t="s">
        <v>149</v>
      </c>
      <c r="H1823" t="s">
        <v>135</v>
      </c>
      <c r="I1823" t="s">
        <v>136</v>
      </c>
      <c r="J1823" t="s">
        <v>137</v>
      </c>
      <c r="K1823" t="s">
        <v>138</v>
      </c>
      <c r="L1823" t="s">
        <v>5430</v>
      </c>
      <c r="M1823" t="s">
        <v>5431</v>
      </c>
      <c r="N1823">
        <v>1.9511111109999999</v>
      </c>
      <c r="O1823">
        <v>0</v>
      </c>
      <c r="P1823">
        <v>268</v>
      </c>
      <c r="Q1823">
        <v>0</v>
      </c>
      <c r="R1823">
        <v>7</v>
      </c>
      <c r="S1823">
        <v>1</v>
      </c>
      <c r="T1823">
        <v>33</v>
      </c>
      <c r="U1823">
        <v>0</v>
      </c>
      <c r="V1823">
        <v>0</v>
      </c>
      <c r="W1823">
        <v>0</v>
      </c>
      <c r="X1823">
        <v>114.96692610578238</v>
      </c>
      <c r="Y1823">
        <v>0</v>
      </c>
      <c r="Z1823">
        <v>3.2885047593854999</v>
      </c>
      <c r="AA1823">
        <v>301.65015788467269</v>
      </c>
      <c r="AB1823">
        <v>238.10205645602787</v>
      </c>
      <c r="AC1823">
        <v>0</v>
      </c>
      <c r="AD1823">
        <v>0</v>
      </c>
      <c r="AE1823">
        <v>658.00764520586847</v>
      </c>
    </row>
    <row r="1824" spans="1:31" x14ac:dyDescent="0.3">
      <c r="A1824">
        <v>2576297</v>
      </c>
      <c r="B1824">
        <v>1</v>
      </c>
      <c r="C1824" t="s">
        <v>81</v>
      </c>
      <c r="D1824" t="s">
        <v>126</v>
      </c>
      <c r="E1824" t="s">
        <v>147</v>
      </c>
      <c r="F1824" t="s">
        <v>5432</v>
      </c>
      <c r="G1824" t="s">
        <v>134</v>
      </c>
      <c r="H1824" t="s">
        <v>135</v>
      </c>
      <c r="I1824" t="s">
        <v>136</v>
      </c>
      <c r="J1824" t="s">
        <v>137</v>
      </c>
      <c r="K1824" t="s">
        <v>138</v>
      </c>
      <c r="L1824" t="s">
        <v>5433</v>
      </c>
      <c r="M1824" t="s">
        <v>5434</v>
      </c>
      <c r="N1824">
        <v>0.14805555500000001</v>
      </c>
      <c r="O1824">
        <v>1</v>
      </c>
      <c r="P1824">
        <v>267</v>
      </c>
      <c r="Q1824">
        <v>4</v>
      </c>
      <c r="R1824">
        <v>47</v>
      </c>
      <c r="S1824">
        <v>10</v>
      </c>
      <c r="T1824">
        <v>27</v>
      </c>
      <c r="U1824">
        <v>0</v>
      </c>
      <c r="V1824">
        <v>0</v>
      </c>
      <c r="W1824">
        <v>3.0704509680000002E-2</v>
      </c>
      <c r="X1824">
        <v>4.70816900936157</v>
      </c>
      <c r="Y1824">
        <v>1.135672752504745</v>
      </c>
      <c r="Z1824">
        <v>2.4338582573895629</v>
      </c>
      <c r="AA1824">
        <v>4.4370544198992379</v>
      </c>
      <c r="AB1824">
        <v>3.3132217549478451</v>
      </c>
      <c r="AC1824">
        <v>0</v>
      </c>
      <c r="AD1824">
        <v>0</v>
      </c>
      <c r="AE1824">
        <v>16.058680703782962</v>
      </c>
    </row>
    <row r="1825" spans="1:31" x14ac:dyDescent="0.3">
      <c r="A1825">
        <v>2576546</v>
      </c>
      <c r="B1825">
        <v>1</v>
      </c>
      <c r="C1825" t="s">
        <v>80</v>
      </c>
      <c r="D1825" t="s">
        <v>105</v>
      </c>
      <c r="E1825" t="s">
        <v>171</v>
      </c>
      <c r="F1825" t="s">
        <v>5435</v>
      </c>
      <c r="G1825" t="s">
        <v>190</v>
      </c>
      <c r="H1825" t="s">
        <v>157</v>
      </c>
      <c r="I1825" t="s">
        <v>136</v>
      </c>
      <c r="J1825" t="s">
        <v>137</v>
      </c>
      <c r="K1825" t="s">
        <v>138</v>
      </c>
      <c r="L1825" t="s">
        <v>5436</v>
      </c>
      <c r="M1825" t="s">
        <v>5437</v>
      </c>
      <c r="N1825">
        <v>1.862777777</v>
      </c>
      <c r="O1825">
        <v>0</v>
      </c>
      <c r="P1825">
        <v>255</v>
      </c>
      <c r="Q1825">
        <v>0</v>
      </c>
      <c r="R1825">
        <v>0</v>
      </c>
      <c r="S1825">
        <v>0</v>
      </c>
      <c r="T1825">
        <v>19</v>
      </c>
      <c r="U1825">
        <v>0</v>
      </c>
      <c r="V1825">
        <v>0</v>
      </c>
      <c r="W1825">
        <v>0</v>
      </c>
      <c r="X1825">
        <v>96.047993570781401</v>
      </c>
      <c r="Y1825">
        <v>0</v>
      </c>
      <c r="Z1825">
        <v>0</v>
      </c>
      <c r="AA1825">
        <v>0</v>
      </c>
      <c r="AB1825">
        <v>24.520614072779441</v>
      </c>
      <c r="AC1825">
        <v>0</v>
      </c>
      <c r="AD1825">
        <v>0</v>
      </c>
      <c r="AE1825">
        <v>120.56860764356084</v>
      </c>
    </row>
    <row r="1826" spans="1:31" x14ac:dyDescent="0.3">
      <c r="A1826">
        <v>2575905</v>
      </c>
      <c r="B1826">
        <v>1</v>
      </c>
      <c r="C1826" t="s">
        <v>80</v>
      </c>
      <c r="D1826" t="s">
        <v>98</v>
      </c>
      <c r="E1826" t="s">
        <v>166</v>
      </c>
      <c r="F1826" t="s">
        <v>5438</v>
      </c>
      <c r="G1826" t="s">
        <v>168</v>
      </c>
      <c r="H1826" t="s">
        <v>157</v>
      </c>
      <c r="I1826" t="s">
        <v>136</v>
      </c>
      <c r="J1826" t="s">
        <v>137</v>
      </c>
      <c r="K1826" t="s">
        <v>138</v>
      </c>
      <c r="L1826" t="s">
        <v>5439</v>
      </c>
      <c r="M1826" t="s">
        <v>5440</v>
      </c>
      <c r="N1826">
        <v>1.38</v>
      </c>
      <c r="O1826">
        <v>0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2.4389951886833332</v>
      </c>
      <c r="AA1826">
        <v>0</v>
      </c>
      <c r="AB1826">
        <v>0</v>
      </c>
      <c r="AC1826">
        <v>0</v>
      </c>
      <c r="AD1826">
        <v>0</v>
      </c>
      <c r="AE1826">
        <v>2.4389951886833332</v>
      </c>
    </row>
    <row r="1827" spans="1:31" x14ac:dyDescent="0.3">
      <c r="A1827">
        <v>2576423</v>
      </c>
      <c r="B1827">
        <v>1</v>
      </c>
      <c r="C1827" t="s">
        <v>80</v>
      </c>
      <c r="D1827" t="s">
        <v>93</v>
      </c>
      <c r="E1827" t="s">
        <v>141</v>
      </c>
      <c r="F1827" t="s">
        <v>5441</v>
      </c>
      <c r="G1827" t="s">
        <v>134</v>
      </c>
      <c r="H1827" t="s">
        <v>135</v>
      </c>
      <c r="I1827" t="s">
        <v>136</v>
      </c>
      <c r="J1827" t="s">
        <v>137</v>
      </c>
      <c r="K1827" t="s">
        <v>138</v>
      </c>
      <c r="L1827" t="s">
        <v>5442</v>
      </c>
      <c r="M1827" t="s">
        <v>5443</v>
      </c>
      <c r="N1827">
        <v>0.199722222</v>
      </c>
      <c r="O1827">
        <v>2</v>
      </c>
      <c r="P1827">
        <v>314</v>
      </c>
      <c r="Q1827">
        <v>36</v>
      </c>
      <c r="R1827">
        <v>80</v>
      </c>
      <c r="S1827">
        <v>5</v>
      </c>
      <c r="T1827">
        <v>71</v>
      </c>
      <c r="U1827">
        <v>0</v>
      </c>
      <c r="V1827">
        <v>0</v>
      </c>
      <c r="W1827">
        <v>0.38046159251045997</v>
      </c>
      <c r="X1827">
        <v>10.446787644616078</v>
      </c>
      <c r="Y1827">
        <v>66.028218887859552</v>
      </c>
      <c r="Z1827">
        <v>73.941447939568533</v>
      </c>
      <c r="AA1827">
        <v>4.33569294336304</v>
      </c>
      <c r="AB1827">
        <v>12.225578520094579</v>
      </c>
      <c r="AC1827">
        <v>0</v>
      </c>
      <c r="AD1827">
        <v>0</v>
      </c>
      <c r="AE1827">
        <v>167.35818752801225</v>
      </c>
    </row>
    <row r="1828" spans="1:31" x14ac:dyDescent="0.3">
      <c r="A1828">
        <v>2576068</v>
      </c>
      <c r="B1828">
        <v>1</v>
      </c>
      <c r="C1828" t="s">
        <v>80</v>
      </c>
      <c r="D1828" t="s">
        <v>93</v>
      </c>
      <c r="E1828" t="s">
        <v>166</v>
      </c>
      <c r="F1828" t="s">
        <v>5444</v>
      </c>
      <c r="G1828" t="s">
        <v>311</v>
      </c>
      <c r="H1828" t="s">
        <v>157</v>
      </c>
      <c r="I1828" t="s">
        <v>136</v>
      </c>
      <c r="J1828" t="s">
        <v>137</v>
      </c>
      <c r="K1828" t="s">
        <v>138</v>
      </c>
      <c r="L1828" t="s">
        <v>5445</v>
      </c>
      <c r="M1828" t="s">
        <v>5446</v>
      </c>
      <c r="N1828">
        <v>4.2194444439999996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1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0.95276753772374001</v>
      </c>
      <c r="AC1828">
        <v>0</v>
      </c>
      <c r="AD1828">
        <v>0</v>
      </c>
      <c r="AE1828">
        <v>0.95276753772374001</v>
      </c>
    </row>
    <row r="1829" spans="1:31" x14ac:dyDescent="0.3">
      <c r="A1829">
        <v>2576045</v>
      </c>
      <c r="B1829">
        <v>1</v>
      </c>
      <c r="C1829" t="s">
        <v>80</v>
      </c>
      <c r="D1829" t="s">
        <v>93</v>
      </c>
      <c r="E1829" t="s">
        <v>141</v>
      </c>
      <c r="F1829" t="s">
        <v>5447</v>
      </c>
      <c r="G1829" t="s">
        <v>301</v>
      </c>
      <c r="H1829" t="s">
        <v>135</v>
      </c>
      <c r="I1829" t="s">
        <v>136</v>
      </c>
      <c r="J1829" t="s">
        <v>137</v>
      </c>
      <c r="K1829" t="s">
        <v>144</v>
      </c>
      <c r="L1829" t="s">
        <v>5448</v>
      </c>
      <c r="M1829" t="s">
        <v>5449</v>
      </c>
      <c r="N1829">
        <v>8.471944444</v>
      </c>
      <c r="O1829">
        <v>0</v>
      </c>
      <c r="P1829">
        <v>971</v>
      </c>
      <c r="Q1829">
        <v>0</v>
      </c>
      <c r="R1829">
        <v>15</v>
      </c>
      <c r="S1829">
        <v>1</v>
      </c>
      <c r="T1829">
        <v>133</v>
      </c>
      <c r="U1829">
        <v>0</v>
      </c>
      <c r="V1829">
        <v>0</v>
      </c>
      <c r="W1829">
        <v>0</v>
      </c>
      <c r="X1829">
        <v>1217.7355218525902</v>
      </c>
      <c r="Y1829">
        <v>0</v>
      </c>
      <c r="Z1829">
        <v>152.66705022933485</v>
      </c>
      <c r="AA1829">
        <v>79.050072085136634</v>
      </c>
      <c r="AB1829">
        <v>812.30834661071231</v>
      </c>
      <c r="AC1829">
        <v>0</v>
      </c>
      <c r="AD1829">
        <v>0</v>
      </c>
      <c r="AE1829">
        <v>2261.7609907777742</v>
      </c>
    </row>
    <row r="1830" spans="1:31" x14ac:dyDescent="0.3">
      <c r="A1830">
        <v>2575902</v>
      </c>
      <c r="B1830">
        <v>1</v>
      </c>
      <c r="C1830" t="s">
        <v>80</v>
      </c>
      <c r="D1830" t="s">
        <v>83</v>
      </c>
      <c r="E1830" t="s">
        <v>171</v>
      </c>
      <c r="F1830" t="s">
        <v>5450</v>
      </c>
      <c r="G1830" t="s">
        <v>190</v>
      </c>
      <c r="H1830" t="s">
        <v>157</v>
      </c>
      <c r="I1830" t="s">
        <v>136</v>
      </c>
      <c r="J1830" t="s">
        <v>137</v>
      </c>
      <c r="K1830" t="s">
        <v>138</v>
      </c>
      <c r="L1830" t="s">
        <v>5451</v>
      </c>
      <c r="M1830" t="s">
        <v>5452</v>
      </c>
      <c r="N1830">
        <v>0.92055555499999997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4</v>
      </c>
      <c r="U1830">
        <v>0</v>
      </c>
      <c r="V1830">
        <v>1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2.2633307454628491</v>
      </c>
      <c r="AC1830">
        <v>0</v>
      </c>
      <c r="AD1830">
        <v>0.93539878307715418</v>
      </c>
      <c r="AE1830">
        <v>3.198729528540003</v>
      </c>
    </row>
    <row r="1831" spans="1:31" x14ac:dyDescent="0.3">
      <c r="A1831">
        <v>2576131</v>
      </c>
      <c r="B1831">
        <v>1</v>
      </c>
      <c r="C1831" t="s">
        <v>81</v>
      </c>
      <c r="D1831" t="s">
        <v>121</v>
      </c>
      <c r="E1831" t="s">
        <v>155</v>
      </c>
      <c r="F1831" t="s">
        <v>5453</v>
      </c>
      <c r="G1831" t="s">
        <v>202</v>
      </c>
      <c r="H1831" t="s">
        <v>157</v>
      </c>
      <c r="I1831" t="s">
        <v>136</v>
      </c>
      <c r="J1831" t="s">
        <v>137</v>
      </c>
      <c r="K1831" t="s">
        <v>138</v>
      </c>
      <c r="L1831" t="s">
        <v>5454</v>
      </c>
      <c r="M1831" t="s">
        <v>5455</v>
      </c>
      <c r="N1831">
        <v>0.82250000000000001</v>
      </c>
      <c r="O1831">
        <v>0</v>
      </c>
      <c r="P1831">
        <v>38</v>
      </c>
      <c r="Q1831">
        <v>0</v>
      </c>
      <c r="R1831">
        <v>0</v>
      </c>
      <c r="S1831">
        <v>0</v>
      </c>
      <c r="T1831">
        <v>2</v>
      </c>
      <c r="U1831">
        <v>0</v>
      </c>
      <c r="V1831">
        <v>0</v>
      </c>
      <c r="W1831">
        <v>0</v>
      </c>
      <c r="X1831">
        <v>3.3466631924416954</v>
      </c>
      <c r="Y1831">
        <v>0</v>
      </c>
      <c r="Z1831">
        <v>0</v>
      </c>
      <c r="AA1831">
        <v>0</v>
      </c>
      <c r="AB1831">
        <v>0.19240693409910001</v>
      </c>
      <c r="AC1831">
        <v>0</v>
      </c>
      <c r="AD1831">
        <v>0</v>
      </c>
      <c r="AE1831">
        <v>3.5390701265407953</v>
      </c>
    </row>
    <row r="1832" spans="1:31" x14ac:dyDescent="0.3">
      <c r="A1832">
        <v>2576237</v>
      </c>
      <c r="B1832">
        <v>1</v>
      </c>
      <c r="C1832" t="s">
        <v>81</v>
      </c>
      <c r="D1832" t="s">
        <v>127</v>
      </c>
      <c r="E1832" t="s">
        <v>147</v>
      </c>
      <c r="F1832" t="s">
        <v>5456</v>
      </c>
      <c r="G1832" t="s">
        <v>186</v>
      </c>
      <c r="H1832" t="s">
        <v>135</v>
      </c>
      <c r="I1832" t="s">
        <v>136</v>
      </c>
      <c r="J1832" t="s">
        <v>137</v>
      </c>
      <c r="K1832" t="s">
        <v>138</v>
      </c>
      <c r="L1832" t="s">
        <v>5457</v>
      </c>
      <c r="M1832" t="s">
        <v>5458</v>
      </c>
      <c r="N1832">
        <v>2.7636111109999999</v>
      </c>
      <c r="O1832">
        <v>4</v>
      </c>
      <c r="P1832">
        <v>11</v>
      </c>
      <c r="Q1832">
        <v>38</v>
      </c>
      <c r="R1832">
        <v>49</v>
      </c>
      <c r="S1832">
        <v>3</v>
      </c>
      <c r="T1832">
        <v>2</v>
      </c>
      <c r="U1832">
        <v>0</v>
      </c>
      <c r="V1832">
        <v>0</v>
      </c>
      <c r="W1832">
        <v>7.6247265926593499</v>
      </c>
      <c r="X1832">
        <v>12.0294370319587</v>
      </c>
      <c r="Y1832">
        <v>370.23520354626538</v>
      </c>
      <c r="Z1832">
        <v>154.85915305065589</v>
      </c>
      <c r="AA1832">
        <v>14.950297385629046</v>
      </c>
      <c r="AB1832">
        <v>0</v>
      </c>
      <c r="AC1832">
        <v>0</v>
      </c>
      <c r="AD1832">
        <v>0</v>
      </c>
      <c r="AE1832">
        <v>559.69881760716839</v>
      </c>
    </row>
    <row r="1833" spans="1:31" x14ac:dyDescent="0.3">
      <c r="A1833">
        <v>2576274</v>
      </c>
      <c r="B1833">
        <v>1</v>
      </c>
      <c r="C1833" t="s">
        <v>81</v>
      </c>
      <c r="D1833" t="s">
        <v>128</v>
      </c>
      <c r="E1833" t="s">
        <v>171</v>
      </c>
      <c r="F1833" t="s">
        <v>5459</v>
      </c>
      <c r="G1833" t="s">
        <v>229</v>
      </c>
      <c r="H1833" t="s">
        <v>157</v>
      </c>
      <c r="I1833" t="s">
        <v>136</v>
      </c>
      <c r="J1833" t="s">
        <v>137</v>
      </c>
      <c r="K1833" t="s">
        <v>138</v>
      </c>
      <c r="L1833" t="s">
        <v>5460</v>
      </c>
      <c r="M1833" t="s">
        <v>5461</v>
      </c>
      <c r="N1833">
        <v>1.5069444439999999</v>
      </c>
      <c r="O1833">
        <v>0</v>
      </c>
      <c r="P1833">
        <v>5</v>
      </c>
      <c r="Q1833">
        <v>0</v>
      </c>
      <c r="R1833">
        <v>0</v>
      </c>
      <c r="S1833">
        <v>0</v>
      </c>
      <c r="T1833">
        <v>1</v>
      </c>
      <c r="U1833">
        <v>0</v>
      </c>
      <c r="V1833">
        <v>0</v>
      </c>
      <c r="W1833">
        <v>0</v>
      </c>
      <c r="X1833">
        <v>1.71920729951586</v>
      </c>
      <c r="Y1833">
        <v>0</v>
      </c>
      <c r="Z1833">
        <v>0</v>
      </c>
      <c r="AA1833">
        <v>0</v>
      </c>
      <c r="AB1833">
        <v>4.1575697278261359</v>
      </c>
      <c r="AC1833">
        <v>0</v>
      </c>
      <c r="AD1833">
        <v>0</v>
      </c>
      <c r="AE1833">
        <v>5.8767770273419959</v>
      </c>
    </row>
    <row r="1834" spans="1:31" x14ac:dyDescent="0.3">
      <c r="A1834">
        <v>2575796</v>
      </c>
      <c r="B1834">
        <v>1</v>
      </c>
      <c r="C1834" t="s">
        <v>80</v>
      </c>
      <c r="D1834" t="s">
        <v>95</v>
      </c>
      <c r="E1834" t="s">
        <v>175</v>
      </c>
      <c r="F1834" t="s">
        <v>5462</v>
      </c>
      <c r="G1834" t="s">
        <v>202</v>
      </c>
      <c r="H1834" t="s">
        <v>157</v>
      </c>
      <c r="I1834" t="s">
        <v>136</v>
      </c>
      <c r="J1834" t="s">
        <v>137</v>
      </c>
      <c r="K1834" t="s">
        <v>138</v>
      </c>
      <c r="L1834" t="s">
        <v>5463</v>
      </c>
      <c r="M1834" t="s">
        <v>5464</v>
      </c>
      <c r="N1834">
        <v>0.32972222200000001</v>
      </c>
      <c r="O1834">
        <v>0</v>
      </c>
      <c r="P1834">
        <v>20</v>
      </c>
      <c r="Q1834">
        <v>0</v>
      </c>
      <c r="R1834">
        <v>0</v>
      </c>
      <c r="S1834">
        <v>0</v>
      </c>
      <c r="T1834">
        <v>1</v>
      </c>
      <c r="U1834">
        <v>0</v>
      </c>
      <c r="V1834">
        <v>0</v>
      </c>
      <c r="W1834">
        <v>0</v>
      </c>
      <c r="X1834">
        <v>0.95173806768692271</v>
      </c>
      <c r="Y1834">
        <v>0</v>
      </c>
      <c r="Z1834">
        <v>0</v>
      </c>
      <c r="AA1834">
        <v>0</v>
      </c>
      <c r="AB1834">
        <v>0.13104544154382503</v>
      </c>
      <c r="AC1834">
        <v>0</v>
      </c>
      <c r="AD1834">
        <v>0</v>
      </c>
      <c r="AE1834">
        <v>1.0827835092307478</v>
      </c>
    </row>
    <row r="1835" spans="1:31" x14ac:dyDescent="0.3">
      <c r="A1835">
        <v>2576088</v>
      </c>
      <c r="B1835">
        <v>1</v>
      </c>
      <c r="C1835" t="s">
        <v>81</v>
      </c>
      <c r="D1835" t="s">
        <v>124</v>
      </c>
      <c r="E1835" t="s">
        <v>171</v>
      </c>
      <c r="F1835" t="s">
        <v>5465</v>
      </c>
      <c r="G1835" t="s">
        <v>3589</v>
      </c>
      <c r="H1835" t="s">
        <v>157</v>
      </c>
      <c r="I1835" t="s">
        <v>136</v>
      </c>
      <c r="J1835" t="s">
        <v>137</v>
      </c>
      <c r="K1835" t="s">
        <v>138</v>
      </c>
      <c r="L1835" t="s">
        <v>5466</v>
      </c>
      <c r="M1835" t="s">
        <v>5467</v>
      </c>
      <c r="N1835">
        <v>2.0405555550000001</v>
      </c>
      <c r="O1835">
        <v>0</v>
      </c>
      <c r="P1835">
        <v>34</v>
      </c>
      <c r="Q1835">
        <v>0</v>
      </c>
      <c r="R1835">
        <v>0</v>
      </c>
      <c r="S1835">
        <v>0</v>
      </c>
      <c r="T1835">
        <v>2</v>
      </c>
      <c r="U1835">
        <v>0</v>
      </c>
      <c r="V1835">
        <v>0</v>
      </c>
      <c r="W1835">
        <v>0</v>
      </c>
      <c r="X1835">
        <v>11.143502821337375</v>
      </c>
      <c r="Y1835">
        <v>0</v>
      </c>
      <c r="Z1835">
        <v>0</v>
      </c>
      <c r="AA1835">
        <v>0</v>
      </c>
      <c r="AB1835">
        <v>0.45989846054246669</v>
      </c>
      <c r="AC1835">
        <v>0</v>
      </c>
      <c r="AD1835">
        <v>0</v>
      </c>
      <c r="AE1835">
        <v>11.603401281879842</v>
      </c>
    </row>
    <row r="1836" spans="1:31" x14ac:dyDescent="0.3">
      <c r="A1836">
        <v>2576340</v>
      </c>
      <c r="B1836">
        <v>1</v>
      </c>
      <c r="C1836" t="s">
        <v>80</v>
      </c>
      <c r="D1836" t="s">
        <v>85</v>
      </c>
      <c r="E1836" t="s">
        <v>166</v>
      </c>
      <c r="F1836" t="s">
        <v>5468</v>
      </c>
      <c r="G1836" t="s">
        <v>198</v>
      </c>
      <c r="H1836" t="s">
        <v>157</v>
      </c>
      <c r="I1836" t="s">
        <v>136</v>
      </c>
      <c r="J1836" t="s">
        <v>137</v>
      </c>
      <c r="K1836" t="s">
        <v>138</v>
      </c>
      <c r="L1836" t="s">
        <v>5469</v>
      </c>
      <c r="M1836" t="s">
        <v>5470</v>
      </c>
      <c r="N1836">
        <v>1.956388888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1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0.10642331605034999</v>
      </c>
      <c r="AC1836">
        <v>0</v>
      </c>
      <c r="AD1836">
        <v>0</v>
      </c>
      <c r="AE1836">
        <v>0.10642331605034999</v>
      </c>
    </row>
    <row r="1837" spans="1:31" x14ac:dyDescent="0.3">
      <c r="A1837">
        <v>2576008</v>
      </c>
      <c r="B1837">
        <v>1</v>
      </c>
      <c r="C1837" t="s">
        <v>80</v>
      </c>
      <c r="D1837" t="s">
        <v>83</v>
      </c>
      <c r="E1837" t="s">
        <v>171</v>
      </c>
      <c r="F1837" t="s">
        <v>540</v>
      </c>
      <c r="G1837" t="s">
        <v>202</v>
      </c>
      <c r="H1837" t="s">
        <v>157</v>
      </c>
      <c r="I1837" t="s">
        <v>136</v>
      </c>
      <c r="J1837" t="s">
        <v>137</v>
      </c>
      <c r="K1837" t="s">
        <v>138</v>
      </c>
      <c r="L1837" t="s">
        <v>5471</v>
      </c>
      <c r="M1837" t="s">
        <v>5472</v>
      </c>
      <c r="N1837">
        <v>4.2916666660000002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4</v>
      </c>
      <c r="U1837">
        <v>0</v>
      </c>
      <c r="V1837">
        <v>1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13.724475241709788</v>
      </c>
      <c r="AC1837">
        <v>0</v>
      </c>
      <c r="AD1837">
        <v>146.36369129505638</v>
      </c>
      <c r="AE1837">
        <v>160.08816653676618</v>
      </c>
    </row>
    <row r="1838" spans="1:31" x14ac:dyDescent="0.3">
      <c r="A1838">
        <v>2576294</v>
      </c>
      <c r="B1838">
        <v>1</v>
      </c>
      <c r="C1838" t="s">
        <v>81</v>
      </c>
      <c r="D1838" t="s">
        <v>113</v>
      </c>
      <c r="E1838" t="s">
        <v>147</v>
      </c>
      <c r="F1838" t="s">
        <v>5473</v>
      </c>
      <c r="G1838" t="s">
        <v>134</v>
      </c>
      <c r="H1838" t="s">
        <v>135</v>
      </c>
      <c r="I1838" t="s">
        <v>680</v>
      </c>
      <c r="J1838" t="s">
        <v>137</v>
      </c>
      <c r="K1838" t="s">
        <v>138</v>
      </c>
      <c r="L1838" t="s">
        <v>5474</v>
      </c>
      <c r="M1838" t="s">
        <v>5475</v>
      </c>
      <c r="N1838">
        <v>1.1111111E-2</v>
      </c>
      <c r="O1838">
        <v>2</v>
      </c>
      <c r="P1838">
        <v>841</v>
      </c>
      <c r="Q1838">
        <v>5</v>
      </c>
      <c r="R1838">
        <v>178</v>
      </c>
      <c r="S1838">
        <v>4</v>
      </c>
      <c r="T1838">
        <v>36</v>
      </c>
      <c r="U1838">
        <v>1</v>
      </c>
      <c r="V1838">
        <v>0</v>
      </c>
      <c r="W1838">
        <v>4.6085568E-3</v>
      </c>
      <c r="X1838">
        <v>1.9450186514472674</v>
      </c>
      <c r="Y1838">
        <v>0.75810884107139997</v>
      </c>
      <c r="Z1838">
        <v>1.7365411076218003</v>
      </c>
      <c r="AA1838">
        <v>0.13914821936888888</v>
      </c>
      <c r="AB1838">
        <v>0.31990487430639997</v>
      </c>
      <c r="AC1838">
        <v>1.8345736546666667</v>
      </c>
      <c r="AD1838">
        <v>0</v>
      </c>
      <c r="AE1838">
        <v>6.7379039052824226</v>
      </c>
    </row>
    <row r="1839" spans="1:31" x14ac:dyDescent="0.3">
      <c r="A1839">
        <v>2576194</v>
      </c>
      <c r="B1839">
        <v>1</v>
      </c>
      <c r="C1839" t="s">
        <v>81</v>
      </c>
      <c r="D1839" t="s">
        <v>115</v>
      </c>
      <c r="E1839" t="s">
        <v>184</v>
      </c>
      <c r="F1839" t="s">
        <v>5476</v>
      </c>
      <c r="G1839" t="s">
        <v>149</v>
      </c>
      <c r="H1839" t="s">
        <v>135</v>
      </c>
      <c r="I1839" t="s">
        <v>136</v>
      </c>
      <c r="J1839" t="s">
        <v>137</v>
      </c>
      <c r="K1839" t="s">
        <v>138</v>
      </c>
      <c r="L1839" t="s">
        <v>5477</v>
      </c>
      <c r="M1839" t="s">
        <v>5478</v>
      </c>
      <c r="N1839">
        <v>2.1527777769999998</v>
      </c>
      <c r="O1839">
        <v>0</v>
      </c>
      <c r="P1839">
        <v>35</v>
      </c>
      <c r="Q1839">
        <v>0</v>
      </c>
      <c r="R1839">
        <v>16</v>
      </c>
      <c r="S1839">
        <v>0</v>
      </c>
      <c r="T1839">
        <v>3</v>
      </c>
      <c r="U1839">
        <v>0</v>
      </c>
      <c r="V1839">
        <v>0</v>
      </c>
      <c r="W1839">
        <v>0</v>
      </c>
      <c r="X1839">
        <v>7.1900032601907506</v>
      </c>
      <c r="Y1839">
        <v>0</v>
      </c>
      <c r="Z1839">
        <v>14.852614863945306</v>
      </c>
      <c r="AA1839">
        <v>0</v>
      </c>
      <c r="AB1839">
        <v>2.9780043199294326</v>
      </c>
      <c r="AC1839">
        <v>0</v>
      </c>
      <c r="AD1839">
        <v>0</v>
      </c>
      <c r="AE1839">
        <v>25.020622444065488</v>
      </c>
    </row>
    <row r="1840" spans="1:31" x14ac:dyDescent="0.3">
      <c r="A1840">
        <v>2576171</v>
      </c>
      <c r="B1840">
        <v>1</v>
      </c>
      <c r="C1840" t="s">
        <v>81</v>
      </c>
      <c r="D1840" t="s">
        <v>115</v>
      </c>
      <c r="E1840" t="s">
        <v>155</v>
      </c>
      <c r="F1840" t="s">
        <v>5479</v>
      </c>
      <c r="G1840" t="s">
        <v>194</v>
      </c>
      <c r="H1840" t="s">
        <v>157</v>
      </c>
      <c r="I1840" t="s">
        <v>136</v>
      </c>
      <c r="J1840" t="s">
        <v>137</v>
      </c>
      <c r="K1840" t="s">
        <v>144</v>
      </c>
      <c r="L1840" t="s">
        <v>5480</v>
      </c>
      <c r="M1840" t="s">
        <v>5481</v>
      </c>
      <c r="N1840">
        <v>3.090833333</v>
      </c>
      <c r="O1840">
        <v>0</v>
      </c>
      <c r="P1840">
        <v>52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11.683197633605712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11.683197633605712</v>
      </c>
    </row>
    <row r="1841" spans="1:31" x14ac:dyDescent="0.3">
      <c r="A1841">
        <v>2575776</v>
      </c>
      <c r="B1841">
        <v>1</v>
      </c>
      <c r="C1841" t="s">
        <v>80</v>
      </c>
      <c r="D1841" t="s">
        <v>110</v>
      </c>
      <c r="E1841" t="s">
        <v>132</v>
      </c>
      <c r="F1841" t="s">
        <v>5482</v>
      </c>
      <c r="G1841" t="s">
        <v>318</v>
      </c>
      <c r="H1841" t="s">
        <v>135</v>
      </c>
      <c r="I1841" t="s">
        <v>680</v>
      </c>
      <c r="J1841" t="s">
        <v>137</v>
      </c>
      <c r="K1841" t="s">
        <v>144</v>
      </c>
      <c r="L1841" t="s">
        <v>5483</v>
      </c>
      <c r="M1841" t="s">
        <v>5484</v>
      </c>
      <c r="N1841">
        <v>0.04</v>
      </c>
      <c r="O1841">
        <v>0</v>
      </c>
      <c r="P1841">
        <v>81</v>
      </c>
      <c r="Q1841">
        <v>0</v>
      </c>
      <c r="R1841">
        <v>0</v>
      </c>
      <c r="S1841">
        <v>5</v>
      </c>
      <c r="T1841">
        <v>48</v>
      </c>
      <c r="U1841">
        <v>0</v>
      </c>
      <c r="V1841">
        <v>0</v>
      </c>
      <c r="W1841">
        <v>0</v>
      </c>
      <c r="X1841">
        <v>0.86072274071904009</v>
      </c>
      <c r="Y1841">
        <v>0</v>
      </c>
      <c r="Z1841">
        <v>0</v>
      </c>
      <c r="AA1841">
        <v>4.1903900973993604</v>
      </c>
      <c r="AB1841">
        <v>2.5735082307834407</v>
      </c>
      <c r="AC1841">
        <v>0</v>
      </c>
      <c r="AD1841">
        <v>0</v>
      </c>
      <c r="AE1841">
        <v>7.624621068901841</v>
      </c>
    </row>
    <row r="1842" spans="1:31" x14ac:dyDescent="0.3">
      <c r="A1842">
        <v>2576403</v>
      </c>
      <c r="B1842">
        <v>1</v>
      </c>
      <c r="C1842" t="s">
        <v>80</v>
      </c>
      <c r="D1842" t="s">
        <v>87</v>
      </c>
      <c r="E1842" t="s">
        <v>171</v>
      </c>
      <c r="F1842" t="s">
        <v>5485</v>
      </c>
      <c r="G1842" t="s">
        <v>190</v>
      </c>
      <c r="H1842" t="s">
        <v>157</v>
      </c>
      <c r="I1842" t="s">
        <v>136</v>
      </c>
      <c r="J1842" t="s">
        <v>137</v>
      </c>
      <c r="K1842" t="s">
        <v>138</v>
      </c>
      <c r="L1842" t="s">
        <v>5486</v>
      </c>
      <c r="M1842" t="s">
        <v>5487</v>
      </c>
      <c r="N1842">
        <v>1.1924999999999999</v>
      </c>
      <c r="O1842">
        <v>0</v>
      </c>
      <c r="P1842">
        <v>11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2.7505943180476899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2.7505943180476899</v>
      </c>
    </row>
    <row r="1843" spans="1:31" x14ac:dyDescent="0.3">
      <c r="A1843">
        <v>2576549</v>
      </c>
      <c r="B1843">
        <v>1</v>
      </c>
      <c r="C1843" t="s">
        <v>81</v>
      </c>
      <c r="D1843" t="s">
        <v>114</v>
      </c>
      <c r="E1843" t="s">
        <v>171</v>
      </c>
      <c r="F1843" t="s">
        <v>5488</v>
      </c>
      <c r="G1843" t="s">
        <v>190</v>
      </c>
      <c r="H1843" t="s">
        <v>157</v>
      </c>
      <c r="I1843" t="s">
        <v>136</v>
      </c>
      <c r="J1843" t="s">
        <v>137</v>
      </c>
      <c r="K1843" t="s">
        <v>138</v>
      </c>
      <c r="L1843" t="s">
        <v>5489</v>
      </c>
      <c r="M1843" t="s">
        <v>5490</v>
      </c>
      <c r="N1843">
        <v>1.304444444</v>
      </c>
      <c r="O1843">
        <v>0</v>
      </c>
      <c r="P1843">
        <v>26</v>
      </c>
      <c r="Q1843">
        <v>0</v>
      </c>
      <c r="R1843">
        <v>0</v>
      </c>
      <c r="S1843">
        <v>0</v>
      </c>
      <c r="T1843">
        <v>3</v>
      </c>
      <c r="U1843">
        <v>0</v>
      </c>
      <c r="V1843">
        <v>0</v>
      </c>
      <c r="W1843">
        <v>0</v>
      </c>
      <c r="X1843">
        <v>5.7106343143465921</v>
      </c>
      <c r="Y1843">
        <v>0</v>
      </c>
      <c r="Z1843">
        <v>0</v>
      </c>
      <c r="AA1843">
        <v>0</v>
      </c>
      <c r="AB1843">
        <v>2.7407382243742888</v>
      </c>
      <c r="AC1843">
        <v>0</v>
      </c>
      <c r="AD1843">
        <v>0</v>
      </c>
      <c r="AE1843">
        <v>8.4513725387208805</v>
      </c>
    </row>
    <row r="1844" spans="1:31" x14ac:dyDescent="0.3">
      <c r="A1844">
        <v>2575816</v>
      </c>
      <c r="B1844">
        <v>1</v>
      </c>
      <c r="C1844" t="s">
        <v>81</v>
      </c>
      <c r="D1844" t="s">
        <v>118</v>
      </c>
      <c r="E1844" t="s">
        <v>155</v>
      </c>
      <c r="F1844" t="s">
        <v>5491</v>
      </c>
      <c r="G1844" t="s">
        <v>206</v>
      </c>
      <c r="H1844" t="s">
        <v>157</v>
      </c>
      <c r="I1844" t="s">
        <v>136</v>
      </c>
      <c r="J1844" t="s">
        <v>137</v>
      </c>
      <c r="K1844" t="s">
        <v>138</v>
      </c>
      <c r="L1844" t="s">
        <v>5492</v>
      </c>
      <c r="M1844" t="s">
        <v>5493</v>
      </c>
      <c r="N1844">
        <v>1.209166666</v>
      </c>
      <c r="O1844">
        <v>0</v>
      </c>
      <c r="P1844">
        <v>101</v>
      </c>
      <c r="Q1844">
        <v>0</v>
      </c>
      <c r="R1844">
        <v>0</v>
      </c>
      <c r="S1844">
        <v>0</v>
      </c>
      <c r="T1844">
        <v>60</v>
      </c>
      <c r="U1844">
        <v>0</v>
      </c>
      <c r="V1844">
        <v>0</v>
      </c>
      <c r="W1844">
        <v>0</v>
      </c>
      <c r="X1844">
        <v>17.344947285550827</v>
      </c>
      <c r="Y1844">
        <v>0</v>
      </c>
      <c r="Z1844">
        <v>0</v>
      </c>
      <c r="AA1844">
        <v>0</v>
      </c>
      <c r="AB1844">
        <v>44.772734123549178</v>
      </c>
      <c r="AC1844">
        <v>0</v>
      </c>
      <c r="AD1844">
        <v>0</v>
      </c>
      <c r="AE1844">
        <v>62.117681409100001</v>
      </c>
    </row>
    <row r="1845" spans="1:31" x14ac:dyDescent="0.3">
      <c r="A1845">
        <v>2576357</v>
      </c>
      <c r="B1845">
        <v>1</v>
      </c>
      <c r="C1845" t="s">
        <v>80</v>
      </c>
      <c r="D1845" t="s">
        <v>96</v>
      </c>
      <c r="E1845" t="s">
        <v>166</v>
      </c>
      <c r="F1845" t="s">
        <v>5494</v>
      </c>
      <c r="G1845" t="s">
        <v>168</v>
      </c>
      <c r="H1845" t="s">
        <v>157</v>
      </c>
      <c r="I1845" t="s">
        <v>136</v>
      </c>
      <c r="J1845" t="s">
        <v>137</v>
      </c>
      <c r="K1845" t="s">
        <v>138</v>
      </c>
      <c r="L1845" t="s">
        <v>5495</v>
      </c>
      <c r="M1845" t="s">
        <v>5496</v>
      </c>
      <c r="N1845">
        <v>5.6583333329999999</v>
      </c>
      <c r="O1845">
        <v>0</v>
      </c>
      <c r="P1845">
        <v>1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0.94036158788000002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0.94036158788000002</v>
      </c>
    </row>
    <row r="1846" spans="1:31" x14ac:dyDescent="0.3">
      <c r="A1846">
        <v>2575899</v>
      </c>
      <c r="B1846">
        <v>1</v>
      </c>
      <c r="C1846" t="s">
        <v>80</v>
      </c>
      <c r="D1846" t="s">
        <v>97</v>
      </c>
      <c r="E1846" t="s">
        <v>155</v>
      </c>
      <c r="F1846" t="s">
        <v>5497</v>
      </c>
      <c r="G1846" t="s">
        <v>206</v>
      </c>
      <c r="H1846" t="s">
        <v>157</v>
      </c>
      <c r="I1846" t="s">
        <v>136</v>
      </c>
      <c r="J1846" t="s">
        <v>137</v>
      </c>
      <c r="K1846" t="s">
        <v>138</v>
      </c>
      <c r="L1846" t="s">
        <v>5498</v>
      </c>
      <c r="M1846" t="s">
        <v>5499</v>
      </c>
      <c r="N1846">
        <v>1.9822222220000001</v>
      </c>
      <c r="O1846">
        <v>0</v>
      </c>
      <c r="P1846">
        <v>49</v>
      </c>
      <c r="Q1846">
        <v>0</v>
      </c>
      <c r="R1846">
        <v>29</v>
      </c>
      <c r="S1846">
        <v>0</v>
      </c>
      <c r="T1846">
        <v>15</v>
      </c>
      <c r="U1846">
        <v>0</v>
      </c>
      <c r="V1846">
        <v>0</v>
      </c>
      <c r="W1846">
        <v>0</v>
      </c>
      <c r="X1846">
        <v>34.854470287963991</v>
      </c>
      <c r="Y1846">
        <v>0</v>
      </c>
      <c r="Z1846">
        <v>33.975853262000598</v>
      </c>
      <c r="AA1846">
        <v>0</v>
      </c>
      <c r="AB1846">
        <v>19.63082858323726</v>
      </c>
      <c r="AC1846">
        <v>0</v>
      </c>
      <c r="AD1846">
        <v>0</v>
      </c>
      <c r="AE1846">
        <v>88.46115213320185</v>
      </c>
    </row>
    <row r="1847" spans="1:31" x14ac:dyDescent="0.3">
      <c r="A1847">
        <v>2576114</v>
      </c>
      <c r="B1847">
        <v>1</v>
      </c>
      <c r="C1847" t="s">
        <v>80</v>
      </c>
      <c r="D1847" t="s">
        <v>96</v>
      </c>
      <c r="E1847" t="s">
        <v>155</v>
      </c>
      <c r="F1847" t="s">
        <v>5500</v>
      </c>
      <c r="G1847" t="s">
        <v>301</v>
      </c>
      <c r="H1847" t="s">
        <v>157</v>
      </c>
      <c r="I1847" t="s">
        <v>136</v>
      </c>
      <c r="J1847" t="s">
        <v>137</v>
      </c>
      <c r="K1847" t="s">
        <v>144</v>
      </c>
      <c r="L1847" t="s">
        <v>5501</v>
      </c>
      <c r="M1847" t="s">
        <v>5502</v>
      </c>
      <c r="N1847">
        <v>4.1288888879999996</v>
      </c>
      <c r="O1847">
        <v>0</v>
      </c>
      <c r="P1847">
        <v>329</v>
      </c>
      <c r="Q1847">
        <v>0</v>
      </c>
      <c r="R1847">
        <v>0</v>
      </c>
      <c r="S1847">
        <v>0</v>
      </c>
      <c r="T1847">
        <v>28</v>
      </c>
      <c r="U1847">
        <v>0</v>
      </c>
      <c r="V1847">
        <v>0</v>
      </c>
      <c r="W1847">
        <v>0</v>
      </c>
      <c r="X1847">
        <v>330.3333289802523</v>
      </c>
      <c r="Y1847">
        <v>0</v>
      </c>
      <c r="Z1847">
        <v>0</v>
      </c>
      <c r="AA1847">
        <v>0</v>
      </c>
      <c r="AB1847">
        <v>228.06125332205872</v>
      </c>
      <c r="AC1847">
        <v>0</v>
      </c>
      <c r="AD1847">
        <v>0</v>
      </c>
      <c r="AE1847">
        <v>558.39458230231105</v>
      </c>
    </row>
    <row r="1848" spans="1:31" x14ac:dyDescent="0.3">
      <c r="A1848">
        <v>2576254</v>
      </c>
      <c r="B1848">
        <v>1</v>
      </c>
      <c r="C1848" t="s">
        <v>81</v>
      </c>
      <c r="D1848" t="s">
        <v>128</v>
      </c>
      <c r="E1848" t="s">
        <v>147</v>
      </c>
      <c r="F1848" t="s">
        <v>5503</v>
      </c>
      <c r="G1848" t="s">
        <v>134</v>
      </c>
      <c r="H1848" t="s">
        <v>135</v>
      </c>
      <c r="I1848" t="s">
        <v>136</v>
      </c>
      <c r="J1848" t="s">
        <v>137</v>
      </c>
      <c r="K1848" t="s">
        <v>138</v>
      </c>
      <c r="L1848" t="s">
        <v>5504</v>
      </c>
      <c r="M1848" t="s">
        <v>5505</v>
      </c>
      <c r="N1848">
        <v>0.51416666600000005</v>
      </c>
      <c r="O1848">
        <v>0</v>
      </c>
      <c r="P1848">
        <v>0</v>
      </c>
      <c r="Q1848">
        <v>0</v>
      </c>
      <c r="R1848">
        <v>0</v>
      </c>
      <c r="S1848">
        <v>15</v>
      </c>
      <c r="T1848">
        <v>0</v>
      </c>
      <c r="U1848">
        <v>13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27.270823886167559</v>
      </c>
      <c r="AB1848">
        <v>0</v>
      </c>
      <c r="AC1848">
        <v>598.23339715540203</v>
      </c>
      <c r="AD1848">
        <v>0</v>
      </c>
      <c r="AE1848">
        <v>625.50422104156962</v>
      </c>
    </row>
    <row r="1849" spans="1:31" x14ac:dyDescent="0.3">
      <c r="A1849">
        <v>2575879</v>
      </c>
      <c r="B1849">
        <v>1</v>
      </c>
      <c r="C1849" t="s">
        <v>80</v>
      </c>
      <c r="D1849" t="s">
        <v>83</v>
      </c>
      <c r="E1849" t="s">
        <v>147</v>
      </c>
      <c r="F1849" t="s">
        <v>5506</v>
      </c>
      <c r="G1849" t="s">
        <v>143</v>
      </c>
      <c r="H1849" t="s">
        <v>135</v>
      </c>
      <c r="I1849" t="s">
        <v>136</v>
      </c>
      <c r="J1849" t="s">
        <v>137</v>
      </c>
      <c r="K1849" t="s">
        <v>144</v>
      </c>
      <c r="L1849" t="s">
        <v>5507</v>
      </c>
      <c r="M1849" t="s">
        <v>5508</v>
      </c>
      <c r="N1849">
        <v>8.4083333329999999</v>
      </c>
      <c r="O1849">
        <v>11</v>
      </c>
      <c r="P1849">
        <v>799</v>
      </c>
      <c r="Q1849">
        <v>13</v>
      </c>
      <c r="R1849">
        <v>52</v>
      </c>
      <c r="S1849">
        <v>33</v>
      </c>
      <c r="T1849">
        <v>69</v>
      </c>
      <c r="U1849">
        <v>1</v>
      </c>
      <c r="V1849">
        <v>0</v>
      </c>
      <c r="W1849">
        <v>68.153612584324335</v>
      </c>
      <c r="X1849">
        <v>1522.5770180458935</v>
      </c>
      <c r="Y1849">
        <v>124.74390591736731</v>
      </c>
      <c r="Z1849">
        <v>120.03988224768126</v>
      </c>
      <c r="AA1849">
        <v>1363.0666802801679</v>
      </c>
      <c r="AB1849">
        <v>587.32202187140877</v>
      </c>
      <c r="AC1849">
        <v>373.54959872457783</v>
      </c>
      <c r="AD1849">
        <v>0</v>
      </c>
      <c r="AE1849">
        <v>4159.4527196714207</v>
      </c>
    </row>
    <row r="1850" spans="1:31" x14ac:dyDescent="0.3">
      <c r="A1850">
        <v>2575779</v>
      </c>
      <c r="B1850">
        <v>1</v>
      </c>
      <c r="C1850" t="s">
        <v>80</v>
      </c>
      <c r="D1850" t="s">
        <v>110</v>
      </c>
      <c r="E1850" t="s">
        <v>132</v>
      </c>
      <c r="F1850" t="s">
        <v>5509</v>
      </c>
      <c r="G1850" t="s">
        <v>318</v>
      </c>
      <c r="H1850" t="s">
        <v>276</v>
      </c>
      <c r="I1850" t="s">
        <v>680</v>
      </c>
      <c r="J1850" t="s">
        <v>137</v>
      </c>
      <c r="K1850" t="s">
        <v>144</v>
      </c>
      <c r="L1850" t="s">
        <v>5510</v>
      </c>
      <c r="M1850" t="s">
        <v>5511</v>
      </c>
      <c r="N1850">
        <v>3.7499999999999999E-2</v>
      </c>
      <c r="O1850">
        <v>0</v>
      </c>
      <c r="P1850">
        <v>4097</v>
      </c>
      <c r="Q1850">
        <v>0</v>
      </c>
      <c r="R1850">
        <v>0</v>
      </c>
      <c r="S1850">
        <v>1</v>
      </c>
      <c r="T1850">
        <v>550</v>
      </c>
      <c r="U1850">
        <v>0</v>
      </c>
      <c r="V1850">
        <v>0</v>
      </c>
      <c r="W1850">
        <v>0</v>
      </c>
      <c r="X1850">
        <v>44.284748637594312</v>
      </c>
      <c r="Y1850">
        <v>0</v>
      </c>
      <c r="Z1850">
        <v>0</v>
      </c>
      <c r="AA1850">
        <v>1.0349319019752001</v>
      </c>
      <c r="AB1850">
        <v>15.97710572135902</v>
      </c>
      <c r="AC1850">
        <v>0</v>
      </c>
      <c r="AD1850">
        <v>0</v>
      </c>
      <c r="AE1850">
        <v>61.296786260928528</v>
      </c>
    </row>
    <row r="1851" spans="1:31" x14ac:dyDescent="0.3">
      <c r="A1851">
        <v>2575942</v>
      </c>
      <c r="B1851">
        <v>1</v>
      </c>
      <c r="C1851" t="s">
        <v>80</v>
      </c>
      <c r="D1851" t="s">
        <v>93</v>
      </c>
      <c r="E1851" t="s">
        <v>141</v>
      </c>
      <c r="F1851" t="s">
        <v>5512</v>
      </c>
      <c r="G1851" t="s">
        <v>301</v>
      </c>
      <c r="H1851" t="s">
        <v>135</v>
      </c>
      <c r="I1851" t="s">
        <v>136</v>
      </c>
      <c r="J1851" t="s">
        <v>137</v>
      </c>
      <c r="K1851" t="s">
        <v>144</v>
      </c>
      <c r="L1851" t="s">
        <v>5513</v>
      </c>
      <c r="M1851" t="s">
        <v>5514</v>
      </c>
      <c r="N1851">
        <v>7.977222222</v>
      </c>
      <c r="O1851">
        <v>0</v>
      </c>
      <c r="P1851">
        <v>160</v>
      </c>
      <c r="Q1851">
        <v>6</v>
      </c>
      <c r="R1851">
        <v>78</v>
      </c>
      <c r="S1851">
        <v>6</v>
      </c>
      <c r="T1851">
        <v>38</v>
      </c>
      <c r="U1851">
        <v>0</v>
      </c>
      <c r="V1851">
        <v>0</v>
      </c>
      <c r="W1851">
        <v>0</v>
      </c>
      <c r="X1851">
        <v>210.25278985744461</v>
      </c>
      <c r="Y1851">
        <v>210.46129749393117</v>
      </c>
      <c r="Z1851">
        <v>2028.6572713203532</v>
      </c>
      <c r="AA1851">
        <v>1172.0515963922023</v>
      </c>
      <c r="AB1851">
        <v>605.83633355515667</v>
      </c>
      <c r="AC1851">
        <v>0</v>
      </c>
      <c r="AD1851">
        <v>0</v>
      </c>
      <c r="AE1851">
        <v>4227.2592886190878</v>
      </c>
    </row>
    <row r="1852" spans="1:31" x14ac:dyDescent="0.3">
      <c r="A1852">
        <v>2575885</v>
      </c>
      <c r="B1852">
        <v>1</v>
      </c>
      <c r="C1852" t="s">
        <v>80</v>
      </c>
      <c r="D1852" t="s">
        <v>82</v>
      </c>
      <c r="E1852" t="s">
        <v>155</v>
      </c>
      <c r="F1852" t="s">
        <v>5515</v>
      </c>
      <c r="G1852" t="s">
        <v>194</v>
      </c>
      <c r="H1852" t="s">
        <v>157</v>
      </c>
      <c r="I1852" t="s">
        <v>136</v>
      </c>
      <c r="J1852" t="s">
        <v>137</v>
      </c>
      <c r="K1852" t="s">
        <v>144</v>
      </c>
      <c r="L1852" t="s">
        <v>5516</v>
      </c>
      <c r="M1852" t="s">
        <v>5517</v>
      </c>
      <c r="N1852">
        <v>4.2005555550000002</v>
      </c>
      <c r="O1852">
        <v>0</v>
      </c>
      <c r="P1852">
        <v>298</v>
      </c>
      <c r="Q1852">
        <v>0</v>
      </c>
      <c r="R1852">
        <v>0</v>
      </c>
      <c r="S1852">
        <v>0</v>
      </c>
      <c r="T1852">
        <v>159</v>
      </c>
      <c r="U1852">
        <v>0</v>
      </c>
      <c r="V1852">
        <v>1</v>
      </c>
      <c r="W1852">
        <v>0</v>
      </c>
      <c r="X1852">
        <v>312.20049372159764</v>
      </c>
      <c r="Y1852">
        <v>0</v>
      </c>
      <c r="Z1852">
        <v>0</v>
      </c>
      <c r="AA1852">
        <v>0</v>
      </c>
      <c r="AB1852">
        <v>405.40949759800912</v>
      </c>
      <c r="AC1852">
        <v>0</v>
      </c>
      <c r="AD1852">
        <v>8.46300179192421</v>
      </c>
      <c r="AE1852">
        <v>726.07299311153088</v>
      </c>
    </row>
    <row r="1853" spans="1:31" x14ac:dyDescent="0.3">
      <c r="A1853">
        <v>2576383</v>
      </c>
      <c r="B1853">
        <v>1</v>
      </c>
      <c r="C1853" t="s">
        <v>81</v>
      </c>
      <c r="D1853" t="s">
        <v>113</v>
      </c>
      <c r="E1853" t="s">
        <v>155</v>
      </c>
      <c r="F1853" t="s">
        <v>4816</v>
      </c>
      <c r="G1853" t="s">
        <v>206</v>
      </c>
      <c r="H1853" t="s">
        <v>157</v>
      </c>
      <c r="I1853" t="s">
        <v>136</v>
      </c>
      <c r="J1853" t="s">
        <v>137</v>
      </c>
      <c r="K1853" t="s">
        <v>138</v>
      </c>
      <c r="L1853" t="s">
        <v>5518</v>
      </c>
      <c r="M1853" t="s">
        <v>5519</v>
      </c>
      <c r="N1853">
        <v>1.499166666</v>
      </c>
      <c r="O1853">
        <v>0</v>
      </c>
      <c r="P1853">
        <v>355</v>
      </c>
      <c r="Q1853">
        <v>0</v>
      </c>
      <c r="R1853">
        <v>1</v>
      </c>
      <c r="S1853">
        <v>0</v>
      </c>
      <c r="T1853">
        <v>35</v>
      </c>
      <c r="U1853">
        <v>0</v>
      </c>
      <c r="V1853">
        <v>0</v>
      </c>
      <c r="W1853">
        <v>0</v>
      </c>
      <c r="X1853">
        <v>114.51487905815078</v>
      </c>
      <c r="Y1853">
        <v>0</v>
      </c>
      <c r="Z1853">
        <v>3.2992896695E-4</v>
      </c>
      <c r="AA1853">
        <v>0</v>
      </c>
      <c r="AB1853">
        <v>74.910077485464925</v>
      </c>
      <c r="AC1853">
        <v>0</v>
      </c>
      <c r="AD1853">
        <v>0</v>
      </c>
      <c r="AE1853">
        <v>189.42528647258266</v>
      </c>
    </row>
    <row r="1854" spans="1:31" x14ac:dyDescent="0.3">
      <c r="A1854">
        <v>2576234</v>
      </c>
      <c r="B1854">
        <v>1</v>
      </c>
      <c r="C1854" t="s">
        <v>81</v>
      </c>
      <c r="D1854" t="s">
        <v>115</v>
      </c>
      <c r="E1854" t="s">
        <v>155</v>
      </c>
      <c r="F1854" t="s">
        <v>5520</v>
      </c>
      <c r="G1854" t="s">
        <v>194</v>
      </c>
      <c r="H1854" t="s">
        <v>157</v>
      </c>
      <c r="I1854" t="s">
        <v>136</v>
      </c>
      <c r="J1854" t="s">
        <v>137</v>
      </c>
      <c r="K1854" t="s">
        <v>144</v>
      </c>
      <c r="L1854" t="s">
        <v>5521</v>
      </c>
      <c r="M1854" t="s">
        <v>5522</v>
      </c>
      <c r="N1854">
        <v>0.69916666599999999</v>
      </c>
      <c r="O1854">
        <v>0</v>
      </c>
      <c r="P1854">
        <v>4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5.8315677765144999E-2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5.8315677765144999E-2</v>
      </c>
    </row>
    <row r="1855" spans="1:31" x14ac:dyDescent="0.3">
      <c r="A1855">
        <v>2576266</v>
      </c>
      <c r="B1855">
        <v>1</v>
      </c>
      <c r="C1855" t="s">
        <v>80</v>
      </c>
      <c r="D1855" t="s">
        <v>106</v>
      </c>
      <c r="E1855" t="s">
        <v>184</v>
      </c>
      <c r="F1855" t="s">
        <v>5523</v>
      </c>
      <c r="G1855" t="s">
        <v>149</v>
      </c>
      <c r="H1855" t="s">
        <v>135</v>
      </c>
      <c r="I1855" t="s">
        <v>136</v>
      </c>
      <c r="J1855" t="s">
        <v>137</v>
      </c>
      <c r="K1855" t="s">
        <v>138</v>
      </c>
      <c r="L1855" t="s">
        <v>5524</v>
      </c>
      <c r="M1855" t="s">
        <v>5525</v>
      </c>
      <c r="N1855">
        <v>8.7055555550000001</v>
      </c>
      <c r="O1855">
        <v>0</v>
      </c>
      <c r="P1855">
        <v>270</v>
      </c>
      <c r="Q1855">
        <v>0</v>
      </c>
      <c r="R1855">
        <v>103</v>
      </c>
      <c r="S1855">
        <v>1</v>
      </c>
      <c r="T1855">
        <v>43</v>
      </c>
      <c r="U1855">
        <v>0</v>
      </c>
      <c r="V1855">
        <v>0</v>
      </c>
      <c r="W1855">
        <v>0</v>
      </c>
      <c r="X1855">
        <v>401.17440843630902</v>
      </c>
      <c r="Y1855">
        <v>0</v>
      </c>
      <c r="Z1855">
        <v>2412.7733233840481</v>
      </c>
      <c r="AA1855">
        <v>17.074674565753469</v>
      </c>
      <c r="AB1855">
        <v>362.80808916530543</v>
      </c>
      <c r="AC1855">
        <v>0</v>
      </c>
      <c r="AD1855">
        <v>0</v>
      </c>
      <c r="AE1855">
        <v>3193.8304955514159</v>
      </c>
    </row>
    <row r="1856" spans="1:31" x14ac:dyDescent="0.3">
      <c r="A1856">
        <v>2575934</v>
      </c>
      <c r="B1856">
        <v>1</v>
      </c>
      <c r="C1856" t="s">
        <v>81</v>
      </c>
      <c r="D1856" t="s">
        <v>118</v>
      </c>
      <c r="E1856" t="s">
        <v>184</v>
      </c>
      <c r="F1856" t="s">
        <v>5526</v>
      </c>
      <c r="G1856" t="s">
        <v>2863</v>
      </c>
      <c r="H1856" t="s">
        <v>135</v>
      </c>
      <c r="I1856" t="s">
        <v>136</v>
      </c>
      <c r="J1856" t="s">
        <v>3</v>
      </c>
      <c r="K1856" t="s">
        <v>138</v>
      </c>
      <c r="L1856" t="s">
        <v>5527</v>
      </c>
      <c r="M1856" t="s">
        <v>5528</v>
      </c>
      <c r="N1856">
        <v>0.57361111099999995</v>
      </c>
      <c r="O1856">
        <v>0</v>
      </c>
      <c r="P1856">
        <v>3235</v>
      </c>
      <c r="Q1856">
        <v>0</v>
      </c>
      <c r="R1856">
        <v>2</v>
      </c>
      <c r="S1856">
        <v>0</v>
      </c>
      <c r="T1856">
        <v>88</v>
      </c>
      <c r="U1856">
        <v>0</v>
      </c>
      <c r="V1856">
        <v>0</v>
      </c>
      <c r="W1856">
        <v>0</v>
      </c>
      <c r="X1856">
        <v>364.8154791142436</v>
      </c>
      <c r="Y1856">
        <v>0</v>
      </c>
      <c r="Z1856">
        <v>0</v>
      </c>
      <c r="AA1856">
        <v>0</v>
      </c>
      <c r="AB1856">
        <v>64.050086719109615</v>
      </c>
      <c r="AC1856">
        <v>0</v>
      </c>
      <c r="AD1856">
        <v>0</v>
      </c>
      <c r="AE1856">
        <v>428.86556583335323</v>
      </c>
    </row>
    <row r="1857" spans="1:31" x14ac:dyDescent="0.3">
      <c r="A1857">
        <v>2576412</v>
      </c>
      <c r="B1857">
        <v>1</v>
      </c>
      <c r="C1857" t="s">
        <v>81</v>
      </c>
      <c r="D1857" t="s">
        <v>113</v>
      </c>
      <c r="E1857" t="s">
        <v>171</v>
      </c>
      <c r="F1857" t="s">
        <v>5529</v>
      </c>
      <c r="G1857" t="s">
        <v>190</v>
      </c>
      <c r="H1857" t="s">
        <v>157</v>
      </c>
      <c r="I1857" t="s">
        <v>136</v>
      </c>
      <c r="J1857" t="s">
        <v>137</v>
      </c>
      <c r="K1857" t="s">
        <v>138</v>
      </c>
      <c r="L1857" t="s">
        <v>5530</v>
      </c>
      <c r="M1857" t="s">
        <v>5531</v>
      </c>
      <c r="N1857">
        <v>1.878055555</v>
      </c>
      <c r="O1857">
        <v>0</v>
      </c>
      <c r="P1857">
        <v>7</v>
      </c>
      <c r="Q1857">
        <v>0</v>
      </c>
      <c r="R1857">
        <v>3</v>
      </c>
      <c r="S1857">
        <v>0</v>
      </c>
      <c r="T1857">
        <v>5</v>
      </c>
      <c r="U1857">
        <v>0</v>
      </c>
      <c r="V1857">
        <v>0</v>
      </c>
      <c r="W1857">
        <v>0</v>
      </c>
      <c r="X1857">
        <v>3.2367174310746103</v>
      </c>
      <c r="Y1857">
        <v>0</v>
      </c>
      <c r="Z1857">
        <v>0.66373905670883349</v>
      </c>
      <c r="AA1857">
        <v>0</v>
      </c>
      <c r="AB1857">
        <v>14.35081398215585</v>
      </c>
      <c r="AC1857">
        <v>0</v>
      </c>
      <c r="AD1857">
        <v>0</v>
      </c>
      <c r="AE1857">
        <v>18.251270469939293</v>
      </c>
    </row>
    <row r="1858" spans="1:31" x14ac:dyDescent="0.3">
      <c r="A1858">
        <v>2576074</v>
      </c>
      <c r="B1858">
        <v>1</v>
      </c>
      <c r="C1858" t="s">
        <v>80</v>
      </c>
      <c r="D1858" t="s">
        <v>103</v>
      </c>
      <c r="E1858" t="s">
        <v>141</v>
      </c>
      <c r="F1858" t="s">
        <v>5532</v>
      </c>
      <c r="G1858" t="s">
        <v>134</v>
      </c>
      <c r="H1858" t="s">
        <v>135</v>
      </c>
      <c r="I1858" t="s">
        <v>136</v>
      </c>
      <c r="J1858" t="s">
        <v>137</v>
      </c>
      <c r="K1858" t="s">
        <v>138</v>
      </c>
      <c r="L1858" t="s">
        <v>5533</v>
      </c>
      <c r="M1858" t="s">
        <v>5534</v>
      </c>
      <c r="N1858">
        <v>2.0775000000000001</v>
      </c>
      <c r="O1858">
        <v>0</v>
      </c>
      <c r="P1858">
        <v>346</v>
      </c>
      <c r="Q1858">
        <v>1</v>
      </c>
      <c r="R1858">
        <v>11</v>
      </c>
      <c r="S1858">
        <v>1</v>
      </c>
      <c r="T1858">
        <v>24</v>
      </c>
      <c r="U1858">
        <v>0</v>
      </c>
      <c r="V1858">
        <v>0</v>
      </c>
      <c r="W1858">
        <v>0</v>
      </c>
      <c r="X1858">
        <v>173.0347050840048</v>
      </c>
      <c r="Y1858">
        <v>169.24603853872856</v>
      </c>
      <c r="Z1858">
        <v>60.828307313308031</v>
      </c>
      <c r="AA1858">
        <v>683.61256040025205</v>
      </c>
      <c r="AB1858">
        <v>194.30540240756585</v>
      </c>
      <c r="AC1858">
        <v>0</v>
      </c>
      <c r="AD1858">
        <v>0</v>
      </c>
      <c r="AE1858">
        <v>1281.0270137438592</v>
      </c>
    </row>
    <row r="1859" spans="1:31" x14ac:dyDescent="0.3">
      <c r="A1859">
        <v>2576120</v>
      </c>
      <c r="B1859">
        <v>1</v>
      </c>
      <c r="C1859" t="s">
        <v>81</v>
      </c>
      <c r="D1859" t="s">
        <v>119</v>
      </c>
      <c r="E1859" t="s">
        <v>155</v>
      </c>
      <c r="F1859" t="s">
        <v>5535</v>
      </c>
      <c r="G1859" t="s">
        <v>194</v>
      </c>
      <c r="H1859" t="s">
        <v>157</v>
      </c>
      <c r="I1859" t="s">
        <v>136</v>
      </c>
      <c r="J1859" t="s">
        <v>137</v>
      </c>
      <c r="K1859" t="s">
        <v>144</v>
      </c>
      <c r="L1859" t="s">
        <v>5536</v>
      </c>
      <c r="M1859" t="s">
        <v>5537</v>
      </c>
      <c r="N1859">
        <v>0.45500000000000002</v>
      </c>
      <c r="O1859">
        <v>0</v>
      </c>
      <c r="P1859">
        <v>7</v>
      </c>
      <c r="Q1859">
        <v>0</v>
      </c>
      <c r="R1859">
        <v>15</v>
      </c>
      <c r="S1859">
        <v>0</v>
      </c>
      <c r="T1859">
        <v>1</v>
      </c>
      <c r="U1859">
        <v>0</v>
      </c>
      <c r="V1859">
        <v>0</v>
      </c>
      <c r="W1859">
        <v>0</v>
      </c>
      <c r="X1859">
        <v>4.0726003530029996E-2</v>
      </c>
      <c r="Y1859">
        <v>0</v>
      </c>
      <c r="Z1859">
        <v>41.269561125517626</v>
      </c>
      <c r="AA1859">
        <v>0</v>
      </c>
      <c r="AB1859">
        <v>1.8291813010631102</v>
      </c>
      <c r="AC1859">
        <v>0</v>
      </c>
      <c r="AD1859">
        <v>0</v>
      </c>
      <c r="AE1859">
        <v>43.139468430110767</v>
      </c>
    </row>
    <row r="1860" spans="1:31" x14ac:dyDescent="0.3">
      <c r="A1860">
        <v>2603548</v>
      </c>
      <c r="B1860">
        <v>1</v>
      </c>
      <c r="C1860" t="s">
        <v>81</v>
      </c>
      <c r="D1860" t="s">
        <v>122</v>
      </c>
      <c r="E1860" t="s">
        <v>141</v>
      </c>
      <c r="F1860" t="s">
        <v>5538</v>
      </c>
      <c r="G1860" t="s">
        <v>134</v>
      </c>
      <c r="H1860" t="s">
        <v>135</v>
      </c>
      <c r="I1860" t="s">
        <v>136</v>
      </c>
      <c r="J1860" t="s">
        <v>137</v>
      </c>
      <c r="K1860" t="s">
        <v>138</v>
      </c>
      <c r="L1860" t="s">
        <v>5539</v>
      </c>
      <c r="M1860" t="s">
        <v>5540</v>
      </c>
      <c r="N1860">
        <v>0.75</v>
      </c>
      <c r="O1860">
        <v>2</v>
      </c>
      <c r="P1860">
        <v>4570</v>
      </c>
      <c r="Q1860">
        <v>0</v>
      </c>
      <c r="R1860">
        <v>13</v>
      </c>
      <c r="S1860">
        <v>19</v>
      </c>
      <c r="T1860">
        <v>1049</v>
      </c>
      <c r="U1860">
        <v>8</v>
      </c>
      <c r="V1860">
        <v>0</v>
      </c>
      <c r="W1860">
        <v>0.39269381073090004</v>
      </c>
      <c r="X1860">
        <v>646.51178476858411</v>
      </c>
      <c r="Y1860">
        <v>0</v>
      </c>
      <c r="Z1860">
        <v>1.2133727322774002</v>
      </c>
      <c r="AA1860">
        <v>59.791711873810698</v>
      </c>
      <c r="AB1860">
        <v>329.42015590407948</v>
      </c>
      <c r="AC1860">
        <v>1951.222256452839</v>
      </c>
      <c r="AD1860">
        <v>0</v>
      </c>
      <c r="AE1860">
        <v>2988.551975542322</v>
      </c>
    </row>
    <row r="1861" spans="1:31" x14ac:dyDescent="0.3">
      <c r="A1861">
        <v>2575871</v>
      </c>
      <c r="B1861">
        <v>1</v>
      </c>
      <c r="C1861" t="s">
        <v>80</v>
      </c>
      <c r="D1861" t="s">
        <v>103</v>
      </c>
      <c r="E1861" t="s">
        <v>155</v>
      </c>
      <c r="F1861" t="s">
        <v>1398</v>
      </c>
      <c r="G1861" t="s">
        <v>143</v>
      </c>
      <c r="H1861" t="s">
        <v>157</v>
      </c>
      <c r="I1861" t="s">
        <v>136</v>
      </c>
      <c r="J1861" t="s">
        <v>137</v>
      </c>
      <c r="K1861" t="s">
        <v>144</v>
      </c>
      <c r="L1861" t="s">
        <v>5541</v>
      </c>
      <c r="M1861" t="s">
        <v>5542</v>
      </c>
      <c r="N1861">
        <v>6.466388888</v>
      </c>
      <c r="O1861">
        <v>0</v>
      </c>
      <c r="P1861">
        <v>282</v>
      </c>
      <c r="Q1861">
        <v>0</v>
      </c>
      <c r="R1861">
        <v>2</v>
      </c>
      <c r="S1861">
        <v>0</v>
      </c>
      <c r="T1861">
        <v>30</v>
      </c>
      <c r="U1861">
        <v>0</v>
      </c>
      <c r="V1861">
        <v>0</v>
      </c>
      <c r="W1861">
        <v>0</v>
      </c>
      <c r="X1861">
        <v>394.25655706027749</v>
      </c>
      <c r="Y1861">
        <v>0</v>
      </c>
      <c r="Z1861">
        <v>4.0862331881945595</v>
      </c>
      <c r="AA1861">
        <v>0</v>
      </c>
      <c r="AB1861">
        <v>467.76859670536226</v>
      </c>
      <c r="AC1861">
        <v>0</v>
      </c>
      <c r="AD1861">
        <v>0</v>
      </c>
      <c r="AE1861">
        <v>866.11138695383431</v>
      </c>
    </row>
    <row r="1862" spans="1:31" x14ac:dyDescent="0.3">
      <c r="A1862">
        <v>2576011</v>
      </c>
      <c r="B1862">
        <v>1</v>
      </c>
      <c r="C1862" t="s">
        <v>80</v>
      </c>
      <c r="D1862" t="s">
        <v>94</v>
      </c>
      <c r="E1862" t="s">
        <v>147</v>
      </c>
      <c r="F1862" t="s">
        <v>5543</v>
      </c>
      <c r="G1862" t="s">
        <v>194</v>
      </c>
      <c r="H1862" t="s">
        <v>135</v>
      </c>
      <c r="I1862" t="s">
        <v>136</v>
      </c>
      <c r="J1862" t="s">
        <v>137</v>
      </c>
      <c r="K1862" t="s">
        <v>144</v>
      </c>
      <c r="L1862" t="s">
        <v>5544</v>
      </c>
      <c r="M1862" t="s">
        <v>5545</v>
      </c>
      <c r="N1862">
        <v>9.6286111109999997</v>
      </c>
      <c r="O1862">
        <v>0</v>
      </c>
      <c r="P1862">
        <v>244</v>
      </c>
      <c r="Q1862">
        <v>0</v>
      </c>
      <c r="R1862">
        <v>18</v>
      </c>
      <c r="S1862">
        <v>21</v>
      </c>
      <c r="T1862">
        <v>39</v>
      </c>
      <c r="U1862">
        <v>1</v>
      </c>
      <c r="V1862">
        <v>0</v>
      </c>
      <c r="W1862">
        <v>0</v>
      </c>
      <c r="X1862">
        <v>295.028174022293</v>
      </c>
      <c r="Y1862">
        <v>0</v>
      </c>
      <c r="Z1862">
        <v>93.660557117536385</v>
      </c>
      <c r="AA1862">
        <v>337.00979679470259</v>
      </c>
      <c r="AB1862">
        <v>297.11680681215006</v>
      </c>
      <c r="AC1862">
        <v>3728.9731066336763</v>
      </c>
      <c r="AD1862">
        <v>0</v>
      </c>
      <c r="AE1862">
        <v>4751.7884413803586</v>
      </c>
    </row>
    <row r="1863" spans="1:31" x14ac:dyDescent="0.3">
      <c r="A1863">
        <v>2575865</v>
      </c>
      <c r="B1863">
        <v>1</v>
      </c>
      <c r="C1863" t="s">
        <v>81</v>
      </c>
      <c r="D1863" t="s">
        <v>127</v>
      </c>
      <c r="E1863" t="s">
        <v>141</v>
      </c>
      <c r="F1863" t="s">
        <v>5546</v>
      </c>
      <c r="G1863" t="s">
        <v>134</v>
      </c>
      <c r="H1863" t="s">
        <v>135</v>
      </c>
      <c r="I1863" t="s">
        <v>136</v>
      </c>
      <c r="J1863" t="s">
        <v>137</v>
      </c>
      <c r="K1863" t="s">
        <v>138</v>
      </c>
      <c r="L1863" t="s">
        <v>5547</v>
      </c>
      <c r="M1863" t="s">
        <v>5548</v>
      </c>
      <c r="N1863">
        <v>1.292777777</v>
      </c>
      <c r="O1863">
        <v>0</v>
      </c>
      <c r="P1863">
        <v>368</v>
      </c>
      <c r="Q1863">
        <v>0</v>
      </c>
      <c r="R1863">
        <v>0</v>
      </c>
      <c r="S1863">
        <v>0</v>
      </c>
      <c r="T1863">
        <v>16</v>
      </c>
      <c r="U1863">
        <v>0</v>
      </c>
      <c r="V1863">
        <v>0</v>
      </c>
      <c r="W1863">
        <v>0</v>
      </c>
      <c r="X1863">
        <v>92.303038083228614</v>
      </c>
      <c r="Y1863">
        <v>0</v>
      </c>
      <c r="Z1863">
        <v>0</v>
      </c>
      <c r="AA1863">
        <v>0</v>
      </c>
      <c r="AB1863">
        <v>18.073030376935336</v>
      </c>
      <c r="AC1863">
        <v>0</v>
      </c>
      <c r="AD1863">
        <v>0</v>
      </c>
      <c r="AE1863">
        <v>110.37606846016395</v>
      </c>
    </row>
    <row r="1864" spans="1:31" x14ac:dyDescent="0.3">
      <c r="A1864">
        <v>2576406</v>
      </c>
      <c r="B1864">
        <v>1</v>
      </c>
      <c r="C1864" t="s">
        <v>80</v>
      </c>
      <c r="D1864" t="s">
        <v>83</v>
      </c>
      <c r="E1864" t="s">
        <v>171</v>
      </c>
      <c r="F1864" t="s">
        <v>4299</v>
      </c>
      <c r="G1864" t="s">
        <v>190</v>
      </c>
      <c r="H1864" t="s">
        <v>157</v>
      </c>
      <c r="I1864" t="s">
        <v>136</v>
      </c>
      <c r="J1864" t="s">
        <v>137</v>
      </c>
      <c r="K1864" t="s">
        <v>138</v>
      </c>
      <c r="L1864" t="s">
        <v>5549</v>
      </c>
      <c r="M1864" t="s">
        <v>5550</v>
      </c>
      <c r="N1864">
        <v>0.37638888799999998</v>
      </c>
      <c r="O1864">
        <v>0</v>
      </c>
      <c r="P1864">
        <v>52</v>
      </c>
      <c r="Q1864">
        <v>0</v>
      </c>
      <c r="R1864">
        <v>0</v>
      </c>
      <c r="S1864">
        <v>0</v>
      </c>
      <c r="T1864">
        <v>20</v>
      </c>
      <c r="U1864">
        <v>0</v>
      </c>
      <c r="V1864">
        <v>0</v>
      </c>
      <c r="W1864">
        <v>0</v>
      </c>
      <c r="X1864">
        <v>4.2963842494963105</v>
      </c>
      <c r="Y1864">
        <v>0</v>
      </c>
      <c r="Z1864">
        <v>0</v>
      </c>
      <c r="AA1864">
        <v>0</v>
      </c>
      <c r="AB1864">
        <v>17.581634223624601</v>
      </c>
      <c r="AC1864">
        <v>0</v>
      </c>
      <c r="AD1864">
        <v>0</v>
      </c>
      <c r="AE1864">
        <v>21.87801847312091</v>
      </c>
    </row>
    <row r="1865" spans="1:31" x14ac:dyDescent="0.3">
      <c r="A1865">
        <v>2575782</v>
      </c>
      <c r="B1865">
        <v>1</v>
      </c>
      <c r="C1865" t="s">
        <v>80</v>
      </c>
      <c r="D1865" t="s">
        <v>110</v>
      </c>
      <c r="E1865" t="s">
        <v>132</v>
      </c>
      <c r="F1865" t="s">
        <v>5551</v>
      </c>
      <c r="G1865" t="s">
        <v>318</v>
      </c>
      <c r="H1865" t="s">
        <v>276</v>
      </c>
      <c r="I1865" t="s">
        <v>136</v>
      </c>
      <c r="J1865" t="s">
        <v>137</v>
      </c>
      <c r="K1865" t="s">
        <v>144</v>
      </c>
      <c r="L1865" t="s">
        <v>5552</v>
      </c>
      <c r="M1865" t="s">
        <v>5553</v>
      </c>
      <c r="N1865">
        <v>0.71750000000000003</v>
      </c>
      <c r="O1865">
        <v>0</v>
      </c>
      <c r="P1865">
        <v>401</v>
      </c>
      <c r="Q1865">
        <v>0</v>
      </c>
      <c r="R1865">
        <v>0</v>
      </c>
      <c r="S1865">
        <v>1</v>
      </c>
      <c r="T1865">
        <v>193</v>
      </c>
      <c r="U1865">
        <v>0</v>
      </c>
      <c r="V1865">
        <v>0</v>
      </c>
      <c r="W1865">
        <v>0</v>
      </c>
      <c r="X1865">
        <v>65.994559125238311</v>
      </c>
      <c r="Y1865">
        <v>0</v>
      </c>
      <c r="Z1865">
        <v>0</v>
      </c>
      <c r="AA1865">
        <v>2.7237997208058</v>
      </c>
      <c r="AB1865">
        <v>70.591992305280797</v>
      </c>
      <c r="AC1865">
        <v>0</v>
      </c>
      <c r="AD1865">
        <v>0</v>
      </c>
      <c r="AE1865">
        <v>139.31035115132491</v>
      </c>
    </row>
    <row r="1866" spans="1:31" x14ac:dyDescent="0.3">
      <c r="A1866">
        <v>2575994</v>
      </c>
      <c r="B1866">
        <v>1</v>
      </c>
      <c r="C1866" t="s">
        <v>81</v>
      </c>
      <c r="D1866" t="s">
        <v>127</v>
      </c>
      <c r="E1866" t="s">
        <v>147</v>
      </c>
      <c r="F1866" t="s">
        <v>2172</v>
      </c>
      <c r="G1866" t="s">
        <v>134</v>
      </c>
      <c r="H1866" t="s">
        <v>135</v>
      </c>
      <c r="I1866" t="s">
        <v>136</v>
      </c>
      <c r="J1866" t="s">
        <v>137</v>
      </c>
      <c r="K1866" t="s">
        <v>138</v>
      </c>
      <c r="L1866" t="s">
        <v>5554</v>
      </c>
      <c r="M1866" t="s">
        <v>5555</v>
      </c>
      <c r="N1866">
        <v>5.1111111000000001E-2</v>
      </c>
      <c r="O1866">
        <v>4</v>
      </c>
      <c r="P1866">
        <v>78</v>
      </c>
      <c r="Q1866">
        <v>100</v>
      </c>
      <c r="R1866">
        <v>75</v>
      </c>
      <c r="S1866">
        <v>2</v>
      </c>
      <c r="T1866">
        <v>8</v>
      </c>
      <c r="U1866">
        <v>0</v>
      </c>
      <c r="V1866">
        <v>0</v>
      </c>
      <c r="W1866">
        <v>4.5678752356680008E-2</v>
      </c>
      <c r="X1866">
        <v>0.70450990563581328</v>
      </c>
      <c r="Y1866">
        <v>8.0668274534681803</v>
      </c>
      <c r="Z1866">
        <v>6.4845473473198618</v>
      </c>
      <c r="AA1866">
        <v>0.46369229151402674</v>
      </c>
      <c r="AB1866">
        <v>0.28599280821765333</v>
      </c>
      <c r="AC1866">
        <v>0</v>
      </c>
      <c r="AD1866">
        <v>0</v>
      </c>
      <c r="AE1866">
        <v>16.051248558512217</v>
      </c>
    </row>
    <row r="1867" spans="1:31" x14ac:dyDescent="0.3">
      <c r="A1867">
        <v>2575851</v>
      </c>
      <c r="B1867">
        <v>1</v>
      </c>
      <c r="C1867" t="s">
        <v>80</v>
      </c>
      <c r="D1867" t="s">
        <v>91</v>
      </c>
      <c r="E1867" t="s">
        <v>141</v>
      </c>
      <c r="F1867" t="s">
        <v>5556</v>
      </c>
      <c r="G1867" t="s">
        <v>134</v>
      </c>
      <c r="H1867" t="s">
        <v>135</v>
      </c>
      <c r="I1867" t="s">
        <v>136</v>
      </c>
      <c r="J1867" t="s">
        <v>137</v>
      </c>
      <c r="K1867" t="s">
        <v>138</v>
      </c>
      <c r="L1867" t="s">
        <v>5557</v>
      </c>
      <c r="M1867" t="s">
        <v>5558</v>
      </c>
      <c r="N1867">
        <v>0.53611111099999997</v>
      </c>
      <c r="O1867">
        <v>0</v>
      </c>
      <c r="P1867">
        <v>0</v>
      </c>
      <c r="Q1867">
        <v>0</v>
      </c>
      <c r="R1867">
        <v>0</v>
      </c>
      <c r="S1867">
        <v>6</v>
      </c>
      <c r="T1867">
        <v>2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2207.5051409229754</v>
      </c>
      <c r="AB1867">
        <v>1.762611683288889</v>
      </c>
      <c r="AC1867">
        <v>0</v>
      </c>
      <c r="AD1867">
        <v>0</v>
      </c>
      <c r="AE1867">
        <v>2209.2677526062644</v>
      </c>
    </row>
    <row r="1868" spans="1:31" x14ac:dyDescent="0.3">
      <c r="A1868">
        <v>2575951</v>
      </c>
      <c r="B1868">
        <v>1</v>
      </c>
      <c r="C1868" t="s">
        <v>80</v>
      </c>
      <c r="D1868" t="s">
        <v>97</v>
      </c>
      <c r="E1868" t="s">
        <v>166</v>
      </c>
      <c r="F1868" t="s">
        <v>5559</v>
      </c>
      <c r="G1868" t="s">
        <v>181</v>
      </c>
      <c r="H1868" t="s">
        <v>157</v>
      </c>
      <c r="I1868" t="s">
        <v>136</v>
      </c>
      <c r="J1868" t="s">
        <v>137</v>
      </c>
      <c r="K1868" t="s">
        <v>138</v>
      </c>
      <c r="L1868" t="s">
        <v>5560</v>
      </c>
      <c r="M1868" t="s">
        <v>5561</v>
      </c>
      <c r="N1868">
        <v>4.5041666659999997</v>
      </c>
      <c r="O1868">
        <v>0</v>
      </c>
      <c r="P1868">
        <v>1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1.2343959654956875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1.2343959654956875</v>
      </c>
    </row>
    <row r="1869" spans="1:31" x14ac:dyDescent="0.3">
      <c r="A1869">
        <v>2576143</v>
      </c>
      <c r="B1869">
        <v>1</v>
      </c>
      <c r="C1869" t="s">
        <v>80</v>
      </c>
      <c r="D1869" t="s">
        <v>94</v>
      </c>
      <c r="E1869" t="s">
        <v>155</v>
      </c>
      <c r="F1869" t="s">
        <v>3940</v>
      </c>
      <c r="G1869" t="s">
        <v>202</v>
      </c>
      <c r="H1869" t="s">
        <v>157</v>
      </c>
      <c r="I1869" t="s">
        <v>136</v>
      </c>
      <c r="J1869" t="s">
        <v>137</v>
      </c>
      <c r="K1869" t="s">
        <v>138</v>
      </c>
      <c r="L1869" t="s">
        <v>5562</v>
      </c>
      <c r="M1869" t="s">
        <v>5563</v>
      </c>
      <c r="N1869">
        <v>0.46694444400000001</v>
      </c>
      <c r="O1869">
        <v>0</v>
      </c>
      <c r="P1869">
        <v>289</v>
      </c>
      <c r="Q1869">
        <v>0</v>
      </c>
      <c r="R1869">
        <v>0</v>
      </c>
      <c r="S1869">
        <v>0</v>
      </c>
      <c r="T1869">
        <v>12</v>
      </c>
      <c r="U1869">
        <v>0</v>
      </c>
      <c r="V1869">
        <v>0</v>
      </c>
      <c r="W1869">
        <v>0</v>
      </c>
      <c r="X1869">
        <v>26.181087678517446</v>
      </c>
      <c r="Y1869">
        <v>0</v>
      </c>
      <c r="Z1869">
        <v>0</v>
      </c>
      <c r="AA1869">
        <v>0</v>
      </c>
      <c r="AB1869">
        <v>1.9000297417126149</v>
      </c>
      <c r="AC1869">
        <v>0</v>
      </c>
      <c r="AD1869">
        <v>0</v>
      </c>
      <c r="AE1869">
        <v>28.081117420230061</v>
      </c>
    </row>
    <row r="1870" spans="1:31" x14ac:dyDescent="0.3">
      <c r="A1870">
        <v>2576094</v>
      </c>
      <c r="B1870">
        <v>1</v>
      </c>
      <c r="C1870" t="s">
        <v>81</v>
      </c>
      <c r="D1870" t="s">
        <v>123</v>
      </c>
      <c r="E1870" t="s">
        <v>147</v>
      </c>
      <c r="F1870" t="s">
        <v>5564</v>
      </c>
      <c r="G1870" t="s">
        <v>134</v>
      </c>
      <c r="H1870" t="s">
        <v>135</v>
      </c>
      <c r="I1870" t="s">
        <v>136</v>
      </c>
      <c r="J1870" t="s">
        <v>137</v>
      </c>
      <c r="K1870" t="s">
        <v>138</v>
      </c>
      <c r="L1870" t="s">
        <v>5565</v>
      </c>
      <c r="M1870" t="s">
        <v>5566</v>
      </c>
      <c r="N1870">
        <v>0.26138888799999999</v>
      </c>
      <c r="O1870">
        <v>4</v>
      </c>
      <c r="P1870">
        <v>59</v>
      </c>
      <c r="Q1870">
        <v>127</v>
      </c>
      <c r="R1870">
        <v>324</v>
      </c>
      <c r="S1870">
        <v>18</v>
      </c>
      <c r="T1870">
        <v>81</v>
      </c>
      <c r="U1870">
        <v>0</v>
      </c>
      <c r="V1870">
        <v>0</v>
      </c>
      <c r="W1870">
        <v>1.2419065945778833</v>
      </c>
      <c r="X1870">
        <v>3.2625970143438985</v>
      </c>
      <c r="Y1870">
        <v>53.871321752529219</v>
      </c>
      <c r="Z1870">
        <v>58.67630054539471</v>
      </c>
      <c r="AA1870">
        <v>8.0446326145714355</v>
      </c>
      <c r="AB1870">
        <v>18.599752805458206</v>
      </c>
      <c r="AC1870">
        <v>0</v>
      </c>
      <c r="AD1870">
        <v>0</v>
      </c>
      <c r="AE1870">
        <v>143.69651132687534</v>
      </c>
    </row>
    <row r="1871" spans="1:31" x14ac:dyDescent="0.3">
      <c r="A1871">
        <v>2575845</v>
      </c>
      <c r="B1871">
        <v>1</v>
      </c>
      <c r="C1871" t="s">
        <v>81</v>
      </c>
      <c r="D1871" t="s">
        <v>123</v>
      </c>
      <c r="E1871" t="s">
        <v>147</v>
      </c>
      <c r="F1871" t="s">
        <v>5567</v>
      </c>
      <c r="G1871" t="s">
        <v>134</v>
      </c>
      <c r="H1871" t="s">
        <v>135</v>
      </c>
      <c r="I1871" t="s">
        <v>136</v>
      </c>
      <c r="J1871" t="s">
        <v>137</v>
      </c>
      <c r="K1871" t="s">
        <v>138</v>
      </c>
      <c r="L1871" t="s">
        <v>5568</v>
      </c>
      <c r="M1871" t="s">
        <v>5569</v>
      </c>
      <c r="N1871">
        <v>1.7894444439999999</v>
      </c>
      <c r="O1871">
        <v>0</v>
      </c>
      <c r="P1871">
        <v>1</v>
      </c>
      <c r="Q1871">
        <v>1</v>
      </c>
      <c r="R1871">
        <v>34</v>
      </c>
      <c r="S1871">
        <v>1</v>
      </c>
      <c r="T1871">
        <v>3</v>
      </c>
      <c r="U1871">
        <v>0</v>
      </c>
      <c r="V1871">
        <v>0</v>
      </c>
      <c r="W1871">
        <v>0</v>
      </c>
      <c r="X1871">
        <v>0</v>
      </c>
      <c r="Y1871">
        <v>32.74722664177775</v>
      </c>
      <c r="Z1871">
        <v>127.58148736181565</v>
      </c>
      <c r="AA1871">
        <v>3.2740977544144441</v>
      </c>
      <c r="AB1871">
        <v>3.9100299435300405</v>
      </c>
      <c r="AC1871">
        <v>0</v>
      </c>
      <c r="AD1871">
        <v>0</v>
      </c>
      <c r="AE1871">
        <v>167.51284170153789</v>
      </c>
    </row>
    <row r="1872" spans="1:31" x14ac:dyDescent="0.3">
      <c r="A1872">
        <v>2576535</v>
      </c>
      <c r="B1872">
        <v>1</v>
      </c>
      <c r="C1872" t="s">
        <v>80</v>
      </c>
      <c r="D1872" t="s">
        <v>103</v>
      </c>
      <c r="E1872" t="s">
        <v>171</v>
      </c>
      <c r="F1872" t="s">
        <v>5570</v>
      </c>
      <c r="G1872" t="s">
        <v>190</v>
      </c>
      <c r="H1872" t="s">
        <v>157</v>
      </c>
      <c r="I1872" t="s">
        <v>136</v>
      </c>
      <c r="J1872" t="s">
        <v>137</v>
      </c>
      <c r="K1872" t="s">
        <v>138</v>
      </c>
      <c r="L1872" t="s">
        <v>5571</v>
      </c>
      <c r="M1872" t="s">
        <v>5572</v>
      </c>
      <c r="N1872">
        <v>0.33833333300000001</v>
      </c>
      <c r="O1872">
        <v>0</v>
      </c>
      <c r="P1872">
        <v>29</v>
      </c>
      <c r="Q1872">
        <v>0</v>
      </c>
      <c r="R1872">
        <v>0</v>
      </c>
      <c r="S1872">
        <v>0</v>
      </c>
      <c r="T1872">
        <v>3</v>
      </c>
      <c r="U1872">
        <v>0</v>
      </c>
      <c r="V1872">
        <v>0</v>
      </c>
      <c r="W1872">
        <v>0</v>
      </c>
      <c r="X1872">
        <v>3.2064976218016001</v>
      </c>
      <c r="Y1872">
        <v>0</v>
      </c>
      <c r="Z1872">
        <v>0</v>
      </c>
      <c r="AA1872">
        <v>0</v>
      </c>
      <c r="AB1872">
        <v>0.103146013142375</v>
      </c>
      <c r="AC1872">
        <v>0</v>
      </c>
      <c r="AD1872">
        <v>0</v>
      </c>
      <c r="AE1872">
        <v>3.3096436349439751</v>
      </c>
    </row>
    <row r="1873" spans="1:31" x14ac:dyDescent="0.3">
      <c r="A1873">
        <v>2576037</v>
      </c>
      <c r="B1873">
        <v>1</v>
      </c>
      <c r="C1873" t="s">
        <v>80</v>
      </c>
      <c r="D1873" t="s">
        <v>110</v>
      </c>
      <c r="E1873" t="s">
        <v>184</v>
      </c>
      <c r="F1873" t="s">
        <v>5573</v>
      </c>
      <c r="G1873" t="s">
        <v>194</v>
      </c>
      <c r="H1873" t="s">
        <v>135</v>
      </c>
      <c r="I1873" t="s">
        <v>136</v>
      </c>
      <c r="J1873" t="s">
        <v>137</v>
      </c>
      <c r="K1873" t="s">
        <v>144</v>
      </c>
      <c r="L1873" t="s">
        <v>5574</v>
      </c>
      <c r="M1873" t="s">
        <v>5575</v>
      </c>
      <c r="N1873">
        <v>4.6008333329999997</v>
      </c>
      <c r="O1873">
        <v>0</v>
      </c>
      <c r="P1873">
        <v>547</v>
      </c>
      <c r="Q1873">
        <v>0</v>
      </c>
      <c r="R1873">
        <v>0</v>
      </c>
      <c r="S1873">
        <v>0</v>
      </c>
      <c r="T1873">
        <v>119</v>
      </c>
      <c r="U1873">
        <v>0</v>
      </c>
      <c r="V1873">
        <v>0</v>
      </c>
      <c r="W1873">
        <v>0</v>
      </c>
      <c r="X1873">
        <v>637.78214628886167</v>
      </c>
      <c r="Y1873">
        <v>0</v>
      </c>
      <c r="Z1873">
        <v>0</v>
      </c>
      <c r="AA1873">
        <v>0</v>
      </c>
      <c r="AB1873">
        <v>1216.8013261507513</v>
      </c>
      <c r="AC1873">
        <v>0</v>
      </c>
      <c r="AD1873">
        <v>0</v>
      </c>
      <c r="AE1873">
        <v>1854.5834724396129</v>
      </c>
    </row>
    <row r="1874" spans="1:31" x14ac:dyDescent="0.3">
      <c r="A1874">
        <v>2576077</v>
      </c>
      <c r="B1874">
        <v>1</v>
      </c>
      <c r="C1874" t="s">
        <v>80</v>
      </c>
      <c r="D1874" t="s">
        <v>93</v>
      </c>
      <c r="E1874" t="s">
        <v>155</v>
      </c>
      <c r="F1874" t="s">
        <v>5576</v>
      </c>
      <c r="G1874" t="s">
        <v>229</v>
      </c>
      <c r="H1874" t="s">
        <v>157</v>
      </c>
      <c r="I1874" t="s">
        <v>136</v>
      </c>
      <c r="J1874" t="s">
        <v>137</v>
      </c>
      <c r="K1874" t="s">
        <v>138</v>
      </c>
      <c r="L1874" t="s">
        <v>5577</v>
      </c>
      <c r="M1874" t="s">
        <v>5578</v>
      </c>
      <c r="N1874">
        <v>2.5988888879999998</v>
      </c>
      <c r="O1874">
        <v>0</v>
      </c>
      <c r="P1874">
        <v>149</v>
      </c>
      <c r="Q1874">
        <v>0</v>
      </c>
      <c r="R1874">
        <v>13</v>
      </c>
      <c r="S1874">
        <v>0</v>
      </c>
      <c r="T1874">
        <v>22</v>
      </c>
      <c r="U1874">
        <v>0</v>
      </c>
      <c r="V1874">
        <v>0</v>
      </c>
      <c r="W1874">
        <v>0</v>
      </c>
      <c r="X1874">
        <v>24.443767366893152</v>
      </c>
      <c r="Y1874">
        <v>0</v>
      </c>
      <c r="Z1874">
        <v>10.170445403901565</v>
      </c>
      <c r="AA1874">
        <v>0</v>
      </c>
      <c r="AB1874">
        <v>19.461837705480121</v>
      </c>
      <c r="AC1874">
        <v>0</v>
      </c>
      <c r="AD1874">
        <v>0</v>
      </c>
      <c r="AE1874">
        <v>54.076050476274837</v>
      </c>
    </row>
    <row r="1875" spans="1:31" x14ac:dyDescent="0.3">
      <c r="A1875">
        <v>2576409</v>
      </c>
      <c r="B1875">
        <v>1</v>
      </c>
      <c r="C1875" t="s">
        <v>80</v>
      </c>
      <c r="D1875" t="s">
        <v>83</v>
      </c>
      <c r="E1875" t="s">
        <v>155</v>
      </c>
      <c r="F1875" t="s">
        <v>5579</v>
      </c>
      <c r="G1875" t="s">
        <v>202</v>
      </c>
      <c r="H1875" t="s">
        <v>157</v>
      </c>
      <c r="I1875" t="s">
        <v>136</v>
      </c>
      <c r="J1875" t="s">
        <v>137</v>
      </c>
      <c r="K1875" t="s">
        <v>138</v>
      </c>
      <c r="L1875" t="s">
        <v>5580</v>
      </c>
      <c r="M1875" t="s">
        <v>5581</v>
      </c>
      <c r="N1875">
        <v>0.436111111</v>
      </c>
      <c r="O1875">
        <v>0</v>
      </c>
      <c r="P1875">
        <v>507</v>
      </c>
      <c r="Q1875">
        <v>0</v>
      </c>
      <c r="R1875">
        <v>0</v>
      </c>
      <c r="S1875">
        <v>0</v>
      </c>
      <c r="T1875">
        <v>82</v>
      </c>
      <c r="U1875">
        <v>0</v>
      </c>
      <c r="V1875">
        <v>0</v>
      </c>
      <c r="W1875">
        <v>0</v>
      </c>
      <c r="X1875">
        <v>53.10872477406064</v>
      </c>
      <c r="Y1875">
        <v>0</v>
      </c>
      <c r="Z1875">
        <v>0</v>
      </c>
      <c r="AA1875">
        <v>0</v>
      </c>
      <c r="AB1875">
        <v>59.236291772834207</v>
      </c>
      <c r="AC1875">
        <v>0</v>
      </c>
      <c r="AD1875">
        <v>0</v>
      </c>
      <c r="AE1875">
        <v>112.34501654689484</v>
      </c>
    </row>
    <row r="1876" spans="1:31" x14ac:dyDescent="0.3">
      <c r="A1876">
        <v>2576223</v>
      </c>
      <c r="B1876">
        <v>1</v>
      </c>
      <c r="C1876" t="s">
        <v>80</v>
      </c>
      <c r="D1876" t="s">
        <v>88</v>
      </c>
      <c r="E1876" t="s">
        <v>166</v>
      </c>
      <c r="F1876" t="s">
        <v>5582</v>
      </c>
      <c r="G1876" t="s">
        <v>181</v>
      </c>
      <c r="H1876" t="s">
        <v>157</v>
      </c>
      <c r="I1876" t="s">
        <v>136</v>
      </c>
      <c r="J1876" t="s">
        <v>137</v>
      </c>
      <c r="K1876" t="s">
        <v>138</v>
      </c>
      <c r="L1876" t="s">
        <v>5583</v>
      </c>
      <c r="M1876" t="s">
        <v>5584</v>
      </c>
      <c r="N1876">
        <v>1.372777777</v>
      </c>
      <c r="O1876">
        <v>0</v>
      </c>
      <c r="P1876">
        <v>11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1.9182340685560491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1.9182340685560491</v>
      </c>
    </row>
    <row r="1877" spans="1:31" x14ac:dyDescent="0.3">
      <c r="A1877">
        <v>2576309</v>
      </c>
      <c r="B1877">
        <v>1</v>
      </c>
      <c r="C1877" t="s">
        <v>80</v>
      </c>
      <c r="D1877" t="s">
        <v>83</v>
      </c>
      <c r="E1877" t="s">
        <v>147</v>
      </c>
      <c r="F1877" t="s">
        <v>5585</v>
      </c>
      <c r="G1877" t="s">
        <v>134</v>
      </c>
      <c r="H1877" t="s">
        <v>135</v>
      </c>
      <c r="I1877" t="s">
        <v>136</v>
      </c>
      <c r="J1877" t="s">
        <v>137</v>
      </c>
      <c r="K1877" t="s">
        <v>138</v>
      </c>
      <c r="L1877" t="s">
        <v>5586</v>
      </c>
      <c r="M1877" t="s">
        <v>5587</v>
      </c>
      <c r="N1877">
        <v>0.16500000000000001</v>
      </c>
      <c r="O1877">
        <v>0</v>
      </c>
      <c r="P1877">
        <v>1481</v>
      </c>
      <c r="Q1877">
        <v>0</v>
      </c>
      <c r="R1877">
        <v>0</v>
      </c>
      <c r="S1877">
        <v>0</v>
      </c>
      <c r="T1877">
        <v>174</v>
      </c>
      <c r="U1877">
        <v>1</v>
      </c>
      <c r="V1877">
        <v>0</v>
      </c>
      <c r="W1877">
        <v>0</v>
      </c>
      <c r="X1877">
        <v>63.163910375245344</v>
      </c>
      <c r="Y1877">
        <v>0</v>
      </c>
      <c r="Z1877">
        <v>0</v>
      </c>
      <c r="AA1877">
        <v>0</v>
      </c>
      <c r="AB1877">
        <v>24.538275915532349</v>
      </c>
      <c r="AC1877">
        <v>2.5422982500960001</v>
      </c>
      <c r="AD1877">
        <v>0</v>
      </c>
      <c r="AE1877">
        <v>90.244484540873685</v>
      </c>
    </row>
    <row r="1878" spans="1:31" x14ac:dyDescent="0.3">
      <c r="A1878">
        <v>2576117</v>
      </c>
      <c r="B1878">
        <v>1</v>
      </c>
      <c r="C1878" t="s">
        <v>80</v>
      </c>
      <c r="D1878" t="s">
        <v>103</v>
      </c>
      <c r="E1878" t="s">
        <v>155</v>
      </c>
      <c r="F1878" t="s">
        <v>5588</v>
      </c>
      <c r="G1878" t="s">
        <v>194</v>
      </c>
      <c r="H1878" t="s">
        <v>157</v>
      </c>
      <c r="I1878" t="s">
        <v>136</v>
      </c>
      <c r="J1878" t="s">
        <v>137</v>
      </c>
      <c r="K1878" t="s">
        <v>144</v>
      </c>
      <c r="L1878" t="s">
        <v>5589</v>
      </c>
      <c r="M1878" t="s">
        <v>5590</v>
      </c>
      <c r="N1878">
        <v>2.2200000000000002</v>
      </c>
      <c r="O1878">
        <v>0</v>
      </c>
      <c r="P1878">
        <v>232</v>
      </c>
      <c r="Q1878">
        <v>0</v>
      </c>
      <c r="R1878">
        <v>1</v>
      </c>
      <c r="S1878">
        <v>0</v>
      </c>
      <c r="T1878">
        <v>8</v>
      </c>
      <c r="U1878">
        <v>0</v>
      </c>
      <c r="V1878">
        <v>0</v>
      </c>
      <c r="W1878">
        <v>0</v>
      </c>
      <c r="X1878">
        <v>126.6485120206885</v>
      </c>
      <c r="Y1878">
        <v>0</v>
      </c>
      <c r="Z1878">
        <v>7.8692954820630749</v>
      </c>
      <c r="AA1878">
        <v>0</v>
      </c>
      <c r="AB1878">
        <v>15.248910814313575</v>
      </c>
      <c r="AC1878">
        <v>0</v>
      </c>
      <c r="AD1878">
        <v>0</v>
      </c>
      <c r="AE1878">
        <v>149.76671831706514</v>
      </c>
    </row>
    <row r="1879" spans="1:31" x14ac:dyDescent="0.3">
      <c r="A1879">
        <v>2576163</v>
      </c>
      <c r="B1879">
        <v>1</v>
      </c>
      <c r="C1879" t="s">
        <v>80</v>
      </c>
      <c r="D1879" t="s">
        <v>89</v>
      </c>
      <c r="E1879" t="s">
        <v>141</v>
      </c>
      <c r="F1879" t="s">
        <v>5591</v>
      </c>
      <c r="G1879" t="s">
        <v>134</v>
      </c>
      <c r="H1879" t="s">
        <v>135</v>
      </c>
      <c r="I1879" t="s">
        <v>136</v>
      </c>
      <c r="J1879" t="s">
        <v>137</v>
      </c>
      <c r="K1879" t="s">
        <v>138</v>
      </c>
      <c r="L1879" t="s">
        <v>5592</v>
      </c>
      <c r="M1879" t="s">
        <v>5593</v>
      </c>
      <c r="N1879">
        <v>1.169444444</v>
      </c>
      <c r="O1879">
        <v>5</v>
      </c>
      <c r="P1879">
        <v>1237</v>
      </c>
      <c r="Q1879">
        <v>2</v>
      </c>
      <c r="R1879">
        <v>24</v>
      </c>
      <c r="S1879">
        <v>13</v>
      </c>
      <c r="T1879">
        <v>106</v>
      </c>
      <c r="U1879">
        <v>4</v>
      </c>
      <c r="V1879">
        <v>1</v>
      </c>
      <c r="W1879">
        <v>71.269290456596138</v>
      </c>
      <c r="X1879">
        <v>633.82457044391504</v>
      </c>
      <c r="Y1879">
        <v>6.3471794720829955</v>
      </c>
      <c r="Z1879">
        <v>10.37641383885936</v>
      </c>
      <c r="AA1879">
        <v>240.77698141066659</v>
      </c>
      <c r="AB1879">
        <v>293.3130336034759</v>
      </c>
      <c r="AC1879">
        <v>437.71316611178003</v>
      </c>
      <c r="AD1879">
        <v>233.54715180604498</v>
      </c>
      <c r="AE1879">
        <v>1927.1677871434208</v>
      </c>
    </row>
    <row r="1880" spans="1:31" x14ac:dyDescent="0.3">
      <c r="A1880">
        <v>2575868</v>
      </c>
      <c r="B1880">
        <v>1</v>
      </c>
      <c r="C1880" t="s">
        <v>80</v>
      </c>
      <c r="D1880" t="s">
        <v>94</v>
      </c>
      <c r="E1880" t="s">
        <v>171</v>
      </c>
      <c r="F1880" t="s">
        <v>5594</v>
      </c>
      <c r="G1880" t="s">
        <v>3232</v>
      </c>
      <c r="H1880" t="s">
        <v>157</v>
      </c>
      <c r="I1880" t="s">
        <v>136</v>
      </c>
      <c r="J1880" t="s">
        <v>137</v>
      </c>
      <c r="K1880" t="s">
        <v>138</v>
      </c>
      <c r="L1880" t="s">
        <v>5595</v>
      </c>
      <c r="M1880" t="s">
        <v>5596</v>
      </c>
      <c r="N1880">
        <v>1.570277777</v>
      </c>
      <c r="O1880">
        <v>0</v>
      </c>
      <c r="P1880">
        <v>0</v>
      </c>
      <c r="Q1880">
        <v>0</v>
      </c>
      <c r="R1880">
        <v>2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</row>
    <row r="1881" spans="1:31" x14ac:dyDescent="0.3">
      <c r="A1881">
        <v>2576014</v>
      </c>
      <c r="B1881">
        <v>1</v>
      </c>
      <c r="C1881" t="s">
        <v>80</v>
      </c>
      <c r="D1881" t="s">
        <v>97</v>
      </c>
      <c r="E1881" t="s">
        <v>166</v>
      </c>
      <c r="F1881" t="s">
        <v>5597</v>
      </c>
      <c r="G1881" t="s">
        <v>198</v>
      </c>
      <c r="H1881" t="s">
        <v>157</v>
      </c>
      <c r="I1881" t="s">
        <v>136</v>
      </c>
      <c r="J1881" t="s">
        <v>137</v>
      </c>
      <c r="K1881" t="s">
        <v>138</v>
      </c>
      <c r="L1881" t="s">
        <v>5598</v>
      </c>
      <c r="M1881" t="s">
        <v>5599</v>
      </c>
      <c r="N1881">
        <v>6.534166666</v>
      </c>
      <c r="O1881">
        <v>0</v>
      </c>
      <c r="P1881">
        <v>1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2.1081037523511834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2.1081037523511834</v>
      </c>
    </row>
    <row r="1882" spans="1:31" x14ac:dyDescent="0.3">
      <c r="A1882">
        <v>2575805</v>
      </c>
      <c r="B1882">
        <v>1</v>
      </c>
      <c r="C1882" t="s">
        <v>81</v>
      </c>
      <c r="D1882" t="s">
        <v>123</v>
      </c>
      <c r="E1882" t="s">
        <v>141</v>
      </c>
      <c r="F1882" t="s">
        <v>5600</v>
      </c>
      <c r="G1882" t="s">
        <v>318</v>
      </c>
      <c r="H1882" t="s">
        <v>135</v>
      </c>
      <c r="I1882" t="s">
        <v>136</v>
      </c>
      <c r="J1882" t="s">
        <v>137</v>
      </c>
      <c r="K1882" t="s">
        <v>144</v>
      </c>
      <c r="L1882" t="s">
        <v>5601</v>
      </c>
      <c r="M1882" t="s">
        <v>5602</v>
      </c>
      <c r="N1882">
        <v>0.10777777700000001</v>
      </c>
      <c r="O1882">
        <v>1</v>
      </c>
      <c r="P1882">
        <v>5</v>
      </c>
      <c r="Q1882">
        <v>1</v>
      </c>
      <c r="R1882">
        <v>27</v>
      </c>
      <c r="S1882">
        <v>6</v>
      </c>
      <c r="T1882">
        <v>84</v>
      </c>
      <c r="U1882">
        <v>5</v>
      </c>
      <c r="V1882">
        <v>3</v>
      </c>
      <c r="W1882">
        <v>1.4994880799999999E-2</v>
      </c>
      <c r="X1882">
        <v>6.9873103042559989E-2</v>
      </c>
      <c r="Y1882">
        <v>0.13827318370078334</v>
      </c>
      <c r="Z1882">
        <v>0.99645697699293323</v>
      </c>
      <c r="AA1882">
        <v>4.6080658174641327</v>
      </c>
      <c r="AB1882">
        <v>9.2624826697721492</v>
      </c>
      <c r="AC1882">
        <v>97.249909427272158</v>
      </c>
      <c r="AD1882">
        <v>1.1962898482773066</v>
      </c>
      <c r="AE1882">
        <v>113.53634590732202</v>
      </c>
    </row>
    <row r="1883" spans="1:31" x14ac:dyDescent="0.3">
      <c r="A1883">
        <v>2576303</v>
      </c>
      <c r="B1883">
        <v>1</v>
      </c>
      <c r="C1883" t="s">
        <v>80</v>
      </c>
      <c r="D1883" t="s">
        <v>103</v>
      </c>
      <c r="E1883" t="s">
        <v>141</v>
      </c>
      <c r="F1883" t="s">
        <v>5311</v>
      </c>
      <c r="G1883" t="s">
        <v>134</v>
      </c>
      <c r="H1883" t="s">
        <v>135</v>
      </c>
      <c r="I1883" t="s">
        <v>136</v>
      </c>
      <c r="J1883" t="s">
        <v>137</v>
      </c>
      <c r="K1883" t="s">
        <v>138</v>
      </c>
      <c r="L1883" t="s">
        <v>5603</v>
      </c>
      <c r="M1883" t="s">
        <v>5604</v>
      </c>
      <c r="N1883">
        <v>1.1033333329999999</v>
      </c>
      <c r="O1883">
        <v>0</v>
      </c>
      <c r="P1883">
        <v>655</v>
      </c>
      <c r="Q1883">
        <v>11</v>
      </c>
      <c r="R1883">
        <v>32</v>
      </c>
      <c r="S1883">
        <v>9</v>
      </c>
      <c r="T1883">
        <v>75</v>
      </c>
      <c r="U1883">
        <v>4</v>
      </c>
      <c r="V1883">
        <v>0</v>
      </c>
      <c r="W1883">
        <v>0</v>
      </c>
      <c r="X1883">
        <v>203.37038627228566</v>
      </c>
      <c r="Y1883">
        <v>55.130874473466854</v>
      </c>
      <c r="Z1883">
        <v>89.366157082186007</v>
      </c>
      <c r="AA1883">
        <v>45.362435383904163</v>
      </c>
      <c r="AB1883">
        <v>274.93172991954191</v>
      </c>
      <c r="AC1883">
        <v>886.22644120784491</v>
      </c>
      <c r="AD1883">
        <v>0</v>
      </c>
      <c r="AE1883">
        <v>1554.3880243392296</v>
      </c>
    </row>
    <row r="1884" spans="1:31" x14ac:dyDescent="0.3">
      <c r="A1884">
        <v>2576469</v>
      </c>
      <c r="B1884">
        <v>1</v>
      </c>
      <c r="C1884" t="s">
        <v>80</v>
      </c>
      <c r="D1884" t="s">
        <v>101</v>
      </c>
      <c r="E1884" t="s">
        <v>166</v>
      </c>
      <c r="F1884" t="s">
        <v>5605</v>
      </c>
      <c r="G1884" t="s">
        <v>168</v>
      </c>
      <c r="H1884" t="s">
        <v>157</v>
      </c>
      <c r="I1884" t="s">
        <v>136</v>
      </c>
      <c r="J1884" t="s">
        <v>137</v>
      </c>
      <c r="K1884" t="s">
        <v>138</v>
      </c>
      <c r="L1884" t="s">
        <v>5606</v>
      </c>
      <c r="M1884" t="s">
        <v>5607</v>
      </c>
      <c r="N1884">
        <v>1.2394444440000001</v>
      </c>
      <c r="O1884">
        <v>0</v>
      </c>
      <c r="P1884">
        <v>1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2.9484493030173922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2.9484493030173922</v>
      </c>
    </row>
    <row r="1885" spans="1:31" x14ac:dyDescent="0.3">
      <c r="A1885">
        <v>2576326</v>
      </c>
      <c r="B1885">
        <v>1</v>
      </c>
      <c r="C1885" t="s">
        <v>81</v>
      </c>
      <c r="D1885" t="s">
        <v>128</v>
      </c>
      <c r="E1885" t="s">
        <v>166</v>
      </c>
      <c r="F1885" t="s">
        <v>5608</v>
      </c>
      <c r="G1885" t="s">
        <v>181</v>
      </c>
      <c r="H1885" t="s">
        <v>157</v>
      </c>
      <c r="I1885" t="s">
        <v>136</v>
      </c>
      <c r="J1885" t="s">
        <v>137</v>
      </c>
      <c r="K1885" t="s">
        <v>138</v>
      </c>
      <c r="L1885" t="s">
        <v>5609</v>
      </c>
      <c r="M1885" t="s">
        <v>5610</v>
      </c>
      <c r="N1885">
        <v>1.790277777</v>
      </c>
      <c r="O1885">
        <v>0</v>
      </c>
      <c r="P1885">
        <v>61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29.580111162387499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29.580111162387499</v>
      </c>
    </row>
    <row r="1886" spans="1:31" x14ac:dyDescent="0.3">
      <c r="A1886">
        <v>2576538</v>
      </c>
      <c r="B1886">
        <v>1</v>
      </c>
      <c r="C1886" t="s">
        <v>81</v>
      </c>
      <c r="D1886" t="s">
        <v>120</v>
      </c>
      <c r="E1886" t="s">
        <v>184</v>
      </c>
      <c r="F1886" t="s">
        <v>5611</v>
      </c>
      <c r="G1886" t="s">
        <v>1218</v>
      </c>
      <c r="H1886" t="s">
        <v>135</v>
      </c>
      <c r="I1886" t="s">
        <v>136</v>
      </c>
      <c r="J1886" t="s">
        <v>137</v>
      </c>
      <c r="K1886" t="s">
        <v>138</v>
      </c>
      <c r="L1886" t="s">
        <v>5612</v>
      </c>
      <c r="M1886" t="s">
        <v>5613</v>
      </c>
      <c r="N1886">
        <v>0.528888888</v>
      </c>
      <c r="O1886">
        <v>1</v>
      </c>
      <c r="P1886">
        <v>460</v>
      </c>
      <c r="Q1886">
        <v>1</v>
      </c>
      <c r="R1886">
        <v>1</v>
      </c>
      <c r="S1886">
        <v>1</v>
      </c>
      <c r="T1886">
        <v>28</v>
      </c>
      <c r="U1886">
        <v>3</v>
      </c>
      <c r="V1886">
        <v>0</v>
      </c>
      <c r="W1886">
        <v>0.11571316288</v>
      </c>
      <c r="X1886">
        <v>25.532963295887019</v>
      </c>
      <c r="Y1886">
        <v>0.13116609052120001</v>
      </c>
      <c r="Z1886">
        <v>5.2525395942133325E-2</v>
      </c>
      <c r="AA1886">
        <v>4.9918386987511463</v>
      </c>
      <c r="AB1886">
        <v>5.1090618244244439</v>
      </c>
      <c r="AC1886">
        <v>38.140010936797459</v>
      </c>
      <c r="AD1886">
        <v>0</v>
      </c>
      <c r="AE1886">
        <v>74.073279405203408</v>
      </c>
    </row>
    <row r="1887" spans="1:31" x14ac:dyDescent="0.3">
      <c r="A1887">
        <v>2576495</v>
      </c>
      <c r="B1887">
        <v>1</v>
      </c>
      <c r="C1887" t="s">
        <v>80</v>
      </c>
      <c r="D1887" t="s">
        <v>103</v>
      </c>
      <c r="E1887" t="s">
        <v>155</v>
      </c>
      <c r="F1887" t="s">
        <v>5614</v>
      </c>
      <c r="G1887" t="s">
        <v>206</v>
      </c>
      <c r="H1887" t="s">
        <v>157</v>
      </c>
      <c r="I1887" t="s">
        <v>136</v>
      </c>
      <c r="J1887" t="s">
        <v>137</v>
      </c>
      <c r="K1887" t="s">
        <v>138</v>
      </c>
      <c r="L1887" t="s">
        <v>5615</v>
      </c>
      <c r="M1887" t="s">
        <v>5616</v>
      </c>
      <c r="N1887">
        <v>0.34250000000000003</v>
      </c>
      <c r="O1887">
        <v>0</v>
      </c>
      <c r="P1887">
        <v>157</v>
      </c>
      <c r="Q1887">
        <v>0</v>
      </c>
      <c r="R1887">
        <v>0</v>
      </c>
      <c r="S1887">
        <v>0</v>
      </c>
      <c r="T1887">
        <v>9</v>
      </c>
      <c r="U1887">
        <v>0</v>
      </c>
      <c r="V1887">
        <v>0</v>
      </c>
      <c r="W1887">
        <v>0</v>
      </c>
      <c r="X1887">
        <v>13.79270106423361</v>
      </c>
      <c r="Y1887">
        <v>0</v>
      </c>
      <c r="Z1887">
        <v>0</v>
      </c>
      <c r="AA1887">
        <v>0</v>
      </c>
      <c r="AB1887">
        <v>3.1338079498607252</v>
      </c>
      <c r="AC1887">
        <v>0</v>
      </c>
      <c r="AD1887">
        <v>0</v>
      </c>
      <c r="AE1887">
        <v>16.926509014094336</v>
      </c>
    </row>
    <row r="1888" spans="1:31" x14ac:dyDescent="0.3">
      <c r="A1888">
        <v>2575928</v>
      </c>
      <c r="B1888">
        <v>1</v>
      </c>
      <c r="C1888" t="s">
        <v>80</v>
      </c>
      <c r="D1888" t="s">
        <v>104</v>
      </c>
      <c r="E1888" t="s">
        <v>132</v>
      </c>
      <c r="F1888" t="s">
        <v>4010</v>
      </c>
      <c r="G1888" t="s">
        <v>134</v>
      </c>
      <c r="H1888" t="s">
        <v>135</v>
      </c>
      <c r="I1888" t="s">
        <v>136</v>
      </c>
      <c r="J1888" t="s">
        <v>137</v>
      </c>
      <c r="K1888" t="s">
        <v>138</v>
      </c>
      <c r="L1888" t="s">
        <v>5617</v>
      </c>
      <c r="M1888" t="s">
        <v>5618</v>
      </c>
      <c r="N1888">
        <v>0.170728611</v>
      </c>
      <c r="O1888">
        <v>42</v>
      </c>
      <c r="P1888">
        <v>3314</v>
      </c>
      <c r="Q1888">
        <v>28</v>
      </c>
      <c r="R1888">
        <v>93</v>
      </c>
      <c r="S1888">
        <v>96</v>
      </c>
      <c r="T1888">
        <v>391</v>
      </c>
      <c r="U1888">
        <v>17</v>
      </c>
      <c r="V1888">
        <v>2</v>
      </c>
      <c r="W1888">
        <v>12.587710997329498</v>
      </c>
      <c r="X1888">
        <v>127.21347974778041</v>
      </c>
      <c r="Y1888">
        <v>6.4069175387129498</v>
      </c>
      <c r="Z1888">
        <v>9.3669760988099906</v>
      </c>
      <c r="AA1888">
        <v>165.01522916782221</v>
      </c>
      <c r="AB1888">
        <v>107.61825987423181</v>
      </c>
      <c r="AC1888">
        <v>296.84517333349515</v>
      </c>
      <c r="AD1888">
        <v>2.0185388539797904</v>
      </c>
      <c r="AE1888">
        <v>727.07228561216186</v>
      </c>
    </row>
    <row r="1889" spans="1:31" x14ac:dyDescent="0.3">
      <c r="A1889">
        <v>2576346</v>
      </c>
      <c r="B1889">
        <v>1</v>
      </c>
      <c r="C1889" t="s">
        <v>80</v>
      </c>
      <c r="D1889" t="s">
        <v>84</v>
      </c>
      <c r="E1889" t="s">
        <v>184</v>
      </c>
      <c r="F1889" t="s">
        <v>5619</v>
      </c>
      <c r="G1889" t="s">
        <v>301</v>
      </c>
      <c r="H1889" t="s">
        <v>135</v>
      </c>
      <c r="I1889" t="s">
        <v>136</v>
      </c>
      <c r="J1889" t="s">
        <v>137</v>
      </c>
      <c r="K1889" t="s">
        <v>144</v>
      </c>
      <c r="L1889" t="s">
        <v>5620</v>
      </c>
      <c r="M1889" t="s">
        <v>5621</v>
      </c>
      <c r="N1889">
        <v>0.97916666600000002</v>
      </c>
      <c r="O1889">
        <v>0</v>
      </c>
      <c r="P1889">
        <v>241</v>
      </c>
      <c r="Q1889">
        <v>0</v>
      </c>
      <c r="R1889">
        <v>0</v>
      </c>
      <c r="S1889">
        <v>0</v>
      </c>
      <c r="T1889">
        <v>11</v>
      </c>
      <c r="U1889">
        <v>0</v>
      </c>
      <c r="V1889">
        <v>0</v>
      </c>
      <c r="W1889">
        <v>0</v>
      </c>
      <c r="X1889">
        <v>40.9637640694948</v>
      </c>
      <c r="Y1889">
        <v>0</v>
      </c>
      <c r="Z1889">
        <v>0</v>
      </c>
      <c r="AA1889">
        <v>0</v>
      </c>
      <c r="AB1889">
        <v>7.4731441633794002</v>
      </c>
      <c r="AC1889">
        <v>0</v>
      </c>
      <c r="AD1889">
        <v>0</v>
      </c>
      <c r="AE1889">
        <v>48.436908232874202</v>
      </c>
    </row>
    <row r="1890" spans="1:31" x14ac:dyDescent="0.3">
      <c r="A1890">
        <v>2575828</v>
      </c>
      <c r="B1890">
        <v>1</v>
      </c>
      <c r="C1890" t="s">
        <v>81</v>
      </c>
      <c r="D1890" t="s">
        <v>120</v>
      </c>
      <c r="E1890" t="s">
        <v>141</v>
      </c>
      <c r="F1890" t="s">
        <v>5622</v>
      </c>
      <c r="G1890" t="s">
        <v>134</v>
      </c>
      <c r="H1890" t="s">
        <v>135</v>
      </c>
      <c r="I1890" t="s">
        <v>136</v>
      </c>
      <c r="J1890" t="s">
        <v>137</v>
      </c>
      <c r="K1890" t="s">
        <v>138</v>
      </c>
      <c r="L1890" t="s">
        <v>5623</v>
      </c>
      <c r="M1890" t="s">
        <v>5624</v>
      </c>
      <c r="N1890">
        <v>0.321111111</v>
      </c>
      <c r="O1890">
        <v>2</v>
      </c>
      <c r="P1890">
        <v>258</v>
      </c>
      <c r="Q1890">
        <v>94</v>
      </c>
      <c r="R1890">
        <v>3</v>
      </c>
      <c r="S1890">
        <v>15</v>
      </c>
      <c r="T1890">
        <v>33</v>
      </c>
      <c r="U1890">
        <v>3</v>
      </c>
      <c r="V1890">
        <v>0</v>
      </c>
      <c r="W1890">
        <v>1.3697258363508802</v>
      </c>
      <c r="X1890">
        <v>15.25011759779377</v>
      </c>
      <c r="Y1890">
        <v>140.08439888725678</v>
      </c>
      <c r="Z1890">
        <v>0.82393154705703009</v>
      </c>
      <c r="AA1890">
        <v>9.0415938151119519</v>
      </c>
      <c r="AB1890">
        <v>3.1387567790878492</v>
      </c>
      <c r="AC1890">
        <v>1.8628624292450335</v>
      </c>
      <c r="AD1890">
        <v>0</v>
      </c>
      <c r="AE1890">
        <v>171.57138689190333</v>
      </c>
    </row>
    <row r="1891" spans="1:31" x14ac:dyDescent="0.3">
      <c r="A1891">
        <v>2576369</v>
      </c>
      <c r="B1891">
        <v>1</v>
      </c>
      <c r="C1891" t="s">
        <v>81</v>
      </c>
      <c r="D1891" t="s">
        <v>118</v>
      </c>
      <c r="E1891" t="s">
        <v>166</v>
      </c>
      <c r="F1891" t="s">
        <v>5625</v>
      </c>
      <c r="G1891" t="s">
        <v>168</v>
      </c>
      <c r="H1891" t="s">
        <v>157</v>
      </c>
      <c r="I1891" t="s">
        <v>136</v>
      </c>
      <c r="J1891" t="s">
        <v>137</v>
      </c>
      <c r="K1891" t="s">
        <v>138</v>
      </c>
      <c r="L1891" t="s">
        <v>5626</v>
      </c>
      <c r="M1891" t="s">
        <v>5627</v>
      </c>
      <c r="N1891">
        <v>1.010277777</v>
      </c>
      <c r="O1891">
        <v>0</v>
      </c>
      <c r="P1891">
        <v>1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0.37059381558197002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0.37059381558197002</v>
      </c>
    </row>
    <row r="1892" spans="1:31" x14ac:dyDescent="0.3">
      <c r="A1892">
        <v>2576475</v>
      </c>
      <c r="B1892">
        <v>1</v>
      </c>
      <c r="C1892" t="s">
        <v>80</v>
      </c>
      <c r="D1892" t="s">
        <v>103</v>
      </c>
      <c r="E1892" t="s">
        <v>155</v>
      </c>
      <c r="F1892" t="s">
        <v>5628</v>
      </c>
      <c r="G1892" t="s">
        <v>206</v>
      </c>
      <c r="H1892" t="s">
        <v>157</v>
      </c>
      <c r="I1892" t="s">
        <v>136</v>
      </c>
      <c r="J1892" t="s">
        <v>137</v>
      </c>
      <c r="K1892" t="s">
        <v>138</v>
      </c>
      <c r="L1892" t="s">
        <v>5629</v>
      </c>
      <c r="M1892" t="s">
        <v>5630</v>
      </c>
      <c r="N1892">
        <v>1.4738888880000001</v>
      </c>
      <c r="O1892">
        <v>0</v>
      </c>
      <c r="P1892">
        <v>9</v>
      </c>
      <c r="Q1892">
        <v>0</v>
      </c>
      <c r="R1892">
        <v>27</v>
      </c>
      <c r="S1892">
        <v>0</v>
      </c>
      <c r="T1892">
        <v>24</v>
      </c>
      <c r="U1892">
        <v>0</v>
      </c>
      <c r="V1892">
        <v>0</v>
      </c>
      <c r="W1892">
        <v>0</v>
      </c>
      <c r="X1892">
        <v>5.8768857387093627</v>
      </c>
      <c r="Y1892">
        <v>0</v>
      </c>
      <c r="Z1892">
        <v>22.475493570772485</v>
      </c>
      <c r="AA1892">
        <v>0</v>
      </c>
      <c r="AB1892">
        <v>9.7614057259878102</v>
      </c>
      <c r="AC1892">
        <v>0</v>
      </c>
      <c r="AD1892">
        <v>0</v>
      </c>
      <c r="AE1892">
        <v>38.113785035469661</v>
      </c>
    </row>
    <row r="1893" spans="1:31" x14ac:dyDescent="0.3">
      <c r="A1893">
        <v>2575785</v>
      </c>
      <c r="B1893">
        <v>1</v>
      </c>
      <c r="C1893" t="s">
        <v>80</v>
      </c>
      <c r="D1893" t="s">
        <v>82</v>
      </c>
      <c r="E1893" t="s">
        <v>166</v>
      </c>
      <c r="F1893" t="s">
        <v>5631</v>
      </c>
      <c r="G1893" t="s">
        <v>168</v>
      </c>
      <c r="H1893" t="s">
        <v>157</v>
      </c>
      <c r="I1893" t="s">
        <v>136</v>
      </c>
      <c r="J1893" t="s">
        <v>137</v>
      </c>
      <c r="K1893" t="s">
        <v>138</v>
      </c>
      <c r="L1893" t="s">
        <v>5632</v>
      </c>
      <c r="M1893" t="s">
        <v>5633</v>
      </c>
      <c r="N1893">
        <v>0.72750000000000004</v>
      </c>
      <c r="O1893">
        <v>0</v>
      </c>
      <c r="P1893">
        <v>1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0.13021788806735751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0.13021788806735751</v>
      </c>
    </row>
    <row r="1894" spans="1:31" x14ac:dyDescent="0.3">
      <c r="A1894">
        <v>2576034</v>
      </c>
      <c r="B1894">
        <v>1</v>
      </c>
      <c r="C1894" t="s">
        <v>80</v>
      </c>
      <c r="D1894" t="s">
        <v>97</v>
      </c>
      <c r="E1894" t="s">
        <v>171</v>
      </c>
      <c r="F1894" t="s">
        <v>5634</v>
      </c>
      <c r="G1894" t="s">
        <v>190</v>
      </c>
      <c r="H1894" t="s">
        <v>157</v>
      </c>
      <c r="I1894" t="s">
        <v>136</v>
      </c>
      <c r="J1894" t="s">
        <v>137</v>
      </c>
      <c r="K1894" t="s">
        <v>138</v>
      </c>
      <c r="L1894" t="s">
        <v>5635</v>
      </c>
      <c r="M1894" t="s">
        <v>5636</v>
      </c>
      <c r="N1894">
        <v>1.025555555</v>
      </c>
      <c r="O1894">
        <v>0</v>
      </c>
      <c r="P1894">
        <v>17</v>
      </c>
      <c r="Q1894">
        <v>0</v>
      </c>
      <c r="R1894">
        <v>9</v>
      </c>
      <c r="S1894">
        <v>0</v>
      </c>
      <c r="T1894">
        <v>2</v>
      </c>
      <c r="U1894">
        <v>0</v>
      </c>
      <c r="V1894">
        <v>0</v>
      </c>
      <c r="W1894">
        <v>0</v>
      </c>
      <c r="X1894">
        <v>3.3854686660008602</v>
      </c>
      <c r="Y1894">
        <v>0</v>
      </c>
      <c r="Z1894">
        <v>3.4474973508423936</v>
      </c>
      <c r="AA1894">
        <v>0</v>
      </c>
      <c r="AB1894">
        <v>2.3631213523288856</v>
      </c>
      <c r="AC1894">
        <v>0</v>
      </c>
      <c r="AD1894">
        <v>0</v>
      </c>
      <c r="AE1894">
        <v>9.1960873691721403</v>
      </c>
    </row>
    <row r="1895" spans="1:31" x14ac:dyDescent="0.3">
      <c r="A1895">
        <v>2575817</v>
      </c>
      <c r="B1895">
        <v>1</v>
      </c>
      <c r="C1895" t="s">
        <v>81</v>
      </c>
      <c r="D1895" t="s">
        <v>114</v>
      </c>
      <c r="E1895" t="s">
        <v>141</v>
      </c>
      <c r="F1895" t="s">
        <v>5637</v>
      </c>
      <c r="G1895" t="s">
        <v>134</v>
      </c>
      <c r="H1895" t="s">
        <v>135</v>
      </c>
      <c r="I1895" t="s">
        <v>136</v>
      </c>
      <c r="J1895" t="s">
        <v>137</v>
      </c>
      <c r="K1895" t="s">
        <v>138</v>
      </c>
      <c r="L1895" t="s">
        <v>5638</v>
      </c>
      <c r="M1895" t="s">
        <v>5639</v>
      </c>
      <c r="N1895">
        <v>0.40805555500000001</v>
      </c>
      <c r="O1895">
        <v>9</v>
      </c>
      <c r="P1895">
        <v>2248</v>
      </c>
      <c r="Q1895">
        <v>2</v>
      </c>
      <c r="R1895">
        <v>15</v>
      </c>
      <c r="S1895">
        <v>5</v>
      </c>
      <c r="T1895">
        <v>175</v>
      </c>
      <c r="U1895">
        <v>0</v>
      </c>
      <c r="V1895">
        <v>0</v>
      </c>
      <c r="W1895">
        <v>0.51094669859999997</v>
      </c>
      <c r="X1895">
        <v>70.219291103604903</v>
      </c>
      <c r="Y1895">
        <v>0.24841541906425832</v>
      </c>
      <c r="Z1895">
        <v>1.3748706315408996</v>
      </c>
      <c r="AA1895">
        <v>1.9581613075315487</v>
      </c>
      <c r="AB1895">
        <v>15.778384987778981</v>
      </c>
      <c r="AC1895">
        <v>0</v>
      </c>
      <c r="AD1895">
        <v>0</v>
      </c>
      <c r="AE1895">
        <v>90.090070148120589</v>
      </c>
    </row>
    <row r="1896" spans="1:31" x14ac:dyDescent="0.3">
      <c r="A1896">
        <v>2576481</v>
      </c>
      <c r="B1896">
        <v>1</v>
      </c>
      <c r="C1896" t="s">
        <v>81</v>
      </c>
      <c r="D1896" t="s">
        <v>115</v>
      </c>
      <c r="E1896" t="s">
        <v>155</v>
      </c>
      <c r="F1896" t="s">
        <v>5640</v>
      </c>
      <c r="G1896" t="s">
        <v>202</v>
      </c>
      <c r="H1896" t="s">
        <v>157</v>
      </c>
      <c r="I1896" t="s">
        <v>136</v>
      </c>
      <c r="J1896" t="s">
        <v>137</v>
      </c>
      <c r="K1896" t="s">
        <v>138</v>
      </c>
      <c r="L1896" t="s">
        <v>5641</v>
      </c>
      <c r="M1896" t="s">
        <v>5642</v>
      </c>
      <c r="N1896">
        <v>1.2669444439999999</v>
      </c>
      <c r="O1896">
        <v>0</v>
      </c>
      <c r="P1896">
        <v>13</v>
      </c>
      <c r="Q1896">
        <v>0</v>
      </c>
      <c r="R1896">
        <v>1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2.4205404380244269</v>
      </c>
      <c r="Y1896">
        <v>0</v>
      </c>
      <c r="Z1896">
        <v>1.9675547430309299</v>
      </c>
      <c r="AA1896">
        <v>0</v>
      </c>
      <c r="AB1896">
        <v>0</v>
      </c>
      <c r="AC1896">
        <v>0</v>
      </c>
      <c r="AD1896">
        <v>0</v>
      </c>
      <c r="AE1896">
        <v>4.3880951810553572</v>
      </c>
    </row>
    <row r="1897" spans="1:31" x14ac:dyDescent="0.3">
      <c r="A1897">
        <v>2576149</v>
      </c>
      <c r="B1897">
        <v>1</v>
      </c>
      <c r="C1897" t="s">
        <v>80</v>
      </c>
      <c r="D1897" t="s">
        <v>87</v>
      </c>
      <c r="E1897" t="s">
        <v>155</v>
      </c>
      <c r="F1897" t="s">
        <v>5044</v>
      </c>
      <c r="G1897" t="s">
        <v>202</v>
      </c>
      <c r="H1897" t="s">
        <v>157</v>
      </c>
      <c r="I1897" t="s">
        <v>136</v>
      </c>
      <c r="J1897" t="s">
        <v>137</v>
      </c>
      <c r="K1897" t="s">
        <v>138</v>
      </c>
      <c r="L1897" t="s">
        <v>5643</v>
      </c>
      <c r="M1897" t="s">
        <v>5644</v>
      </c>
      <c r="N1897">
        <v>0.65944444400000002</v>
      </c>
      <c r="O1897">
        <v>0</v>
      </c>
      <c r="P1897">
        <v>14</v>
      </c>
      <c r="Q1897">
        <v>0</v>
      </c>
      <c r="R1897">
        <v>0</v>
      </c>
      <c r="S1897">
        <v>0</v>
      </c>
      <c r="T1897">
        <v>4</v>
      </c>
      <c r="U1897">
        <v>0</v>
      </c>
      <c r="V1897">
        <v>0</v>
      </c>
      <c r="W1897">
        <v>0</v>
      </c>
      <c r="X1897">
        <v>1.7212316403773735</v>
      </c>
      <c r="Y1897">
        <v>0</v>
      </c>
      <c r="Z1897">
        <v>0</v>
      </c>
      <c r="AA1897">
        <v>0</v>
      </c>
      <c r="AB1897">
        <v>15.853768586474974</v>
      </c>
      <c r="AC1897">
        <v>0</v>
      </c>
      <c r="AD1897">
        <v>0</v>
      </c>
      <c r="AE1897">
        <v>17.575000226852346</v>
      </c>
    </row>
    <row r="1898" spans="1:31" x14ac:dyDescent="0.3">
      <c r="A1898">
        <v>2576289</v>
      </c>
      <c r="B1898">
        <v>1</v>
      </c>
      <c r="C1898" t="s">
        <v>80</v>
      </c>
      <c r="D1898" t="s">
        <v>95</v>
      </c>
      <c r="E1898" t="s">
        <v>141</v>
      </c>
      <c r="F1898" t="s">
        <v>5645</v>
      </c>
      <c r="G1898" t="s">
        <v>134</v>
      </c>
      <c r="H1898" t="s">
        <v>135</v>
      </c>
      <c r="I1898" t="s">
        <v>136</v>
      </c>
      <c r="J1898" t="s">
        <v>137</v>
      </c>
      <c r="K1898" t="s">
        <v>138</v>
      </c>
      <c r="L1898" t="s">
        <v>5646</v>
      </c>
      <c r="M1898" t="s">
        <v>5647</v>
      </c>
      <c r="N1898">
        <v>6.7500000000000004E-2</v>
      </c>
      <c r="O1898">
        <v>0</v>
      </c>
      <c r="P1898">
        <v>0</v>
      </c>
      <c r="Q1898">
        <v>0</v>
      </c>
      <c r="R1898">
        <v>0</v>
      </c>
      <c r="S1898">
        <v>4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30.843000880329029</v>
      </c>
      <c r="AB1898">
        <v>0</v>
      </c>
      <c r="AC1898">
        <v>0</v>
      </c>
      <c r="AD1898">
        <v>0</v>
      </c>
      <c r="AE1898">
        <v>30.843000880329029</v>
      </c>
    </row>
    <row r="1899" spans="1:31" x14ac:dyDescent="0.3">
      <c r="A1899">
        <v>2575980</v>
      </c>
      <c r="B1899">
        <v>1</v>
      </c>
      <c r="C1899" t="s">
        <v>80</v>
      </c>
      <c r="D1899" t="s">
        <v>107</v>
      </c>
      <c r="E1899" t="s">
        <v>171</v>
      </c>
      <c r="F1899" t="s">
        <v>5648</v>
      </c>
      <c r="G1899" t="s">
        <v>202</v>
      </c>
      <c r="H1899" t="s">
        <v>157</v>
      </c>
      <c r="I1899" t="s">
        <v>136</v>
      </c>
      <c r="J1899" t="s">
        <v>137</v>
      </c>
      <c r="K1899" t="s">
        <v>138</v>
      </c>
      <c r="L1899" t="s">
        <v>5649</v>
      </c>
      <c r="M1899" t="s">
        <v>5650</v>
      </c>
      <c r="N1899">
        <v>0.823333333</v>
      </c>
      <c r="O1899">
        <v>0</v>
      </c>
      <c r="P1899">
        <v>37</v>
      </c>
      <c r="Q1899">
        <v>0</v>
      </c>
      <c r="R1899">
        <v>2</v>
      </c>
      <c r="S1899">
        <v>0</v>
      </c>
      <c r="T1899">
        <v>2</v>
      </c>
      <c r="U1899">
        <v>0</v>
      </c>
      <c r="V1899">
        <v>0</v>
      </c>
      <c r="W1899">
        <v>0</v>
      </c>
      <c r="X1899">
        <v>5.7470532107709191</v>
      </c>
      <c r="Y1899">
        <v>0</v>
      </c>
      <c r="Z1899">
        <v>0.1942730762097333</v>
      </c>
      <c r="AA1899">
        <v>0</v>
      </c>
      <c r="AB1899">
        <v>2.284623332117194</v>
      </c>
      <c r="AC1899">
        <v>0</v>
      </c>
      <c r="AD1899">
        <v>0</v>
      </c>
      <c r="AE1899">
        <v>8.2259496190978467</v>
      </c>
    </row>
    <row r="1900" spans="1:31" x14ac:dyDescent="0.3">
      <c r="A1900">
        <v>2576272</v>
      </c>
      <c r="B1900">
        <v>1</v>
      </c>
      <c r="C1900" t="s">
        <v>80</v>
      </c>
      <c r="D1900" t="s">
        <v>84</v>
      </c>
      <c r="E1900" t="s">
        <v>155</v>
      </c>
      <c r="F1900" t="s">
        <v>2333</v>
      </c>
      <c r="G1900" t="s">
        <v>202</v>
      </c>
      <c r="H1900" t="s">
        <v>157</v>
      </c>
      <c r="I1900" t="s">
        <v>136</v>
      </c>
      <c r="J1900" t="s">
        <v>137</v>
      </c>
      <c r="K1900" t="s">
        <v>138</v>
      </c>
      <c r="L1900" t="s">
        <v>5651</v>
      </c>
      <c r="M1900" t="s">
        <v>5652</v>
      </c>
      <c r="N1900">
        <v>1.6658333329999999</v>
      </c>
      <c r="O1900">
        <v>0</v>
      </c>
      <c r="P1900">
        <v>755</v>
      </c>
      <c r="Q1900">
        <v>0</v>
      </c>
      <c r="R1900">
        <v>0</v>
      </c>
      <c r="S1900">
        <v>0</v>
      </c>
      <c r="T1900">
        <v>8</v>
      </c>
      <c r="U1900">
        <v>0</v>
      </c>
      <c r="V1900">
        <v>0</v>
      </c>
      <c r="W1900">
        <v>0</v>
      </c>
      <c r="X1900">
        <v>260.50515698880366</v>
      </c>
      <c r="Y1900">
        <v>0</v>
      </c>
      <c r="Z1900">
        <v>0</v>
      </c>
      <c r="AA1900">
        <v>0</v>
      </c>
      <c r="AB1900">
        <v>20.021163527867987</v>
      </c>
      <c r="AC1900">
        <v>0</v>
      </c>
      <c r="AD1900">
        <v>0</v>
      </c>
      <c r="AE1900">
        <v>280.52632051667166</v>
      </c>
    </row>
    <row r="1901" spans="1:31" x14ac:dyDescent="0.3">
      <c r="A1901">
        <v>2576295</v>
      </c>
      <c r="B1901">
        <v>1</v>
      </c>
      <c r="C1901" t="s">
        <v>80</v>
      </c>
      <c r="D1901" t="s">
        <v>107</v>
      </c>
      <c r="E1901" t="s">
        <v>184</v>
      </c>
      <c r="F1901" t="s">
        <v>5653</v>
      </c>
      <c r="G1901" t="s">
        <v>149</v>
      </c>
      <c r="H1901" t="s">
        <v>135</v>
      </c>
      <c r="I1901" t="s">
        <v>136</v>
      </c>
      <c r="J1901" t="s">
        <v>137</v>
      </c>
      <c r="K1901" t="s">
        <v>138</v>
      </c>
      <c r="L1901" t="s">
        <v>5654</v>
      </c>
      <c r="M1901" t="s">
        <v>5655</v>
      </c>
      <c r="N1901">
        <v>2.1894444439999998</v>
      </c>
      <c r="O1901">
        <v>0</v>
      </c>
      <c r="P1901">
        <v>0</v>
      </c>
      <c r="Q1901">
        <v>3</v>
      </c>
      <c r="R1901">
        <v>0</v>
      </c>
      <c r="S1901">
        <v>1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26.227826832690386</v>
      </c>
      <c r="Z1901">
        <v>0</v>
      </c>
      <c r="AA1901">
        <v>1.5395183816328</v>
      </c>
      <c r="AB1901">
        <v>0</v>
      </c>
      <c r="AC1901">
        <v>0</v>
      </c>
      <c r="AD1901">
        <v>0</v>
      </c>
      <c r="AE1901">
        <v>27.767345214323186</v>
      </c>
    </row>
    <row r="1902" spans="1:31" x14ac:dyDescent="0.3">
      <c r="A1902">
        <v>2576166</v>
      </c>
      <c r="B1902">
        <v>1</v>
      </c>
      <c r="C1902" t="s">
        <v>80</v>
      </c>
      <c r="D1902" t="s">
        <v>97</v>
      </c>
      <c r="E1902" t="s">
        <v>184</v>
      </c>
      <c r="F1902" t="s">
        <v>5656</v>
      </c>
      <c r="G1902" t="s">
        <v>134</v>
      </c>
      <c r="H1902" t="s">
        <v>135</v>
      </c>
      <c r="I1902" t="s">
        <v>136</v>
      </c>
      <c r="J1902" t="s">
        <v>137</v>
      </c>
      <c r="K1902" t="s">
        <v>138</v>
      </c>
      <c r="L1902" t="s">
        <v>5356</v>
      </c>
      <c r="M1902" t="s">
        <v>5657</v>
      </c>
      <c r="N1902">
        <v>1.5366666659999999</v>
      </c>
      <c r="O1902">
        <v>3</v>
      </c>
      <c r="P1902">
        <v>0</v>
      </c>
      <c r="Q1902">
        <v>0</v>
      </c>
      <c r="R1902">
        <v>0</v>
      </c>
      <c r="S1902">
        <v>1</v>
      </c>
      <c r="T1902">
        <v>0</v>
      </c>
      <c r="U1902">
        <v>0</v>
      </c>
      <c r="V1902">
        <v>0</v>
      </c>
      <c r="W1902">
        <v>35.523155225738734</v>
      </c>
      <c r="X1902">
        <v>0</v>
      </c>
      <c r="Y1902">
        <v>0</v>
      </c>
      <c r="Z1902">
        <v>0</v>
      </c>
      <c r="AA1902">
        <v>3.4206147639200002</v>
      </c>
      <c r="AB1902">
        <v>0</v>
      </c>
      <c r="AC1902">
        <v>0</v>
      </c>
      <c r="AD1902">
        <v>0</v>
      </c>
      <c r="AE1902">
        <v>38.943769989658733</v>
      </c>
    </row>
    <row r="1903" spans="1:31" x14ac:dyDescent="0.3">
      <c r="A1903">
        <v>2576063</v>
      </c>
      <c r="B1903">
        <v>1</v>
      </c>
      <c r="C1903" t="s">
        <v>80</v>
      </c>
      <c r="D1903" t="s">
        <v>94</v>
      </c>
      <c r="E1903" t="s">
        <v>155</v>
      </c>
      <c r="F1903" t="s">
        <v>5658</v>
      </c>
      <c r="G1903" t="s">
        <v>202</v>
      </c>
      <c r="H1903" t="s">
        <v>157</v>
      </c>
      <c r="I1903" t="s">
        <v>136</v>
      </c>
      <c r="J1903" t="s">
        <v>137</v>
      </c>
      <c r="K1903" t="s">
        <v>138</v>
      </c>
      <c r="L1903" t="s">
        <v>5659</v>
      </c>
      <c r="M1903" t="s">
        <v>5660</v>
      </c>
      <c r="N1903">
        <v>0.26</v>
      </c>
      <c r="O1903">
        <v>0</v>
      </c>
      <c r="P1903">
        <v>201</v>
      </c>
      <c r="Q1903">
        <v>0</v>
      </c>
      <c r="R1903">
        <v>0</v>
      </c>
      <c r="S1903">
        <v>0</v>
      </c>
      <c r="T1903">
        <v>18</v>
      </c>
      <c r="U1903">
        <v>0</v>
      </c>
      <c r="V1903">
        <v>0</v>
      </c>
      <c r="W1903">
        <v>0</v>
      </c>
      <c r="X1903">
        <v>10.297549583318411</v>
      </c>
      <c r="Y1903">
        <v>0</v>
      </c>
      <c r="Z1903">
        <v>0</v>
      </c>
      <c r="AA1903">
        <v>0</v>
      </c>
      <c r="AB1903">
        <v>12.397367977552742</v>
      </c>
      <c r="AC1903">
        <v>0</v>
      </c>
      <c r="AD1903">
        <v>0</v>
      </c>
      <c r="AE1903">
        <v>22.694917560871154</v>
      </c>
    </row>
    <row r="1904" spans="1:31" x14ac:dyDescent="0.3">
      <c r="A1904">
        <v>2576109</v>
      </c>
      <c r="B1904">
        <v>1</v>
      </c>
      <c r="C1904" t="s">
        <v>81</v>
      </c>
      <c r="D1904" t="s">
        <v>115</v>
      </c>
      <c r="E1904" t="s">
        <v>171</v>
      </c>
      <c r="F1904" t="s">
        <v>5661</v>
      </c>
      <c r="G1904" t="s">
        <v>190</v>
      </c>
      <c r="H1904" t="s">
        <v>157</v>
      </c>
      <c r="I1904" t="s">
        <v>136</v>
      </c>
      <c r="J1904" t="s">
        <v>137</v>
      </c>
      <c r="K1904" t="s">
        <v>138</v>
      </c>
      <c r="L1904" t="s">
        <v>5662</v>
      </c>
      <c r="M1904" t="s">
        <v>5663</v>
      </c>
      <c r="N1904">
        <v>3.3430555549999998</v>
      </c>
      <c r="O1904">
        <v>0</v>
      </c>
      <c r="P1904">
        <v>2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0.54142571205610002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0.54142571205610002</v>
      </c>
    </row>
    <row r="1905" spans="1:31" x14ac:dyDescent="0.3">
      <c r="A1905">
        <v>2576358</v>
      </c>
      <c r="B1905">
        <v>1</v>
      </c>
      <c r="C1905" t="s">
        <v>80</v>
      </c>
      <c r="D1905" t="s">
        <v>93</v>
      </c>
      <c r="E1905" t="s">
        <v>184</v>
      </c>
      <c r="F1905" t="s">
        <v>4873</v>
      </c>
      <c r="G1905" t="s">
        <v>134</v>
      </c>
      <c r="H1905" t="s">
        <v>135</v>
      </c>
      <c r="I1905" t="s">
        <v>136</v>
      </c>
      <c r="J1905" t="s">
        <v>137</v>
      </c>
      <c r="K1905" t="s">
        <v>138</v>
      </c>
      <c r="L1905" t="s">
        <v>5664</v>
      </c>
      <c r="M1905" t="s">
        <v>5665</v>
      </c>
      <c r="N1905">
        <v>0.338888888</v>
      </c>
      <c r="O1905">
        <v>0</v>
      </c>
      <c r="P1905">
        <v>923</v>
      </c>
      <c r="Q1905">
        <v>0</v>
      </c>
      <c r="R1905">
        <v>31</v>
      </c>
      <c r="S1905">
        <v>5</v>
      </c>
      <c r="T1905">
        <v>72</v>
      </c>
      <c r="U1905">
        <v>0</v>
      </c>
      <c r="V1905">
        <v>0</v>
      </c>
      <c r="W1905">
        <v>0</v>
      </c>
      <c r="X1905">
        <v>64.010859143885952</v>
      </c>
      <c r="Y1905">
        <v>0</v>
      </c>
      <c r="Z1905">
        <v>13.401799300924001</v>
      </c>
      <c r="AA1905">
        <v>3.0010039484806668</v>
      </c>
      <c r="AB1905">
        <v>12.275640135402035</v>
      </c>
      <c r="AC1905">
        <v>0</v>
      </c>
      <c r="AD1905">
        <v>0</v>
      </c>
      <c r="AE1905">
        <v>92.68930252869265</v>
      </c>
    </row>
    <row r="1906" spans="1:31" x14ac:dyDescent="0.3">
      <c r="A1906">
        <v>2575900</v>
      </c>
      <c r="B1906">
        <v>1</v>
      </c>
      <c r="C1906" t="s">
        <v>80</v>
      </c>
      <c r="D1906" t="s">
        <v>101</v>
      </c>
      <c r="E1906" t="s">
        <v>147</v>
      </c>
      <c r="F1906" t="s">
        <v>5666</v>
      </c>
      <c r="G1906" t="s">
        <v>134</v>
      </c>
      <c r="H1906" t="s">
        <v>135</v>
      </c>
      <c r="I1906" t="s">
        <v>136</v>
      </c>
      <c r="J1906" t="s">
        <v>137</v>
      </c>
      <c r="K1906" t="s">
        <v>138</v>
      </c>
      <c r="L1906" t="s">
        <v>5667</v>
      </c>
      <c r="M1906" t="s">
        <v>5668</v>
      </c>
      <c r="N1906">
        <v>1.167777777</v>
      </c>
      <c r="O1906">
        <v>0</v>
      </c>
      <c r="P1906">
        <v>0</v>
      </c>
      <c r="Q1906">
        <v>0</v>
      </c>
      <c r="R1906">
        <v>0</v>
      </c>
      <c r="S1906">
        <v>1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</row>
    <row r="1907" spans="1:31" x14ac:dyDescent="0.3">
      <c r="A1907">
        <v>2576421</v>
      </c>
      <c r="B1907">
        <v>1</v>
      </c>
      <c r="C1907" t="s">
        <v>80</v>
      </c>
      <c r="D1907" t="s">
        <v>83</v>
      </c>
      <c r="E1907" t="s">
        <v>166</v>
      </c>
      <c r="F1907" t="s">
        <v>5669</v>
      </c>
      <c r="G1907" t="s">
        <v>181</v>
      </c>
      <c r="H1907" t="s">
        <v>157</v>
      </c>
      <c r="I1907" t="s">
        <v>136</v>
      </c>
      <c r="J1907" t="s">
        <v>137</v>
      </c>
      <c r="K1907" t="s">
        <v>138</v>
      </c>
      <c r="L1907" t="s">
        <v>5670</v>
      </c>
      <c r="M1907" t="s">
        <v>5671</v>
      </c>
      <c r="N1907">
        <v>1.1788888879999999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2</v>
      </c>
      <c r="U1907">
        <v>0</v>
      </c>
      <c r="V1907">
        <v>1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3.7899518093499998</v>
      </c>
      <c r="AC1907">
        <v>0</v>
      </c>
      <c r="AD1907">
        <v>12.414661172979878</v>
      </c>
      <c r="AE1907">
        <v>16.204612982329877</v>
      </c>
    </row>
    <row r="1908" spans="1:31" x14ac:dyDescent="0.3">
      <c r="A1908">
        <v>2576043</v>
      </c>
      <c r="B1908">
        <v>1</v>
      </c>
      <c r="C1908" t="s">
        <v>80</v>
      </c>
      <c r="D1908" t="s">
        <v>104</v>
      </c>
      <c r="E1908" t="s">
        <v>141</v>
      </c>
      <c r="F1908" t="s">
        <v>5308</v>
      </c>
      <c r="G1908" t="s">
        <v>134</v>
      </c>
      <c r="H1908" t="s">
        <v>135</v>
      </c>
      <c r="I1908" t="s">
        <v>136</v>
      </c>
      <c r="J1908" t="s">
        <v>137</v>
      </c>
      <c r="K1908" t="s">
        <v>138</v>
      </c>
      <c r="L1908" t="s">
        <v>5672</v>
      </c>
      <c r="M1908" t="s">
        <v>5673</v>
      </c>
      <c r="N1908">
        <v>1.2122222220000001</v>
      </c>
      <c r="O1908">
        <v>21</v>
      </c>
      <c r="P1908">
        <v>161</v>
      </c>
      <c r="Q1908">
        <v>145</v>
      </c>
      <c r="R1908">
        <v>318</v>
      </c>
      <c r="S1908">
        <v>48</v>
      </c>
      <c r="T1908">
        <v>94</v>
      </c>
      <c r="U1908">
        <v>16</v>
      </c>
      <c r="V1908">
        <v>0</v>
      </c>
      <c r="W1908">
        <v>8.5551369311769836</v>
      </c>
      <c r="X1908">
        <v>46.835434551970749</v>
      </c>
      <c r="Y1908">
        <v>405.41668762418396</v>
      </c>
      <c r="Z1908">
        <v>461.18946323152505</v>
      </c>
      <c r="AA1908">
        <v>488.24319818149701</v>
      </c>
      <c r="AB1908">
        <v>59.057841877702153</v>
      </c>
      <c r="AC1908">
        <v>3857.6991298295106</v>
      </c>
      <c r="AD1908">
        <v>0</v>
      </c>
      <c r="AE1908">
        <v>5326.9968922275666</v>
      </c>
    </row>
    <row r="1909" spans="1:31" x14ac:dyDescent="0.3">
      <c r="A1909">
        <v>2575880</v>
      </c>
      <c r="B1909">
        <v>1</v>
      </c>
      <c r="C1909" t="s">
        <v>80</v>
      </c>
      <c r="D1909" t="s">
        <v>99</v>
      </c>
      <c r="E1909" t="s">
        <v>155</v>
      </c>
      <c r="F1909" t="s">
        <v>5674</v>
      </c>
      <c r="G1909" t="s">
        <v>301</v>
      </c>
      <c r="H1909" t="s">
        <v>157</v>
      </c>
      <c r="I1909" t="s">
        <v>136</v>
      </c>
      <c r="J1909" t="s">
        <v>137</v>
      </c>
      <c r="K1909" t="s">
        <v>144</v>
      </c>
      <c r="L1909" t="s">
        <v>5675</v>
      </c>
      <c r="M1909" t="s">
        <v>5676</v>
      </c>
      <c r="N1909">
        <v>7.6072222219999999</v>
      </c>
      <c r="O1909">
        <v>0</v>
      </c>
      <c r="P1909">
        <v>341</v>
      </c>
      <c r="Q1909">
        <v>0</v>
      </c>
      <c r="R1909">
        <v>0</v>
      </c>
      <c r="S1909">
        <v>0</v>
      </c>
      <c r="T1909">
        <v>14</v>
      </c>
      <c r="U1909">
        <v>0</v>
      </c>
      <c r="V1909">
        <v>0</v>
      </c>
      <c r="W1909">
        <v>0</v>
      </c>
      <c r="X1909">
        <v>330.28481043468457</v>
      </c>
      <c r="Y1909">
        <v>0</v>
      </c>
      <c r="Z1909">
        <v>0</v>
      </c>
      <c r="AA1909">
        <v>0</v>
      </c>
      <c r="AB1909">
        <v>127.35438496954454</v>
      </c>
      <c r="AC1909">
        <v>0</v>
      </c>
      <c r="AD1909">
        <v>0</v>
      </c>
      <c r="AE1909">
        <v>457.6391954042291</v>
      </c>
    </row>
    <row r="1910" spans="1:31" x14ac:dyDescent="0.3">
      <c r="A1910">
        <v>2575874</v>
      </c>
      <c r="B1910">
        <v>1</v>
      </c>
      <c r="C1910" t="s">
        <v>80</v>
      </c>
      <c r="D1910" t="s">
        <v>95</v>
      </c>
      <c r="E1910" t="s">
        <v>184</v>
      </c>
      <c r="F1910" t="s">
        <v>5677</v>
      </c>
      <c r="G1910" t="s">
        <v>194</v>
      </c>
      <c r="H1910" t="s">
        <v>135</v>
      </c>
      <c r="I1910" t="s">
        <v>136</v>
      </c>
      <c r="J1910" t="s">
        <v>137</v>
      </c>
      <c r="K1910" t="s">
        <v>144</v>
      </c>
      <c r="L1910" t="s">
        <v>5678</v>
      </c>
      <c r="M1910" t="s">
        <v>5679</v>
      </c>
      <c r="N1910">
        <v>1.9116666659999999</v>
      </c>
      <c r="O1910">
        <v>0</v>
      </c>
      <c r="P1910">
        <v>983</v>
      </c>
      <c r="Q1910">
        <v>0</v>
      </c>
      <c r="R1910">
        <v>0</v>
      </c>
      <c r="S1910">
        <v>1</v>
      </c>
      <c r="T1910">
        <v>90</v>
      </c>
      <c r="U1910">
        <v>0</v>
      </c>
      <c r="V1910">
        <v>0</v>
      </c>
      <c r="W1910">
        <v>0</v>
      </c>
      <c r="X1910">
        <v>384.47217051742342</v>
      </c>
      <c r="Y1910">
        <v>0</v>
      </c>
      <c r="Z1910">
        <v>0</v>
      </c>
      <c r="AA1910">
        <v>611.81972697564447</v>
      </c>
      <c r="AB1910">
        <v>235.8072019789744</v>
      </c>
      <c r="AC1910">
        <v>0</v>
      </c>
      <c r="AD1910">
        <v>0</v>
      </c>
      <c r="AE1910">
        <v>1232.0990994720423</v>
      </c>
    </row>
    <row r="1911" spans="1:31" x14ac:dyDescent="0.3">
      <c r="A1911">
        <v>2576372</v>
      </c>
      <c r="B1911">
        <v>1</v>
      </c>
      <c r="C1911" t="s">
        <v>80</v>
      </c>
      <c r="D1911" t="s">
        <v>94</v>
      </c>
      <c r="E1911" t="s">
        <v>184</v>
      </c>
      <c r="F1911" t="s">
        <v>5680</v>
      </c>
      <c r="G1911" t="s">
        <v>149</v>
      </c>
      <c r="H1911" t="s">
        <v>135</v>
      </c>
      <c r="I1911" t="s">
        <v>136</v>
      </c>
      <c r="J1911" t="s">
        <v>137</v>
      </c>
      <c r="K1911" t="s">
        <v>138</v>
      </c>
      <c r="L1911" t="s">
        <v>5681</v>
      </c>
      <c r="M1911" t="s">
        <v>5682</v>
      </c>
      <c r="N1911">
        <v>1.0549999999999999</v>
      </c>
      <c r="O1911">
        <v>0</v>
      </c>
      <c r="P1911">
        <v>77</v>
      </c>
      <c r="Q1911">
        <v>0</v>
      </c>
      <c r="R1911">
        <v>1</v>
      </c>
      <c r="S1911">
        <v>3</v>
      </c>
      <c r="T1911">
        <v>18</v>
      </c>
      <c r="U1911">
        <v>0</v>
      </c>
      <c r="V1911">
        <v>0</v>
      </c>
      <c r="W1911">
        <v>0</v>
      </c>
      <c r="X1911">
        <v>8.6744739430475075</v>
      </c>
      <c r="Y1911">
        <v>0</v>
      </c>
      <c r="Z1911">
        <v>0.66730651962570497</v>
      </c>
      <c r="AA1911">
        <v>9.6750617688421325</v>
      </c>
      <c r="AB1911">
        <v>5.1350471308842556</v>
      </c>
      <c r="AC1911">
        <v>0</v>
      </c>
      <c r="AD1911">
        <v>0</v>
      </c>
      <c r="AE1911">
        <v>24.151889362399601</v>
      </c>
    </row>
    <row r="1912" spans="1:31" x14ac:dyDescent="0.3">
      <c r="A1912">
        <v>2576023</v>
      </c>
      <c r="B1912">
        <v>1</v>
      </c>
      <c r="C1912" t="s">
        <v>80</v>
      </c>
      <c r="D1912" t="s">
        <v>96</v>
      </c>
      <c r="E1912" t="s">
        <v>175</v>
      </c>
      <c r="F1912" t="s">
        <v>5683</v>
      </c>
      <c r="G1912" t="s">
        <v>202</v>
      </c>
      <c r="H1912" t="s">
        <v>157</v>
      </c>
      <c r="I1912" t="s">
        <v>136</v>
      </c>
      <c r="J1912" t="s">
        <v>137</v>
      </c>
      <c r="K1912" t="s">
        <v>138</v>
      </c>
      <c r="L1912" t="s">
        <v>5684</v>
      </c>
      <c r="M1912" t="s">
        <v>5685</v>
      </c>
      <c r="N1912">
        <v>6.8488888880000003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2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16.242075945140627</v>
      </c>
      <c r="AC1912">
        <v>0</v>
      </c>
      <c r="AD1912">
        <v>0</v>
      </c>
      <c r="AE1912">
        <v>16.242075945140627</v>
      </c>
    </row>
    <row r="1913" spans="1:31" x14ac:dyDescent="0.3">
      <c r="A1913">
        <v>2576541</v>
      </c>
      <c r="B1913">
        <v>1</v>
      </c>
      <c r="C1913" t="s">
        <v>80</v>
      </c>
      <c r="D1913" t="s">
        <v>98</v>
      </c>
      <c r="E1913" t="s">
        <v>171</v>
      </c>
      <c r="F1913" t="s">
        <v>5686</v>
      </c>
      <c r="G1913" t="s">
        <v>190</v>
      </c>
      <c r="H1913" t="s">
        <v>157</v>
      </c>
      <c r="I1913" t="s">
        <v>136</v>
      </c>
      <c r="J1913" t="s">
        <v>137</v>
      </c>
      <c r="K1913" t="s">
        <v>138</v>
      </c>
      <c r="L1913" t="s">
        <v>5687</v>
      </c>
      <c r="M1913" t="s">
        <v>5688</v>
      </c>
      <c r="N1913">
        <v>1.606944444</v>
      </c>
      <c r="O1913">
        <v>0</v>
      </c>
      <c r="P1913">
        <v>0</v>
      </c>
      <c r="Q1913">
        <v>0</v>
      </c>
      <c r="R1913">
        <v>5</v>
      </c>
      <c r="S1913">
        <v>0</v>
      </c>
      <c r="T1913">
        <v>2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34.757355031618665</v>
      </c>
      <c r="AA1913">
        <v>0</v>
      </c>
      <c r="AB1913">
        <v>6.241571322978154</v>
      </c>
      <c r="AC1913">
        <v>0</v>
      </c>
      <c r="AD1913">
        <v>0</v>
      </c>
      <c r="AE1913">
        <v>40.998926354596819</v>
      </c>
    </row>
    <row r="1914" spans="1:31" x14ac:dyDescent="0.3">
      <c r="A1914">
        <v>2576000</v>
      </c>
      <c r="B1914">
        <v>1</v>
      </c>
      <c r="C1914" t="s">
        <v>80</v>
      </c>
      <c r="D1914" t="s">
        <v>84</v>
      </c>
      <c r="E1914" t="s">
        <v>166</v>
      </c>
      <c r="F1914" t="s">
        <v>5689</v>
      </c>
      <c r="G1914" t="s">
        <v>168</v>
      </c>
      <c r="H1914" t="s">
        <v>157</v>
      </c>
      <c r="I1914" t="s">
        <v>136</v>
      </c>
      <c r="J1914" t="s">
        <v>137</v>
      </c>
      <c r="K1914" t="s">
        <v>138</v>
      </c>
      <c r="L1914" t="s">
        <v>5690</v>
      </c>
      <c r="M1914" t="s">
        <v>5691</v>
      </c>
      <c r="N1914">
        <v>2.5888888880000001</v>
      </c>
      <c r="O1914">
        <v>0</v>
      </c>
      <c r="P1914">
        <v>5</v>
      </c>
      <c r="Q1914">
        <v>0</v>
      </c>
      <c r="R1914">
        <v>0</v>
      </c>
      <c r="S1914">
        <v>0</v>
      </c>
      <c r="T1914">
        <v>3</v>
      </c>
      <c r="U1914">
        <v>0</v>
      </c>
      <c r="V1914">
        <v>0</v>
      </c>
      <c r="W1914">
        <v>0</v>
      </c>
      <c r="X1914">
        <v>1.2515031209354832</v>
      </c>
      <c r="Y1914">
        <v>0</v>
      </c>
      <c r="Z1914">
        <v>0</v>
      </c>
      <c r="AA1914">
        <v>0</v>
      </c>
      <c r="AB1914">
        <v>2.8965869806187832</v>
      </c>
      <c r="AC1914">
        <v>0</v>
      </c>
      <c r="AD1914">
        <v>0</v>
      </c>
      <c r="AE1914">
        <v>4.1480901015542662</v>
      </c>
    </row>
    <row r="1915" spans="1:31" x14ac:dyDescent="0.3">
      <c r="A1915">
        <v>2576521</v>
      </c>
      <c r="B1915">
        <v>1</v>
      </c>
      <c r="C1915" t="s">
        <v>80</v>
      </c>
      <c r="D1915" t="s">
        <v>94</v>
      </c>
      <c r="E1915" t="s">
        <v>155</v>
      </c>
      <c r="F1915" t="s">
        <v>5692</v>
      </c>
      <c r="G1915" t="s">
        <v>202</v>
      </c>
      <c r="H1915" t="s">
        <v>157</v>
      </c>
      <c r="I1915" t="s">
        <v>136</v>
      </c>
      <c r="J1915" t="s">
        <v>137</v>
      </c>
      <c r="K1915" t="s">
        <v>138</v>
      </c>
      <c r="L1915" t="s">
        <v>5693</v>
      </c>
      <c r="M1915" t="s">
        <v>5694</v>
      </c>
      <c r="N1915">
        <v>0.209166666</v>
      </c>
      <c r="O1915">
        <v>0</v>
      </c>
      <c r="P1915">
        <v>169</v>
      </c>
      <c r="Q1915">
        <v>0</v>
      </c>
      <c r="R1915">
        <v>2</v>
      </c>
      <c r="S1915">
        <v>0</v>
      </c>
      <c r="T1915">
        <v>39</v>
      </c>
      <c r="U1915">
        <v>0</v>
      </c>
      <c r="V1915">
        <v>0</v>
      </c>
      <c r="W1915">
        <v>0</v>
      </c>
      <c r="X1915">
        <v>5.3104956078192034</v>
      </c>
      <c r="Y1915">
        <v>0</v>
      </c>
      <c r="Z1915">
        <v>0.48496154684150006</v>
      </c>
      <c r="AA1915">
        <v>0</v>
      </c>
      <c r="AB1915">
        <v>2.0808915108789376</v>
      </c>
      <c r="AC1915">
        <v>0</v>
      </c>
      <c r="AD1915">
        <v>0</v>
      </c>
      <c r="AE1915">
        <v>7.8763486655396413</v>
      </c>
    </row>
    <row r="1916" spans="1:31" x14ac:dyDescent="0.3">
      <c r="A1916">
        <v>2576478</v>
      </c>
      <c r="B1916">
        <v>1</v>
      </c>
      <c r="C1916" t="s">
        <v>80</v>
      </c>
      <c r="D1916" t="s">
        <v>105</v>
      </c>
      <c r="E1916" t="s">
        <v>141</v>
      </c>
      <c r="F1916" t="s">
        <v>5695</v>
      </c>
      <c r="G1916" t="s">
        <v>134</v>
      </c>
      <c r="H1916" t="s">
        <v>135</v>
      </c>
      <c r="I1916" t="s">
        <v>136</v>
      </c>
      <c r="J1916" t="s">
        <v>137</v>
      </c>
      <c r="K1916" t="s">
        <v>138</v>
      </c>
      <c r="L1916" t="s">
        <v>5696</v>
      </c>
      <c r="M1916" t="s">
        <v>5697</v>
      </c>
      <c r="N1916">
        <v>0.23222222200000001</v>
      </c>
      <c r="O1916">
        <v>0</v>
      </c>
      <c r="P1916">
        <v>4267</v>
      </c>
      <c r="Q1916">
        <v>0</v>
      </c>
      <c r="R1916">
        <v>1</v>
      </c>
      <c r="S1916">
        <v>0</v>
      </c>
      <c r="T1916">
        <v>279</v>
      </c>
      <c r="U1916">
        <v>0</v>
      </c>
      <c r="V1916">
        <v>1</v>
      </c>
      <c r="W1916">
        <v>0</v>
      </c>
      <c r="X1916">
        <v>226.12572845936023</v>
      </c>
      <c r="Y1916">
        <v>0</v>
      </c>
      <c r="Z1916">
        <v>1.4122350319439999E-2</v>
      </c>
      <c r="AA1916">
        <v>0</v>
      </c>
      <c r="AB1916">
        <v>70.025920833006893</v>
      </c>
      <c r="AC1916">
        <v>0</v>
      </c>
      <c r="AD1916">
        <v>0.29202641584658667</v>
      </c>
      <c r="AE1916">
        <v>296.45779805853311</v>
      </c>
    </row>
    <row r="1917" spans="1:31" x14ac:dyDescent="0.3">
      <c r="A1917">
        <v>2575960</v>
      </c>
      <c r="B1917">
        <v>1</v>
      </c>
      <c r="C1917" t="s">
        <v>80</v>
      </c>
      <c r="D1917" t="s">
        <v>92</v>
      </c>
      <c r="E1917" t="s">
        <v>141</v>
      </c>
      <c r="F1917" t="s">
        <v>5698</v>
      </c>
      <c r="G1917" t="s">
        <v>301</v>
      </c>
      <c r="H1917" t="s">
        <v>135</v>
      </c>
      <c r="I1917" t="s">
        <v>136</v>
      </c>
      <c r="J1917" t="s">
        <v>137</v>
      </c>
      <c r="K1917" t="s">
        <v>144</v>
      </c>
      <c r="L1917" t="s">
        <v>5699</v>
      </c>
      <c r="M1917" t="s">
        <v>5700</v>
      </c>
      <c r="N1917">
        <v>7.24</v>
      </c>
      <c r="O1917">
        <v>1</v>
      </c>
      <c r="P1917">
        <v>3277</v>
      </c>
      <c r="Q1917">
        <v>0</v>
      </c>
      <c r="R1917">
        <v>375</v>
      </c>
      <c r="S1917">
        <v>11</v>
      </c>
      <c r="T1917">
        <v>384</v>
      </c>
      <c r="U1917">
        <v>1</v>
      </c>
      <c r="V1917">
        <v>0</v>
      </c>
      <c r="W1917">
        <v>0</v>
      </c>
      <c r="X1917">
        <v>6043.5595320702787</v>
      </c>
      <c r="Y1917">
        <v>0</v>
      </c>
      <c r="Z1917">
        <v>1192.4958071656526</v>
      </c>
      <c r="AA1917">
        <v>4107.3805639977272</v>
      </c>
      <c r="AB1917">
        <v>8803.4633189220822</v>
      </c>
      <c r="AC1917">
        <v>6.1883809467405531</v>
      </c>
      <c r="AD1917">
        <v>0</v>
      </c>
      <c r="AE1917">
        <v>20153.087603102482</v>
      </c>
    </row>
    <row r="1918" spans="1:31" x14ac:dyDescent="0.3">
      <c r="A1918">
        <v>2576146</v>
      </c>
      <c r="B1918">
        <v>1</v>
      </c>
      <c r="C1918" t="s">
        <v>80</v>
      </c>
      <c r="D1918" t="s">
        <v>90</v>
      </c>
      <c r="E1918" t="s">
        <v>171</v>
      </c>
      <c r="F1918" t="s">
        <v>5701</v>
      </c>
      <c r="G1918" t="s">
        <v>202</v>
      </c>
      <c r="H1918" t="s">
        <v>157</v>
      </c>
      <c r="I1918" t="s">
        <v>136</v>
      </c>
      <c r="J1918" t="s">
        <v>137</v>
      </c>
      <c r="K1918" t="s">
        <v>138</v>
      </c>
      <c r="L1918" t="s">
        <v>5702</v>
      </c>
      <c r="M1918" t="s">
        <v>5703</v>
      </c>
      <c r="N1918">
        <v>1.9225000000000001</v>
      </c>
      <c r="O1918">
        <v>0</v>
      </c>
      <c r="P1918">
        <v>174</v>
      </c>
      <c r="Q1918">
        <v>0</v>
      </c>
      <c r="R1918">
        <v>0</v>
      </c>
      <c r="S1918">
        <v>0</v>
      </c>
      <c r="T1918">
        <v>18</v>
      </c>
      <c r="U1918">
        <v>0</v>
      </c>
      <c r="V1918">
        <v>0</v>
      </c>
      <c r="W1918">
        <v>0</v>
      </c>
      <c r="X1918">
        <v>81.493342649658061</v>
      </c>
      <c r="Y1918">
        <v>0</v>
      </c>
      <c r="Z1918">
        <v>0</v>
      </c>
      <c r="AA1918">
        <v>0</v>
      </c>
      <c r="AB1918">
        <v>53.714138562192673</v>
      </c>
      <c r="AC1918">
        <v>0</v>
      </c>
      <c r="AD1918">
        <v>0</v>
      </c>
      <c r="AE1918">
        <v>135.20748121185073</v>
      </c>
    </row>
    <row r="1919" spans="1:31" x14ac:dyDescent="0.3">
      <c r="A1919">
        <v>2576269</v>
      </c>
      <c r="B1919">
        <v>1</v>
      </c>
      <c r="C1919" t="s">
        <v>80</v>
      </c>
      <c r="D1919" t="s">
        <v>97</v>
      </c>
      <c r="E1919" t="s">
        <v>166</v>
      </c>
      <c r="F1919" t="s">
        <v>5704</v>
      </c>
      <c r="G1919" t="s">
        <v>168</v>
      </c>
      <c r="H1919" t="s">
        <v>157</v>
      </c>
      <c r="I1919" t="s">
        <v>136</v>
      </c>
      <c r="J1919" t="s">
        <v>137</v>
      </c>
      <c r="K1919" t="s">
        <v>138</v>
      </c>
      <c r="L1919" t="s">
        <v>5705</v>
      </c>
      <c r="M1919" t="s">
        <v>5706</v>
      </c>
      <c r="N1919">
        <v>2.3680555550000002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1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5.6775515319078398</v>
      </c>
      <c r="AC1919">
        <v>0</v>
      </c>
      <c r="AD1919">
        <v>0</v>
      </c>
      <c r="AE1919">
        <v>5.6775515319078398</v>
      </c>
    </row>
    <row r="1920" spans="1:31" x14ac:dyDescent="0.3">
      <c r="A1920">
        <v>2576123</v>
      </c>
      <c r="B1920">
        <v>1</v>
      </c>
      <c r="C1920" t="s">
        <v>81</v>
      </c>
      <c r="D1920" t="s">
        <v>120</v>
      </c>
      <c r="E1920" t="s">
        <v>141</v>
      </c>
      <c r="F1920" t="s">
        <v>4336</v>
      </c>
      <c r="G1920" t="s">
        <v>134</v>
      </c>
      <c r="H1920" t="s">
        <v>135</v>
      </c>
      <c r="I1920" t="s">
        <v>136</v>
      </c>
      <c r="J1920" t="s">
        <v>137</v>
      </c>
      <c r="K1920" t="s">
        <v>138</v>
      </c>
      <c r="L1920" t="s">
        <v>5707</v>
      </c>
      <c r="M1920" t="s">
        <v>5708</v>
      </c>
      <c r="N1920">
        <v>0.40333333300000002</v>
      </c>
      <c r="O1920">
        <v>0</v>
      </c>
      <c r="P1920">
        <v>1146</v>
      </c>
      <c r="Q1920">
        <v>0</v>
      </c>
      <c r="R1920">
        <v>8</v>
      </c>
      <c r="S1920">
        <v>0</v>
      </c>
      <c r="T1920">
        <v>146</v>
      </c>
      <c r="U1920">
        <v>1</v>
      </c>
      <c r="V1920">
        <v>0</v>
      </c>
      <c r="W1920">
        <v>0</v>
      </c>
      <c r="X1920">
        <v>84.045120006457708</v>
      </c>
      <c r="Y1920">
        <v>0</v>
      </c>
      <c r="Z1920">
        <v>6.1438786776882441</v>
      </c>
      <c r="AA1920">
        <v>0</v>
      </c>
      <c r="AB1920">
        <v>40.091714916961443</v>
      </c>
      <c r="AC1920">
        <v>4.5714643674266995</v>
      </c>
      <c r="AD1920">
        <v>0</v>
      </c>
      <c r="AE1920">
        <v>134.85217796853411</v>
      </c>
    </row>
    <row r="1921" spans="1:31" x14ac:dyDescent="0.3">
      <c r="A1921">
        <v>2576060</v>
      </c>
      <c r="B1921">
        <v>1</v>
      </c>
      <c r="C1921" t="s">
        <v>80</v>
      </c>
      <c r="D1921" t="s">
        <v>91</v>
      </c>
      <c r="E1921" t="s">
        <v>141</v>
      </c>
      <c r="F1921" t="s">
        <v>2069</v>
      </c>
      <c r="G1921" t="s">
        <v>202</v>
      </c>
      <c r="H1921" t="s">
        <v>135</v>
      </c>
      <c r="I1921" t="s">
        <v>136</v>
      </c>
      <c r="J1921" t="s">
        <v>137</v>
      </c>
      <c r="K1921" t="s">
        <v>138</v>
      </c>
      <c r="L1921" t="s">
        <v>5709</v>
      </c>
      <c r="M1921" t="s">
        <v>5710</v>
      </c>
      <c r="N1921">
        <v>1.6711111110000001</v>
      </c>
      <c r="O1921">
        <v>1</v>
      </c>
      <c r="P1921">
        <v>0</v>
      </c>
      <c r="Q1921">
        <v>52</v>
      </c>
      <c r="R1921">
        <v>18</v>
      </c>
      <c r="S1921">
        <v>35</v>
      </c>
      <c r="T1921">
        <v>10</v>
      </c>
      <c r="U1921">
        <v>1</v>
      </c>
      <c r="V1921">
        <v>0</v>
      </c>
      <c r="W1921">
        <v>0.91237842908794997</v>
      </c>
      <c r="X1921">
        <v>0</v>
      </c>
      <c r="Y1921">
        <v>960.26127937819831</v>
      </c>
      <c r="Z1921">
        <v>31.482821322405812</v>
      </c>
      <c r="AA1921">
        <v>710.15838540588254</v>
      </c>
      <c r="AB1921">
        <v>22.584602622456423</v>
      </c>
      <c r="AC1921">
        <v>5.5843966944088113</v>
      </c>
      <c r="AD1921">
        <v>0</v>
      </c>
      <c r="AE1921">
        <v>1730.9838638524398</v>
      </c>
    </row>
    <row r="1922" spans="1:31" x14ac:dyDescent="0.3">
      <c r="A1922">
        <v>2575920</v>
      </c>
      <c r="B1922">
        <v>1</v>
      </c>
      <c r="C1922" t="s">
        <v>81</v>
      </c>
      <c r="D1922" t="s">
        <v>127</v>
      </c>
      <c r="E1922" t="s">
        <v>147</v>
      </c>
      <c r="F1922" t="s">
        <v>1395</v>
      </c>
      <c r="G1922" t="s">
        <v>202</v>
      </c>
      <c r="H1922" t="s">
        <v>135</v>
      </c>
      <c r="I1922" t="s">
        <v>136</v>
      </c>
      <c r="J1922" t="s">
        <v>137</v>
      </c>
      <c r="K1922" t="s">
        <v>138</v>
      </c>
      <c r="L1922" t="s">
        <v>5711</v>
      </c>
      <c r="M1922" t="s">
        <v>5712</v>
      </c>
      <c r="N1922">
        <v>0.46750000000000003</v>
      </c>
      <c r="O1922">
        <v>5</v>
      </c>
      <c r="P1922">
        <v>12</v>
      </c>
      <c r="Q1922">
        <v>184</v>
      </c>
      <c r="R1922">
        <v>121</v>
      </c>
      <c r="S1922">
        <v>16</v>
      </c>
      <c r="T1922">
        <v>8</v>
      </c>
      <c r="U1922">
        <v>0</v>
      </c>
      <c r="V1922">
        <v>0</v>
      </c>
      <c r="W1922">
        <v>0.73619452467240742</v>
      </c>
      <c r="X1922">
        <v>0.66619205829756756</v>
      </c>
      <c r="Y1922">
        <v>199.23624800019502</v>
      </c>
      <c r="Z1922">
        <v>59.77267878698013</v>
      </c>
      <c r="AA1922">
        <v>10.576057353403151</v>
      </c>
      <c r="AB1922">
        <v>3.2677549782062498</v>
      </c>
      <c r="AC1922">
        <v>0</v>
      </c>
      <c r="AD1922">
        <v>0</v>
      </c>
      <c r="AE1922">
        <v>274.25512570175454</v>
      </c>
    </row>
    <row r="1923" spans="1:31" x14ac:dyDescent="0.3">
      <c r="A1923">
        <v>2576355</v>
      </c>
      <c r="B1923">
        <v>1</v>
      </c>
      <c r="C1923" t="s">
        <v>80</v>
      </c>
      <c r="D1923" t="s">
        <v>83</v>
      </c>
      <c r="E1923" t="s">
        <v>171</v>
      </c>
      <c r="F1923" t="s">
        <v>5713</v>
      </c>
      <c r="G1923" t="s">
        <v>301</v>
      </c>
      <c r="H1923" t="s">
        <v>157</v>
      </c>
      <c r="I1923" t="s">
        <v>136</v>
      </c>
      <c r="J1923" t="s">
        <v>137</v>
      </c>
      <c r="K1923" t="s">
        <v>144</v>
      </c>
      <c r="L1923" t="s">
        <v>5714</v>
      </c>
      <c r="M1923" t="s">
        <v>5715</v>
      </c>
      <c r="N1923">
        <v>6.9644444439999997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9</v>
      </c>
      <c r="U1923">
        <v>0</v>
      </c>
      <c r="V1923">
        <v>1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39.058386399492612</v>
      </c>
      <c r="AC1923">
        <v>0</v>
      </c>
      <c r="AD1923">
        <v>66.89457557938168</v>
      </c>
      <c r="AE1923">
        <v>105.9529619788743</v>
      </c>
    </row>
    <row r="1924" spans="1:31" x14ac:dyDescent="0.3">
      <c r="A1924">
        <v>2576232</v>
      </c>
      <c r="B1924">
        <v>1</v>
      </c>
      <c r="C1924" t="s">
        <v>80</v>
      </c>
      <c r="D1924" t="s">
        <v>96</v>
      </c>
      <c r="E1924" t="s">
        <v>166</v>
      </c>
      <c r="F1924" t="s">
        <v>5716</v>
      </c>
      <c r="G1924" t="s">
        <v>311</v>
      </c>
      <c r="H1924" t="s">
        <v>157</v>
      </c>
      <c r="I1924" t="s">
        <v>136</v>
      </c>
      <c r="J1924" t="s">
        <v>3</v>
      </c>
      <c r="K1924" t="s">
        <v>138</v>
      </c>
      <c r="L1924" t="s">
        <v>5717</v>
      </c>
      <c r="M1924" t="s">
        <v>5718</v>
      </c>
      <c r="N1924">
        <v>5.7077777770000004</v>
      </c>
      <c r="O1924">
        <v>0</v>
      </c>
      <c r="P1924">
        <v>0</v>
      </c>
      <c r="Q1924">
        <v>0</v>
      </c>
      <c r="R1924">
        <v>1</v>
      </c>
      <c r="S1924">
        <v>0</v>
      </c>
      <c r="T1924">
        <v>1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2.756453239618875</v>
      </c>
      <c r="AA1924">
        <v>0</v>
      </c>
      <c r="AB1924">
        <v>39.724894551639679</v>
      </c>
      <c r="AC1924">
        <v>0</v>
      </c>
      <c r="AD1924">
        <v>0</v>
      </c>
      <c r="AE1924">
        <v>42.481347791258557</v>
      </c>
    </row>
    <row r="1925" spans="1:31" x14ac:dyDescent="0.3">
      <c r="A1925">
        <v>2575897</v>
      </c>
      <c r="B1925">
        <v>1</v>
      </c>
      <c r="C1925" t="s">
        <v>80</v>
      </c>
      <c r="D1925" t="s">
        <v>105</v>
      </c>
      <c r="E1925" t="s">
        <v>155</v>
      </c>
      <c r="F1925" t="s">
        <v>5719</v>
      </c>
      <c r="G1925" t="s">
        <v>202</v>
      </c>
      <c r="H1925" t="s">
        <v>157</v>
      </c>
      <c r="I1925" t="s">
        <v>136</v>
      </c>
      <c r="J1925" t="s">
        <v>137</v>
      </c>
      <c r="K1925" t="s">
        <v>138</v>
      </c>
      <c r="L1925" t="s">
        <v>5720</v>
      </c>
      <c r="M1925" t="s">
        <v>5721</v>
      </c>
      <c r="N1925">
        <v>0.86333333300000004</v>
      </c>
      <c r="O1925">
        <v>0</v>
      </c>
      <c r="P1925">
        <v>116</v>
      </c>
      <c r="Q1925">
        <v>0</v>
      </c>
      <c r="R1925">
        <v>25</v>
      </c>
      <c r="S1925">
        <v>0</v>
      </c>
      <c r="T1925">
        <v>9</v>
      </c>
      <c r="U1925">
        <v>0</v>
      </c>
      <c r="V1925">
        <v>0</v>
      </c>
      <c r="W1925">
        <v>0</v>
      </c>
      <c r="X1925">
        <v>24.834161406373198</v>
      </c>
      <c r="Y1925">
        <v>0</v>
      </c>
      <c r="Z1925">
        <v>11.662984677117619</v>
      </c>
      <c r="AA1925">
        <v>0</v>
      </c>
      <c r="AB1925">
        <v>5.1390566337259331</v>
      </c>
      <c r="AC1925">
        <v>0</v>
      </c>
      <c r="AD1925">
        <v>0</v>
      </c>
      <c r="AE1925">
        <v>41.636202717216754</v>
      </c>
    </row>
    <row r="1926" spans="1:31" x14ac:dyDescent="0.3">
      <c r="A1926">
        <v>2576046</v>
      </c>
      <c r="B1926">
        <v>1</v>
      </c>
      <c r="C1926" t="s">
        <v>81</v>
      </c>
      <c r="D1926" t="s">
        <v>127</v>
      </c>
      <c r="E1926" t="s">
        <v>147</v>
      </c>
      <c r="F1926" t="s">
        <v>1721</v>
      </c>
      <c r="G1926" t="s">
        <v>134</v>
      </c>
      <c r="H1926" t="s">
        <v>135</v>
      </c>
      <c r="I1926" t="s">
        <v>136</v>
      </c>
      <c r="J1926" t="s">
        <v>137</v>
      </c>
      <c r="K1926" t="s">
        <v>138</v>
      </c>
      <c r="L1926" t="s">
        <v>5722</v>
      </c>
      <c r="M1926" t="s">
        <v>5723</v>
      </c>
      <c r="N1926">
        <v>7.3888888E-2</v>
      </c>
      <c r="O1926">
        <v>9</v>
      </c>
      <c r="P1926">
        <v>3</v>
      </c>
      <c r="Q1926">
        <v>281</v>
      </c>
      <c r="R1926">
        <v>42</v>
      </c>
      <c r="S1926">
        <v>17</v>
      </c>
      <c r="T1926">
        <v>2</v>
      </c>
      <c r="U1926">
        <v>0</v>
      </c>
      <c r="V1926">
        <v>0</v>
      </c>
      <c r="W1926">
        <v>0.34588820026071504</v>
      </c>
      <c r="X1926">
        <v>0.1561083468539467</v>
      </c>
      <c r="Y1926">
        <v>62.391763377665477</v>
      </c>
      <c r="Z1926">
        <v>17.676896874549303</v>
      </c>
      <c r="AA1926">
        <v>7.9326057801917846</v>
      </c>
      <c r="AB1926">
        <v>0.18366614330071002</v>
      </c>
      <c r="AC1926">
        <v>0</v>
      </c>
      <c r="AD1926">
        <v>0</v>
      </c>
      <c r="AE1926">
        <v>88.686928722821932</v>
      </c>
    </row>
    <row r="1927" spans="1:31" x14ac:dyDescent="0.3">
      <c r="A1927">
        <v>2576438</v>
      </c>
      <c r="B1927">
        <v>1</v>
      </c>
      <c r="C1927" t="s">
        <v>80</v>
      </c>
      <c r="D1927" t="s">
        <v>100</v>
      </c>
      <c r="E1927" t="s">
        <v>171</v>
      </c>
      <c r="F1927" t="s">
        <v>5724</v>
      </c>
      <c r="G1927" t="s">
        <v>5725</v>
      </c>
      <c r="H1927" t="s">
        <v>157</v>
      </c>
      <c r="I1927" t="s">
        <v>136</v>
      </c>
      <c r="J1927" t="s">
        <v>137</v>
      </c>
      <c r="K1927" t="s">
        <v>138</v>
      </c>
      <c r="L1927" t="s">
        <v>5726</v>
      </c>
      <c r="M1927" t="s">
        <v>5727</v>
      </c>
      <c r="N1927">
        <v>2.8938888880000002</v>
      </c>
      <c r="O1927">
        <v>0</v>
      </c>
      <c r="P1927">
        <v>1</v>
      </c>
      <c r="Q1927">
        <v>0</v>
      </c>
      <c r="R1927">
        <v>4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0.42420940285047926</v>
      </c>
      <c r="Y1927">
        <v>0</v>
      </c>
      <c r="Z1927">
        <v>6.1585168308378107</v>
      </c>
      <c r="AA1927">
        <v>0</v>
      </c>
      <c r="AB1927">
        <v>0</v>
      </c>
      <c r="AC1927">
        <v>0</v>
      </c>
      <c r="AD1927">
        <v>0</v>
      </c>
      <c r="AE1927">
        <v>6.5827262336882901</v>
      </c>
    </row>
    <row r="1928" spans="1:31" x14ac:dyDescent="0.3">
      <c r="A1928">
        <v>2575797</v>
      </c>
      <c r="B1928">
        <v>1</v>
      </c>
      <c r="C1928" t="s">
        <v>80</v>
      </c>
      <c r="D1928" t="s">
        <v>95</v>
      </c>
      <c r="E1928" t="s">
        <v>171</v>
      </c>
      <c r="F1928" t="s">
        <v>5728</v>
      </c>
      <c r="G1928" t="s">
        <v>202</v>
      </c>
      <c r="H1928" t="s">
        <v>157</v>
      </c>
      <c r="I1928" t="s">
        <v>136</v>
      </c>
      <c r="J1928" t="s">
        <v>137</v>
      </c>
      <c r="K1928" t="s">
        <v>138</v>
      </c>
      <c r="L1928" t="s">
        <v>5729</v>
      </c>
      <c r="M1928" t="s">
        <v>5730</v>
      </c>
      <c r="N1928">
        <v>0.68861111100000005</v>
      </c>
      <c r="O1928">
        <v>0</v>
      </c>
      <c r="P1928">
        <v>1</v>
      </c>
      <c r="Q1928">
        <v>0</v>
      </c>
      <c r="R1928">
        <v>0</v>
      </c>
      <c r="S1928">
        <v>0</v>
      </c>
      <c r="T1928">
        <v>2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0.99735436779483755</v>
      </c>
      <c r="AC1928">
        <v>0</v>
      </c>
      <c r="AD1928">
        <v>0</v>
      </c>
      <c r="AE1928">
        <v>0.99735436779483755</v>
      </c>
    </row>
    <row r="1929" spans="1:31" x14ac:dyDescent="0.3">
      <c r="A1929">
        <v>2575791</v>
      </c>
      <c r="B1929">
        <v>1</v>
      </c>
      <c r="C1929" t="s">
        <v>80</v>
      </c>
      <c r="D1929" t="s">
        <v>110</v>
      </c>
      <c r="E1929" t="s">
        <v>132</v>
      </c>
      <c r="F1929" t="s">
        <v>5731</v>
      </c>
      <c r="G1929" t="s">
        <v>318</v>
      </c>
      <c r="H1929" t="s">
        <v>276</v>
      </c>
      <c r="I1929" t="s">
        <v>136</v>
      </c>
      <c r="J1929" t="s">
        <v>137</v>
      </c>
      <c r="K1929" t="s">
        <v>144</v>
      </c>
      <c r="L1929" t="s">
        <v>5732</v>
      </c>
      <c r="M1929" t="s">
        <v>5733</v>
      </c>
      <c r="N1929">
        <v>9.6944444000000005E-2</v>
      </c>
      <c r="O1929">
        <v>0</v>
      </c>
      <c r="P1929">
        <v>6169</v>
      </c>
      <c r="Q1929">
        <v>0</v>
      </c>
      <c r="R1929">
        <v>0</v>
      </c>
      <c r="S1929">
        <v>12</v>
      </c>
      <c r="T1929">
        <v>788</v>
      </c>
      <c r="U1929">
        <v>2</v>
      </c>
      <c r="V1929">
        <v>0</v>
      </c>
      <c r="W1929">
        <v>0</v>
      </c>
      <c r="X1929">
        <v>108.39507680230936</v>
      </c>
      <c r="Y1929">
        <v>0</v>
      </c>
      <c r="Z1929">
        <v>0</v>
      </c>
      <c r="AA1929">
        <v>24.391902908505365</v>
      </c>
      <c r="AB1929">
        <v>50.697828466243486</v>
      </c>
      <c r="AC1929">
        <v>28.685577589336116</v>
      </c>
      <c r="AD1929">
        <v>0</v>
      </c>
      <c r="AE1929">
        <v>212.17038576639433</v>
      </c>
    </row>
    <row r="1930" spans="1:31" x14ac:dyDescent="0.3">
      <c r="A1930">
        <v>2576332</v>
      </c>
      <c r="B1930">
        <v>1</v>
      </c>
      <c r="C1930" t="s">
        <v>80</v>
      </c>
      <c r="D1930" t="s">
        <v>83</v>
      </c>
      <c r="E1930" t="s">
        <v>171</v>
      </c>
      <c r="F1930" t="s">
        <v>5734</v>
      </c>
      <c r="G1930" t="s">
        <v>301</v>
      </c>
      <c r="H1930" t="s">
        <v>157</v>
      </c>
      <c r="I1930" t="s">
        <v>136</v>
      </c>
      <c r="J1930" t="s">
        <v>137</v>
      </c>
      <c r="K1930" t="s">
        <v>144</v>
      </c>
      <c r="L1930" t="s">
        <v>5735</v>
      </c>
      <c r="M1930" t="s">
        <v>5736</v>
      </c>
      <c r="N1930">
        <v>1.5141666659999999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11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13.14720624501798</v>
      </c>
      <c r="AC1930">
        <v>0</v>
      </c>
      <c r="AD1930">
        <v>0</v>
      </c>
      <c r="AE1930">
        <v>13.14720624501798</v>
      </c>
    </row>
    <row r="1931" spans="1:31" x14ac:dyDescent="0.3">
      <c r="A1931">
        <v>2576032</v>
      </c>
      <c r="B1931">
        <v>1</v>
      </c>
      <c r="C1931" t="s">
        <v>81</v>
      </c>
      <c r="D1931" t="s">
        <v>127</v>
      </c>
      <c r="E1931" t="s">
        <v>141</v>
      </c>
      <c r="F1931" t="s">
        <v>5546</v>
      </c>
      <c r="G1931" t="s">
        <v>2373</v>
      </c>
      <c r="H1931" t="s">
        <v>135</v>
      </c>
      <c r="I1931" t="s">
        <v>136</v>
      </c>
      <c r="J1931" t="s">
        <v>137</v>
      </c>
      <c r="K1931" t="s">
        <v>138</v>
      </c>
      <c r="L1931" t="s">
        <v>5737</v>
      </c>
      <c r="M1931" t="s">
        <v>5738</v>
      </c>
      <c r="N1931">
        <v>2.238611111</v>
      </c>
      <c r="O1931">
        <v>0</v>
      </c>
      <c r="P1931">
        <v>368</v>
      </c>
      <c r="Q1931">
        <v>0</v>
      </c>
      <c r="R1931">
        <v>0</v>
      </c>
      <c r="S1931">
        <v>0</v>
      </c>
      <c r="T1931">
        <v>16</v>
      </c>
      <c r="U1931">
        <v>0</v>
      </c>
      <c r="V1931">
        <v>0</v>
      </c>
      <c r="W1931">
        <v>0</v>
      </c>
      <c r="X1931">
        <v>167.25539481800203</v>
      </c>
      <c r="Y1931">
        <v>0</v>
      </c>
      <c r="Z1931">
        <v>0</v>
      </c>
      <c r="AA1931">
        <v>0</v>
      </c>
      <c r="AB1931">
        <v>36.030958120878857</v>
      </c>
      <c r="AC1931">
        <v>0</v>
      </c>
      <c r="AD1931">
        <v>0</v>
      </c>
      <c r="AE1931">
        <v>203.2863529388809</v>
      </c>
    </row>
    <row r="1932" spans="1:31" x14ac:dyDescent="0.3">
      <c r="A1932">
        <v>2576387</v>
      </c>
      <c r="B1932">
        <v>1</v>
      </c>
      <c r="C1932" t="s">
        <v>80</v>
      </c>
      <c r="D1932" t="s">
        <v>103</v>
      </c>
      <c r="E1932" t="s">
        <v>184</v>
      </c>
      <c r="F1932" t="s">
        <v>5739</v>
      </c>
      <c r="G1932" t="s">
        <v>1218</v>
      </c>
      <c r="H1932" t="s">
        <v>135</v>
      </c>
      <c r="I1932" t="s">
        <v>136</v>
      </c>
      <c r="J1932" t="s">
        <v>137</v>
      </c>
      <c r="K1932" t="s">
        <v>138</v>
      </c>
      <c r="L1932" t="s">
        <v>5740</v>
      </c>
      <c r="M1932" t="s">
        <v>5741</v>
      </c>
      <c r="N1932">
        <v>2.3547222219999999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13.344856862367102</v>
      </c>
      <c r="AD1932">
        <v>0</v>
      </c>
      <c r="AE1932">
        <v>13.344856862367102</v>
      </c>
    </row>
    <row r="1933" spans="1:31" x14ac:dyDescent="0.3">
      <c r="A1933">
        <v>2576318</v>
      </c>
      <c r="B1933">
        <v>1</v>
      </c>
      <c r="C1933" t="s">
        <v>80</v>
      </c>
      <c r="D1933" t="s">
        <v>93</v>
      </c>
      <c r="E1933" t="s">
        <v>171</v>
      </c>
      <c r="F1933" t="s">
        <v>5742</v>
      </c>
      <c r="G1933" t="s">
        <v>190</v>
      </c>
      <c r="H1933" t="s">
        <v>157</v>
      </c>
      <c r="I1933" t="s">
        <v>136</v>
      </c>
      <c r="J1933" t="s">
        <v>137</v>
      </c>
      <c r="K1933" t="s">
        <v>138</v>
      </c>
      <c r="L1933" t="s">
        <v>5743</v>
      </c>
      <c r="M1933" t="s">
        <v>5744</v>
      </c>
      <c r="N1933">
        <v>5.4533333329999998</v>
      </c>
      <c r="O1933">
        <v>0</v>
      </c>
      <c r="P1933">
        <v>49</v>
      </c>
      <c r="Q1933">
        <v>0</v>
      </c>
      <c r="R1933">
        <v>3</v>
      </c>
      <c r="S1933">
        <v>0</v>
      </c>
      <c r="T1933">
        <v>2</v>
      </c>
      <c r="U1933">
        <v>0</v>
      </c>
      <c r="V1933">
        <v>0</v>
      </c>
      <c r="W1933">
        <v>0</v>
      </c>
      <c r="X1933">
        <v>45.879241061703283</v>
      </c>
      <c r="Y1933">
        <v>0</v>
      </c>
      <c r="Z1933">
        <v>22.023359764097123</v>
      </c>
      <c r="AA1933">
        <v>0</v>
      </c>
      <c r="AB1933">
        <v>3.0891578767372403</v>
      </c>
      <c r="AC1933">
        <v>0</v>
      </c>
      <c r="AD1933">
        <v>0</v>
      </c>
      <c r="AE1933">
        <v>70.991758702537652</v>
      </c>
    </row>
    <row r="1934" spans="1:31" x14ac:dyDescent="0.3">
      <c r="A1934">
        <v>2576026</v>
      </c>
      <c r="B1934">
        <v>1</v>
      </c>
      <c r="C1934" t="s">
        <v>81</v>
      </c>
      <c r="D1934" t="s">
        <v>114</v>
      </c>
      <c r="E1934" t="s">
        <v>184</v>
      </c>
      <c r="F1934" t="s">
        <v>5745</v>
      </c>
      <c r="G1934" t="s">
        <v>194</v>
      </c>
      <c r="H1934" t="s">
        <v>135</v>
      </c>
      <c r="I1934" t="s">
        <v>136</v>
      </c>
      <c r="J1934" t="s">
        <v>137</v>
      </c>
      <c r="K1934" t="s">
        <v>144</v>
      </c>
      <c r="L1934" t="s">
        <v>5746</v>
      </c>
      <c r="M1934" t="s">
        <v>5747</v>
      </c>
      <c r="N1934">
        <v>5.2633333330000003</v>
      </c>
      <c r="O1934">
        <v>0</v>
      </c>
      <c r="P1934">
        <v>137</v>
      </c>
      <c r="Q1934">
        <v>0</v>
      </c>
      <c r="R1934">
        <v>1</v>
      </c>
      <c r="S1934">
        <v>0</v>
      </c>
      <c r="T1934">
        <v>44</v>
      </c>
      <c r="U1934">
        <v>0</v>
      </c>
      <c r="V1934">
        <v>8</v>
      </c>
      <c r="W1934">
        <v>0</v>
      </c>
      <c r="X1934">
        <v>117.24068360834411</v>
      </c>
      <c r="Y1934">
        <v>0</v>
      </c>
      <c r="Z1934">
        <v>0.40892122125413</v>
      </c>
      <c r="AA1934">
        <v>0</v>
      </c>
      <c r="AB1934">
        <v>255.89680394908032</v>
      </c>
      <c r="AC1934">
        <v>0</v>
      </c>
      <c r="AD1934">
        <v>2609.7781178917344</v>
      </c>
      <c r="AE1934">
        <v>2983.324526670413</v>
      </c>
    </row>
    <row r="1935" spans="1:31" x14ac:dyDescent="0.3">
      <c r="A1935">
        <v>2576172</v>
      </c>
      <c r="B1935">
        <v>1</v>
      </c>
      <c r="C1935" t="s">
        <v>80</v>
      </c>
      <c r="D1935" t="s">
        <v>90</v>
      </c>
      <c r="E1935" t="s">
        <v>155</v>
      </c>
      <c r="F1935" t="s">
        <v>5748</v>
      </c>
      <c r="G1935" t="s">
        <v>202</v>
      </c>
      <c r="H1935" t="s">
        <v>157</v>
      </c>
      <c r="I1935" t="s">
        <v>136</v>
      </c>
      <c r="J1935" t="s">
        <v>137</v>
      </c>
      <c r="K1935" t="s">
        <v>138</v>
      </c>
      <c r="L1935" t="s">
        <v>5749</v>
      </c>
      <c r="M1935" t="s">
        <v>5750</v>
      </c>
      <c r="N1935">
        <v>1.5011111109999999</v>
      </c>
      <c r="O1935">
        <v>0</v>
      </c>
      <c r="P1935">
        <v>565</v>
      </c>
      <c r="Q1935">
        <v>0</v>
      </c>
      <c r="R1935">
        <v>0</v>
      </c>
      <c r="S1935">
        <v>0</v>
      </c>
      <c r="T1935">
        <v>58</v>
      </c>
      <c r="U1935">
        <v>0</v>
      </c>
      <c r="V1935">
        <v>0</v>
      </c>
      <c r="W1935">
        <v>0</v>
      </c>
      <c r="X1935">
        <v>182.07022122564848</v>
      </c>
      <c r="Y1935">
        <v>0</v>
      </c>
      <c r="Z1935">
        <v>0</v>
      </c>
      <c r="AA1935">
        <v>0</v>
      </c>
      <c r="AB1935">
        <v>91.179208299138907</v>
      </c>
      <c r="AC1935">
        <v>0</v>
      </c>
      <c r="AD1935">
        <v>0</v>
      </c>
      <c r="AE1935">
        <v>273.24942952478739</v>
      </c>
    </row>
    <row r="1936" spans="1:31" x14ac:dyDescent="0.3">
      <c r="A1936">
        <v>2576049</v>
      </c>
      <c r="B1936">
        <v>1</v>
      </c>
      <c r="C1936" t="s">
        <v>80</v>
      </c>
      <c r="D1936" t="s">
        <v>103</v>
      </c>
      <c r="E1936" t="s">
        <v>184</v>
      </c>
      <c r="F1936" t="s">
        <v>5751</v>
      </c>
      <c r="G1936" t="s">
        <v>1056</v>
      </c>
      <c r="H1936" t="s">
        <v>135</v>
      </c>
      <c r="I1936" t="s">
        <v>136</v>
      </c>
      <c r="J1936" t="s">
        <v>137</v>
      </c>
      <c r="K1936" t="s">
        <v>138</v>
      </c>
      <c r="L1936" t="s">
        <v>5752</v>
      </c>
      <c r="M1936" t="s">
        <v>5753</v>
      </c>
      <c r="N1936">
        <v>2.0269444440000002</v>
      </c>
      <c r="O1936">
        <v>0</v>
      </c>
      <c r="P1936">
        <v>0</v>
      </c>
      <c r="Q1936">
        <v>0</v>
      </c>
      <c r="R1936">
        <v>13</v>
      </c>
      <c r="S1936">
        <v>0</v>
      </c>
      <c r="T1936">
        <v>5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56.72250304974385</v>
      </c>
      <c r="AA1936">
        <v>0</v>
      </c>
      <c r="AB1936">
        <v>30.839795537978318</v>
      </c>
      <c r="AC1936">
        <v>0</v>
      </c>
      <c r="AD1936">
        <v>0</v>
      </c>
      <c r="AE1936">
        <v>87.562298587722168</v>
      </c>
    </row>
    <row r="1937" spans="1:31" x14ac:dyDescent="0.3">
      <c r="A1937">
        <v>2575823</v>
      </c>
      <c r="B1937">
        <v>1</v>
      </c>
      <c r="C1937" t="s">
        <v>81</v>
      </c>
      <c r="D1937" t="s">
        <v>123</v>
      </c>
      <c r="E1937" t="s">
        <v>141</v>
      </c>
      <c r="F1937" t="s">
        <v>5754</v>
      </c>
      <c r="G1937" t="s">
        <v>134</v>
      </c>
      <c r="H1937" t="s">
        <v>135</v>
      </c>
      <c r="I1937" t="s">
        <v>136</v>
      </c>
      <c r="J1937" t="s">
        <v>137</v>
      </c>
      <c r="K1937" t="s">
        <v>138</v>
      </c>
      <c r="L1937" t="s">
        <v>5755</v>
      </c>
      <c r="M1937" t="s">
        <v>5756</v>
      </c>
      <c r="N1937">
        <v>0.106944444</v>
      </c>
      <c r="O1937">
        <v>13</v>
      </c>
      <c r="P1937">
        <v>1425</v>
      </c>
      <c r="Q1937">
        <v>123</v>
      </c>
      <c r="R1937">
        <v>84</v>
      </c>
      <c r="S1937">
        <v>36</v>
      </c>
      <c r="T1937">
        <v>151</v>
      </c>
      <c r="U1937">
        <v>4</v>
      </c>
      <c r="V1937">
        <v>0</v>
      </c>
      <c r="W1937">
        <v>0.24123846999175003</v>
      </c>
      <c r="X1937">
        <v>21.225382055054141</v>
      </c>
      <c r="Y1937">
        <v>9.1717486820443401</v>
      </c>
      <c r="Z1937">
        <v>8.4212019921516639</v>
      </c>
      <c r="AA1937">
        <v>6.4194224367859061</v>
      </c>
      <c r="AB1937">
        <v>6.9979728977230709</v>
      </c>
      <c r="AC1937">
        <v>18.316319989082817</v>
      </c>
      <c r="AD1937">
        <v>0</v>
      </c>
      <c r="AE1937">
        <v>70.793286522833696</v>
      </c>
    </row>
    <row r="1938" spans="1:31" x14ac:dyDescent="0.3">
      <c r="A1938">
        <v>2576404</v>
      </c>
      <c r="B1938">
        <v>1</v>
      </c>
      <c r="C1938" t="s">
        <v>80</v>
      </c>
      <c r="D1938" t="s">
        <v>100</v>
      </c>
      <c r="E1938" t="s">
        <v>141</v>
      </c>
      <c r="F1938" t="s">
        <v>5757</v>
      </c>
      <c r="G1938" t="s">
        <v>134</v>
      </c>
      <c r="H1938" t="s">
        <v>135</v>
      </c>
      <c r="I1938" t="s">
        <v>136</v>
      </c>
      <c r="J1938" t="s">
        <v>137</v>
      </c>
      <c r="K1938" t="s">
        <v>138</v>
      </c>
      <c r="L1938" t="s">
        <v>5758</v>
      </c>
      <c r="M1938" t="s">
        <v>5759</v>
      </c>
      <c r="N1938">
        <v>0.128611111</v>
      </c>
      <c r="O1938">
        <v>0</v>
      </c>
      <c r="P1938">
        <v>279</v>
      </c>
      <c r="Q1938">
        <v>0</v>
      </c>
      <c r="R1938">
        <v>24</v>
      </c>
      <c r="S1938">
        <v>11</v>
      </c>
      <c r="T1938">
        <v>243</v>
      </c>
      <c r="U1938">
        <v>4</v>
      </c>
      <c r="V1938">
        <v>25</v>
      </c>
      <c r="W1938">
        <v>0</v>
      </c>
      <c r="X1938">
        <v>9.0141012204721864</v>
      </c>
      <c r="Y1938">
        <v>0</v>
      </c>
      <c r="Z1938">
        <v>3.3886286365163127</v>
      </c>
      <c r="AA1938">
        <v>16.41512825469756</v>
      </c>
      <c r="AB1938">
        <v>47.955811930343017</v>
      </c>
      <c r="AC1938">
        <v>22.766643272692111</v>
      </c>
      <c r="AD1938">
        <v>69.174296269449343</v>
      </c>
      <c r="AE1938">
        <v>168.71460958417052</v>
      </c>
    </row>
    <row r="1939" spans="1:31" x14ac:dyDescent="0.3">
      <c r="A1939">
        <v>2576464</v>
      </c>
      <c r="B1939">
        <v>1</v>
      </c>
      <c r="C1939" t="s">
        <v>80</v>
      </c>
      <c r="D1939" t="s">
        <v>83</v>
      </c>
      <c r="E1939" t="s">
        <v>166</v>
      </c>
      <c r="F1939" t="s">
        <v>5760</v>
      </c>
      <c r="G1939" t="s">
        <v>168</v>
      </c>
      <c r="H1939" t="s">
        <v>157</v>
      </c>
      <c r="I1939" t="s">
        <v>136</v>
      </c>
      <c r="J1939" t="s">
        <v>137</v>
      </c>
      <c r="K1939" t="s">
        <v>138</v>
      </c>
      <c r="L1939" t="s">
        <v>5761</v>
      </c>
      <c r="M1939" t="s">
        <v>5762</v>
      </c>
      <c r="N1939">
        <v>1.621111111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1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4.7666776308424348</v>
      </c>
      <c r="AC1939">
        <v>0</v>
      </c>
      <c r="AD1939">
        <v>0</v>
      </c>
      <c r="AE1939">
        <v>4.7666776308424348</v>
      </c>
    </row>
    <row r="1940" spans="1:31" x14ac:dyDescent="0.3">
      <c r="A1940">
        <v>2576470</v>
      </c>
      <c r="B1940">
        <v>1</v>
      </c>
      <c r="C1940" t="s">
        <v>80</v>
      </c>
      <c r="D1940" t="s">
        <v>96</v>
      </c>
      <c r="E1940" t="s">
        <v>166</v>
      </c>
      <c r="F1940" t="s">
        <v>5763</v>
      </c>
      <c r="G1940" t="s">
        <v>168</v>
      </c>
      <c r="H1940" t="s">
        <v>157</v>
      </c>
      <c r="I1940" t="s">
        <v>136</v>
      </c>
      <c r="J1940" t="s">
        <v>137</v>
      </c>
      <c r="K1940" t="s">
        <v>138</v>
      </c>
      <c r="L1940" t="s">
        <v>5764</v>
      </c>
      <c r="M1940" t="s">
        <v>5765</v>
      </c>
      <c r="N1940">
        <v>2.1086111110000001</v>
      </c>
      <c r="O1940">
        <v>0</v>
      </c>
      <c r="P1940">
        <v>1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0.17134529098729251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0.17134529098729251</v>
      </c>
    </row>
    <row r="1941" spans="1:31" x14ac:dyDescent="0.3">
      <c r="A1941">
        <v>2576115</v>
      </c>
      <c r="B1941">
        <v>1</v>
      </c>
      <c r="C1941" t="s">
        <v>80</v>
      </c>
      <c r="D1941" t="s">
        <v>106</v>
      </c>
      <c r="E1941" t="s">
        <v>141</v>
      </c>
      <c r="F1941" t="s">
        <v>2160</v>
      </c>
      <c r="G1941" t="s">
        <v>202</v>
      </c>
      <c r="H1941" t="s">
        <v>135</v>
      </c>
      <c r="I1941" t="s">
        <v>136</v>
      </c>
      <c r="J1941" t="s">
        <v>137</v>
      </c>
      <c r="K1941" t="s">
        <v>138</v>
      </c>
      <c r="L1941" t="s">
        <v>5766</v>
      </c>
      <c r="M1941" t="s">
        <v>5767</v>
      </c>
      <c r="N1941">
        <v>2.6544444440000001</v>
      </c>
      <c r="O1941">
        <v>1</v>
      </c>
      <c r="P1941">
        <v>4</v>
      </c>
      <c r="Q1941">
        <v>68</v>
      </c>
      <c r="R1941">
        <v>331</v>
      </c>
      <c r="S1941">
        <v>27</v>
      </c>
      <c r="T1941">
        <v>62</v>
      </c>
      <c r="U1941">
        <v>0</v>
      </c>
      <c r="V1941">
        <v>0</v>
      </c>
      <c r="W1941">
        <v>1.4617781129479199</v>
      </c>
      <c r="X1941">
        <v>4.6515051426956822</v>
      </c>
      <c r="Y1941">
        <v>2256.7453319486253</v>
      </c>
      <c r="Z1941">
        <v>3385.8023476676944</v>
      </c>
      <c r="AA1941">
        <v>417.6355379244585</v>
      </c>
      <c r="AB1941">
        <v>723.49160945705569</v>
      </c>
      <c r="AC1941">
        <v>0</v>
      </c>
      <c r="AD1941">
        <v>0</v>
      </c>
      <c r="AE1941">
        <v>6789.7881102534775</v>
      </c>
    </row>
    <row r="1942" spans="1:31" x14ac:dyDescent="0.3">
      <c r="A1942">
        <v>2576447</v>
      </c>
      <c r="B1942">
        <v>1</v>
      </c>
      <c r="C1942" t="s">
        <v>80</v>
      </c>
      <c r="D1942" t="s">
        <v>83</v>
      </c>
      <c r="E1942" t="s">
        <v>155</v>
      </c>
      <c r="F1942" t="s">
        <v>5132</v>
      </c>
      <c r="G1942" t="s">
        <v>202</v>
      </c>
      <c r="H1942" t="s">
        <v>157</v>
      </c>
      <c r="I1942" t="s">
        <v>136</v>
      </c>
      <c r="J1942" t="s">
        <v>137</v>
      </c>
      <c r="K1942" t="s">
        <v>138</v>
      </c>
      <c r="L1942" t="s">
        <v>5768</v>
      </c>
      <c r="M1942" t="s">
        <v>5769</v>
      </c>
      <c r="N1942">
        <v>0.33388888799999999</v>
      </c>
      <c r="O1942">
        <v>0</v>
      </c>
      <c r="P1942">
        <v>99</v>
      </c>
      <c r="Q1942">
        <v>0</v>
      </c>
      <c r="R1942">
        <v>0</v>
      </c>
      <c r="S1942">
        <v>0</v>
      </c>
      <c r="T1942">
        <v>64</v>
      </c>
      <c r="U1942">
        <v>0</v>
      </c>
      <c r="V1942">
        <v>7</v>
      </c>
      <c r="W1942">
        <v>0</v>
      </c>
      <c r="X1942">
        <v>10.869292457728028</v>
      </c>
      <c r="Y1942">
        <v>0</v>
      </c>
      <c r="Z1942">
        <v>0</v>
      </c>
      <c r="AA1942">
        <v>0</v>
      </c>
      <c r="AB1942">
        <v>42.708543764733534</v>
      </c>
      <c r="AC1942">
        <v>0</v>
      </c>
      <c r="AD1942">
        <v>20.629073225285509</v>
      </c>
      <c r="AE1942">
        <v>74.20690944774708</v>
      </c>
    </row>
    <row r="1943" spans="1:31" x14ac:dyDescent="0.3">
      <c r="A1943">
        <v>2576092</v>
      </c>
      <c r="B1943">
        <v>1</v>
      </c>
      <c r="C1943" t="s">
        <v>80</v>
      </c>
      <c r="D1943" t="s">
        <v>99</v>
      </c>
      <c r="E1943" t="s">
        <v>171</v>
      </c>
      <c r="F1943" t="s">
        <v>5770</v>
      </c>
      <c r="G1943" t="s">
        <v>229</v>
      </c>
      <c r="H1943" t="s">
        <v>157</v>
      </c>
      <c r="I1943" t="s">
        <v>136</v>
      </c>
      <c r="J1943" t="s">
        <v>137</v>
      </c>
      <c r="K1943" t="s">
        <v>138</v>
      </c>
      <c r="L1943" t="s">
        <v>5771</v>
      </c>
      <c r="M1943" t="s">
        <v>5772</v>
      </c>
      <c r="N1943">
        <v>3.66</v>
      </c>
      <c r="O1943">
        <v>0</v>
      </c>
      <c r="P1943">
        <v>58</v>
      </c>
      <c r="Q1943">
        <v>0</v>
      </c>
      <c r="R1943">
        <v>0</v>
      </c>
      <c r="S1943">
        <v>0</v>
      </c>
      <c r="T1943">
        <v>2</v>
      </c>
      <c r="U1943">
        <v>0</v>
      </c>
      <c r="V1943">
        <v>0</v>
      </c>
      <c r="W1943">
        <v>0</v>
      </c>
      <c r="X1943">
        <v>48.715650647565674</v>
      </c>
      <c r="Y1943">
        <v>0</v>
      </c>
      <c r="Z1943">
        <v>0</v>
      </c>
      <c r="AA1943">
        <v>0</v>
      </c>
      <c r="AB1943">
        <v>8.3263111702583341</v>
      </c>
      <c r="AC1943">
        <v>0</v>
      </c>
      <c r="AD1943">
        <v>0</v>
      </c>
      <c r="AE1943">
        <v>57.04196181782401</v>
      </c>
    </row>
    <row r="1944" spans="1:31" x14ac:dyDescent="0.3">
      <c r="A1944">
        <v>2575949</v>
      </c>
      <c r="B1944">
        <v>1</v>
      </c>
      <c r="C1944" t="s">
        <v>81</v>
      </c>
      <c r="D1944" t="s">
        <v>113</v>
      </c>
      <c r="E1944" t="s">
        <v>147</v>
      </c>
      <c r="F1944" t="s">
        <v>4858</v>
      </c>
      <c r="G1944" t="s">
        <v>134</v>
      </c>
      <c r="H1944" t="s">
        <v>135</v>
      </c>
      <c r="I1944" t="s">
        <v>136</v>
      </c>
      <c r="J1944" t="s">
        <v>137</v>
      </c>
      <c r="K1944" t="s">
        <v>138</v>
      </c>
      <c r="L1944" t="s">
        <v>5773</v>
      </c>
      <c r="M1944" t="s">
        <v>5774</v>
      </c>
      <c r="N1944">
        <v>0.60638888800000001</v>
      </c>
      <c r="O1944">
        <v>0</v>
      </c>
      <c r="P1944">
        <v>161</v>
      </c>
      <c r="Q1944">
        <v>29</v>
      </c>
      <c r="R1944">
        <v>240</v>
      </c>
      <c r="S1944">
        <v>3</v>
      </c>
      <c r="T1944">
        <v>21</v>
      </c>
      <c r="U1944">
        <v>0</v>
      </c>
      <c r="V1944">
        <v>0</v>
      </c>
      <c r="W1944">
        <v>0</v>
      </c>
      <c r="X1944">
        <v>17.1764841627115</v>
      </c>
      <c r="Y1944">
        <v>67.061487471897578</v>
      </c>
      <c r="Z1944">
        <v>352.23167014603513</v>
      </c>
      <c r="AA1944">
        <v>0.26263878699992327</v>
      </c>
      <c r="AB1944">
        <v>11.562008861414478</v>
      </c>
      <c r="AC1944">
        <v>0</v>
      </c>
      <c r="AD1944">
        <v>0</v>
      </c>
      <c r="AE1944">
        <v>448.29428942905861</v>
      </c>
    </row>
    <row r="1945" spans="1:31" x14ac:dyDescent="0.3">
      <c r="A1945">
        <v>2575780</v>
      </c>
      <c r="B1945">
        <v>1</v>
      </c>
      <c r="C1945" t="s">
        <v>80</v>
      </c>
      <c r="D1945" t="s">
        <v>110</v>
      </c>
      <c r="E1945" t="s">
        <v>132</v>
      </c>
      <c r="F1945" t="s">
        <v>5775</v>
      </c>
      <c r="G1945" t="s">
        <v>318</v>
      </c>
      <c r="H1945" t="s">
        <v>135</v>
      </c>
      <c r="I1945" t="s">
        <v>136</v>
      </c>
      <c r="J1945" t="s">
        <v>137</v>
      </c>
      <c r="K1945" t="s">
        <v>144</v>
      </c>
      <c r="L1945" t="s">
        <v>5776</v>
      </c>
      <c r="M1945" t="s">
        <v>5777</v>
      </c>
      <c r="N1945">
        <v>7.0000000000000007E-2</v>
      </c>
      <c r="O1945">
        <v>0</v>
      </c>
      <c r="P1945">
        <v>2090</v>
      </c>
      <c r="Q1945">
        <v>0</v>
      </c>
      <c r="R1945">
        <v>0</v>
      </c>
      <c r="S1945">
        <v>1</v>
      </c>
      <c r="T1945">
        <v>224</v>
      </c>
      <c r="U1945">
        <v>0</v>
      </c>
      <c r="V1945">
        <v>1</v>
      </c>
      <c r="W1945">
        <v>0</v>
      </c>
      <c r="X1945">
        <v>32.648408167364799</v>
      </c>
      <c r="Y1945">
        <v>0</v>
      </c>
      <c r="Z1945">
        <v>0</v>
      </c>
      <c r="AA1945">
        <v>8.3024518640000003E-2</v>
      </c>
      <c r="AB1945">
        <v>9.2526173121346407</v>
      </c>
      <c r="AC1945">
        <v>0</v>
      </c>
      <c r="AD1945">
        <v>0.19245088139550001</v>
      </c>
      <c r="AE1945">
        <v>42.176500879534942</v>
      </c>
    </row>
    <row r="1946" spans="1:31" x14ac:dyDescent="0.3">
      <c r="A1946">
        <v>2575929</v>
      </c>
      <c r="B1946">
        <v>1</v>
      </c>
      <c r="C1946" t="s">
        <v>80</v>
      </c>
      <c r="D1946" t="s">
        <v>99</v>
      </c>
      <c r="E1946" t="s">
        <v>141</v>
      </c>
      <c r="F1946" t="s">
        <v>5778</v>
      </c>
      <c r="G1946" t="s">
        <v>202</v>
      </c>
      <c r="H1946" t="s">
        <v>135</v>
      </c>
      <c r="I1946" t="s">
        <v>136</v>
      </c>
      <c r="J1946" t="s">
        <v>137</v>
      </c>
      <c r="K1946" t="s">
        <v>138</v>
      </c>
      <c r="L1946" t="s">
        <v>5779</v>
      </c>
      <c r="M1946" t="s">
        <v>5780</v>
      </c>
      <c r="N1946">
        <v>1.849722222</v>
      </c>
      <c r="O1946">
        <v>1</v>
      </c>
      <c r="P1946">
        <v>2531</v>
      </c>
      <c r="Q1946">
        <v>0</v>
      </c>
      <c r="R1946">
        <v>12</v>
      </c>
      <c r="S1946">
        <v>4</v>
      </c>
      <c r="T1946">
        <v>400</v>
      </c>
      <c r="U1946">
        <v>0</v>
      </c>
      <c r="V1946">
        <v>3</v>
      </c>
      <c r="W1946">
        <v>19.007367442517676</v>
      </c>
      <c r="X1946">
        <v>877.57302097677677</v>
      </c>
      <c r="Y1946">
        <v>0</v>
      </c>
      <c r="Z1946">
        <v>3.9399314923743605</v>
      </c>
      <c r="AA1946">
        <v>127.33360129825451</v>
      </c>
      <c r="AB1946">
        <v>1157.8491875145776</v>
      </c>
      <c r="AC1946">
        <v>0</v>
      </c>
      <c r="AD1946">
        <v>75.286857854455135</v>
      </c>
      <c r="AE1946">
        <v>2260.9899665789562</v>
      </c>
    </row>
    <row r="1947" spans="1:31" x14ac:dyDescent="0.3">
      <c r="A1947">
        <v>2575800</v>
      </c>
      <c r="B1947">
        <v>1</v>
      </c>
      <c r="C1947" t="s">
        <v>80</v>
      </c>
      <c r="D1947" t="s">
        <v>106</v>
      </c>
      <c r="E1947" t="s">
        <v>141</v>
      </c>
      <c r="F1947" t="s">
        <v>5781</v>
      </c>
      <c r="G1947" t="s">
        <v>134</v>
      </c>
      <c r="H1947" t="s">
        <v>135</v>
      </c>
      <c r="I1947" t="s">
        <v>136</v>
      </c>
      <c r="J1947" t="s">
        <v>137</v>
      </c>
      <c r="K1947" t="s">
        <v>138</v>
      </c>
      <c r="L1947" t="s">
        <v>5782</v>
      </c>
      <c r="M1947" t="s">
        <v>5783</v>
      </c>
      <c r="N1947">
        <v>0.66861111100000004</v>
      </c>
      <c r="O1947">
        <v>0</v>
      </c>
      <c r="P1947">
        <v>9932</v>
      </c>
      <c r="Q1947">
        <v>0</v>
      </c>
      <c r="R1947">
        <v>57</v>
      </c>
      <c r="S1947">
        <v>7</v>
      </c>
      <c r="T1947">
        <v>651</v>
      </c>
      <c r="U1947">
        <v>1</v>
      </c>
      <c r="V1947">
        <v>2</v>
      </c>
      <c r="W1947">
        <v>0</v>
      </c>
      <c r="X1947">
        <v>955.64483410406103</v>
      </c>
      <c r="Y1947">
        <v>0</v>
      </c>
      <c r="Z1947">
        <v>31.973603907967007</v>
      </c>
      <c r="AA1947">
        <v>450.19263523032595</v>
      </c>
      <c r="AB1947">
        <v>377.11564165666402</v>
      </c>
      <c r="AC1947">
        <v>18.029810252507708</v>
      </c>
      <c r="AD1947">
        <v>7.7158839353168673</v>
      </c>
      <c r="AE1947">
        <v>1840.6724090868427</v>
      </c>
    </row>
    <row r="1948" spans="1:31" x14ac:dyDescent="0.3">
      <c r="A1948">
        <v>2576427</v>
      </c>
      <c r="B1948">
        <v>1</v>
      </c>
      <c r="C1948" t="s">
        <v>80</v>
      </c>
      <c r="D1948" t="s">
        <v>92</v>
      </c>
      <c r="E1948" t="s">
        <v>166</v>
      </c>
      <c r="F1948" t="s">
        <v>5784</v>
      </c>
      <c r="G1948" t="s">
        <v>181</v>
      </c>
      <c r="H1948" t="s">
        <v>157</v>
      </c>
      <c r="I1948" t="s">
        <v>136</v>
      </c>
      <c r="J1948" t="s">
        <v>137</v>
      </c>
      <c r="K1948" t="s">
        <v>138</v>
      </c>
      <c r="L1948" t="s">
        <v>5785</v>
      </c>
      <c r="M1948" t="s">
        <v>5786</v>
      </c>
      <c r="N1948">
        <v>0.64333333299999995</v>
      </c>
      <c r="O1948">
        <v>0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3.2273100993600004E-3</v>
      </c>
      <c r="AA1948">
        <v>0</v>
      </c>
      <c r="AB1948">
        <v>0</v>
      </c>
      <c r="AC1948">
        <v>0</v>
      </c>
      <c r="AD1948">
        <v>0</v>
      </c>
      <c r="AE1948">
        <v>3.2273100993600004E-3</v>
      </c>
    </row>
    <row r="1949" spans="1:31" x14ac:dyDescent="0.3">
      <c r="A1949">
        <v>2575943</v>
      </c>
      <c r="B1949">
        <v>1</v>
      </c>
      <c r="C1949" t="s">
        <v>81</v>
      </c>
      <c r="D1949" t="s">
        <v>113</v>
      </c>
      <c r="E1949" t="s">
        <v>147</v>
      </c>
      <c r="F1949" t="s">
        <v>5787</v>
      </c>
      <c r="G1949" t="s">
        <v>134</v>
      </c>
      <c r="H1949" t="s">
        <v>135</v>
      </c>
      <c r="I1949" t="s">
        <v>136</v>
      </c>
      <c r="J1949" t="s">
        <v>137</v>
      </c>
      <c r="K1949" t="s">
        <v>138</v>
      </c>
      <c r="L1949" t="s">
        <v>5788</v>
      </c>
      <c r="M1949" t="s">
        <v>5789</v>
      </c>
      <c r="N1949">
        <v>0.10666666599999999</v>
      </c>
      <c r="O1949">
        <v>0</v>
      </c>
      <c r="P1949">
        <v>131</v>
      </c>
      <c r="Q1949">
        <v>4</v>
      </c>
      <c r="R1949">
        <v>41</v>
      </c>
      <c r="S1949">
        <v>0</v>
      </c>
      <c r="T1949">
        <v>7</v>
      </c>
      <c r="U1949">
        <v>0</v>
      </c>
      <c r="V1949">
        <v>0</v>
      </c>
      <c r="W1949">
        <v>0</v>
      </c>
      <c r="X1949">
        <v>2.3494854039964803</v>
      </c>
      <c r="Y1949">
        <v>1.1690943030976</v>
      </c>
      <c r="Z1949">
        <v>3.0882772490879997</v>
      </c>
      <c r="AA1949">
        <v>0</v>
      </c>
      <c r="AB1949">
        <v>1.4909300535897603</v>
      </c>
      <c r="AC1949">
        <v>0</v>
      </c>
      <c r="AD1949">
        <v>0</v>
      </c>
      <c r="AE1949">
        <v>8.0977870097718405</v>
      </c>
    </row>
    <row r="1950" spans="1:31" x14ac:dyDescent="0.3">
      <c r="A1950">
        <v>2576235</v>
      </c>
      <c r="B1950">
        <v>1</v>
      </c>
      <c r="C1950" t="s">
        <v>80</v>
      </c>
      <c r="D1950" t="s">
        <v>84</v>
      </c>
      <c r="E1950" t="s">
        <v>175</v>
      </c>
      <c r="F1950" t="s">
        <v>2792</v>
      </c>
      <c r="G1950" t="s">
        <v>311</v>
      </c>
      <c r="H1950" t="s">
        <v>157</v>
      </c>
      <c r="I1950" t="s">
        <v>136</v>
      </c>
      <c r="J1950" t="s">
        <v>3</v>
      </c>
      <c r="K1950" t="s">
        <v>138</v>
      </c>
      <c r="L1950" t="s">
        <v>5790</v>
      </c>
      <c r="M1950" t="s">
        <v>5791</v>
      </c>
      <c r="N1950">
        <v>1.0161111110000001</v>
      </c>
      <c r="O1950">
        <v>0</v>
      </c>
      <c r="P1950">
        <v>133</v>
      </c>
      <c r="Q1950">
        <v>0</v>
      </c>
      <c r="R1950">
        <v>0</v>
      </c>
      <c r="S1950">
        <v>0</v>
      </c>
      <c r="T1950">
        <v>1</v>
      </c>
      <c r="U1950">
        <v>0</v>
      </c>
      <c r="V1950">
        <v>0</v>
      </c>
      <c r="W1950">
        <v>0</v>
      </c>
      <c r="X1950">
        <v>29.41881242709141</v>
      </c>
      <c r="Y1950">
        <v>0</v>
      </c>
      <c r="Z1950">
        <v>0</v>
      </c>
      <c r="AA1950">
        <v>0</v>
      </c>
      <c r="AB1950">
        <v>2.3366718621444447</v>
      </c>
      <c r="AC1950">
        <v>0</v>
      </c>
      <c r="AD1950">
        <v>0</v>
      </c>
      <c r="AE1950">
        <v>31.755484289235856</v>
      </c>
    </row>
    <row r="1951" spans="1:31" x14ac:dyDescent="0.3">
      <c r="A1951">
        <v>2576484</v>
      </c>
      <c r="B1951">
        <v>1</v>
      </c>
      <c r="C1951" t="s">
        <v>81</v>
      </c>
      <c r="D1951" t="s">
        <v>122</v>
      </c>
      <c r="E1951" t="s">
        <v>132</v>
      </c>
      <c r="F1951" t="s">
        <v>5792</v>
      </c>
      <c r="G1951" t="s">
        <v>134</v>
      </c>
      <c r="H1951" t="s">
        <v>135</v>
      </c>
      <c r="I1951" t="s">
        <v>136</v>
      </c>
      <c r="J1951" t="s">
        <v>137</v>
      </c>
      <c r="K1951" t="s">
        <v>138</v>
      </c>
      <c r="L1951" t="s">
        <v>5793</v>
      </c>
      <c r="M1951" t="s">
        <v>5794</v>
      </c>
      <c r="N1951">
        <v>0.69861111099999995</v>
      </c>
      <c r="O1951">
        <v>18</v>
      </c>
      <c r="P1951">
        <v>13559</v>
      </c>
      <c r="Q1951">
        <v>58</v>
      </c>
      <c r="R1951">
        <v>109</v>
      </c>
      <c r="S1951">
        <v>14</v>
      </c>
      <c r="T1951">
        <v>821</v>
      </c>
      <c r="U1951">
        <v>2</v>
      </c>
      <c r="V1951">
        <v>2</v>
      </c>
      <c r="W1951">
        <v>2.8362310763016012</v>
      </c>
      <c r="X1951">
        <v>1824.773466414229</v>
      </c>
      <c r="Y1951">
        <v>74.240786580221922</v>
      </c>
      <c r="Z1951">
        <v>28.287435912317914</v>
      </c>
      <c r="AA1951">
        <v>94.770923125206991</v>
      </c>
      <c r="AB1951">
        <v>391.54186415557371</v>
      </c>
      <c r="AC1951">
        <v>51.171339476331688</v>
      </c>
      <c r="AD1951">
        <v>64.920975023585157</v>
      </c>
      <c r="AE1951">
        <v>2532.5430217637677</v>
      </c>
    </row>
    <row r="1952" spans="1:31" x14ac:dyDescent="0.3">
      <c r="A1952">
        <v>2576384</v>
      </c>
      <c r="B1952">
        <v>1</v>
      </c>
      <c r="C1952" t="s">
        <v>80</v>
      </c>
      <c r="D1952" t="s">
        <v>94</v>
      </c>
      <c r="E1952" t="s">
        <v>141</v>
      </c>
      <c r="F1952" t="s">
        <v>5795</v>
      </c>
      <c r="G1952" t="s">
        <v>134</v>
      </c>
      <c r="H1952" t="s">
        <v>135</v>
      </c>
      <c r="I1952" t="s">
        <v>136</v>
      </c>
      <c r="J1952" t="s">
        <v>137</v>
      </c>
      <c r="K1952" t="s">
        <v>138</v>
      </c>
      <c r="L1952" t="s">
        <v>5796</v>
      </c>
      <c r="M1952" t="s">
        <v>5797</v>
      </c>
      <c r="N1952">
        <v>0.76916666600000005</v>
      </c>
      <c r="O1952">
        <v>0</v>
      </c>
      <c r="P1952">
        <v>404</v>
      </c>
      <c r="Q1952">
        <v>0</v>
      </c>
      <c r="R1952">
        <v>1</v>
      </c>
      <c r="S1952">
        <v>3</v>
      </c>
      <c r="T1952">
        <v>24</v>
      </c>
      <c r="U1952">
        <v>0</v>
      </c>
      <c r="V1952">
        <v>0</v>
      </c>
      <c r="W1952">
        <v>0</v>
      </c>
      <c r="X1952">
        <v>31.58117076745739</v>
      </c>
      <c r="Y1952">
        <v>0</v>
      </c>
      <c r="Z1952">
        <v>5.1168315909847502E-2</v>
      </c>
      <c r="AA1952">
        <v>8.1641634029956016</v>
      </c>
      <c r="AB1952">
        <v>11.012005857429656</v>
      </c>
      <c r="AC1952">
        <v>0</v>
      </c>
      <c r="AD1952">
        <v>0</v>
      </c>
      <c r="AE1952">
        <v>50.808508343792496</v>
      </c>
    </row>
    <row r="1953" spans="1:31" x14ac:dyDescent="0.3">
      <c r="A1953">
        <v>2575886</v>
      </c>
      <c r="B1953">
        <v>1</v>
      </c>
      <c r="C1953" t="s">
        <v>80</v>
      </c>
      <c r="D1953" t="s">
        <v>82</v>
      </c>
      <c r="E1953" t="s">
        <v>166</v>
      </c>
      <c r="F1953" t="s">
        <v>5631</v>
      </c>
      <c r="G1953" t="s">
        <v>168</v>
      </c>
      <c r="H1953" t="s">
        <v>157</v>
      </c>
      <c r="I1953" t="s">
        <v>136</v>
      </c>
      <c r="J1953" t="s">
        <v>137</v>
      </c>
      <c r="K1953" t="s">
        <v>138</v>
      </c>
      <c r="L1953" t="s">
        <v>5798</v>
      </c>
      <c r="M1953" t="s">
        <v>5799</v>
      </c>
      <c r="N1953">
        <v>1.449166666</v>
      </c>
      <c r="O1953">
        <v>0</v>
      </c>
      <c r="P1953">
        <v>1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0.30269614014791252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0.30269614014791252</v>
      </c>
    </row>
    <row r="1954" spans="1:31" x14ac:dyDescent="0.3">
      <c r="A1954">
        <v>2576361</v>
      </c>
      <c r="B1954">
        <v>1</v>
      </c>
      <c r="C1954" t="s">
        <v>80</v>
      </c>
      <c r="D1954" t="s">
        <v>97</v>
      </c>
      <c r="E1954" t="s">
        <v>155</v>
      </c>
      <c r="F1954" t="s">
        <v>5800</v>
      </c>
      <c r="G1954" t="s">
        <v>202</v>
      </c>
      <c r="H1954" t="s">
        <v>157</v>
      </c>
      <c r="I1954" t="s">
        <v>136</v>
      </c>
      <c r="J1954" t="s">
        <v>137</v>
      </c>
      <c r="K1954" t="s">
        <v>138</v>
      </c>
      <c r="L1954" t="s">
        <v>5801</v>
      </c>
      <c r="M1954" t="s">
        <v>5802</v>
      </c>
      <c r="N1954">
        <v>0.576944444</v>
      </c>
      <c r="O1954">
        <v>0</v>
      </c>
      <c r="P1954">
        <v>94</v>
      </c>
      <c r="Q1954">
        <v>0</v>
      </c>
      <c r="R1954">
        <v>25</v>
      </c>
      <c r="S1954">
        <v>0</v>
      </c>
      <c r="T1954">
        <v>12</v>
      </c>
      <c r="U1954">
        <v>0</v>
      </c>
      <c r="V1954">
        <v>0</v>
      </c>
      <c r="W1954">
        <v>0</v>
      </c>
      <c r="X1954">
        <v>9.5521891230594349</v>
      </c>
      <c r="Y1954">
        <v>0</v>
      </c>
      <c r="Z1954">
        <v>2.4292758718488114</v>
      </c>
      <c r="AA1954">
        <v>0</v>
      </c>
      <c r="AB1954">
        <v>13.957608671636287</v>
      </c>
      <c r="AC1954">
        <v>0</v>
      </c>
      <c r="AD1954">
        <v>0</v>
      </c>
      <c r="AE1954">
        <v>25.939073666544534</v>
      </c>
    </row>
    <row r="1955" spans="1:31" x14ac:dyDescent="0.3">
      <c r="A1955">
        <v>2576075</v>
      </c>
      <c r="B1955">
        <v>1</v>
      </c>
      <c r="C1955" t="s">
        <v>81</v>
      </c>
      <c r="D1955" t="s">
        <v>115</v>
      </c>
      <c r="E1955" t="s">
        <v>184</v>
      </c>
      <c r="F1955" t="s">
        <v>5803</v>
      </c>
      <c r="G1955" t="s">
        <v>194</v>
      </c>
      <c r="H1955" t="s">
        <v>135</v>
      </c>
      <c r="I1955" t="s">
        <v>136</v>
      </c>
      <c r="J1955" t="s">
        <v>137</v>
      </c>
      <c r="K1955" t="s">
        <v>144</v>
      </c>
      <c r="L1955" t="s">
        <v>5804</v>
      </c>
      <c r="M1955" t="s">
        <v>5805</v>
      </c>
      <c r="N1955">
        <v>0.58583333299999996</v>
      </c>
      <c r="O1955">
        <v>0</v>
      </c>
      <c r="P1955">
        <v>20</v>
      </c>
      <c r="Q1955">
        <v>0</v>
      </c>
      <c r="R1955">
        <v>0</v>
      </c>
      <c r="S1955">
        <v>0</v>
      </c>
      <c r="T1955">
        <v>1</v>
      </c>
      <c r="U1955">
        <v>0</v>
      </c>
      <c r="V1955">
        <v>0</v>
      </c>
      <c r="W1955">
        <v>0</v>
      </c>
      <c r="X1955">
        <v>1.0230073273979765</v>
      </c>
      <c r="Y1955">
        <v>0</v>
      </c>
      <c r="Z1955">
        <v>0</v>
      </c>
      <c r="AA1955">
        <v>0</v>
      </c>
      <c r="AB1955">
        <v>1.2819162358961111</v>
      </c>
      <c r="AC1955">
        <v>0</v>
      </c>
      <c r="AD1955">
        <v>0</v>
      </c>
      <c r="AE1955">
        <v>2.3049235632940874</v>
      </c>
    </row>
    <row r="1956" spans="1:31" x14ac:dyDescent="0.3">
      <c r="A1956">
        <v>2576407</v>
      </c>
      <c r="B1956">
        <v>1</v>
      </c>
      <c r="C1956" t="s">
        <v>80</v>
      </c>
      <c r="D1956" t="s">
        <v>97</v>
      </c>
      <c r="E1956" t="s">
        <v>155</v>
      </c>
      <c r="F1956" t="s">
        <v>2580</v>
      </c>
      <c r="G1956" t="s">
        <v>202</v>
      </c>
      <c r="H1956" t="s">
        <v>157</v>
      </c>
      <c r="I1956" t="s">
        <v>136</v>
      </c>
      <c r="J1956" t="s">
        <v>137</v>
      </c>
      <c r="K1956" t="s">
        <v>138</v>
      </c>
      <c r="L1956" t="s">
        <v>5806</v>
      </c>
      <c r="M1956" t="s">
        <v>5807</v>
      </c>
      <c r="N1956">
        <v>0.37</v>
      </c>
      <c r="O1956">
        <v>0</v>
      </c>
      <c r="P1956">
        <v>173</v>
      </c>
      <c r="Q1956">
        <v>0</v>
      </c>
      <c r="R1956">
        <v>1</v>
      </c>
      <c r="S1956">
        <v>0</v>
      </c>
      <c r="T1956">
        <v>14</v>
      </c>
      <c r="U1956">
        <v>0</v>
      </c>
      <c r="V1956">
        <v>0</v>
      </c>
      <c r="W1956">
        <v>0</v>
      </c>
      <c r="X1956">
        <v>13.965132310206728</v>
      </c>
      <c r="Y1956">
        <v>0</v>
      </c>
      <c r="Z1956">
        <v>8.430807550720501E-2</v>
      </c>
      <c r="AA1956">
        <v>0</v>
      </c>
      <c r="AB1956">
        <v>3.3242106638185005</v>
      </c>
      <c r="AC1956">
        <v>0</v>
      </c>
      <c r="AD1956">
        <v>0</v>
      </c>
      <c r="AE1956">
        <v>17.373651049532434</v>
      </c>
    </row>
    <row r="1957" spans="1:31" x14ac:dyDescent="0.3">
      <c r="A1957">
        <v>2575820</v>
      </c>
      <c r="B1957">
        <v>1</v>
      </c>
      <c r="C1957" t="s">
        <v>80</v>
      </c>
      <c r="D1957" t="s">
        <v>97</v>
      </c>
      <c r="E1957" t="s">
        <v>141</v>
      </c>
      <c r="F1957" t="s">
        <v>5808</v>
      </c>
      <c r="G1957" t="s">
        <v>134</v>
      </c>
      <c r="H1957" t="s">
        <v>135</v>
      </c>
      <c r="I1957" t="s">
        <v>136</v>
      </c>
      <c r="J1957" t="s">
        <v>137</v>
      </c>
      <c r="K1957" t="s">
        <v>138</v>
      </c>
      <c r="L1957" t="s">
        <v>5809</v>
      </c>
      <c r="M1957" t="s">
        <v>5810</v>
      </c>
      <c r="N1957">
        <v>0.954166666</v>
      </c>
      <c r="O1957">
        <v>0</v>
      </c>
      <c r="P1957">
        <v>136</v>
      </c>
      <c r="Q1957">
        <v>0</v>
      </c>
      <c r="R1957">
        <v>253</v>
      </c>
      <c r="S1957">
        <v>2</v>
      </c>
      <c r="T1957">
        <v>73</v>
      </c>
      <c r="U1957">
        <v>0</v>
      </c>
      <c r="V1957">
        <v>0</v>
      </c>
      <c r="W1957">
        <v>0</v>
      </c>
      <c r="X1957">
        <v>54.409519067521302</v>
      </c>
      <c r="Y1957">
        <v>0</v>
      </c>
      <c r="Z1957">
        <v>87.480819452101713</v>
      </c>
      <c r="AA1957">
        <v>15.786253192671197</v>
      </c>
      <c r="AB1957">
        <v>71.166022982071098</v>
      </c>
      <c r="AC1957">
        <v>0</v>
      </c>
      <c r="AD1957">
        <v>0</v>
      </c>
      <c r="AE1957">
        <v>228.84261469436532</v>
      </c>
    </row>
    <row r="1958" spans="1:31" x14ac:dyDescent="0.3">
      <c r="A1958">
        <v>2575866</v>
      </c>
      <c r="B1958">
        <v>1</v>
      </c>
      <c r="C1958" t="s">
        <v>80</v>
      </c>
      <c r="D1958" t="s">
        <v>96</v>
      </c>
      <c r="E1958" t="s">
        <v>166</v>
      </c>
      <c r="F1958" t="s">
        <v>5811</v>
      </c>
      <c r="G1958" t="s">
        <v>181</v>
      </c>
      <c r="H1958" t="s">
        <v>157</v>
      </c>
      <c r="I1958" t="s">
        <v>136</v>
      </c>
      <c r="J1958" t="s">
        <v>137</v>
      </c>
      <c r="K1958" t="s">
        <v>138</v>
      </c>
      <c r="L1958" t="s">
        <v>5812</v>
      </c>
      <c r="M1958" t="s">
        <v>5813</v>
      </c>
      <c r="N1958">
        <v>5.8163888879999996</v>
      </c>
      <c r="O1958">
        <v>0</v>
      </c>
      <c r="P1958">
        <v>1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0.30105115983925002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0.30105115983925002</v>
      </c>
    </row>
    <row r="1959" spans="1:31" x14ac:dyDescent="0.3">
      <c r="A1959">
        <v>2576112</v>
      </c>
      <c r="B1959">
        <v>1</v>
      </c>
      <c r="C1959" t="s">
        <v>81</v>
      </c>
      <c r="D1959" t="s">
        <v>117</v>
      </c>
      <c r="E1959" t="s">
        <v>166</v>
      </c>
      <c r="F1959" t="s">
        <v>5814</v>
      </c>
      <c r="G1959" t="s">
        <v>168</v>
      </c>
      <c r="H1959" t="s">
        <v>157</v>
      </c>
      <c r="I1959" t="s">
        <v>136</v>
      </c>
      <c r="J1959" t="s">
        <v>137</v>
      </c>
      <c r="K1959" t="s">
        <v>138</v>
      </c>
      <c r="L1959" t="s">
        <v>5815</v>
      </c>
      <c r="M1959" t="s">
        <v>5816</v>
      </c>
      <c r="N1959">
        <v>1.2152777770000001</v>
      </c>
      <c r="O1959">
        <v>0</v>
      </c>
      <c r="P1959">
        <v>1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9.5959878630000009E-2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9.5959878630000009E-2</v>
      </c>
    </row>
    <row r="1960" spans="1:31" x14ac:dyDescent="0.3">
      <c r="A1960">
        <v>2575783</v>
      </c>
      <c r="B1960">
        <v>1</v>
      </c>
      <c r="C1960" t="s">
        <v>80</v>
      </c>
      <c r="D1960" t="s">
        <v>110</v>
      </c>
      <c r="E1960" t="s">
        <v>132</v>
      </c>
      <c r="F1960" t="s">
        <v>5817</v>
      </c>
      <c r="G1960" t="s">
        <v>318</v>
      </c>
      <c r="H1960" t="s">
        <v>276</v>
      </c>
      <c r="I1960" t="s">
        <v>680</v>
      </c>
      <c r="J1960" t="s">
        <v>137</v>
      </c>
      <c r="K1960" t="s">
        <v>144</v>
      </c>
      <c r="L1960" t="s">
        <v>5818</v>
      </c>
      <c r="M1960" t="s">
        <v>5819</v>
      </c>
      <c r="N1960">
        <v>2.9166666000000001E-2</v>
      </c>
      <c r="O1960">
        <v>0</v>
      </c>
      <c r="P1960">
        <v>3569</v>
      </c>
      <c r="Q1960">
        <v>0</v>
      </c>
      <c r="R1960">
        <v>0</v>
      </c>
      <c r="S1960">
        <v>0</v>
      </c>
      <c r="T1960">
        <v>470</v>
      </c>
      <c r="U1960">
        <v>0</v>
      </c>
      <c r="V1960">
        <v>2</v>
      </c>
      <c r="W1960">
        <v>0</v>
      </c>
      <c r="X1960">
        <v>20.635447332588473</v>
      </c>
      <c r="Y1960">
        <v>0</v>
      </c>
      <c r="Z1960">
        <v>0</v>
      </c>
      <c r="AA1960">
        <v>0</v>
      </c>
      <c r="AB1960">
        <v>12.705557787556696</v>
      </c>
      <c r="AC1960">
        <v>0</v>
      </c>
      <c r="AD1960">
        <v>0.78569527938833761</v>
      </c>
      <c r="AE1960">
        <v>34.126700399533505</v>
      </c>
    </row>
    <row r="1961" spans="1:31" x14ac:dyDescent="0.3">
      <c r="A1961">
        <v>2576069</v>
      </c>
      <c r="B1961">
        <v>1</v>
      </c>
      <c r="C1961" t="s">
        <v>80</v>
      </c>
      <c r="D1961" t="s">
        <v>94</v>
      </c>
      <c r="E1961" t="s">
        <v>166</v>
      </c>
      <c r="F1961" t="s">
        <v>5820</v>
      </c>
      <c r="G1961" t="s">
        <v>198</v>
      </c>
      <c r="H1961" t="s">
        <v>157</v>
      </c>
      <c r="I1961" t="s">
        <v>136</v>
      </c>
      <c r="J1961" t="s">
        <v>137</v>
      </c>
      <c r="K1961" t="s">
        <v>138</v>
      </c>
      <c r="L1961" t="s">
        <v>5821</v>
      </c>
      <c r="M1961" t="s">
        <v>5822</v>
      </c>
      <c r="N1961">
        <v>2.4452777769999998</v>
      </c>
      <c r="O1961">
        <v>0</v>
      </c>
      <c r="P1961">
        <v>0</v>
      </c>
      <c r="Q1961">
        <v>0</v>
      </c>
      <c r="R1961">
        <v>9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0.3294149637845758</v>
      </c>
      <c r="AA1961">
        <v>0</v>
      </c>
      <c r="AB1961">
        <v>0</v>
      </c>
      <c r="AC1961">
        <v>0</v>
      </c>
      <c r="AD1961">
        <v>0</v>
      </c>
      <c r="AE1961">
        <v>0.3294149637845758</v>
      </c>
    </row>
    <row r="1962" spans="1:31" x14ac:dyDescent="0.3">
      <c r="A1962">
        <v>2575803</v>
      </c>
      <c r="B1962">
        <v>1</v>
      </c>
      <c r="C1962" t="s">
        <v>81</v>
      </c>
      <c r="D1962" t="s">
        <v>120</v>
      </c>
      <c r="E1962" t="s">
        <v>147</v>
      </c>
      <c r="F1962" t="s">
        <v>5823</v>
      </c>
      <c r="G1962" t="s">
        <v>134</v>
      </c>
      <c r="H1962" t="s">
        <v>135</v>
      </c>
      <c r="I1962" t="s">
        <v>136</v>
      </c>
      <c r="J1962" t="s">
        <v>137</v>
      </c>
      <c r="K1962" t="s">
        <v>138</v>
      </c>
      <c r="L1962" t="s">
        <v>5824</v>
      </c>
      <c r="M1962" t="s">
        <v>5825</v>
      </c>
      <c r="N1962">
        <v>0.58166666600000005</v>
      </c>
      <c r="O1962">
        <v>0</v>
      </c>
      <c r="P1962">
        <v>833</v>
      </c>
      <c r="Q1962">
        <v>0</v>
      </c>
      <c r="R1962">
        <v>34</v>
      </c>
      <c r="S1962">
        <v>1</v>
      </c>
      <c r="T1962">
        <v>174</v>
      </c>
      <c r="U1962">
        <v>1</v>
      </c>
      <c r="V1962">
        <v>0</v>
      </c>
      <c r="W1962">
        <v>0</v>
      </c>
      <c r="X1962">
        <v>62.545809440014466</v>
      </c>
      <c r="Y1962">
        <v>0</v>
      </c>
      <c r="Z1962">
        <v>8.3123888153944048</v>
      </c>
      <c r="AA1962">
        <v>0.60631666918111093</v>
      </c>
      <c r="AB1962">
        <v>36.74101720511203</v>
      </c>
      <c r="AC1962">
        <v>35.95101665848</v>
      </c>
      <c r="AD1962">
        <v>0</v>
      </c>
      <c r="AE1962">
        <v>144.15654878818202</v>
      </c>
    </row>
    <row r="1963" spans="1:31" x14ac:dyDescent="0.3">
      <c r="A1963">
        <v>2575926</v>
      </c>
      <c r="B1963">
        <v>1</v>
      </c>
      <c r="C1963" t="s">
        <v>81</v>
      </c>
      <c r="D1963" t="s">
        <v>115</v>
      </c>
      <c r="E1963" t="s">
        <v>184</v>
      </c>
      <c r="F1963" t="s">
        <v>5826</v>
      </c>
      <c r="G1963" t="s">
        <v>194</v>
      </c>
      <c r="H1963" t="s">
        <v>135</v>
      </c>
      <c r="I1963" t="s">
        <v>136</v>
      </c>
      <c r="J1963" t="s">
        <v>137</v>
      </c>
      <c r="K1963" t="s">
        <v>144</v>
      </c>
      <c r="L1963" t="s">
        <v>5827</v>
      </c>
      <c r="M1963" t="s">
        <v>5828</v>
      </c>
      <c r="N1963">
        <v>0.37388888799999997</v>
      </c>
      <c r="O1963">
        <v>0</v>
      </c>
      <c r="P1963">
        <v>8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0.14611481460035167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0.14611481460035167</v>
      </c>
    </row>
    <row r="1964" spans="1:31" x14ac:dyDescent="0.3">
      <c r="A1964">
        <v>2576238</v>
      </c>
      <c r="B1964">
        <v>1</v>
      </c>
      <c r="C1964" t="s">
        <v>80</v>
      </c>
      <c r="D1964" t="s">
        <v>93</v>
      </c>
      <c r="E1964" t="s">
        <v>141</v>
      </c>
      <c r="F1964" t="s">
        <v>5829</v>
      </c>
      <c r="G1964" t="s">
        <v>134</v>
      </c>
      <c r="H1964" t="s">
        <v>135</v>
      </c>
      <c r="I1964" t="s">
        <v>136</v>
      </c>
      <c r="J1964" t="s">
        <v>137</v>
      </c>
      <c r="K1964" t="s">
        <v>138</v>
      </c>
      <c r="L1964" t="s">
        <v>5830</v>
      </c>
      <c r="M1964" t="s">
        <v>5831</v>
      </c>
      <c r="N1964">
        <v>0.22916666599999999</v>
      </c>
      <c r="O1964">
        <v>0</v>
      </c>
      <c r="P1964">
        <v>427</v>
      </c>
      <c r="Q1964">
        <v>49</v>
      </c>
      <c r="R1964">
        <v>358</v>
      </c>
      <c r="S1964">
        <v>18</v>
      </c>
      <c r="T1964">
        <v>229</v>
      </c>
      <c r="U1964">
        <v>0</v>
      </c>
      <c r="V1964">
        <v>1</v>
      </c>
      <c r="W1964">
        <v>0</v>
      </c>
      <c r="X1964">
        <v>22.828978504259158</v>
      </c>
      <c r="Y1964">
        <v>25.350748056975</v>
      </c>
      <c r="Z1964">
        <v>118.94154984097246</v>
      </c>
      <c r="AA1964">
        <v>25.07086708905052</v>
      </c>
      <c r="AB1964">
        <v>93.743506223764413</v>
      </c>
      <c r="AC1964">
        <v>0</v>
      </c>
      <c r="AD1964">
        <v>3.4334403812499999E-5</v>
      </c>
      <c r="AE1964">
        <v>285.93568404942539</v>
      </c>
    </row>
    <row r="1965" spans="1:31" x14ac:dyDescent="0.3">
      <c r="A1965">
        <v>2576132</v>
      </c>
      <c r="B1965">
        <v>1</v>
      </c>
      <c r="C1965" t="s">
        <v>80</v>
      </c>
      <c r="D1965" t="s">
        <v>84</v>
      </c>
      <c r="E1965" t="s">
        <v>155</v>
      </c>
      <c r="F1965" t="s">
        <v>5832</v>
      </c>
      <c r="G1965" t="s">
        <v>301</v>
      </c>
      <c r="H1965" t="s">
        <v>157</v>
      </c>
      <c r="I1965" t="s">
        <v>136</v>
      </c>
      <c r="J1965" t="s">
        <v>137</v>
      </c>
      <c r="K1965" t="s">
        <v>144</v>
      </c>
      <c r="L1965" t="s">
        <v>5833</v>
      </c>
      <c r="M1965" t="s">
        <v>5834</v>
      </c>
      <c r="N1965">
        <v>6.1794444439999996</v>
      </c>
      <c r="O1965">
        <v>0</v>
      </c>
      <c r="P1965">
        <v>65</v>
      </c>
      <c r="Q1965">
        <v>0</v>
      </c>
      <c r="R1965">
        <v>31</v>
      </c>
      <c r="S1965">
        <v>0</v>
      </c>
      <c r="T1965">
        <v>15</v>
      </c>
      <c r="U1965">
        <v>0</v>
      </c>
      <c r="V1965">
        <v>0</v>
      </c>
      <c r="W1965">
        <v>0</v>
      </c>
      <c r="X1965">
        <v>113.92666651525201</v>
      </c>
      <c r="Y1965">
        <v>0</v>
      </c>
      <c r="Z1965">
        <v>112.35964183972209</v>
      </c>
      <c r="AA1965">
        <v>0</v>
      </c>
      <c r="AB1965">
        <v>95.928227714414049</v>
      </c>
      <c r="AC1965">
        <v>0</v>
      </c>
      <c r="AD1965">
        <v>0</v>
      </c>
      <c r="AE1965">
        <v>322.21453606938815</v>
      </c>
    </row>
    <row r="1966" spans="1:31" x14ac:dyDescent="0.3">
      <c r="A1966">
        <v>2576095</v>
      </c>
      <c r="B1966">
        <v>1</v>
      </c>
      <c r="C1966" t="s">
        <v>80</v>
      </c>
      <c r="D1966" t="s">
        <v>98</v>
      </c>
      <c r="E1966" t="s">
        <v>166</v>
      </c>
      <c r="F1966" t="s">
        <v>5835</v>
      </c>
      <c r="G1966" t="s">
        <v>168</v>
      </c>
      <c r="H1966" t="s">
        <v>157</v>
      </c>
      <c r="I1966" t="s">
        <v>136</v>
      </c>
      <c r="J1966" t="s">
        <v>137</v>
      </c>
      <c r="K1966" t="s">
        <v>138</v>
      </c>
      <c r="L1966" t="s">
        <v>5836</v>
      </c>
      <c r="M1966" t="s">
        <v>5837</v>
      </c>
      <c r="N1966">
        <v>1.7408333330000001</v>
      </c>
      <c r="O1966">
        <v>0</v>
      </c>
      <c r="P1966">
        <v>0</v>
      </c>
      <c r="Q1966">
        <v>0</v>
      </c>
      <c r="R1966">
        <v>4</v>
      </c>
      <c r="S1966">
        <v>0</v>
      </c>
      <c r="T1966">
        <v>1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6.1167669377913594</v>
      </c>
      <c r="AA1966">
        <v>0</v>
      </c>
      <c r="AB1966">
        <v>0.19865879627323335</v>
      </c>
      <c r="AC1966">
        <v>0</v>
      </c>
      <c r="AD1966">
        <v>0</v>
      </c>
      <c r="AE1966">
        <v>6.3154257340645925</v>
      </c>
    </row>
    <row r="1967" spans="1:31" x14ac:dyDescent="0.3">
      <c r="A1967">
        <v>2575883</v>
      </c>
      <c r="B1967">
        <v>1</v>
      </c>
      <c r="C1967" t="s">
        <v>80</v>
      </c>
      <c r="D1967" t="s">
        <v>101</v>
      </c>
      <c r="E1967" t="s">
        <v>141</v>
      </c>
      <c r="F1967" t="s">
        <v>5838</v>
      </c>
      <c r="G1967" t="s">
        <v>194</v>
      </c>
      <c r="H1967" t="s">
        <v>135</v>
      </c>
      <c r="I1967" t="s">
        <v>136</v>
      </c>
      <c r="J1967" t="s">
        <v>137</v>
      </c>
      <c r="K1967" t="s">
        <v>144</v>
      </c>
      <c r="L1967" t="s">
        <v>5839</v>
      </c>
      <c r="M1967" t="s">
        <v>5840</v>
      </c>
      <c r="N1967">
        <v>4.988611111</v>
      </c>
      <c r="O1967">
        <v>0</v>
      </c>
      <c r="P1967">
        <v>2420</v>
      </c>
      <c r="Q1967">
        <v>0</v>
      </c>
      <c r="R1967">
        <v>1</v>
      </c>
      <c r="S1967">
        <v>0</v>
      </c>
      <c r="T1967">
        <v>99</v>
      </c>
      <c r="U1967">
        <v>0</v>
      </c>
      <c r="V1967">
        <v>0</v>
      </c>
      <c r="W1967">
        <v>0</v>
      </c>
      <c r="X1967">
        <v>2072.487896804786</v>
      </c>
      <c r="Y1967">
        <v>0</v>
      </c>
      <c r="Z1967">
        <v>2.875111394039811</v>
      </c>
      <c r="AA1967">
        <v>0</v>
      </c>
      <c r="AB1967">
        <v>1272.0043461215262</v>
      </c>
      <c r="AC1967">
        <v>0</v>
      </c>
      <c r="AD1967">
        <v>0</v>
      </c>
      <c r="AE1967">
        <v>3347.3673543203522</v>
      </c>
    </row>
    <row r="1968" spans="1:31" x14ac:dyDescent="0.3">
      <c r="A1968">
        <v>2575846</v>
      </c>
      <c r="B1968">
        <v>1</v>
      </c>
      <c r="C1968" t="s">
        <v>81</v>
      </c>
      <c r="D1968" t="s">
        <v>128</v>
      </c>
      <c r="E1968" t="s">
        <v>184</v>
      </c>
      <c r="F1968" t="s">
        <v>5841</v>
      </c>
      <c r="G1968" t="s">
        <v>134</v>
      </c>
      <c r="H1968" t="s">
        <v>135</v>
      </c>
      <c r="I1968" t="s">
        <v>136</v>
      </c>
      <c r="J1968" t="s">
        <v>137</v>
      </c>
      <c r="K1968" t="s">
        <v>138</v>
      </c>
      <c r="L1968" t="s">
        <v>5842</v>
      </c>
      <c r="M1968" t="s">
        <v>5843</v>
      </c>
      <c r="N1968">
        <v>1.040277777</v>
      </c>
      <c r="O1968">
        <v>0</v>
      </c>
      <c r="P1968">
        <v>4002</v>
      </c>
      <c r="Q1968">
        <v>1</v>
      </c>
      <c r="R1968">
        <v>73</v>
      </c>
      <c r="S1968">
        <v>1</v>
      </c>
      <c r="T1968">
        <v>192</v>
      </c>
      <c r="U1968">
        <v>0</v>
      </c>
      <c r="V1968">
        <v>0</v>
      </c>
      <c r="W1968">
        <v>0</v>
      </c>
      <c r="X1968">
        <v>802.67814377704826</v>
      </c>
      <c r="Y1968">
        <v>1.7323430460249998</v>
      </c>
      <c r="Z1968">
        <v>29.27820614197481</v>
      </c>
      <c r="AA1968">
        <v>7.8085906127027558</v>
      </c>
      <c r="AB1968">
        <v>201.06781797629037</v>
      </c>
      <c r="AC1968">
        <v>0</v>
      </c>
      <c r="AD1968">
        <v>0</v>
      </c>
      <c r="AE1968">
        <v>1042.5651015540411</v>
      </c>
    </row>
    <row r="1969" spans="1:31" x14ac:dyDescent="0.3">
      <c r="A1969">
        <v>2575840</v>
      </c>
      <c r="B1969">
        <v>1</v>
      </c>
      <c r="C1969" t="s">
        <v>81</v>
      </c>
      <c r="D1969" t="s">
        <v>128</v>
      </c>
      <c r="E1969" t="s">
        <v>141</v>
      </c>
      <c r="F1969" t="s">
        <v>160</v>
      </c>
      <c r="G1969" t="s">
        <v>134</v>
      </c>
      <c r="H1969" t="s">
        <v>135</v>
      </c>
      <c r="I1969" t="s">
        <v>136</v>
      </c>
      <c r="J1969" t="s">
        <v>137</v>
      </c>
      <c r="K1969" t="s">
        <v>138</v>
      </c>
      <c r="L1969" t="s">
        <v>5844</v>
      </c>
      <c r="M1969" t="s">
        <v>5845</v>
      </c>
      <c r="N1969">
        <v>0.29388888800000001</v>
      </c>
      <c r="O1969">
        <v>18</v>
      </c>
      <c r="P1969">
        <v>1751</v>
      </c>
      <c r="Q1969">
        <v>65</v>
      </c>
      <c r="R1969">
        <v>103</v>
      </c>
      <c r="S1969">
        <v>12</v>
      </c>
      <c r="T1969">
        <v>148</v>
      </c>
      <c r="U1969">
        <v>2</v>
      </c>
      <c r="V1969">
        <v>0</v>
      </c>
      <c r="W1969">
        <v>0.96072221665630975</v>
      </c>
      <c r="X1969">
        <v>60.195121215716874</v>
      </c>
      <c r="Y1969">
        <v>29.240891394641586</v>
      </c>
      <c r="Z1969">
        <v>16.681753807640387</v>
      </c>
      <c r="AA1969">
        <v>57.876191682408908</v>
      </c>
      <c r="AB1969">
        <v>17.537061112246889</v>
      </c>
      <c r="AC1969">
        <v>0.75352702271109995</v>
      </c>
      <c r="AD1969">
        <v>0</v>
      </c>
      <c r="AE1969">
        <v>183.24526845202203</v>
      </c>
    </row>
    <row r="1970" spans="1:31" x14ac:dyDescent="0.3">
      <c r="A1970">
        <v>2576381</v>
      </c>
      <c r="B1970">
        <v>1</v>
      </c>
      <c r="C1970" t="s">
        <v>80</v>
      </c>
      <c r="D1970" t="s">
        <v>94</v>
      </c>
      <c r="E1970" t="s">
        <v>184</v>
      </c>
      <c r="F1970" t="s">
        <v>5846</v>
      </c>
      <c r="G1970" t="s">
        <v>149</v>
      </c>
      <c r="H1970" t="s">
        <v>135</v>
      </c>
      <c r="I1970" t="s">
        <v>136</v>
      </c>
      <c r="J1970" t="s">
        <v>137</v>
      </c>
      <c r="K1970" t="s">
        <v>138</v>
      </c>
      <c r="L1970" t="s">
        <v>5847</v>
      </c>
      <c r="M1970" t="s">
        <v>5848</v>
      </c>
      <c r="N1970">
        <v>1.9980555550000001</v>
      </c>
      <c r="O1970">
        <v>0</v>
      </c>
      <c r="P1970">
        <v>0</v>
      </c>
      <c r="Q1970">
        <v>0</v>
      </c>
      <c r="R1970">
        <v>24</v>
      </c>
      <c r="S1970">
        <v>0</v>
      </c>
      <c r="T1970">
        <v>5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29.280495242596267</v>
      </c>
      <c r="AA1970">
        <v>0</v>
      </c>
      <c r="AB1970">
        <v>11.663490890251781</v>
      </c>
      <c r="AC1970">
        <v>0</v>
      </c>
      <c r="AD1970">
        <v>0</v>
      </c>
      <c r="AE1970">
        <v>40.943986132848046</v>
      </c>
    </row>
    <row r="1971" spans="1:31" x14ac:dyDescent="0.3">
      <c r="A1971">
        <v>2576410</v>
      </c>
      <c r="B1971">
        <v>1</v>
      </c>
      <c r="C1971" t="s">
        <v>80</v>
      </c>
      <c r="D1971" t="s">
        <v>105</v>
      </c>
      <c r="E1971" t="s">
        <v>166</v>
      </c>
      <c r="F1971" t="s">
        <v>5849</v>
      </c>
      <c r="G1971" t="s">
        <v>181</v>
      </c>
      <c r="H1971" t="s">
        <v>157</v>
      </c>
      <c r="I1971" t="s">
        <v>136</v>
      </c>
      <c r="J1971" t="s">
        <v>137</v>
      </c>
      <c r="K1971" t="s">
        <v>138</v>
      </c>
      <c r="L1971" t="s">
        <v>5850</v>
      </c>
      <c r="M1971" t="s">
        <v>5851</v>
      </c>
      <c r="N1971">
        <v>1.1063888879999999</v>
      </c>
      <c r="O1971">
        <v>0</v>
      </c>
      <c r="P1971">
        <v>3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0.80864476516958317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0.80864476516958317</v>
      </c>
    </row>
    <row r="1972" spans="1:31" x14ac:dyDescent="0.3">
      <c r="A1972">
        <v>2576247</v>
      </c>
      <c r="B1972">
        <v>1</v>
      </c>
      <c r="C1972" t="s">
        <v>80</v>
      </c>
      <c r="D1972" t="s">
        <v>103</v>
      </c>
      <c r="E1972" t="s">
        <v>184</v>
      </c>
      <c r="F1972" t="s">
        <v>5852</v>
      </c>
      <c r="G1972" t="s">
        <v>1218</v>
      </c>
      <c r="H1972" t="s">
        <v>135</v>
      </c>
      <c r="I1972" t="s">
        <v>136</v>
      </c>
      <c r="J1972" t="s">
        <v>137</v>
      </c>
      <c r="K1972" t="s">
        <v>138</v>
      </c>
      <c r="L1972" t="s">
        <v>5853</v>
      </c>
      <c r="M1972" t="s">
        <v>5854</v>
      </c>
      <c r="N1972">
        <v>1.3180555549999999</v>
      </c>
      <c r="O1972">
        <v>0</v>
      </c>
      <c r="P1972">
        <v>126</v>
      </c>
      <c r="Q1972">
        <v>0</v>
      </c>
      <c r="R1972">
        <v>0</v>
      </c>
      <c r="S1972">
        <v>0</v>
      </c>
      <c r="T1972">
        <v>14</v>
      </c>
      <c r="U1972">
        <v>0</v>
      </c>
      <c r="V1972">
        <v>0</v>
      </c>
      <c r="W1972">
        <v>0</v>
      </c>
      <c r="X1972">
        <v>38.660933277901634</v>
      </c>
      <c r="Y1972">
        <v>0</v>
      </c>
      <c r="Z1972">
        <v>0</v>
      </c>
      <c r="AA1972">
        <v>0</v>
      </c>
      <c r="AB1972">
        <v>13.513790463160923</v>
      </c>
      <c r="AC1972">
        <v>0</v>
      </c>
      <c r="AD1972">
        <v>0</v>
      </c>
      <c r="AE1972">
        <v>52.174723741062557</v>
      </c>
    </row>
    <row r="1973" spans="1:31" x14ac:dyDescent="0.3">
      <c r="A1973">
        <v>2576224</v>
      </c>
      <c r="B1973">
        <v>1</v>
      </c>
      <c r="C1973" t="s">
        <v>80</v>
      </c>
      <c r="D1973" t="s">
        <v>93</v>
      </c>
      <c r="E1973" t="s">
        <v>171</v>
      </c>
      <c r="F1973" t="s">
        <v>5855</v>
      </c>
      <c r="G1973" t="s">
        <v>190</v>
      </c>
      <c r="H1973" t="s">
        <v>157</v>
      </c>
      <c r="I1973" t="s">
        <v>136</v>
      </c>
      <c r="J1973" t="s">
        <v>137</v>
      </c>
      <c r="K1973" t="s">
        <v>138</v>
      </c>
      <c r="L1973" t="s">
        <v>5856</v>
      </c>
      <c r="M1973" t="s">
        <v>5857</v>
      </c>
      <c r="N1973">
        <v>3.4736111109999999</v>
      </c>
      <c r="O1973">
        <v>0</v>
      </c>
      <c r="P1973">
        <v>2</v>
      </c>
      <c r="Q1973">
        <v>0</v>
      </c>
      <c r="R1973">
        <v>1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0.73531008264257514</v>
      </c>
      <c r="Y1973">
        <v>0</v>
      </c>
      <c r="Z1973">
        <v>5.3388665543920834E-2</v>
      </c>
      <c r="AA1973">
        <v>0</v>
      </c>
      <c r="AB1973">
        <v>0</v>
      </c>
      <c r="AC1973">
        <v>0</v>
      </c>
      <c r="AD1973">
        <v>0</v>
      </c>
      <c r="AE1973">
        <v>0.78869874818649599</v>
      </c>
    </row>
    <row r="1974" spans="1:31" x14ac:dyDescent="0.3">
      <c r="A1974">
        <v>2575869</v>
      </c>
      <c r="B1974">
        <v>1</v>
      </c>
      <c r="C1974" t="s">
        <v>80</v>
      </c>
      <c r="D1974" t="s">
        <v>103</v>
      </c>
      <c r="E1974" t="s">
        <v>147</v>
      </c>
      <c r="F1974" t="s">
        <v>2717</v>
      </c>
      <c r="G1974" t="s">
        <v>194</v>
      </c>
      <c r="H1974" t="s">
        <v>135</v>
      </c>
      <c r="I1974" t="s">
        <v>136</v>
      </c>
      <c r="J1974" t="s">
        <v>137</v>
      </c>
      <c r="K1974" t="s">
        <v>144</v>
      </c>
      <c r="L1974" t="s">
        <v>5858</v>
      </c>
      <c r="M1974" t="s">
        <v>5859</v>
      </c>
      <c r="N1974">
        <v>6.824166666</v>
      </c>
      <c r="O1974">
        <v>22</v>
      </c>
      <c r="P1974">
        <v>2677</v>
      </c>
      <c r="Q1974">
        <v>35</v>
      </c>
      <c r="R1974">
        <v>205</v>
      </c>
      <c r="S1974">
        <v>64</v>
      </c>
      <c r="T1974">
        <v>793</v>
      </c>
      <c r="U1974">
        <v>6</v>
      </c>
      <c r="V1974">
        <v>1</v>
      </c>
      <c r="W1974">
        <v>101.14645717831446</v>
      </c>
      <c r="X1974">
        <v>2937.6462590057868</v>
      </c>
      <c r="Y1974">
        <v>1039.0019071746021</v>
      </c>
      <c r="Z1974">
        <v>723.5905925263437</v>
      </c>
      <c r="AA1974">
        <v>2202.686932639067</v>
      </c>
      <c r="AB1974">
        <v>3633.6671940364481</v>
      </c>
      <c r="AC1974">
        <v>4306.8081214642652</v>
      </c>
      <c r="AD1974">
        <v>237.81355080052347</v>
      </c>
      <c r="AE1974">
        <v>15182.361014825352</v>
      </c>
    </row>
    <row r="1975" spans="1:31" x14ac:dyDescent="0.3">
      <c r="A1975">
        <v>2576201</v>
      </c>
      <c r="B1975">
        <v>1</v>
      </c>
      <c r="C1975" t="s">
        <v>81</v>
      </c>
      <c r="D1975" t="s">
        <v>113</v>
      </c>
      <c r="E1975" t="s">
        <v>184</v>
      </c>
      <c r="F1975" t="s">
        <v>5860</v>
      </c>
      <c r="G1975" t="s">
        <v>149</v>
      </c>
      <c r="H1975" t="s">
        <v>135</v>
      </c>
      <c r="I1975" t="s">
        <v>136</v>
      </c>
      <c r="J1975" t="s">
        <v>137</v>
      </c>
      <c r="K1975" t="s">
        <v>138</v>
      </c>
      <c r="L1975" t="s">
        <v>5861</v>
      </c>
      <c r="M1975" t="s">
        <v>5862</v>
      </c>
      <c r="N1975">
        <v>1.8774999999999999</v>
      </c>
      <c r="O1975">
        <v>0</v>
      </c>
      <c r="P1975">
        <v>1</v>
      </c>
      <c r="Q1975">
        <v>0</v>
      </c>
      <c r="R1975">
        <v>9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0.55899060970140002</v>
      </c>
      <c r="Y1975">
        <v>0</v>
      </c>
      <c r="Z1975">
        <v>72.554743910600067</v>
      </c>
      <c r="AA1975">
        <v>0</v>
      </c>
      <c r="AB1975">
        <v>0</v>
      </c>
      <c r="AC1975">
        <v>0</v>
      </c>
      <c r="AD1975">
        <v>0</v>
      </c>
      <c r="AE1975">
        <v>73.113734520301463</v>
      </c>
    </row>
    <row r="1976" spans="1:31" x14ac:dyDescent="0.3">
      <c r="A1976">
        <v>2576118</v>
      </c>
      <c r="B1976">
        <v>1</v>
      </c>
      <c r="C1976" t="s">
        <v>80</v>
      </c>
      <c r="D1976" t="s">
        <v>100</v>
      </c>
      <c r="E1976" t="s">
        <v>184</v>
      </c>
      <c r="F1976" t="s">
        <v>5863</v>
      </c>
      <c r="G1976" t="s">
        <v>134</v>
      </c>
      <c r="H1976" t="s">
        <v>135</v>
      </c>
      <c r="I1976" t="s">
        <v>136</v>
      </c>
      <c r="J1976" t="s">
        <v>137</v>
      </c>
      <c r="K1976" t="s">
        <v>138</v>
      </c>
      <c r="L1976" t="s">
        <v>5864</v>
      </c>
      <c r="M1976" t="s">
        <v>5865</v>
      </c>
      <c r="N1976">
        <v>0.76527777699999999</v>
      </c>
      <c r="O1976">
        <v>0</v>
      </c>
      <c r="P1976">
        <v>0</v>
      </c>
      <c r="Q1976">
        <v>0</v>
      </c>
      <c r="R1976">
        <v>0</v>
      </c>
      <c r="S1976">
        <v>7</v>
      </c>
      <c r="T1976">
        <v>11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122.04623023263873</v>
      </c>
      <c r="AB1976">
        <v>51.545960747887506</v>
      </c>
      <c r="AC1976">
        <v>0</v>
      </c>
      <c r="AD1976">
        <v>0</v>
      </c>
      <c r="AE1976">
        <v>173.59219098052625</v>
      </c>
    </row>
    <row r="1977" spans="1:31" x14ac:dyDescent="0.3">
      <c r="A1977">
        <v>2576264</v>
      </c>
      <c r="B1977">
        <v>1</v>
      </c>
      <c r="C1977" t="s">
        <v>80</v>
      </c>
      <c r="D1977" t="s">
        <v>105</v>
      </c>
      <c r="E1977" t="s">
        <v>184</v>
      </c>
      <c r="F1977" t="s">
        <v>5866</v>
      </c>
      <c r="G1977" t="s">
        <v>149</v>
      </c>
      <c r="H1977" t="s">
        <v>135</v>
      </c>
      <c r="I1977" t="s">
        <v>136</v>
      </c>
      <c r="J1977" t="s">
        <v>137</v>
      </c>
      <c r="K1977" t="s">
        <v>138</v>
      </c>
      <c r="L1977" t="s">
        <v>5867</v>
      </c>
      <c r="M1977" t="s">
        <v>5868</v>
      </c>
      <c r="N1977">
        <v>2.915277777</v>
      </c>
      <c r="O1977">
        <v>5</v>
      </c>
      <c r="P1977">
        <v>7</v>
      </c>
      <c r="Q1977">
        <v>3</v>
      </c>
      <c r="R1977">
        <v>20</v>
      </c>
      <c r="S1977">
        <v>2</v>
      </c>
      <c r="T1977">
        <v>1</v>
      </c>
      <c r="U1977">
        <v>0</v>
      </c>
      <c r="V1977">
        <v>0</v>
      </c>
      <c r="W1977">
        <v>10.557261271778406</v>
      </c>
      <c r="X1977">
        <v>18.805150658489808</v>
      </c>
      <c r="Y1977">
        <v>2.4807832824971534</v>
      </c>
      <c r="Z1977">
        <v>24.345023384153208</v>
      </c>
      <c r="AA1977">
        <v>45.35008056911628</v>
      </c>
      <c r="AB1977">
        <v>0.683176271026535</v>
      </c>
      <c r="AC1977">
        <v>0</v>
      </c>
      <c r="AD1977">
        <v>0</v>
      </c>
      <c r="AE1977">
        <v>102.22147543706139</v>
      </c>
    </row>
    <row r="1978" spans="1:31" x14ac:dyDescent="0.3">
      <c r="A1978">
        <v>2575809</v>
      </c>
      <c r="B1978">
        <v>1</v>
      </c>
      <c r="C1978" t="s">
        <v>81</v>
      </c>
      <c r="D1978" t="s">
        <v>112</v>
      </c>
      <c r="E1978" t="s">
        <v>171</v>
      </c>
      <c r="F1978" t="s">
        <v>5869</v>
      </c>
      <c r="G1978" t="s">
        <v>190</v>
      </c>
      <c r="H1978" t="s">
        <v>157</v>
      </c>
      <c r="I1978" t="s">
        <v>136</v>
      </c>
      <c r="J1978" t="s">
        <v>137</v>
      </c>
      <c r="K1978" t="s">
        <v>138</v>
      </c>
      <c r="L1978" t="s">
        <v>5870</v>
      </c>
      <c r="M1978" t="s">
        <v>5871</v>
      </c>
      <c r="N1978">
        <v>4.9366666659999998</v>
      </c>
      <c r="O1978">
        <v>0</v>
      </c>
      <c r="P1978">
        <v>4</v>
      </c>
      <c r="Q1978">
        <v>0</v>
      </c>
      <c r="R1978">
        <v>1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1.5740298357326001</v>
      </c>
      <c r="Y1978">
        <v>0</v>
      </c>
      <c r="Z1978">
        <v>0.29195429142341001</v>
      </c>
      <c r="AA1978">
        <v>0</v>
      </c>
      <c r="AB1978">
        <v>0</v>
      </c>
      <c r="AC1978">
        <v>0</v>
      </c>
      <c r="AD1978">
        <v>0</v>
      </c>
      <c r="AE1978">
        <v>1.8659841271560103</v>
      </c>
    </row>
    <row r="1979" spans="1:31" x14ac:dyDescent="0.3">
      <c r="A1979">
        <v>2575915</v>
      </c>
      <c r="B1979">
        <v>1</v>
      </c>
      <c r="C1979" t="s">
        <v>80</v>
      </c>
      <c r="D1979" t="s">
        <v>84</v>
      </c>
      <c r="E1979" t="s">
        <v>184</v>
      </c>
      <c r="F1979" t="s">
        <v>5872</v>
      </c>
      <c r="G1979" t="s">
        <v>143</v>
      </c>
      <c r="H1979" t="s">
        <v>135</v>
      </c>
      <c r="I1979" t="s">
        <v>136</v>
      </c>
      <c r="J1979" t="s">
        <v>137</v>
      </c>
      <c r="K1979" t="s">
        <v>144</v>
      </c>
      <c r="L1979" t="s">
        <v>5873</v>
      </c>
      <c r="M1979" t="s">
        <v>5874</v>
      </c>
      <c r="N1979">
        <v>8.9802777769999995</v>
      </c>
      <c r="O1979">
        <v>0</v>
      </c>
      <c r="P1979">
        <v>673</v>
      </c>
      <c r="Q1979">
        <v>0</v>
      </c>
      <c r="R1979">
        <v>0</v>
      </c>
      <c r="S1979">
        <v>0</v>
      </c>
      <c r="T1979">
        <v>41</v>
      </c>
      <c r="U1979">
        <v>0</v>
      </c>
      <c r="V1979">
        <v>0</v>
      </c>
      <c r="W1979">
        <v>0</v>
      </c>
      <c r="X1979">
        <v>1346.2881784986866</v>
      </c>
      <c r="Y1979">
        <v>0</v>
      </c>
      <c r="Z1979">
        <v>0</v>
      </c>
      <c r="AA1979">
        <v>0</v>
      </c>
      <c r="AB1979">
        <v>397.66501055777502</v>
      </c>
      <c r="AC1979">
        <v>0</v>
      </c>
      <c r="AD1979">
        <v>0</v>
      </c>
      <c r="AE1979">
        <v>1743.9531890564617</v>
      </c>
    </row>
    <row r="1980" spans="1:31" x14ac:dyDescent="0.3">
      <c r="A1980">
        <v>2576207</v>
      </c>
      <c r="B1980">
        <v>1</v>
      </c>
      <c r="C1980" t="s">
        <v>81</v>
      </c>
      <c r="D1980" t="s">
        <v>127</v>
      </c>
      <c r="E1980" t="s">
        <v>147</v>
      </c>
      <c r="F1980" t="s">
        <v>2172</v>
      </c>
      <c r="G1980" t="s">
        <v>134</v>
      </c>
      <c r="H1980" t="s">
        <v>135</v>
      </c>
      <c r="I1980" t="s">
        <v>136</v>
      </c>
      <c r="J1980" t="s">
        <v>137</v>
      </c>
      <c r="K1980" t="s">
        <v>138</v>
      </c>
      <c r="L1980" t="s">
        <v>5875</v>
      </c>
      <c r="M1980" t="s">
        <v>5876</v>
      </c>
      <c r="N1980">
        <v>0.63166666599999999</v>
      </c>
      <c r="O1980">
        <v>4</v>
      </c>
      <c r="P1980">
        <v>78</v>
      </c>
      <c r="Q1980">
        <v>100</v>
      </c>
      <c r="R1980">
        <v>92</v>
      </c>
      <c r="S1980">
        <v>2</v>
      </c>
      <c r="T1980">
        <v>8</v>
      </c>
      <c r="U1980">
        <v>0</v>
      </c>
      <c r="V1980">
        <v>0</v>
      </c>
      <c r="W1980">
        <v>0.54711427667837331</v>
      </c>
      <c r="X1980">
        <v>9.0396047385994507</v>
      </c>
      <c r="Y1980">
        <v>105.84663051833672</v>
      </c>
      <c r="Z1980">
        <v>91.75305640829248</v>
      </c>
      <c r="AA1980">
        <v>6.2286476065134933</v>
      </c>
      <c r="AB1980">
        <v>3.9151041593844145</v>
      </c>
      <c r="AC1980">
        <v>0</v>
      </c>
      <c r="AD1980">
        <v>0</v>
      </c>
      <c r="AE1980">
        <v>217.33015770780494</v>
      </c>
    </row>
    <row r="1981" spans="1:31" x14ac:dyDescent="0.3">
      <c r="A1981">
        <v>2575829</v>
      </c>
      <c r="B1981">
        <v>1</v>
      </c>
      <c r="C1981" t="s">
        <v>81</v>
      </c>
      <c r="D1981" t="s">
        <v>120</v>
      </c>
      <c r="E1981" t="s">
        <v>147</v>
      </c>
      <c r="F1981" t="s">
        <v>1280</v>
      </c>
      <c r="G1981" t="s">
        <v>134</v>
      </c>
      <c r="H1981" t="s">
        <v>135</v>
      </c>
      <c r="I1981" t="s">
        <v>136</v>
      </c>
      <c r="J1981" t="s">
        <v>137</v>
      </c>
      <c r="K1981" t="s">
        <v>138</v>
      </c>
      <c r="L1981" t="s">
        <v>5877</v>
      </c>
      <c r="M1981" t="s">
        <v>5878</v>
      </c>
      <c r="N1981">
        <v>0.568333333</v>
      </c>
      <c r="O1981">
        <v>2</v>
      </c>
      <c r="P1981">
        <v>1</v>
      </c>
      <c r="Q1981">
        <v>63</v>
      </c>
      <c r="R1981">
        <v>29</v>
      </c>
      <c r="S1981">
        <v>6</v>
      </c>
      <c r="T1981">
        <v>2</v>
      </c>
      <c r="U1981">
        <v>1</v>
      </c>
      <c r="V1981">
        <v>0</v>
      </c>
      <c r="W1981">
        <v>0.17615912687999999</v>
      </c>
      <c r="X1981">
        <v>0</v>
      </c>
      <c r="Y1981">
        <v>78.994602761855091</v>
      </c>
      <c r="Z1981">
        <v>36.936382686952669</v>
      </c>
      <c r="AA1981">
        <v>7.3176684407902544</v>
      </c>
      <c r="AB1981">
        <v>5.8015431745425013E-2</v>
      </c>
      <c r="AC1981">
        <v>0.83923248691700003</v>
      </c>
      <c r="AD1981">
        <v>0</v>
      </c>
      <c r="AE1981">
        <v>124.32206093514044</v>
      </c>
    </row>
    <row r="1982" spans="1:31" x14ac:dyDescent="0.3">
      <c r="A1982">
        <v>2576496</v>
      </c>
      <c r="B1982">
        <v>1</v>
      </c>
      <c r="C1982" t="s">
        <v>80</v>
      </c>
      <c r="D1982" t="s">
        <v>107</v>
      </c>
      <c r="E1982" t="s">
        <v>171</v>
      </c>
      <c r="F1982" t="s">
        <v>5879</v>
      </c>
      <c r="G1982" t="s">
        <v>202</v>
      </c>
      <c r="H1982" t="s">
        <v>157</v>
      </c>
      <c r="I1982" t="s">
        <v>136</v>
      </c>
      <c r="J1982" t="s">
        <v>137</v>
      </c>
      <c r="K1982" t="s">
        <v>138</v>
      </c>
      <c r="L1982" t="s">
        <v>5880</v>
      </c>
      <c r="M1982" t="s">
        <v>5881</v>
      </c>
      <c r="N1982">
        <v>0.95833333300000001</v>
      </c>
      <c r="O1982">
        <v>0</v>
      </c>
      <c r="P1982">
        <v>105</v>
      </c>
      <c r="Q1982">
        <v>0</v>
      </c>
      <c r="R1982">
        <v>0</v>
      </c>
      <c r="S1982">
        <v>0</v>
      </c>
      <c r="T1982">
        <v>7</v>
      </c>
      <c r="U1982">
        <v>0</v>
      </c>
      <c r="V1982">
        <v>0</v>
      </c>
      <c r="W1982">
        <v>0</v>
      </c>
      <c r="X1982">
        <v>11.853041173259324</v>
      </c>
      <c r="Y1982">
        <v>0</v>
      </c>
      <c r="Z1982">
        <v>0</v>
      </c>
      <c r="AA1982">
        <v>0</v>
      </c>
      <c r="AB1982">
        <v>5.605386591540884</v>
      </c>
      <c r="AC1982">
        <v>0</v>
      </c>
      <c r="AD1982">
        <v>0</v>
      </c>
      <c r="AE1982">
        <v>17.458427764800209</v>
      </c>
    </row>
    <row r="1983" spans="1:31" x14ac:dyDescent="0.3">
      <c r="A1983">
        <v>2576519</v>
      </c>
      <c r="B1983">
        <v>1</v>
      </c>
      <c r="C1983" t="s">
        <v>80</v>
      </c>
      <c r="D1983" t="s">
        <v>93</v>
      </c>
      <c r="E1983" t="s">
        <v>141</v>
      </c>
      <c r="F1983" t="s">
        <v>5829</v>
      </c>
      <c r="G1983" t="s">
        <v>202</v>
      </c>
      <c r="H1983" t="s">
        <v>135</v>
      </c>
      <c r="I1983" t="s">
        <v>136</v>
      </c>
      <c r="J1983" t="s">
        <v>137</v>
      </c>
      <c r="K1983" t="s">
        <v>138</v>
      </c>
      <c r="L1983" t="s">
        <v>5882</v>
      </c>
      <c r="M1983" t="s">
        <v>5883</v>
      </c>
      <c r="N1983">
        <v>0.54222222200000003</v>
      </c>
      <c r="O1983">
        <v>0</v>
      </c>
      <c r="P1983">
        <v>427</v>
      </c>
      <c r="Q1983">
        <v>49</v>
      </c>
      <c r="R1983">
        <v>358</v>
      </c>
      <c r="S1983">
        <v>18</v>
      </c>
      <c r="T1983">
        <v>229</v>
      </c>
      <c r="U1983">
        <v>0</v>
      </c>
      <c r="V1983">
        <v>1</v>
      </c>
      <c r="W1983">
        <v>0</v>
      </c>
      <c r="X1983">
        <v>51.06412162786981</v>
      </c>
      <c r="Y1983">
        <v>47.49873041052799</v>
      </c>
      <c r="Z1983">
        <v>228.57137699129973</v>
      </c>
      <c r="AA1983">
        <v>36.638679317112448</v>
      </c>
      <c r="AB1983">
        <v>110.31425892737926</v>
      </c>
      <c r="AC1983">
        <v>0</v>
      </c>
      <c r="AD1983">
        <v>3.0085056853333342E-5</v>
      </c>
      <c r="AE1983">
        <v>474.08719735924609</v>
      </c>
    </row>
    <row r="1984" spans="1:31" x14ac:dyDescent="0.3">
      <c r="A1984">
        <v>2576347</v>
      </c>
      <c r="B1984">
        <v>1</v>
      </c>
      <c r="C1984" t="s">
        <v>80</v>
      </c>
      <c r="D1984" t="s">
        <v>83</v>
      </c>
      <c r="E1984" t="s">
        <v>171</v>
      </c>
      <c r="F1984" t="s">
        <v>5884</v>
      </c>
      <c r="G1984" t="s">
        <v>143</v>
      </c>
      <c r="H1984" t="s">
        <v>157</v>
      </c>
      <c r="I1984" t="s">
        <v>136</v>
      </c>
      <c r="J1984" t="s">
        <v>137</v>
      </c>
      <c r="K1984" t="s">
        <v>144</v>
      </c>
      <c r="L1984" t="s">
        <v>5885</v>
      </c>
      <c r="M1984" t="s">
        <v>5886</v>
      </c>
      <c r="N1984">
        <v>7.4005555550000004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8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68.439143974810094</v>
      </c>
      <c r="AC1984">
        <v>0</v>
      </c>
      <c r="AD1984">
        <v>0</v>
      </c>
      <c r="AE1984">
        <v>68.439143974810094</v>
      </c>
    </row>
    <row r="1985" spans="1:31" x14ac:dyDescent="0.3">
      <c r="A1985">
        <v>2576539</v>
      </c>
      <c r="B1985">
        <v>1</v>
      </c>
      <c r="C1985" t="s">
        <v>81</v>
      </c>
      <c r="D1985" t="s">
        <v>114</v>
      </c>
      <c r="E1985" t="s">
        <v>166</v>
      </c>
      <c r="F1985" t="s">
        <v>5887</v>
      </c>
      <c r="G1985" t="s">
        <v>168</v>
      </c>
      <c r="H1985" t="s">
        <v>157</v>
      </c>
      <c r="I1985" t="s">
        <v>136</v>
      </c>
      <c r="J1985" t="s">
        <v>137</v>
      </c>
      <c r="K1985" t="s">
        <v>138</v>
      </c>
      <c r="L1985" t="s">
        <v>5888</v>
      </c>
      <c r="M1985" t="s">
        <v>5889</v>
      </c>
      <c r="N1985">
        <v>3.0752777770000002</v>
      </c>
      <c r="O1985">
        <v>0</v>
      </c>
      <c r="P1985">
        <v>1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0.39760940339414663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0.39760940339414663</v>
      </c>
    </row>
    <row r="1986" spans="1:31" x14ac:dyDescent="0.3">
      <c r="A1986">
        <v>2575978</v>
      </c>
      <c r="B1986">
        <v>1</v>
      </c>
      <c r="C1986" t="s">
        <v>81</v>
      </c>
      <c r="D1986" t="s">
        <v>115</v>
      </c>
      <c r="E1986" t="s">
        <v>155</v>
      </c>
      <c r="F1986" t="s">
        <v>5890</v>
      </c>
      <c r="G1986" t="s">
        <v>194</v>
      </c>
      <c r="H1986" t="s">
        <v>157</v>
      </c>
      <c r="I1986" t="s">
        <v>136</v>
      </c>
      <c r="J1986" t="s">
        <v>137</v>
      </c>
      <c r="K1986" t="s">
        <v>144</v>
      </c>
      <c r="L1986" t="s">
        <v>5891</v>
      </c>
      <c r="M1986" t="s">
        <v>5892</v>
      </c>
      <c r="N1986">
        <v>0.78638888799999995</v>
      </c>
      <c r="O1986">
        <v>0</v>
      </c>
      <c r="P1986">
        <v>15</v>
      </c>
      <c r="Q1986">
        <v>0</v>
      </c>
      <c r="R1986">
        <v>2</v>
      </c>
      <c r="S1986">
        <v>0</v>
      </c>
      <c r="T1986">
        <v>1</v>
      </c>
      <c r="U1986">
        <v>0</v>
      </c>
      <c r="V1986">
        <v>0</v>
      </c>
      <c r="W1986">
        <v>0</v>
      </c>
      <c r="X1986">
        <v>1.8126433305811627</v>
      </c>
      <c r="Y1986">
        <v>0</v>
      </c>
      <c r="Z1986">
        <v>0.31389241430453002</v>
      </c>
      <c r="AA1986">
        <v>0</v>
      </c>
      <c r="AB1986">
        <v>9.240131401305833E-2</v>
      </c>
      <c r="AC1986">
        <v>0</v>
      </c>
      <c r="AD1986">
        <v>0</v>
      </c>
      <c r="AE1986">
        <v>2.2189370588987511</v>
      </c>
    </row>
    <row r="1987" spans="1:31" x14ac:dyDescent="0.3">
      <c r="A1987">
        <v>2575786</v>
      </c>
      <c r="B1987">
        <v>1</v>
      </c>
      <c r="C1987" t="s">
        <v>80</v>
      </c>
      <c r="D1987" t="s">
        <v>110</v>
      </c>
      <c r="E1987" t="s">
        <v>132</v>
      </c>
      <c r="F1987" t="s">
        <v>5893</v>
      </c>
      <c r="G1987" t="s">
        <v>318</v>
      </c>
      <c r="H1987" t="s">
        <v>135</v>
      </c>
      <c r="I1987" t="s">
        <v>680</v>
      </c>
      <c r="J1987" t="s">
        <v>137</v>
      </c>
      <c r="K1987" t="s">
        <v>144</v>
      </c>
      <c r="L1987" t="s">
        <v>5894</v>
      </c>
      <c r="M1987" t="s">
        <v>5895</v>
      </c>
      <c r="N1987">
        <v>0.04</v>
      </c>
      <c r="O1987">
        <v>0</v>
      </c>
      <c r="P1987">
        <v>3725</v>
      </c>
      <c r="Q1987">
        <v>0</v>
      </c>
      <c r="R1987">
        <v>0</v>
      </c>
      <c r="S1987">
        <v>0</v>
      </c>
      <c r="T1987">
        <v>227</v>
      </c>
      <c r="U1987">
        <v>0</v>
      </c>
      <c r="V1987">
        <v>0</v>
      </c>
      <c r="W1987">
        <v>0</v>
      </c>
      <c r="X1987">
        <v>32.145017789341502</v>
      </c>
      <c r="Y1987">
        <v>0</v>
      </c>
      <c r="Z1987">
        <v>0</v>
      </c>
      <c r="AA1987">
        <v>0</v>
      </c>
      <c r="AB1987">
        <v>8.0757032153081632</v>
      </c>
      <c r="AC1987">
        <v>0</v>
      </c>
      <c r="AD1987">
        <v>0</v>
      </c>
      <c r="AE1987">
        <v>40.220721004649661</v>
      </c>
    </row>
    <row r="1988" spans="1:31" x14ac:dyDescent="0.3">
      <c r="A1988">
        <v>2575892</v>
      </c>
      <c r="B1988">
        <v>1</v>
      </c>
      <c r="C1988" t="s">
        <v>80</v>
      </c>
      <c r="D1988" t="s">
        <v>91</v>
      </c>
      <c r="E1988" t="s">
        <v>171</v>
      </c>
      <c r="F1988" t="s">
        <v>5896</v>
      </c>
      <c r="G1988" t="s">
        <v>5897</v>
      </c>
      <c r="H1988" t="s">
        <v>157</v>
      </c>
      <c r="I1988" t="s">
        <v>136</v>
      </c>
      <c r="J1988" t="s">
        <v>137</v>
      </c>
      <c r="K1988" t="s">
        <v>138</v>
      </c>
      <c r="L1988" t="s">
        <v>5898</v>
      </c>
      <c r="M1988" t="s">
        <v>5899</v>
      </c>
      <c r="N1988">
        <v>6.6816666659999999</v>
      </c>
      <c r="O1988">
        <v>0</v>
      </c>
      <c r="P1988">
        <v>4</v>
      </c>
      <c r="Q1988">
        <v>0</v>
      </c>
      <c r="R1988">
        <v>8</v>
      </c>
      <c r="S1988">
        <v>0</v>
      </c>
      <c r="T1988">
        <v>3</v>
      </c>
      <c r="U1988">
        <v>0</v>
      </c>
      <c r="V1988">
        <v>0</v>
      </c>
      <c r="W1988">
        <v>0</v>
      </c>
      <c r="X1988">
        <v>7.5015677024295435</v>
      </c>
      <c r="Y1988">
        <v>0</v>
      </c>
      <c r="Z1988">
        <v>63.746315391740296</v>
      </c>
      <c r="AA1988">
        <v>0</v>
      </c>
      <c r="AB1988">
        <v>8.1523774206000002E-2</v>
      </c>
      <c r="AC1988">
        <v>0</v>
      </c>
      <c r="AD1988">
        <v>0</v>
      </c>
      <c r="AE1988">
        <v>71.329406868375841</v>
      </c>
    </row>
    <row r="1989" spans="1:31" x14ac:dyDescent="0.3">
      <c r="A1989">
        <v>2576035</v>
      </c>
      <c r="B1989">
        <v>1</v>
      </c>
      <c r="C1989" t="s">
        <v>81</v>
      </c>
      <c r="D1989" t="s">
        <v>118</v>
      </c>
      <c r="E1989" t="s">
        <v>166</v>
      </c>
      <c r="F1989" t="s">
        <v>5900</v>
      </c>
      <c r="G1989" t="s">
        <v>168</v>
      </c>
      <c r="H1989" t="s">
        <v>157</v>
      </c>
      <c r="I1989" t="s">
        <v>136</v>
      </c>
      <c r="J1989" t="s">
        <v>137</v>
      </c>
      <c r="K1989" t="s">
        <v>138</v>
      </c>
      <c r="L1989" t="s">
        <v>5901</v>
      </c>
      <c r="M1989" t="s">
        <v>5902</v>
      </c>
      <c r="N1989">
        <v>1.9355555550000001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5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14.862921012456589</v>
      </c>
      <c r="AC1989">
        <v>0</v>
      </c>
      <c r="AD1989">
        <v>0</v>
      </c>
      <c r="AE1989">
        <v>14.862921012456589</v>
      </c>
    </row>
    <row r="1990" spans="1:31" x14ac:dyDescent="0.3">
      <c r="A1990">
        <v>2575912</v>
      </c>
      <c r="B1990">
        <v>1</v>
      </c>
      <c r="C1990" t="s">
        <v>80</v>
      </c>
      <c r="D1990" t="s">
        <v>107</v>
      </c>
      <c r="E1990" t="s">
        <v>141</v>
      </c>
      <c r="F1990" t="s">
        <v>2200</v>
      </c>
      <c r="G1990" t="s">
        <v>134</v>
      </c>
      <c r="H1990" t="s">
        <v>135</v>
      </c>
      <c r="I1990" t="s">
        <v>136</v>
      </c>
      <c r="J1990" t="s">
        <v>137</v>
      </c>
      <c r="K1990" t="s">
        <v>138</v>
      </c>
      <c r="L1990" t="s">
        <v>5903</v>
      </c>
      <c r="M1990" t="s">
        <v>5904</v>
      </c>
      <c r="N1990">
        <v>0.19444444399999999</v>
      </c>
      <c r="O1990">
        <v>3</v>
      </c>
      <c r="P1990">
        <v>920</v>
      </c>
      <c r="Q1990">
        <v>75</v>
      </c>
      <c r="R1990">
        <v>82</v>
      </c>
      <c r="S1990">
        <v>22</v>
      </c>
      <c r="T1990">
        <v>91</v>
      </c>
      <c r="U1990">
        <v>1</v>
      </c>
      <c r="V1990">
        <v>0</v>
      </c>
      <c r="W1990">
        <v>0.37601322109866675</v>
      </c>
      <c r="X1990">
        <v>29.731233054065651</v>
      </c>
      <c r="Y1990">
        <v>60.79569602457574</v>
      </c>
      <c r="Z1990">
        <v>13.268206640112087</v>
      </c>
      <c r="AA1990">
        <v>44.104481835217221</v>
      </c>
      <c r="AB1990">
        <v>15.350117866544611</v>
      </c>
      <c r="AC1990">
        <v>16.061441902053335</v>
      </c>
      <c r="AD1990">
        <v>0</v>
      </c>
      <c r="AE1990">
        <v>179.68719054366733</v>
      </c>
    </row>
    <row r="1991" spans="1:31" x14ac:dyDescent="0.3">
      <c r="A1991">
        <v>2575935</v>
      </c>
      <c r="B1991">
        <v>1</v>
      </c>
      <c r="C1991" t="s">
        <v>80</v>
      </c>
      <c r="D1991" t="s">
        <v>96</v>
      </c>
      <c r="E1991" t="s">
        <v>155</v>
      </c>
      <c r="F1991" t="s">
        <v>5905</v>
      </c>
      <c r="G1991" t="s">
        <v>143</v>
      </c>
      <c r="H1991" t="s">
        <v>157</v>
      </c>
      <c r="I1991" t="s">
        <v>136</v>
      </c>
      <c r="J1991" t="s">
        <v>137</v>
      </c>
      <c r="K1991" t="s">
        <v>144</v>
      </c>
      <c r="L1991" t="s">
        <v>5906</v>
      </c>
      <c r="M1991" t="s">
        <v>5907</v>
      </c>
      <c r="N1991">
        <v>5.6058333329999996</v>
      </c>
      <c r="O1991">
        <v>0</v>
      </c>
      <c r="P1991">
        <v>160</v>
      </c>
      <c r="Q1991">
        <v>0</v>
      </c>
      <c r="R1991">
        <v>0</v>
      </c>
      <c r="S1991">
        <v>0</v>
      </c>
      <c r="T1991">
        <v>5</v>
      </c>
      <c r="U1991">
        <v>0</v>
      </c>
      <c r="V1991">
        <v>0</v>
      </c>
      <c r="W1991">
        <v>0</v>
      </c>
      <c r="X1991">
        <v>335.49228549864119</v>
      </c>
      <c r="Y1991">
        <v>0</v>
      </c>
      <c r="Z1991">
        <v>0</v>
      </c>
      <c r="AA1991">
        <v>0</v>
      </c>
      <c r="AB1991">
        <v>46.570067279843038</v>
      </c>
      <c r="AC1991">
        <v>0</v>
      </c>
      <c r="AD1991">
        <v>0</v>
      </c>
      <c r="AE1991">
        <v>382.06235277848424</v>
      </c>
    </row>
    <row r="1992" spans="1:31" x14ac:dyDescent="0.3">
      <c r="A1992">
        <v>2576290</v>
      </c>
      <c r="B1992">
        <v>1</v>
      </c>
      <c r="C1992" t="s">
        <v>80</v>
      </c>
      <c r="D1992" t="s">
        <v>89</v>
      </c>
      <c r="E1992" t="s">
        <v>175</v>
      </c>
      <c r="F1992" t="s">
        <v>5908</v>
      </c>
      <c r="G1992" t="s">
        <v>177</v>
      </c>
      <c r="H1992" t="s">
        <v>157</v>
      </c>
      <c r="I1992" t="s">
        <v>136</v>
      </c>
      <c r="J1992" t="s">
        <v>137</v>
      </c>
      <c r="K1992" t="s">
        <v>138</v>
      </c>
      <c r="L1992" t="s">
        <v>5909</v>
      </c>
      <c r="M1992" t="s">
        <v>5910</v>
      </c>
      <c r="N1992">
        <v>5.8969444439999998</v>
      </c>
      <c r="O1992">
        <v>0</v>
      </c>
      <c r="P1992">
        <v>34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66.120924035082695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66.120924035082695</v>
      </c>
    </row>
    <row r="1993" spans="1:31" x14ac:dyDescent="0.3">
      <c r="A1993">
        <v>2576390</v>
      </c>
      <c r="B1993">
        <v>1</v>
      </c>
      <c r="C1993" t="s">
        <v>80</v>
      </c>
      <c r="D1993" t="s">
        <v>95</v>
      </c>
      <c r="E1993" t="s">
        <v>147</v>
      </c>
      <c r="F1993" t="s">
        <v>5911</v>
      </c>
      <c r="G1993" t="s">
        <v>134</v>
      </c>
      <c r="H1993" t="s">
        <v>135</v>
      </c>
      <c r="I1993" t="s">
        <v>136</v>
      </c>
      <c r="J1993" t="s">
        <v>137</v>
      </c>
      <c r="K1993" t="s">
        <v>138</v>
      </c>
      <c r="L1993" t="s">
        <v>5912</v>
      </c>
      <c r="M1993" t="s">
        <v>5913</v>
      </c>
      <c r="N1993">
        <v>0.88500000000000001</v>
      </c>
      <c r="O1993">
        <v>5</v>
      </c>
      <c r="P1993">
        <v>286</v>
      </c>
      <c r="Q1993">
        <v>8</v>
      </c>
      <c r="R1993">
        <v>1</v>
      </c>
      <c r="S1993">
        <v>28</v>
      </c>
      <c r="T1993">
        <v>12</v>
      </c>
      <c r="U1993">
        <v>2</v>
      </c>
      <c r="V1993">
        <v>0</v>
      </c>
      <c r="W1993">
        <v>2.3853707466771601</v>
      </c>
      <c r="X1993">
        <v>63.094075016205899</v>
      </c>
      <c r="Y1993">
        <v>143.39918392502719</v>
      </c>
      <c r="Z1993">
        <v>2.8760297261323502</v>
      </c>
      <c r="AA1993">
        <v>335.8848019662849</v>
      </c>
      <c r="AB1993">
        <v>10.638570127022309</v>
      </c>
      <c r="AC1993">
        <v>146.3435829733782</v>
      </c>
      <c r="AD1993">
        <v>0</v>
      </c>
      <c r="AE1993">
        <v>704.62161448072789</v>
      </c>
    </row>
    <row r="1994" spans="1:31" x14ac:dyDescent="0.3">
      <c r="A1994">
        <v>2576098</v>
      </c>
      <c r="B1994">
        <v>1</v>
      </c>
      <c r="C1994" t="s">
        <v>80</v>
      </c>
      <c r="D1994" t="s">
        <v>97</v>
      </c>
      <c r="E1994" t="s">
        <v>184</v>
      </c>
      <c r="F1994" t="s">
        <v>5914</v>
      </c>
      <c r="G1994" t="s">
        <v>149</v>
      </c>
      <c r="H1994" t="s">
        <v>135</v>
      </c>
      <c r="I1994" t="s">
        <v>136</v>
      </c>
      <c r="J1994" t="s">
        <v>137</v>
      </c>
      <c r="K1994" t="s">
        <v>138</v>
      </c>
      <c r="L1994" t="s">
        <v>5915</v>
      </c>
      <c r="M1994" t="s">
        <v>5916</v>
      </c>
      <c r="N1994">
        <v>5.4080555549999998</v>
      </c>
      <c r="O1994">
        <v>1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1.1037995618400001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1.1037995618400001</v>
      </c>
    </row>
    <row r="1995" spans="1:31" x14ac:dyDescent="0.3">
      <c r="A1995">
        <v>2576499</v>
      </c>
      <c r="B1995">
        <v>1</v>
      </c>
      <c r="C1995" t="s">
        <v>81</v>
      </c>
      <c r="D1995" t="s">
        <v>114</v>
      </c>
      <c r="E1995" t="s">
        <v>166</v>
      </c>
      <c r="F1995" t="s">
        <v>5917</v>
      </c>
      <c r="G1995" t="s">
        <v>168</v>
      </c>
      <c r="H1995" t="s">
        <v>157</v>
      </c>
      <c r="I1995" t="s">
        <v>136</v>
      </c>
      <c r="J1995" t="s">
        <v>137</v>
      </c>
      <c r="K1995" t="s">
        <v>138</v>
      </c>
      <c r="L1995" t="s">
        <v>5918</v>
      </c>
      <c r="M1995" t="s">
        <v>5919</v>
      </c>
      <c r="N1995">
        <v>2.3025000000000002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1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0.85816509164158505</v>
      </c>
      <c r="AC1995">
        <v>0</v>
      </c>
      <c r="AD1995">
        <v>0</v>
      </c>
      <c r="AE1995">
        <v>0.85816509164158505</v>
      </c>
    </row>
    <row r="1996" spans="1:31" x14ac:dyDescent="0.3">
      <c r="A1996">
        <v>2575812</v>
      </c>
      <c r="B1996">
        <v>1</v>
      </c>
      <c r="C1996" t="s">
        <v>81</v>
      </c>
      <c r="D1996" t="s">
        <v>123</v>
      </c>
      <c r="E1996" t="s">
        <v>147</v>
      </c>
      <c r="F1996" t="s">
        <v>2163</v>
      </c>
      <c r="G1996" t="s">
        <v>134</v>
      </c>
      <c r="H1996" t="s">
        <v>135</v>
      </c>
      <c r="I1996" t="s">
        <v>136</v>
      </c>
      <c r="J1996" t="s">
        <v>137</v>
      </c>
      <c r="K1996" t="s">
        <v>138</v>
      </c>
      <c r="L1996" t="s">
        <v>5920</v>
      </c>
      <c r="M1996" t="s">
        <v>5921</v>
      </c>
      <c r="N1996">
        <v>1.179444444</v>
      </c>
      <c r="O1996">
        <v>2</v>
      </c>
      <c r="P1996">
        <v>380</v>
      </c>
      <c r="Q1996">
        <v>147</v>
      </c>
      <c r="R1996">
        <v>58</v>
      </c>
      <c r="S1996">
        <v>12</v>
      </c>
      <c r="T1996">
        <v>35</v>
      </c>
      <c r="U1996">
        <v>0</v>
      </c>
      <c r="V1996">
        <v>0</v>
      </c>
      <c r="W1996">
        <v>0.33753898416</v>
      </c>
      <c r="X1996">
        <v>60.17032369845316</v>
      </c>
      <c r="Y1996">
        <v>370.66871373038384</v>
      </c>
      <c r="Z1996">
        <v>108.3624661123156</v>
      </c>
      <c r="AA1996">
        <v>10.537467919917047</v>
      </c>
      <c r="AB1996">
        <v>16.571515697695762</v>
      </c>
      <c r="AC1996">
        <v>0</v>
      </c>
      <c r="AD1996">
        <v>0</v>
      </c>
      <c r="AE1996">
        <v>566.64802614292546</v>
      </c>
    </row>
    <row r="1997" spans="1:31" x14ac:dyDescent="0.3">
      <c r="A1997">
        <v>2575872</v>
      </c>
      <c r="B1997">
        <v>1</v>
      </c>
      <c r="C1997" t="s">
        <v>80</v>
      </c>
      <c r="D1997" t="s">
        <v>105</v>
      </c>
      <c r="E1997" t="s">
        <v>184</v>
      </c>
      <c r="F1997" t="s">
        <v>5922</v>
      </c>
      <c r="G1997" t="s">
        <v>149</v>
      </c>
      <c r="H1997" t="s">
        <v>135</v>
      </c>
      <c r="I1997" t="s">
        <v>136</v>
      </c>
      <c r="J1997" t="s">
        <v>137</v>
      </c>
      <c r="K1997" t="s">
        <v>138</v>
      </c>
      <c r="L1997" t="s">
        <v>5923</v>
      </c>
      <c r="M1997" t="s">
        <v>5924</v>
      </c>
      <c r="N1997">
        <v>1.2441666659999999</v>
      </c>
      <c r="O1997">
        <v>3</v>
      </c>
      <c r="P1997">
        <v>0</v>
      </c>
      <c r="Q1997">
        <v>0</v>
      </c>
      <c r="R1997">
        <v>0</v>
      </c>
      <c r="S1997">
        <v>2</v>
      </c>
      <c r="T1997">
        <v>0</v>
      </c>
      <c r="U1997">
        <v>1</v>
      </c>
      <c r="V1997">
        <v>0</v>
      </c>
      <c r="W1997">
        <v>4.8838322432863883</v>
      </c>
      <c r="X1997">
        <v>0</v>
      </c>
      <c r="Y1997">
        <v>0</v>
      </c>
      <c r="Z1997">
        <v>0</v>
      </c>
      <c r="AA1997">
        <v>32.425257589414294</v>
      </c>
      <c r="AB1997">
        <v>0</v>
      </c>
      <c r="AC1997">
        <v>93.140584880294796</v>
      </c>
      <c r="AD1997">
        <v>0</v>
      </c>
      <c r="AE1997">
        <v>130.44967471299549</v>
      </c>
    </row>
    <row r="1998" spans="1:31" x14ac:dyDescent="0.3">
      <c r="A1998">
        <v>2575766</v>
      </c>
      <c r="B1998">
        <v>1</v>
      </c>
      <c r="C1998" t="s">
        <v>80</v>
      </c>
      <c r="D1998" t="s">
        <v>97</v>
      </c>
      <c r="E1998" t="s">
        <v>141</v>
      </c>
      <c r="F1998" t="s">
        <v>5925</v>
      </c>
      <c r="G1998" t="s">
        <v>134</v>
      </c>
      <c r="H1998" t="s">
        <v>135</v>
      </c>
      <c r="I1998" t="s">
        <v>136</v>
      </c>
      <c r="J1998" t="s">
        <v>137</v>
      </c>
      <c r="K1998" t="s">
        <v>138</v>
      </c>
      <c r="L1998" t="s">
        <v>5926</v>
      </c>
      <c r="M1998" t="s">
        <v>5927</v>
      </c>
      <c r="N1998">
        <v>0.61138888800000002</v>
      </c>
      <c r="O1998">
        <v>8</v>
      </c>
      <c r="P1998">
        <v>1064</v>
      </c>
      <c r="Q1998">
        <v>14</v>
      </c>
      <c r="R1998">
        <v>427</v>
      </c>
      <c r="S1998">
        <v>29</v>
      </c>
      <c r="T1998">
        <v>252</v>
      </c>
      <c r="U1998">
        <v>2</v>
      </c>
      <c r="V1998">
        <v>2</v>
      </c>
      <c r="W1998">
        <v>29.135776332529126</v>
      </c>
      <c r="X1998">
        <v>241.89908860326261</v>
      </c>
      <c r="Y1998">
        <v>30.351927873050098</v>
      </c>
      <c r="Z1998">
        <v>100.48669575674241</v>
      </c>
      <c r="AA1998">
        <v>78.330285556548887</v>
      </c>
      <c r="AB1998">
        <v>112.12776945901899</v>
      </c>
      <c r="AC1998">
        <v>44.791940728674973</v>
      </c>
      <c r="AD1998">
        <v>1.5553311535160668</v>
      </c>
      <c r="AE1998">
        <v>638.67881546334308</v>
      </c>
    </row>
    <row r="1999" spans="1:31" x14ac:dyDescent="0.3">
      <c r="A1999">
        <v>2576373</v>
      </c>
      <c r="B1999">
        <v>1</v>
      </c>
      <c r="C1999" t="s">
        <v>81</v>
      </c>
      <c r="D1999" t="s">
        <v>120</v>
      </c>
      <c r="E1999" t="s">
        <v>147</v>
      </c>
      <c r="F1999" t="s">
        <v>5055</v>
      </c>
      <c r="G1999" t="s">
        <v>134</v>
      </c>
      <c r="H1999" t="s">
        <v>135</v>
      </c>
      <c r="I1999" t="s">
        <v>136</v>
      </c>
      <c r="J1999" t="s">
        <v>137</v>
      </c>
      <c r="K1999" t="s">
        <v>138</v>
      </c>
      <c r="L1999" t="s">
        <v>5928</v>
      </c>
      <c r="M1999" t="s">
        <v>5929</v>
      </c>
      <c r="N1999">
        <v>0.52749999999999997</v>
      </c>
      <c r="O1999">
        <v>2</v>
      </c>
      <c r="P1999">
        <v>98</v>
      </c>
      <c r="Q1999">
        <v>54</v>
      </c>
      <c r="R1999">
        <v>1</v>
      </c>
      <c r="S1999">
        <v>10</v>
      </c>
      <c r="T1999">
        <v>6</v>
      </c>
      <c r="U1999">
        <v>0</v>
      </c>
      <c r="V1999">
        <v>0</v>
      </c>
      <c r="W1999">
        <v>0.23784650703999999</v>
      </c>
      <c r="X1999">
        <v>16.257976206747649</v>
      </c>
      <c r="Y1999">
        <v>103.34010551400191</v>
      </c>
      <c r="Z1999">
        <v>1.5688436966149999E-3</v>
      </c>
      <c r="AA1999">
        <v>15.814305105940424</v>
      </c>
      <c r="AB1999">
        <v>3.0141608394905788</v>
      </c>
      <c r="AC1999">
        <v>0</v>
      </c>
      <c r="AD1999">
        <v>0</v>
      </c>
      <c r="AE1999">
        <v>138.66596301691717</v>
      </c>
    </row>
    <row r="2000" spans="1:31" x14ac:dyDescent="0.3">
      <c r="A2000">
        <v>2576350</v>
      </c>
      <c r="B2000">
        <v>1</v>
      </c>
      <c r="C2000" t="s">
        <v>80</v>
      </c>
      <c r="D2000" t="s">
        <v>98</v>
      </c>
      <c r="E2000" t="s">
        <v>166</v>
      </c>
      <c r="F2000" t="s">
        <v>5930</v>
      </c>
      <c r="G2000" t="s">
        <v>168</v>
      </c>
      <c r="H2000" t="s">
        <v>157</v>
      </c>
      <c r="I2000" t="s">
        <v>136</v>
      </c>
      <c r="J2000" t="s">
        <v>137</v>
      </c>
      <c r="K2000" t="s">
        <v>138</v>
      </c>
      <c r="L2000" t="s">
        <v>5931</v>
      </c>
      <c r="M2000" t="s">
        <v>5932</v>
      </c>
      <c r="N2000">
        <v>3.6177777770000001</v>
      </c>
      <c r="O2000">
        <v>0</v>
      </c>
      <c r="P2000">
        <v>1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0.10221025011442501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0.10221025011442501</v>
      </c>
    </row>
    <row r="2001" spans="1:31" x14ac:dyDescent="0.3">
      <c r="A2001">
        <v>2575832</v>
      </c>
      <c r="B2001">
        <v>1</v>
      </c>
      <c r="C2001" t="s">
        <v>81</v>
      </c>
      <c r="D2001" t="s">
        <v>128</v>
      </c>
      <c r="E2001" t="s">
        <v>147</v>
      </c>
      <c r="F2001" t="s">
        <v>4048</v>
      </c>
      <c r="G2001" t="s">
        <v>134</v>
      </c>
      <c r="H2001" t="s">
        <v>135</v>
      </c>
      <c r="I2001" t="s">
        <v>136</v>
      </c>
      <c r="J2001" t="s">
        <v>137</v>
      </c>
      <c r="K2001" t="s">
        <v>138</v>
      </c>
      <c r="L2001" t="s">
        <v>5933</v>
      </c>
      <c r="M2001" t="s">
        <v>5934</v>
      </c>
      <c r="N2001">
        <v>1.9325000000000001</v>
      </c>
      <c r="O2001">
        <v>6</v>
      </c>
      <c r="P2001">
        <v>566</v>
      </c>
      <c r="Q2001">
        <v>100</v>
      </c>
      <c r="R2001">
        <v>29</v>
      </c>
      <c r="S2001">
        <v>6</v>
      </c>
      <c r="T2001">
        <v>61</v>
      </c>
      <c r="U2001">
        <v>0</v>
      </c>
      <c r="V2001">
        <v>0</v>
      </c>
      <c r="W2001">
        <v>2.4736821569225995</v>
      </c>
      <c r="X2001">
        <v>170.57917098323571</v>
      </c>
      <c r="Y2001">
        <v>187.23281097216412</v>
      </c>
      <c r="Z2001">
        <v>21.202684605493385</v>
      </c>
      <c r="AA2001">
        <v>41.639135576768091</v>
      </c>
      <c r="AB2001">
        <v>64.041088890705154</v>
      </c>
      <c r="AC2001">
        <v>0</v>
      </c>
      <c r="AD2001">
        <v>0</v>
      </c>
      <c r="AE2001">
        <v>487.16857318528906</v>
      </c>
    </row>
    <row r="2002" spans="1:31" x14ac:dyDescent="0.3">
      <c r="A2002">
        <v>2575852</v>
      </c>
      <c r="B2002">
        <v>1</v>
      </c>
      <c r="C2002" t="s">
        <v>81</v>
      </c>
      <c r="D2002" t="s">
        <v>127</v>
      </c>
      <c r="E2002" t="s">
        <v>184</v>
      </c>
      <c r="F2002" t="s">
        <v>5935</v>
      </c>
      <c r="G2002" t="s">
        <v>149</v>
      </c>
      <c r="H2002" t="s">
        <v>135</v>
      </c>
      <c r="I2002" t="s">
        <v>136</v>
      </c>
      <c r="J2002" t="s">
        <v>137</v>
      </c>
      <c r="K2002" t="s">
        <v>138</v>
      </c>
      <c r="L2002" t="s">
        <v>5936</v>
      </c>
      <c r="M2002" t="s">
        <v>5937</v>
      </c>
      <c r="N2002">
        <v>2.1666666659999998</v>
      </c>
      <c r="O2002">
        <v>0</v>
      </c>
      <c r="P2002">
        <v>0</v>
      </c>
      <c r="Q2002">
        <v>0</v>
      </c>
      <c r="R2002">
        <v>17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32.362097046047985</v>
      </c>
      <c r="AA2002">
        <v>0</v>
      </c>
      <c r="AB2002">
        <v>0</v>
      </c>
      <c r="AC2002">
        <v>0</v>
      </c>
      <c r="AD2002">
        <v>0</v>
      </c>
      <c r="AE2002">
        <v>32.362097046047985</v>
      </c>
    </row>
    <row r="2003" spans="1:31" x14ac:dyDescent="0.3">
      <c r="A2003">
        <v>2576393</v>
      </c>
      <c r="B2003">
        <v>1</v>
      </c>
      <c r="C2003" t="s">
        <v>80</v>
      </c>
      <c r="D2003" t="s">
        <v>105</v>
      </c>
      <c r="E2003" t="s">
        <v>141</v>
      </c>
      <c r="F2003" t="s">
        <v>5938</v>
      </c>
      <c r="G2003" t="s">
        <v>134</v>
      </c>
      <c r="H2003" t="s">
        <v>135</v>
      </c>
      <c r="I2003" t="s">
        <v>136</v>
      </c>
      <c r="J2003" t="s">
        <v>137</v>
      </c>
      <c r="K2003" t="s">
        <v>138</v>
      </c>
      <c r="L2003" t="s">
        <v>5939</v>
      </c>
      <c r="M2003" t="s">
        <v>5940</v>
      </c>
      <c r="N2003">
        <v>8.2777776999999997E-2</v>
      </c>
      <c r="O2003">
        <v>4</v>
      </c>
      <c r="P2003">
        <v>6629</v>
      </c>
      <c r="Q2003">
        <v>3</v>
      </c>
      <c r="R2003">
        <v>16</v>
      </c>
      <c r="S2003">
        <v>26</v>
      </c>
      <c r="T2003">
        <v>575</v>
      </c>
      <c r="U2003">
        <v>5</v>
      </c>
      <c r="V2003">
        <v>0</v>
      </c>
      <c r="W2003">
        <v>0.64754014439513674</v>
      </c>
      <c r="X2003">
        <v>131.01140869932058</v>
      </c>
      <c r="Y2003">
        <v>0.31618460831290673</v>
      </c>
      <c r="Z2003">
        <v>1.3358384107232704</v>
      </c>
      <c r="AA2003">
        <v>12.603327311832183</v>
      </c>
      <c r="AB2003">
        <v>68.717687124065009</v>
      </c>
      <c r="AC2003">
        <v>27.691182731907965</v>
      </c>
      <c r="AD2003">
        <v>0</v>
      </c>
      <c r="AE2003">
        <v>242.32316903055704</v>
      </c>
    </row>
    <row r="2004" spans="1:31" x14ac:dyDescent="0.3">
      <c r="A2004">
        <v>2576536</v>
      </c>
      <c r="B2004">
        <v>1</v>
      </c>
      <c r="C2004" t="s">
        <v>81</v>
      </c>
      <c r="D2004" t="s">
        <v>128</v>
      </c>
      <c r="E2004" t="s">
        <v>141</v>
      </c>
      <c r="F2004" t="s">
        <v>5941</v>
      </c>
      <c r="G2004" t="s">
        <v>134</v>
      </c>
      <c r="H2004" t="s">
        <v>135</v>
      </c>
      <c r="I2004" t="s">
        <v>136</v>
      </c>
      <c r="J2004" t="s">
        <v>137</v>
      </c>
      <c r="K2004" t="s">
        <v>138</v>
      </c>
      <c r="L2004" t="s">
        <v>5942</v>
      </c>
      <c r="M2004" t="s">
        <v>5943</v>
      </c>
      <c r="N2004">
        <v>0.11138888800000001</v>
      </c>
      <c r="O2004">
        <v>0</v>
      </c>
      <c r="P2004">
        <v>0</v>
      </c>
      <c r="Q2004">
        <v>12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4.0305307466795259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4.0305307466795259</v>
      </c>
    </row>
    <row r="2005" spans="1:31" x14ac:dyDescent="0.3">
      <c r="A2005">
        <v>2576287</v>
      </c>
      <c r="B2005">
        <v>1</v>
      </c>
      <c r="C2005" t="s">
        <v>80</v>
      </c>
      <c r="D2005" t="s">
        <v>100</v>
      </c>
      <c r="E2005" t="s">
        <v>166</v>
      </c>
      <c r="F2005" t="s">
        <v>5944</v>
      </c>
      <c r="G2005" t="s">
        <v>168</v>
      </c>
      <c r="H2005" t="s">
        <v>157</v>
      </c>
      <c r="I2005" t="s">
        <v>136</v>
      </c>
      <c r="J2005" t="s">
        <v>137</v>
      </c>
      <c r="K2005" t="s">
        <v>138</v>
      </c>
      <c r="L2005" t="s">
        <v>5945</v>
      </c>
      <c r="M2005" t="s">
        <v>5946</v>
      </c>
      <c r="N2005">
        <v>3.7094444439999998</v>
      </c>
      <c r="O2005">
        <v>0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0.96119397831114983</v>
      </c>
      <c r="AA2005">
        <v>0</v>
      </c>
      <c r="AB2005">
        <v>0</v>
      </c>
      <c r="AC2005">
        <v>0</v>
      </c>
      <c r="AD2005">
        <v>0</v>
      </c>
      <c r="AE2005">
        <v>0.96119397831114983</v>
      </c>
    </row>
    <row r="2006" spans="1:31" x14ac:dyDescent="0.3">
      <c r="A2006">
        <v>2575932</v>
      </c>
      <c r="B2006">
        <v>1</v>
      </c>
      <c r="C2006" t="s">
        <v>80</v>
      </c>
      <c r="D2006" t="s">
        <v>92</v>
      </c>
      <c r="E2006" t="s">
        <v>166</v>
      </c>
      <c r="F2006" t="s">
        <v>5947</v>
      </c>
      <c r="G2006" t="s">
        <v>168</v>
      </c>
      <c r="H2006" t="s">
        <v>157</v>
      </c>
      <c r="I2006" t="s">
        <v>136</v>
      </c>
      <c r="J2006" t="s">
        <v>137</v>
      </c>
      <c r="K2006" t="s">
        <v>138</v>
      </c>
      <c r="L2006" t="s">
        <v>5948</v>
      </c>
      <c r="M2006" t="s">
        <v>5949</v>
      </c>
      <c r="N2006">
        <v>1.8416666660000001</v>
      </c>
      <c r="O2006">
        <v>0</v>
      </c>
      <c r="P2006">
        <v>1</v>
      </c>
      <c r="Q2006">
        <v>0</v>
      </c>
      <c r="R2006">
        <v>0</v>
      </c>
      <c r="S2006">
        <v>0</v>
      </c>
      <c r="T2006">
        <v>1</v>
      </c>
      <c r="U2006">
        <v>0</v>
      </c>
      <c r="V2006">
        <v>0</v>
      </c>
      <c r="W2006">
        <v>0</v>
      </c>
      <c r="X2006">
        <v>0.29956048458986667</v>
      </c>
      <c r="Y2006">
        <v>0</v>
      </c>
      <c r="Z2006">
        <v>0</v>
      </c>
      <c r="AA2006">
        <v>0</v>
      </c>
      <c r="AB2006">
        <v>3.9087864895505553</v>
      </c>
      <c r="AC2006">
        <v>0</v>
      </c>
      <c r="AD2006">
        <v>0</v>
      </c>
      <c r="AE2006">
        <v>4.2083469741404222</v>
      </c>
    </row>
    <row r="2007" spans="1:31" x14ac:dyDescent="0.3">
      <c r="A2007">
        <v>2576081</v>
      </c>
      <c r="B2007">
        <v>1</v>
      </c>
      <c r="C2007" t="s">
        <v>80</v>
      </c>
      <c r="D2007" t="s">
        <v>107</v>
      </c>
      <c r="E2007" t="s">
        <v>141</v>
      </c>
      <c r="F2007" t="s">
        <v>5950</v>
      </c>
      <c r="G2007" t="s">
        <v>134</v>
      </c>
      <c r="H2007" t="s">
        <v>135</v>
      </c>
      <c r="I2007" t="s">
        <v>136</v>
      </c>
      <c r="J2007" t="s">
        <v>137</v>
      </c>
      <c r="K2007" t="s">
        <v>138</v>
      </c>
      <c r="L2007" t="s">
        <v>5951</v>
      </c>
      <c r="M2007" t="s">
        <v>5952</v>
      </c>
      <c r="N2007">
        <v>0.16972222200000001</v>
      </c>
      <c r="O2007">
        <v>2</v>
      </c>
      <c r="P2007">
        <v>236</v>
      </c>
      <c r="Q2007">
        <v>26</v>
      </c>
      <c r="R2007">
        <v>73</v>
      </c>
      <c r="S2007">
        <v>20</v>
      </c>
      <c r="T2007">
        <v>29</v>
      </c>
      <c r="U2007">
        <v>1</v>
      </c>
      <c r="V2007">
        <v>0</v>
      </c>
      <c r="W2007">
        <v>7.0301531040000004E-2</v>
      </c>
      <c r="X2007">
        <v>4.3581099716878091</v>
      </c>
      <c r="Y2007">
        <v>49.695895195814934</v>
      </c>
      <c r="Z2007">
        <v>15.767573989394537</v>
      </c>
      <c r="AA2007">
        <v>12.714606627835755</v>
      </c>
      <c r="AB2007">
        <v>9.5246643873878174</v>
      </c>
      <c r="AC2007">
        <v>1.0829111461199334</v>
      </c>
      <c r="AD2007">
        <v>0</v>
      </c>
      <c r="AE2007">
        <v>93.214062849280793</v>
      </c>
    </row>
    <row r="2008" spans="1:31" x14ac:dyDescent="0.3">
      <c r="A2008">
        <v>2576181</v>
      </c>
      <c r="B2008">
        <v>1</v>
      </c>
      <c r="C2008" t="s">
        <v>81</v>
      </c>
      <c r="D2008" t="s">
        <v>118</v>
      </c>
      <c r="E2008" t="s">
        <v>132</v>
      </c>
      <c r="F2008" t="s">
        <v>304</v>
      </c>
      <c r="G2008" t="s">
        <v>134</v>
      </c>
      <c r="H2008" t="s">
        <v>135</v>
      </c>
      <c r="I2008" t="s">
        <v>136</v>
      </c>
      <c r="J2008" t="s">
        <v>137</v>
      </c>
      <c r="K2008" t="s">
        <v>138</v>
      </c>
      <c r="L2008" t="s">
        <v>5953</v>
      </c>
      <c r="M2008" t="s">
        <v>5954</v>
      </c>
      <c r="N2008">
        <v>0.27750000000000002</v>
      </c>
      <c r="O2008">
        <v>17</v>
      </c>
      <c r="P2008">
        <v>1134</v>
      </c>
      <c r="Q2008">
        <v>200</v>
      </c>
      <c r="R2008">
        <v>86</v>
      </c>
      <c r="S2008">
        <v>32</v>
      </c>
      <c r="T2008">
        <v>89</v>
      </c>
      <c r="U2008">
        <v>0</v>
      </c>
      <c r="V2008">
        <v>0</v>
      </c>
      <c r="W2008">
        <v>1.1196074073228748</v>
      </c>
      <c r="X2008">
        <v>50.006892927112936</v>
      </c>
      <c r="Y2008">
        <v>255.0900584372757</v>
      </c>
      <c r="Z2008">
        <v>21.849092218964518</v>
      </c>
      <c r="AA2008">
        <v>42.289771134773105</v>
      </c>
      <c r="AB2008">
        <v>18.74450929101393</v>
      </c>
      <c r="AC2008">
        <v>0</v>
      </c>
      <c r="AD2008">
        <v>0</v>
      </c>
      <c r="AE2008">
        <v>389.09993141646305</v>
      </c>
    </row>
    <row r="2009" spans="1:31" x14ac:dyDescent="0.3">
      <c r="A2009">
        <v>2576430</v>
      </c>
      <c r="B2009">
        <v>1</v>
      </c>
      <c r="C2009" t="s">
        <v>80</v>
      </c>
      <c r="D2009" t="s">
        <v>97</v>
      </c>
      <c r="E2009" t="s">
        <v>155</v>
      </c>
      <c r="F2009" t="s">
        <v>5955</v>
      </c>
      <c r="G2009" t="s">
        <v>202</v>
      </c>
      <c r="H2009" t="s">
        <v>157</v>
      </c>
      <c r="I2009" t="s">
        <v>136</v>
      </c>
      <c r="J2009" t="s">
        <v>137</v>
      </c>
      <c r="K2009" t="s">
        <v>138</v>
      </c>
      <c r="L2009" t="s">
        <v>5956</v>
      </c>
      <c r="M2009" t="s">
        <v>5957</v>
      </c>
      <c r="N2009">
        <v>0.35194444400000002</v>
      </c>
      <c r="O2009">
        <v>0</v>
      </c>
      <c r="P2009">
        <v>167</v>
      </c>
      <c r="Q2009">
        <v>0</v>
      </c>
      <c r="R2009">
        <v>12</v>
      </c>
      <c r="S2009">
        <v>0</v>
      </c>
      <c r="T2009">
        <v>25</v>
      </c>
      <c r="U2009">
        <v>0</v>
      </c>
      <c r="V2009">
        <v>1</v>
      </c>
      <c r="W2009">
        <v>0</v>
      </c>
      <c r="X2009">
        <v>16.402652194400517</v>
      </c>
      <c r="Y2009">
        <v>0</v>
      </c>
      <c r="Z2009">
        <v>0.5985845979983101</v>
      </c>
      <c r="AA2009">
        <v>0</v>
      </c>
      <c r="AB2009">
        <v>5.4270643291020679</v>
      </c>
      <c r="AC2009">
        <v>0</v>
      </c>
      <c r="AD2009">
        <v>5.6337287280079176</v>
      </c>
      <c r="AE2009">
        <v>28.062029849508811</v>
      </c>
    </row>
    <row r="2010" spans="1:31" x14ac:dyDescent="0.3">
      <c r="A2010">
        <v>2576694</v>
      </c>
      <c r="B2010">
        <v>1</v>
      </c>
      <c r="C2010" t="s">
        <v>80</v>
      </c>
      <c r="D2010" t="s">
        <v>100</v>
      </c>
      <c r="E2010" t="s">
        <v>147</v>
      </c>
      <c r="F2010" t="s">
        <v>5958</v>
      </c>
      <c r="G2010" t="s">
        <v>134</v>
      </c>
      <c r="H2010" t="s">
        <v>135</v>
      </c>
      <c r="I2010" t="s">
        <v>136</v>
      </c>
      <c r="J2010" t="s">
        <v>137</v>
      </c>
      <c r="K2010" t="s">
        <v>138</v>
      </c>
      <c r="L2010" t="s">
        <v>5959</v>
      </c>
      <c r="M2010" t="s">
        <v>5960</v>
      </c>
      <c r="N2010">
        <v>1.06</v>
      </c>
      <c r="O2010">
        <v>0</v>
      </c>
      <c r="P2010">
        <v>373</v>
      </c>
      <c r="Q2010">
        <v>9</v>
      </c>
      <c r="R2010">
        <v>32</v>
      </c>
      <c r="S2010">
        <v>6</v>
      </c>
      <c r="T2010">
        <v>36</v>
      </c>
      <c r="U2010">
        <v>0</v>
      </c>
      <c r="V2010">
        <v>0</v>
      </c>
      <c r="W2010">
        <v>0</v>
      </c>
      <c r="X2010">
        <v>86.23436279992265</v>
      </c>
      <c r="Y2010">
        <v>9.3579376839958659</v>
      </c>
      <c r="Z2010">
        <v>133.4141886122421</v>
      </c>
      <c r="AA2010">
        <v>17.335810169498121</v>
      </c>
      <c r="AB2010">
        <v>32.842920019089412</v>
      </c>
      <c r="AC2010">
        <v>0</v>
      </c>
      <c r="AD2010">
        <v>0</v>
      </c>
      <c r="AE2010">
        <v>279.1852192847482</v>
      </c>
    </row>
    <row r="2011" spans="1:31" x14ac:dyDescent="0.3">
      <c r="A2011">
        <v>2577358</v>
      </c>
      <c r="B2011">
        <v>1</v>
      </c>
      <c r="C2011" t="s">
        <v>81</v>
      </c>
      <c r="D2011" t="s">
        <v>120</v>
      </c>
      <c r="E2011" t="s">
        <v>147</v>
      </c>
      <c r="F2011" t="s">
        <v>5961</v>
      </c>
      <c r="G2011" t="s">
        <v>134</v>
      </c>
      <c r="H2011" t="s">
        <v>135</v>
      </c>
      <c r="I2011" t="s">
        <v>136</v>
      </c>
      <c r="J2011" t="s">
        <v>137</v>
      </c>
      <c r="K2011" t="s">
        <v>138</v>
      </c>
      <c r="L2011" t="s">
        <v>5962</v>
      </c>
      <c r="M2011" t="s">
        <v>5963</v>
      </c>
      <c r="N2011">
        <v>1.208611111</v>
      </c>
      <c r="O2011">
        <v>1</v>
      </c>
      <c r="P2011">
        <v>0</v>
      </c>
      <c r="Q2011">
        <v>39</v>
      </c>
      <c r="R2011">
        <v>44</v>
      </c>
      <c r="S2011">
        <v>4</v>
      </c>
      <c r="T2011">
        <v>0</v>
      </c>
      <c r="U2011">
        <v>0</v>
      </c>
      <c r="V2011">
        <v>0</v>
      </c>
      <c r="W2011">
        <v>0.30911713827999998</v>
      </c>
      <c r="X2011">
        <v>0</v>
      </c>
      <c r="Y2011">
        <v>366.84969668352244</v>
      </c>
      <c r="Z2011">
        <v>341.06428960620912</v>
      </c>
      <c r="AA2011">
        <v>17.360554259281805</v>
      </c>
      <c r="AB2011">
        <v>0</v>
      </c>
      <c r="AC2011">
        <v>0</v>
      </c>
      <c r="AD2011">
        <v>0</v>
      </c>
      <c r="AE2011">
        <v>725.58365768729334</v>
      </c>
    </row>
    <row r="2012" spans="1:31" x14ac:dyDescent="0.3">
      <c r="A2012">
        <v>2577026</v>
      </c>
      <c r="B2012">
        <v>1</v>
      </c>
      <c r="C2012" t="s">
        <v>80</v>
      </c>
      <c r="D2012" t="s">
        <v>86</v>
      </c>
      <c r="E2012" t="s">
        <v>171</v>
      </c>
      <c r="F2012" t="s">
        <v>5964</v>
      </c>
      <c r="G2012" t="s">
        <v>202</v>
      </c>
      <c r="H2012" t="s">
        <v>157</v>
      </c>
      <c r="I2012" t="s">
        <v>136</v>
      </c>
      <c r="J2012" t="s">
        <v>137</v>
      </c>
      <c r="K2012" t="s">
        <v>138</v>
      </c>
      <c r="L2012" t="s">
        <v>5965</v>
      </c>
      <c r="M2012" t="s">
        <v>5966</v>
      </c>
      <c r="N2012">
        <v>2.6580555549999998</v>
      </c>
      <c r="O2012">
        <v>0</v>
      </c>
      <c r="P2012">
        <v>84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62.849061509135822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62.849061509135822</v>
      </c>
    </row>
    <row r="2013" spans="1:31" x14ac:dyDescent="0.3">
      <c r="A2013">
        <v>2577381</v>
      </c>
      <c r="B2013">
        <v>1</v>
      </c>
      <c r="C2013" t="s">
        <v>80</v>
      </c>
      <c r="D2013" t="s">
        <v>106</v>
      </c>
      <c r="E2013" t="s">
        <v>147</v>
      </c>
      <c r="F2013" t="s">
        <v>5967</v>
      </c>
      <c r="G2013" t="s">
        <v>134</v>
      </c>
      <c r="H2013" t="s">
        <v>135</v>
      </c>
      <c r="I2013" t="s">
        <v>136</v>
      </c>
      <c r="J2013" t="s">
        <v>137</v>
      </c>
      <c r="K2013" t="s">
        <v>138</v>
      </c>
      <c r="L2013" t="s">
        <v>5968</v>
      </c>
      <c r="M2013" t="s">
        <v>5969</v>
      </c>
      <c r="N2013">
        <v>1.9613888880000001</v>
      </c>
      <c r="O2013">
        <v>0</v>
      </c>
      <c r="P2013">
        <v>281</v>
      </c>
      <c r="Q2013">
        <v>0</v>
      </c>
      <c r="R2013">
        <v>74</v>
      </c>
      <c r="S2013">
        <v>3</v>
      </c>
      <c r="T2013">
        <v>33</v>
      </c>
      <c r="U2013">
        <v>0</v>
      </c>
      <c r="V2013">
        <v>0</v>
      </c>
      <c r="W2013">
        <v>0</v>
      </c>
      <c r="X2013">
        <v>85.511403019506005</v>
      </c>
      <c r="Y2013">
        <v>0</v>
      </c>
      <c r="Z2013">
        <v>57.72155553839675</v>
      </c>
      <c r="AA2013">
        <v>4.3326700815183639</v>
      </c>
      <c r="AB2013">
        <v>27.771640196378968</v>
      </c>
      <c r="AC2013">
        <v>0</v>
      </c>
      <c r="AD2013">
        <v>0</v>
      </c>
      <c r="AE2013">
        <v>175.33726883580007</v>
      </c>
    </row>
    <row r="2014" spans="1:31" x14ac:dyDescent="0.3">
      <c r="A2014">
        <v>2577312</v>
      </c>
      <c r="B2014">
        <v>1</v>
      </c>
      <c r="C2014" t="s">
        <v>81</v>
      </c>
      <c r="D2014" t="s">
        <v>118</v>
      </c>
      <c r="E2014" t="s">
        <v>184</v>
      </c>
      <c r="F2014" t="s">
        <v>5970</v>
      </c>
      <c r="G2014" t="s">
        <v>149</v>
      </c>
      <c r="H2014" t="s">
        <v>135</v>
      </c>
      <c r="I2014" t="s">
        <v>136</v>
      </c>
      <c r="J2014" t="s">
        <v>137</v>
      </c>
      <c r="K2014" t="s">
        <v>138</v>
      </c>
      <c r="L2014" t="s">
        <v>5971</v>
      </c>
      <c r="M2014" t="s">
        <v>5972</v>
      </c>
      <c r="N2014">
        <v>4.4808333329999996</v>
      </c>
      <c r="O2014">
        <v>1</v>
      </c>
      <c r="P2014">
        <v>25</v>
      </c>
      <c r="Q2014">
        <v>10</v>
      </c>
      <c r="R2014">
        <v>59</v>
      </c>
      <c r="S2014">
        <v>1</v>
      </c>
      <c r="T2014">
        <v>2</v>
      </c>
      <c r="U2014">
        <v>1</v>
      </c>
      <c r="V2014">
        <v>0</v>
      </c>
      <c r="W2014">
        <v>0</v>
      </c>
      <c r="X2014">
        <v>14.103282953428241</v>
      </c>
      <c r="Y2014">
        <v>172.25943545559096</v>
      </c>
      <c r="Z2014">
        <v>651.85944993769795</v>
      </c>
      <c r="AA2014">
        <v>6.6063218519077775</v>
      </c>
      <c r="AB2014">
        <v>5.0690365943944853</v>
      </c>
      <c r="AC2014">
        <v>103.06446992914249</v>
      </c>
      <c r="AD2014">
        <v>0</v>
      </c>
      <c r="AE2014">
        <v>952.96199672216176</v>
      </c>
    </row>
    <row r="2015" spans="1:31" x14ac:dyDescent="0.3">
      <c r="A2015">
        <v>2577335</v>
      </c>
      <c r="B2015">
        <v>1</v>
      </c>
      <c r="C2015" t="s">
        <v>81</v>
      </c>
      <c r="D2015" t="s">
        <v>124</v>
      </c>
      <c r="E2015" t="s">
        <v>141</v>
      </c>
      <c r="F2015" t="s">
        <v>2259</v>
      </c>
      <c r="G2015" t="s">
        <v>134</v>
      </c>
      <c r="H2015" t="s">
        <v>135</v>
      </c>
      <c r="I2015" t="s">
        <v>136</v>
      </c>
      <c r="J2015" t="s">
        <v>137</v>
      </c>
      <c r="K2015" t="s">
        <v>138</v>
      </c>
      <c r="L2015" t="s">
        <v>5973</v>
      </c>
      <c r="M2015" t="s">
        <v>5974</v>
      </c>
      <c r="N2015">
        <v>0.954166666</v>
      </c>
      <c r="O2015">
        <v>2</v>
      </c>
      <c r="P2015">
        <v>0</v>
      </c>
      <c r="Q2015">
        <v>39</v>
      </c>
      <c r="R2015">
        <v>0</v>
      </c>
      <c r="S2015">
        <v>3</v>
      </c>
      <c r="T2015">
        <v>0</v>
      </c>
      <c r="U2015">
        <v>0</v>
      </c>
      <c r="V2015">
        <v>0</v>
      </c>
      <c r="W2015">
        <v>4.3411311144196663E-2</v>
      </c>
      <c r="X2015">
        <v>0</v>
      </c>
      <c r="Y2015">
        <v>112.18105580851278</v>
      </c>
      <c r="Z2015">
        <v>0</v>
      </c>
      <c r="AA2015">
        <v>2.1704260638186526</v>
      </c>
      <c r="AB2015">
        <v>0</v>
      </c>
      <c r="AC2015">
        <v>0</v>
      </c>
      <c r="AD2015">
        <v>0</v>
      </c>
      <c r="AE2015">
        <v>114.39489318347563</v>
      </c>
    </row>
    <row r="2016" spans="1:31" x14ac:dyDescent="0.3">
      <c r="A2016">
        <v>2576857</v>
      </c>
      <c r="B2016">
        <v>1</v>
      </c>
      <c r="C2016" t="s">
        <v>80</v>
      </c>
      <c r="D2016" t="s">
        <v>84</v>
      </c>
      <c r="E2016" t="s">
        <v>184</v>
      </c>
      <c r="F2016" t="s">
        <v>4780</v>
      </c>
      <c r="G2016" t="s">
        <v>318</v>
      </c>
      <c r="H2016" t="s">
        <v>135</v>
      </c>
      <c r="I2016" t="s">
        <v>136</v>
      </c>
      <c r="J2016" t="s">
        <v>137</v>
      </c>
      <c r="K2016" t="s">
        <v>138</v>
      </c>
      <c r="L2016" t="s">
        <v>5975</v>
      </c>
      <c r="M2016" t="s">
        <v>5976</v>
      </c>
      <c r="N2016">
        <v>0.135833333</v>
      </c>
      <c r="O2016">
        <v>0</v>
      </c>
      <c r="P2016">
        <v>1005</v>
      </c>
      <c r="Q2016">
        <v>0</v>
      </c>
      <c r="R2016">
        <v>0</v>
      </c>
      <c r="S2016">
        <v>0</v>
      </c>
      <c r="T2016">
        <v>41</v>
      </c>
      <c r="U2016">
        <v>0</v>
      </c>
      <c r="V2016">
        <v>0</v>
      </c>
      <c r="W2016">
        <v>0</v>
      </c>
      <c r="X2016">
        <v>26.486587391262102</v>
      </c>
      <c r="Y2016">
        <v>0</v>
      </c>
      <c r="Z2016">
        <v>0</v>
      </c>
      <c r="AA2016">
        <v>0</v>
      </c>
      <c r="AB2016">
        <v>7.6478121092186457</v>
      </c>
      <c r="AC2016">
        <v>0</v>
      </c>
      <c r="AD2016">
        <v>0</v>
      </c>
      <c r="AE2016">
        <v>34.134399500480747</v>
      </c>
    </row>
    <row r="2017" spans="1:31" x14ac:dyDescent="0.3">
      <c r="A2017">
        <v>2577504</v>
      </c>
      <c r="B2017">
        <v>1</v>
      </c>
      <c r="C2017" t="s">
        <v>81</v>
      </c>
      <c r="D2017" t="s">
        <v>127</v>
      </c>
      <c r="E2017" t="s">
        <v>171</v>
      </c>
      <c r="F2017" t="s">
        <v>5977</v>
      </c>
      <c r="G2017" t="s">
        <v>190</v>
      </c>
      <c r="H2017" t="s">
        <v>157</v>
      </c>
      <c r="I2017" t="s">
        <v>136</v>
      </c>
      <c r="J2017" t="s">
        <v>137</v>
      </c>
      <c r="K2017" t="s">
        <v>138</v>
      </c>
      <c r="L2017" t="s">
        <v>5978</v>
      </c>
      <c r="M2017" t="s">
        <v>5979</v>
      </c>
      <c r="N2017">
        <v>1.4666666660000001</v>
      </c>
      <c r="O2017">
        <v>0</v>
      </c>
      <c r="P2017">
        <v>40</v>
      </c>
      <c r="Q2017">
        <v>0</v>
      </c>
      <c r="R2017">
        <v>0</v>
      </c>
      <c r="S2017">
        <v>0</v>
      </c>
      <c r="T2017">
        <v>1</v>
      </c>
      <c r="U2017">
        <v>0</v>
      </c>
      <c r="V2017">
        <v>0</v>
      </c>
      <c r="W2017">
        <v>0</v>
      </c>
      <c r="X2017">
        <v>17.505939082216283</v>
      </c>
      <c r="Y2017">
        <v>0</v>
      </c>
      <c r="Z2017">
        <v>0</v>
      </c>
      <c r="AA2017">
        <v>0</v>
      </c>
      <c r="AB2017">
        <v>0.70258912684800001</v>
      </c>
      <c r="AC2017">
        <v>0</v>
      </c>
      <c r="AD2017">
        <v>0</v>
      </c>
      <c r="AE2017">
        <v>18.208528209064283</v>
      </c>
    </row>
    <row r="2018" spans="1:31" x14ac:dyDescent="0.3">
      <c r="A2018">
        <v>2577103</v>
      </c>
      <c r="B2018">
        <v>1</v>
      </c>
      <c r="C2018" t="s">
        <v>80</v>
      </c>
      <c r="D2018" t="s">
        <v>92</v>
      </c>
      <c r="E2018" t="s">
        <v>171</v>
      </c>
      <c r="F2018" t="s">
        <v>5980</v>
      </c>
      <c r="G2018" t="s">
        <v>190</v>
      </c>
      <c r="H2018" t="s">
        <v>157</v>
      </c>
      <c r="I2018" t="s">
        <v>136</v>
      </c>
      <c r="J2018" t="s">
        <v>137</v>
      </c>
      <c r="K2018" t="s">
        <v>138</v>
      </c>
      <c r="L2018" t="s">
        <v>5981</v>
      </c>
      <c r="M2018" t="s">
        <v>5982</v>
      </c>
      <c r="N2018">
        <v>5.0930555550000003</v>
      </c>
      <c r="O2018">
        <v>0</v>
      </c>
      <c r="P2018">
        <v>5</v>
      </c>
      <c r="Q2018">
        <v>0</v>
      </c>
      <c r="R2018">
        <v>1</v>
      </c>
      <c r="S2018">
        <v>0</v>
      </c>
      <c r="T2018">
        <v>1</v>
      </c>
      <c r="U2018">
        <v>0</v>
      </c>
      <c r="V2018">
        <v>0</v>
      </c>
      <c r="W2018">
        <v>0</v>
      </c>
      <c r="X2018">
        <v>4.6589748851209869</v>
      </c>
      <c r="Y2018">
        <v>0</v>
      </c>
      <c r="Z2018">
        <v>18.385392428535489</v>
      </c>
      <c r="AA2018">
        <v>0</v>
      </c>
      <c r="AB2018">
        <v>2.3403987600487293</v>
      </c>
      <c r="AC2018">
        <v>0</v>
      </c>
      <c r="AD2018">
        <v>0</v>
      </c>
      <c r="AE2018">
        <v>25.384766073705205</v>
      </c>
    </row>
    <row r="2019" spans="1:31" x14ac:dyDescent="0.3">
      <c r="A2019">
        <v>2577235</v>
      </c>
      <c r="B2019">
        <v>1</v>
      </c>
      <c r="C2019" t="s">
        <v>81</v>
      </c>
      <c r="D2019" t="s">
        <v>118</v>
      </c>
      <c r="E2019" t="s">
        <v>141</v>
      </c>
      <c r="F2019" t="s">
        <v>5983</v>
      </c>
      <c r="G2019" t="s">
        <v>134</v>
      </c>
      <c r="H2019" t="s">
        <v>135</v>
      </c>
      <c r="I2019" t="s">
        <v>136</v>
      </c>
      <c r="J2019" t="s">
        <v>137</v>
      </c>
      <c r="K2019" t="s">
        <v>138</v>
      </c>
      <c r="L2019" t="s">
        <v>5984</v>
      </c>
      <c r="M2019" t="s">
        <v>5985</v>
      </c>
      <c r="N2019">
        <v>0.163611111</v>
      </c>
      <c r="O2019">
        <v>1</v>
      </c>
      <c r="P2019">
        <v>3989</v>
      </c>
      <c r="Q2019">
        <v>3</v>
      </c>
      <c r="R2019">
        <v>103</v>
      </c>
      <c r="S2019">
        <v>63</v>
      </c>
      <c r="T2019">
        <v>297</v>
      </c>
      <c r="U2019">
        <v>3</v>
      </c>
      <c r="V2019">
        <v>3</v>
      </c>
      <c r="W2019">
        <v>0.25261704142062003</v>
      </c>
      <c r="X2019">
        <v>146.69992277112263</v>
      </c>
      <c r="Y2019">
        <v>0.7796889252471334</v>
      </c>
      <c r="Z2019">
        <v>14.5809927493952</v>
      </c>
      <c r="AA2019">
        <v>78.234372620881203</v>
      </c>
      <c r="AB2019">
        <v>66.056810465862867</v>
      </c>
      <c r="AC2019">
        <v>20.578321416473234</v>
      </c>
      <c r="AD2019">
        <v>20.794062560812101</v>
      </c>
      <c r="AE2019">
        <v>347.97678855121495</v>
      </c>
    </row>
    <row r="2020" spans="1:31" x14ac:dyDescent="0.3">
      <c r="A2020">
        <v>2577481</v>
      </c>
      <c r="B2020">
        <v>1</v>
      </c>
      <c r="C2020" t="s">
        <v>80</v>
      </c>
      <c r="D2020" t="s">
        <v>106</v>
      </c>
      <c r="E2020" t="s">
        <v>141</v>
      </c>
      <c r="F2020" t="s">
        <v>3061</v>
      </c>
      <c r="G2020" t="s">
        <v>134</v>
      </c>
      <c r="H2020" t="s">
        <v>135</v>
      </c>
      <c r="I2020" t="s">
        <v>136</v>
      </c>
      <c r="J2020" t="s">
        <v>137</v>
      </c>
      <c r="K2020" t="s">
        <v>138</v>
      </c>
      <c r="L2020" t="s">
        <v>5986</v>
      </c>
      <c r="M2020" t="s">
        <v>5987</v>
      </c>
      <c r="N2020">
        <v>1.5291666660000001</v>
      </c>
      <c r="O2020">
        <v>3</v>
      </c>
      <c r="P2020">
        <v>48</v>
      </c>
      <c r="Q2020">
        <v>39</v>
      </c>
      <c r="R2020">
        <v>173</v>
      </c>
      <c r="S2020">
        <v>6</v>
      </c>
      <c r="T2020">
        <v>31</v>
      </c>
      <c r="U2020">
        <v>0</v>
      </c>
      <c r="V2020">
        <v>0</v>
      </c>
      <c r="W2020">
        <v>3.16198599094092</v>
      </c>
      <c r="X2020">
        <v>45.295782183970132</v>
      </c>
      <c r="Y2020">
        <v>863.11586292216168</v>
      </c>
      <c r="Z2020">
        <v>685.81427849436511</v>
      </c>
      <c r="AA2020">
        <v>382.65573583320366</v>
      </c>
      <c r="AB2020">
        <v>84.069827012846289</v>
      </c>
      <c r="AC2020">
        <v>0</v>
      </c>
      <c r="AD2020">
        <v>0</v>
      </c>
      <c r="AE2020">
        <v>2064.1134724374879</v>
      </c>
    </row>
    <row r="2021" spans="1:31" x14ac:dyDescent="0.3">
      <c r="A2021">
        <v>2577398</v>
      </c>
      <c r="B2021">
        <v>1</v>
      </c>
      <c r="C2021" t="s">
        <v>81</v>
      </c>
      <c r="D2021" t="s">
        <v>123</v>
      </c>
      <c r="E2021" t="s">
        <v>147</v>
      </c>
      <c r="F2021" t="s">
        <v>5564</v>
      </c>
      <c r="G2021" t="s">
        <v>134</v>
      </c>
      <c r="H2021" t="s">
        <v>135</v>
      </c>
      <c r="I2021" t="s">
        <v>136</v>
      </c>
      <c r="J2021" t="s">
        <v>137</v>
      </c>
      <c r="K2021" t="s">
        <v>138</v>
      </c>
      <c r="L2021" t="s">
        <v>5988</v>
      </c>
      <c r="M2021" t="s">
        <v>5989</v>
      </c>
      <c r="N2021">
        <v>0.98138888800000001</v>
      </c>
      <c r="O2021">
        <v>4</v>
      </c>
      <c r="P2021">
        <v>59</v>
      </c>
      <c r="Q2021">
        <v>127</v>
      </c>
      <c r="R2021">
        <v>324</v>
      </c>
      <c r="S2021">
        <v>18</v>
      </c>
      <c r="T2021">
        <v>81</v>
      </c>
      <c r="U2021">
        <v>0</v>
      </c>
      <c r="V2021">
        <v>0</v>
      </c>
      <c r="W2021">
        <v>5.8859588527786215</v>
      </c>
      <c r="X2021">
        <v>13.571629434812628</v>
      </c>
      <c r="Y2021">
        <v>176.51456081032478</v>
      </c>
      <c r="Z2021">
        <v>209.49743387327993</v>
      </c>
      <c r="AA2021">
        <v>22.946927242659289</v>
      </c>
      <c r="AB2021">
        <v>47.695875587896346</v>
      </c>
      <c r="AC2021">
        <v>0</v>
      </c>
      <c r="AD2021">
        <v>0</v>
      </c>
      <c r="AE2021">
        <v>476.1123858017516</v>
      </c>
    </row>
    <row r="2022" spans="1:31" x14ac:dyDescent="0.3">
      <c r="A2022">
        <v>2577089</v>
      </c>
      <c r="B2022">
        <v>1</v>
      </c>
      <c r="C2022" t="s">
        <v>81</v>
      </c>
      <c r="D2022" t="s">
        <v>115</v>
      </c>
      <c r="E2022" t="s">
        <v>171</v>
      </c>
      <c r="F2022" t="s">
        <v>5990</v>
      </c>
      <c r="G2022" t="s">
        <v>190</v>
      </c>
      <c r="H2022" t="s">
        <v>157</v>
      </c>
      <c r="I2022" t="s">
        <v>136</v>
      </c>
      <c r="J2022" t="s">
        <v>137</v>
      </c>
      <c r="K2022" t="s">
        <v>138</v>
      </c>
      <c r="L2022" t="s">
        <v>5991</v>
      </c>
      <c r="M2022" t="s">
        <v>5992</v>
      </c>
      <c r="N2022">
        <v>2.023055555</v>
      </c>
      <c r="O2022">
        <v>0</v>
      </c>
      <c r="P2022">
        <v>19</v>
      </c>
      <c r="Q2022">
        <v>0</v>
      </c>
      <c r="R2022">
        <v>3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6.9102260823211497</v>
      </c>
      <c r="Y2022">
        <v>0</v>
      </c>
      <c r="Z2022">
        <v>3.8023854223700497</v>
      </c>
      <c r="AA2022">
        <v>0</v>
      </c>
      <c r="AB2022">
        <v>0</v>
      </c>
      <c r="AC2022">
        <v>0</v>
      </c>
      <c r="AD2022">
        <v>0</v>
      </c>
      <c r="AE2022">
        <v>10.7126115046912</v>
      </c>
    </row>
    <row r="2023" spans="1:31" x14ac:dyDescent="0.3">
      <c r="A2023">
        <v>2577544</v>
      </c>
      <c r="B2023">
        <v>1</v>
      </c>
      <c r="C2023" t="s">
        <v>80</v>
      </c>
      <c r="D2023" t="s">
        <v>82</v>
      </c>
      <c r="E2023" t="s">
        <v>141</v>
      </c>
      <c r="F2023" t="s">
        <v>5993</v>
      </c>
      <c r="G2023" t="s">
        <v>134</v>
      </c>
      <c r="H2023" t="s">
        <v>135</v>
      </c>
      <c r="I2023" t="s">
        <v>136</v>
      </c>
      <c r="J2023" t="s">
        <v>137</v>
      </c>
      <c r="K2023" t="s">
        <v>138</v>
      </c>
      <c r="L2023" t="s">
        <v>5994</v>
      </c>
      <c r="M2023" t="s">
        <v>5995</v>
      </c>
      <c r="N2023">
        <v>0.65361111100000002</v>
      </c>
      <c r="O2023">
        <v>0</v>
      </c>
      <c r="P2023">
        <v>3445</v>
      </c>
      <c r="Q2023">
        <v>0</v>
      </c>
      <c r="R2023">
        <v>0</v>
      </c>
      <c r="S2023">
        <v>0</v>
      </c>
      <c r="T2023">
        <v>361</v>
      </c>
      <c r="U2023">
        <v>0</v>
      </c>
      <c r="V2023">
        <v>1</v>
      </c>
      <c r="W2023">
        <v>0</v>
      </c>
      <c r="X2023">
        <v>543.35626932577156</v>
      </c>
      <c r="Y2023">
        <v>0</v>
      </c>
      <c r="Z2023">
        <v>0</v>
      </c>
      <c r="AA2023">
        <v>0</v>
      </c>
      <c r="AB2023">
        <v>176.28003851954384</v>
      </c>
      <c r="AC2023">
        <v>0</v>
      </c>
      <c r="AD2023">
        <v>0.3750091231662534</v>
      </c>
      <c r="AE2023">
        <v>720.01131696848165</v>
      </c>
    </row>
    <row r="2024" spans="1:31" x14ac:dyDescent="0.3">
      <c r="A2024">
        <v>2576608</v>
      </c>
      <c r="B2024">
        <v>1</v>
      </c>
      <c r="C2024" t="s">
        <v>80</v>
      </c>
      <c r="D2024" t="s">
        <v>109</v>
      </c>
      <c r="E2024" t="s">
        <v>141</v>
      </c>
      <c r="F2024" t="s">
        <v>5996</v>
      </c>
      <c r="G2024" t="s">
        <v>134</v>
      </c>
      <c r="H2024" t="s">
        <v>135</v>
      </c>
      <c r="I2024" t="s">
        <v>136</v>
      </c>
      <c r="J2024" t="s">
        <v>137</v>
      </c>
      <c r="K2024" t="s">
        <v>138</v>
      </c>
      <c r="L2024" t="s">
        <v>5997</v>
      </c>
      <c r="M2024" t="s">
        <v>5998</v>
      </c>
      <c r="N2024">
        <v>1.023055555</v>
      </c>
      <c r="O2024">
        <v>0</v>
      </c>
      <c r="P2024">
        <v>725</v>
      </c>
      <c r="Q2024">
        <v>1</v>
      </c>
      <c r="R2024">
        <v>131</v>
      </c>
      <c r="S2024">
        <v>9</v>
      </c>
      <c r="T2024">
        <v>164</v>
      </c>
      <c r="U2024">
        <v>0</v>
      </c>
      <c r="V2024">
        <v>0</v>
      </c>
      <c r="W2024">
        <v>0</v>
      </c>
      <c r="X2024">
        <v>99.673425092475469</v>
      </c>
      <c r="Y2024">
        <v>0</v>
      </c>
      <c r="Z2024">
        <v>163.99550178550405</v>
      </c>
      <c r="AA2024">
        <v>59.539711261320413</v>
      </c>
      <c r="AB2024">
        <v>104.16210778068582</v>
      </c>
      <c r="AC2024">
        <v>0</v>
      </c>
      <c r="AD2024">
        <v>0</v>
      </c>
      <c r="AE2024">
        <v>427.37074591998572</v>
      </c>
    </row>
    <row r="2025" spans="1:31" x14ac:dyDescent="0.3">
      <c r="A2025">
        <v>2577189</v>
      </c>
      <c r="B2025">
        <v>1</v>
      </c>
      <c r="C2025" t="s">
        <v>81</v>
      </c>
      <c r="D2025" t="s">
        <v>128</v>
      </c>
      <c r="E2025" t="s">
        <v>171</v>
      </c>
      <c r="F2025" t="s">
        <v>5999</v>
      </c>
      <c r="G2025" t="s">
        <v>202</v>
      </c>
      <c r="H2025" t="s">
        <v>157</v>
      </c>
      <c r="I2025" t="s">
        <v>136</v>
      </c>
      <c r="J2025" t="s">
        <v>137</v>
      </c>
      <c r="K2025" t="s">
        <v>138</v>
      </c>
      <c r="L2025" t="s">
        <v>6000</v>
      </c>
      <c r="M2025" t="s">
        <v>6001</v>
      </c>
      <c r="N2025">
        <v>0.54333333299999997</v>
      </c>
      <c r="O2025">
        <v>0</v>
      </c>
      <c r="P2025">
        <v>124</v>
      </c>
      <c r="Q2025">
        <v>0</v>
      </c>
      <c r="R2025">
        <v>0</v>
      </c>
      <c r="S2025">
        <v>0</v>
      </c>
      <c r="T2025">
        <v>3</v>
      </c>
      <c r="U2025">
        <v>0</v>
      </c>
      <c r="V2025">
        <v>0</v>
      </c>
      <c r="W2025">
        <v>0</v>
      </c>
      <c r="X2025">
        <v>14.384204094599761</v>
      </c>
      <c r="Y2025">
        <v>0</v>
      </c>
      <c r="Z2025">
        <v>0</v>
      </c>
      <c r="AA2025">
        <v>0</v>
      </c>
      <c r="AB2025">
        <v>3.7259027783289116</v>
      </c>
      <c r="AC2025">
        <v>0</v>
      </c>
      <c r="AD2025">
        <v>0</v>
      </c>
      <c r="AE2025">
        <v>18.110106872928672</v>
      </c>
    </row>
    <row r="2026" spans="1:31" x14ac:dyDescent="0.3">
      <c r="A2026">
        <v>2576897</v>
      </c>
      <c r="B2026">
        <v>1</v>
      </c>
      <c r="C2026" t="s">
        <v>80</v>
      </c>
      <c r="D2026" t="s">
        <v>94</v>
      </c>
      <c r="E2026" t="s">
        <v>132</v>
      </c>
      <c r="F2026" t="s">
        <v>6002</v>
      </c>
      <c r="G2026" t="s">
        <v>134</v>
      </c>
      <c r="H2026" t="s">
        <v>135</v>
      </c>
      <c r="I2026" t="s">
        <v>136</v>
      </c>
      <c r="J2026" t="s">
        <v>137</v>
      </c>
      <c r="K2026" t="s">
        <v>138</v>
      </c>
      <c r="L2026" t="s">
        <v>6003</v>
      </c>
      <c r="M2026" t="s">
        <v>6004</v>
      </c>
      <c r="N2026">
        <v>0.30138888800000002</v>
      </c>
      <c r="O2026">
        <v>2</v>
      </c>
      <c r="P2026">
        <v>1944</v>
      </c>
      <c r="Q2026">
        <v>41</v>
      </c>
      <c r="R2026">
        <v>412</v>
      </c>
      <c r="S2026">
        <v>48</v>
      </c>
      <c r="T2026">
        <v>247</v>
      </c>
      <c r="U2026">
        <v>13</v>
      </c>
      <c r="V2026">
        <v>0</v>
      </c>
      <c r="W2026">
        <v>0.45136599333277505</v>
      </c>
      <c r="X2026">
        <v>94.032779327189658</v>
      </c>
      <c r="Y2026">
        <v>90.759884646844114</v>
      </c>
      <c r="Z2026">
        <v>173.48417434853025</v>
      </c>
      <c r="AA2026">
        <v>125.79570399986054</v>
      </c>
      <c r="AB2026">
        <v>60.124037606060391</v>
      </c>
      <c r="AC2026">
        <v>2592.5973759761896</v>
      </c>
      <c r="AD2026">
        <v>0</v>
      </c>
      <c r="AE2026">
        <v>3137.2453218980072</v>
      </c>
    </row>
    <row r="2027" spans="1:31" x14ac:dyDescent="0.3">
      <c r="A2027">
        <v>2576943</v>
      </c>
      <c r="B2027">
        <v>1</v>
      </c>
      <c r="C2027" t="s">
        <v>80</v>
      </c>
      <c r="D2027" t="s">
        <v>100</v>
      </c>
      <c r="E2027" t="s">
        <v>155</v>
      </c>
      <c r="F2027" t="s">
        <v>6005</v>
      </c>
      <c r="G2027" t="s">
        <v>190</v>
      </c>
      <c r="H2027" t="s">
        <v>157</v>
      </c>
      <c r="I2027" t="s">
        <v>136</v>
      </c>
      <c r="J2027" t="s">
        <v>137</v>
      </c>
      <c r="K2027" t="s">
        <v>138</v>
      </c>
      <c r="L2027" t="s">
        <v>6006</v>
      </c>
      <c r="M2027" t="s">
        <v>6007</v>
      </c>
      <c r="N2027">
        <v>3.3386111110000001</v>
      </c>
      <c r="O2027">
        <v>0</v>
      </c>
      <c r="P2027">
        <v>128</v>
      </c>
      <c r="Q2027">
        <v>0</v>
      </c>
      <c r="R2027">
        <v>1</v>
      </c>
      <c r="S2027">
        <v>0</v>
      </c>
      <c r="T2027">
        <v>4</v>
      </c>
      <c r="U2027">
        <v>0</v>
      </c>
      <c r="V2027">
        <v>0</v>
      </c>
      <c r="W2027">
        <v>0</v>
      </c>
      <c r="X2027">
        <v>131.67654764293681</v>
      </c>
      <c r="Y2027">
        <v>0</v>
      </c>
      <c r="Z2027">
        <v>0</v>
      </c>
      <c r="AA2027">
        <v>0</v>
      </c>
      <c r="AB2027">
        <v>2.279800550748512</v>
      </c>
      <c r="AC2027">
        <v>0</v>
      </c>
      <c r="AD2027">
        <v>0</v>
      </c>
      <c r="AE2027">
        <v>133.95634819368533</v>
      </c>
    </row>
    <row r="2028" spans="1:31" x14ac:dyDescent="0.3">
      <c r="A2028">
        <v>2576611</v>
      </c>
      <c r="B2028">
        <v>1</v>
      </c>
      <c r="C2028" t="s">
        <v>80</v>
      </c>
      <c r="D2028" t="s">
        <v>107</v>
      </c>
      <c r="E2028" t="s">
        <v>141</v>
      </c>
      <c r="F2028" t="s">
        <v>3351</v>
      </c>
      <c r="G2028" t="s">
        <v>134</v>
      </c>
      <c r="H2028" t="s">
        <v>135</v>
      </c>
      <c r="I2028" t="s">
        <v>136</v>
      </c>
      <c r="J2028" t="s">
        <v>137</v>
      </c>
      <c r="K2028" t="s">
        <v>138</v>
      </c>
      <c r="L2028" t="s">
        <v>6008</v>
      </c>
      <c r="M2028" t="s">
        <v>6009</v>
      </c>
      <c r="N2028">
        <v>0.15888888800000001</v>
      </c>
      <c r="O2028">
        <v>0</v>
      </c>
      <c r="P2028">
        <v>3478</v>
      </c>
      <c r="Q2028">
        <v>0</v>
      </c>
      <c r="R2028">
        <v>5</v>
      </c>
      <c r="S2028">
        <v>2</v>
      </c>
      <c r="T2028">
        <v>286</v>
      </c>
      <c r="U2028">
        <v>0</v>
      </c>
      <c r="V2028">
        <v>1</v>
      </c>
      <c r="W2028">
        <v>0</v>
      </c>
      <c r="X2028">
        <v>82.674382810728531</v>
      </c>
      <c r="Y2028">
        <v>0</v>
      </c>
      <c r="Z2028">
        <v>0.17300483843404668</v>
      </c>
      <c r="AA2028">
        <v>6.4571581766119994</v>
      </c>
      <c r="AB2028">
        <v>38.224701297144755</v>
      </c>
      <c r="AC2028">
        <v>0</v>
      </c>
      <c r="AD2028">
        <v>9.3627451860799987E-2</v>
      </c>
      <c r="AE2028">
        <v>127.62287457478014</v>
      </c>
    </row>
    <row r="2029" spans="1:31" x14ac:dyDescent="0.3">
      <c r="A2029">
        <v>2577607</v>
      </c>
      <c r="B2029">
        <v>1</v>
      </c>
      <c r="C2029" t="s">
        <v>80</v>
      </c>
      <c r="D2029" t="s">
        <v>93</v>
      </c>
      <c r="E2029" t="s">
        <v>141</v>
      </c>
      <c r="F2029" t="s">
        <v>6010</v>
      </c>
      <c r="G2029" t="s">
        <v>134</v>
      </c>
      <c r="H2029" t="s">
        <v>135</v>
      </c>
      <c r="I2029" t="s">
        <v>136</v>
      </c>
      <c r="J2029" t="s">
        <v>137</v>
      </c>
      <c r="K2029" t="s">
        <v>138</v>
      </c>
      <c r="L2029" t="s">
        <v>6011</v>
      </c>
      <c r="M2029" t="s">
        <v>6012</v>
      </c>
      <c r="N2029">
        <v>1.2625</v>
      </c>
      <c r="O2029">
        <v>0</v>
      </c>
      <c r="P2029">
        <v>247</v>
      </c>
      <c r="Q2029">
        <v>5</v>
      </c>
      <c r="R2029">
        <v>159</v>
      </c>
      <c r="S2029">
        <v>2</v>
      </c>
      <c r="T2029">
        <v>54</v>
      </c>
      <c r="U2029">
        <v>0</v>
      </c>
      <c r="V2029">
        <v>0</v>
      </c>
      <c r="W2029">
        <v>0</v>
      </c>
      <c r="X2029">
        <v>54.657085489047027</v>
      </c>
      <c r="Y2029">
        <v>7.2492355996541624</v>
      </c>
      <c r="Z2029">
        <v>213.3234584972397</v>
      </c>
      <c r="AA2029">
        <v>21.89133338260427</v>
      </c>
      <c r="AB2029">
        <v>31.919873172636695</v>
      </c>
      <c r="AC2029">
        <v>0</v>
      </c>
      <c r="AD2029">
        <v>0</v>
      </c>
      <c r="AE2029">
        <v>329.04098614118186</v>
      </c>
    </row>
    <row r="2030" spans="1:31" x14ac:dyDescent="0.3">
      <c r="A2030">
        <v>2576588</v>
      </c>
      <c r="B2030">
        <v>1</v>
      </c>
      <c r="C2030" t="s">
        <v>80</v>
      </c>
      <c r="D2030" t="s">
        <v>83</v>
      </c>
      <c r="E2030" t="s">
        <v>184</v>
      </c>
      <c r="F2030" t="s">
        <v>6013</v>
      </c>
      <c r="G2030" t="s">
        <v>134</v>
      </c>
      <c r="H2030" t="s">
        <v>135</v>
      </c>
      <c r="I2030" t="s">
        <v>136</v>
      </c>
      <c r="J2030" t="s">
        <v>137</v>
      </c>
      <c r="K2030" t="s">
        <v>138</v>
      </c>
      <c r="L2030" t="s">
        <v>6014</v>
      </c>
      <c r="M2030" t="s">
        <v>6015</v>
      </c>
      <c r="N2030">
        <v>0.114722222</v>
      </c>
      <c r="O2030">
        <v>0</v>
      </c>
      <c r="P2030">
        <v>3168</v>
      </c>
      <c r="Q2030">
        <v>1</v>
      </c>
      <c r="R2030">
        <v>3</v>
      </c>
      <c r="S2030">
        <v>14</v>
      </c>
      <c r="T2030">
        <v>1365</v>
      </c>
      <c r="U2030">
        <v>7</v>
      </c>
      <c r="V2030">
        <v>45</v>
      </c>
      <c r="W2030">
        <v>0</v>
      </c>
      <c r="X2030">
        <v>59.263453663697391</v>
      </c>
      <c r="Y2030">
        <v>17.656998554259403</v>
      </c>
      <c r="Z2030">
        <v>0.1788629578887142</v>
      </c>
      <c r="AA2030">
        <v>8.6125550919540146</v>
      </c>
      <c r="AB2030">
        <v>85.874581677361846</v>
      </c>
      <c r="AC2030">
        <v>24.729976111957203</v>
      </c>
      <c r="AD2030">
        <v>103.8197699343324</v>
      </c>
      <c r="AE2030">
        <v>300.13619799145096</v>
      </c>
    </row>
    <row r="2031" spans="1:31" x14ac:dyDescent="0.3">
      <c r="A2031">
        <v>2577252</v>
      </c>
      <c r="B2031">
        <v>1</v>
      </c>
      <c r="C2031" t="s">
        <v>80</v>
      </c>
      <c r="D2031" t="s">
        <v>96</v>
      </c>
      <c r="E2031" t="s">
        <v>166</v>
      </c>
      <c r="F2031" t="s">
        <v>6016</v>
      </c>
      <c r="G2031" t="s">
        <v>181</v>
      </c>
      <c r="H2031" t="s">
        <v>157</v>
      </c>
      <c r="I2031" t="s">
        <v>136</v>
      </c>
      <c r="J2031" t="s">
        <v>137</v>
      </c>
      <c r="K2031" t="s">
        <v>138</v>
      </c>
      <c r="L2031" t="s">
        <v>6017</v>
      </c>
      <c r="M2031" t="s">
        <v>6018</v>
      </c>
      <c r="N2031">
        <v>3.0788888879999998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1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2.7212613507236951</v>
      </c>
      <c r="AC2031">
        <v>0</v>
      </c>
      <c r="AD2031">
        <v>0</v>
      </c>
      <c r="AE2031">
        <v>2.7212613507236951</v>
      </c>
    </row>
    <row r="2032" spans="1:31" x14ac:dyDescent="0.3">
      <c r="A2032">
        <v>2576562</v>
      </c>
      <c r="B2032">
        <v>1</v>
      </c>
      <c r="C2032" t="s">
        <v>80</v>
      </c>
      <c r="D2032" t="s">
        <v>93</v>
      </c>
      <c r="E2032" t="s">
        <v>184</v>
      </c>
      <c r="F2032" t="s">
        <v>6019</v>
      </c>
      <c r="G2032" t="s">
        <v>134</v>
      </c>
      <c r="H2032" t="s">
        <v>135</v>
      </c>
      <c r="I2032" t="s">
        <v>136</v>
      </c>
      <c r="J2032" t="s">
        <v>137</v>
      </c>
      <c r="K2032" t="s">
        <v>138</v>
      </c>
      <c r="L2032" t="s">
        <v>6020</v>
      </c>
      <c r="M2032" t="s">
        <v>6021</v>
      </c>
      <c r="N2032">
        <v>0.27472222200000002</v>
      </c>
      <c r="O2032">
        <v>0</v>
      </c>
      <c r="P2032">
        <v>248</v>
      </c>
      <c r="Q2032">
        <v>0</v>
      </c>
      <c r="R2032">
        <v>28</v>
      </c>
      <c r="S2032">
        <v>5</v>
      </c>
      <c r="T2032">
        <v>35</v>
      </c>
      <c r="U2032">
        <v>0</v>
      </c>
      <c r="V2032">
        <v>0</v>
      </c>
      <c r="W2032">
        <v>0</v>
      </c>
      <c r="X2032">
        <v>14.669641637828136</v>
      </c>
      <c r="Y2032">
        <v>0</v>
      </c>
      <c r="Z2032">
        <v>6.4696693966242105</v>
      </c>
      <c r="AA2032">
        <v>1.7924515952213</v>
      </c>
      <c r="AB2032">
        <v>3.0395706543213157</v>
      </c>
      <c r="AC2032">
        <v>0</v>
      </c>
      <c r="AD2032">
        <v>0</v>
      </c>
      <c r="AE2032">
        <v>25.971333283994966</v>
      </c>
    </row>
    <row r="2033" spans="1:31" x14ac:dyDescent="0.3">
      <c r="A2033">
        <v>2577395</v>
      </c>
      <c r="B2033">
        <v>1</v>
      </c>
      <c r="C2033" t="s">
        <v>80</v>
      </c>
      <c r="D2033" t="s">
        <v>106</v>
      </c>
      <c r="E2033" t="s">
        <v>141</v>
      </c>
      <c r="F2033" t="s">
        <v>6022</v>
      </c>
      <c r="G2033" t="s">
        <v>134</v>
      </c>
      <c r="H2033" t="s">
        <v>135</v>
      </c>
      <c r="I2033" t="s">
        <v>136</v>
      </c>
      <c r="J2033" t="s">
        <v>137</v>
      </c>
      <c r="K2033" t="s">
        <v>138</v>
      </c>
      <c r="L2033" t="s">
        <v>6023</v>
      </c>
      <c r="M2033" t="s">
        <v>6024</v>
      </c>
      <c r="N2033">
        <v>0.41638888800000001</v>
      </c>
      <c r="O2033">
        <v>0</v>
      </c>
      <c r="P2033">
        <v>616</v>
      </c>
      <c r="Q2033">
        <v>25</v>
      </c>
      <c r="R2033">
        <v>185</v>
      </c>
      <c r="S2033">
        <v>12</v>
      </c>
      <c r="T2033">
        <v>138</v>
      </c>
      <c r="U2033">
        <v>0</v>
      </c>
      <c r="V2033">
        <v>0</v>
      </c>
      <c r="W2033">
        <v>0</v>
      </c>
      <c r="X2033">
        <v>63.704824721948491</v>
      </c>
      <c r="Y2033">
        <v>76.797006612199056</v>
      </c>
      <c r="Z2033">
        <v>126.77575163392983</v>
      </c>
      <c r="AA2033">
        <v>15.304889866646571</v>
      </c>
      <c r="AB2033">
        <v>77.572593204908799</v>
      </c>
      <c r="AC2033">
        <v>0</v>
      </c>
      <c r="AD2033">
        <v>0</v>
      </c>
      <c r="AE2033">
        <v>360.15506603963274</v>
      </c>
    </row>
    <row r="2034" spans="1:31" x14ac:dyDescent="0.3">
      <c r="A2034">
        <v>2576731</v>
      </c>
      <c r="B2034">
        <v>1</v>
      </c>
      <c r="C2034" t="s">
        <v>81</v>
      </c>
      <c r="D2034" t="s">
        <v>123</v>
      </c>
      <c r="E2034" t="s">
        <v>141</v>
      </c>
      <c r="F2034" t="s">
        <v>5381</v>
      </c>
      <c r="G2034" t="s">
        <v>134</v>
      </c>
      <c r="H2034" t="s">
        <v>135</v>
      </c>
      <c r="I2034" t="s">
        <v>136</v>
      </c>
      <c r="J2034" t="s">
        <v>137</v>
      </c>
      <c r="K2034" t="s">
        <v>138</v>
      </c>
      <c r="L2034" t="s">
        <v>6025</v>
      </c>
      <c r="M2034" t="s">
        <v>6026</v>
      </c>
      <c r="N2034">
        <v>0.56055555499999998</v>
      </c>
      <c r="O2034">
        <v>0</v>
      </c>
      <c r="P2034">
        <v>2</v>
      </c>
      <c r="Q2034">
        <v>0</v>
      </c>
      <c r="R2034">
        <v>13</v>
      </c>
      <c r="S2034">
        <v>3</v>
      </c>
      <c r="T2034">
        <v>25</v>
      </c>
      <c r="U2034">
        <v>9</v>
      </c>
      <c r="V2034">
        <v>0</v>
      </c>
      <c r="W2034">
        <v>0</v>
      </c>
      <c r="X2034">
        <v>0.56965463123336346</v>
      </c>
      <c r="Y2034">
        <v>0</v>
      </c>
      <c r="Z2034">
        <v>8.3822327265706598</v>
      </c>
      <c r="AA2034">
        <v>2.3127998237311109</v>
      </c>
      <c r="AB2034">
        <v>40.509468611812792</v>
      </c>
      <c r="AC2034">
        <v>2111.767784407657</v>
      </c>
      <c r="AD2034">
        <v>0</v>
      </c>
      <c r="AE2034">
        <v>2163.5419402010048</v>
      </c>
    </row>
    <row r="2035" spans="1:31" x14ac:dyDescent="0.3">
      <c r="A2035">
        <v>2577627</v>
      </c>
      <c r="B2035">
        <v>1</v>
      </c>
      <c r="C2035" t="s">
        <v>80</v>
      </c>
      <c r="D2035" t="s">
        <v>97</v>
      </c>
      <c r="E2035" t="s">
        <v>141</v>
      </c>
      <c r="F2035" t="s">
        <v>6027</v>
      </c>
      <c r="G2035" t="s">
        <v>134</v>
      </c>
      <c r="H2035" t="s">
        <v>135</v>
      </c>
      <c r="I2035" t="s">
        <v>136</v>
      </c>
      <c r="J2035" t="s">
        <v>137</v>
      </c>
      <c r="K2035" t="s">
        <v>138</v>
      </c>
      <c r="L2035" t="s">
        <v>6028</v>
      </c>
      <c r="M2035" t="s">
        <v>6029</v>
      </c>
      <c r="N2035">
        <v>5.5347222220000001</v>
      </c>
      <c r="O2035">
        <v>1</v>
      </c>
      <c r="P2035">
        <v>3113</v>
      </c>
      <c r="Q2035">
        <v>0</v>
      </c>
      <c r="R2035">
        <v>46</v>
      </c>
      <c r="S2035">
        <v>0</v>
      </c>
      <c r="T2035">
        <v>304</v>
      </c>
      <c r="U2035">
        <v>1</v>
      </c>
      <c r="V2035">
        <v>0</v>
      </c>
      <c r="W2035">
        <v>33.977732407179836</v>
      </c>
      <c r="X2035">
        <v>3404.0412539000718</v>
      </c>
      <c r="Y2035">
        <v>0</v>
      </c>
      <c r="Z2035">
        <v>77.240869566305776</v>
      </c>
      <c r="AA2035">
        <v>0</v>
      </c>
      <c r="AB2035">
        <v>1179.8745986957231</v>
      </c>
      <c r="AC2035">
        <v>43.755900366624807</v>
      </c>
      <c r="AD2035">
        <v>0</v>
      </c>
      <c r="AE2035">
        <v>4738.8903549359047</v>
      </c>
    </row>
    <row r="2036" spans="1:31" x14ac:dyDescent="0.3">
      <c r="A2036">
        <v>2576568</v>
      </c>
      <c r="B2036">
        <v>1</v>
      </c>
      <c r="C2036" t="s">
        <v>80</v>
      </c>
      <c r="D2036" t="s">
        <v>84</v>
      </c>
      <c r="E2036" t="s">
        <v>132</v>
      </c>
      <c r="F2036" t="s">
        <v>6030</v>
      </c>
      <c r="G2036" t="s">
        <v>134</v>
      </c>
      <c r="H2036" t="s">
        <v>135</v>
      </c>
      <c r="I2036" t="s">
        <v>136</v>
      </c>
      <c r="J2036" t="s">
        <v>137</v>
      </c>
      <c r="K2036" t="s">
        <v>138</v>
      </c>
      <c r="L2036" t="s">
        <v>6031</v>
      </c>
      <c r="M2036" t="s">
        <v>6032</v>
      </c>
      <c r="N2036">
        <v>0.20277777699999999</v>
      </c>
      <c r="O2036">
        <v>0</v>
      </c>
      <c r="P2036">
        <v>7549</v>
      </c>
      <c r="Q2036">
        <v>0</v>
      </c>
      <c r="R2036">
        <v>0</v>
      </c>
      <c r="S2036">
        <v>1</v>
      </c>
      <c r="T2036">
        <v>577</v>
      </c>
      <c r="U2036">
        <v>0</v>
      </c>
      <c r="V2036">
        <v>0</v>
      </c>
      <c r="W2036">
        <v>0</v>
      </c>
      <c r="X2036">
        <v>304.66130458648212</v>
      </c>
      <c r="Y2036">
        <v>0</v>
      </c>
      <c r="Z2036">
        <v>0</v>
      </c>
      <c r="AA2036">
        <v>17.115192124452335</v>
      </c>
      <c r="AB2036">
        <v>96.021915679127389</v>
      </c>
      <c r="AC2036">
        <v>0</v>
      </c>
      <c r="AD2036">
        <v>0</v>
      </c>
      <c r="AE2036">
        <v>417.79841239006186</v>
      </c>
    </row>
    <row r="2037" spans="1:31" x14ac:dyDescent="0.3">
      <c r="A2037">
        <v>2576688</v>
      </c>
      <c r="B2037">
        <v>1</v>
      </c>
      <c r="C2037" t="s">
        <v>80</v>
      </c>
      <c r="D2037" t="s">
        <v>110</v>
      </c>
      <c r="E2037" t="s">
        <v>184</v>
      </c>
      <c r="F2037" t="s">
        <v>6033</v>
      </c>
      <c r="G2037" t="s">
        <v>194</v>
      </c>
      <c r="H2037" t="s">
        <v>135</v>
      </c>
      <c r="I2037" t="s">
        <v>136</v>
      </c>
      <c r="J2037" t="s">
        <v>137</v>
      </c>
      <c r="K2037" t="s">
        <v>144</v>
      </c>
      <c r="L2037" t="s">
        <v>6034</v>
      </c>
      <c r="M2037" t="s">
        <v>6035</v>
      </c>
      <c r="N2037">
        <v>5.3019444440000001</v>
      </c>
      <c r="O2037">
        <v>0</v>
      </c>
      <c r="P2037">
        <v>0</v>
      </c>
      <c r="Q2037">
        <v>0</v>
      </c>
      <c r="R2037">
        <v>0</v>
      </c>
      <c r="S2037">
        <v>1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445.52281004004698</v>
      </c>
      <c r="AB2037">
        <v>0</v>
      </c>
      <c r="AC2037">
        <v>0</v>
      </c>
      <c r="AD2037">
        <v>0</v>
      </c>
      <c r="AE2037">
        <v>445.52281004004698</v>
      </c>
    </row>
    <row r="2038" spans="1:31" x14ac:dyDescent="0.3">
      <c r="A2038">
        <v>2577209</v>
      </c>
      <c r="B2038">
        <v>1</v>
      </c>
      <c r="C2038" t="s">
        <v>81</v>
      </c>
      <c r="D2038" t="s">
        <v>122</v>
      </c>
      <c r="E2038" t="s">
        <v>184</v>
      </c>
      <c r="F2038" t="s">
        <v>2394</v>
      </c>
      <c r="G2038" t="s">
        <v>134</v>
      </c>
      <c r="H2038" t="s">
        <v>135</v>
      </c>
      <c r="I2038" t="s">
        <v>136</v>
      </c>
      <c r="J2038" t="s">
        <v>137</v>
      </c>
      <c r="K2038" t="s">
        <v>138</v>
      </c>
      <c r="L2038" t="s">
        <v>6036</v>
      </c>
      <c r="M2038" t="s">
        <v>6037</v>
      </c>
      <c r="N2038">
        <v>1.1916666659999999</v>
      </c>
      <c r="O2038">
        <v>1</v>
      </c>
      <c r="P2038">
        <v>205</v>
      </c>
      <c r="Q2038">
        <v>1</v>
      </c>
      <c r="R2038">
        <v>0</v>
      </c>
      <c r="S2038">
        <v>0</v>
      </c>
      <c r="T2038">
        <v>7</v>
      </c>
      <c r="U2038">
        <v>0</v>
      </c>
      <c r="V2038">
        <v>0</v>
      </c>
      <c r="W2038">
        <v>0.28072387271999999</v>
      </c>
      <c r="X2038">
        <v>22.164605608526081</v>
      </c>
      <c r="Y2038">
        <v>14.917441850046</v>
      </c>
      <c r="Z2038">
        <v>0</v>
      </c>
      <c r="AA2038">
        <v>0</v>
      </c>
      <c r="AB2038">
        <v>4.3667233932246052</v>
      </c>
      <c r="AC2038">
        <v>0</v>
      </c>
      <c r="AD2038">
        <v>0</v>
      </c>
      <c r="AE2038">
        <v>41.729494724516684</v>
      </c>
    </row>
    <row r="2039" spans="1:31" x14ac:dyDescent="0.3">
      <c r="A2039">
        <v>2576817</v>
      </c>
      <c r="B2039">
        <v>1</v>
      </c>
      <c r="C2039" t="s">
        <v>80</v>
      </c>
      <c r="D2039" t="s">
        <v>94</v>
      </c>
      <c r="E2039" t="s">
        <v>147</v>
      </c>
      <c r="F2039" t="s">
        <v>1338</v>
      </c>
      <c r="G2039" t="s">
        <v>194</v>
      </c>
      <c r="H2039" t="s">
        <v>135</v>
      </c>
      <c r="I2039" t="s">
        <v>136</v>
      </c>
      <c r="J2039" t="s">
        <v>137</v>
      </c>
      <c r="K2039" t="s">
        <v>144</v>
      </c>
      <c r="L2039" t="s">
        <v>6038</v>
      </c>
      <c r="M2039" t="s">
        <v>6039</v>
      </c>
      <c r="N2039">
        <v>4.812777777</v>
      </c>
      <c r="O2039">
        <v>0</v>
      </c>
      <c r="P2039">
        <v>74</v>
      </c>
      <c r="Q2039">
        <v>0</v>
      </c>
      <c r="R2039">
        <v>1</v>
      </c>
      <c r="S2039">
        <v>2</v>
      </c>
      <c r="T2039">
        <v>8</v>
      </c>
      <c r="U2039">
        <v>0</v>
      </c>
      <c r="V2039">
        <v>0</v>
      </c>
      <c r="W2039">
        <v>0</v>
      </c>
      <c r="X2039">
        <v>47.188234235007045</v>
      </c>
      <c r="Y2039">
        <v>0</v>
      </c>
      <c r="Z2039">
        <v>1.2311574900726501</v>
      </c>
      <c r="AA2039">
        <v>2.5657743159680004</v>
      </c>
      <c r="AB2039">
        <v>21.930379320419721</v>
      </c>
      <c r="AC2039">
        <v>0</v>
      </c>
      <c r="AD2039">
        <v>0</v>
      </c>
      <c r="AE2039">
        <v>72.915545361467409</v>
      </c>
    </row>
    <row r="2040" spans="1:31" x14ac:dyDescent="0.3">
      <c r="A2040">
        <v>2577066</v>
      </c>
      <c r="B2040">
        <v>1</v>
      </c>
      <c r="C2040" t="s">
        <v>80</v>
      </c>
      <c r="D2040" t="s">
        <v>87</v>
      </c>
      <c r="E2040" t="s">
        <v>184</v>
      </c>
      <c r="F2040" t="s">
        <v>6040</v>
      </c>
      <c r="G2040" t="s">
        <v>311</v>
      </c>
      <c r="H2040" t="s">
        <v>135</v>
      </c>
      <c r="I2040" t="s">
        <v>136</v>
      </c>
      <c r="J2040" t="s">
        <v>3</v>
      </c>
      <c r="K2040" t="s">
        <v>138</v>
      </c>
      <c r="L2040" t="s">
        <v>6041</v>
      </c>
      <c r="M2040" t="s">
        <v>6042</v>
      </c>
      <c r="N2040">
        <v>0.49083333299999998</v>
      </c>
      <c r="O2040">
        <v>0</v>
      </c>
      <c r="P2040">
        <v>1326</v>
      </c>
      <c r="Q2040">
        <v>0</v>
      </c>
      <c r="R2040">
        <v>0</v>
      </c>
      <c r="S2040">
        <v>0</v>
      </c>
      <c r="T2040">
        <v>134</v>
      </c>
      <c r="U2040">
        <v>0</v>
      </c>
      <c r="V2040">
        <v>0</v>
      </c>
      <c r="W2040">
        <v>0</v>
      </c>
      <c r="X2040">
        <v>128.55016956288097</v>
      </c>
      <c r="Y2040">
        <v>0</v>
      </c>
      <c r="Z2040">
        <v>0</v>
      </c>
      <c r="AA2040">
        <v>0</v>
      </c>
      <c r="AB2040">
        <v>70.221397194837309</v>
      </c>
      <c r="AC2040">
        <v>0</v>
      </c>
      <c r="AD2040">
        <v>0</v>
      </c>
      <c r="AE2040">
        <v>198.77156675771829</v>
      </c>
    </row>
    <row r="2041" spans="1:31" x14ac:dyDescent="0.3">
      <c r="A2041">
        <v>2577421</v>
      </c>
      <c r="B2041">
        <v>1</v>
      </c>
      <c r="C2041" t="s">
        <v>81</v>
      </c>
      <c r="D2041" t="s">
        <v>118</v>
      </c>
      <c r="E2041" t="s">
        <v>147</v>
      </c>
      <c r="F2041" t="s">
        <v>6043</v>
      </c>
      <c r="G2041" t="s">
        <v>134</v>
      </c>
      <c r="H2041" t="s">
        <v>135</v>
      </c>
      <c r="I2041" t="s">
        <v>136</v>
      </c>
      <c r="J2041" t="s">
        <v>137</v>
      </c>
      <c r="K2041" t="s">
        <v>138</v>
      </c>
      <c r="L2041" t="s">
        <v>6044</v>
      </c>
      <c r="M2041" t="s">
        <v>6045</v>
      </c>
      <c r="N2041">
        <v>4.6741666659999996</v>
      </c>
      <c r="O2041">
        <v>3</v>
      </c>
      <c r="P2041">
        <v>61</v>
      </c>
      <c r="Q2041">
        <v>41</v>
      </c>
      <c r="R2041">
        <v>97</v>
      </c>
      <c r="S2041">
        <v>2</v>
      </c>
      <c r="T2041">
        <v>26</v>
      </c>
      <c r="U2041">
        <v>0</v>
      </c>
      <c r="V2041">
        <v>0</v>
      </c>
      <c r="W2041">
        <v>17.620135438349589</v>
      </c>
      <c r="X2041">
        <v>89.441605011443528</v>
      </c>
      <c r="Y2041">
        <v>346.94775181036039</v>
      </c>
      <c r="Z2041">
        <v>1035.6422906077908</v>
      </c>
      <c r="AA2041">
        <v>2.0768483443982548</v>
      </c>
      <c r="AB2041">
        <v>131.91927216590454</v>
      </c>
      <c r="AC2041">
        <v>0</v>
      </c>
      <c r="AD2041">
        <v>0</v>
      </c>
      <c r="AE2041">
        <v>1623.6479033782471</v>
      </c>
    </row>
    <row r="2042" spans="1:31" x14ac:dyDescent="0.3">
      <c r="A2042">
        <v>2577458</v>
      </c>
      <c r="B2042">
        <v>1</v>
      </c>
      <c r="C2042" t="s">
        <v>81</v>
      </c>
      <c r="D2042" t="s">
        <v>118</v>
      </c>
      <c r="E2042" t="s">
        <v>184</v>
      </c>
      <c r="F2042" t="s">
        <v>6046</v>
      </c>
      <c r="G2042" t="s">
        <v>149</v>
      </c>
      <c r="H2042" t="s">
        <v>135</v>
      </c>
      <c r="I2042" t="s">
        <v>136</v>
      </c>
      <c r="J2042" t="s">
        <v>137</v>
      </c>
      <c r="K2042" t="s">
        <v>138</v>
      </c>
      <c r="L2042" t="s">
        <v>6047</v>
      </c>
      <c r="M2042" t="s">
        <v>6048</v>
      </c>
      <c r="N2042">
        <v>9.1094444439999993</v>
      </c>
      <c r="O2042">
        <v>0</v>
      </c>
      <c r="P2042">
        <v>0</v>
      </c>
      <c r="Q2042">
        <v>1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85.633782707352623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85.633782707352623</v>
      </c>
    </row>
    <row r="2043" spans="1:31" x14ac:dyDescent="0.3">
      <c r="A2043">
        <v>2576631</v>
      </c>
      <c r="B2043">
        <v>1</v>
      </c>
      <c r="C2043" t="s">
        <v>80</v>
      </c>
      <c r="D2043" t="s">
        <v>83</v>
      </c>
      <c r="E2043" t="s">
        <v>175</v>
      </c>
      <c r="F2043" t="s">
        <v>6049</v>
      </c>
      <c r="G2043" t="s">
        <v>213</v>
      </c>
      <c r="H2043" t="s">
        <v>157</v>
      </c>
      <c r="I2043" t="s">
        <v>136</v>
      </c>
      <c r="J2043" t="s">
        <v>137</v>
      </c>
      <c r="K2043" t="s">
        <v>138</v>
      </c>
      <c r="L2043" t="s">
        <v>6050</v>
      </c>
      <c r="M2043" t="s">
        <v>6051</v>
      </c>
      <c r="N2043">
        <v>5.1427777770000001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1</v>
      </c>
      <c r="U2043">
        <v>0</v>
      </c>
      <c r="V2043">
        <v>1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9.4712524161319998</v>
      </c>
      <c r="AC2043">
        <v>0</v>
      </c>
      <c r="AD2043">
        <v>187.7946160265175</v>
      </c>
      <c r="AE2043">
        <v>197.26586844264949</v>
      </c>
    </row>
    <row r="2044" spans="1:31" x14ac:dyDescent="0.3">
      <c r="A2044">
        <v>2577315</v>
      </c>
      <c r="B2044">
        <v>1</v>
      </c>
      <c r="C2044" t="s">
        <v>81</v>
      </c>
      <c r="D2044" t="s">
        <v>118</v>
      </c>
      <c r="E2044" t="s">
        <v>141</v>
      </c>
      <c r="F2044" t="s">
        <v>6052</v>
      </c>
      <c r="G2044" t="s">
        <v>134</v>
      </c>
      <c r="H2044" t="s">
        <v>135</v>
      </c>
      <c r="I2044" t="s">
        <v>136</v>
      </c>
      <c r="J2044" t="s">
        <v>137</v>
      </c>
      <c r="K2044" t="s">
        <v>138</v>
      </c>
      <c r="L2044" t="s">
        <v>6053</v>
      </c>
      <c r="M2044" t="s">
        <v>6054</v>
      </c>
      <c r="N2044">
        <v>0.39694444400000001</v>
      </c>
      <c r="O2044">
        <v>1</v>
      </c>
      <c r="P2044">
        <v>356</v>
      </c>
      <c r="Q2044">
        <v>53</v>
      </c>
      <c r="R2044">
        <v>42</v>
      </c>
      <c r="S2044">
        <v>23</v>
      </c>
      <c r="T2044">
        <v>35</v>
      </c>
      <c r="U2044">
        <v>12</v>
      </c>
      <c r="V2044">
        <v>0</v>
      </c>
      <c r="W2044">
        <v>0.20689941094482583</v>
      </c>
      <c r="X2044">
        <v>26.248812800538836</v>
      </c>
      <c r="Y2044">
        <v>53.173819544888268</v>
      </c>
      <c r="Z2044">
        <v>11.637625727731837</v>
      </c>
      <c r="AA2044">
        <v>57.812504228408763</v>
      </c>
      <c r="AB2044">
        <v>22.045765480891856</v>
      </c>
      <c r="AC2044">
        <v>370.06217767632774</v>
      </c>
      <c r="AD2044">
        <v>0</v>
      </c>
      <c r="AE2044">
        <v>541.18760486973213</v>
      </c>
    </row>
    <row r="2045" spans="1:31" x14ac:dyDescent="0.3">
      <c r="A2045">
        <v>2576923</v>
      </c>
      <c r="B2045">
        <v>1</v>
      </c>
      <c r="C2045" t="s">
        <v>80</v>
      </c>
      <c r="D2045" t="s">
        <v>91</v>
      </c>
      <c r="E2045" t="s">
        <v>171</v>
      </c>
      <c r="F2045" t="s">
        <v>6055</v>
      </c>
      <c r="G2045" t="s">
        <v>636</v>
      </c>
      <c r="H2045" t="s">
        <v>157</v>
      </c>
      <c r="I2045" t="s">
        <v>136</v>
      </c>
      <c r="J2045" t="s">
        <v>137</v>
      </c>
      <c r="K2045" t="s">
        <v>138</v>
      </c>
      <c r="L2045" t="s">
        <v>6056</v>
      </c>
      <c r="M2045" t="s">
        <v>6057</v>
      </c>
      <c r="N2045">
        <v>0.87111111100000005</v>
      </c>
      <c r="O2045">
        <v>0</v>
      </c>
      <c r="P2045">
        <v>6</v>
      </c>
      <c r="Q2045">
        <v>0</v>
      </c>
      <c r="R2045">
        <v>0</v>
      </c>
      <c r="S2045">
        <v>0</v>
      </c>
      <c r="T2045">
        <v>7</v>
      </c>
      <c r="U2045">
        <v>0</v>
      </c>
      <c r="V2045">
        <v>0</v>
      </c>
      <c r="W2045">
        <v>0</v>
      </c>
      <c r="X2045">
        <v>1.3495344704718024</v>
      </c>
      <c r="Y2045">
        <v>0</v>
      </c>
      <c r="Z2045">
        <v>0</v>
      </c>
      <c r="AA2045">
        <v>0</v>
      </c>
      <c r="AB2045">
        <v>2.9314949981319147</v>
      </c>
      <c r="AC2045">
        <v>0</v>
      </c>
      <c r="AD2045">
        <v>0</v>
      </c>
      <c r="AE2045">
        <v>4.2810294686037169</v>
      </c>
    </row>
    <row r="2046" spans="1:31" x14ac:dyDescent="0.3">
      <c r="A2046">
        <v>2576860</v>
      </c>
      <c r="B2046">
        <v>1</v>
      </c>
      <c r="C2046" t="s">
        <v>80</v>
      </c>
      <c r="D2046" t="s">
        <v>104</v>
      </c>
      <c r="E2046" t="s">
        <v>147</v>
      </c>
      <c r="F2046" t="s">
        <v>6058</v>
      </c>
      <c r="G2046" t="s">
        <v>134</v>
      </c>
      <c r="H2046" t="s">
        <v>135</v>
      </c>
      <c r="I2046" t="s">
        <v>136</v>
      </c>
      <c r="J2046" t="s">
        <v>137</v>
      </c>
      <c r="K2046" t="s">
        <v>138</v>
      </c>
      <c r="L2046" t="s">
        <v>6059</v>
      </c>
      <c r="M2046" t="s">
        <v>6060</v>
      </c>
      <c r="N2046">
        <v>2.1919444440000002</v>
      </c>
      <c r="O2046">
        <v>0</v>
      </c>
      <c r="P2046">
        <v>373</v>
      </c>
      <c r="Q2046">
        <v>1</v>
      </c>
      <c r="R2046">
        <v>1</v>
      </c>
      <c r="S2046">
        <v>7</v>
      </c>
      <c r="T2046">
        <v>34</v>
      </c>
      <c r="U2046">
        <v>2</v>
      </c>
      <c r="V2046">
        <v>0</v>
      </c>
      <c r="W2046">
        <v>0</v>
      </c>
      <c r="X2046">
        <v>195.01795543969092</v>
      </c>
      <c r="Y2046">
        <v>170.580000413379</v>
      </c>
      <c r="Z2046">
        <v>4.7700080479439994E-2</v>
      </c>
      <c r="AA2046">
        <v>280.82308002608312</v>
      </c>
      <c r="AB2046">
        <v>53.83754206010088</v>
      </c>
      <c r="AC2046">
        <v>470.07665807844398</v>
      </c>
      <c r="AD2046">
        <v>0</v>
      </c>
      <c r="AE2046">
        <v>1170.3829360981774</v>
      </c>
    </row>
    <row r="2047" spans="1:31" x14ac:dyDescent="0.3">
      <c r="A2047">
        <v>2577524</v>
      </c>
      <c r="B2047">
        <v>1</v>
      </c>
      <c r="C2047" t="s">
        <v>80</v>
      </c>
      <c r="D2047" t="s">
        <v>83</v>
      </c>
      <c r="E2047" t="s">
        <v>132</v>
      </c>
      <c r="F2047" t="s">
        <v>6061</v>
      </c>
      <c r="G2047" t="s">
        <v>134</v>
      </c>
      <c r="H2047" t="s">
        <v>135</v>
      </c>
      <c r="I2047" t="s">
        <v>136</v>
      </c>
      <c r="J2047" t="s">
        <v>137</v>
      </c>
      <c r="K2047" t="s">
        <v>138</v>
      </c>
      <c r="L2047" t="s">
        <v>6062</v>
      </c>
      <c r="M2047" t="s">
        <v>6063</v>
      </c>
      <c r="N2047">
        <v>0.42527777700000002</v>
      </c>
      <c r="O2047">
        <v>0</v>
      </c>
      <c r="P2047">
        <v>7008</v>
      </c>
      <c r="Q2047">
        <v>0</v>
      </c>
      <c r="R2047">
        <v>0</v>
      </c>
      <c r="S2047">
        <v>4</v>
      </c>
      <c r="T2047">
        <v>417</v>
      </c>
      <c r="U2047">
        <v>0</v>
      </c>
      <c r="V2047">
        <v>0</v>
      </c>
      <c r="W2047">
        <v>0</v>
      </c>
      <c r="X2047">
        <v>800.00528826986556</v>
      </c>
      <c r="Y2047">
        <v>0</v>
      </c>
      <c r="Z2047">
        <v>0</v>
      </c>
      <c r="AA2047">
        <v>19.965235708236623</v>
      </c>
      <c r="AB2047">
        <v>123.60065967013318</v>
      </c>
      <c r="AC2047">
        <v>0</v>
      </c>
      <c r="AD2047">
        <v>0</v>
      </c>
      <c r="AE2047">
        <v>943.57118364823532</v>
      </c>
    </row>
    <row r="2048" spans="1:31" x14ac:dyDescent="0.3">
      <c r="A2048">
        <v>2577355</v>
      </c>
      <c r="B2048">
        <v>1</v>
      </c>
      <c r="C2048" t="s">
        <v>80</v>
      </c>
      <c r="D2048" t="s">
        <v>97</v>
      </c>
      <c r="E2048" t="s">
        <v>175</v>
      </c>
      <c r="F2048" t="s">
        <v>6064</v>
      </c>
      <c r="G2048" t="s">
        <v>202</v>
      </c>
      <c r="H2048" t="s">
        <v>157</v>
      </c>
      <c r="I2048" t="s">
        <v>136</v>
      </c>
      <c r="J2048" t="s">
        <v>137</v>
      </c>
      <c r="K2048" t="s">
        <v>138</v>
      </c>
      <c r="L2048" t="s">
        <v>6065</v>
      </c>
      <c r="M2048" t="s">
        <v>6066</v>
      </c>
      <c r="N2048">
        <v>0.14000000000000001</v>
      </c>
      <c r="O2048">
        <v>0</v>
      </c>
      <c r="P2048">
        <v>7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0.30145787857248002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0.30145787857248002</v>
      </c>
    </row>
    <row r="2049" spans="1:31" x14ac:dyDescent="0.3">
      <c r="A2049">
        <v>2576691</v>
      </c>
      <c r="B2049">
        <v>1</v>
      </c>
      <c r="C2049" t="s">
        <v>81</v>
      </c>
      <c r="D2049" t="s">
        <v>118</v>
      </c>
      <c r="E2049" t="s">
        <v>171</v>
      </c>
      <c r="F2049" t="s">
        <v>6067</v>
      </c>
      <c r="G2049" t="s">
        <v>301</v>
      </c>
      <c r="H2049" t="s">
        <v>157</v>
      </c>
      <c r="I2049" t="s">
        <v>136</v>
      </c>
      <c r="J2049" t="s">
        <v>137</v>
      </c>
      <c r="K2049" t="s">
        <v>144</v>
      </c>
      <c r="L2049" t="s">
        <v>6068</v>
      </c>
      <c r="M2049" t="s">
        <v>6069</v>
      </c>
      <c r="N2049">
        <v>1.1188888880000001</v>
      </c>
      <c r="O2049">
        <v>0</v>
      </c>
      <c r="P2049">
        <v>192</v>
      </c>
      <c r="Q2049">
        <v>0</v>
      </c>
      <c r="R2049">
        <v>0</v>
      </c>
      <c r="S2049">
        <v>0</v>
      </c>
      <c r="T2049">
        <v>34</v>
      </c>
      <c r="U2049">
        <v>0</v>
      </c>
      <c r="V2049">
        <v>0</v>
      </c>
      <c r="W2049">
        <v>0</v>
      </c>
      <c r="X2049">
        <v>40.792242755141949</v>
      </c>
      <c r="Y2049">
        <v>0</v>
      </c>
      <c r="Z2049">
        <v>0</v>
      </c>
      <c r="AA2049">
        <v>0</v>
      </c>
      <c r="AB2049">
        <v>40.008559612350751</v>
      </c>
      <c r="AC2049">
        <v>0</v>
      </c>
      <c r="AD2049">
        <v>0</v>
      </c>
      <c r="AE2049">
        <v>80.800802367492707</v>
      </c>
    </row>
    <row r="2050" spans="1:31" x14ac:dyDescent="0.3">
      <c r="A2050">
        <v>2577332</v>
      </c>
      <c r="B2050">
        <v>1</v>
      </c>
      <c r="C2050" t="s">
        <v>81</v>
      </c>
      <c r="D2050" t="s">
        <v>118</v>
      </c>
      <c r="E2050" t="s">
        <v>147</v>
      </c>
      <c r="F2050" t="s">
        <v>6070</v>
      </c>
      <c r="G2050" t="s">
        <v>134</v>
      </c>
      <c r="H2050" t="s">
        <v>135</v>
      </c>
      <c r="I2050" t="s">
        <v>136</v>
      </c>
      <c r="J2050" t="s">
        <v>137</v>
      </c>
      <c r="K2050" t="s">
        <v>138</v>
      </c>
      <c r="L2050" t="s">
        <v>6071</v>
      </c>
      <c r="M2050" t="s">
        <v>6072</v>
      </c>
      <c r="N2050">
        <v>7.8611110999999997E-2</v>
      </c>
      <c r="O2050">
        <v>0</v>
      </c>
      <c r="P2050">
        <v>73</v>
      </c>
      <c r="Q2050">
        <v>32</v>
      </c>
      <c r="R2050">
        <v>41</v>
      </c>
      <c r="S2050">
        <v>0</v>
      </c>
      <c r="T2050">
        <v>8</v>
      </c>
      <c r="U2050">
        <v>0</v>
      </c>
      <c r="V2050">
        <v>1</v>
      </c>
      <c r="W2050">
        <v>0</v>
      </c>
      <c r="X2050">
        <v>1.395305679420543</v>
      </c>
      <c r="Y2050">
        <v>10.608801343489771</v>
      </c>
      <c r="Z2050">
        <v>9.4210464109488914</v>
      </c>
      <c r="AA2050">
        <v>0</v>
      </c>
      <c r="AB2050">
        <v>0.44563662498356998</v>
      </c>
      <c r="AC2050">
        <v>0</v>
      </c>
      <c r="AD2050">
        <v>1.2441944066666666</v>
      </c>
      <c r="AE2050">
        <v>23.114984465509444</v>
      </c>
    </row>
    <row r="2051" spans="1:31" x14ac:dyDescent="0.3">
      <c r="A2051">
        <v>2577501</v>
      </c>
      <c r="B2051">
        <v>1</v>
      </c>
      <c r="C2051" t="s">
        <v>80</v>
      </c>
      <c r="D2051" t="s">
        <v>102</v>
      </c>
      <c r="E2051" t="s">
        <v>132</v>
      </c>
      <c r="F2051" t="s">
        <v>6073</v>
      </c>
      <c r="G2051" t="s">
        <v>134</v>
      </c>
      <c r="H2051" t="s">
        <v>135</v>
      </c>
      <c r="I2051" t="s">
        <v>136</v>
      </c>
      <c r="J2051" t="s">
        <v>137</v>
      </c>
      <c r="K2051" t="s">
        <v>138</v>
      </c>
      <c r="L2051" t="s">
        <v>6074</v>
      </c>
      <c r="M2051" t="s">
        <v>6075</v>
      </c>
      <c r="N2051">
        <v>6.4709165999999999E-2</v>
      </c>
      <c r="O2051">
        <v>0</v>
      </c>
      <c r="P2051">
        <v>18</v>
      </c>
      <c r="Q2051">
        <v>2</v>
      </c>
      <c r="R2051">
        <v>167</v>
      </c>
      <c r="S2051">
        <v>0</v>
      </c>
      <c r="T2051">
        <v>44</v>
      </c>
      <c r="U2051">
        <v>0</v>
      </c>
      <c r="V2051">
        <v>0</v>
      </c>
      <c r="W2051">
        <v>0</v>
      </c>
      <c r="X2051">
        <v>0.75265323173964005</v>
      </c>
      <c r="Y2051">
        <v>0.31850201275709339</v>
      </c>
      <c r="Z2051">
        <v>23.64621437291218</v>
      </c>
      <c r="AA2051">
        <v>0</v>
      </c>
      <c r="AB2051">
        <v>3.0475421158286919</v>
      </c>
      <c r="AC2051">
        <v>0</v>
      </c>
      <c r="AD2051">
        <v>0</v>
      </c>
      <c r="AE2051">
        <v>27.764911733237604</v>
      </c>
    </row>
    <row r="2052" spans="1:31" x14ac:dyDescent="0.3">
      <c r="A2052">
        <v>2577378</v>
      </c>
      <c r="B2052">
        <v>1</v>
      </c>
      <c r="C2052" t="s">
        <v>80</v>
      </c>
      <c r="D2052" t="s">
        <v>106</v>
      </c>
      <c r="E2052" t="s">
        <v>141</v>
      </c>
      <c r="F2052" t="s">
        <v>5077</v>
      </c>
      <c r="G2052" t="s">
        <v>134</v>
      </c>
      <c r="H2052" t="s">
        <v>135</v>
      </c>
      <c r="I2052" t="s">
        <v>136</v>
      </c>
      <c r="J2052" t="s">
        <v>137</v>
      </c>
      <c r="K2052" t="s">
        <v>138</v>
      </c>
      <c r="L2052" t="s">
        <v>6076</v>
      </c>
      <c r="M2052" t="s">
        <v>6077</v>
      </c>
      <c r="N2052">
        <v>2.360833333</v>
      </c>
      <c r="O2052">
        <v>1</v>
      </c>
      <c r="P2052">
        <v>0</v>
      </c>
      <c r="Q2052">
        <v>12</v>
      </c>
      <c r="R2052">
        <v>124</v>
      </c>
      <c r="S2052">
        <v>5</v>
      </c>
      <c r="T2052">
        <v>38</v>
      </c>
      <c r="U2052">
        <v>0</v>
      </c>
      <c r="V2052">
        <v>0</v>
      </c>
      <c r="W2052">
        <v>7.0732201448096008</v>
      </c>
      <c r="X2052">
        <v>0</v>
      </c>
      <c r="Y2052">
        <v>212.88934777331446</v>
      </c>
      <c r="Z2052">
        <v>573.64777937209215</v>
      </c>
      <c r="AA2052">
        <v>181.03438937624512</v>
      </c>
      <c r="AB2052">
        <v>116.62713370048925</v>
      </c>
      <c r="AC2052">
        <v>0</v>
      </c>
      <c r="AD2052">
        <v>0</v>
      </c>
      <c r="AE2052">
        <v>1091.2718703669507</v>
      </c>
    </row>
    <row r="2053" spans="1:31" x14ac:dyDescent="0.3">
      <c r="A2053">
        <v>2576937</v>
      </c>
      <c r="B2053">
        <v>1</v>
      </c>
      <c r="C2053" t="s">
        <v>80</v>
      </c>
      <c r="D2053" t="s">
        <v>89</v>
      </c>
      <c r="E2053" t="s">
        <v>141</v>
      </c>
      <c r="F2053" t="s">
        <v>6078</v>
      </c>
      <c r="G2053" t="s">
        <v>318</v>
      </c>
      <c r="H2053" t="s">
        <v>135</v>
      </c>
      <c r="I2053" t="s">
        <v>136</v>
      </c>
      <c r="J2053" t="s">
        <v>137</v>
      </c>
      <c r="K2053" t="s">
        <v>138</v>
      </c>
      <c r="L2053" t="s">
        <v>6079</v>
      </c>
      <c r="M2053" t="s">
        <v>6080</v>
      </c>
      <c r="N2053">
        <v>9.9444444000000007E-2</v>
      </c>
      <c r="O2053">
        <v>0</v>
      </c>
      <c r="P2053">
        <v>2107</v>
      </c>
      <c r="Q2053">
        <v>0</v>
      </c>
      <c r="R2053">
        <v>38</v>
      </c>
      <c r="S2053">
        <v>1</v>
      </c>
      <c r="T2053">
        <v>418</v>
      </c>
      <c r="U2053">
        <v>0</v>
      </c>
      <c r="V2053">
        <v>0</v>
      </c>
      <c r="W2053">
        <v>0</v>
      </c>
      <c r="X2053">
        <v>58.171627178822675</v>
      </c>
      <c r="Y2053">
        <v>0</v>
      </c>
      <c r="Z2053">
        <v>1.6264413126937756</v>
      </c>
      <c r="AA2053">
        <v>11.274043132986135</v>
      </c>
      <c r="AB2053">
        <v>121.78232623401533</v>
      </c>
      <c r="AC2053">
        <v>0</v>
      </c>
      <c r="AD2053">
        <v>0</v>
      </c>
      <c r="AE2053">
        <v>192.85443785851791</v>
      </c>
    </row>
    <row r="2054" spans="1:31" x14ac:dyDescent="0.3">
      <c r="A2054">
        <v>2576854</v>
      </c>
      <c r="B2054">
        <v>1</v>
      </c>
      <c r="C2054" t="s">
        <v>80</v>
      </c>
      <c r="D2054" t="s">
        <v>93</v>
      </c>
      <c r="E2054" t="s">
        <v>184</v>
      </c>
      <c r="F2054" t="s">
        <v>6081</v>
      </c>
      <c r="G2054" t="s">
        <v>254</v>
      </c>
      <c r="H2054" t="s">
        <v>135</v>
      </c>
      <c r="I2054" t="s">
        <v>136</v>
      </c>
      <c r="J2054" t="s">
        <v>137</v>
      </c>
      <c r="K2054" t="s">
        <v>138</v>
      </c>
      <c r="L2054" t="s">
        <v>6082</v>
      </c>
      <c r="M2054" t="s">
        <v>6083</v>
      </c>
      <c r="N2054">
        <v>4.8766666660000002</v>
      </c>
      <c r="O2054">
        <v>0</v>
      </c>
      <c r="P2054">
        <v>0</v>
      </c>
      <c r="Q2054">
        <v>1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39.306661790957676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39.306661790957676</v>
      </c>
    </row>
    <row r="2055" spans="1:31" x14ac:dyDescent="0.3">
      <c r="A2055">
        <v>2577484</v>
      </c>
      <c r="B2055">
        <v>1</v>
      </c>
      <c r="C2055" t="s">
        <v>80</v>
      </c>
      <c r="D2055" t="s">
        <v>92</v>
      </c>
      <c r="E2055" t="s">
        <v>141</v>
      </c>
      <c r="F2055" t="s">
        <v>6084</v>
      </c>
      <c r="G2055" t="s">
        <v>134</v>
      </c>
      <c r="H2055" t="s">
        <v>135</v>
      </c>
      <c r="I2055" t="s">
        <v>136</v>
      </c>
      <c r="J2055" t="s">
        <v>137</v>
      </c>
      <c r="K2055" t="s">
        <v>138</v>
      </c>
      <c r="L2055" t="s">
        <v>6085</v>
      </c>
      <c r="M2055" t="s">
        <v>6086</v>
      </c>
      <c r="N2055">
        <v>0.80305555500000003</v>
      </c>
      <c r="O2055">
        <v>0</v>
      </c>
      <c r="P2055">
        <v>2924</v>
      </c>
      <c r="Q2055">
        <v>0</v>
      </c>
      <c r="R2055">
        <v>18</v>
      </c>
      <c r="S2055">
        <v>5</v>
      </c>
      <c r="T2055">
        <v>368</v>
      </c>
      <c r="U2055">
        <v>0</v>
      </c>
      <c r="V2055">
        <v>0</v>
      </c>
      <c r="W2055">
        <v>0</v>
      </c>
      <c r="X2055">
        <v>456.19711398459071</v>
      </c>
      <c r="Y2055">
        <v>0</v>
      </c>
      <c r="Z2055">
        <v>3.0647952819515734</v>
      </c>
      <c r="AA2055">
        <v>38.503440451195502</v>
      </c>
      <c r="AB2055">
        <v>234.61563463346192</v>
      </c>
      <c r="AC2055">
        <v>0</v>
      </c>
      <c r="AD2055">
        <v>0</v>
      </c>
      <c r="AE2055">
        <v>732.38098435119969</v>
      </c>
    </row>
    <row r="2056" spans="1:31" x14ac:dyDescent="0.3">
      <c r="A2056">
        <v>2577152</v>
      </c>
      <c r="B2056">
        <v>1</v>
      </c>
      <c r="C2056" t="s">
        <v>80</v>
      </c>
      <c r="D2056" t="s">
        <v>86</v>
      </c>
      <c r="E2056" t="s">
        <v>166</v>
      </c>
      <c r="F2056" t="s">
        <v>6087</v>
      </c>
      <c r="G2056" t="s">
        <v>311</v>
      </c>
      <c r="H2056" t="s">
        <v>157</v>
      </c>
      <c r="I2056" t="s">
        <v>136</v>
      </c>
      <c r="J2056" t="s">
        <v>3</v>
      </c>
      <c r="K2056" t="s">
        <v>138</v>
      </c>
      <c r="L2056" t="s">
        <v>6088</v>
      </c>
      <c r="M2056" t="s">
        <v>6089</v>
      </c>
      <c r="N2056">
        <v>3.2425000000000002</v>
      </c>
      <c r="O2056">
        <v>0</v>
      </c>
      <c r="P2056">
        <v>1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2.0399564249941728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2.0399564249941728</v>
      </c>
    </row>
    <row r="2057" spans="1:31" x14ac:dyDescent="0.3">
      <c r="A2057">
        <v>2576797</v>
      </c>
      <c r="B2057">
        <v>1</v>
      </c>
      <c r="C2057" t="s">
        <v>80</v>
      </c>
      <c r="D2057" t="s">
        <v>96</v>
      </c>
      <c r="E2057" t="s">
        <v>166</v>
      </c>
      <c r="F2057" t="s">
        <v>6090</v>
      </c>
      <c r="G2057" t="s">
        <v>198</v>
      </c>
      <c r="H2057" t="s">
        <v>157</v>
      </c>
      <c r="I2057" t="s">
        <v>136</v>
      </c>
      <c r="J2057" t="s">
        <v>137</v>
      </c>
      <c r="K2057" t="s">
        <v>138</v>
      </c>
      <c r="L2057" t="s">
        <v>6091</v>
      </c>
      <c r="M2057" t="s">
        <v>6092</v>
      </c>
      <c r="N2057">
        <v>3.5588888879999998</v>
      </c>
      <c r="O2057">
        <v>0</v>
      </c>
      <c r="P2057">
        <v>1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0.27438532172913338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0.27438532172913338</v>
      </c>
    </row>
    <row r="2058" spans="1:31" x14ac:dyDescent="0.3">
      <c r="A2058">
        <v>2577292</v>
      </c>
      <c r="B2058">
        <v>1</v>
      </c>
      <c r="C2058" t="s">
        <v>81</v>
      </c>
      <c r="D2058" t="s">
        <v>118</v>
      </c>
      <c r="E2058" t="s">
        <v>147</v>
      </c>
      <c r="F2058" t="s">
        <v>6093</v>
      </c>
      <c r="G2058" t="s">
        <v>134</v>
      </c>
      <c r="H2058" t="s">
        <v>135</v>
      </c>
      <c r="I2058" t="s">
        <v>680</v>
      </c>
      <c r="J2058" t="s">
        <v>137</v>
      </c>
      <c r="K2058" t="s">
        <v>138</v>
      </c>
      <c r="L2058" t="s">
        <v>6094</v>
      </c>
      <c r="M2058" t="s">
        <v>6095</v>
      </c>
      <c r="N2058">
        <v>1.2222222E-2</v>
      </c>
      <c r="O2058">
        <v>1</v>
      </c>
      <c r="P2058">
        <v>141</v>
      </c>
      <c r="Q2058">
        <v>40</v>
      </c>
      <c r="R2058">
        <v>85</v>
      </c>
      <c r="S2058">
        <v>7</v>
      </c>
      <c r="T2058">
        <v>20</v>
      </c>
      <c r="U2058">
        <v>0</v>
      </c>
      <c r="V2058">
        <v>0</v>
      </c>
      <c r="W2058">
        <v>2.9345289600000001E-3</v>
      </c>
      <c r="X2058">
        <v>0.31101639716319324</v>
      </c>
      <c r="Y2058">
        <v>1.6595881574662135</v>
      </c>
      <c r="Z2058">
        <v>3.2571999411335999</v>
      </c>
      <c r="AA2058">
        <v>0.39315410769836667</v>
      </c>
      <c r="AB2058">
        <v>0.30627870460176004</v>
      </c>
      <c r="AC2058">
        <v>0</v>
      </c>
      <c r="AD2058">
        <v>0</v>
      </c>
      <c r="AE2058">
        <v>5.9301718370231331</v>
      </c>
    </row>
    <row r="2059" spans="1:31" x14ac:dyDescent="0.3">
      <c r="A2059">
        <v>2576751</v>
      </c>
      <c r="B2059">
        <v>1</v>
      </c>
      <c r="C2059" t="s">
        <v>80</v>
      </c>
      <c r="D2059" t="s">
        <v>97</v>
      </c>
      <c r="E2059" t="s">
        <v>166</v>
      </c>
      <c r="F2059" t="s">
        <v>6096</v>
      </c>
      <c r="G2059" t="s">
        <v>198</v>
      </c>
      <c r="H2059" t="s">
        <v>157</v>
      </c>
      <c r="I2059" t="s">
        <v>136</v>
      </c>
      <c r="J2059" t="s">
        <v>137</v>
      </c>
      <c r="K2059" t="s">
        <v>138</v>
      </c>
      <c r="L2059" t="s">
        <v>6097</v>
      </c>
      <c r="M2059" t="s">
        <v>6098</v>
      </c>
      <c r="N2059">
        <v>5.4691666659999996</v>
      </c>
      <c r="O2059">
        <v>0</v>
      </c>
      <c r="P2059">
        <v>1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3.8742672072491153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3.8742672072491153</v>
      </c>
    </row>
    <row r="2060" spans="1:31" x14ac:dyDescent="0.3">
      <c r="A2060">
        <v>2577046</v>
      </c>
      <c r="B2060">
        <v>1</v>
      </c>
      <c r="C2060" t="s">
        <v>80</v>
      </c>
      <c r="D2060" t="s">
        <v>90</v>
      </c>
      <c r="E2060" t="s">
        <v>166</v>
      </c>
      <c r="F2060" t="s">
        <v>6099</v>
      </c>
      <c r="G2060" t="s">
        <v>311</v>
      </c>
      <c r="H2060" t="s">
        <v>157</v>
      </c>
      <c r="I2060" t="s">
        <v>136</v>
      </c>
      <c r="J2060" t="s">
        <v>3</v>
      </c>
      <c r="K2060" t="s">
        <v>138</v>
      </c>
      <c r="L2060" t="s">
        <v>6100</v>
      </c>
      <c r="M2060" t="s">
        <v>6101</v>
      </c>
      <c r="N2060">
        <v>3.0247222219999998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1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</row>
    <row r="2061" spans="1:31" x14ac:dyDescent="0.3">
      <c r="A2061">
        <v>2577441</v>
      </c>
      <c r="B2061">
        <v>1</v>
      </c>
      <c r="C2061" t="s">
        <v>81</v>
      </c>
      <c r="D2061" t="s">
        <v>112</v>
      </c>
      <c r="E2061" t="s">
        <v>141</v>
      </c>
      <c r="F2061" t="s">
        <v>6102</v>
      </c>
      <c r="G2061" t="s">
        <v>134</v>
      </c>
      <c r="H2061" t="s">
        <v>135</v>
      </c>
      <c r="I2061" t="s">
        <v>136</v>
      </c>
      <c r="J2061" t="s">
        <v>137</v>
      </c>
      <c r="K2061" t="s">
        <v>138</v>
      </c>
      <c r="L2061" t="s">
        <v>6103</v>
      </c>
      <c r="M2061" t="s">
        <v>6104</v>
      </c>
      <c r="N2061">
        <v>1.907777777</v>
      </c>
      <c r="O2061">
        <v>4</v>
      </c>
      <c r="P2061">
        <v>894</v>
      </c>
      <c r="Q2061">
        <v>2</v>
      </c>
      <c r="R2061">
        <v>78</v>
      </c>
      <c r="S2061">
        <v>3</v>
      </c>
      <c r="T2061">
        <v>30</v>
      </c>
      <c r="U2061">
        <v>0</v>
      </c>
      <c r="V2061">
        <v>0</v>
      </c>
      <c r="W2061">
        <v>1.8834703419200001</v>
      </c>
      <c r="X2061">
        <v>158.4172567993383</v>
      </c>
      <c r="Y2061">
        <v>17.072692635714617</v>
      </c>
      <c r="Z2061">
        <v>37.89340268905169</v>
      </c>
      <c r="AA2061">
        <v>5.6779850396666145</v>
      </c>
      <c r="AB2061">
        <v>14.936570874448535</v>
      </c>
      <c r="AC2061">
        <v>0</v>
      </c>
      <c r="AD2061">
        <v>0</v>
      </c>
      <c r="AE2061">
        <v>235.88137838013978</v>
      </c>
    </row>
    <row r="2062" spans="1:31" x14ac:dyDescent="0.3">
      <c r="A2062">
        <v>2577063</v>
      </c>
      <c r="B2062">
        <v>1</v>
      </c>
      <c r="C2062" t="s">
        <v>80</v>
      </c>
      <c r="D2062" t="s">
        <v>106</v>
      </c>
      <c r="E2062" t="s">
        <v>141</v>
      </c>
      <c r="F2062" t="s">
        <v>6105</v>
      </c>
      <c r="G2062" t="s">
        <v>134</v>
      </c>
      <c r="H2062" t="s">
        <v>135</v>
      </c>
      <c r="I2062" t="s">
        <v>136</v>
      </c>
      <c r="J2062" t="s">
        <v>137</v>
      </c>
      <c r="K2062" t="s">
        <v>138</v>
      </c>
      <c r="L2062" t="s">
        <v>6106</v>
      </c>
      <c r="M2062" t="s">
        <v>6107</v>
      </c>
      <c r="N2062">
        <v>1.0738888879999999</v>
      </c>
      <c r="O2062">
        <v>0</v>
      </c>
      <c r="P2062">
        <v>4</v>
      </c>
      <c r="Q2062">
        <v>31</v>
      </c>
      <c r="R2062">
        <v>265</v>
      </c>
      <c r="S2062">
        <v>9</v>
      </c>
      <c r="T2062">
        <v>61</v>
      </c>
      <c r="U2062">
        <v>0</v>
      </c>
      <c r="V2062">
        <v>0</v>
      </c>
      <c r="W2062">
        <v>0</v>
      </c>
      <c r="X2062">
        <v>3.4592132251182584</v>
      </c>
      <c r="Y2062">
        <v>187.16865250022474</v>
      </c>
      <c r="Z2062">
        <v>759.53897713393405</v>
      </c>
      <c r="AA2062">
        <v>138.43574236102327</v>
      </c>
      <c r="AB2062">
        <v>253.19164304838563</v>
      </c>
      <c r="AC2062">
        <v>0</v>
      </c>
      <c r="AD2062">
        <v>0</v>
      </c>
      <c r="AE2062">
        <v>1341.7942282686861</v>
      </c>
    </row>
    <row r="2063" spans="1:31" x14ac:dyDescent="0.3">
      <c r="A2063">
        <v>2576708</v>
      </c>
      <c r="B2063">
        <v>1</v>
      </c>
      <c r="C2063" t="s">
        <v>80</v>
      </c>
      <c r="D2063" t="s">
        <v>101</v>
      </c>
      <c r="E2063" t="s">
        <v>147</v>
      </c>
      <c r="F2063" t="s">
        <v>6108</v>
      </c>
      <c r="G2063" t="s">
        <v>194</v>
      </c>
      <c r="H2063" t="s">
        <v>135</v>
      </c>
      <c r="I2063" t="s">
        <v>136</v>
      </c>
      <c r="J2063" t="s">
        <v>137</v>
      </c>
      <c r="K2063" t="s">
        <v>144</v>
      </c>
      <c r="L2063" t="s">
        <v>6109</v>
      </c>
      <c r="M2063" t="s">
        <v>6110</v>
      </c>
      <c r="N2063">
        <v>7.2077777770000004</v>
      </c>
      <c r="O2063">
        <v>25</v>
      </c>
      <c r="P2063">
        <v>794</v>
      </c>
      <c r="Q2063">
        <v>47</v>
      </c>
      <c r="R2063">
        <v>24</v>
      </c>
      <c r="S2063">
        <v>38</v>
      </c>
      <c r="T2063">
        <v>117</v>
      </c>
      <c r="U2063">
        <v>4</v>
      </c>
      <c r="V2063">
        <v>0</v>
      </c>
      <c r="W2063">
        <v>172.40156587649145</v>
      </c>
      <c r="X2063">
        <v>1568.1223427409516</v>
      </c>
      <c r="Y2063">
        <v>4587.1337537616173</v>
      </c>
      <c r="Z2063">
        <v>110.00429948740954</v>
      </c>
      <c r="AA2063">
        <v>5298.3845938655659</v>
      </c>
      <c r="AB2063">
        <v>1147.6654628909866</v>
      </c>
      <c r="AC2063">
        <v>4055.1956494171668</v>
      </c>
      <c r="AD2063">
        <v>0</v>
      </c>
      <c r="AE2063">
        <v>16938.907668040189</v>
      </c>
    </row>
    <row r="2064" spans="1:31" x14ac:dyDescent="0.3">
      <c r="A2064">
        <v>2576940</v>
      </c>
      <c r="B2064">
        <v>1</v>
      </c>
      <c r="C2064" t="s">
        <v>81</v>
      </c>
      <c r="D2064" t="s">
        <v>118</v>
      </c>
      <c r="E2064" t="s">
        <v>147</v>
      </c>
      <c r="F2064" t="s">
        <v>6111</v>
      </c>
      <c r="G2064" t="s">
        <v>134</v>
      </c>
      <c r="H2064" t="s">
        <v>135</v>
      </c>
      <c r="I2064" t="s">
        <v>136</v>
      </c>
      <c r="J2064" t="s">
        <v>137</v>
      </c>
      <c r="K2064" t="s">
        <v>138</v>
      </c>
      <c r="L2064" t="s">
        <v>6112</v>
      </c>
      <c r="M2064" t="s">
        <v>6113</v>
      </c>
      <c r="N2064">
        <v>1.8505555549999999</v>
      </c>
      <c r="O2064">
        <v>2</v>
      </c>
      <c r="P2064">
        <v>454</v>
      </c>
      <c r="Q2064">
        <v>50</v>
      </c>
      <c r="R2064">
        <v>68</v>
      </c>
      <c r="S2064">
        <v>20</v>
      </c>
      <c r="T2064">
        <v>47</v>
      </c>
      <c r="U2064">
        <v>0</v>
      </c>
      <c r="V2064">
        <v>0</v>
      </c>
      <c r="W2064">
        <v>1.6133992360294434</v>
      </c>
      <c r="X2064">
        <v>201.83546996958279</v>
      </c>
      <c r="Y2064">
        <v>327.31387352469426</v>
      </c>
      <c r="Z2064">
        <v>113.95374199494105</v>
      </c>
      <c r="AA2064">
        <v>465.50423114654882</v>
      </c>
      <c r="AB2064">
        <v>70.481717713830918</v>
      </c>
      <c r="AC2064">
        <v>0</v>
      </c>
      <c r="AD2064">
        <v>0</v>
      </c>
      <c r="AE2064">
        <v>1180.7024335856274</v>
      </c>
    </row>
    <row r="2065" spans="1:31" x14ac:dyDescent="0.3">
      <c r="A2065">
        <v>2577106</v>
      </c>
      <c r="B2065">
        <v>1</v>
      </c>
      <c r="C2065" t="s">
        <v>80</v>
      </c>
      <c r="D2065" t="s">
        <v>107</v>
      </c>
      <c r="E2065" t="s">
        <v>171</v>
      </c>
      <c r="F2065" t="s">
        <v>6114</v>
      </c>
      <c r="G2065" t="s">
        <v>190</v>
      </c>
      <c r="H2065" t="s">
        <v>157</v>
      </c>
      <c r="I2065" t="s">
        <v>136</v>
      </c>
      <c r="J2065" t="s">
        <v>137</v>
      </c>
      <c r="K2065" t="s">
        <v>138</v>
      </c>
      <c r="L2065" t="s">
        <v>6115</v>
      </c>
      <c r="M2065" t="s">
        <v>6116</v>
      </c>
      <c r="N2065">
        <v>1.2691666660000001</v>
      </c>
      <c r="O2065">
        <v>0</v>
      </c>
      <c r="P2065">
        <v>77</v>
      </c>
      <c r="Q2065">
        <v>0</v>
      </c>
      <c r="R2065">
        <v>0</v>
      </c>
      <c r="S2065">
        <v>0</v>
      </c>
      <c r="T2065">
        <v>5</v>
      </c>
      <c r="U2065">
        <v>0</v>
      </c>
      <c r="V2065">
        <v>0</v>
      </c>
      <c r="W2065">
        <v>0</v>
      </c>
      <c r="X2065">
        <v>15.49719908311868</v>
      </c>
      <c r="Y2065">
        <v>0</v>
      </c>
      <c r="Z2065">
        <v>0</v>
      </c>
      <c r="AA2065">
        <v>0</v>
      </c>
      <c r="AB2065">
        <v>10.077488570076001</v>
      </c>
      <c r="AC2065">
        <v>0</v>
      </c>
      <c r="AD2065">
        <v>0</v>
      </c>
      <c r="AE2065">
        <v>25.57468765319468</v>
      </c>
    </row>
    <row r="2066" spans="1:31" x14ac:dyDescent="0.3">
      <c r="A2066">
        <v>2577232</v>
      </c>
      <c r="B2066">
        <v>1</v>
      </c>
      <c r="C2066" t="s">
        <v>80</v>
      </c>
      <c r="D2066" t="s">
        <v>105</v>
      </c>
      <c r="E2066" t="s">
        <v>166</v>
      </c>
      <c r="F2066" t="s">
        <v>6117</v>
      </c>
      <c r="G2066" t="s">
        <v>168</v>
      </c>
      <c r="H2066" t="s">
        <v>157</v>
      </c>
      <c r="I2066" t="s">
        <v>136</v>
      </c>
      <c r="J2066" t="s">
        <v>137</v>
      </c>
      <c r="K2066" t="s">
        <v>138</v>
      </c>
      <c r="L2066" t="s">
        <v>6118</v>
      </c>
      <c r="M2066" t="s">
        <v>6119</v>
      </c>
      <c r="N2066">
        <v>2.832777777</v>
      </c>
      <c r="O2066">
        <v>0</v>
      </c>
      <c r="P2066">
        <v>1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0.58925497228975665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0.58925497228975665</v>
      </c>
    </row>
    <row r="2067" spans="1:31" x14ac:dyDescent="0.3">
      <c r="A2067">
        <v>2576771</v>
      </c>
      <c r="B2067">
        <v>1</v>
      </c>
      <c r="C2067" t="s">
        <v>80</v>
      </c>
      <c r="D2067" t="s">
        <v>103</v>
      </c>
      <c r="E2067" t="s">
        <v>155</v>
      </c>
      <c r="F2067" t="s">
        <v>6120</v>
      </c>
      <c r="G2067" t="s">
        <v>301</v>
      </c>
      <c r="H2067" t="s">
        <v>157</v>
      </c>
      <c r="I2067" t="s">
        <v>136</v>
      </c>
      <c r="J2067" t="s">
        <v>137</v>
      </c>
      <c r="K2067" t="s">
        <v>144</v>
      </c>
      <c r="L2067" t="s">
        <v>6121</v>
      </c>
      <c r="M2067" t="s">
        <v>6122</v>
      </c>
      <c r="N2067">
        <v>6.0336111109999999</v>
      </c>
      <c r="O2067">
        <v>0</v>
      </c>
      <c r="P2067">
        <v>374</v>
      </c>
      <c r="Q2067">
        <v>0</v>
      </c>
      <c r="R2067">
        <v>0</v>
      </c>
      <c r="S2067">
        <v>0</v>
      </c>
      <c r="T2067">
        <v>45</v>
      </c>
      <c r="U2067">
        <v>0</v>
      </c>
      <c r="V2067">
        <v>0</v>
      </c>
      <c r="W2067">
        <v>0</v>
      </c>
      <c r="X2067">
        <v>587.88395723074439</v>
      </c>
      <c r="Y2067">
        <v>0</v>
      </c>
      <c r="Z2067">
        <v>0</v>
      </c>
      <c r="AA2067">
        <v>0</v>
      </c>
      <c r="AB2067">
        <v>396.3453815189572</v>
      </c>
      <c r="AC2067">
        <v>0</v>
      </c>
      <c r="AD2067">
        <v>0</v>
      </c>
      <c r="AE2067">
        <v>984.22933874970158</v>
      </c>
    </row>
    <row r="2068" spans="1:31" x14ac:dyDescent="0.3">
      <c r="A2068">
        <v>2576877</v>
      </c>
      <c r="B2068">
        <v>1</v>
      </c>
      <c r="C2068" t="s">
        <v>80</v>
      </c>
      <c r="D2068" t="s">
        <v>100</v>
      </c>
      <c r="E2068" t="s">
        <v>147</v>
      </c>
      <c r="F2068" t="s">
        <v>692</v>
      </c>
      <c r="G2068" t="s">
        <v>301</v>
      </c>
      <c r="H2068" t="s">
        <v>135</v>
      </c>
      <c r="I2068" t="s">
        <v>136</v>
      </c>
      <c r="J2068" t="s">
        <v>137</v>
      </c>
      <c r="K2068" t="s">
        <v>144</v>
      </c>
      <c r="L2068" t="s">
        <v>6123</v>
      </c>
      <c r="M2068" t="s">
        <v>6124</v>
      </c>
      <c r="N2068">
        <v>4.6263888880000001</v>
      </c>
      <c r="O2068">
        <v>0</v>
      </c>
      <c r="P2068">
        <v>478</v>
      </c>
      <c r="Q2068">
        <v>1</v>
      </c>
      <c r="R2068">
        <v>42</v>
      </c>
      <c r="S2068">
        <v>0</v>
      </c>
      <c r="T2068">
        <v>69</v>
      </c>
      <c r="U2068">
        <v>0</v>
      </c>
      <c r="V2068">
        <v>1</v>
      </c>
      <c r="W2068">
        <v>0</v>
      </c>
      <c r="X2068">
        <v>648.368669405574</v>
      </c>
      <c r="Y2068">
        <v>153.04580095957584</v>
      </c>
      <c r="Z2068">
        <v>585.29048430939633</v>
      </c>
      <c r="AA2068">
        <v>0</v>
      </c>
      <c r="AB2068">
        <v>619.16701688296314</v>
      </c>
      <c r="AC2068">
        <v>0</v>
      </c>
      <c r="AD2068">
        <v>257.12340901822847</v>
      </c>
      <c r="AE2068">
        <v>2262.9953805757377</v>
      </c>
    </row>
    <row r="2069" spans="1:31" x14ac:dyDescent="0.3">
      <c r="A2069">
        <v>2577375</v>
      </c>
      <c r="B2069">
        <v>1</v>
      </c>
      <c r="C2069" t="s">
        <v>81</v>
      </c>
      <c r="D2069" t="s">
        <v>123</v>
      </c>
      <c r="E2069" t="s">
        <v>147</v>
      </c>
      <c r="F2069" t="s">
        <v>6125</v>
      </c>
      <c r="G2069" t="s">
        <v>134</v>
      </c>
      <c r="H2069" t="s">
        <v>135</v>
      </c>
      <c r="I2069" t="s">
        <v>136</v>
      </c>
      <c r="J2069" t="s">
        <v>137</v>
      </c>
      <c r="K2069" t="s">
        <v>138</v>
      </c>
      <c r="L2069" t="s">
        <v>6126</v>
      </c>
      <c r="M2069" t="s">
        <v>6127</v>
      </c>
      <c r="N2069">
        <v>1.141388888</v>
      </c>
      <c r="O2069">
        <v>0</v>
      </c>
      <c r="P2069">
        <v>6</v>
      </c>
      <c r="Q2069">
        <v>1</v>
      </c>
      <c r="R2069">
        <v>151</v>
      </c>
      <c r="S2069">
        <v>0</v>
      </c>
      <c r="T2069">
        <v>13</v>
      </c>
      <c r="U2069">
        <v>0</v>
      </c>
      <c r="V2069">
        <v>0</v>
      </c>
      <c r="W2069">
        <v>0</v>
      </c>
      <c r="X2069">
        <v>2.8758775959377334</v>
      </c>
      <c r="Y2069">
        <v>19.752950315071708</v>
      </c>
      <c r="Z2069">
        <v>417.45119640213278</v>
      </c>
      <c r="AA2069">
        <v>0</v>
      </c>
      <c r="AB2069">
        <v>7.79061000583732</v>
      </c>
      <c r="AC2069">
        <v>0</v>
      </c>
      <c r="AD2069">
        <v>0</v>
      </c>
      <c r="AE2069">
        <v>447.87063431897957</v>
      </c>
    </row>
    <row r="2070" spans="1:31" x14ac:dyDescent="0.3">
      <c r="A2070">
        <v>2577567</v>
      </c>
      <c r="B2070">
        <v>1</v>
      </c>
      <c r="C2070" t="s">
        <v>80</v>
      </c>
      <c r="D2070" t="s">
        <v>105</v>
      </c>
      <c r="E2070" t="s">
        <v>132</v>
      </c>
      <c r="F2070" t="s">
        <v>6128</v>
      </c>
      <c r="G2070" t="s">
        <v>134</v>
      </c>
      <c r="H2070" t="s">
        <v>135</v>
      </c>
      <c r="I2070" t="s">
        <v>136</v>
      </c>
      <c r="J2070" t="s">
        <v>137</v>
      </c>
      <c r="K2070" t="s">
        <v>138</v>
      </c>
      <c r="L2070" t="s">
        <v>6129</v>
      </c>
      <c r="M2070" t="s">
        <v>6130</v>
      </c>
      <c r="N2070">
        <v>0.57527777700000005</v>
      </c>
      <c r="O2070">
        <v>4</v>
      </c>
      <c r="P2070">
        <v>2229</v>
      </c>
      <c r="Q2070">
        <v>6</v>
      </c>
      <c r="R2070">
        <v>4</v>
      </c>
      <c r="S2070">
        <v>43</v>
      </c>
      <c r="T2070">
        <v>363</v>
      </c>
      <c r="U2070">
        <v>24</v>
      </c>
      <c r="V2070">
        <v>37</v>
      </c>
      <c r="W2070">
        <v>8.3429262681499115</v>
      </c>
      <c r="X2070">
        <v>386.94841498327128</v>
      </c>
      <c r="Y2070">
        <v>2.9848261756547552</v>
      </c>
      <c r="Z2070">
        <v>7.1404060613645974</v>
      </c>
      <c r="AA2070">
        <v>1027.0166433361562</v>
      </c>
      <c r="AB2070">
        <v>427.69036639867073</v>
      </c>
      <c r="AC2070">
        <v>1087.0707957153809</v>
      </c>
      <c r="AD2070">
        <v>402.53330929947901</v>
      </c>
      <c r="AE2070">
        <v>3349.7276882381275</v>
      </c>
    </row>
    <row r="2071" spans="1:31" x14ac:dyDescent="0.3">
      <c r="A2071">
        <v>2576734</v>
      </c>
      <c r="B2071">
        <v>1</v>
      </c>
      <c r="C2071" t="s">
        <v>81</v>
      </c>
      <c r="D2071" t="s">
        <v>127</v>
      </c>
      <c r="E2071" t="s">
        <v>184</v>
      </c>
      <c r="F2071" t="s">
        <v>1804</v>
      </c>
      <c r="G2071" t="s">
        <v>149</v>
      </c>
      <c r="H2071" t="s">
        <v>135</v>
      </c>
      <c r="I2071" t="s">
        <v>136</v>
      </c>
      <c r="J2071" t="s">
        <v>137</v>
      </c>
      <c r="K2071" t="s">
        <v>138</v>
      </c>
      <c r="L2071" t="s">
        <v>6131</v>
      </c>
      <c r="M2071" t="s">
        <v>6132</v>
      </c>
      <c r="N2071">
        <v>0.46444444400000001</v>
      </c>
      <c r="O2071">
        <v>0</v>
      </c>
      <c r="P2071">
        <v>0</v>
      </c>
      <c r="Q2071">
        <v>9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23.185818664400191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23.185818664400191</v>
      </c>
    </row>
    <row r="2072" spans="1:31" x14ac:dyDescent="0.3">
      <c r="A2072">
        <v>2577126</v>
      </c>
      <c r="B2072">
        <v>1</v>
      </c>
      <c r="C2072" t="s">
        <v>80</v>
      </c>
      <c r="D2072" t="s">
        <v>100</v>
      </c>
      <c r="E2072" t="s">
        <v>141</v>
      </c>
      <c r="F2072" t="s">
        <v>6133</v>
      </c>
      <c r="G2072" t="s">
        <v>134</v>
      </c>
      <c r="H2072" t="s">
        <v>135</v>
      </c>
      <c r="I2072" t="s">
        <v>136</v>
      </c>
      <c r="J2072" t="s">
        <v>137</v>
      </c>
      <c r="K2072" t="s">
        <v>138</v>
      </c>
      <c r="L2072" t="s">
        <v>6134</v>
      </c>
      <c r="M2072" t="s">
        <v>6135</v>
      </c>
      <c r="N2072">
        <v>0.14277777699999999</v>
      </c>
      <c r="O2072">
        <v>4</v>
      </c>
      <c r="P2072">
        <v>871</v>
      </c>
      <c r="Q2072">
        <v>3</v>
      </c>
      <c r="R2072">
        <v>149</v>
      </c>
      <c r="S2072">
        <v>5</v>
      </c>
      <c r="T2072">
        <v>132</v>
      </c>
      <c r="U2072">
        <v>0</v>
      </c>
      <c r="V2072">
        <v>0</v>
      </c>
      <c r="W2072">
        <v>2.0804105128348267</v>
      </c>
      <c r="X2072">
        <v>24.508412549160827</v>
      </c>
      <c r="Y2072">
        <v>1.0813673798465</v>
      </c>
      <c r="Z2072">
        <v>9.4010917573473645</v>
      </c>
      <c r="AA2072">
        <v>5.7557833752193499</v>
      </c>
      <c r="AB2072">
        <v>35.906789799567733</v>
      </c>
      <c r="AC2072">
        <v>0</v>
      </c>
      <c r="AD2072">
        <v>0</v>
      </c>
      <c r="AE2072">
        <v>78.73385537397661</v>
      </c>
    </row>
    <row r="2073" spans="1:31" x14ac:dyDescent="0.3">
      <c r="A2073">
        <v>2577212</v>
      </c>
      <c r="B2073">
        <v>1</v>
      </c>
      <c r="C2073" t="s">
        <v>80</v>
      </c>
      <c r="D2073" t="s">
        <v>104</v>
      </c>
      <c r="E2073" t="s">
        <v>171</v>
      </c>
      <c r="F2073" t="s">
        <v>6136</v>
      </c>
      <c r="G2073" t="s">
        <v>190</v>
      </c>
      <c r="H2073" t="s">
        <v>157</v>
      </c>
      <c r="I2073" t="s">
        <v>136</v>
      </c>
      <c r="J2073" t="s">
        <v>137</v>
      </c>
      <c r="K2073" t="s">
        <v>138</v>
      </c>
      <c r="L2073" t="s">
        <v>6137</v>
      </c>
      <c r="M2073" t="s">
        <v>6138</v>
      </c>
      <c r="N2073">
        <v>2.704722222</v>
      </c>
      <c r="O2073">
        <v>0</v>
      </c>
      <c r="P2073">
        <v>0</v>
      </c>
      <c r="Q2073">
        <v>0</v>
      </c>
      <c r="R2073">
        <v>1</v>
      </c>
      <c r="S2073">
        <v>0</v>
      </c>
      <c r="T2073">
        <v>1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4.6819811504733337</v>
      </c>
      <c r="AC2073">
        <v>0</v>
      </c>
      <c r="AD2073">
        <v>0</v>
      </c>
      <c r="AE2073">
        <v>4.6819811504733337</v>
      </c>
    </row>
    <row r="2074" spans="1:31" x14ac:dyDescent="0.3">
      <c r="A2074">
        <v>2577610</v>
      </c>
      <c r="B2074">
        <v>1</v>
      </c>
      <c r="C2074" t="s">
        <v>80</v>
      </c>
      <c r="D2074" t="s">
        <v>97</v>
      </c>
      <c r="E2074" t="s">
        <v>141</v>
      </c>
      <c r="F2074" t="s">
        <v>6139</v>
      </c>
      <c r="G2074" t="s">
        <v>134</v>
      </c>
      <c r="H2074" t="s">
        <v>135</v>
      </c>
      <c r="I2074" t="s">
        <v>136</v>
      </c>
      <c r="J2074" t="s">
        <v>137</v>
      </c>
      <c r="K2074" t="s">
        <v>138</v>
      </c>
      <c r="L2074" t="s">
        <v>6140</v>
      </c>
      <c r="M2074" t="s">
        <v>6141</v>
      </c>
      <c r="N2074">
        <v>5.2513888880000001</v>
      </c>
      <c r="O2074">
        <v>0</v>
      </c>
      <c r="P2074">
        <v>56</v>
      </c>
      <c r="Q2074">
        <v>0</v>
      </c>
      <c r="R2074">
        <v>53</v>
      </c>
      <c r="S2074">
        <v>1</v>
      </c>
      <c r="T2074">
        <v>25</v>
      </c>
      <c r="U2074">
        <v>1</v>
      </c>
      <c r="V2074">
        <v>0</v>
      </c>
      <c r="W2074">
        <v>0</v>
      </c>
      <c r="X2074">
        <v>67.204366729792014</v>
      </c>
      <c r="Y2074">
        <v>0</v>
      </c>
      <c r="Z2074">
        <v>46.192230454737093</v>
      </c>
      <c r="AA2074">
        <v>56.452592104272007</v>
      </c>
      <c r="AB2074">
        <v>58.756492649003988</v>
      </c>
      <c r="AC2074">
        <v>273.27948379188973</v>
      </c>
      <c r="AD2074">
        <v>0</v>
      </c>
      <c r="AE2074">
        <v>501.88516572969485</v>
      </c>
    </row>
    <row r="2075" spans="1:31" x14ac:dyDescent="0.3">
      <c r="A2075">
        <v>2576628</v>
      </c>
      <c r="B2075">
        <v>1</v>
      </c>
      <c r="C2075" t="s">
        <v>81</v>
      </c>
      <c r="D2075" t="s">
        <v>112</v>
      </c>
      <c r="E2075" t="s">
        <v>141</v>
      </c>
      <c r="F2075" t="s">
        <v>1132</v>
      </c>
      <c r="G2075" t="s">
        <v>134</v>
      </c>
      <c r="H2075" t="s">
        <v>135</v>
      </c>
      <c r="I2075" t="s">
        <v>136</v>
      </c>
      <c r="J2075" t="s">
        <v>137</v>
      </c>
      <c r="K2075" t="s">
        <v>138</v>
      </c>
      <c r="L2075" t="s">
        <v>6142</v>
      </c>
      <c r="M2075" t="s">
        <v>6143</v>
      </c>
      <c r="N2075">
        <v>1.141388888</v>
      </c>
      <c r="O2075">
        <v>3</v>
      </c>
      <c r="P2075">
        <v>1283</v>
      </c>
      <c r="Q2075">
        <v>5</v>
      </c>
      <c r="R2075">
        <v>37</v>
      </c>
      <c r="S2075">
        <v>7</v>
      </c>
      <c r="T2075">
        <v>68</v>
      </c>
      <c r="U2075">
        <v>0</v>
      </c>
      <c r="V2075">
        <v>0</v>
      </c>
      <c r="W2075">
        <v>0.62148596472000017</v>
      </c>
      <c r="X2075">
        <v>111.26995208824603</v>
      </c>
      <c r="Y2075">
        <v>38.764769786649779</v>
      </c>
      <c r="Z2075">
        <v>10.588450386691415</v>
      </c>
      <c r="AA2075">
        <v>21.095341777924929</v>
      </c>
      <c r="AB2075">
        <v>23.856499454133274</v>
      </c>
      <c r="AC2075">
        <v>0</v>
      </c>
      <c r="AD2075">
        <v>0</v>
      </c>
      <c r="AE2075">
        <v>206.19649945836542</v>
      </c>
    </row>
    <row r="2076" spans="1:31" x14ac:dyDescent="0.3">
      <c r="A2076">
        <v>2577264</v>
      </c>
      <c r="B2076">
        <v>1</v>
      </c>
      <c r="C2076" t="s">
        <v>80</v>
      </c>
      <c r="D2076" t="s">
        <v>106</v>
      </c>
      <c r="E2076" t="s">
        <v>147</v>
      </c>
      <c r="F2076" t="s">
        <v>6144</v>
      </c>
      <c r="G2076" t="s">
        <v>134</v>
      </c>
      <c r="H2076" t="s">
        <v>135</v>
      </c>
      <c r="I2076" t="s">
        <v>136</v>
      </c>
      <c r="J2076" t="s">
        <v>137</v>
      </c>
      <c r="K2076" t="s">
        <v>138</v>
      </c>
      <c r="L2076" t="s">
        <v>6145</v>
      </c>
      <c r="M2076" t="s">
        <v>6146</v>
      </c>
      <c r="N2076">
        <v>1.3686111110000001</v>
      </c>
      <c r="O2076">
        <v>0</v>
      </c>
      <c r="P2076">
        <v>685</v>
      </c>
      <c r="Q2076">
        <v>2</v>
      </c>
      <c r="R2076">
        <v>33</v>
      </c>
      <c r="S2076">
        <v>3</v>
      </c>
      <c r="T2076">
        <v>85</v>
      </c>
      <c r="U2076">
        <v>0</v>
      </c>
      <c r="V2076">
        <v>0</v>
      </c>
      <c r="W2076">
        <v>0</v>
      </c>
      <c r="X2076">
        <v>126.91634609451705</v>
      </c>
      <c r="Y2076">
        <v>9.9070777140494464</v>
      </c>
      <c r="Z2076">
        <v>41.777388185744257</v>
      </c>
      <c r="AA2076">
        <v>20.394990439635379</v>
      </c>
      <c r="AB2076">
        <v>84.83981518020299</v>
      </c>
      <c r="AC2076">
        <v>0</v>
      </c>
      <c r="AD2076">
        <v>0</v>
      </c>
      <c r="AE2076">
        <v>283.83561761414916</v>
      </c>
    </row>
    <row r="2077" spans="1:31" x14ac:dyDescent="0.3">
      <c r="A2077">
        <v>2576740</v>
      </c>
      <c r="B2077">
        <v>1</v>
      </c>
      <c r="C2077" t="s">
        <v>81</v>
      </c>
      <c r="D2077" t="s">
        <v>120</v>
      </c>
      <c r="E2077" t="s">
        <v>147</v>
      </c>
      <c r="F2077" t="s">
        <v>6147</v>
      </c>
      <c r="G2077" t="s">
        <v>134</v>
      </c>
      <c r="H2077" t="s">
        <v>135</v>
      </c>
      <c r="I2077" t="s">
        <v>136</v>
      </c>
      <c r="J2077" t="s">
        <v>137</v>
      </c>
      <c r="K2077" t="s">
        <v>138</v>
      </c>
      <c r="L2077" t="s">
        <v>6148</v>
      </c>
      <c r="M2077" t="s">
        <v>6149</v>
      </c>
      <c r="N2077">
        <v>1.376944444</v>
      </c>
      <c r="O2077">
        <v>4</v>
      </c>
      <c r="P2077">
        <v>330</v>
      </c>
      <c r="Q2077">
        <v>31</v>
      </c>
      <c r="R2077">
        <v>28</v>
      </c>
      <c r="S2077">
        <v>6</v>
      </c>
      <c r="T2077">
        <v>26</v>
      </c>
      <c r="U2077">
        <v>0</v>
      </c>
      <c r="V2077">
        <v>0</v>
      </c>
      <c r="W2077">
        <v>0.85419607295999977</v>
      </c>
      <c r="X2077">
        <v>60.318156075554789</v>
      </c>
      <c r="Y2077">
        <v>30.614886472834193</v>
      </c>
      <c r="Z2077">
        <v>12.867147799804538</v>
      </c>
      <c r="AA2077">
        <v>71.022918651503801</v>
      </c>
      <c r="AB2077">
        <v>19.383083227031705</v>
      </c>
      <c r="AC2077">
        <v>0</v>
      </c>
      <c r="AD2077">
        <v>0</v>
      </c>
      <c r="AE2077">
        <v>195.06038829968904</v>
      </c>
    </row>
    <row r="2078" spans="1:31" x14ac:dyDescent="0.3">
      <c r="A2078">
        <v>2577573</v>
      </c>
      <c r="B2078">
        <v>1</v>
      </c>
      <c r="C2078" t="s">
        <v>81</v>
      </c>
      <c r="D2078" t="s">
        <v>114</v>
      </c>
      <c r="E2078" t="s">
        <v>166</v>
      </c>
      <c r="F2078" t="s">
        <v>6150</v>
      </c>
      <c r="G2078" t="s">
        <v>168</v>
      </c>
      <c r="H2078" t="s">
        <v>157</v>
      </c>
      <c r="I2078" t="s">
        <v>136</v>
      </c>
      <c r="J2078" t="s">
        <v>137</v>
      </c>
      <c r="K2078" t="s">
        <v>138</v>
      </c>
      <c r="L2078" t="s">
        <v>6151</v>
      </c>
      <c r="M2078" t="s">
        <v>6152</v>
      </c>
      <c r="N2078">
        <v>3.0933333329999999</v>
      </c>
      <c r="O2078">
        <v>0</v>
      </c>
      <c r="P2078">
        <v>2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0.93690158758717501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0.93690158758717501</v>
      </c>
    </row>
    <row r="2079" spans="1:31" x14ac:dyDescent="0.3">
      <c r="A2079">
        <v>2576763</v>
      </c>
      <c r="B2079">
        <v>1</v>
      </c>
      <c r="C2079" t="s">
        <v>80</v>
      </c>
      <c r="D2079" t="s">
        <v>83</v>
      </c>
      <c r="E2079" t="s">
        <v>171</v>
      </c>
      <c r="F2079" t="s">
        <v>6153</v>
      </c>
      <c r="G2079" t="s">
        <v>301</v>
      </c>
      <c r="H2079" t="s">
        <v>157</v>
      </c>
      <c r="I2079" t="s">
        <v>136</v>
      </c>
      <c r="J2079" t="s">
        <v>137</v>
      </c>
      <c r="K2079" t="s">
        <v>144</v>
      </c>
      <c r="L2079" t="s">
        <v>6154</v>
      </c>
      <c r="M2079" t="s">
        <v>6155</v>
      </c>
      <c r="N2079">
        <v>2.0844444439999998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3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10.929377081554335</v>
      </c>
      <c r="AC2079">
        <v>0</v>
      </c>
      <c r="AD2079">
        <v>0</v>
      </c>
      <c r="AE2079">
        <v>10.929377081554335</v>
      </c>
    </row>
    <row r="2080" spans="1:31" x14ac:dyDescent="0.3">
      <c r="A2080">
        <v>2576886</v>
      </c>
      <c r="B2080">
        <v>1</v>
      </c>
      <c r="C2080" t="s">
        <v>81</v>
      </c>
      <c r="D2080" t="s">
        <v>113</v>
      </c>
      <c r="E2080" t="s">
        <v>184</v>
      </c>
      <c r="F2080" t="s">
        <v>6156</v>
      </c>
      <c r="G2080" t="s">
        <v>149</v>
      </c>
      <c r="H2080" t="s">
        <v>135</v>
      </c>
      <c r="I2080" t="s">
        <v>136</v>
      </c>
      <c r="J2080" t="s">
        <v>137</v>
      </c>
      <c r="K2080" t="s">
        <v>138</v>
      </c>
      <c r="L2080" t="s">
        <v>6157</v>
      </c>
      <c r="M2080" t="s">
        <v>6158</v>
      </c>
      <c r="N2080">
        <v>3.136111111</v>
      </c>
      <c r="O2080">
        <v>0</v>
      </c>
      <c r="P2080">
        <v>13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10.38252805572963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10.38252805572963</v>
      </c>
    </row>
    <row r="2081" spans="1:31" x14ac:dyDescent="0.3">
      <c r="A2081">
        <v>2576949</v>
      </c>
      <c r="B2081">
        <v>1</v>
      </c>
      <c r="C2081" t="s">
        <v>81</v>
      </c>
      <c r="D2081" t="s">
        <v>126</v>
      </c>
      <c r="E2081" t="s">
        <v>147</v>
      </c>
      <c r="F2081" t="s">
        <v>6159</v>
      </c>
      <c r="G2081" t="s">
        <v>134</v>
      </c>
      <c r="H2081" t="s">
        <v>135</v>
      </c>
      <c r="I2081" t="s">
        <v>136</v>
      </c>
      <c r="J2081" t="s">
        <v>137</v>
      </c>
      <c r="K2081" t="s">
        <v>138</v>
      </c>
      <c r="L2081" t="s">
        <v>6160</v>
      </c>
      <c r="M2081" t="s">
        <v>6161</v>
      </c>
      <c r="N2081">
        <v>0.82277777699999999</v>
      </c>
      <c r="O2081">
        <v>7</v>
      </c>
      <c r="P2081">
        <v>304</v>
      </c>
      <c r="Q2081">
        <v>36</v>
      </c>
      <c r="R2081">
        <v>131</v>
      </c>
      <c r="S2081">
        <v>6</v>
      </c>
      <c r="T2081">
        <v>20</v>
      </c>
      <c r="U2081">
        <v>0</v>
      </c>
      <c r="V2081">
        <v>0</v>
      </c>
      <c r="W2081">
        <v>1.2808338679917066</v>
      </c>
      <c r="X2081">
        <v>33.554822292870732</v>
      </c>
      <c r="Y2081">
        <v>365.71576266581314</v>
      </c>
      <c r="Z2081">
        <v>101.18435696532883</v>
      </c>
      <c r="AA2081">
        <v>57.647765551164468</v>
      </c>
      <c r="AB2081">
        <v>25.798726317857977</v>
      </c>
      <c r="AC2081">
        <v>0</v>
      </c>
      <c r="AD2081">
        <v>0</v>
      </c>
      <c r="AE2081">
        <v>585.1822676610268</v>
      </c>
    </row>
    <row r="2082" spans="1:31" x14ac:dyDescent="0.3">
      <c r="A2082">
        <v>2576594</v>
      </c>
      <c r="B2082">
        <v>1</v>
      </c>
      <c r="C2082" t="s">
        <v>80</v>
      </c>
      <c r="D2082" t="s">
        <v>93</v>
      </c>
      <c r="E2082" t="s">
        <v>141</v>
      </c>
      <c r="F2082" t="s">
        <v>6162</v>
      </c>
      <c r="G2082" t="s">
        <v>134</v>
      </c>
      <c r="H2082" t="s">
        <v>135</v>
      </c>
      <c r="I2082" t="s">
        <v>136</v>
      </c>
      <c r="J2082" t="s">
        <v>137</v>
      </c>
      <c r="K2082" t="s">
        <v>138</v>
      </c>
      <c r="L2082" t="s">
        <v>6163</v>
      </c>
      <c r="M2082" t="s">
        <v>6164</v>
      </c>
      <c r="N2082">
        <v>4.4375</v>
      </c>
      <c r="O2082">
        <v>0</v>
      </c>
      <c r="P2082">
        <v>51</v>
      </c>
      <c r="Q2082">
        <v>51</v>
      </c>
      <c r="R2082">
        <v>150</v>
      </c>
      <c r="S2082">
        <v>4</v>
      </c>
      <c r="T2082">
        <v>59</v>
      </c>
      <c r="U2082">
        <v>1</v>
      </c>
      <c r="V2082">
        <v>0</v>
      </c>
      <c r="W2082">
        <v>0</v>
      </c>
      <c r="X2082">
        <v>105.64562641081331</v>
      </c>
      <c r="Y2082">
        <v>2651.801772656866</v>
      </c>
      <c r="Z2082">
        <v>1827.840768616491</v>
      </c>
      <c r="AA2082">
        <v>75.338761770194481</v>
      </c>
      <c r="AB2082">
        <v>470.85514350937405</v>
      </c>
      <c r="AC2082">
        <v>2423.720590257386</v>
      </c>
      <c r="AD2082">
        <v>0</v>
      </c>
      <c r="AE2082">
        <v>7555.2026632211246</v>
      </c>
    </row>
    <row r="2083" spans="1:31" x14ac:dyDescent="0.3">
      <c r="A2083">
        <v>2577590</v>
      </c>
      <c r="B2083">
        <v>1</v>
      </c>
      <c r="C2083" t="s">
        <v>81</v>
      </c>
      <c r="D2083" t="s">
        <v>115</v>
      </c>
      <c r="E2083" t="s">
        <v>184</v>
      </c>
      <c r="F2083" t="s">
        <v>6165</v>
      </c>
      <c r="G2083" t="s">
        <v>149</v>
      </c>
      <c r="H2083" t="s">
        <v>135</v>
      </c>
      <c r="I2083" t="s">
        <v>136</v>
      </c>
      <c r="J2083" t="s">
        <v>137</v>
      </c>
      <c r="K2083" t="s">
        <v>138</v>
      </c>
      <c r="L2083" t="s">
        <v>6166</v>
      </c>
      <c r="M2083" t="s">
        <v>6167</v>
      </c>
      <c r="N2083">
        <v>1.7116666659999999</v>
      </c>
      <c r="O2083">
        <v>0</v>
      </c>
      <c r="P2083">
        <v>13</v>
      </c>
      <c r="Q2083">
        <v>0</v>
      </c>
      <c r="R2083">
        <v>1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3.1159381531339609</v>
      </c>
      <c r="Y2083">
        <v>0</v>
      </c>
      <c r="Z2083">
        <v>2.3996128071354077</v>
      </c>
      <c r="AA2083">
        <v>0</v>
      </c>
      <c r="AB2083">
        <v>0</v>
      </c>
      <c r="AC2083">
        <v>0</v>
      </c>
      <c r="AD2083">
        <v>0</v>
      </c>
      <c r="AE2083">
        <v>5.5155509602693691</v>
      </c>
    </row>
    <row r="2084" spans="1:31" x14ac:dyDescent="0.3">
      <c r="A2084">
        <v>2576757</v>
      </c>
      <c r="B2084">
        <v>1</v>
      </c>
      <c r="C2084" t="s">
        <v>80</v>
      </c>
      <c r="D2084" t="s">
        <v>93</v>
      </c>
      <c r="E2084" t="s">
        <v>141</v>
      </c>
      <c r="F2084" t="s">
        <v>6168</v>
      </c>
      <c r="G2084" t="s">
        <v>301</v>
      </c>
      <c r="H2084" t="s">
        <v>135</v>
      </c>
      <c r="I2084" t="s">
        <v>136</v>
      </c>
      <c r="J2084" t="s">
        <v>137</v>
      </c>
      <c r="K2084" t="s">
        <v>144</v>
      </c>
      <c r="L2084" t="s">
        <v>6169</v>
      </c>
      <c r="M2084" t="s">
        <v>6170</v>
      </c>
      <c r="N2084">
        <v>7.5327777769999997</v>
      </c>
      <c r="O2084">
        <v>0</v>
      </c>
      <c r="P2084">
        <v>1832</v>
      </c>
      <c r="Q2084">
        <v>26</v>
      </c>
      <c r="R2084">
        <v>65</v>
      </c>
      <c r="S2084">
        <v>11</v>
      </c>
      <c r="T2084">
        <v>210</v>
      </c>
      <c r="U2084">
        <v>2</v>
      </c>
      <c r="V2084">
        <v>1</v>
      </c>
      <c r="W2084">
        <v>0</v>
      </c>
      <c r="X2084">
        <v>2729.8881049299871</v>
      </c>
      <c r="Y2084">
        <v>818.00791696489296</v>
      </c>
      <c r="Z2084">
        <v>659.49075696518673</v>
      </c>
      <c r="AA2084">
        <v>692.45451336127053</v>
      </c>
      <c r="AB2084">
        <v>1432.4990230088808</v>
      </c>
      <c r="AC2084">
        <v>3538.8087905537382</v>
      </c>
      <c r="AD2084">
        <v>452.49297322421791</v>
      </c>
      <c r="AE2084">
        <v>10323.642079008174</v>
      </c>
    </row>
    <row r="2085" spans="1:31" x14ac:dyDescent="0.3">
      <c r="A2085">
        <v>2577195</v>
      </c>
      <c r="B2085">
        <v>1</v>
      </c>
      <c r="C2085" t="s">
        <v>80</v>
      </c>
      <c r="D2085" t="s">
        <v>100</v>
      </c>
      <c r="E2085" t="s">
        <v>171</v>
      </c>
      <c r="F2085" t="s">
        <v>6171</v>
      </c>
      <c r="G2085" t="s">
        <v>229</v>
      </c>
      <c r="H2085" t="s">
        <v>157</v>
      </c>
      <c r="I2085" t="s">
        <v>136</v>
      </c>
      <c r="J2085" t="s">
        <v>137</v>
      </c>
      <c r="K2085" t="s">
        <v>138</v>
      </c>
      <c r="L2085" t="s">
        <v>6172</v>
      </c>
      <c r="M2085" t="s">
        <v>6173</v>
      </c>
      <c r="N2085">
        <v>1.991944444</v>
      </c>
      <c r="O2085">
        <v>0</v>
      </c>
      <c r="P2085">
        <v>21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14.045356388087718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14.045356388087718</v>
      </c>
    </row>
    <row r="2086" spans="1:31" x14ac:dyDescent="0.3">
      <c r="A2086">
        <v>2576846</v>
      </c>
      <c r="B2086">
        <v>1</v>
      </c>
      <c r="C2086" t="s">
        <v>80</v>
      </c>
      <c r="D2086" t="s">
        <v>98</v>
      </c>
      <c r="E2086" t="s">
        <v>155</v>
      </c>
      <c r="F2086" t="s">
        <v>6174</v>
      </c>
      <c r="G2086" t="s">
        <v>206</v>
      </c>
      <c r="H2086" t="s">
        <v>157</v>
      </c>
      <c r="I2086" t="s">
        <v>136</v>
      </c>
      <c r="J2086" t="s">
        <v>137</v>
      </c>
      <c r="K2086" t="s">
        <v>138</v>
      </c>
      <c r="L2086" t="s">
        <v>6175</v>
      </c>
      <c r="M2086" t="s">
        <v>6176</v>
      </c>
      <c r="N2086">
        <v>1.2963888880000001</v>
      </c>
      <c r="O2086">
        <v>0</v>
      </c>
      <c r="P2086">
        <v>0</v>
      </c>
      <c r="Q2086">
        <v>0</v>
      </c>
      <c r="R2086">
        <v>7</v>
      </c>
      <c r="S2086">
        <v>0</v>
      </c>
      <c r="T2086">
        <v>3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34.591843530029578</v>
      </c>
      <c r="AA2086">
        <v>0</v>
      </c>
      <c r="AB2086">
        <v>1.6793949082536401</v>
      </c>
      <c r="AC2086">
        <v>0</v>
      </c>
      <c r="AD2086">
        <v>0</v>
      </c>
      <c r="AE2086">
        <v>36.27123843828322</v>
      </c>
    </row>
    <row r="2087" spans="1:31" x14ac:dyDescent="0.3">
      <c r="A2087">
        <v>2576554</v>
      </c>
      <c r="B2087">
        <v>1</v>
      </c>
      <c r="C2087" t="s">
        <v>80</v>
      </c>
      <c r="D2087" t="s">
        <v>89</v>
      </c>
      <c r="E2087" t="s">
        <v>141</v>
      </c>
      <c r="F2087" t="s">
        <v>6177</v>
      </c>
      <c r="G2087" t="s">
        <v>202</v>
      </c>
      <c r="H2087" t="s">
        <v>135</v>
      </c>
      <c r="I2087" t="s">
        <v>136</v>
      </c>
      <c r="J2087" t="s">
        <v>137</v>
      </c>
      <c r="K2087" t="s">
        <v>138</v>
      </c>
      <c r="L2087" t="s">
        <v>6178</v>
      </c>
      <c r="M2087" t="s">
        <v>6179</v>
      </c>
      <c r="N2087">
        <v>7.5833333000000003E-2</v>
      </c>
      <c r="O2087">
        <v>0</v>
      </c>
      <c r="P2087">
        <v>2213</v>
      </c>
      <c r="Q2087">
        <v>0</v>
      </c>
      <c r="R2087">
        <v>39</v>
      </c>
      <c r="S2087">
        <v>0</v>
      </c>
      <c r="T2087">
        <v>205</v>
      </c>
      <c r="U2087">
        <v>0</v>
      </c>
      <c r="V2087">
        <v>0</v>
      </c>
      <c r="W2087">
        <v>0</v>
      </c>
      <c r="X2087">
        <v>43.999249866632475</v>
      </c>
      <c r="Y2087">
        <v>0</v>
      </c>
      <c r="Z2087">
        <v>0.59576781987518257</v>
      </c>
      <c r="AA2087">
        <v>0</v>
      </c>
      <c r="AB2087">
        <v>20.378065320549524</v>
      </c>
      <c r="AC2087">
        <v>0</v>
      </c>
      <c r="AD2087">
        <v>0</v>
      </c>
      <c r="AE2087">
        <v>64.973083007057184</v>
      </c>
    </row>
    <row r="2088" spans="1:31" x14ac:dyDescent="0.3">
      <c r="A2088">
        <v>2576992</v>
      </c>
      <c r="B2088">
        <v>1</v>
      </c>
      <c r="C2088" t="s">
        <v>80</v>
      </c>
      <c r="D2088" t="s">
        <v>88</v>
      </c>
      <c r="E2088" t="s">
        <v>147</v>
      </c>
      <c r="F2088" t="s">
        <v>6180</v>
      </c>
      <c r="G2088" t="s">
        <v>134</v>
      </c>
      <c r="H2088" t="s">
        <v>135</v>
      </c>
      <c r="I2088" t="s">
        <v>136</v>
      </c>
      <c r="J2088" t="s">
        <v>137</v>
      </c>
      <c r="K2088" t="s">
        <v>138</v>
      </c>
      <c r="L2088" t="s">
        <v>6181</v>
      </c>
      <c r="M2088" t="s">
        <v>6182</v>
      </c>
      <c r="N2088">
        <v>0.102222222</v>
      </c>
      <c r="O2088">
        <v>0</v>
      </c>
      <c r="P2088">
        <v>0</v>
      </c>
      <c r="Q2088">
        <v>0</v>
      </c>
      <c r="R2088">
        <v>0</v>
      </c>
      <c r="S2088">
        <v>4</v>
      </c>
      <c r="T2088">
        <v>5</v>
      </c>
      <c r="U2088">
        <v>1</v>
      </c>
      <c r="V2088">
        <v>1</v>
      </c>
      <c r="W2088">
        <v>0</v>
      </c>
      <c r="X2088">
        <v>0</v>
      </c>
      <c r="Y2088">
        <v>0</v>
      </c>
      <c r="Z2088">
        <v>0</v>
      </c>
      <c r="AA2088">
        <v>21.721986026746571</v>
      </c>
      <c r="AB2088">
        <v>0.62709168983570662</v>
      </c>
      <c r="AC2088">
        <v>17.847888544576001</v>
      </c>
      <c r="AD2088">
        <v>2.6966647563450663</v>
      </c>
      <c r="AE2088">
        <v>42.893631017503346</v>
      </c>
    </row>
    <row r="2089" spans="1:31" x14ac:dyDescent="0.3">
      <c r="A2089">
        <v>2598426</v>
      </c>
      <c r="B2089">
        <v>1</v>
      </c>
      <c r="C2089" t="s">
        <v>81</v>
      </c>
      <c r="D2089" t="s">
        <v>118</v>
      </c>
      <c r="E2089" t="s">
        <v>184</v>
      </c>
      <c r="F2089" t="s">
        <v>6183</v>
      </c>
      <c r="G2089" t="s">
        <v>1218</v>
      </c>
      <c r="H2089" t="s">
        <v>135</v>
      </c>
      <c r="I2089" t="s">
        <v>136</v>
      </c>
      <c r="J2089" t="s">
        <v>137</v>
      </c>
      <c r="K2089" t="s">
        <v>138</v>
      </c>
      <c r="L2089" t="s">
        <v>6184</v>
      </c>
      <c r="M2089" t="s">
        <v>6185</v>
      </c>
      <c r="N2089">
        <v>23.3</v>
      </c>
      <c r="O2089">
        <v>0</v>
      </c>
      <c r="P2089">
        <v>25</v>
      </c>
      <c r="Q2089">
        <v>0</v>
      </c>
      <c r="R2089">
        <v>3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57.529350025869228</v>
      </c>
      <c r="Y2089">
        <v>0</v>
      </c>
      <c r="Z2089">
        <v>6.0573134195875005</v>
      </c>
      <c r="AA2089">
        <v>0</v>
      </c>
      <c r="AB2089">
        <v>0</v>
      </c>
      <c r="AC2089">
        <v>0</v>
      </c>
      <c r="AD2089">
        <v>0</v>
      </c>
      <c r="AE2089">
        <v>63.586663445456729</v>
      </c>
    </row>
    <row r="2090" spans="1:31" x14ac:dyDescent="0.3">
      <c r="A2090">
        <v>2577035</v>
      </c>
      <c r="B2090">
        <v>1</v>
      </c>
      <c r="C2090" t="s">
        <v>80</v>
      </c>
      <c r="D2090" t="s">
        <v>105</v>
      </c>
      <c r="E2090" t="s">
        <v>171</v>
      </c>
      <c r="F2090" t="s">
        <v>6186</v>
      </c>
      <c r="G2090" t="s">
        <v>190</v>
      </c>
      <c r="H2090" t="s">
        <v>157</v>
      </c>
      <c r="I2090" t="s">
        <v>136</v>
      </c>
      <c r="J2090" t="s">
        <v>137</v>
      </c>
      <c r="K2090" t="s">
        <v>138</v>
      </c>
      <c r="L2090" t="s">
        <v>6187</v>
      </c>
      <c r="M2090" t="s">
        <v>6188</v>
      </c>
      <c r="N2090">
        <v>3.9080555549999998</v>
      </c>
      <c r="O2090">
        <v>0</v>
      </c>
      <c r="P2090">
        <v>29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22.10115160904035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22.10115160904035</v>
      </c>
    </row>
    <row r="2091" spans="1:31" x14ac:dyDescent="0.3">
      <c r="A2091">
        <v>2577301</v>
      </c>
      <c r="B2091">
        <v>1</v>
      </c>
      <c r="C2091" t="s">
        <v>81</v>
      </c>
      <c r="D2091" t="s">
        <v>113</v>
      </c>
      <c r="E2091" t="s">
        <v>147</v>
      </c>
      <c r="F2091" t="s">
        <v>4544</v>
      </c>
      <c r="G2091" t="s">
        <v>134</v>
      </c>
      <c r="H2091" t="s">
        <v>135</v>
      </c>
      <c r="I2091" t="s">
        <v>136</v>
      </c>
      <c r="J2091" t="s">
        <v>137</v>
      </c>
      <c r="K2091" t="s">
        <v>138</v>
      </c>
      <c r="L2091" t="s">
        <v>6189</v>
      </c>
      <c r="M2091" t="s">
        <v>6190</v>
      </c>
      <c r="N2091">
        <v>0.56555555499999999</v>
      </c>
      <c r="O2091">
        <v>11</v>
      </c>
      <c r="P2091">
        <v>3173</v>
      </c>
      <c r="Q2091">
        <v>92</v>
      </c>
      <c r="R2091">
        <v>1123</v>
      </c>
      <c r="S2091">
        <v>26</v>
      </c>
      <c r="T2091">
        <v>224</v>
      </c>
      <c r="U2091">
        <v>4</v>
      </c>
      <c r="V2091">
        <v>0</v>
      </c>
      <c r="W2091">
        <v>1.8068064204367567</v>
      </c>
      <c r="X2091">
        <v>364.18273226704423</v>
      </c>
      <c r="Y2091">
        <v>202.5955306672092</v>
      </c>
      <c r="Z2091">
        <v>922.52245487253322</v>
      </c>
      <c r="AA2091">
        <v>322.62208547440883</v>
      </c>
      <c r="AB2091">
        <v>76.919368224722575</v>
      </c>
      <c r="AC2091">
        <v>169.02984729671999</v>
      </c>
      <c r="AD2091">
        <v>0</v>
      </c>
      <c r="AE2091">
        <v>2059.6788252230749</v>
      </c>
    </row>
    <row r="2092" spans="1:31" x14ac:dyDescent="0.3">
      <c r="A2092">
        <v>2577009</v>
      </c>
      <c r="B2092">
        <v>1</v>
      </c>
      <c r="C2092" t="s">
        <v>81</v>
      </c>
      <c r="D2092" t="s">
        <v>118</v>
      </c>
      <c r="E2092" t="s">
        <v>141</v>
      </c>
      <c r="F2092" t="s">
        <v>6191</v>
      </c>
      <c r="G2092" t="s">
        <v>134</v>
      </c>
      <c r="H2092" t="s">
        <v>135</v>
      </c>
      <c r="I2092" t="s">
        <v>136</v>
      </c>
      <c r="J2092" t="s">
        <v>137</v>
      </c>
      <c r="K2092" t="s">
        <v>138</v>
      </c>
      <c r="L2092" t="s">
        <v>6192</v>
      </c>
      <c r="M2092" t="s">
        <v>6193</v>
      </c>
      <c r="N2092">
        <v>6.7777776999999997E-2</v>
      </c>
      <c r="O2092">
        <v>14</v>
      </c>
      <c r="P2092">
        <v>267</v>
      </c>
      <c r="Q2092">
        <v>55</v>
      </c>
      <c r="R2092">
        <v>81</v>
      </c>
      <c r="S2092">
        <v>14</v>
      </c>
      <c r="T2092">
        <v>39</v>
      </c>
      <c r="U2092">
        <v>0</v>
      </c>
      <c r="V2092">
        <v>0</v>
      </c>
      <c r="W2092">
        <v>0.62801026660175996</v>
      </c>
      <c r="X2092">
        <v>5.020500671273612</v>
      </c>
      <c r="Y2092">
        <v>6.1292187232552013</v>
      </c>
      <c r="Z2092">
        <v>4.4237985752768925</v>
      </c>
      <c r="AA2092">
        <v>2.4463996562273023</v>
      </c>
      <c r="AB2092">
        <v>3.1748806581923934</v>
      </c>
      <c r="AC2092">
        <v>0</v>
      </c>
      <c r="AD2092">
        <v>0</v>
      </c>
      <c r="AE2092">
        <v>21.822808550827162</v>
      </c>
    </row>
    <row r="2093" spans="1:31" x14ac:dyDescent="0.3">
      <c r="A2093">
        <v>2577364</v>
      </c>
      <c r="B2093">
        <v>1</v>
      </c>
      <c r="C2093" t="s">
        <v>80</v>
      </c>
      <c r="D2093" t="s">
        <v>106</v>
      </c>
      <c r="E2093" t="s">
        <v>147</v>
      </c>
      <c r="F2093" t="s">
        <v>6194</v>
      </c>
      <c r="G2093" t="s">
        <v>134</v>
      </c>
      <c r="H2093" t="s">
        <v>135</v>
      </c>
      <c r="I2093" t="s">
        <v>136</v>
      </c>
      <c r="J2093" t="s">
        <v>137</v>
      </c>
      <c r="K2093" t="s">
        <v>138</v>
      </c>
      <c r="L2093" t="s">
        <v>6195</v>
      </c>
      <c r="M2093" t="s">
        <v>6196</v>
      </c>
      <c r="N2093">
        <v>1.9483333329999999</v>
      </c>
      <c r="O2093">
        <v>1</v>
      </c>
      <c r="P2093">
        <v>191</v>
      </c>
      <c r="Q2093">
        <v>15</v>
      </c>
      <c r="R2093">
        <v>80</v>
      </c>
      <c r="S2093">
        <v>4</v>
      </c>
      <c r="T2093">
        <v>31</v>
      </c>
      <c r="U2093">
        <v>0</v>
      </c>
      <c r="V2093">
        <v>0</v>
      </c>
      <c r="W2093">
        <v>1.3215781193664751</v>
      </c>
      <c r="X2093">
        <v>90.094500420751459</v>
      </c>
      <c r="Y2093">
        <v>49.346759914757421</v>
      </c>
      <c r="Z2093">
        <v>415.08229911808098</v>
      </c>
      <c r="AA2093">
        <v>52.766606391836092</v>
      </c>
      <c r="AB2093">
        <v>70.702947793049802</v>
      </c>
      <c r="AC2093">
        <v>0</v>
      </c>
      <c r="AD2093">
        <v>0</v>
      </c>
      <c r="AE2093">
        <v>679.31469175784218</v>
      </c>
    </row>
    <row r="2094" spans="1:31" x14ac:dyDescent="0.3">
      <c r="A2094">
        <v>2576617</v>
      </c>
      <c r="B2094">
        <v>1</v>
      </c>
      <c r="C2094" t="s">
        <v>80</v>
      </c>
      <c r="D2094" t="s">
        <v>105</v>
      </c>
      <c r="E2094" t="s">
        <v>141</v>
      </c>
      <c r="F2094" t="s">
        <v>5938</v>
      </c>
      <c r="G2094" t="s">
        <v>134</v>
      </c>
      <c r="H2094" t="s">
        <v>135</v>
      </c>
      <c r="I2094" t="s">
        <v>136</v>
      </c>
      <c r="J2094" t="s">
        <v>137</v>
      </c>
      <c r="K2094" t="s">
        <v>138</v>
      </c>
      <c r="L2094" t="s">
        <v>6197</v>
      </c>
      <c r="M2094" t="s">
        <v>6198</v>
      </c>
      <c r="N2094">
        <v>0.12916666600000001</v>
      </c>
      <c r="O2094">
        <v>4</v>
      </c>
      <c r="P2094">
        <v>6629</v>
      </c>
      <c r="Q2094">
        <v>3</v>
      </c>
      <c r="R2094">
        <v>16</v>
      </c>
      <c r="S2094">
        <v>26</v>
      </c>
      <c r="T2094">
        <v>575</v>
      </c>
      <c r="U2094">
        <v>5</v>
      </c>
      <c r="V2094">
        <v>0</v>
      </c>
      <c r="W2094">
        <v>0.68326554266932527</v>
      </c>
      <c r="X2094">
        <v>166.17768300812608</v>
      </c>
      <c r="Y2094">
        <v>0.38536411732280007</v>
      </c>
      <c r="Z2094">
        <v>1.7708887369199504</v>
      </c>
      <c r="AA2094">
        <v>15.711198907206402</v>
      </c>
      <c r="AB2094">
        <v>73.19597161075427</v>
      </c>
      <c r="AC2094">
        <v>32.748519504295523</v>
      </c>
      <c r="AD2094">
        <v>0</v>
      </c>
      <c r="AE2094">
        <v>290.67289142729436</v>
      </c>
    </row>
    <row r="2095" spans="1:31" x14ac:dyDescent="0.3">
      <c r="A2095">
        <v>2577470</v>
      </c>
      <c r="B2095">
        <v>1</v>
      </c>
      <c r="C2095" t="s">
        <v>81</v>
      </c>
      <c r="D2095" t="s">
        <v>118</v>
      </c>
      <c r="E2095" t="s">
        <v>147</v>
      </c>
      <c r="F2095" t="s">
        <v>6199</v>
      </c>
      <c r="G2095" t="s">
        <v>134</v>
      </c>
      <c r="H2095" t="s">
        <v>135</v>
      </c>
      <c r="I2095" t="s">
        <v>136</v>
      </c>
      <c r="J2095" t="s">
        <v>137</v>
      </c>
      <c r="K2095" t="s">
        <v>138</v>
      </c>
      <c r="L2095" t="s">
        <v>6200</v>
      </c>
      <c r="M2095" t="s">
        <v>6201</v>
      </c>
      <c r="N2095">
        <v>4.8391666659999997</v>
      </c>
      <c r="O2095">
        <v>5</v>
      </c>
      <c r="P2095">
        <v>403</v>
      </c>
      <c r="Q2095">
        <v>135</v>
      </c>
      <c r="R2095">
        <v>325</v>
      </c>
      <c r="S2095">
        <v>15</v>
      </c>
      <c r="T2095">
        <v>52</v>
      </c>
      <c r="U2095">
        <v>1</v>
      </c>
      <c r="V2095">
        <v>0</v>
      </c>
      <c r="W2095">
        <v>4.8475916780477393</v>
      </c>
      <c r="X2095">
        <v>352.59803798120856</v>
      </c>
      <c r="Y2095">
        <v>3245.2794910447969</v>
      </c>
      <c r="Z2095">
        <v>4207.0929177418284</v>
      </c>
      <c r="AA2095">
        <v>121.68851539338813</v>
      </c>
      <c r="AB2095">
        <v>189.66270432197518</v>
      </c>
      <c r="AC2095">
        <v>487.07119826898077</v>
      </c>
      <c r="AD2095">
        <v>0</v>
      </c>
      <c r="AE2095">
        <v>8608.2404564302251</v>
      </c>
    </row>
    <row r="2096" spans="1:31" x14ac:dyDescent="0.3">
      <c r="A2096">
        <v>2576780</v>
      </c>
      <c r="B2096">
        <v>1</v>
      </c>
      <c r="C2096" t="s">
        <v>81</v>
      </c>
      <c r="D2096" t="s">
        <v>112</v>
      </c>
      <c r="E2096" t="s">
        <v>141</v>
      </c>
      <c r="F2096" t="s">
        <v>1132</v>
      </c>
      <c r="G2096" t="s">
        <v>194</v>
      </c>
      <c r="H2096" t="s">
        <v>135</v>
      </c>
      <c r="I2096" t="s">
        <v>136</v>
      </c>
      <c r="J2096" t="s">
        <v>137</v>
      </c>
      <c r="K2096" t="s">
        <v>144</v>
      </c>
      <c r="L2096" t="s">
        <v>6202</v>
      </c>
      <c r="M2096" t="s">
        <v>6203</v>
      </c>
      <c r="N2096">
        <v>7.4897222220000002</v>
      </c>
      <c r="O2096">
        <v>3</v>
      </c>
      <c r="P2096">
        <v>1283</v>
      </c>
      <c r="Q2096">
        <v>5</v>
      </c>
      <c r="R2096">
        <v>37</v>
      </c>
      <c r="S2096">
        <v>7</v>
      </c>
      <c r="T2096">
        <v>68</v>
      </c>
      <c r="U2096">
        <v>0</v>
      </c>
      <c r="V2096">
        <v>0</v>
      </c>
      <c r="W2096">
        <v>4.7870757786000002</v>
      </c>
      <c r="X2096">
        <v>834.02108131987688</v>
      </c>
      <c r="Y2096">
        <v>286.32115575265567</v>
      </c>
      <c r="Z2096">
        <v>75.520841084972261</v>
      </c>
      <c r="AA2096">
        <v>169.77054619978531</v>
      </c>
      <c r="AB2096">
        <v>206.6051598957057</v>
      </c>
      <c r="AC2096">
        <v>0</v>
      </c>
      <c r="AD2096">
        <v>0</v>
      </c>
      <c r="AE2096">
        <v>1577.0258600315956</v>
      </c>
    </row>
    <row r="2097" spans="1:31" x14ac:dyDescent="0.3">
      <c r="A2097">
        <v>2576680</v>
      </c>
      <c r="B2097">
        <v>1</v>
      </c>
      <c r="C2097" t="s">
        <v>80</v>
      </c>
      <c r="D2097" t="s">
        <v>92</v>
      </c>
      <c r="E2097" t="s">
        <v>141</v>
      </c>
      <c r="F2097" t="s">
        <v>919</v>
      </c>
      <c r="G2097" t="s">
        <v>134</v>
      </c>
      <c r="H2097" t="s">
        <v>135</v>
      </c>
      <c r="I2097" t="s">
        <v>136</v>
      </c>
      <c r="J2097" t="s">
        <v>137</v>
      </c>
      <c r="K2097" t="s">
        <v>138</v>
      </c>
      <c r="L2097" t="s">
        <v>6204</v>
      </c>
      <c r="M2097" t="s">
        <v>6205</v>
      </c>
      <c r="N2097">
        <v>6.3333333000000006E-2</v>
      </c>
      <c r="O2097">
        <v>0</v>
      </c>
      <c r="P2097">
        <v>98</v>
      </c>
      <c r="Q2097">
        <v>7</v>
      </c>
      <c r="R2097">
        <v>19</v>
      </c>
      <c r="S2097">
        <v>5</v>
      </c>
      <c r="T2097">
        <v>7</v>
      </c>
      <c r="U2097">
        <v>2</v>
      </c>
      <c r="V2097">
        <v>0</v>
      </c>
      <c r="W2097">
        <v>0</v>
      </c>
      <c r="X2097">
        <v>1.2936937125528605</v>
      </c>
      <c r="Y2097">
        <v>4.3403444236213993</v>
      </c>
      <c r="Z2097">
        <v>0.21127994849366002</v>
      </c>
      <c r="AA2097">
        <v>7.6330201828450663</v>
      </c>
      <c r="AB2097">
        <v>0.9368316698529402</v>
      </c>
      <c r="AC2097">
        <v>9.9116535092680014</v>
      </c>
      <c r="AD2097">
        <v>0</v>
      </c>
      <c r="AE2097">
        <v>24.326823446633927</v>
      </c>
    </row>
    <row r="2098" spans="1:31" x14ac:dyDescent="0.3">
      <c r="A2098">
        <v>2576823</v>
      </c>
      <c r="B2098">
        <v>1</v>
      </c>
      <c r="C2098" t="s">
        <v>80</v>
      </c>
      <c r="D2098" t="s">
        <v>100</v>
      </c>
      <c r="E2098" t="s">
        <v>155</v>
      </c>
      <c r="F2098" t="s">
        <v>6206</v>
      </c>
      <c r="G2098" t="s">
        <v>301</v>
      </c>
      <c r="H2098" t="s">
        <v>157</v>
      </c>
      <c r="I2098" t="s">
        <v>136</v>
      </c>
      <c r="J2098" t="s">
        <v>137</v>
      </c>
      <c r="K2098" t="s">
        <v>144</v>
      </c>
      <c r="L2098" t="s">
        <v>6207</v>
      </c>
      <c r="M2098" t="s">
        <v>6208</v>
      </c>
      <c r="N2098">
        <v>5.8613888879999996</v>
      </c>
      <c r="O2098">
        <v>0</v>
      </c>
      <c r="P2098">
        <v>28</v>
      </c>
      <c r="Q2098">
        <v>0</v>
      </c>
      <c r="R2098">
        <v>2</v>
      </c>
      <c r="S2098">
        <v>0</v>
      </c>
      <c r="T2098">
        <v>4</v>
      </c>
      <c r="U2098">
        <v>0</v>
      </c>
      <c r="V2098">
        <v>0</v>
      </c>
      <c r="W2098">
        <v>0</v>
      </c>
      <c r="X2098">
        <v>33.979013325194927</v>
      </c>
      <c r="Y2098">
        <v>0</v>
      </c>
      <c r="Z2098">
        <v>14.716842828678855</v>
      </c>
      <c r="AA2098">
        <v>0</v>
      </c>
      <c r="AB2098">
        <v>59.608309051753139</v>
      </c>
      <c r="AC2098">
        <v>0</v>
      </c>
      <c r="AD2098">
        <v>0</v>
      </c>
      <c r="AE2098">
        <v>108.30416520562693</v>
      </c>
    </row>
    <row r="2099" spans="1:31" x14ac:dyDescent="0.3">
      <c r="A2099">
        <v>2577072</v>
      </c>
      <c r="B2099">
        <v>1</v>
      </c>
      <c r="C2099" t="s">
        <v>80</v>
      </c>
      <c r="D2099" t="s">
        <v>107</v>
      </c>
      <c r="E2099" t="s">
        <v>171</v>
      </c>
      <c r="F2099" t="s">
        <v>6209</v>
      </c>
      <c r="G2099" t="s">
        <v>190</v>
      </c>
      <c r="H2099" t="s">
        <v>157</v>
      </c>
      <c r="I2099" t="s">
        <v>136</v>
      </c>
      <c r="J2099" t="s">
        <v>137</v>
      </c>
      <c r="K2099" t="s">
        <v>138</v>
      </c>
      <c r="L2099" t="s">
        <v>6210</v>
      </c>
      <c r="M2099" t="s">
        <v>6211</v>
      </c>
      <c r="N2099">
        <v>4.5266666659999997</v>
      </c>
      <c r="O2099">
        <v>0</v>
      </c>
      <c r="P2099">
        <v>37</v>
      </c>
      <c r="Q2099">
        <v>0</v>
      </c>
      <c r="R2099">
        <v>0</v>
      </c>
      <c r="S2099">
        <v>0</v>
      </c>
      <c r="T2099">
        <v>1</v>
      </c>
      <c r="U2099">
        <v>0</v>
      </c>
      <c r="V2099">
        <v>0</v>
      </c>
      <c r="W2099">
        <v>0</v>
      </c>
      <c r="X2099">
        <v>32.171238706610509</v>
      </c>
      <c r="Y2099">
        <v>0</v>
      </c>
      <c r="Z2099">
        <v>0</v>
      </c>
      <c r="AA2099">
        <v>0</v>
      </c>
      <c r="AB2099">
        <v>1.31974754993476</v>
      </c>
      <c r="AC2099">
        <v>0</v>
      </c>
      <c r="AD2099">
        <v>0</v>
      </c>
      <c r="AE2099">
        <v>33.49098625654527</v>
      </c>
    </row>
    <row r="2100" spans="1:31" x14ac:dyDescent="0.3">
      <c r="A2100">
        <v>2576551</v>
      </c>
      <c r="B2100">
        <v>1</v>
      </c>
      <c r="C2100" t="s">
        <v>80</v>
      </c>
      <c r="D2100" t="s">
        <v>93</v>
      </c>
      <c r="E2100" t="s">
        <v>141</v>
      </c>
      <c r="F2100" t="s">
        <v>5314</v>
      </c>
      <c r="G2100" t="s">
        <v>134</v>
      </c>
      <c r="H2100" t="s">
        <v>135</v>
      </c>
      <c r="I2100" t="s">
        <v>136</v>
      </c>
      <c r="J2100" t="s">
        <v>137</v>
      </c>
      <c r="K2100" t="s">
        <v>138</v>
      </c>
      <c r="L2100" t="s">
        <v>6212</v>
      </c>
      <c r="M2100" t="s">
        <v>6213</v>
      </c>
      <c r="N2100">
        <v>0.50083333299999999</v>
      </c>
      <c r="O2100">
        <v>0</v>
      </c>
      <c r="P2100">
        <v>242</v>
      </c>
      <c r="Q2100">
        <v>3</v>
      </c>
      <c r="R2100">
        <v>50</v>
      </c>
      <c r="S2100">
        <v>5</v>
      </c>
      <c r="T2100">
        <v>42</v>
      </c>
      <c r="U2100">
        <v>0</v>
      </c>
      <c r="V2100">
        <v>0</v>
      </c>
      <c r="W2100">
        <v>0</v>
      </c>
      <c r="X2100">
        <v>19.724115916519072</v>
      </c>
      <c r="Y2100">
        <v>6.6997811289498426</v>
      </c>
      <c r="Z2100">
        <v>27.86546258295165</v>
      </c>
      <c r="AA2100">
        <v>14.239674962462161</v>
      </c>
      <c r="AB2100">
        <v>17.384905911892933</v>
      </c>
      <c r="AC2100">
        <v>0</v>
      </c>
      <c r="AD2100">
        <v>0</v>
      </c>
      <c r="AE2100">
        <v>85.91394050277566</v>
      </c>
    </row>
    <row r="2101" spans="1:31" x14ac:dyDescent="0.3">
      <c r="A2101">
        <v>2577430</v>
      </c>
      <c r="B2101">
        <v>1</v>
      </c>
      <c r="C2101" t="s">
        <v>80</v>
      </c>
      <c r="D2101" t="s">
        <v>100</v>
      </c>
      <c r="E2101" t="s">
        <v>141</v>
      </c>
      <c r="F2101" t="s">
        <v>6214</v>
      </c>
      <c r="G2101" t="s">
        <v>134</v>
      </c>
      <c r="H2101" t="s">
        <v>135</v>
      </c>
      <c r="I2101" t="s">
        <v>136</v>
      </c>
      <c r="J2101" t="s">
        <v>137</v>
      </c>
      <c r="K2101" t="s">
        <v>138</v>
      </c>
      <c r="L2101" t="s">
        <v>6215</v>
      </c>
      <c r="M2101" t="s">
        <v>6216</v>
      </c>
      <c r="N2101">
        <v>0.93111111099999999</v>
      </c>
      <c r="O2101">
        <v>5</v>
      </c>
      <c r="P2101">
        <v>430</v>
      </c>
      <c r="Q2101">
        <v>4</v>
      </c>
      <c r="R2101">
        <v>65</v>
      </c>
      <c r="S2101">
        <v>17</v>
      </c>
      <c r="T2101">
        <v>106</v>
      </c>
      <c r="U2101">
        <v>4</v>
      </c>
      <c r="V2101">
        <v>1</v>
      </c>
      <c r="W2101">
        <v>2.7283951512510534</v>
      </c>
      <c r="X2101">
        <v>178.18128919837704</v>
      </c>
      <c r="Y2101">
        <v>3.5419549640007602</v>
      </c>
      <c r="Z2101">
        <v>55.239489566123538</v>
      </c>
      <c r="AA2101">
        <v>59.425262259176385</v>
      </c>
      <c r="AB2101">
        <v>64.266689850272044</v>
      </c>
      <c r="AC2101">
        <v>186.33869196215187</v>
      </c>
      <c r="AD2101">
        <v>0.14650301541174002</v>
      </c>
      <c r="AE2101">
        <v>549.86827596676449</v>
      </c>
    </row>
    <row r="2102" spans="1:31" x14ac:dyDescent="0.3">
      <c r="A2102">
        <v>2577075</v>
      </c>
      <c r="B2102">
        <v>1</v>
      </c>
      <c r="C2102" t="s">
        <v>80</v>
      </c>
      <c r="D2102" t="s">
        <v>96</v>
      </c>
      <c r="E2102" t="s">
        <v>166</v>
      </c>
      <c r="F2102" t="s">
        <v>6217</v>
      </c>
      <c r="G2102" t="s">
        <v>311</v>
      </c>
      <c r="H2102" t="s">
        <v>157</v>
      </c>
      <c r="I2102" t="s">
        <v>136</v>
      </c>
      <c r="J2102" t="s">
        <v>3</v>
      </c>
      <c r="K2102" t="s">
        <v>138</v>
      </c>
      <c r="L2102" t="s">
        <v>6218</v>
      </c>
      <c r="M2102" t="s">
        <v>6219</v>
      </c>
      <c r="N2102">
        <v>1.3305555549999999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1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9.5437549315291523</v>
      </c>
      <c r="AC2102">
        <v>0</v>
      </c>
      <c r="AD2102">
        <v>0</v>
      </c>
      <c r="AE2102">
        <v>9.5437549315291523</v>
      </c>
    </row>
    <row r="2103" spans="1:31" x14ac:dyDescent="0.3">
      <c r="A2103">
        <v>2576574</v>
      </c>
      <c r="B2103">
        <v>1</v>
      </c>
      <c r="C2103" t="s">
        <v>80</v>
      </c>
      <c r="D2103" t="s">
        <v>110</v>
      </c>
      <c r="E2103" t="s">
        <v>184</v>
      </c>
      <c r="F2103" t="s">
        <v>6220</v>
      </c>
      <c r="G2103" t="s">
        <v>318</v>
      </c>
      <c r="H2103" t="s">
        <v>135</v>
      </c>
      <c r="I2103" t="s">
        <v>136</v>
      </c>
      <c r="J2103" t="s">
        <v>137</v>
      </c>
      <c r="K2103" t="s">
        <v>144</v>
      </c>
      <c r="L2103" t="s">
        <v>6221</v>
      </c>
      <c r="M2103" t="s">
        <v>6222</v>
      </c>
      <c r="N2103">
        <v>0.171944444</v>
      </c>
      <c r="O2103">
        <v>0</v>
      </c>
      <c r="P2103">
        <v>752</v>
      </c>
      <c r="Q2103">
        <v>0</v>
      </c>
      <c r="R2103">
        <v>0</v>
      </c>
      <c r="S2103">
        <v>0</v>
      </c>
      <c r="T2103">
        <v>147</v>
      </c>
      <c r="U2103">
        <v>0</v>
      </c>
      <c r="V2103">
        <v>0</v>
      </c>
      <c r="W2103">
        <v>0</v>
      </c>
      <c r="X2103">
        <v>26.082151249135027</v>
      </c>
      <c r="Y2103">
        <v>0</v>
      </c>
      <c r="Z2103">
        <v>0</v>
      </c>
      <c r="AA2103">
        <v>0</v>
      </c>
      <c r="AB2103">
        <v>9.66120552928904</v>
      </c>
      <c r="AC2103">
        <v>0</v>
      </c>
      <c r="AD2103">
        <v>0</v>
      </c>
      <c r="AE2103">
        <v>35.743356778424065</v>
      </c>
    </row>
    <row r="2104" spans="1:31" x14ac:dyDescent="0.3">
      <c r="A2104">
        <v>2577238</v>
      </c>
      <c r="B2104">
        <v>1</v>
      </c>
      <c r="C2104" t="s">
        <v>80</v>
      </c>
      <c r="D2104" t="s">
        <v>96</v>
      </c>
      <c r="E2104" t="s">
        <v>166</v>
      </c>
      <c r="F2104" t="s">
        <v>6223</v>
      </c>
      <c r="G2104" t="s">
        <v>168</v>
      </c>
      <c r="H2104" t="s">
        <v>157</v>
      </c>
      <c r="I2104" t="s">
        <v>136</v>
      </c>
      <c r="J2104" t="s">
        <v>137</v>
      </c>
      <c r="K2104" t="s">
        <v>138</v>
      </c>
      <c r="L2104" t="s">
        <v>6224</v>
      </c>
      <c r="M2104" t="s">
        <v>6225</v>
      </c>
      <c r="N2104">
        <v>1.8802777770000001</v>
      </c>
      <c r="O2104">
        <v>0</v>
      </c>
      <c r="P2104">
        <v>1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0.9326268481840867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0.9326268481840867</v>
      </c>
    </row>
    <row r="2105" spans="1:31" x14ac:dyDescent="0.3">
      <c r="A2105">
        <v>2577384</v>
      </c>
      <c r="B2105">
        <v>1</v>
      </c>
      <c r="C2105" t="s">
        <v>80</v>
      </c>
      <c r="D2105" t="s">
        <v>104</v>
      </c>
      <c r="E2105" t="s">
        <v>141</v>
      </c>
      <c r="F2105" t="s">
        <v>6226</v>
      </c>
      <c r="G2105" t="s">
        <v>134</v>
      </c>
      <c r="H2105" t="s">
        <v>135</v>
      </c>
      <c r="I2105" t="s">
        <v>136</v>
      </c>
      <c r="J2105" t="s">
        <v>137</v>
      </c>
      <c r="K2105" t="s">
        <v>138</v>
      </c>
      <c r="L2105" t="s">
        <v>6227</v>
      </c>
      <c r="M2105" t="s">
        <v>6228</v>
      </c>
      <c r="N2105">
        <v>0.24694444400000001</v>
      </c>
      <c r="O2105">
        <v>1</v>
      </c>
      <c r="P2105">
        <v>9</v>
      </c>
      <c r="Q2105">
        <v>24</v>
      </c>
      <c r="R2105">
        <v>53</v>
      </c>
      <c r="S2105">
        <v>17</v>
      </c>
      <c r="T2105">
        <v>11</v>
      </c>
      <c r="U2105">
        <v>17</v>
      </c>
      <c r="V2105">
        <v>0</v>
      </c>
      <c r="W2105">
        <v>0.13863521005979751</v>
      </c>
      <c r="X2105">
        <v>0.62866626014528004</v>
      </c>
      <c r="Y2105">
        <v>36.687199690197644</v>
      </c>
      <c r="Z2105">
        <v>6.0448776085505509</v>
      </c>
      <c r="AA2105">
        <v>87.919532760455155</v>
      </c>
      <c r="AB2105">
        <v>2.7838968250877159</v>
      </c>
      <c r="AC2105">
        <v>1082.7102199203705</v>
      </c>
      <c r="AD2105">
        <v>0</v>
      </c>
      <c r="AE2105">
        <v>1216.9130282748665</v>
      </c>
    </row>
    <row r="2106" spans="1:31" x14ac:dyDescent="0.3">
      <c r="A2106">
        <v>2577284</v>
      </c>
      <c r="B2106">
        <v>1</v>
      </c>
      <c r="C2106" t="s">
        <v>81</v>
      </c>
      <c r="D2106" t="s">
        <v>118</v>
      </c>
      <c r="E2106" t="s">
        <v>132</v>
      </c>
      <c r="F2106" t="s">
        <v>6229</v>
      </c>
      <c r="G2106" t="s">
        <v>134</v>
      </c>
      <c r="H2106" t="s">
        <v>135</v>
      </c>
      <c r="I2106" t="s">
        <v>136</v>
      </c>
      <c r="J2106" t="s">
        <v>137</v>
      </c>
      <c r="K2106" t="s">
        <v>138</v>
      </c>
      <c r="L2106" t="s">
        <v>6230</v>
      </c>
      <c r="M2106" t="s">
        <v>6231</v>
      </c>
      <c r="N2106">
        <v>0.25555555499999999</v>
      </c>
      <c r="O2106">
        <v>17</v>
      </c>
      <c r="P2106">
        <v>1134</v>
      </c>
      <c r="Q2106">
        <v>200</v>
      </c>
      <c r="R2106">
        <v>86</v>
      </c>
      <c r="S2106">
        <v>32</v>
      </c>
      <c r="T2106">
        <v>89</v>
      </c>
      <c r="U2106">
        <v>0</v>
      </c>
      <c r="V2106">
        <v>0</v>
      </c>
      <c r="W2106">
        <v>1.1327126706657333</v>
      </c>
      <c r="X2106">
        <v>48.593786081785474</v>
      </c>
      <c r="Y2106">
        <v>199.84032206071291</v>
      </c>
      <c r="Z2106">
        <v>22.043297273992007</v>
      </c>
      <c r="AA2106">
        <v>27.480667933638045</v>
      </c>
      <c r="AB2106">
        <v>12.935701272126904</v>
      </c>
      <c r="AC2106">
        <v>0</v>
      </c>
      <c r="AD2106">
        <v>0</v>
      </c>
      <c r="AE2106">
        <v>312.02648729292099</v>
      </c>
    </row>
    <row r="2107" spans="1:31" x14ac:dyDescent="0.3">
      <c r="A2107">
        <v>2576737</v>
      </c>
      <c r="B2107">
        <v>1</v>
      </c>
      <c r="C2107" t="s">
        <v>80</v>
      </c>
      <c r="D2107" t="s">
        <v>97</v>
      </c>
      <c r="E2107" t="s">
        <v>141</v>
      </c>
      <c r="F2107" t="s">
        <v>6232</v>
      </c>
      <c r="G2107" t="s">
        <v>134</v>
      </c>
      <c r="H2107" t="s">
        <v>135</v>
      </c>
      <c r="I2107" t="s">
        <v>136</v>
      </c>
      <c r="J2107" t="s">
        <v>137</v>
      </c>
      <c r="K2107" t="s">
        <v>138</v>
      </c>
      <c r="L2107" t="s">
        <v>6233</v>
      </c>
      <c r="M2107" t="s">
        <v>6234</v>
      </c>
      <c r="N2107">
        <v>0.63333333300000005</v>
      </c>
      <c r="O2107">
        <v>0</v>
      </c>
      <c r="P2107">
        <v>136</v>
      </c>
      <c r="Q2107">
        <v>0</v>
      </c>
      <c r="R2107">
        <v>254</v>
      </c>
      <c r="S2107">
        <v>2</v>
      </c>
      <c r="T2107">
        <v>72</v>
      </c>
      <c r="U2107">
        <v>0</v>
      </c>
      <c r="V2107">
        <v>0</v>
      </c>
      <c r="W2107">
        <v>0</v>
      </c>
      <c r="X2107">
        <v>44.141434130688694</v>
      </c>
      <c r="Y2107">
        <v>0</v>
      </c>
      <c r="Z2107">
        <v>72.391559362190378</v>
      </c>
      <c r="AA2107">
        <v>17.926677142239708</v>
      </c>
      <c r="AB2107">
        <v>85.122668643958377</v>
      </c>
      <c r="AC2107">
        <v>0</v>
      </c>
      <c r="AD2107">
        <v>0</v>
      </c>
      <c r="AE2107">
        <v>219.58233927907716</v>
      </c>
    </row>
    <row r="2108" spans="1:31" x14ac:dyDescent="0.3">
      <c r="A2108">
        <v>2577447</v>
      </c>
      <c r="B2108">
        <v>1</v>
      </c>
      <c r="C2108" t="s">
        <v>81</v>
      </c>
      <c r="D2108" t="s">
        <v>118</v>
      </c>
      <c r="E2108" t="s">
        <v>166</v>
      </c>
      <c r="F2108" t="s">
        <v>6235</v>
      </c>
      <c r="G2108" t="s">
        <v>198</v>
      </c>
      <c r="H2108" t="s">
        <v>157</v>
      </c>
      <c r="I2108" t="s">
        <v>136</v>
      </c>
      <c r="J2108" t="s">
        <v>137</v>
      </c>
      <c r="K2108" t="s">
        <v>138</v>
      </c>
      <c r="L2108" t="s">
        <v>6236</v>
      </c>
      <c r="M2108" t="s">
        <v>6237</v>
      </c>
      <c r="N2108">
        <v>1.41</v>
      </c>
      <c r="O2108">
        <v>0</v>
      </c>
      <c r="P2108">
        <v>10</v>
      </c>
      <c r="Q2108">
        <v>0</v>
      </c>
      <c r="R2108">
        <v>0</v>
      </c>
      <c r="S2108">
        <v>0</v>
      </c>
      <c r="T2108">
        <v>3</v>
      </c>
      <c r="U2108">
        <v>0</v>
      </c>
      <c r="V2108">
        <v>0</v>
      </c>
      <c r="W2108">
        <v>0</v>
      </c>
      <c r="X2108">
        <v>2.7892378970225997</v>
      </c>
      <c r="Y2108">
        <v>0</v>
      </c>
      <c r="Z2108">
        <v>0</v>
      </c>
      <c r="AA2108">
        <v>0</v>
      </c>
      <c r="AB2108">
        <v>2.2911331755253328</v>
      </c>
      <c r="AC2108">
        <v>0</v>
      </c>
      <c r="AD2108">
        <v>0</v>
      </c>
      <c r="AE2108">
        <v>5.0803710725479325</v>
      </c>
    </row>
    <row r="2109" spans="1:31" x14ac:dyDescent="0.3">
      <c r="A2109">
        <v>2576806</v>
      </c>
      <c r="B2109">
        <v>1</v>
      </c>
      <c r="C2109" t="s">
        <v>80</v>
      </c>
      <c r="D2109" t="s">
        <v>84</v>
      </c>
      <c r="E2109" t="s">
        <v>155</v>
      </c>
      <c r="F2109" t="s">
        <v>6238</v>
      </c>
      <c r="G2109" t="s">
        <v>202</v>
      </c>
      <c r="H2109" t="s">
        <v>157</v>
      </c>
      <c r="I2109" t="s">
        <v>136</v>
      </c>
      <c r="J2109" t="s">
        <v>137</v>
      </c>
      <c r="K2109" t="s">
        <v>138</v>
      </c>
      <c r="L2109" t="s">
        <v>6239</v>
      </c>
      <c r="M2109" t="s">
        <v>6240</v>
      </c>
      <c r="N2109">
        <v>0.50638888800000004</v>
      </c>
      <c r="O2109">
        <v>0</v>
      </c>
      <c r="P2109">
        <v>773</v>
      </c>
      <c r="Q2109">
        <v>0</v>
      </c>
      <c r="R2109">
        <v>0</v>
      </c>
      <c r="S2109">
        <v>0</v>
      </c>
      <c r="T2109">
        <v>84</v>
      </c>
      <c r="U2109">
        <v>0</v>
      </c>
      <c r="V2109">
        <v>0</v>
      </c>
      <c r="W2109">
        <v>0</v>
      </c>
      <c r="X2109">
        <v>81.58779914680386</v>
      </c>
      <c r="Y2109">
        <v>0</v>
      </c>
      <c r="Z2109">
        <v>0</v>
      </c>
      <c r="AA2109">
        <v>0</v>
      </c>
      <c r="AB2109">
        <v>55.353876450725693</v>
      </c>
      <c r="AC2109">
        <v>0</v>
      </c>
      <c r="AD2109">
        <v>0</v>
      </c>
      <c r="AE2109">
        <v>136.94167559752955</v>
      </c>
    </row>
    <row r="2110" spans="1:31" x14ac:dyDescent="0.3">
      <c r="A2110">
        <v>2577138</v>
      </c>
      <c r="B2110">
        <v>1</v>
      </c>
      <c r="C2110" t="s">
        <v>81</v>
      </c>
      <c r="D2110" t="s">
        <v>128</v>
      </c>
      <c r="E2110" t="s">
        <v>184</v>
      </c>
      <c r="F2110" t="s">
        <v>6241</v>
      </c>
      <c r="G2110" t="s">
        <v>6242</v>
      </c>
      <c r="H2110" t="s">
        <v>135</v>
      </c>
      <c r="I2110" t="s">
        <v>136</v>
      </c>
      <c r="J2110" t="s">
        <v>137</v>
      </c>
      <c r="K2110" t="s">
        <v>138</v>
      </c>
      <c r="L2110" t="s">
        <v>6243</v>
      </c>
      <c r="M2110" t="s">
        <v>6244</v>
      </c>
      <c r="N2110">
        <v>1.981944444</v>
      </c>
      <c r="O2110">
        <v>0</v>
      </c>
      <c r="P2110">
        <v>498</v>
      </c>
      <c r="Q2110">
        <v>0</v>
      </c>
      <c r="R2110">
        <v>2</v>
      </c>
      <c r="S2110">
        <v>0</v>
      </c>
      <c r="T2110">
        <v>12</v>
      </c>
      <c r="U2110">
        <v>0</v>
      </c>
      <c r="V2110">
        <v>0</v>
      </c>
      <c r="W2110">
        <v>0</v>
      </c>
      <c r="X2110">
        <v>230.53430409180456</v>
      </c>
      <c r="Y2110">
        <v>0</v>
      </c>
      <c r="Z2110">
        <v>0.72274157385722515</v>
      </c>
      <c r="AA2110">
        <v>0</v>
      </c>
      <c r="AB2110">
        <v>29.019960381789691</v>
      </c>
      <c r="AC2110">
        <v>0</v>
      </c>
      <c r="AD2110">
        <v>0</v>
      </c>
      <c r="AE2110">
        <v>260.27700604745149</v>
      </c>
    </row>
    <row r="2111" spans="1:31" x14ac:dyDescent="0.3">
      <c r="A2111">
        <v>2576952</v>
      </c>
      <c r="B2111">
        <v>1</v>
      </c>
      <c r="C2111" t="s">
        <v>81</v>
      </c>
      <c r="D2111" t="s">
        <v>121</v>
      </c>
      <c r="E2111" t="s">
        <v>141</v>
      </c>
      <c r="F2111" t="s">
        <v>6245</v>
      </c>
      <c r="G2111" t="s">
        <v>134</v>
      </c>
      <c r="H2111" t="s">
        <v>135</v>
      </c>
      <c r="I2111" t="s">
        <v>136</v>
      </c>
      <c r="J2111" t="s">
        <v>137</v>
      </c>
      <c r="K2111" t="s">
        <v>138</v>
      </c>
      <c r="L2111" t="s">
        <v>6246</v>
      </c>
      <c r="M2111" t="s">
        <v>6247</v>
      </c>
      <c r="N2111">
        <v>0.509444444</v>
      </c>
      <c r="O2111">
        <v>8</v>
      </c>
      <c r="P2111">
        <v>1296</v>
      </c>
      <c r="Q2111">
        <v>4</v>
      </c>
      <c r="R2111">
        <v>123</v>
      </c>
      <c r="S2111">
        <v>6</v>
      </c>
      <c r="T2111">
        <v>90</v>
      </c>
      <c r="U2111">
        <v>0</v>
      </c>
      <c r="V2111">
        <v>0</v>
      </c>
      <c r="W2111">
        <v>0.86603768832000028</v>
      </c>
      <c r="X2111">
        <v>77.757611822497651</v>
      </c>
      <c r="Y2111">
        <v>3.9719957713781335</v>
      </c>
      <c r="Z2111">
        <v>20.856784687053352</v>
      </c>
      <c r="AA2111">
        <v>16.52701373982579</v>
      </c>
      <c r="AB2111">
        <v>24.98803989185231</v>
      </c>
      <c r="AC2111">
        <v>0</v>
      </c>
      <c r="AD2111">
        <v>0</v>
      </c>
      <c r="AE2111">
        <v>144.96748360092724</v>
      </c>
    </row>
    <row r="2112" spans="1:31" x14ac:dyDescent="0.3">
      <c r="A2112">
        <v>2576946</v>
      </c>
      <c r="B2112">
        <v>1</v>
      </c>
      <c r="C2112" t="s">
        <v>81</v>
      </c>
      <c r="D2112" t="s">
        <v>116</v>
      </c>
      <c r="E2112" t="s">
        <v>166</v>
      </c>
      <c r="F2112" t="s">
        <v>6248</v>
      </c>
      <c r="G2112" t="s">
        <v>168</v>
      </c>
      <c r="H2112" t="s">
        <v>157</v>
      </c>
      <c r="I2112" t="s">
        <v>136</v>
      </c>
      <c r="J2112" t="s">
        <v>137</v>
      </c>
      <c r="K2112" t="s">
        <v>138</v>
      </c>
      <c r="L2112" t="s">
        <v>6249</v>
      </c>
      <c r="M2112" t="s">
        <v>6250</v>
      </c>
      <c r="N2112">
        <v>1.7111111109999999</v>
      </c>
      <c r="O2112">
        <v>0</v>
      </c>
      <c r="P2112">
        <v>1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0.51595400728969254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0.51595400728969254</v>
      </c>
    </row>
    <row r="2113" spans="1:31" x14ac:dyDescent="0.3">
      <c r="A2113">
        <v>2577324</v>
      </c>
      <c r="B2113">
        <v>1</v>
      </c>
      <c r="C2113" t="s">
        <v>81</v>
      </c>
      <c r="D2113" t="s">
        <v>118</v>
      </c>
      <c r="E2113" t="s">
        <v>184</v>
      </c>
      <c r="F2113" t="s">
        <v>6251</v>
      </c>
      <c r="G2113" t="s">
        <v>134</v>
      </c>
      <c r="H2113" t="s">
        <v>135</v>
      </c>
      <c r="I2113" t="s">
        <v>136</v>
      </c>
      <c r="J2113" t="s">
        <v>137</v>
      </c>
      <c r="K2113" t="s">
        <v>138</v>
      </c>
      <c r="L2113" t="s">
        <v>6252</v>
      </c>
      <c r="M2113" t="s">
        <v>6253</v>
      </c>
      <c r="N2113">
        <v>0.56666666600000004</v>
      </c>
      <c r="O2113">
        <v>2</v>
      </c>
      <c r="P2113">
        <v>461</v>
      </c>
      <c r="Q2113">
        <v>4</v>
      </c>
      <c r="R2113">
        <v>17</v>
      </c>
      <c r="S2113">
        <v>1</v>
      </c>
      <c r="T2113">
        <v>54</v>
      </c>
      <c r="U2113">
        <v>0</v>
      </c>
      <c r="V2113">
        <v>0</v>
      </c>
      <c r="W2113">
        <v>0.13832073119999999</v>
      </c>
      <c r="X2113">
        <v>48.730696276199595</v>
      </c>
      <c r="Y2113">
        <v>14.277122958420001</v>
      </c>
      <c r="Z2113">
        <v>15.130340792701499</v>
      </c>
      <c r="AA2113">
        <v>0.88457006553333328</v>
      </c>
      <c r="AB2113">
        <v>22.915241973559805</v>
      </c>
      <c r="AC2113">
        <v>0</v>
      </c>
      <c r="AD2113">
        <v>0</v>
      </c>
      <c r="AE2113">
        <v>102.07629279761423</v>
      </c>
    </row>
    <row r="2114" spans="1:31" x14ac:dyDescent="0.3">
      <c r="A2114">
        <v>2577347</v>
      </c>
      <c r="B2114">
        <v>1</v>
      </c>
      <c r="C2114" t="s">
        <v>81</v>
      </c>
      <c r="D2114" t="s">
        <v>122</v>
      </c>
      <c r="E2114" t="s">
        <v>171</v>
      </c>
      <c r="F2114" t="s">
        <v>6254</v>
      </c>
      <c r="G2114" t="s">
        <v>989</v>
      </c>
      <c r="H2114" t="s">
        <v>157</v>
      </c>
      <c r="I2114" t="s">
        <v>136</v>
      </c>
      <c r="J2114" t="s">
        <v>137</v>
      </c>
      <c r="K2114" t="s">
        <v>138</v>
      </c>
      <c r="L2114" t="s">
        <v>6255</v>
      </c>
      <c r="M2114" t="s">
        <v>6256</v>
      </c>
      <c r="N2114">
        <v>2.4027777769999998</v>
      </c>
      <c r="O2114">
        <v>0</v>
      </c>
      <c r="P2114">
        <v>98</v>
      </c>
      <c r="Q2114">
        <v>0</v>
      </c>
      <c r="R2114">
        <v>0</v>
      </c>
      <c r="S2114">
        <v>0</v>
      </c>
      <c r="T2114">
        <v>1</v>
      </c>
      <c r="U2114">
        <v>0</v>
      </c>
      <c r="V2114">
        <v>0</v>
      </c>
      <c r="W2114">
        <v>0</v>
      </c>
      <c r="X2114">
        <v>40.303654033972855</v>
      </c>
      <c r="Y2114">
        <v>0</v>
      </c>
      <c r="Z2114">
        <v>0</v>
      </c>
      <c r="AA2114">
        <v>0</v>
      </c>
      <c r="AB2114">
        <v>1.0240461528638336E-2</v>
      </c>
      <c r="AC2114">
        <v>0</v>
      </c>
      <c r="AD2114">
        <v>0</v>
      </c>
      <c r="AE2114">
        <v>40.313894495501494</v>
      </c>
    </row>
    <row r="2115" spans="1:31" x14ac:dyDescent="0.3">
      <c r="A2115">
        <v>2577112</v>
      </c>
      <c r="B2115">
        <v>1</v>
      </c>
      <c r="C2115" t="s">
        <v>80</v>
      </c>
      <c r="D2115" t="s">
        <v>97</v>
      </c>
      <c r="E2115" t="s">
        <v>171</v>
      </c>
      <c r="F2115" t="s">
        <v>4508</v>
      </c>
      <c r="G2115" t="s">
        <v>190</v>
      </c>
      <c r="H2115" t="s">
        <v>157</v>
      </c>
      <c r="I2115" t="s">
        <v>136</v>
      </c>
      <c r="J2115" t="s">
        <v>137</v>
      </c>
      <c r="K2115" t="s">
        <v>138</v>
      </c>
      <c r="L2115" t="s">
        <v>6257</v>
      </c>
      <c r="M2115" t="s">
        <v>6258</v>
      </c>
      <c r="N2115">
        <v>2.096666666</v>
      </c>
      <c r="O2115">
        <v>0</v>
      </c>
      <c r="P2115">
        <v>11</v>
      </c>
      <c r="Q2115">
        <v>0</v>
      </c>
      <c r="R2115">
        <v>2</v>
      </c>
      <c r="S2115">
        <v>0</v>
      </c>
      <c r="T2115">
        <v>7</v>
      </c>
      <c r="U2115">
        <v>0</v>
      </c>
      <c r="V2115">
        <v>0</v>
      </c>
      <c r="W2115">
        <v>0</v>
      </c>
      <c r="X2115">
        <v>9.0398399682871879</v>
      </c>
      <c r="Y2115">
        <v>0</v>
      </c>
      <c r="Z2115">
        <v>0.60942869479988759</v>
      </c>
      <c r="AA2115">
        <v>0</v>
      </c>
      <c r="AB2115">
        <v>4.4935022308276382</v>
      </c>
      <c r="AC2115">
        <v>0</v>
      </c>
      <c r="AD2115">
        <v>0</v>
      </c>
      <c r="AE2115">
        <v>14.142770893914715</v>
      </c>
    </row>
    <row r="2116" spans="1:31" x14ac:dyDescent="0.3">
      <c r="A2116">
        <v>2577155</v>
      </c>
      <c r="B2116">
        <v>1</v>
      </c>
      <c r="C2116" t="s">
        <v>81</v>
      </c>
      <c r="D2116" t="s">
        <v>128</v>
      </c>
      <c r="E2116" t="s">
        <v>184</v>
      </c>
      <c r="F2116" t="s">
        <v>6259</v>
      </c>
      <c r="G2116" t="s">
        <v>202</v>
      </c>
      <c r="H2116" t="s">
        <v>135</v>
      </c>
      <c r="I2116" t="s">
        <v>136</v>
      </c>
      <c r="J2116" t="s">
        <v>137</v>
      </c>
      <c r="K2116" t="s">
        <v>138</v>
      </c>
      <c r="L2116" t="s">
        <v>6260</v>
      </c>
      <c r="M2116" t="s">
        <v>6261</v>
      </c>
      <c r="N2116">
        <v>0.59305555499999996</v>
      </c>
      <c r="O2116">
        <v>1</v>
      </c>
      <c r="P2116">
        <v>332</v>
      </c>
      <c r="Q2116">
        <v>1</v>
      </c>
      <c r="R2116">
        <v>13</v>
      </c>
      <c r="S2116">
        <v>0</v>
      </c>
      <c r="T2116">
        <v>34</v>
      </c>
      <c r="U2116">
        <v>0</v>
      </c>
      <c r="V2116">
        <v>0</v>
      </c>
      <c r="W2116">
        <v>0.12676306300000001</v>
      </c>
      <c r="X2116">
        <v>34.322367764119676</v>
      </c>
      <c r="Y2116">
        <v>0.25910851886919994</v>
      </c>
      <c r="Z2116">
        <v>2.5781171003539001</v>
      </c>
      <c r="AA2116">
        <v>0</v>
      </c>
      <c r="AB2116">
        <v>13.349025269570355</v>
      </c>
      <c r="AC2116">
        <v>0</v>
      </c>
      <c r="AD2116">
        <v>0</v>
      </c>
      <c r="AE2116">
        <v>50.635381715913127</v>
      </c>
    </row>
    <row r="2117" spans="1:31" x14ac:dyDescent="0.3">
      <c r="A2117">
        <v>2576591</v>
      </c>
      <c r="B2117">
        <v>1</v>
      </c>
      <c r="C2117" t="s">
        <v>81</v>
      </c>
      <c r="D2117" t="s">
        <v>112</v>
      </c>
      <c r="E2117" t="s">
        <v>184</v>
      </c>
      <c r="F2117" t="s">
        <v>5072</v>
      </c>
      <c r="G2117" t="s">
        <v>134</v>
      </c>
      <c r="H2117" t="s">
        <v>135</v>
      </c>
      <c r="I2117" t="s">
        <v>136</v>
      </c>
      <c r="J2117" t="s">
        <v>137</v>
      </c>
      <c r="K2117" t="s">
        <v>138</v>
      </c>
      <c r="L2117" t="s">
        <v>6262</v>
      </c>
      <c r="M2117" t="s">
        <v>6263</v>
      </c>
      <c r="N2117">
        <v>0.98499999999999999</v>
      </c>
      <c r="O2117">
        <v>0</v>
      </c>
      <c r="P2117">
        <v>1</v>
      </c>
      <c r="Q2117">
        <v>0</v>
      </c>
      <c r="R2117">
        <v>8</v>
      </c>
      <c r="S2117">
        <v>7</v>
      </c>
      <c r="T2117">
        <v>103</v>
      </c>
      <c r="U2117">
        <v>1</v>
      </c>
      <c r="V2117">
        <v>0</v>
      </c>
      <c r="W2117">
        <v>0</v>
      </c>
      <c r="X2117">
        <v>0.28032596620742001</v>
      </c>
      <c r="Y2117">
        <v>0</v>
      </c>
      <c r="Z2117">
        <v>25.610036161904006</v>
      </c>
      <c r="AA2117">
        <v>32.488022575878709</v>
      </c>
      <c r="AB2117">
        <v>22.221165938197242</v>
      </c>
      <c r="AC2117">
        <v>216.94385404915096</v>
      </c>
      <c r="AD2117">
        <v>0</v>
      </c>
      <c r="AE2117">
        <v>297.54340469133831</v>
      </c>
    </row>
    <row r="2118" spans="1:31" x14ac:dyDescent="0.3">
      <c r="A2118">
        <v>2577032</v>
      </c>
      <c r="B2118">
        <v>1</v>
      </c>
      <c r="C2118" t="s">
        <v>81</v>
      </c>
      <c r="D2118" t="s">
        <v>122</v>
      </c>
      <c r="E2118" t="s">
        <v>184</v>
      </c>
      <c r="F2118" t="s">
        <v>6264</v>
      </c>
      <c r="G2118" t="s">
        <v>194</v>
      </c>
      <c r="H2118" t="s">
        <v>135</v>
      </c>
      <c r="I2118" t="s">
        <v>136</v>
      </c>
      <c r="J2118" t="s">
        <v>137</v>
      </c>
      <c r="K2118" t="s">
        <v>144</v>
      </c>
      <c r="L2118" t="s">
        <v>6265</v>
      </c>
      <c r="M2118" t="s">
        <v>6266</v>
      </c>
      <c r="N2118">
        <v>0.49722222199999999</v>
      </c>
      <c r="O2118">
        <v>0</v>
      </c>
      <c r="P2118">
        <v>253</v>
      </c>
      <c r="Q2118">
        <v>0</v>
      </c>
      <c r="R2118">
        <v>0</v>
      </c>
      <c r="S2118">
        <v>0</v>
      </c>
      <c r="T2118">
        <v>19</v>
      </c>
      <c r="U2118">
        <v>0</v>
      </c>
      <c r="V2118">
        <v>0</v>
      </c>
      <c r="W2118">
        <v>0</v>
      </c>
      <c r="X2118">
        <v>24.757467493828813</v>
      </c>
      <c r="Y2118">
        <v>0</v>
      </c>
      <c r="Z2118">
        <v>0</v>
      </c>
      <c r="AA2118">
        <v>0</v>
      </c>
      <c r="AB2118">
        <v>7.0930457204594175</v>
      </c>
      <c r="AC2118">
        <v>0</v>
      </c>
      <c r="AD2118">
        <v>0</v>
      </c>
      <c r="AE2118">
        <v>31.850513214288231</v>
      </c>
    </row>
    <row r="2119" spans="1:31" x14ac:dyDescent="0.3">
      <c r="A2119">
        <v>2576571</v>
      </c>
      <c r="B2119">
        <v>1</v>
      </c>
      <c r="C2119" t="s">
        <v>80</v>
      </c>
      <c r="D2119" t="s">
        <v>105</v>
      </c>
      <c r="E2119" t="s">
        <v>171</v>
      </c>
      <c r="F2119" t="s">
        <v>5435</v>
      </c>
      <c r="G2119" t="s">
        <v>202</v>
      </c>
      <c r="H2119" t="s">
        <v>157</v>
      </c>
      <c r="I2119" t="s">
        <v>136</v>
      </c>
      <c r="J2119" t="s">
        <v>137</v>
      </c>
      <c r="K2119" t="s">
        <v>138</v>
      </c>
      <c r="L2119" t="s">
        <v>6267</v>
      </c>
      <c r="M2119" t="s">
        <v>6268</v>
      </c>
      <c r="N2119">
        <v>2.1491666660000002</v>
      </c>
      <c r="O2119">
        <v>0</v>
      </c>
      <c r="P2119">
        <v>255</v>
      </c>
      <c r="Q2119">
        <v>0</v>
      </c>
      <c r="R2119">
        <v>0</v>
      </c>
      <c r="S2119">
        <v>0</v>
      </c>
      <c r="T2119">
        <v>19</v>
      </c>
      <c r="U2119">
        <v>0</v>
      </c>
      <c r="V2119">
        <v>0</v>
      </c>
      <c r="W2119">
        <v>0</v>
      </c>
      <c r="X2119">
        <v>97.991481471891944</v>
      </c>
      <c r="Y2119">
        <v>0</v>
      </c>
      <c r="Z2119">
        <v>0</v>
      </c>
      <c r="AA2119">
        <v>0</v>
      </c>
      <c r="AB2119">
        <v>24.829573154825205</v>
      </c>
      <c r="AC2119">
        <v>0</v>
      </c>
      <c r="AD2119">
        <v>0</v>
      </c>
      <c r="AE2119">
        <v>122.82105462671714</v>
      </c>
    </row>
    <row r="2120" spans="1:31" x14ac:dyDescent="0.3">
      <c r="A2120">
        <v>2577367</v>
      </c>
      <c r="B2120">
        <v>1</v>
      </c>
      <c r="C2120" t="s">
        <v>81</v>
      </c>
      <c r="D2120" t="s">
        <v>123</v>
      </c>
      <c r="E2120" t="s">
        <v>184</v>
      </c>
      <c r="F2120" t="s">
        <v>6269</v>
      </c>
      <c r="G2120" t="s">
        <v>134</v>
      </c>
      <c r="H2120" t="s">
        <v>135</v>
      </c>
      <c r="I2120" t="s">
        <v>136</v>
      </c>
      <c r="J2120" t="s">
        <v>137</v>
      </c>
      <c r="K2120" t="s">
        <v>138</v>
      </c>
      <c r="L2120" t="s">
        <v>6270</v>
      </c>
      <c r="M2120" t="s">
        <v>6271</v>
      </c>
      <c r="N2120">
        <v>1.186111111</v>
      </c>
      <c r="O2120">
        <v>2</v>
      </c>
      <c r="P2120">
        <v>411</v>
      </c>
      <c r="Q2120">
        <v>102</v>
      </c>
      <c r="R2120">
        <v>43</v>
      </c>
      <c r="S2120">
        <v>6</v>
      </c>
      <c r="T2120">
        <v>69</v>
      </c>
      <c r="U2120">
        <v>1</v>
      </c>
      <c r="V2120">
        <v>1</v>
      </c>
      <c r="W2120">
        <v>0.45515236747445342</v>
      </c>
      <c r="X2120">
        <v>103.98085847191939</v>
      </c>
      <c r="Y2120">
        <v>155.40868307349976</v>
      </c>
      <c r="Z2120">
        <v>45.338406643471743</v>
      </c>
      <c r="AA2120">
        <v>8.8739865379591851</v>
      </c>
      <c r="AB2120">
        <v>51.797015400360685</v>
      </c>
      <c r="AC2120">
        <v>62.771183207154429</v>
      </c>
      <c r="AD2120">
        <v>0.88458019789465658</v>
      </c>
      <c r="AE2120">
        <v>429.50986589973428</v>
      </c>
    </row>
    <row r="2121" spans="1:31" x14ac:dyDescent="0.3">
      <c r="A2121">
        <v>2577467</v>
      </c>
      <c r="B2121">
        <v>1</v>
      </c>
      <c r="C2121" t="s">
        <v>80</v>
      </c>
      <c r="D2121" t="s">
        <v>83</v>
      </c>
      <c r="E2121" t="s">
        <v>147</v>
      </c>
      <c r="F2121" t="s">
        <v>6272</v>
      </c>
      <c r="G2121" t="s">
        <v>134</v>
      </c>
      <c r="H2121" t="s">
        <v>135</v>
      </c>
      <c r="I2121" t="s">
        <v>136</v>
      </c>
      <c r="J2121" t="s">
        <v>137</v>
      </c>
      <c r="K2121" t="s">
        <v>138</v>
      </c>
      <c r="L2121" t="s">
        <v>6273</v>
      </c>
      <c r="M2121" t="s">
        <v>6274</v>
      </c>
      <c r="N2121">
        <v>0.90666666600000001</v>
      </c>
      <c r="O2121">
        <v>4</v>
      </c>
      <c r="P2121">
        <v>31</v>
      </c>
      <c r="Q2121">
        <v>0</v>
      </c>
      <c r="R2121">
        <v>0</v>
      </c>
      <c r="S2121">
        <v>7</v>
      </c>
      <c r="T2121">
        <v>3</v>
      </c>
      <c r="U2121">
        <v>0</v>
      </c>
      <c r="V2121">
        <v>0</v>
      </c>
      <c r="W2121">
        <v>59.027907037891353</v>
      </c>
      <c r="X2121">
        <v>43.571608732264096</v>
      </c>
      <c r="Y2121">
        <v>0</v>
      </c>
      <c r="Z2121">
        <v>0</v>
      </c>
      <c r="AA2121">
        <v>94.278973994073468</v>
      </c>
      <c r="AB2121">
        <v>1.5216991116669332</v>
      </c>
      <c r="AC2121">
        <v>0</v>
      </c>
      <c r="AD2121">
        <v>0</v>
      </c>
      <c r="AE2121">
        <v>198.40018887589582</v>
      </c>
    </row>
    <row r="2122" spans="1:31" x14ac:dyDescent="0.3">
      <c r="A2122">
        <v>2576826</v>
      </c>
      <c r="B2122">
        <v>1</v>
      </c>
      <c r="C2122" t="s">
        <v>80</v>
      </c>
      <c r="D2122" t="s">
        <v>103</v>
      </c>
      <c r="E2122" t="s">
        <v>147</v>
      </c>
      <c r="F2122" t="s">
        <v>2129</v>
      </c>
      <c r="G2122" t="s">
        <v>134</v>
      </c>
      <c r="H2122" t="s">
        <v>135</v>
      </c>
      <c r="I2122" t="s">
        <v>136</v>
      </c>
      <c r="J2122" t="s">
        <v>137</v>
      </c>
      <c r="K2122" t="s">
        <v>138</v>
      </c>
      <c r="L2122" t="s">
        <v>6275</v>
      </c>
      <c r="M2122" t="s">
        <v>6276</v>
      </c>
      <c r="N2122">
        <v>1.509166666</v>
      </c>
      <c r="O2122">
        <v>0</v>
      </c>
      <c r="P2122">
        <v>0</v>
      </c>
      <c r="Q2122">
        <v>0</v>
      </c>
      <c r="R2122">
        <v>0</v>
      </c>
      <c r="S2122">
        <v>9</v>
      </c>
      <c r="T2122">
        <v>0</v>
      </c>
      <c r="U2122">
        <v>16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126.92712381120181</v>
      </c>
      <c r="AB2122">
        <v>0</v>
      </c>
      <c r="AC2122">
        <v>5487.0854585585284</v>
      </c>
      <c r="AD2122">
        <v>0</v>
      </c>
      <c r="AE2122">
        <v>5614.0125823697299</v>
      </c>
    </row>
    <row r="2123" spans="1:31" x14ac:dyDescent="0.3">
      <c r="A2123">
        <v>2576677</v>
      </c>
      <c r="B2123">
        <v>1</v>
      </c>
      <c r="C2123" t="s">
        <v>81</v>
      </c>
      <c r="D2123" t="s">
        <v>114</v>
      </c>
      <c r="E2123" t="s">
        <v>184</v>
      </c>
      <c r="F2123" t="s">
        <v>6277</v>
      </c>
      <c r="G2123" t="s">
        <v>134</v>
      </c>
      <c r="H2123" t="s">
        <v>135</v>
      </c>
      <c r="I2123" t="s">
        <v>136</v>
      </c>
      <c r="J2123" t="s">
        <v>137</v>
      </c>
      <c r="K2123" t="s">
        <v>138</v>
      </c>
      <c r="L2123" t="s">
        <v>6278</v>
      </c>
      <c r="M2123" t="s">
        <v>6279</v>
      </c>
      <c r="N2123">
        <v>0.101944444</v>
      </c>
      <c r="O2123">
        <v>0</v>
      </c>
      <c r="P2123">
        <v>52</v>
      </c>
      <c r="Q2123">
        <v>0</v>
      </c>
      <c r="R2123">
        <v>47</v>
      </c>
      <c r="S2123">
        <v>1</v>
      </c>
      <c r="T2123">
        <v>15</v>
      </c>
      <c r="U2123">
        <v>0</v>
      </c>
      <c r="V2123">
        <v>0</v>
      </c>
      <c r="W2123">
        <v>0</v>
      </c>
      <c r="X2123">
        <v>0.53033790384426516</v>
      </c>
      <c r="Y2123">
        <v>0</v>
      </c>
      <c r="Z2123">
        <v>0.90314297938494004</v>
      </c>
      <c r="AA2123">
        <v>0.28475555553476001</v>
      </c>
      <c r="AB2123">
        <v>0.76270148169556518</v>
      </c>
      <c r="AC2123">
        <v>0</v>
      </c>
      <c r="AD2123">
        <v>0</v>
      </c>
      <c r="AE2123">
        <v>2.4809379204595303</v>
      </c>
    </row>
    <row r="2124" spans="1:31" x14ac:dyDescent="0.3">
      <c r="A2124">
        <v>2577218</v>
      </c>
      <c r="B2124">
        <v>1</v>
      </c>
      <c r="C2124" t="s">
        <v>81</v>
      </c>
      <c r="D2124" t="s">
        <v>114</v>
      </c>
      <c r="E2124" t="s">
        <v>184</v>
      </c>
      <c r="F2124" t="s">
        <v>6280</v>
      </c>
      <c r="G2124" t="s">
        <v>149</v>
      </c>
      <c r="H2124" t="s">
        <v>135</v>
      </c>
      <c r="I2124" t="s">
        <v>136</v>
      </c>
      <c r="J2124" t="s">
        <v>137</v>
      </c>
      <c r="K2124" t="s">
        <v>138</v>
      </c>
      <c r="L2124" t="s">
        <v>6281</v>
      </c>
      <c r="M2124" t="s">
        <v>6282</v>
      </c>
      <c r="N2124">
        <v>2.3538888880000002</v>
      </c>
      <c r="O2124">
        <v>0</v>
      </c>
      <c r="P2124">
        <v>240</v>
      </c>
      <c r="Q2124">
        <v>0</v>
      </c>
      <c r="R2124">
        <v>0</v>
      </c>
      <c r="S2124">
        <v>1</v>
      </c>
      <c r="T2124">
        <v>17</v>
      </c>
      <c r="U2124">
        <v>0</v>
      </c>
      <c r="V2124">
        <v>0</v>
      </c>
      <c r="W2124">
        <v>0</v>
      </c>
      <c r="X2124">
        <v>77.592677540904489</v>
      </c>
      <c r="Y2124">
        <v>0</v>
      </c>
      <c r="Z2124">
        <v>0</v>
      </c>
      <c r="AA2124">
        <v>3.7544274435661111</v>
      </c>
      <c r="AB2124">
        <v>10.989073949441678</v>
      </c>
      <c r="AC2124">
        <v>0</v>
      </c>
      <c r="AD2124">
        <v>0</v>
      </c>
      <c r="AE2124">
        <v>92.336178933912279</v>
      </c>
    </row>
    <row r="2125" spans="1:31" x14ac:dyDescent="0.3">
      <c r="A2125">
        <v>2577619</v>
      </c>
      <c r="B2125">
        <v>1</v>
      </c>
      <c r="C2125" t="s">
        <v>80</v>
      </c>
      <c r="D2125" t="s">
        <v>104</v>
      </c>
      <c r="E2125" t="s">
        <v>147</v>
      </c>
      <c r="F2125" t="s">
        <v>852</v>
      </c>
      <c r="G2125" t="s">
        <v>134</v>
      </c>
      <c r="H2125" t="s">
        <v>135</v>
      </c>
      <c r="I2125" t="s">
        <v>136</v>
      </c>
      <c r="J2125" t="s">
        <v>137</v>
      </c>
      <c r="K2125" t="s">
        <v>138</v>
      </c>
      <c r="L2125" t="s">
        <v>6283</v>
      </c>
      <c r="M2125" t="s">
        <v>6284</v>
      </c>
      <c r="N2125">
        <v>3.8816666660000001</v>
      </c>
      <c r="O2125">
        <v>16</v>
      </c>
      <c r="P2125">
        <v>49</v>
      </c>
      <c r="Q2125">
        <v>17</v>
      </c>
      <c r="R2125">
        <v>21</v>
      </c>
      <c r="S2125">
        <v>42</v>
      </c>
      <c r="T2125">
        <v>21</v>
      </c>
      <c r="U2125">
        <v>8</v>
      </c>
      <c r="V2125">
        <v>2</v>
      </c>
      <c r="W2125">
        <v>39.654316055615325</v>
      </c>
      <c r="X2125">
        <v>94.069035897161115</v>
      </c>
      <c r="Y2125">
        <v>93.947938893683286</v>
      </c>
      <c r="Z2125">
        <v>80.784781463964308</v>
      </c>
      <c r="AA2125">
        <v>765.5826374983809</v>
      </c>
      <c r="AB2125">
        <v>93.787388455481945</v>
      </c>
      <c r="AC2125">
        <v>2319.7564288036901</v>
      </c>
      <c r="AD2125">
        <v>146.7082387779067</v>
      </c>
      <c r="AE2125">
        <v>3634.2907658458839</v>
      </c>
    </row>
    <row r="2126" spans="1:31" x14ac:dyDescent="0.3">
      <c r="A2126">
        <v>2577287</v>
      </c>
      <c r="B2126">
        <v>1</v>
      </c>
      <c r="C2126" t="s">
        <v>81</v>
      </c>
      <c r="D2126" t="s">
        <v>118</v>
      </c>
      <c r="E2126" t="s">
        <v>141</v>
      </c>
      <c r="F2126" t="s">
        <v>5983</v>
      </c>
      <c r="G2126" t="s">
        <v>134</v>
      </c>
      <c r="H2126" t="s">
        <v>135</v>
      </c>
      <c r="I2126" t="s">
        <v>136</v>
      </c>
      <c r="J2126" t="s">
        <v>137</v>
      </c>
      <c r="K2126" t="s">
        <v>138</v>
      </c>
      <c r="L2126" t="s">
        <v>6285</v>
      </c>
      <c r="M2126" t="s">
        <v>6286</v>
      </c>
      <c r="N2126">
        <v>0.47388888800000001</v>
      </c>
      <c r="O2126">
        <v>1</v>
      </c>
      <c r="P2126">
        <v>3989</v>
      </c>
      <c r="Q2126">
        <v>3</v>
      </c>
      <c r="R2126">
        <v>103</v>
      </c>
      <c r="S2126">
        <v>63</v>
      </c>
      <c r="T2126">
        <v>297</v>
      </c>
      <c r="U2126">
        <v>3</v>
      </c>
      <c r="V2126">
        <v>3</v>
      </c>
      <c r="W2126">
        <v>0.73988657256592005</v>
      </c>
      <c r="X2126">
        <v>423.82987461690556</v>
      </c>
      <c r="Y2126">
        <v>2.2337036938249333</v>
      </c>
      <c r="Z2126">
        <v>42.029466522100755</v>
      </c>
      <c r="AA2126">
        <v>224.46047756064212</v>
      </c>
      <c r="AB2126">
        <v>184.93660590272825</v>
      </c>
      <c r="AC2126">
        <v>57.097341527357102</v>
      </c>
      <c r="AD2126">
        <v>55.369104385677126</v>
      </c>
      <c r="AE2126">
        <v>990.69646078180176</v>
      </c>
    </row>
    <row r="2127" spans="1:31" x14ac:dyDescent="0.3">
      <c r="A2127">
        <v>2576623</v>
      </c>
      <c r="B2127">
        <v>1</v>
      </c>
      <c r="C2127" t="s">
        <v>80</v>
      </c>
      <c r="D2127" t="s">
        <v>92</v>
      </c>
      <c r="E2127" t="s">
        <v>147</v>
      </c>
      <c r="F2127" t="s">
        <v>6287</v>
      </c>
      <c r="G2127" t="s">
        <v>134</v>
      </c>
      <c r="H2127" t="s">
        <v>135</v>
      </c>
      <c r="I2127" t="s">
        <v>136</v>
      </c>
      <c r="J2127" t="s">
        <v>137</v>
      </c>
      <c r="K2127" t="s">
        <v>138</v>
      </c>
      <c r="L2127" t="s">
        <v>6288</v>
      </c>
      <c r="M2127" t="s">
        <v>6289</v>
      </c>
      <c r="N2127">
        <v>6.9722222E-2</v>
      </c>
      <c r="O2127">
        <v>0</v>
      </c>
      <c r="P2127">
        <v>1258</v>
      </c>
      <c r="Q2127">
        <v>0</v>
      </c>
      <c r="R2127">
        <v>26</v>
      </c>
      <c r="S2127">
        <v>0</v>
      </c>
      <c r="T2127">
        <v>48</v>
      </c>
      <c r="U2127">
        <v>0</v>
      </c>
      <c r="V2127">
        <v>0</v>
      </c>
      <c r="W2127">
        <v>0</v>
      </c>
      <c r="X2127">
        <v>12.106465044461919</v>
      </c>
      <c r="Y2127">
        <v>0</v>
      </c>
      <c r="Z2127">
        <v>0.37381249169894676</v>
      </c>
      <c r="AA2127">
        <v>0</v>
      </c>
      <c r="AB2127">
        <v>1.9955934767371342</v>
      </c>
      <c r="AC2127">
        <v>0</v>
      </c>
      <c r="AD2127">
        <v>0</v>
      </c>
      <c r="AE2127">
        <v>14.475871012898001</v>
      </c>
    </row>
    <row r="2128" spans="1:31" x14ac:dyDescent="0.3">
      <c r="A2128">
        <v>2576600</v>
      </c>
      <c r="B2128">
        <v>1</v>
      </c>
      <c r="C2128" t="s">
        <v>81</v>
      </c>
      <c r="D2128" t="s">
        <v>123</v>
      </c>
      <c r="E2128" t="s">
        <v>184</v>
      </c>
      <c r="F2128" t="s">
        <v>6290</v>
      </c>
      <c r="G2128" t="s">
        <v>134</v>
      </c>
      <c r="H2128" t="s">
        <v>135</v>
      </c>
      <c r="I2128" t="s">
        <v>136</v>
      </c>
      <c r="J2128" t="s">
        <v>137</v>
      </c>
      <c r="K2128" t="s">
        <v>138</v>
      </c>
      <c r="L2128" t="s">
        <v>6291</v>
      </c>
      <c r="M2128" t="s">
        <v>6292</v>
      </c>
      <c r="N2128">
        <v>1.0361111110000001</v>
      </c>
      <c r="O2128">
        <v>0</v>
      </c>
      <c r="P2128">
        <v>0</v>
      </c>
      <c r="Q2128">
        <v>3</v>
      </c>
      <c r="R2128">
        <v>0</v>
      </c>
      <c r="S2128">
        <v>2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2.0464678899170377</v>
      </c>
      <c r="Z2128">
        <v>0</v>
      </c>
      <c r="AA2128">
        <v>2.0058034063533374</v>
      </c>
      <c r="AB2128">
        <v>0</v>
      </c>
      <c r="AC2128">
        <v>0</v>
      </c>
      <c r="AD2128">
        <v>0</v>
      </c>
      <c r="AE2128">
        <v>4.0522712962703746</v>
      </c>
    </row>
    <row r="2129" spans="1:31" x14ac:dyDescent="0.3">
      <c r="A2129">
        <v>2576978</v>
      </c>
      <c r="B2129">
        <v>1</v>
      </c>
      <c r="C2129" t="s">
        <v>80</v>
      </c>
      <c r="D2129" t="s">
        <v>96</v>
      </c>
      <c r="E2129" t="s">
        <v>166</v>
      </c>
      <c r="F2129" t="s">
        <v>6293</v>
      </c>
      <c r="G2129" t="s">
        <v>168</v>
      </c>
      <c r="H2129" t="s">
        <v>157</v>
      </c>
      <c r="I2129" t="s">
        <v>136</v>
      </c>
      <c r="J2129" t="s">
        <v>137</v>
      </c>
      <c r="K2129" t="s">
        <v>138</v>
      </c>
      <c r="L2129" t="s">
        <v>6294</v>
      </c>
      <c r="M2129" t="s">
        <v>6295</v>
      </c>
      <c r="N2129">
        <v>4.1713888880000001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1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19.665310410728637</v>
      </c>
      <c r="AC2129">
        <v>0</v>
      </c>
      <c r="AD2129">
        <v>0</v>
      </c>
      <c r="AE2129">
        <v>19.665310410728637</v>
      </c>
    </row>
    <row r="2130" spans="1:31" x14ac:dyDescent="0.3">
      <c r="A2130">
        <v>2577310</v>
      </c>
      <c r="B2130">
        <v>1</v>
      </c>
      <c r="C2130" t="s">
        <v>81</v>
      </c>
      <c r="D2130" t="s">
        <v>112</v>
      </c>
      <c r="E2130" t="s">
        <v>141</v>
      </c>
      <c r="F2130" t="s">
        <v>6102</v>
      </c>
      <c r="G2130" t="s">
        <v>134</v>
      </c>
      <c r="H2130" t="s">
        <v>135</v>
      </c>
      <c r="I2130" t="s">
        <v>136</v>
      </c>
      <c r="J2130" t="s">
        <v>137</v>
      </c>
      <c r="K2130" t="s">
        <v>138</v>
      </c>
      <c r="L2130" t="s">
        <v>6296</v>
      </c>
      <c r="M2130" t="s">
        <v>6297</v>
      </c>
      <c r="N2130">
        <v>1.060277777</v>
      </c>
      <c r="O2130">
        <v>4</v>
      </c>
      <c r="P2130">
        <v>894</v>
      </c>
      <c r="Q2130">
        <v>2</v>
      </c>
      <c r="R2130">
        <v>78</v>
      </c>
      <c r="S2130">
        <v>3</v>
      </c>
      <c r="T2130">
        <v>30</v>
      </c>
      <c r="U2130">
        <v>0</v>
      </c>
      <c r="V2130">
        <v>0</v>
      </c>
      <c r="W2130">
        <v>1.0494216759999999</v>
      </c>
      <c r="X2130">
        <v>89.076395177457343</v>
      </c>
      <c r="Y2130">
        <v>10.525570009711064</v>
      </c>
      <c r="Z2130">
        <v>25.470703793452444</v>
      </c>
      <c r="AA2130">
        <v>3.3462835403416515</v>
      </c>
      <c r="AB2130">
        <v>10.201350386726158</v>
      </c>
      <c r="AC2130">
        <v>0</v>
      </c>
      <c r="AD2130">
        <v>0</v>
      </c>
      <c r="AE2130">
        <v>139.66972458368863</v>
      </c>
    </row>
    <row r="2131" spans="1:31" x14ac:dyDescent="0.3">
      <c r="A2131">
        <v>2576786</v>
      </c>
      <c r="B2131">
        <v>1</v>
      </c>
      <c r="C2131" t="s">
        <v>80</v>
      </c>
      <c r="D2131" t="s">
        <v>84</v>
      </c>
      <c r="E2131" t="s">
        <v>155</v>
      </c>
      <c r="F2131" t="s">
        <v>4683</v>
      </c>
      <c r="G2131" t="s">
        <v>301</v>
      </c>
      <c r="H2131" t="s">
        <v>157</v>
      </c>
      <c r="I2131" t="s">
        <v>136</v>
      </c>
      <c r="J2131" t="s">
        <v>137</v>
      </c>
      <c r="K2131" t="s">
        <v>144</v>
      </c>
      <c r="L2131" t="s">
        <v>6298</v>
      </c>
      <c r="M2131" t="s">
        <v>6299</v>
      </c>
      <c r="N2131">
        <v>5.93</v>
      </c>
      <c r="O2131">
        <v>0</v>
      </c>
      <c r="P2131">
        <v>82</v>
      </c>
      <c r="Q2131">
        <v>0</v>
      </c>
      <c r="R2131">
        <v>75</v>
      </c>
      <c r="S2131">
        <v>0</v>
      </c>
      <c r="T2131">
        <v>18</v>
      </c>
      <c r="U2131">
        <v>0</v>
      </c>
      <c r="V2131">
        <v>0</v>
      </c>
      <c r="W2131">
        <v>0</v>
      </c>
      <c r="X2131">
        <v>205.90833896539263</v>
      </c>
      <c r="Y2131">
        <v>0</v>
      </c>
      <c r="Z2131">
        <v>184.47230466595798</v>
      </c>
      <c r="AA2131">
        <v>0</v>
      </c>
      <c r="AB2131">
        <v>149.89979187777803</v>
      </c>
      <c r="AC2131">
        <v>0</v>
      </c>
      <c r="AD2131">
        <v>0</v>
      </c>
      <c r="AE2131">
        <v>540.28043550912867</v>
      </c>
    </row>
    <row r="2132" spans="1:31" x14ac:dyDescent="0.3">
      <c r="A2132">
        <v>2576809</v>
      </c>
      <c r="B2132">
        <v>1</v>
      </c>
      <c r="C2132" t="s">
        <v>80</v>
      </c>
      <c r="D2132" t="s">
        <v>107</v>
      </c>
      <c r="E2132" t="s">
        <v>147</v>
      </c>
      <c r="F2132" t="s">
        <v>6300</v>
      </c>
      <c r="G2132" t="s">
        <v>134</v>
      </c>
      <c r="H2132" t="s">
        <v>135</v>
      </c>
      <c r="I2132" t="s">
        <v>136</v>
      </c>
      <c r="J2132" t="s">
        <v>137</v>
      </c>
      <c r="K2132" t="s">
        <v>138</v>
      </c>
      <c r="L2132" t="s">
        <v>6301</v>
      </c>
      <c r="M2132" t="s">
        <v>6302</v>
      </c>
      <c r="N2132">
        <v>0.707777777</v>
      </c>
      <c r="O2132">
        <v>2</v>
      </c>
      <c r="P2132">
        <v>528</v>
      </c>
      <c r="Q2132">
        <v>5</v>
      </c>
      <c r="R2132">
        <v>11</v>
      </c>
      <c r="S2132">
        <v>10</v>
      </c>
      <c r="T2132">
        <v>47</v>
      </c>
      <c r="U2132">
        <v>0</v>
      </c>
      <c r="V2132">
        <v>0</v>
      </c>
      <c r="W2132">
        <v>0.26725361411081661</v>
      </c>
      <c r="X2132">
        <v>63.548046822901327</v>
      </c>
      <c r="Y2132">
        <v>755.17207835186116</v>
      </c>
      <c r="Z2132">
        <v>3.0215569209668267</v>
      </c>
      <c r="AA2132">
        <v>103.08204963636973</v>
      </c>
      <c r="AB2132">
        <v>30.187222334326634</v>
      </c>
      <c r="AC2132">
        <v>0</v>
      </c>
      <c r="AD2132">
        <v>0</v>
      </c>
      <c r="AE2132">
        <v>955.27820768053653</v>
      </c>
    </row>
    <row r="2133" spans="1:31" x14ac:dyDescent="0.3">
      <c r="A2133">
        <v>2577625</v>
      </c>
      <c r="B2133">
        <v>1</v>
      </c>
      <c r="C2133" t="s">
        <v>80</v>
      </c>
      <c r="D2133" t="s">
        <v>91</v>
      </c>
      <c r="E2133" t="s">
        <v>141</v>
      </c>
      <c r="F2133" t="s">
        <v>6303</v>
      </c>
      <c r="G2133" t="s">
        <v>844</v>
      </c>
      <c r="H2133" t="s">
        <v>135</v>
      </c>
      <c r="I2133" t="s">
        <v>136</v>
      </c>
      <c r="J2133" t="s">
        <v>137</v>
      </c>
      <c r="K2133" t="s">
        <v>138</v>
      </c>
      <c r="L2133" t="s">
        <v>6304</v>
      </c>
      <c r="M2133" t="s">
        <v>6305</v>
      </c>
      <c r="N2133">
        <v>2.3088888879999998</v>
      </c>
      <c r="O2133">
        <v>1</v>
      </c>
      <c r="P2133">
        <v>43</v>
      </c>
      <c r="Q2133">
        <v>21</v>
      </c>
      <c r="R2133">
        <v>277</v>
      </c>
      <c r="S2133">
        <v>14</v>
      </c>
      <c r="T2133">
        <v>64</v>
      </c>
      <c r="U2133">
        <v>1</v>
      </c>
      <c r="V2133">
        <v>0</v>
      </c>
      <c r="W2133">
        <v>2.9668032924595189</v>
      </c>
      <c r="X2133">
        <v>25.857696457257287</v>
      </c>
      <c r="Y2133">
        <v>153.94408539916228</v>
      </c>
      <c r="Z2133">
        <v>423.4720395346618</v>
      </c>
      <c r="AA2133">
        <v>549.95129132170598</v>
      </c>
      <c r="AB2133">
        <v>97.046928627261053</v>
      </c>
      <c r="AC2133">
        <v>3.8650181587576102</v>
      </c>
      <c r="AD2133">
        <v>0</v>
      </c>
      <c r="AE2133">
        <v>1257.1038627912656</v>
      </c>
    </row>
    <row r="2134" spans="1:31" x14ac:dyDescent="0.3">
      <c r="A2134">
        <v>2577542</v>
      </c>
      <c r="B2134">
        <v>1</v>
      </c>
      <c r="C2134" t="s">
        <v>80</v>
      </c>
      <c r="D2134" t="s">
        <v>104</v>
      </c>
      <c r="E2134" t="s">
        <v>132</v>
      </c>
      <c r="F2134" t="s">
        <v>6306</v>
      </c>
      <c r="G2134" t="s">
        <v>134</v>
      </c>
      <c r="H2134" t="s">
        <v>135</v>
      </c>
      <c r="I2134" t="s">
        <v>136</v>
      </c>
      <c r="J2134" t="s">
        <v>137</v>
      </c>
      <c r="K2134" t="s">
        <v>138</v>
      </c>
      <c r="L2134" t="s">
        <v>6307</v>
      </c>
      <c r="M2134" t="s">
        <v>6308</v>
      </c>
      <c r="N2134">
        <v>1.8872222219999999</v>
      </c>
      <c r="O2134">
        <v>11</v>
      </c>
      <c r="P2134">
        <v>17</v>
      </c>
      <c r="Q2134">
        <v>56</v>
      </c>
      <c r="R2134">
        <v>53</v>
      </c>
      <c r="S2134">
        <v>23</v>
      </c>
      <c r="T2134">
        <v>13</v>
      </c>
      <c r="U2134">
        <v>8</v>
      </c>
      <c r="V2134">
        <v>0</v>
      </c>
      <c r="W2134">
        <v>4.8171746886744504</v>
      </c>
      <c r="X2134">
        <v>6.6036333947796653</v>
      </c>
      <c r="Y2134">
        <v>62.428378942930301</v>
      </c>
      <c r="Z2134">
        <v>30.287260056036605</v>
      </c>
      <c r="AA2134">
        <v>1234.7657175385116</v>
      </c>
      <c r="AB2134">
        <v>18.448834438022086</v>
      </c>
      <c r="AC2134">
        <v>1434.2718326459765</v>
      </c>
      <c r="AD2134">
        <v>0</v>
      </c>
      <c r="AE2134">
        <v>2791.6228317049308</v>
      </c>
    </row>
    <row r="2135" spans="1:31" x14ac:dyDescent="0.3">
      <c r="A2135">
        <v>2576938</v>
      </c>
      <c r="B2135">
        <v>1</v>
      </c>
      <c r="C2135" t="s">
        <v>80</v>
      </c>
      <c r="D2135" t="s">
        <v>94</v>
      </c>
      <c r="E2135" t="s">
        <v>147</v>
      </c>
      <c r="F2135" t="s">
        <v>2932</v>
      </c>
      <c r="G2135" t="s">
        <v>134</v>
      </c>
      <c r="H2135" t="s">
        <v>135</v>
      </c>
      <c r="I2135" t="s">
        <v>136</v>
      </c>
      <c r="J2135" t="s">
        <v>137</v>
      </c>
      <c r="K2135" t="s">
        <v>138</v>
      </c>
      <c r="L2135" t="s">
        <v>6309</v>
      </c>
      <c r="M2135" t="s">
        <v>6310</v>
      </c>
      <c r="N2135">
        <v>3.0336111109999999</v>
      </c>
      <c r="O2135">
        <v>1</v>
      </c>
      <c r="P2135">
        <v>364</v>
      </c>
      <c r="Q2135">
        <v>11</v>
      </c>
      <c r="R2135">
        <v>170</v>
      </c>
      <c r="S2135">
        <v>7</v>
      </c>
      <c r="T2135">
        <v>52</v>
      </c>
      <c r="U2135">
        <v>4</v>
      </c>
      <c r="V2135">
        <v>0</v>
      </c>
      <c r="W2135">
        <v>1.9721470623694204</v>
      </c>
      <c r="X2135">
        <v>157.81609874595762</v>
      </c>
      <c r="Y2135">
        <v>126.58231836259162</v>
      </c>
      <c r="Z2135">
        <v>504.00139561448464</v>
      </c>
      <c r="AA2135">
        <v>48.392749151118963</v>
      </c>
      <c r="AB2135">
        <v>99.420483915043462</v>
      </c>
      <c r="AC2135">
        <v>2332.8287272152006</v>
      </c>
      <c r="AD2135">
        <v>0</v>
      </c>
      <c r="AE2135">
        <v>3271.0139200667663</v>
      </c>
    </row>
    <row r="2136" spans="1:31" x14ac:dyDescent="0.3">
      <c r="A2136">
        <v>2577496</v>
      </c>
      <c r="B2136">
        <v>1</v>
      </c>
      <c r="C2136" t="s">
        <v>80</v>
      </c>
      <c r="D2136" t="s">
        <v>98</v>
      </c>
      <c r="E2136" t="s">
        <v>147</v>
      </c>
      <c r="F2136" t="s">
        <v>6311</v>
      </c>
      <c r="G2136" t="s">
        <v>134</v>
      </c>
      <c r="H2136" t="s">
        <v>135</v>
      </c>
      <c r="I2136" t="s">
        <v>136</v>
      </c>
      <c r="J2136" t="s">
        <v>137</v>
      </c>
      <c r="K2136" t="s">
        <v>138</v>
      </c>
      <c r="L2136" t="s">
        <v>6312</v>
      </c>
      <c r="M2136" t="s">
        <v>6313</v>
      </c>
      <c r="N2136">
        <v>6.6711111110000001</v>
      </c>
      <c r="O2136">
        <v>1</v>
      </c>
      <c r="P2136">
        <v>565</v>
      </c>
      <c r="Q2136">
        <v>16</v>
      </c>
      <c r="R2136">
        <v>47</v>
      </c>
      <c r="S2136">
        <v>2</v>
      </c>
      <c r="T2136">
        <v>106</v>
      </c>
      <c r="U2136">
        <v>0</v>
      </c>
      <c r="V2136">
        <v>0</v>
      </c>
      <c r="W2136">
        <v>1.2621496163599999</v>
      </c>
      <c r="X2136">
        <v>549.65500597913081</v>
      </c>
      <c r="Y2136">
        <v>113.01966641251718</v>
      </c>
      <c r="Z2136">
        <v>181.13689836713291</v>
      </c>
      <c r="AA2136">
        <v>16.996619896126099</v>
      </c>
      <c r="AB2136">
        <v>274.032159101974</v>
      </c>
      <c r="AC2136">
        <v>0</v>
      </c>
      <c r="AD2136">
        <v>0</v>
      </c>
      <c r="AE2136">
        <v>1136.102499373241</v>
      </c>
    </row>
    <row r="2137" spans="1:31" x14ac:dyDescent="0.3">
      <c r="A2137">
        <v>2576746</v>
      </c>
      <c r="B2137">
        <v>1</v>
      </c>
      <c r="C2137" t="s">
        <v>81</v>
      </c>
      <c r="D2137" t="s">
        <v>112</v>
      </c>
      <c r="E2137" t="s">
        <v>141</v>
      </c>
      <c r="F2137" t="s">
        <v>6102</v>
      </c>
      <c r="G2137" t="s">
        <v>134</v>
      </c>
      <c r="H2137" t="s">
        <v>135</v>
      </c>
      <c r="I2137" t="s">
        <v>136</v>
      </c>
      <c r="J2137" t="s">
        <v>137</v>
      </c>
      <c r="K2137" t="s">
        <v>138</v>
      </c>
      <c r="L2137" t="s">
        <v>6314</v>
      </c>
      <c r="M2137" t="s">
        <v>6315</v>
      </c>
      <c r="N2137">
        <v>0.61666666599999997</v>
      </c>
      <c r="O2137">
        <v>4</v>
      </c>
      <c r="P2137">
        <v>894</v>
      </c>
      <c r="Q2137">
        <v>2</v>
      </c>
      <c r="R2137">
        <v>78</v>
      </c>
      <c r="S2137">
        <v>3</v>
      </c>
      <c r="T2137">
        <v>30</v>
      </c>
      <c r="U2137">
        <v>0</v>
      </c>
      <c r="V2137">
        <v>0</v>
      </c>
      <c r="W2137">
        <v>0.50125528320000001</v>
      </c>
      <c r="X2137">
        <v>47.761823736798902</v>
      </c>
      <c r="Y2137">
        <v>6.4172729678288398</v>
      </c>
      <c r="Z2137">
        <v>13.390804775799079</v>
      </c>
      <c r="AA2137">
        <v>2.5235972696323956</v>
      </c>
      <c r="AB2137">
        <v>7.4640087308513996</v>
      </c>
      <c r="AC2137">
        <v>0</v>
      </c>
      <c r="AD2137">
        <v>0</v>
      </c>
      <c r="AE2137">
        <v>78.058762764110625</v>
      </c>
    </row>
    <row r="2138" spans="1:31" x14ac:dyDescent="0.3">
      <c r="A2138">
        <v>2577433</v>
      </c>
      <c r="B2138">
        <v>1</v>
      </c>
      <c r="C2138" t="s">
        <v>80</v>
      </c>
      <c r="D2138" t="s">
        <v>100</v>
      </c>
      <c r="E2138" t="s">
        <v>141</v>
      </c>
      <c r="F2138" t="s">
        <v>6316</v>
      </c>
      <c r="G2138" t="s">
        <v>134</v>
      </c>
      <c r="H2138" t="s">
        <v>135</v>
      </c>
      <c r="I2138" t="s">
        <v>136</v>
      </c>
      <c r="J2138" t="s">
        <v>137</v>
      </c>
      <c r="K2138" t="s">
        <v>138</v>
      </c>
      <c r="L2138" t="s">
        <v>6317</v>
      </c>
      <c r="M2138" t="s">
        <v>6318</v>
      </c>
      <c r="N2138">
        <v>0.50472222200000005</v>
      </c>
      <c r="O2138">
        <v>7</v>
      </c>
      <c r="P2138">
        <v>8985</v>
      </c>
      <c r="Q2138">
        <v>4</v>
      </c>
      <c r="R2138">
        <v>194</v>
      </c>
      <c r="S2138">
        <v>14</v>
      </c>
      <c r="T2138">
        <v>720</v>
      </c>
      <c r="U2138">
        <v>0</v>
      </c>
      <c r="V2138">
        <v>1</v>
      </c>
      <c r="W2138">
        <v>59.370040432869018</v>
      </c>
      <c r="X2138">
        <v>822.71490530290464</v>
      </c>
      <c r="Y2138">
        <v>38.291422252823494</v>
      </c>
      <c r="Z2138">
        <v>66.938691898797686</v>
      </c>
      <c r="AA2138">
        <v>1064.6230747257848</v>
      </c>
      <c r="AB2138">
        <v>330.90682293070597</v>
      </c>
      <c r="AC2138">
        <v>0</v>
      </c>
      <c r="AD2138">
        <v>0</v>
      </c>
      <c r="AE2138">
        <v>2382.8449575438854</v>
      </c>
    </row>
    <row r="2139" spans="1:31" x14ac:dyDescent="0.3">
      <c r="A2139">
        <v>2576855</v>
      </c>
      <c r="B2139">
        <v>1</v>
      </c>
      <c r="C2139" t="s">
        <v>81</v>
      </c>
      <c r="D2139" t="s">
        <v>118</v>
      </c>
      <c r="E2139" t="s">
        <v>171</v>
      </c>
      <c r="F2139" t="s">
        <v>6319</v>
      </c>
      <c r="G2139" t="s">
        <v>3232</v>
      </c>
      <c r="H2139" t="s">
        <v>157</v>
      </c>
      <c r="I2139" t="s">
        <v>136</v>
      </c>
      <c r="J2139" t="s">
        <v>137</v>
      </c>
      <c r="K2139" t="s">
        <v>138</v>
      </c>
      <c r="L2139" t="s">
        <v>6320</v>
      </c>
      <c r="M2139" t="s">
        <v>6321</v>
      </c>
      <c r="N2139">
        <v>0.50305555499999999</v>
      </c>
      <c r="O2139">
        <v>0</v>
      </c>
      <c r="P2139">
        <v>244</v>
      </c>
      <c r="Q2139">
        <v>0</v>
      </c>
      <c r="R2139">
        <v>0</v>
      </c>
      <c r="S2139">
        <v>0</v>
      </c>
      <c r="T2139">
        <v>11</v>
      </c>
      <c r="U2139">
        <v>0</v>
      </c>
      <c r="V2139">
        <v>0</v>
      </c>
      <c r="W2139">
        <v>0</v>
      </c>
      <c r="X2139">
        <v>25.946602522112354</v>
      </c>
      <c r="Y2139">
        <v>0</v>
      </c>
      <c r="Z2139">
        <v>0</v>
      </c>
      <c r="AA2139">
        <v>0</v>
      </c>
      <c r="AB2139">
        <v>3.840865836233633</v>
      </c>
      <c r="AC2139">
        <v>0</v>
      </c>
      <c r="AD2139">
        <v>0</v>
      </c>
      <c r="AE2139">
        <v>29.787468358345986</v>
      </c>
    </row>
    <row r="2140" spans="1:31" x14ac:dyDescent="0.3">
      <c r="A2140">
        <v>2576892</v>
      </c>
      <c r="B2140">
        <v>1</v>
      </c>
      <c r="C2140" t="s">
        <v>80</v>
      </c>
      <c r="D2140" t="s">
        <v>105</v>
      </c>
      <c r="E2140" t="s">
        <v>184</v>
      </c>
      <c r="F2140" t="s">
        <v>1646</v>
      </c>
      <c r="G2140" t="s">
        <v>149</v>
      </c>
      <c r="H2140" t="s">
        <v>135</v>
      </c>
      <c r="I2140" t="s">
        <v>136</v>
      </c>
      <c r="J2140" t="s">
        <v>137</v>
      </c>
      <c r="K2140" t="s">
        <v>138</v>
      </c>
      <c r="L2140" t="s">
        <v>6322</v>
      </c>
      <c r="M2140" t="s">
        <v>6323</v>
      </c>
      <c r="N2140">
        <v>5.8761111110000002</v>
      </c>
      <c r="O2140">
        <v>0</v>
      </c>
      <c r="P2140">
        <v>0</v>
      </c>
      <c r="Q2140">
        <v>2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31.443232439541148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31.443232439541148</v>
      </c>
    </row>
    <row r="2141" spans="1:31" x14ac:dyDescent="0.3">
      <c r="A2141">
        <v>2577370</v>
      </c>
      <c r="B2141">
        <v>1</v>
      </c>
      <c r="C2141" t="s">
        <v>80</v>
      </c>
      <c r="D2141" t="s">
        <v>91</v>
      </c>
      <c r="E2141" t="s">
        <v>141</v>
      </c>
      <c r="F2141" t="s">
        <v>6324</v>
      </c>
      <c r="G2141" t="s">
        <v>134</v>
      </c>
      <c r="H2141" t="s">
        <v>135</v>
      </c>
      <c r="I2141" t="s">
        <v>136</v>
      </c>
      <c r="J2141" t="s">
        <v>137</v>
      </c>
      <c r="K2141" t="s">
        <v>138</v>
      </c>
      <c r="L2141" t="s">
        <v>6325</v>
      </c>
      <c r="M2141" t="s">
        <v>6326</v>
      </c>
      <c r="N2141">
        <v>1.0780555549999999</v>
      </c>
      <c r="O2141">
        <v>5</v>
      </c>
      <c r="P2141">
        <v>1365</v>
      </c>
      <c r="Q2141">
        <v>158</v>
      </c>
      <c r="R2141">
        <v>198</v>
      </c>
      <c r="S2141">
        <v>55</v>
      </c>
      <c r="T2141">
        <v>232</v>
      </c>
      <c r="U2141">
        <v>2</v>
      </c>
      <c r="V2141">
        <v>0</v>
      </c>
      <c r="W2141">
        <v>7.8071744769860878</v>
      </c>
      <c r="X2141">
        <v>320.80542047779221</v>
      </c>
      <c r="Y2141">
        <v>1043.0867853344048</v>
      </c>
      <c r="Z2141">
        <v>525.50420604514022</v>
      </c>
      <c r="AA2141">
        <v>480.9835348012225</v>
      </c>
      <c r="AB2141">
        <v>208.81633964792107</v>
      </c>
      <c r="AC2141">
        <v>1.5070492004122724</v>
      </c>
      <c r="AD2141">
        <v>0</v>
      </c>
      <c r="AE2141">
        <v>2588.5105099838793</v>
      </c>
    </row>
    <row r="2142" spans="1:31" x14ac:dyDescent="0.3">
      <c r="A2142">
        <v>2576872</v>
      </c>
      <c r="B2142">
        <v>1</v>
      </c>
      <c r="C2142" t="s">
        <v>81</v>
      </c>
      <c r="D2142" t="s">
        <v>120</v>
      </c>
      <c r="E2142" t="s">
        <v>147</v>
      </c>
      <c r="F2142" t="s">
        <v>6327</v>
      </c>
      <c r="G2142" t="s">
        <v>134</v>
      </c>
      <c r="H2142" t="s">
        <v>135</v>
      </c>
      <c r="I2142" t="s">
        <v>136</v>
      </c>
      <c r="J2142" t="s">
        <v>137</v>
      </c>
      <c r="K2142" t="s">
        <v>138</v>
      </c>
      <c r="L2142" t="s">
        <v>6328</v>
      </c>
      <c r="M2142" t="s">
        <v>6329</v>
      </c>
      <c r="N2142">
        <v>0.57388888800000004</v>
      </c>
      <c r="O2142">
        <v>0</v>
      </c>
      <c r="P2142">
        <v>523</v>
      </c>
      <c r="Q2142">
        <v>32</v>
      </c>
      <c r="R2142">
        <v>54</v>
      </c>
      <c r="S2142">
        <v>4</v>
      </c>
      <c r="T2142">
        <v>33</v>
      </c>
      <c r="U2142">
        <v>0</v>
      </c>
      <c r="V2142">
        <v>1</v>
      </c>
      <c r="W2142">
        <v>0</v>
      </c>
      <c r="X2142">
        <v>66.779640337771042</v>
      </c>
      <c r="Y2142">
        <v>52.133143141857623</v>
      </c>
      <c r="Z2142">
        <v>24.584824989146277</v>
      </c>
      <c r="AA2142">
        <v>11.15655690189482</v>
      </c>
      <c r="AB2142">
        <v>18.882860251742297</v>
      </c>
      <c r="AC2142">
        <v>0</v>
      </c>
      <c r="AD2142">
        <v>24.183592396509695</v>
      </c>
      <c r="AE2142">
        <v>197.72061801892175</v>
      </c>
    </row>
    <row r="2143" spans="1:31" x14ac:dyDescent="0.3">
      <c r="A2143">
        <v>2577227</v>
      </c>
      <c r="B2143">
        <v>1</v>
      </c>
      <c r="C2143" t="s">
        <v>80</v>
      </c>
      <c r="D2143" t="s">
        <v>103</v>
      </c>
      <c r="E2143" t="s">
        <v>171</v>
      </c>
      <c r="F2143" t="s">
        <v>4951</v>
      </c>
      <c r="G2143" t="s">
        <v>190</v>
      </c>
      <c r="H2143" t="s">
        <v>157</v>
      </c>
      <c r="I2143" t="s">
        <v>136</v>
      </c>
      <c r="J2143" t="s">
        <v>137</v>
      </c>
      <c r="K2143" t="s">
        <v>138</v>
      </c>
      <c r="L2143" t="s">
        <v>6330</v>
      </c>
      <c r="M2143" t="s">
        <v>6331</v>
      </c>
      <c r="N2143">
        <v>1.9711111109999999</v>
      </c>
      <c r="O2143">
        <v>0</v>
      </c>
      <c r="P2143">
        <v>1</v>
      </c>
      <c r="Q2143">
        <v>0</v>
      </c>
      <c r="R2143">
        <v>0</v>
      </c>
      <c r="S2143">
        <v>0</v>
      </c>
      <c r="T2143">
        <v>15</v>
      </c>
      <c r="U2143">
        <v>0</v>
      </c>
      <c r="V2143">
        <v>0</v>
      </c>
      <c r="W2143">
        <v>0</v>
      </c>
      <c r="X2143">
        <v>0.479532837251195</v>
      </c>
      <c r="Y2143">
        <v>0</v>
      </c>
      <c r="Z2143">
        <v>0</v>
      </c>
      <c r="AA2143">
        <v>0</v>
      </c>
      <c r="AB2143">
        <v>25.103758074657168</v>
      </c>
      <c r="AC2143">
        <v>0</v>
      </c>
      <c r="AD2143">
        <v>0</v>
      </c>
      <c r="AE2143">
        <v>25.583290911908364</v>
      </c>
    </row>
    <row r="2144" spans="1:31" x14ac:dyDescent="0.3">
      <c r="A2144">
        <v>2577393</v>
      </c>
      <c r="B2144">
        <v>1</v>
      </c>
      <c r="C2144" t="s">
        <v>81</v>
      </c>
      <c r="D2144" t="s">
        <v>123</v>
      </c>
      <c r="E2144" t="s">
        <v>141</v>
      </c>
      <c r="F2144" t="s">
        <v>6332</v>
      </c>
      <c r="G2144" t="s">
        <v>134</v>
      </c>
      <c r="H2144" t="s">
        <v>135</v>
      </c>
      <c r="I2144" t="s">
        <v>136</v>
      </c>
      <c r="J2144" t="s">
        <v>137</v>
      </c>
      <c r="K2144" t="s">
        <v>138</v>
      </c>
      <c r="L2144" t="s">
        <v>6333</v>
      </c>
      <c r="M2144" t="s">
        <v>6334</v>
      </c>
      <c r="N2144">
        <v>1.4530555549999999</v>
      </c>
      <c r="O2144">
        <v>1</v>
      </c>
      <c r="P2144">
        <v>1</v>
      </c>
      <c r="Q2144">
        <v>100</v>
      </c>
      <c r="R2144">
        <v>1</v>
      </c>
      <c r="S2144">
        <v>13</v>
      </c>
      <c r="T2144">
        <v>0</v>
      </c>
      <c r="U2144">
        <v>0</v>
      </c>
      <c r="V2144">
        <v>0</v>
      </c>
      <c r="W2144">
        <v>0.108823464840255</v>
      </c>
      <c r="X2144">
        <v>0.35671461682343081</v>
      </c>
      <c r="Y2144">
        <v>215.79230093388824</v>
      </c>
      <c r="Z2144">
        <v>2.3645730846666666</v>
      </c>
      <c r="AA2144">
        <v>27.113182761500081</v>
      </c>
      <c r="AB2144">
        <v>0</v>
      </c>
      <c r="AC2144">
        <v>0</v>
      </c>
      <c r="AD2144">
        <v>0</v>
      </c>
      <c r="AE2144">
        <v>245.73559486171865</v>
      </c>
    </row>
    <row r="2145" spans="1:31" x14ac:dyDescent="0.3">
      <c r="A2145">
        <v>2577250</v>
      </c>
      <c r="B2145">
        <v>1</v>
      </c>
      <c r="C2145" t="s">
        <v>81</v>
      </c>
      <c r="D2145" t="s">
        <v>127</v>
      </c>
      <c r="E2145" t="s">
        <v>147</v>
      </c>
      <c r="F2145" t="s">
        <v>1498</v>
      </c>
      <c r="G2145" t="s">
        <v>134</v>
      </c>
      <c r="H2145" t="s">
        <v>135</v>
      </c>
      <c r="I2145" t="s">
        <v>136</v>
      </c>
      <c r="J2145" t="s">
        <v>137</v>
      </c>
      <c r="K2145" t="s">
        <v>138</v>
      </c>
      <c r="L2145" t="s">
        <v>6335</v>
      </c>
      <c r="M2145" t="s">
        <v>6336</v>
      </c>
      <c r="N2145">
        <v>3.105555555</v>
      </c>
      <c r="O2145">
        <v>10</v>
      </c>
      <c r="P2145">
        <v>526</v>
      </c>
      <c r="Q2145">
        <v>79</v>
      </c>
      <c r="R2145">
        <v>84</v>
      </c>
      <c r="S2145">
        <v>18</v>
      </c>
      <c r="T2145">
        <v>41</v>
      </c>
      <c r="U2145">
        <v>4</v>
      </c>
      <c r="V2145">
        <v>0</v>
      </c>
      <c r="W2145">
        <v>7.3213474533341483</v>
      </c>
      <c r="X2145">
        <v>320.11155855535247</v>
      </c>
      <c r="Y2145">
        <v>571.0691206595601</v>
      </c>
      <c r="Z2145">
        <v>287.22275660317189</v>
      </c>
      <c r="AA2145">
        <v>1764.587570280072</v>
      </c>
      <c r="AB2145">
        <v>35.81665055306825</v>
      </c>
      <c r="AC2145">
        <v>1067.1936290745125</v>
      </c>
      <c r="AD2145">
        <v>0</v>
      </c>
      <c r="AE2145">
        <v>4053.3226331790711</v>
      </c>
    </row>
    <row r="2146" spans="1:31" x14ac:dyDescent="0.3">
      <c r="A2146">
        <v>2577207</v>
      </c>
      <c r="B2146">
        <v>1</v>
      </c>
      <c r="C2146" t="s">
        <v>80</v>
      </c>
      <c r="D2146" t="s">
        <v>91</v>
      </c>
      <c r="E2146" t="s">
        <v>166</v>
      </c>
      <c r="F2146" t="s">
        <v>6337</v>
      </c>
      <c r="G2146" t="s">
        <v>181</v>
      </c>
      <c r="H2146" t="s">
        <v>157</v>
      </c>
      <c r="I2146" t="s">
        <v>136</v>
      </c>
      <c r="J2146" t="s">
        <v>137</v>
      </c>
      <c r="K2146" t="s">
        <v>138</v>
      </c>
      <c r="L2146" t="s">
        <v>6338</v>
      </c>
      <c r="M2146" t="s">
        <v>6339</v>
      </c>
      <c r="N2146">
        <v>2.4424999999999999</v>
      </c>
      <c r="O2146">
        <v>0</v>
      </c>
      <c r="P2146">
        <v>4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3.0489747888615426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3.0489747888615426</v>
      </c>
    </row>
    <row r="2147" spans="1:31" x14ac:dyDescent="0.3">
      <c r="A2147">
        <v>2576709</v>
      </c>
      <c r="B2147">
        <v>1</v>
      </c>
      <c r="C2147" t="s">
        <v>81</v>
      </c>
      <c r="D2147" t="s">
        <v>112</v>
      </c>
      <c r="E2147" t="s">
        <v>171</v>
      </c>
      <c r="F2147" t="s">
        <v>6340</v>
      </c>
      <c r="G2147" t="s">
        <v>190</v>
      </c>
      <c r="H2147" t="s">
        <v>157</v>
      </c>
      <c r="I2147" t="s">
        <v>136</v>
      </c>
      <c r="J2147" t="s">
        <v>137</v>
      </c>
      <c r="K2147" t="s">
        <v>138</v>
      </c>
      <c r="L2147" t="s">
        <v>6341</v>
      </c>
      <c r="M2147" t="s">
        <v>6342</v>
      </c>
      <c r="N2147">
        <v>2.1491666660000002</v>
      </c>
      <c r="O2147">
        <v>0</v>
      </c>
      <c r="P2147">
        <v>38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5.8334660760750614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5.8334660760750614</v>
      </c>
    </row>
    <row r="2148" spans="1:31" x14ac:dyDescent="0.3">
      <c r="A2148">
        <v>2576686</v>
      </c>
      <c r="B2148">
        <v>1</v>
      </c>
      <c r="C2148" t="s">
        <v>81</v>
      </c>
      <c r="D2148" t="s">
        <v>118</v>
      </c>
      <c r="E2148" t="s">
        <v>132</v>
      </c>
      <c r="F2148" t="s">
        <v>6229</v>
      </c>
      <c r="G2148" t="s">
        <v>134</v>
      </c>
      <c r="H2148" t="s">
        <v>135</v>
      </c>
      <c r="I2148" t="s">
        <v>136</v>
      </c>
      <c r="J2148" t="s">
        <v>137</v>
      </c>
      <c r="K2148" t="s">
        <v>138</v>
      </c>
      <c r="L2148" t="s">
        <v>6343</v>
      </c>
      <c r="M2148" t="s">
        <v>6344</v>
      </c>
      <c r="N2148">
        <v>0.18833333299999999</v>
      </c>
      <c r="O2148">
        <v>17</v>
      </c>
      <c r="P2148">
        <v>1134</v>
      </c>
      <c r="Q2148">
        <v>200</v>
      </c>
      <c r="R2148">
        <v>86</v>
      </c>
      <c r="S2148">
        <v>32</v>
      </c>
      <c r="T2148">
        <v>89</v>
      </c>
      <c r="U2148">
        <v>0</v>
      </c>
      <c r="V2148">
        <v>0</v>
      </c>
      <c r="W2148">
        <v>0.73000274161079159</v>
      </c>
      <c r="X2148">
        <v>32.430027256058061</v>
      </c>
      <c r="Y2148">
        <v>156.23674519425052</v>
      </c>
      <c r="Z2148">
        <v>13.9691247320154</v>
      </c>
      <c r="AA2148">
        <v>24.687397931234994</v>
      </c>
      <c r="AB2148">
        <v>10.443970666356106</v>
      </c>
      <c r="AC2148">
        <v>0</v>
      </c>
      <c r="AD2148">
        <v>0</v>
      </c>
      <c r="AE2148">
        <v>238.49726852152585</v>
      </c>
    </row>
    <row r="2149" spans="1:31" x14ac:dyDescent="0.3">
      <c r="A2149">
        <v>2577184</v>
      </c>
      <c r="B2149">
        <v>1</v>
      </c>
      <c r="C2149" t="s">
        <v>80</v>
      </c>
      <c r="D2149" t="s">
        <v>83</v>
      </c>
      <c r="E2149" t="s">
        <v>171</v>
      </c>
      <c r="F2149" t="s">
        <v>6345</v>
      </c>
      <c r="G2149" t="s">
        <v>143</v>
      </c>
      <c r="H2149" t="s">
        <v>157</v>
      </c>
      <c r="I2149" t="s">
        <v>136</v>
      </c>
      <c r="J2149" t="s">
        <v>137</v>
      </c>
      <c r="K2149" t="s">
        <v>144</v>
      </c>
      <c r="L2149" t="s">
        <v>6346</v>
      </c>
      <c r="M2149" t="s">
        <v>6347</v>
      </c>
      <c r="N2149">
        <v>4.3261111110000003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16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107.59620213490626</v>
      </c>
      <c r="AC2149">
        <v>0</v>
      </c>
      <c r="AD2149">
        <v>0</v>
      </c>
      <c r="AE2149">
        <v>107.59620213490626</v>
      </c>
    </row>
    <row r="2150" spans="1:31" x14ac:dyDescent="0.3">
      <c r="A2150">
        <v>2576772</v>
      </c>
      <c r="B2150">
        <v>1</v>
      </c>
      <c r="C2150" t="s">
        <v>80</v>
      </c>
      <c r="D2150" t="s">
        <v>106</v>
      </c>
      <c r="E2150" t="s">
        <v>141</v>
      </c>
      <c r="F2150" t="s">
        <v>6348</v>
      </c>
      <c r="G2150" t="s">
        <v>194</v>
      </c>
      <c r="H2150" t="s">
        <v>135</v>
      </c>
      <c r="I2150" t="s">
        <v>136</v>
      </c>
      <c r="J2150" t="s">
        <v>137</v>
      </c>
      <c r="K2150" t="s">
        <v>144</v>
      </c>
      <c r="L2150" t="s">
        <v>6349</v>
      </c>
      <c r="M2150" t="s">
        <v>6350</v>
      </c>
      <c r="N2150">
        <v>2.1094444440000002</v>
      </c>
      <c r="O2150">
        <v>0</v>
      </c>
      <c r="P2150">
        <v>931</v>
      </c>
      <c r="Q2150">
        <v>7</v>
      </c>
      <c r="R2150">
        <v>42</v>
      </c>
      <c r="S2150">
        <v>4</v>
      </c>
      <c r="T2150">
        <v>229</v>
      </c>
      <c r="U2150">
        <v>0</v>
      </c>
      <c r="V2150">
        <v>0</v>
      </c>
      <c r="W2150">
        <v>0</v>
      </c>
      <c r="X2150">
        <v>348.39481545562944</v>
      </c>
      <c r="Y2150">
        <v>320.38592402733747</v>
      </c>
      <c r="Z2150">
        <v>260.48822546374276</v>
      </c>
      <c r="AA2150">
        <v>68.046452704075833</v>
      </c>
      <c r="AB2150">
        <v>422.75820503708974</v>
      </c>
      <c r="AC2150">
        <v>0</v>
      </c>
      <c r="AD2150">
        <v>0</v>
      </c>
      <c r="AE2150">
        <v>1420.0736226878753</v>
      </c>
    </row>
    <row r="2151" spans="1:31" x14ac:dyDescent="0.3">
      <c r="A2151">
        <v>2576829</v>
      </c>
      <c r="B2151">
        <v>1</v>
      </c>
      <c r="C2151" t="s">
        <v>80</v>
      </c>
      <c r="D2151" t="s">
        <v>109</v>
      </c>
      <c r="E2151" t="s">
        <v>141</v>
      </c>
      <c r="F2151" t="s">
        <v>6351</v>
      </c>
      <c r="G2151" t="s">
        <v>194</v>
      </c>
      <c r="H2151" t="s">
        <v>135</v>
      </c>
      <c r="I2151" t="s">
        <v>136</v>
      </c>
      <c r="J2151" t="s">
        <v>137</v>
      </c>
      <c r="K2151" t="s">
        <v>144</v>
      </c>
      <c r="L2151" t="s">
        <v>6352</v>
      </c>
      <c r="M2151" t="s">
        <v>6353</v>
      </c>
      <c r="N2151">
        <v>1.42</v>
      </c>
      <c r="O2151">
        <v>0</v>
      </c>
      <c r="P2151">
        <v>405</v>
      </c>
      <c r="Q2151">
        <v>0</v>
      </c>
      <c r="R2151">
        <v>59</v>
      </c>
      <c r="S2151">
        <v>2</v>
      </c>
      <c r="T2151">
        <v>72</v>
      </c>
      <c r="U2151">
        <v>1</v>
      </c>
      <c r="V2151">
        <v>0</v>
      </c>
      <c r="W2151">
        <v>0</v>
      </c>
      <c r="X2151">
        <v>71.720423210143949</v>
      </c>
      <c r="Y2151">
        <v>0</v>
      </c>
      <c r="Z2151">
        <v>65.059392938721558</v>
      </c>
      <c r="AA2151">
        <v>82.416569200404865</v>
      </c>
      <c r="AB2151">
        <v>75.190759212286636</v>
      </c>
      <c r="AC2151">
        <v>27.113450435938478</v>
      </c>
      <c r="AD2151">
        <v>0</v>
      </c>
      <c r="AE2151">
        <v>321.50059499749551</v>
      </c>
    </row>
    <row r="2152" spans="1:31" x14ac:dyDescent="0.3">
      <c r="A2152">
        <v>2577313</v>
      </c>
      <c r="B2152">
        <v>1</v>
      </c>
      <c r="C2152" t="s">
        <v>81</v>
      </c>
      <c r="D2152" t="s">
        <v>118</v>
      </c>
      <c r="E2152" t="s">
        <v>141</v>
      </c>
      <c r="F2152" t="s">
        <v>6354</v>
      </c>
      <c r="G2152" t="s">
        <v>134</v>
      </c>
      <c r="H2152" t="s">
        <v>135</v>
      </c>
      <c r="I2152" t="s">
        <v>136</v>
      </c>
      <c r="J2152" t="s">
        <v>137</v>
      </c>
      <c r="K2152" t="s">
        <v>138</v>
      </c>
      <c r="L2152" t="s">
        <v>6355</v>
      </c>
      <c r="M2152" t="s">
        <v>6356</v>
      </c>
      <c r="N2152">
        <v>0.995</v>
      </c>
      <c r="O2152">
        <v>26</v>
      </c>
      <c r="P2152">
        <v>2906</v>
      </c>
      <c r="Q2152">
        <v>230</v>
      </c>
      <c r="R2152">
        <v>253</v>
      </c>
      <c r="S2152">
        <v>25</v>
      </c>
      <c r="T2152">
        <v>237</v>
      </c>
      <c r="U2152">
        <v>2</v>
      </c>
      <c r="V2152">
        <v>1</v>
      </c>
      <c r="W2152">
        <v>10.019114571844442</v>
      </c>
      <c r="X2152">
        <v>487.56705158613073</v>
      </c>
      <c r="Y2152">
        <v>911.20418664265117</v>
      </c>
      <c r="Z2152">
        <v>287.88570737459486</v>
      </c>
      <c r="AA2152">
        <v>98.330428535961289</v>
      </c>
      <c r="AB2152">
        <v>160.02360054935872</v>
      </c>
      <c r="AC2152">
        <v>89.509267770694805</v>
      </c>
      <c r="AD2152">
        <v>4.5414233781525003E-2</v>
      </c>
      <c r="AE2152">
        <v>2044.5847712650175</v>
      </c>
    </row>
    <row r="2153" spans="1:31" x14ac:dyDescent="0.3">
      <c r="A2153">
        <v>2576580</v>
      </c>
      <c r="B2153">
        <v>1</v>
      </c>
      <c r="C2153" t="s">
        <v>80</v>
      </c>
      <c r="D2153" t="s">
        <v>82</v>
      </c>
      <c r="E2153" t="s">
        <v>166</v>
      </c>
      <c r="F2153" t="s">
        <v>6357</v>
      </c>
      <c r="G2153" t="s">
        <v>198</v>
      </c>
      <c r="H2153" t="s">
        <v>157</v>
      </c>
      <c r="I2153" t="s">
        <v>136</v>
      </c>
      <c r="J2153" t="s">
        <v>137</v>
      </c>
      <c r="K2153" t="s">
        <v>138</v>
      </c>
      <c r="L2153" t="s">
        <v>6358</v>
      </c>
      <c r="M2153" t="s">
        <v>6359</v>
      </c>
      <c r="N2153">
        <v>0.83222222199999996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12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8.4488379099362358</v>
      </c>
      <c r="AC2153">
        <v>0</v>
      </c>
      <c r="AD2153">
        <v>0</v>
      </c>
      <c r="AE2153">
        <v>8.4488379099362358</v>
      </c>
    </row>
    <row r="2154" spans="1:31" x14ac:dyDescent="0.3">
      <c r="A2154">
        <v>2577562</v>
      </c>
      <c r="B2154">
        <v>1</v>
      </c>
      <c r="C2154" t="s">
        <v>81</v>
      </c>
      <c r="D2154" t="s">
        <v>127</v>
      </c>
      <c r="E2154" t="s">
        <v>184</v>
      </c>
      <c r="F2154" t="s">
        <v>6360</v>
      </c>
      <c r="G2154" t="s">
        <v>134</v>
      </c>
      <c r="H2154" t="s">
        <v>135</v>
      </c>
      <c r="I2154" t="s">
        <v>136</v>
      </c>
      <c r="J2154" t="s">
        <v>137</v>
      </c>
      <c r="K2154" t="s">
        <v>138</v>
      </c>
      <c r="L2154" t="s">
        <v>6361</v>
      </c>
      <c r="M2154" t="s">
        <v>6362</v>
      </c>
      <c r="N2154">
        <v>2.355555555</v>
      </c>
      <c r="O2154">
        <v>6</v>
      </c>
      <c r="P2154">
        <v>597</v>
      </c>
      <c r="Q2154">
        <v>106</v>
      </c>
      <c r="R2154">
        <v>51</v>
      </c>
      <c r="S2154">
        <v>10</v>
      </c>
      <c r="T2154">
        <v>69</v>
      </c>
      <c r="U2154">
        <v>1</v>
      </c>
      <c r="V2154">
        <v>0</v>
      </c>
      <c r="W2154">
        <v>4.8070725754942352</v>
      </c>
      <c r="X2154">
        <v>218.79189556864608</v>
      </c>
      <c r="Y2154">
        <v>460.54256546030359</v>
      </c>
      <c r="Z2154">
        <v>170.45663144806363</v>
      </c>
      <c r="AA2154">
        <v>126.08349916276333</v>
      </c>
      <c r="AB2154">
        <v>66.336641120182591</v>
      </c>
      <c r="AC2154">
        <v>45.939305181766187</v>
      </c>
      <c r="AD2154">
        <v>0</v>
      </c>
      <c r="AE2154">
        <v>1092.9576105172198</v>
      </c>
    </row>
    <row r="2155" spans="1:31" x14ac:dyDescent="0.3">
      <c r="A2155">
        <v>2576789</v>
      </c>
      <c r="B2155">
        <v>1</v>
      </c>
      <c r="C2155" t="s">
        <v>80</v>
      </c>
      <c r="D2155" t="s">
        <v>97</v>
      </c>
      <c r="E2155" t="s">
        <v>166</v>
      </c>
      <c r="F2155" t="s">
        <v>6363</v>
      </c>
      <c r="G2155" t="s">
        <v>181</v>
      </c>
      <c r="H2155" t="s">
        <v>157</v>
      </c>
      <c r="I2155" t="s">
        <v>136</v>
      </c>
      <c r="J2155" t="s">
        <v>137</v>
      </c>
      <c r="K2155" t="s">
        <v>138</v>
      </c>
      <c r="L2155" t="s">
        <v>6364</v>
      </c>
      <c r="M2155" t="s">
        <v>6365</v>
      </c>
      <c r="N2155">
        <v>0.76361111100000001</v>
      </c>
      <c r="O2155">
        <v>0</v>
      </c>
      <c r="P2155">
        <v>1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0.10382625059070001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0.10382625059070001</v>
      </c>
    </row>
    <row r="2156" spans="1:31" x14ac:dyDescent="0.3">
      <c r="A2156">
        <v>2576766</v>
      </c>
      <c r="B2156">
        <v>1</v>
      </c>
      <c r="C2156" t="s">
        <v>80</v>
      </c>
      <c r="D2156" t="s">
        <v>92</v>
      </c>
      <c r="E2156" t="s">
        <v>147</v>
      </c>
      <c r="F2156" t="s">
        <v>1114</v>
      </c>
      <c r="G2156" t="s">
        <v>134</v>
      </c>
      <c r="H2156" t="s">
        <v>135</v>
      </c>
      <c r="I2156" t="s">
        <v>136</v>
      </c>
      <c r="J2156" t="s">
        <v>137</v>
      </c>
      <c r="K2156" t="s">
        <v>138</v>
      </c>
      <c r="L2156" t="s">
        <v>6366</v>
      </c>
      <c r="M2156" t="s">
        <v>6367</v>
      </c>
      <c r="N2156">
        <v>0.67138888799999996</v>
      </c>
      <c r="O2156">
        <v>1</v>
      </c>
      <c r="P2156">
        <v>381</v>
      </c>
      <c r="Q2156">
        <v>8</v>
      </c>
      <c r="R2156">
        <v>324</v>
      </c>
      <c r="S2156">
        <v>5</v>
      </c>
      <c r="T2156">
        <v>81</v>
      </c>
      <c r="U2156">
        <v>1</v>
      </c>
      <c r="V2156">
        <v>0</v>
      </c>
      <c r="W2156">
        <v>0.14005354592000002</v>
      </c>
      <c r="X2156">
        <v>72.855524344361299</v>
      </c>
      <c r="Y2156">
        <v>41.204166222425819</v>
      </c>
      <c r="Z2156">
        <v>217.15847609819201</v>
      </c>
      <c r="AA2156">
        <v>22.159527759702762</v>
      </c>
      <c r="AB2156">
        <v>99.636681333535861</v>
      </c>
      <c r="AC2156">
        <v>109.19928461313413</v>
      </c>
      <c r="AD2156">
        <v>0</v>
      </c>
      <c r="AE2156">
        <v>562.35371391727199</v>
      </c>
    </row>
    <row r="2157" spans="1:31" x14ac:dyDescent="0.3">
      <c r="A2157">
        <v>2577622</v>
      </c>
      <c r="B2157">
        <v>1</v>
      </c>
      <c r="C2157" t="s">
        <v>81</v>
      </c>
      <c r="D2157" t="s">
        <v>128</v>
      </c>
      <c r="E2157" t="s">
        <v>166</v>
      </c>
      <c r="F2157" t="s">
        <v>6368</v>
      </c>
      <c r="G2157" t="s">
        <v>181</v>
      </c>
      <c r="H2157" t="s">
        <v>157</v>
      </c>
      <c r="I2157" t="s">
        <v>136</v>
      </c>
      <c r="J2157" t="s">
        <v>137</v>
      </c>
      <c r="K2157" t="s">
        <v>138</v>
      </c>
      <c r="L2157" t="s">
        <v>6369</v>
      </c>
      <c r="M2157" t="s">
        <v>6370</v>
      </c>
      <c r="N2157">
        <v>1.146111111</v>
      </c>
      <c r="O2157">
        <v>0</v>
      </c>
      <c r="P2157">
        <v>13</v>
      </c>
      <c r="Q2157">
        <v>0</v>
      </c>
      <c r="R2157">
        <v>0</v>
      </c>
      <c r="S2157">
        <v>0</v>
      </c>
      <c r="T2157">
        <v>4</v>
      </c>
      <c r="U2157">
        <v>0</v>
      </c>
      <c r="V2157">
        <v>0</v>
      </c>
      <c r="W2157">
        <v>0</v>
      </c>
      <c r="X2157">
        <v>2.6869618200783263</v>
      </c>
      <c r="Y2157">
        <v>0</v>
      </c>
      <c r="Z2157">
        <v>0</v>
      </c>
      <c r="AA2157">
        <v>0</v>
      </c>
      <c r="AB2157">
        <v>1.3939075959462015</v>
      </c>
      <c r="AC2157">
        <v>0</v>
      </c>
      <c r="AD2157">
        <v>0</v>
      </c>
      <c r="AE2157">
        <v>4.0808694160245276</v>
      </c>
    </row>
    <row r="2158" spans="1:31" x14ac:dyDescent="0.3">
      <c r="A2158">
        <v>2576620</v>
      </c>
      <c r="B2158">
        <v>1</v>
      </c>
      <c r="C2158" t="s">
        <v>81</v>
      </c>
      <c r="D2158" t="s">
        <v>114</v>
      </c>
      <c r="E2158" t="s">
        <v>155</v>
      </c>
      <c r="F2158" t="s">
        <v>6371</v>
      </c>
      <c r="G2158" t="s">
        <v>6372</v>
      </c>
      <c r="H2158" t="s">
        <v>157</v>
      </c>
      <c r="I2158" t="s">
        <v>136</v>
      </c>
      <c r="J2158" t="s">
        <v>137</v>
      </c>
      <c r="K2158" t="s">
        <v>138</v>
      </c>
      <c r="L2158" t="s">
        <v>6373</v>
      </c>
      <c r="M2158" t="s">
        <v>6374</v>
      </c>
      <c r="N2158">
        <v>1.6319444439999999</v>
      </c>
      <c r="O2158">
        <v>0</v>
      </c>
      <c r="P2158">
        <v>13</v>
      </c>
      <c r="Q2158">
        <v>0</v>
      </c>
      <c r="R2158">
        <v>10</v>
      </c>
      <c r="S2158">
        <v>0</v>
      </c>
      <c r="T2158">
        <v>4</v>
      </c>
      <c r="U2158">
        <v>0</v>
      </c>
      <c r="V2158">
        <v>0</v>
      </c>
      <c r="W2158">
        <v>0</v>
      </c>
      <c r="X2158">
        <v>2.8405337209655173</v>
      </c>
      <c r="Y2158">
        <v>0</v>
      </c>
      <c r="Z2158">
        <v>4.5153629643586095</v>
      </c>
      <c r="AA2158">
        <v>0</v>
      </c>
      <c r="AB2158">
        <v>0.82268679588160021</v>
      </c>
      <c r="AC2158">
        <v>0</v>
      </c>
      <c r="AD2158">
        <v>0</v>
      </c>
      <c r="AE2158">
        <v>8.1785834812057274</v>
      </c>
    </row>
    <row r="2159" spans="1:31" x14ac:dyDescent="0.3">
      <c r="A2159">
        <v>2576912</v>
      </c>
      <c r="B2159">
        <v>1</v>
      </c>
      <c r="C2159" t="s">
        <v>80</v>
      </c>
      <c r="D2159" t="s">
        <v>96</v>
      </c>
      <c r="E2159" t="s">
        <v>175</v>
      </c>
      <c r="F2159" t="s">
        <v>6375</v>
      </c>
      <c r="G2159" t="s">
        <v>177</v>
      </c>
      <c r="H2159" t="s">
        <v>157</v>
      </c>
      <c r="I2159" t="s">
        <v>136</v>
      </c>
      <c r="J2159" t="s">
        <v>137</v>
      </c>
      <c r="K2159" t="s">
        <v>138</v>
      </c>
      <c r="L2159" t="s">
        <v>6376</v>
      </c>
      <c r="M2159" t="s">
        <v>6377</v>
      </c>
      <c r="N2159">
        <v>3.9275000000000002</v>
      </c>
      <c r="O2159">
        <v>0</v>
      </c>
      <c r="P2159">
        <v>6</v>
      </c>
      <c r="Q2159">
        <v>0</v>
      </c>
      <c r="R2159">
        <v>0</v>
      </c>
      <c r="S2159">
        <v>0</v>
      </c>
      <c r="T2159">
        <v>4</v>
      </c>
      <c r="U2159">
        <v>0</v>
      </c>
      <c r="V2159">
        <v>0</v>
      </c>
      <c r="W2159">
        <v>0</v>
      </c>
      <c r="X2159">
        <v>15.274673855861336</v>
      </c>
      <c r="Y2159">
        <v>0</v>
      </c>
      <c r="Z2159">
        <v>0</v>
      </c>
      <c r="AA2159">
        <v>0</v>
      </c>
      <c r="AB2159">
        <v>177.74630460342524</v>
      </c>
      <c r="AC2159">
        <v>0</v>
      </c>
      <c r="AD2159">
        <v>0</v>
      </c>
      <c r="AE2159">
        <v>193.02097845928657</v>
      </c>
    </row>
    <row r="2160" spans="1:31" x14ac:dyDescent="0.3">
      <c r="A2160">
        <v>2577330</v>
      </c>
      <c r="B2160">
        <v>1</v>
      </c>
      <c r="C2160" t="s">
        <v>80</v>
      </c>
      <c r="D2160" t="s">
        <v>106</v>
      </c>
      <c r="E2160" t="s">
        <v>141</v>
      </c>
      <c r="F2160" t="s">
        <v>6378</v>
      </c>
      <c r="G2160" t="s">
        <v>134</v>
      </c>
      <c r="H2160" t="s">
        <v>135</v>
      </c>
      <c r="I2160" t="s">
        <v>136</v>
      </c>
      <c r="J2160" t="s">
        <v>137</v>
      </c>
      <c r="K2160" t="s">
        <v>138</v>
      </c>
      <c r="L2160" t="s">
        <v>6379</v>
      </c>
      <c r="M2160" t="s">
        <v>6380</v>
      </c>
      <c r="N2160">
        <v>1.461944444</v>
      </c>
      <c r="O2160">
        <v>0</v>
      </c>
      <c r="P2160">
        <v>4801</v>
      </c>
      <c r="Q2160">
        <v>0</v>
      </c>
      <c r="R2160">
        <v>12</v>
      </c>
      <c r="S2160">
        <v>2</v>
      </c>
      <c r="T2160">
        <v>700</v>
      </c>
      <c r="U2160">
        <v>0</v>
      </c>
      <c r="V2160">
        <v>5</v>
      </c>
      <c r="W2160">
        <v>0</v>
      </c>
      <c r="X2160">
        <v>1274.145362255839</v>
      </c>
      <c r="Y2160">
        <v>0</v>
      </c>
      <c r="Z2160">
        <v>8.4028353142427772</v>
      </c>
      <c r="AA2160">
        <v>3.9698311586292108</v>
      </c>
      <c r="AB2160">
        <v>722.35541729815975</v>
      </c>
      <c r="AC2160">
        <v>0</v>
      </c>
      <c r="AD2160">
        <v>17.761609632712354</v>
      </c>
      <c r="AE2160">
        <v>2026.635055659583</v>
      </c>
    </row>
    <row r="2161" spans="1:31" x14ac:dyDescent="0.3">
      <c r="A2161">
        <v>2577499</v>
      </c>
      <c r="B2161">
        <v>1</v>
      </c>
      <c r="C2161" t="s">
        <v>80</v>
      </c>
      <c r="D2161" t="s">
        <v>82</v>
      </c>
      <c r="E2161" t="s">
        <v>132</v>
      </c>
      <c r="F2161" t="s">
        <v>6381</v>
      </c>
      <c r="G2161" t="s">
        <v>134</v>
      </c>
      <c r="H2161" t="s">
        <v>276</v>
      </c>
      <c r="I2161" t="s">
        <v>136</v>
      </c>
      <c r="J2161" t="s">
        <v>137</v>
      </c>
      <c r="K2161" t="s">
        <v>138</v>
      </c>
      <c r="L2161" t="s">
        <v>6382</v>
      </c>
      <c r="M2161" t="s">
        <v>6383</v>
      </c>
      <c r="N2161">
        <v>0.85416666600000002</v>
      </c>
      <c r="O2161">
        <v>0</v>
      </c>
      <c r="P2161">
        <v>10273</v>
      </c>
      <c r="Q2161">
        <v>0</v>
      </c>
      <c r="R2161">
        <v>0</v>
      </c>
      <c r="S2161">
        <v>1</v>
      </c>
      <c r="T2161">
        <v>642</v>
      </c>
      <c r="U2161">
        <v>0</v>
      </c>
      <c r="V2161">
        <v>0</v>
      </c>
      <c r="W2161">
        <v>0</v>
      </c>
      <c r="X2161">
        <v>1964.3181012934997</v>
      </c>
      <c r="Y2161">
        <v>0</v>
      </c>
      <c r="Z2161">
        <v>0</v>
      </c>
      <c r="AA2161">
        <v>1.2561979613333334</v>
      </c>
      <c r="AB2161">
        <v>394.82489773130163</v>
      </c>
      <c r="AC2161">
        <v>0</v>
      </c>
      <c r="AD2161">
        <v>0</v>
      </c>
      <c r="AE2161">
        <v>2360.3991969861345</v>
      </c>
    </row>
    <row r="2162" spans="1:31" x14ac:dyDescent="0.3">
      <c r="A2162">
        <v>2576835</v>
      </c>
      <c r="B2162">
        <v>1</v>
      </c>
      <c r="C2162" t="s">
        <v>81</v>
      </c>
      <c r="D2162" t="s">
        <v>115</v>
      </c>
      <c r="E2162" t="s">
        <v>155</v>
      </c>
      <c r="F2162" t="s">
        <v>6384</v>
      </c>
      <c r="G2162" t="s">
        <v>301</v>
      </c>
      <c r="H2162" t="s">
        <v>157</v>
      </c>
      <c r="I2162" t="s">
        <v>136</v>
      </c>
      <c r="J2162" t="s">
        <v>137</v>
      </c>
      <c r="K2162" t="s">
        <v>144</v>
      </c>
      <c r="L2162" t="s">
        <v>6385</v>
      </c>
      <c r="M2162" t="s">
        <v>6386</v>
      </c>
      <c r="N2162">
        <v>6.1830555550000001</v>
      </c>
      <c r="O2162">
        <v>0</v>
      </c>
      <c r="P2162">
        <v>66</v>
      </c>
      <c r="Q2162">
        <v>0</v>
      </c>
      <c r="R2162">
        <v>13</v>
      </c>
      <c r="S2162">
        <v>0</v>
      </c>
      <c r="T2162">
        <v>6</v>
      </c>
      <c r="U2162">
        <v>0</v>
      </c>
      <c r="V2162">
        <v>0</v>
      </c>
      <c r="W2162">
        <v>0</v>
      </c>
      <c r="X2162">
        <v>36.474965392358186</v>
      </c>
      <c r="Y2162">
        <v>0</v>
      </c>
      <c r="Z2162">
        <v>21.956514791687141</v>
      </c>
      <c r="AA2162">
        <v>0</v>
      </c>
      <c r="AB2162">
        <v>38.806755654777326</v>
      </c>
      <c r="AC2162">
        <v>0</v>
      </c>
      <c r="AD2162">
        <v>0</v>
      </c>
      <c r="AE2162">
        <v>97.238235838822646</v>
      </c>
    </row>
    <row r="2163" spans="1:31" x14ac:dyDescent="0.3">
      <c r="A2163">
        <v>2576689</v>
      </c>
      <c r="B2163">
        <v>1</v>
      </c>
      <c r="C2163" t="s">
        <v>81</v>
      </c>
      <c r="D2163" t="s">
        <v>123</v>
      </c>
      <c r="E2163" t="s">
        <v>141</v>
      </c>
      <c r="F2163" t="s">
        <v>5754</v>
      </c>
      <c r="G2163" t="s">
        <v>134</v>
      </c>
      <c r="H2163" t="s">
        <v>135</v>
      </c>
      <c r="I2163" t="s">
        <v>136</v>
      </c>
      <c r="J2163" t="s">
        <v>137</v>
      </c>
      <c r="K2163" t="s">
        <v>138</v>
      </c>
      <c r="L2163" t="s">
        <v>6387</v>
      </c>
      <c r="M2163" t="s">
        <v>6388</v>
      </c>
      <c r="N2163">
        <v>1.335</v>
      </c>
      <c r="O2163">
        <v>13</v>
      </c>
      <c r="P2163">
        <v>1425</v>
      </c>
      <c r="Q2163">
        <v>123</v>
      </c>
      <c r="R2163">
        <v>84</v>
      </c>
      <c r="S2163">
        <v>36</v>
      </c>
      <c r="T2163">
        <v>151</v>
      </c>
      <c r="U2163">
        <v>4</v>
      </c>
      <c r="V2163">
        <v>0</v>
      </c>
      <c r="W2163">
        <v>4.361908704307675</v>
      </c>
      <c r="X2163">
        <v>343.56278744628366</v>
      </c>
      <c r="Y2163">
        <v>157.13398457218688</v>
      </c>
      <c r="Z2163">
        <v>142.39099389681479</v>
      </c>
      <c r="AA2163">
        <v>155.05622166519299</v>
      </c>
      <c r="AB2163">
        <v>183.0697362064702</v>
      </c>
      <c r="AC2163">
        <v>701.79636703405617</v>
      </c>
      <c r="AD2163">
        <v>0</v>
      </c>
      <c r="AE2163">
        <v>1687.3719995253123</v>
      </c>
    </row>
    <row r="2164" spans="1:31" x14ac:dyDescent="0.3">
      <c r="A2164">
        <v>2577353</v>
      </c>
      <c r="B2164">
        <v>1</v>
      </c>
      <c r="C2164" t="s">
        <v>81</v>
      </c>
      <c r="D2164" t="s">
        <v>124</v>
      </c>
      <c r="E2164" t="s">
        <v>141</v>
      </c>
      <c r="F2164" t="s">
        <v>6389</v>
      </c>
      <c r="G2164" t="s">
        <v>134</v>
      </c>
      <c r="H2164" t="s">
        <v>135</v>
      </c>
      <c r="I2164" t="s">
        <v>136</v>
      </c>
      <c r="J2164" t="s">
        <v>137</v>
      </c>
      <c r="K2164" t="s">
        <v>138</v>
      </c>
      <c r="L2164" t="s">
        <v>6390</v>
      </c>
      <c r="M2164" t="s">
        <v>6391</v>
      </c>
      <c r="N2164">
        <v>0.79388888800000001</v>
      </c>
      <c r="O2164">
        <v>2</v>
      </c>
      <c r="P2164">
        <v>51</v>
      </c>
      <c r="Q2164">
        <v>5</v>
      </c>
      <c r="R2164">
        <v>13</v>
      </c>
      <c r="S2164">
        <v>6</v>
      </c>
      <c r="T2164">
        <v>1</v>
      </c>
      <c r="U2164">
        <v>0</v>
      </c>
      <c r="V2164">
        <v>0</v>
      </c>
      <c r="W2164">
        <v>0.20196101863999996</v>
      </c>
      <c r="X2164">
        <v>5.5541924100153537</v>
      </c>
      <c r="Y2164">
        <v>1.8189956754901873</v>
      </c>
      <c r="Z2164">
        <v>3.2745946083694584</v>
      </c>
      <c r="AA2164">
        <v>3.9586778084362</v>
      </c>
      <c r="AB2164">
        <v>5.8850771261425008E-3</v>
      </c>
      <c r="AC2164">
        <v>0</v>
      </c>
      <c r="AD2164">
        <v>0</v>
      </c>
      <c r="AE2164">
        <v>14.814306598077343</v>
      </c>
    </row>
    <row r="2165" spans="1:31" x14ac:dyDescent="0.3">
      <c r="A2165">
        <v>2577599</v>
      </c>
      <c r="B2165">
        <v>1</v>
      </c>
      <c r="C2165" t="s">
        <v>80</v>
      </c>
      <c r="D2165" t="s">
        <v>88</v>
      </c>
      <c r="E2165" t="s">
        <v>166</v>
      </c>
      <c r="F2165" t="s">
        <v>6392</v>
      </c>
      <c r="G2165" t="s">
        <v>181</v>
      </c>
      <c r="H2165" t="s">
        <v>157</v>
      </c>
      <c r="I2165" t="s">
        <v>136</v>
      </c>
      <c r="J2165" t="s">
        <v>137</v>
      </c>
      <c r="K2165" t="s">
        <v>138</v>
      </c>
      <c r="L2165" t="s">
        <v>6393</v>
      </c>
      <c r="M2165" t="s">
        <v>6394</v>
      </c>
      <c r="N2165">
        <v>3.8483333329999998</v>
      </c>
      <c r="O2165">
        <v>0</v>
      </c>
      <c r="P2165">
        <v>5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3.127918751573207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3.127918751573207</v>
      </c>
    </row>
    <row r="2166" spans="1:31" x14ac:dyDescent="0.3">
      <c r="A2166">
        <v>2577436</v>
      </c>
      <c r="B2166">
        <v>1</v>
      </c>
      <c r="C2166" t="s">
        <v>80</v>
      </c>
      <c r="D2166" t="s">
        <v>100</v>
      </c>
      <c r="E2166" t="s">
        <v>141</v>
      </c>
      <c r="F2166" t="s">
        <v>6395</v>
      </c>
      <c r="G2166" t="s">
        <v>254</v>
      </c>
      <c r="H2166" t="s">
        <v>135</v>
      </c>
      <c r="I2166" t="s">
        <v>136</v>
      </c>
      <c r="J2166" t="s">
        <v>137</v>
      </c>
      <c r="K2166" t="s">
        <v>138</v>
      </c>
      <c r="L2166" t="s">
        <v>6396</v>
      </c>
      <c r="M2166" t="s">
        <v>6397</v>
      </c>
      <c r="N2166">
        <v>1.0113888879999999</v>
      </c>
      <c r="O2166">
        <v>0</v>
      </c>
      <c r="P2166">
        <v>11547</v>
      </c>
      <c r="Q2166">
        <v>2</v>
      </c>
      <c r="R2166">
        <v>54</v>
      </c>
      <c r="S2166">
        <v>15</v>
      </c>
      <c r="T2166">
        <v>1155</v>
      </c>
      <c r="U2166">
        <v>6</v>
      </c>
      <c r="V2166">
        <v>6</v>
      </c>
      <c r="W2166">
        <v>0</v>
      </c>
      <c r="X2166">
        <v>2925.6045336338852</v>
      </c>
      <c r="Y2166">
        <v>2.0928659309971724</v>
      </c>
      <c r="Z2166">
        <v>32.935916224130395</v>
      </c>
      <c r="AA2166">
        <v>121.76855978053686</v>
      </c>
      <c r="AB2166">
        <v>1226.6871234119208</v>
      </c>
      <c r="AC2166">
        <v>381.17058599265386</v>
      </c>
      <c r="AD2166">
        <v>164.17133977291556</v>
      </c>
      <c r="AE2166">
        <v>4854.4309247470401</v>
      </c>
    </row>
    <row r="2167" spans="1:31" x14ac:dyDescent="0.3">
      <c r="A2167">
        <v>2576557</v>
      </c>
      <c r="B2167">
        <v>1</v>
      </c>
      <c r="C2167" t="s">
        <v>81</v>
      </c>
      <c r="D2167" t="s">
        <v>112</v>
      </c>
      <c r="E2167" t="s">
        <v>147</v>
      </c>
      <c r="F2167" t="s">
        <v>6398</v>
      </c>
      <c r="G2167" t="s">
        <v>134</v>
      </c>
      <c r="H2167" t="s">
        <v>135</v>
      </c>
      <c r="I2167" t="s">
        <v>136</v>
      </c>
      <c r="J2167" t="s">
        <v>137</v>
      </c>
      <c r="K2167" t="s">
        <v>138</v>
      </c>
      <c r="L2167" t="s">
        <v>6399</v>
      </c>
      <c r="M2167" t="s">
        <v>6400</v>
      </c>
      <c r="N2167">
        <v>1.6397222220000001</v>
      </c>
      <c r="O2167">
        <v>0</v>
      </c>
      <c r="P2167">
        <v>587</v>
      </c>
      <c r="Q2167">
        <v>30</v>
      </c>
      <c r="R2167">
        <v>22</v>
      </c>
      <c r="S2167">
        <v>1</v>
      </c>
      <c r="T2167">
        <v>211</v>
      </c>
      <c r="U2167">
        <v>0</v>
      </c>
      <c r="V2167">
        <v>1</v>
      </c>
      <c r="W2167">
        <v>0</v>
      </c>
      <c r="X2167">
        <v>130.2006999135333</v>
      </c>
      <c r="Y2167">
        <v>13.463532049556537</v>
      </c>
      <c r="Z2167">
        <v>11.406759064650158</v>
      </c>
      <c r="AA2167">
        <v>0.21789158632365002</v>
      </c>
      <c r="AB2167">
        <v>75.759966530297746</v>
      </c>
      <c r="AC2167">
        <v>0</v>
      </c>
      <c r="AD2167">
        <v>1.1306376655631727</v>
      </c>
      <c r="AE2167">
        <v>232.17948680992455</v>
      </c>
    </row>
    <row r="2168" spans="1:31" x14ac:dyDescent="0.3">
      <c r="A2168">
        <v>2577104</v>
      </c>
      <c r="B2168">
        <v>1</v>
      </c>
      <c r="C2168" t="s">
        <v>80</v>
      </c>
      <c r="D2168" t="s">
        <v>90</v>
      </c>
      <c r="E2168" t="s">
        <v>171</v>
      </c>
      <c r="F2168" t="s">
        <v>6401</v>
      </c>
      <c r="G2168" t="s">
        <v>311</v>
      </c>
      <c r="H2168" t="s">
        <v>157</v>
      </c>
      <c r="I2168" t="s">
        <v>136</v>
      </c>
      <c r="J2168" t="s">
        <v>3</v>
      </c>
      <c r="K2168" t="s">
        <v>138</v>
      </c>
      <c r="L2168" t="s">
        <v>6402</v>
      </c>
      <c r="M2168" t="s">
        <v>6403</v>
      </c>
      <c r="N2168">
        <v>2.761111111</v>
      </c>
      <c r="O2168">
        <v>0</v>
      </c>
      <c r="P2168">
        <v>95</v>
      </c>
      <c r="Q2168">
        <v>0</v>
      </c>
      <c r="R2168">
        <v>0</v>
      </c>
      <c r="S2168">
        <v>0</v>
      </c>
      <c r="T2168">
        <v>3</v>
      </c>
      <c r="U2168">
        <v>0</v>
      </c>
      <c r="V2168">
        <v>0</v>
      </c>
      <c r="W2168">
        <v>0</v>
      </c>
      <c r="X2168">
        <v>69.544637162212297</v>
      </c>
      <c r="Y2168">
        <v>0</v>
      </c>
      <c r="Z2168">
        <v>0</v>
      </c>
      <c r="AA2168">
        <v>0</v>
      </c>
      <c r="AB2168">
        <v>10.272472074971397</v>
      </c>
      <c r="AC2168">
        <v>0</v>
      </c>
      <c r="AD2168">
        <v>0</v>
      </c>
      <c r="AE2168">
        <v>79.817109237183701</v>
      </c>
    </row>
    <row r="2169" spans="1:31" x14ac:dyDescent="0.3">
      <c r="A2169">
        <v>2577539</v>
      </c>
      <c r="B2169">
        <v>1</v>
      </c>
      <c r="C2169" t="s">
        <v>80</v>
      </c>
      <c r="D2169" t="s">
        <v>104</v>
      </c>
      <c r="E2169" t="s">
        <v>132</v>
      </c>
      <c r="F2169" t="s">
        <v>6404</v>
      </c>
      <c r="G2169" t="s">
        <v>134</v>
      </c>
      <c r="H2169" t="s">
        <v>135</v>
      </c>
      <c r="I2169" t="s">
        <v>136</v>
      </c>
      <c r="J2169" t="s">
        <v>137</v>
      </c>
      <c r="K2169" t="s">
        <v>138</v>
      </c>
      <c r="L2169" t="s">
        <v>6405</v>
      </c>
      <c r="M2169" t="s">
        <v>6406</v>
      </c>
      <c r="N2169">
        <v>1.6377777769999999</v>
      </c>
      <c r="O2169">
        <v>27</v>
      </c>
      <c r="P2169">
        <v>2525</v>
      </c>
      <c r="Q2169">
        <v>34</v>
      </c>
      <c r="R2169">
        <v>60</v>
      </c>
      <c r="S2169">
        <v>72</v>
      </c>
      <c r="T2169">
        <v>324</v>
      </c>
      <c r="U2169">
        <v>16</v>
      </c>
      <c r="V2169">
        <v>4</v>
      </c>
      <c r="W2169">
        <v>85.585119271959059</v>
      </c>
      <c r="X2169">
        <v>986.3972643242887</v>
      </c>
      <c r="Y2169">
        <v>100.63732486622874</v>
      </c>
      <c r="Z2169">
        <v>94.065856271396001</v>
      </c>
      <c r="AA2169">
        <v>1485.0373430227307</v>
      </c>
      <c r="AB2169">
        <v>574.15812919847667</v>
      </c>
      <c r="AC2169">
        <v>5396.3071257769288</v>
      </c>
      <c r="AD2169">
        <v>75.69631013871107</v>
      </c>
      <c r="AE2169">
        <v>8797.8844728707209</v>
      </c>
    </row>
    <row r="2170" spans="1:31" x14ac:dyDescent="0.3">
      <c r="A2170">
        <v>2576703</v>
      </c>
      <c r="B2170">
        <v>1</v>
      </c>
      <c r="C2170" t="s">
        <v>80</v>
      </c>
      <c r="D2170" t="s">
        <v>83</v>
      </c>
      <c r="E2170" t="s">
        <v>147</v>
      </c>
      <c r="F2170" t="s">
        <v>6407</v>
      </c>
      <c r="G2170" t="s">
        <v>134</v>
      </c>
      <c r="H2170" t="s">
        <v>135</v>
      </c>
      <c r="I2170" t="s">
        <v>136</v>
      </c>
      <c r="J2170" t="s">
        <v>137</v>
      </c>
      <c r="K2170" t="s">
        <v>138</v>
      </c>
      <c r="L2170" t="s">
        <v>6408</v>
      </c>
      <c r="M2170" t="s">
        <v>6409</v>
      </c>
      <c r="N2170">
        <v>0.102777777</v>
      </c>
      <c r="O2170">
        <v>0</v>
      </c>
      <c r="P2170">
        <v>1</v>
      </c>
      <c r="Q2170">
        <v>0</v>
      </c>
      <c r="R2170">
        <v>0</v>
      </c>
      <c r="S2170">
        <v>7</v>
      </c>
      <c r="T2170">
        <v>21</v>
      </c>
      <c r="U2170">
        <v>4</v>
      </c>
      <c r="V2170">
        <v>4</v>
      </c>
      <c r="W2170">
        <v>0</v>
      </c>
      <c r="X2170">
        <v>4.392004026548333E-2</v>
      </c>
      <c r="Y2170">
        <v>0</v>
      </c>
      <c r="Z2170">
        <v>0</v>
      </c>
      <c r="AA2170">
        <v>3.6649629928023222</v>
      </c>
      <c r="AB2170">
        <v>13.6715054042829</v>
      </c>
      <c r="AC2170">
        <v>9.2748038258282328</v>
      </c>
      <c r="AD2170">
        <v>14.401438132531382</v>
      </c>
      <c r="AE2170">
        <v>41.056630395710322</v>
      </c>
    </row>
    <row r="2171" spans="1:31" x14ac:dyDescent="0.3">
      <c r="A2171">
        <v>2577244</v>
      </c>
      <c r="B2171">
        <v>1</v>
      </c>
      <c r="C2171" t="s">
        <v>81</v>
      </c>
      <c r="D2171" t="s">
        <v>118</v>
      </c>
      <c r="E2171" t="s">
        <v>147</v>
      </c>
      <c r="F2171" t="s">
        <v>6410</v>
      </c>
      <c r="G2171" t="s">
        <v>134</v>
      </c>
      <c r="H2171" t="s">
        <v>135</v>
      </c>
      <c r="I2171" t="s">
        <v>680</v>
      </c>
      <c r="J2171" t="s">
        <v>137</v>
      </c>
      <c r="K2171" t="s">
        <v>138</v>
      </c>
      <c r="L2171" t="s">
        <v>6411</v>
      </c>
      <c r="M2171" t="s">
        <v>6412</v>
      </c>
      <c r="N2171">
        <v>7.4999999999999997E-3</v>
      </c>
      <c r="O2171">
        <v>5</v>
      </c>
      <c r="P2171">
        <v>1890</v>
      </c>
      <c r="Q2171">
        <v>45</v>
      </c>
      <c r="R2171">
        <v>82</v>
      </c>
      <c r="S2171">
        <v>3</v>
      </c>
      <c r="T2171">
        <v>137</v>
      </c>
      <c r="U2171">
        <v>0</v>
      </c>
      <c r="V2171">
        <v>0</v>
      </c>
      <c r="W2171">
        <v>9.0036684000000013E-3</v>
      </c>
      <c r="X2171">
        <v>2.3213664641438996</v>
      </c>
      <c r="Y2171">
        <v>0.93349953577332001</v>
      </c>
      <c r="Z2171">
        <v>0.70028379847439981</v>
      </c>
      <c r="AA2171">
        <v>5.5310740387537499E-2</v>
      </c>
      <c r="AB2171">
        <v>0.42412116023455504</v>
      </c>
      <c r="AC2171">
        <v>0</v>
      </c>
      <c r="AD2171">
        <v>0</v>
      </c>
      <c r="AE2171">
        <v>4.4435853674137125</v>
      </c>
    </row>
    <row r="2172" spans="1:31" x14ac:dyDescent="0.3">
      <c r="A2172">
        <v>2576749</v>
      </c>
      <c r="B2172">
        <v>1</v>
      </c>
      <c r="C2172" t="s">
        <v>80</v>
      </c>
      <c r="D2172" t="s">
        <v>92</v>
      </c>
      <c r="E2172" t="s">
        <v>166</v>
      </c>
      <c r="F2172" t="s">
        <v>6413</v>
      </c>
      <c r="G2172" t="s">
        <v>168</v>
      </c>
      <c r="H2172" t="s">
        <v>157</v>
      </c>
      <c r="I2172" t="s">
        <v>136</v>
      </c>
      <c r="J2172" t="s">
        <v>137</v>
      </c>
      <c r="K2172" t="s">
        <v>138</v>
      </c>
      <c r="L2172" t="s">
        <v>6414</v>
      </c>
      <c r="M2172" t="s">
        <v>6415</v>
      </c>
      <c r="N2172">
        <v>1.7849999999999999</v>
      </c>
      <c r="O2172">
        <v>0</v>
      </c>
      <c r="P2172">
        <v>1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0.39674414416000003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0.39674414416000003</v>
      </c>
    </row>
    <row r="2173" spans="1:31" x14ac:dyDescent="0.3">
      <c r="A2173">
        <v>2577390</v>
      </c>
      <c r="B2173">
        <v>1</v>
      </c>
      <c r="C2173" t="s">
        <v>80</v>
      </c>
      <c r="D2173" t="s">
        <v>83</v>
      </c>
      <c r="E2173" t="s">
        <v>184</v>
      </c>
      <c r="F2173" t="s">
        <v>6416</v>
      </c>
      <c r="G2173" t="s">
        <v>149</v>
      </c>
      <c r="H2173" t="s">
        <v>135</v>
      </c>
      <c r="I2173" t="s">
        <v>136</v>
      </c>
      <c r="J2173" t="s">
        <v>137</v>
      </c>
      <c r="K2173" t="s">
        <v>138</v>
      </c>
      <c r="L2173" t="s">
        <v>6286</v>
      </c>
      <c r="M2173" t="s">
        <v>6417</v>
      </c>
      <c r="N2173">
        <v>6.5905555549999999</v>
      </c>
      <c r="O2173">
        <v>0</v>
      </c>
      <c r="P2173">
        <v>8</v>
      </c>
      <c r="Q2173">
        <v>0</v>
      </c>
      <c r="R2173">
        <v>21</v>
      </c>
      <c r="S2173">
        <v>0</v>
      </c>
      <c r="T2173">
        <v>10</v>
      </c>
      <c r="U2173">
        <v>1</v>
      </c>
      <c r="V2173">
        <v>0</v>
      </c>
      <c r="W2173">
        <v>0</v>
      </c>
      <c r="X2173">
        <v>9.7976010707214467</v>
      </c>
      <c r="Y2173">
        <v>0</v>
      </c>
      <c r="Z2173">
        <v>56.34756067388323</v>
      </c>
      <c r="AA2173">
        <v>0</v>
      </c>
      <c r="AB2173">
        <v>50.269485315165269</v>
      </c>
      <c r="AC2173">
        <v>66.627791565165779</v>
      </c>
      <c r="AD2173">
        <v>0</v>
      </c>
      <c r="AE2173">
        <v>183.04243862493573</v>
      </c>
    </row>
    <row r="2174" spans="1:31" x14ac:dyDescent="0.3">
      <c r="A2174">
        <v>2577204</v>
      </c>
      <c r="B2174">
        <v>1</v>
      </c>
      <c r="C2174" t="s">
        <v>81</v>
      </c>
      <c r="D2174" t="s">
        <v>123</v>
      </c>
      <c r="E2174" t="s">
        <v>166</v>
      </c>
      <c r="F2174" t="s">
        <v>6418</v>
      </c>
      <c r="G2174" t="s">
        <v>181</v>
      </c>
      <c r="H2174" t="s">
        <v>157</v>
      </c>
      <c r="I2174" t="s">
        <v>136</v>
      </c>
      <c r="J2174" t="s">
        <v>137</v>
      </c>
      <c r="K2174" t="s">
        <v>138</v>
      </c>
      <c r="L2174" t="s">
        <v>6419</v>
      </c>
      <c r="M2174" t="s">
        <v>6420</v>
      </c>
      <c r="N2174">
        <v>1.0905555549999999</v>
      </c>
      <c r="O2174">
        <v>0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</row>
    <row r="2175" spans="1:31" x14ac:dyDescent="0.3">
      <c r="A2175">
        <v>2576563</v>
      </c>
      <c r="B2175">
        <v>1</v>
      </c>
      <c r="C2175" t="s">
        <v>80</v>
      </c>
      <c r="D2175" t="s">
        <v>84</v>
      </c>
      <c r="E2175" t="s">
        <v>184</v>
      </c>
      <c r="F2175" t="s">
        <v>6421</v>
      </c>
      <c r="G2175" t="s">
        <v>202</v>
      </c>
      <c r="H2175" t="s">
        <v>135</v>
      </c>
      <c r="I2175" t="s">
        <v>136</v>
      </c>
      <c r="J2175" t="s">
        <v>137</v>
      </c>
      <c r="K2175" t="s">
        <v>138</v>
      </c>
      <c r="L2175" t="s">
        <v>6422</v>
      </c>
      <c r="M2175" t="s">
        <v>6423</v>
      </c>
      <c r="N2175">
        <v>0.25305555499999999</v>
      </c>
      <c r="O2175">
        <v>0</v>
      </c>
      <c r="P2175">
        <v>6872</v>
      </c>
      <c r="Q2175">
        <v>0</v>
      </c>
      <c r="R2175">
        <v>0</v>
      </c>
      <c r="S2175">
        <v>3</v>
      </c>
      <c r="T2175">
        <v>408</v>
      </c>
      <c r="U2175">
        <v>0</v>
      </c>
      <c r="V2175">
        <v>0</v>
      </c>
      <c r="W2175">
        <v>0</v>
      </c>
      <c r="X2175">
        <v>313.01115843396013</v>
      </c>
      <c r="Y2175">
        <v>0</v>
      </c>
      <c r="Z2175">
        <v>0</v>
      </c>
      <c r="AA2175">
        <v>7.0164872880007421</v>
      </c>
      <c r="AB2175">
        <v>82.620767614518726</v>
      </c>
      <c r="AC2175">
        <v>0</v>
      </c>
      <c r="AD2175">
        <v>0</v>
      </c>
      <c r="AE2175">
        <v>402.64841333647962</v>
      </c>
    </row>
    <row r="2176" spans="1:31" x14ac:dyDescent="0.3">
      <c r="A2176">
        <v>2576683</v>
      </c>
      <c r="B2176">
        <v>1</v>
      </c>
      <c r="C2176" t="s">
        <v>81</v>
      </c>
      <c r="D2176" t="s">
        <v>128</v>
      </c>
      <c r="E2176" t="s">
        <v>175</v>
      </c>
      <c r="F2176" t="s">
        <v>6424</v>
      </c>
      <c r="G2176" t="s">
        <v>311</v>
      </c>
      <c r="H2176" t="s">
        <v>157</v>
      </c>
      <c r="I2176" t="s">
        <v>136</v>
      </c>
      <c r="J2176" t="s">
        <v>3</v>
      </c>
      <c r="K2176" t="s">
        <v>138</v>
      </c>
      <c r="L2176" t="s">
        <v>6425</v>
      </c>
      <c r="M2176" t="s">
        <v>6426</v>
      </c>
      <c r="N2176">
        <v>0.59499999999999997</v>
      </c>
      <c r="O2176">
        <v>0</v>
      </c>
      <c r="P2176">
        <v>27</v>
      </c>
      <c r="Q2176">
        <v>0</v>
      </c>
      <c r="R2176">
        <v>0</v>
      </c>
      <c r="S2176">
        <v>0</v>
      </c>
      <c r="T2176">
        <v>7</v>
      </c>
      <c r="U2176">
        <v>0</v>
      </c>
      <c r="V2176">
        <v>0</v>
      </c>
      <c r="W2176">
        <v>0</v>
      </c>
      <c r="X2176">
        <v>3.0202043563543501</v>
      </c>
      <c r="Y2176">
        <v>0</v>
      </c>
      <c r="Z2176">
        <v>0</v>
      </c>
      <c r="AA2176">
        <v>0</v>
      </c>
      <c r="AB2176">
        <v>6.5160762215632015</v>
      </c>
      <c r="AC2176">
        <v>0</v>
      </c>
      <c r="AD2176">
        <v>0</v>
      </c>
      <c r="AE2176">
        <v>9.5362805779175517</v>
      </c>
    </row>
    <row r="2177" spans="1:31" x14ac:dyDescent="0.3">
      <c r="A2177">
        <v>2577181</v>
      </c>
      <c r="B2177">
        <v>1</v>
      </c>
      <c r="C2177" t="s">
        <v>80</v>
      </c>
      <c r="D2177" t="s">
        <v>107</v>
      </c>
      <c r="E2177" t="s">
        <v>171</v>
      </c>
      <c r="F2177" t="s">
        <v>6114</v>
      </c>
      <c r="G2177" t="s">
        <v>190</v>
      </c>
      <c r="H2177" t="s">
        <v>157</v>
      </c>
      <c r="I2177" t="s">
        <v>136</v>
      </c>
      <c r="J2177" t="s">
        <v>137</v>
      </c>
      <c r="K2177" t="s">
        <v>138</v>
      </c>
      <c r="L2177" t="s">
        <v>6427</v>
      </c>
      <c r="M2177" t="s">
        <v>6428</v>
      </c>
      <c r="N2177">
        <v>0.39333333300000001</v>
      </c>
      <c r="O2177">
        <v>0</v>
      </c>
      <c r="P2177">
        <v>77</v>
      </c>
      <c r="Q2177">
        <v>0</v>
      </c>
      <c r="R2177">
        <v>0</v>
      </c>
      <c r="S2177">
        <v>0</v>
      </c>
      <c r="T2177">
        <v>5</v>
      </c>
      <c r="U2177">
        <v>0</v>
      </c>
      <c r="V2177">
        <v>0</v>
      </c>
      <c r="W2177">
        <v>0</v>
      </c>
      <c r="X2177">
        <v>4.5592092719752166</v>
      </c>
      <c r="Y2177">
        <v>0</v>
      </c>
      <c r="Z2177">
        <v>0</v>
      </c>
      <c r="AA2177">
        <v>0</v>
      </c>
      <c r="AB2177">
        <v>2.540289691291822</v>
      </c>
      <c r="AC2177">
        <v>0</v>
      </c>
      <c r="AD2177">
        <v>0</v>
      </c>
      <c r="AE2177">
        <v>7.0994989632670382</v>
      </c>
    </row>
    <row r="2178" spans="1:31" x14ac:dyDescent="0.3">
      <c r="A2178">
        <v>2577602</v>
      </c>
      <c r="B2178">
        <v>1</v>
      </c>
      <c r="C2178" t="s">
        <v>80</v>
      </c>
      <c r="D2178" t="s">
        <v>105</v>
      </c>
      <c r="E2178" t="s">
        <v>132</v>
      </c>
      <c r="F2178" t="s">
        <v>6429</v>
      </c>
      <c r="G2178" t="s">
        <v>134</v>
      </c>
      <c r="H2178" t="s">
        <v>135</v>
      </c>
      <c r="I2178" t="s">
        <v>136</v>
      </c>
      <c r="J2178" t="s">
        <v>137</v>
      </c>
      <c r="K2178" t="s">
        <v>138</v>
      </c>
      <c r="L2178" t="s">
        <v>6430</v>
      </c>
      <c r="M2178" t="s">
        <v>6431</v>
      </c>
      <c r="N2178">
        <v>0.12694444399999999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0.5374005127</v>
      </c>
      <c r="AD2178">
        <v>0</v>
      </c>
      <c r="AE2178">
        <v>0.5374005127</v>
      </c>
    </row>
    <row r="2179" spans="1:31" x14ac:dyDescent="0.3">
      <c r="A2179">
        <v>2576583</v>
      </c>
      <c r="B2179">
        <v>1</v>
      </c>
      <c r="C2179" t="s">
        <v>80</v>
      </c>
      <c r="D2179" t="s">
        <v>100</v>
      </c>
      <c r="E2179" t="s">
        <v>147</v>
      </c>
      <c r="F2179" t="s">
        <v>6432</v>
      </c>
      <c r="G2179" t="s">
        <v>134</v>
      </c>
      <c r="H2179" t="s">
        <v>135</v>
      </c>
      <c r="I2179" t="s">
        <v>136</v>
      </c>
      <c r="J2179" t="s">
        <v>137</v>
      </c>
      <c r="K2179" t="s">
        <v>138</v>
      </c>
      <c r="L2179" t="s">
        <v>6433</v>
      </c>
      <c r="M2179" t="s">
        <v>6434</v>
      </c>
      <c r="N2179">
        <v>0.56638888799999998</v>
      </c>
      <c r="O2179">
        <v>0</v>
      </c>
      <c r="P2179">
        <v>2244</v>
      </c>
      <c r="Q2179">
        <v>0</v>
      </c>
      <c r="R2179">
        <v>12</v>
      </c>
      <c r="S2179">
        <v>1</v>
      </c>
      <c r="T2179">
        <v>192</v>
      </c>
      <c r="U2179">
        <v>0</v>
      </c>
      <c r="V2179">
        <v>0</v>
      </c>
      <c r="W2179">
        <v>0</v>
      </c>
      <c r="X2179">
        <v>167.00727470914219</v>
      </c>
      <c r="Y2179">
        <v>0</v>
      </c>
      <c r="Z2179">
        <v>2.8542432494173116</v>
      </c>
      <c r="AA2179">
        <v>8.370130413012749</v>
      </c>
      <c r="AB2179">
        <v>96.75973755322012</v>
      </c>
      <c r="AC2179">
        <v>0</v>
      </c>
      <c r="AD2179">
        <v>0</v>
      </c>
      <c r="AE2179">
        <v>274.99138592479238</v>
      </c>
    </row>
    <row r="2180" spans="1:31" x14ac:dyDescent="0.3">
      <c r="A2180">
        <v>2577410</v>
      </c>
      <c r="B2180">
        <v>1</v>
      </c>
      <c r="C2180" t="s">
        <v>81</v>
      </c>
      <c r="D2180" t="s">
        <v>118</v>
      </c>
      <c r="E2180" t="s">
        <v>184</v>
      </c>
      <c r="F2180" t="s">
        <v>6435</v>
      </c>
      <c r="G2180" t="s">
        <v>134</v>
      </c>
      <c r="H2180" t="s">
        <v>135</v>
      </c>
      <c r="I2180" t="s">
        <v>136</v>
      </c>
      <c r="J2180" t="s">
        <v>137</v>
      </c>
      <c r="K2180" t="s">
        <v>138</v>
      </c>
      <c r="L2180" t="s">
        <v>6436</v>
      </c>
      <c r="M2180" t="s">
        <v>6437</v>
      </c>
      <c r="N2180">
        <v>1.1813888880000001</v>
      </c>
      <c r="O2180">
        <v>0</v>
      </c>
      <c r="P2180">
        <v>807</v>
      </c>
      <c r="Q2180">
        <v>0</v>
      </c>
      <c r="R2180">
        <v>7</v>
      </c>
      <c r="S2180">
        <v>0</v>
      </c>
      <c r="T2180">
        <v>34</v>
      </c>
      <c r="U2180">
        <v>0</v>
      </c>
      <c r="V2180">
        <v>1</v>
      </c>
      <c r="W2180">
        <v>0</v>
      </c>
      <c r="X2180">
        <v>242.97727776767098</v>
      </c>
      <c r="Y2180">
        <v>0</v>
      </c>
      <c r="Z2180">
        <v>7.4382267678114067</v>
      </c>
      <c r="AA2180">
        <v>0</v>
      </c>
      <c r="AB2180">
        <v>34.314560936500271</v>
      </c>
      <c r="AC2180">
        <v>0</v>
      </c>
      <c r="AD2180">
        <v>2.110932404780149</v>
      </c>
      <c r="AE2180">
        <v>286.84099787676286</v>
      </c>
    </row>
    <row r="2181" spans="1:31" x14ac:dyDescent="0.3">
      <c r="A2181">
        <v>2576769</v>
      </c>
      <c r="B2181">
        <v>1</v>
      </c>
      <c r="C2181" t="s">
        <v>80</v>
      </c>
      <c r="D2181" t="s">
        <v>103</v>
      </c>
      <c r="E2181" t="s">
        <v>147</v>
      </c>
      <c r="F2181" t="s">
        <v>734</v>
      </c>
      <c r="G2181" t="s">
        <v>134</v>
      </c>
      <c r="H2181" t="s">
        <v>135</v>
      </c>
      <c r="I2181" t="s">
        <v>136</v>
      </c>
      <c r="J2181" t="s">
        <v>137</v>
      </c>
      <c r="K2181" t="s">
        <v>138</v>
      </c>
      <c r="L2181" t="s">
        <v>6438</v>
      </c>
      <c r="M2181" t="s">
        <v>6439</v>
      </c>
      <c r="N2181">
        <v>1.312777777</v>
      </c>
      <c r="O2181">
        <v>1</v>
      </c>
      <c r="P2181">
        <v>573</v>
      </c>
      <c r="Q2181">
        <v>13</v>
      </c>
      <c r="R2181">
        <v>41</v>
      </c>
      <c r="S2181">
        <v>31</v>
      </c>
      <c r="T2181">
        <v>146</v>
      </c>
      <c r="U2181">
        <v>13</v>
      </c>
      <c r="V2181">
        <v>0</v>
      </c>
      <c r="W2181">
        <v>0.27592581148000001</v>
      </c>
      <c r="X2181">
        <v>155.21514973706388</v>
      </c>
      <c r="Y2181">
        <v>285.41780395822832</v>
      </c>
      <c r="Z2181">
        <v>29.134092994734797</v>
      </c>
      <c r="AA2181">
        <v>91.019247299888249</v>
      </c>
      <c r="AB2181">
        <v>163.74192726502258</v>
      </c>
      <c r="AC2181">
        <v>3440.5730899184337</v>
      </c>
      <c r="AD2181">
        <v>0</v>
      </c>
      <c r="AE2181">
        <v>4165.3772369848512</v>
      </c>
    </row>
    <row r="2182" spans="1:31" x14ac:dyDescent="0.3">
      <c r="A2182">
        <v>2576626</v>
      </c>
      <c r="B2182">
        <v>1</v>
      </c>
      <c r="C2182" t="s">
        <v>81</v>
      </c>
      <c r="D2182" t="s">
        <v>123</v>
      </c>
      <c r="E2182" t="s">
        <v>141</v>
      </c>
      <c r="F2182" t="s">
        <v>1492</v>
      </c>
      <c r="G2182" t="s">
        <v>134</v>
      </c>
      <c r="H2182" t="s">
        <v>135</v>
      </c>
      <c r="I2182" t="s">
        <v>136</v>
      </c>
      <c r="J2182" t="s">
        <v>137</v>
      </c>
      <c r="K2182" t="s">
        <v>138</v>
      </c>
      <c r="L2182" t="s">
        <v>6440</v>
      </c>
      <c r="M2182" t="s">
        <v>6441</v>
      </c>
      <c r="N2182">
        <v>1.6102777770000001</v>
      </c>
      <c r="O2182">
        <v>0</v>
      </c>
      <c r="P2182">
        <v>0</v>
      </c>
      <c r="Q2182">
        <v>3</v>
      </c>
      <c r="R2182">
        <v>1</v>
      </c>
      <c r="S2182">
        <v>10</v>
      </c>
      <c r="T2182">
        <v>0</v>
      </c>
      <c r="U2182">
        <v>2</v>
      </c>
      <c r="V2182">
        <v>0</v>
      </c>
      <c r="W2182">
        <v>0</v>
      </c>
      <c r="X2182">
        <v>0</v>
      </c>
      <c r="Y2182">
        <v>2.8646168657310667</v>
      </c>
      <c r="Z2182">
        <v>0.34006545488754669</v>
      </c>
      <c r="AA2182">
        <v>136.01041884661987</v>
      </c>
      <c r="AB2182">
        <v>0</v>
      </c>
      <c r="AC2182">
        <v>749.20965271215834</v>
      </c>
      <c r="AD2182">
        <v>0</v>
      </c>
      <c r="AE2182">
        <v>888.4247538793968</v>
      </c>
    </row>
    <row r="2183" spans="1:31" x14ac:dyDescent="0.3">
      <c r="A2183">
        <v>2577416</v>
      </c>
      <c r="B2183">
        <v>1</v>
      </c>
      <c r="C2183" t="s">
        <v>81</v>
      </c>
      <c r="D2183" t="s">
        <v>124</v>
      </c>
      <c r="E2183" t="s">
        <v>141</v>
      </c>
      <c r="F2183" t="s">
        <v>6442</v>
      </c>
      <c r="G2183" t="s">
        <v>134</v>
      </c>
      <c r="H2183" t="s">
        <v>135</v>
      </c>
      <c r="I2183" t="s">
        <v>136</v>
      </c>
      <c r="J2183" t="s">
        <v>137</v>
      </c>
      <c r="K2183" t="s">
        <v>138</v>
      </c>
      <c r="L2183" t="s">
        <v>6443</v>
      </c>
      <c r="M2183" t="s">
        <v>6444</v>
      </c>
      <c r="N2183">
        <v>0.15</v>
      </c>
      <c r="O2183">
        <v>3</v>
      </c>
      <c r="P2183">
        <v>5217</v>
      </c>
      <c r="Q2183">
        <v>17</v>
      </c>
      <c r="R2183">
        <v>107</v>
      </c>
      <c r="S2183">
        <v>10</v>
      </c>
      <c r="T2183">
        <v>861</v>
      </c>
      <c r="U2183">
        <v>4</v>
      </c>
      <c r="V2183">
        <v>1</v>
      </c>
      <c r="W2183">
        <v>0.31570781740244996</v>
      </c>
      <c r="X2183">
        <v>141.13181900273867</v>
      </c>
      <c r="Y2183">
        <v>45.434871426989694</v>
      </c>
      <c r="Z2183">
        <v>23.241531063386251</v>
      </c>
      <c r="AA2183">
        <v>19.333042079822096</v>
      </c>
      <c r="AB2183">
        <v>68.478846087775565</v>
      </c>
      <c r="AC2183">
        <v>43.075564138939953</v>
      </c>
      <c r="AD2183">
        <v>0.23561602165349999</v>
      </c>
      <c r="AE2183">
        <v>341.24699763870819</v>
      </c>
    </row>
    <row r="2184" spans="1:31" x14ac:dyDescent="0.3">
      <c r="A2184">
        <v>2576726</v>
      </c>
      <c r="B2184">
        <v>1</v>
      </c>
      <c r="C2184" t="s">
        <v>80</v>
      </c>
      <c r="D2184" t="s">
        <v>84</v>
      </c>
      <c r="E2184" t="s">
        <v>184</v>
      </c>
      <c r="F2184" t="s">
        <v>6445</v>
      </c>
      <c r="G2184" t="s">
        <v>143</v>
      </c>
      <c r="H2184" t="s">
        <v>135</v>
      </c>
      <c r="I2184" t="s">
        <v>136</v>
      </c>
      <c r="J2184" t="s">
        <v>137</v>
      </c>
      <c r="K2184" t="s">
        <v>144</v>
      </c>
      <c r="L2184" t="s">
        <v>6446</v>
      </c>
      <c r="M2184" t="s">
        <v>6447</v>
      </c>
      <c r="N2184">
        <v>10.992777777000001</v>
      </c>
      <c r="O2184">
        <v>0</v>
      </c>
      <c r="P2184">
        <v>1326</v>
      </c>
      <c r="Q2184">
        <v>0</v>
      </c>
      <c r="R2184">
        <v>0</v>
      </c>
      <c r="S2184">
        <v>0</v>
      </c>
      <c r="T2184">
        <v>112</v>
      </c>
      <c r="U2184">
        <v>0</v>
      </c>
      <c r="V2184">
        <v>0</v>
      </c>
      <c r="W2184">
        <v>0</v>
      </c>
      <c r="X2184">
        <v>2924.5859529092554</v>
      </c>
      <c r="Y2184">
        <v>0</v>
      </c>
      <c r="Z2184">
        <v>0</v>
      </c>
      <c r="AA2184">
        <v>0</v>
      </c>
      <c r="AB2184">
        <v>1115.9444392687449</v>
      </c>
      <c r="AC2184">
        <v>0</v>
      </c>
      <c r="AD2184">
        <v>0</v>
      </c>
      <c r="AE2184">
        <v>4040.5303921780005</v>
      </c>
    </row>
    <row r="2185" spans="1:31" x14ac:dyDescent="0.3">
      <c r="A2185">
        <v>2577267</v>
      </c>
      <c r="B2185">
        <v>1</v>
      </c>
      <c r="C2185" t="s">
        <v>80</v>
      </c>
      <c r="D2185" t="s">
        <v>101</v>
      </c>
      <c r="E2185" t="s">
        <v>171</v>
      </c>
      <c r="F2185" t="s">
        <v>6448</v>
      </c>
      <c r="G2185" t="s">
        <v>190</v>
      </c>
      <c r="H2185" t="s">
        <v>157</v>
      </c>
      <c r="I2185" t="s">
        <v>136</v>
      </c>
      <c r="J2185" t="s">
        <v>137</v>
      </c>
      <c r="K2185" t="s">
        <v>138</v>
      </c>
      <c r="L2185" t="s">
        <v>6449</v>
      </c>
      <c r="M2185" t="s">
        <v>6450</v>
      </c>
      <c r="N2185">
        <v>1.1613888880000001</v>
      </c>
      <c r="O2185">
        <v>0</v>
      </c>
      <c r="P2185">
        <v>31</v>
      </c>
      <c r="Q2185">
        <v>0</v>
      </c>
      <c r="R2185">
        <v>0</v>
      </c>
      <c r="S2185">
        <v>0</v>
      </c>
      <c r="T2185">
        <v>11</v>
      </c>
      <c r="U2185">
        <v>0</v>
      </c>
      <c r="V2185">
        <v>0</v>
      </c>
      <c r="W2185">
        <v>0</v>
      </c>
      <c r="X2185">
        <v>14.525875375831044</v>
      </c>
      <c r="Y2185">
        <v>0</v>
      </c>
      <c r="Z2185">
        <v>0</v>
      </c>
      <c r="AA2185">
        <v>0</v>
      </c>
      <c r="AB2185">
        <v>7.0974627988630266</v>
      </c>
      <c r="AC2185">
        <v>0</v>
      </c>
      <c r="AD2185">
        <v>0</v>
      </c>
      <c r="AE2185">
        <v>21.623338174694069</v>
      </c>
    </row>
    <row r="2186" spans="1:31" x14ac:dyDescent="0.3">
      <c r="A2186">
        <v>2577216</v>
      </c>
      <c r="B2186">
        <v>1</v>
      </c>
      <c r="C2186" t="s">
        <v>81</v>
      </c>
      <c r="D2186" t="s">
        <v>115</v>
      </c>
      <c r="E2186" t="s">
        <v>166</v>
      </c>
      <c r="F2186" t="s">
        <v>6451</v>
      </c>
      <c r="G2186" t="s">
        <v>168</v>
      </c>
      <c r="H2186" t="s">
        <v>157</v>
      </c>
      <c r="I2186" t="s">
        <v>136</v>
      </c>
      <c r="J2186" t="s">
        <v>137</v>
      </c>
      <c r="K2186" t="s">
        <v>138</v>
      </c>
      <c r="L2186" t="s">
        <v>6452</v>
      </c>
      <c r="M2186" t="s">
        <v>6453</v>
      </c>
      <c r="N2186">
        <v>1.606944444</v>
      </c>
      <c r="O2186">
        <v>0</v>
      </c>
      <c r="P2186">
        <v>1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3.5576446546615001E-2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3.5576446546615001E-2</v>
      </c>
    </row>
    <row r="2187" spans="1:31" x14ac:dyDescent="0.3">
      <c r="A2187">
        <v>2576669</v>
      </c>
      <c r="B2187">
        <v>1</v>
      </c>
      <c r="C2187" t="s">
        <v>80</v>
      </c>
      <c r="D2187" t="s">
        <v>103</v>
      </c>
      <c r="E2187" t="s">
        <v>155</v>
      </c>
      <c r="F2187" t="s">
        <v>4948</v>
      </c>
      <c r="G2187" t="s">
        <v>301</v>
      </c>
      <c r="H2187" t="s">
        <v>157</v>
      </c>
      <c r="I2187" t="s">
        <v>136</v>
      </c>
      <c r="J2187" t="s">
        <v>137</v>
      </c>
      <c r="K2187" t="s">
        <v>144</v>
      </c>
      <c r="L2187" t="s">
        <v>6454</v>
      </c>
      <c r="M2187" t="s">
        <v>6455</v>
      </c>
      <c r="N2187">
        <v>4.3688888879999999</v>
      </c>
      <c r="O2187">
        <v>0</v>
      </c>
      <c r="P2187">
        <v>234</v>
      </c>
      <c r="Q2187">
        <v>0</v>
      </c>
      <c r="R2187">
        <v>7</v>
      </c>
      <c r="S2187">
        <v>0</v>
      </c>
      <c r="T2187">
        <v>11</v>
      </c>
      <c r="U2187">
        <v>0</v>
      </c>
      <c r="V2187">
        <v>0</v>
      </c>
      <c r="W2187">
        <v>0</v>
      </c>
      <c r="X2187">
        <v>257.79929621341989</v>
      </c>
      <c r="Y2187">
        <v>0</v>
      </c>
      <c r="Z2187">
        <v>45.344711076467853</v>
      </c>
      <c r="AA2187">
        <v>0</v>
      </c>
      <c r="AB2187">
        <v>96.230872246157105</v>
      </c>
      <c r="AC2187">
        <v>0</v>
      </c>
      <c r="AD2187">
        <v>0</v>
      </c>
      <c r="AE2187">
        <v>399.37487953604483</v>
      </c>
    </row>
    <row r="2188" spans="1:31" x14ac:dyDescent="0.3">
      <c r="A2188">
        <v>2576692</v>
      </c>
      <c r="B2188">
        <v>1</v>
      </c>
      <c r="C2188" t="s">
        <v>80</v>
      </c>
      <c r="D2188" t="s">
        <v>97</v>
      </c>
      <c r="E2188" t="s">
        <v>184</v>
      </c>
      <c r="F2188" t="s">
        <v>6456</v>
      </c>
      <c r="G2188" t="s">
        <v>301</v>
      </c>
      <c r="H2188" t="s">
        <v>135</v>
      </c>
      <c r="I2188" t="s">
        <v>136</v>
      </c>
      <c r="J2188" t="s">
        <v>137</v>
      </c>
      <c r="K2188" t="s">
        <v>144</v>
      </c>
      <c r="L2188" t="s">
        <v>6457</v>
      </c>
      <c r="M2188" t="s">
        <v>6458</v>
      </c>
      <c r="N2188">
        <v>7.0933333330000004</v>
      </c>
      <c r="O2188">
        <v>0</v>
      </c>
      <c r="P2188">
        <v>2088</v>
      </c>
      <c r="Q2188">
        <v>0</v>
      </c>
      <c r="R2188">
        <v>21</v>
      </c>
      <c r="S2188">
        <v>2</v>
      </c>
      <c r="T2188">
        <v>236</v>
      </c>
      <c r="U2188">
        <v>0</v>
      </c>
      <c r="V2188">
        <v>0</v>
      </c>
      <c r="W2188">
        <v>0</v>
      </c>
      <c r="X2188">
        <v>3921.4625879216569</v>
      </c>
      <c r="Y2188">
        <v>0</v>
      </c>
      <c r="Z2188">
        <v>31.390610513016615</v>
      </c>
      <c r="AA2188">
        <v>483.51464156393752</v>
      </c>
      <c r="AB2188">
        <v>2134.8449761462639</v>
      </c>
      <c r="AC2188">
        <v>0</v>
      </c>
      <c r="AD2188">
        <v>0</v>
      </c>
      <c r="AE2188">
        <v>6571.2128161448745</v>
      </c>
    </row>
    <row r="2189" spans="1:31" x14ac:dyDescent="0.3">
      <c r="A2189">
        <v>2577356</v>
      </c>
      <c r="B2189">
        <v>1</v>
      </c>
      <c r="C2189" t="s">
        <v>81</v>
      </c>
      <c r="D2189" t="s">
        <v>127</v>
      </c>
      <c r="E2189" t="s">
        <v>147</v>
      </c>
      <c r="F2189" t="s">
        <v>2172</v>
      </c>
      <c r="G2189" t="s">
        <v>134</v>
      </c>
      <c r="H2189" t="s">
        <v>135</v>
      </c>
      <c r="I2189" t="s">
        <v>136</v>
      </c>
      <c r="J2189" t="s">
        <v>137</v>
      </c>
      <c r="K2189" t="s">
        <v>138</v>
      </c>
      <c r="L2189" t="s">
        <v>6459</v>
      </c>
      <c r="M2189" t="s">
        <v>6460</v>
      </c>
      <c r="N2189">
        <v>0.79444444400000003</v>
      </c>
      <c r="O2189">
        <v>4</v>
      </c>
      <c r="P2189">
        <v>78</v>
      </c>
      <c r="Q2189">
        <v>100</v>
      </c>
      <c r="R2189">
        <v>92</v>
      </c>
      <c r="S2189">
        <v>2</v>
      </c>
      <c r="T2189">
        <v>8</v>
      </c>
      <c r="U2189">
        <v>0</v>
      </c>
      <c r="V2189">
        <v>0</v>
      </c>
      <c r="W2189">
        <v>0.86454586338768002</v>
      </c>
      <c r="X2189">
        <v>12.223889515580739</v>
      </c>
      <c r="Y2189">
        <v>115.09585806204849</v>
      </c>
      <c r="Z2189">
        <v>117.36903658930072</v>
      </c>
      <c r="AA2189">
        <v>5.5234202833903474</v>
      </c>
      <c r="AB2189">
        <v>3.2864269984574359</v>
      </c>
      <c r="AC2189">
        <v>0</v>
      </c>
      <c r="AD2189">
        <v>0</v>
      </c>
      <c r="AE2189">
        <v>254.36317731216542</v>
      </c>
    </row>
    <row r="2190" spans="1:31" x14ac:dyDescent="0.3">
      <c r="A2190">
        <v>2577425</v>
      </c>
      <c r="B2190">
        <v>1</v>
      </c>
      <c r="C2190" t="s">
        <v>80</v>
      </c>
      <c r="D2190" t="s">
        <v>100</v>
      </c>
      <c r="E2190" t="s">
        <v>141</v>
      </c>
      <c r="F2190" t="s">
        <v>6461</v>
      </c>
      <c r="G2190" t="s">
        <v>134</v>
      </c>
      <c r="H2190" t="s">
        <v>135</v>
      </c>
      <c r="I2190" t="s">
        <v>136</v>
      </c>
      <c r="J2190" t="s">
        <v>137</v>
      </c>
      <c r="K2190" t="s">
        <v>138</v>
      </c>
      <c r="L2190" t="s">
        <v>6462</v>
      </c>
      <c r="M2190" t="s">
        <v>6463</v>
      </c>
      <c r="N2190">
        <v>0.887222222</v>
      </c>
      <c r="O2190">
        <v>5</v>
      </c>
      <c r="P2190">
        <v>1627</v>
      </c>
      <c r="Q2190">
        <v>34</v>
      </c>
      <c r="R2190">
        <v>331</v>
      </c>
      <c r="S2190">
        <v>18</v>
      </c>
      <c r="T2190">
        <v>273</v>
      </c>
      <c r="U2190">
        <v>0</v>
      </c>
      <c r="V2190">
        <v>0</v>
      </c>
      <c r="W2190">
        <v>18.250506790154063</v>
      </c>
      <c r="X2190">
        <v>320.75264128328212</v>
      </c>
      <c r="Y2190">
        <v>177.92941073266081</v>
      </c>
      <c r="Z2190">
        <v>282.22622354736018</v>
      </c>
      <c r="AA2190">
        <v>87.140667236436471</v>
      </c>
      <c r="AB2190">
        <v>228.30029969206319</v>
      </c>
      <c r="AC2190">
        <v>0</v>
      </c>
      <c r="AD2190">
        <v>0</v>
      </c>
      <c r="AE2190">
        <v>1114.5997492819567</v>
      </c>
    </row>
    <row r="2191" spans="1:31" x14ac:dyDescent="0.3">
      <c r="A2191">
        <v>2577402</v>
      </c>
      <c r="B2191">
        <v>1</v>
      </c>
      <c r="C2191" t="s">
        <v>80</v>
      </c>
      <c r="D2191" t="s">
        <v>104</v>
      </c>
      <c r="E2191" t="s">
        <v>147</v>
      </c>
      <c r="F2191" t="s">
        <v>6464</v>
      </c>
      <c r="G2191" t="s">
        <v>134</v>
      </c>
      <c r="H2191" t="s">
        <v>135</v>
      </c>
      <c r="I2191" t="s">
        <v>136</v>
      </c>
      <c r="J2191" t="s">
        <v>137</v>
      </c>
      <c r="K2191" t="s">
        <v>138</v>
      </c>
      <c r="L2191" t="s">
        <v>6465</v>
      </c>
      <c r="M2191" t="s">
        <v>6466</v>
      </c>
      <c r="N2191">
        <v>0.48166666600000002</v>
      </c>
      <c r="O2191">
        <v>2</v>
      </c>
      <c r="P2191">
        <v>420</v>
      </c>
      <c r="Q2191">
        <v>6</v>
      </c>
      <c r="R2191">
        <v>30</v>
      </c>
      <c r="S2191">
        <v>6</v>
      </c>
      <c r="T2191">
        <v>76</v>
      </c>
      <c r="U2191">
        <v>0</v>
      </c>
      <c r="V2191">
        <v>0</v>
      </c>
      <c r="W2191">
        <v>0.50239663015356995</v>
      </c>
      <c r="X2191">
        <v>41.552242996677144</v>
      </c>
      <c r="Y2191">
        <v>4.6642368582245703</v>
      </c>
      <c r="Z2191">
        <v>6.6684386391203647</v>
      </c>
      <c r="AA2191">
        <v>11.858690043227261</v>
      </c>
      <c r="AB2191">
        <v>14.315553574244538</v>
      </c>
      <c r="AC2191">
        <v>0</v>
      </c>
      <c r="AD2191">
        <v>0</v>
      </c>
      <c r="AE2191">
        <v>79.561558741647445</v>
      </c>
    </row>
    <row r="2192" spans="1:31" x14ac:dyDescent="0.3">
      <c r="A2192">
        <v>2576901</v>
      </c>
      <c r="B2192">
        <v>1</v>
      </c>
      <c r="C2192" t="s">
        <v>81</v>
      </c>
      <c r="D2192" t="s">
        <v>112</v>
      </c>
      <c r="E2192" t="s">
        <v>155</v>
      </c>
      <c r="F2192" t="s">
        <v>6467</v>
      </c>
      <c r="G2192" t="s">
        <v>311</v>
      </c>
      <c r="H2192" t="s">
        <v>157</v>
      </c>
      <c r="I2192" t="s">
        <v>136</v>
      </c>
      <c r="J2192" t="s">
        <v>3</v>
      </c>
      <c r="K2192" t="s">
        <v>138</v>
      </c>
      <c r="L2192" t="s">
        <v>6468</v>
      </c>
      <c r="M2192" t="s">
        <v>6469</v>
      </c>
      <c r="N2192">
        <v>3.51</v>
      </c>
      <c r="O2192">
        <v>0</v>
      </c>
      <c r="P2192">
        <v>26</v>
      </c>
      <c r="Q2192">
        <v>0</v>
      </c>
      <c r="R2192">
        <v>33</v>
      </c>
      <c r="S2192">
        <v>0</v>
      </c>
      <c r="T2192">
        <v>12</v>
      </c>
      <c r="U2192">
        <v>0</v>
      </c>
      <c r="V2192">
        <v>1</v>
      </c>
      <c r="W2192">
        <v>0</v>
      </c>
      <c r="X2192">
        <v>12.882734637114329</v>
      </c>
      <c r="Y2192">
        <v>0</v>
      </c>
      <c r="Z2192">
        <v>27.529440793312432</v>
      </c>
      <c r="AA2192">
        <v>0</v>
      </c>
      <c r="AB2192">
        <v>99.015693871225281</v>
      </c>
      <c r="AC2192">
        <v>0</v>
      </c>
      <c r="AD2192">
        <v>26.992908952521006</v>
      </c>
      <c r="AE2192">
        <v>166.42077825417306</v>
      </c>
    </row>
    <row r="2193" spans="1:31" x14ac:dyDescent="0.3">
      <c r="A2193">
        <v>2577588</v>
      </c>
      <c r="B2193">
        <v>1</v>
      </c>
      <c r="C2193" t="s">
        <v>80</v>
      </c>
      <c r="D2193" t="s">
        <v>97</v>
      </c>
      <c r="E2193" t="s">
        <v>132</v>
      </c>
      <c r="F2193" t="s">
        <v>6470</v>
      </c>
      <c r="G2193" t="s">
        <v>134</v>
      </c>
      <c r="H2193" t="s">
        <v>135</v>
      </c>
      <c r="I2193" t="s">
        <v>136</v>
      </c>
      <c r="J2193" t="s">
        <v>137</v>
      </c>
      <c r="K2193" t="s">
        <v>138</v>
      </c>
      <c r="L2193" t="s">
        <v>6471</v>
      </c>
      <c r="M2193" t="s">
        <v>6472</v>
      </c>
      <c r="N2193">
        <v>0.81694444399999999</v>
      </c>
      <c r="O2193">
        <v>9</v>
      </c>
      <c r="P2193">
        <v>4786</v>
      </c>
      <c r="Q2193">
        <v>15</v>
      </c>
      <c r="R2193">
        <v>194</v>
      </c>
      <c r="S2193">
        <v>38</v>
      </c>
      <c r="T2193">
        <v>651</v>
      </c>
      <c r="U2193">
        <v>0</v>
      </c>
      <c r="V2193">
        <v>9</v>
      </c>
      <c r="W2193">
        <v>42.705700622355756</v>
      </c>
      <c r="X2193">
        <v>734.53531876315787</v>
      </c>
      <c r="Y2193">
        <v>32.049442644711014</v>
      </c>
      <c r="Z2193">
        <v>51.585544370994349</v>
      </c>
      <c r="AA2193">
        <v>384.70084918865024</v>
      </c>
      <c r="AB2193">
        <v>416.95658674245078</v>
      </c>
      <c r="AC2193">
        <v>0</v>
      </c>
      <c r="AD2193">
        <v>21.691556742016591</v>
      </c>
      <c r="AE2193">
        <v>1684.2249990743367</v>
      </c>
    </row>
    <row r="2194" spans="1:31" x14ac:dyDescent="0.3">
      <c r="A2194">
        <v>2577299</v>
      </c>
      <c r="B2194">
        <v>1</v>
      </c>
      <c r="C2194" t="s">
        <v>80</v>
      </c>
      <c r="D2194" t="s">
        <v>93</v>
      </c>
      <c r="E2194" t="s">
        <v>141</v>
      </c>
      <c r="F2194" t="s">
        <v>6473</v>
      </c>
      <c r="G2194" t="s">
        <v>134</v>
      </c>
      <c r="H2194" t="s">
        <v>135</v>
      </c>
      <c r="I2194" t="s">
        <v>136</v>
      </c>
      <c r="J2194" t="s">
        <v>137</v>
      </c>
      <c r="K2194" t="s">
        <v>138</v>
      </c>
      <c r="L2194" t="s">
        <v>6474</v>
      </c>
      <c r="M2194" t="s">
        <v>6475</v>
      </c>
      <c r="N2194">
        <v>0.24222222199999999</v>
      </c>
      <c r="O2194">
        <v>4</v>
      </c>
      <c r="P2194">
        <v>3444</v>
      </c>
      <c r="Q2194">
        <v>146</v>
      </c>
      <c r="R2194">
        <v>782</v>
      </c>
      <c r="S2194">
        <v>35</v>
      </c>
      <c r="T2194">
        <v>811</v>
      </c>
      <c r="U2194">
        <v>5</v>
      </c>
      <c r="V2194">
        <v>3</v>
      </c>
      <c r="W2194">
        <v>6.6890656201453869</v>
      </c>
      <c r="X2194">
        <v>184.55802256897164</v>
      </c>
      <c r="Y2194">
        <v>336.2182090772634</v>
      </c>
      <c r="Z2194">
        <v>557.70557441578728</v>
      </c>
      <c r="AA2194">
        <v>44.994272234809884</v>
      </c>
      <c r="AB2194">
        <v>202.98537421710444</v>
      </c>
      <c r="AC2194">
        <v>119.67130011209503</v>
      </c>
      <c r="AD2194">
        <v>22.925659525431868</v>
      </c>
      <c r="AE2194">
        <v>1475.7474777716088</v>
      </c>
    </row>
    <row r="2195" spans="1:31" x14ac:dyDescent="0.3">
      <c r="A2195">
        <v>2577133</v>
      </c>
      <c r="B2195">
        <v>1</v>
      </c>
      <c r="C2195" t="s">
        <v>80</v>
      </c>
      <c r="D2195" t="s">
        <v>92</v>
      </c>
      <c r="E2195" t="s">
        <v>147</v>
      </c>
      <c r="F2195" t="s">
        <v>6476</v>
      </c>
      <c r="G2195" t="s">
        <v>134</v>
      </c>
      <c r="H2195" t="s">
        <v>135</v>
      </c>
      <c r="I2195" t="s">
        <v>136</v>
      </c>
      <c r="J2195" t="s">
        <v>137</v>
      </c>
      <c r="K2195" t="s">
        <v>138</v>
      </c>
      <c r="L2195" t="s">
        <v>6477</v>
      </c>
      <c r="M2195" t="s">
        <v>6478</v>
      </c>
      <c r="N2195">
        <v>1.9075</v>
      </c>
      <c r="O2195">
        <v>5</v>
      </c>
      <c r="P2195">
        <v>1757</v>
      </c>
      <c r="Q2195">
        <v>1</v>
      </c>
      <c r="R2195">
        <v>0</v>
      </c>
      <c r="S2195">
        <v>4</v>
      </c>
      <c r="T2195">
        <v>17</v>
      </c>
      <c r="U2195">
        <v>0</v>
      </c>
      <c r="V2195">
        <v>0</v>
      </c>
      <c r="W2195">
        <v>24.879707687883364</v>
      </c>
      <c r="X2195">
        <v>740.96728325227718</v>
      </c>
      <c r="Y2195">
        <v>5.6524765990967998</v>
      </c>
      <c r="Z2195">
        <v>0</v>
      </c>
      <c r="AA2195">
        <v>47.532090516528562</v>
      </c>
      <c r="AB2195">
        <v>62.346331379363392</v>
      </c>
      <c r="AC2195">
        <v>0</v>
      </c>
      <c r="AD2195">
        <v>0</v>
      </c>
      <c r="AE2195">
        <v>881.37788943514931</v>
      </c>
    </row>
    <row r="2196" spans="1:31" x14ac:dyDescent="0.3">
      <c r="A2196">
        <v>2576778</v>
      </c>
      <c r="B2196">
        <v>1</v>
      </c>
      <c r="C2196" t="s">
        <v>80</v>
      </c>
      <c r="D2196" t="s">
        <v>83</v>
      </c>
      <c r="E2196" t="s">
        <v>155</v>
      </c>
      <c r="F2196" t="s">
        <v>6479</v>
      </c>
      <c r="G2196" t="s">
        <v>202</v>
      </c>
      <c r="H2196" t="s">
        <v>157</v>
      </c>
      <c r="I2196" t="s">
        <v>136</v>
      </c>
      <c r="J2196" t="s">
        <v>137</v>
      </c>
      <c r="K2196" t="s">
        <v>138</v>
      </c>
      <c r="L2196" t="s">
        <v>6480</v>
      </c>
      <c r="M2196" t="s">
        <v>6481</v>
      </c>
      <c r="N2196">
        <v>1.9369444440000001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25</v>
      </c>
      <c r="U2196">
        <v>0</v>
      </c>
      <c r="V2196">
        <v>4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127.54347014803798</v>
      </c>
      <c r="AC2196">
        <v>0</v>
      </c>
      <c r="AD2196">
        <v>245.62215975960905</v>
      </c>
      <c r="AE2196">
        <v>373.16562990764703</v>
      </c>
    </row>
    <row r="2197" spans="1:31" x14ac:dyDescent="0.3">
      <c r="A2197">
        <v>2576586</v>
      </c>
      <c r="B2197">
        <v>1</v>
      </c>
      <c r="C2197" t="s">
        <v>80</v>
      </c>
      <c r="D2197" t="s">
        <v>110</v>
      </c>
      <c r="E2197" t="s">
        <v>175</v>
      </c>
      <c r="F2197" t="s">
        <v>6482</v>
      </c>
      <c r="G2197" t="s">
        <v>213</v>
      </c>
      <c r="H2197" t="s">
        <v>157</v>
      </c>
      <c r="I2197" t="s">
        <v>136</v>
      </c>
      <c r="J2197" t="s">
        <v>137</v>
      </c>
      <c r="K2197" t="s">
        <v>138</v>
      </c>
      <c r="L2197" t="s">
        <v>6483</v>
      </c>
      <c r="M2197" t="s">
        <v>6484</v>
      </c>
      <c r="N2197">
        <v>4.1088888880000001</v>
      </c>
      <c r="O2197">
        <v>0</v>
      </c>
      <c r="P2197">
        <v>47</v>
      </c>
      <c r="Q2197">
        <v>0</v>
      </c>
      <c r="R2197">
        <v>0</v>
      </c>
      <c r="S2197">
        <v>0</v>
      </c>
      <c r="T2197">
        <v>7</v>
      </c>
      <c r="U2197">
        <v>0</v>
      </c>
      <c r="V2197">
        <v>0</v>
      </c>
      <c r="W2197">
        <v>0</v>
      </c>
      <c r="X2197">
        <v>48.121381413648713</v>
      </c>
      <c r="Y2197">
        <v>0</v>
      </c>
      <c r="Z2197">
        <v>0</v>
      </c>
      <c r="AA2197">
        <v>0</v>
      </c>
      <c r="AB2197">
        <v>39.442597173495358</v>
      </c>
      <c r="AC2197">
        <v>0</v>
      </c>
      <c r="AD2197">
        <v>0</v>
      </c>
      <c r="AE2197">
        <v>87.563978587144078</v>
      </c>
    </row>
    <row r="2198" spans="1:31" x14ac:dyDescent="0.3">
      <c r="A2198">
        <v>2577256</v>
      </c>
      <c r="B2198">
        <v>1</v>
      </c>
      <c r="C2198" t="s">
        <v>81</v>
      </c>
      <c r="D2198" t="s">
        <v>122</v>
      </c>
      <c r="E2198" t="s">
        <v>166</v>
      </c>
      <c r="F2198" t="s">
        <v>6485</v>
      </c>
      <c r="G2198" t="s">
        <v>198</v>
      </c>
      <c r="H2198" t="s">
        <v>157</v>
      </c>
      <c r="I2198" t="s">
        <v>136</v>
      </c>
      <c r="J2198" t="s">
        <v>137</v>
      </c>
      <c r="K2198" t="s">
        <v>138</v>
      </c>
      <c r="L2198" t="s">
        <v>6486</v>
      </c>
      <c r="M2198" t="s">
        <v>6487</v>
      </c>
      <c r="N2198">
        <v>1.254444444</v>
      </c>
      <c r="O2198">
        <v>0</v>
      </c>
      <c r="P2198">
        <v>3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1.0397841774193066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1.0397841774193066</v>
      </c>
    </row>
    <row r="2199" spans="1:31" x14ac:dyDescent="0.3">
      <c r="A2199">
        <v>2577107</v>
      </c>
      <c r="B2199">
        <v>1</v>
      </c>
      <c r="C2199" t="s">
        <v>81</v>
      </c>
      <c r="D2199" t="s">
        <v>123</v>
      </c>
      <c r="E2199" t="s">
        <v>171</v>
      </c>
      <c r="F2199" t="s">
        <v>6488</v>
      </c>
      <c r="G2199" t="s">
        <v>202</v>
      </c>
      <c r="H2199" t="s">
        <v>157</v>
      </c>
      <c r="I2199" t="s">
        <v>136</v>
      </c>
      <c r="J2199" t="s">
        <v>137</v>
      </c>
      <c r="K2199" t="s">
        <v>138</v>
      </c>
      <c r="L2199" t="s">
        <v>6489</v>
      </c>
      <c r="M2199" t="s">
        <v>6490</v>
      </c>
      <c r="N2199">
        <v>0.36138888800000002</v>
      </c>
      <c r="O2199">
        <v>0</v>
      </c>
      <c r="P2199">
        <v>187</v>
      </c>
      <c r="Q2199">
        <v>0</v>
      </c>
      <c r="R2199">
        <v>0</v>
      </c>
      <c r="S2199">
        <v>0</v>
      </c>
      <c r="T2199">
        <v>2</v>
      </c>
      <c r="U2199">
        <v>0</v>
      </c>
      <c r="V2199">
        <v>0</v>
      </c>
      <c r="W2199">
        <v>0</v>
      </c>
      <c r="X2199">
        <v>11.573655527613903</v>
      </c>
      <c r="Y2199">
        <v>0</v>
      </c>
      <c r="Z2199">
        <v>0</v>
      </c>
      <c r="AA2199">
        <v>0</v>
      </c>
      <c r="AB2199">
        <v>0.28393794318985416</v>
      </c>
      <c r="AC2199">
        <v>0</v>
      </c>
      <c r="AD2199">
        <v>0</v>
      </c>
      <c r="AE2199">
        <v>11.857593470803758</v>
      </c>
    </row>
    <row r="2200" spans="1:31" x14ac:dyDescent="0.3">
      <c r="A2200">
        <v>2577127</v>
      </c>
      <c r="B2200">
        <v>1</v>
      </c>
      <c r="C2200" t="s">
        <v>81</v>
      </c>
      <c r="D2200" t="s">
        <v>127</v>
      </c>
      <c r="E2200" t="s">
        <v>166</v>
      </c>
      <c r="F2200" t="s">
        <v>6491</v>
      </c>
      <c r="G2200" t="s">
        <v>168</v>
      </c>
      <c r="H2200" t="s">
        <v>157</v>
      </c>
      <c r="I2200" t="s">
        <v>136</v>
      </c>
      <c r="J2200" t="s">
        <v>137</v>
      </c>
      <c r="K2200" t="s">
        <v>138</v>
      </c>
      <c r="L2200" t="s">
        <v>6492</v>
      </c>
      <c r="M2200" t="s">
        <v>6493</v>
      </c>
      <c r="N2200">
        <v>1.320277777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1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2.9005095441961108</v>
      </c>
      <c r="AC2200">
        <v>0</v>
      </c>
      <c r="AD2200">
        <v>0</v>
      </c>
      <c r="AE2200">
        <v>2.9005095441961108</v>
      </c>
    </row>
    <row r="2201" spans="1:31" x14ac:dyDescent="0.3">
      <c r="A2201">
        <v>2576878</v>
      </c>
      <c r="B2201">
        <v>1</v>
      </c>
      <c r="C2201" t="s">
        <v>80</v>
      </c>
      <c r="D2201" t="s">
        <v>105</v>
      </c>
      <c r="E2201" t="s">
        <v>171</v>
      </c>
      <c r="F2201" t="s">
        <v>6494</v>
      </c>
      <c r="G2201" t="s">
        <v>190</v>
      </c>
      <c r="H2201" t="s">
        <v>157</v>
      </c>
      <c r="I2201" t="s">
        <v>136</v>
      </c>
      <c r="J2201" t="s">
        <v>137</v>
      </c>
      <c r="K2201" t="s">
        <v>138</v>
      </c>
      <c r="L2201" t="s">
        <v>6495</v>
      </c>
      <c r="M2201" t="s">
        <v>6496</v>
      </c>
      <c r="N2201">
        <v>6.1038888880000002</v>
      </c>
      <c r="O2201">
        <v>0</v>
      </c>
      <c r="P2201">
        <v>25</v>
      </c>
      <c r="Q2201">
        <v>0</v>
      </c>
      <c r="R2201">
        <v>2</v>
      </c>
      <c r="S2201">
        <v>0</v>
      </c>
      <c r="T2201">
        <v>3</v>
      </c>
      <c r="U2201">
        <v>0</v>
      </c>
      <c r="V2201">
        <v>0</v>
      </c>
      <c r="W2201">
        <v>0</v>
      </c>
      <c r="X2201">
        <v>31.551122971347755</v>
      </c>
      <c r="Y2201">
        <v>0</v>
      </c>
      <c r="Z2201">
        <v>2.5983095440295836</v>
      </c>
      <c r="AA2201">
        <v>0</v>
      </c>
      <c r="AB2201">
        <v>46.515946448926591</v>
      </c>
      <c r="AC2201">
        <v>0</v>
      </c>
      <c r="AD2201">
        <v>0</v>
      </c>
      <c r="AE2201">
        <v>80.665378964303926</v>
      </c>
    </row>
    <row r="2202" spans="1:31" x14ac:dyDescent="0.3">
      <c r="A2202">
        <v>2577362</v>
      </c>
      <c r="B2202">
        <v>1</v>
      </c>
      <c r="C2202" t="s">
        <v>81</v>
      </c>
      <c r="D2202" t="s">
        <v>123</v>
      </c>
      <c r="E2202" t="s">
        <v>141</v>
      </c>
      <c r="F2202" t="s">
        <v>6497</v>
      </c>
      <c r="G2202" t="s">
        <v>134</v>
      </c>
      <c r="H2202" t="s">
        <v>135</v>
      </c>
      <c r="I2202" t="s">
        <v>680</v>
      </c>
      <c r="J2202" t="s">
        <v>137</v>
      </c>
      <c r="K2202" t="s">
        <v>138</v>
      </c>
      <c r="L2202" t="s">
        <v>6498</v>
      </c>
      <c r="M2202" t="s">
        <v>6499</v>
      </c>
      <c r="N2202">
        <v>1.0277777E-2</v>
      </c>
      <c r="O2202">
        <v>17</v>
      </c>
      <c r="P2202">
        <v>18055</v>
      </c>
      <c r="Q2202">
        <v>57</v>
      </c>
      <c r="R2202">
        <v>195</v>
      </c>
      <c r="S2202">
        <v>28</v>
      </c>
      <c r="T2202">
        <v>2108</v>
      </c>
      <c r="U2202">
        <v>4</v>
      </c>
      <c r="V2202">
        <v>2</v>
      </c>
      <c r="W2202">
        <v>3.4857263577630838E-2</v>
      </c>
      <c r="X2202">
        <v>35.387394416493173</v>
      </c>
      <c r="Y2202">
        <v>1.6782101251621073</v>
      </c>
      <c r="Z2202">
        <v>1.7271131600594198</v>
      </c>
      <c r="AA2202">
        <v>1.0879941314475083</v>
      </c>
      <c r="AB2202">
        <v>13.632353284894947</v>
      </c>
      <c r="AC2202">
        <v>0.24517340254724254</v>
      </c>
      <c r="AD2202">
        <v>5.4076182989721666E-2</v>
      </c>
      <c r="AE2202">
        <v>53.847171967171754</v>
      </c>
    </row>
    <row r="2203" spans="1:31" x14ac:dyDescent="0.3">
      <c r="A2203">
        <v>2577170</v>
      </c>
      <c r="B2203">
        <v>1</v>
      </c>
      <c r="C2203" t="s">
        <v>80</v>
      </c>
      <c r="D2203" t="s">
        <v>83</v>
      </c>
      <c r="E2203" t="s">
        <v>171</v>
      </c>
      <c r="F2203" t="s">
        <v>5734</v>
      </c>
      <c r="G2203" t="s">
        <v>143</v>
      </c>
      <c r="H2203" t="s">
        <v>157</v>
      </c>
      <c r="I2203" t="s">
        <v>136</v>
      </c>
      <c r="J2203" t="s">
        <v>137</v>
      </c>
      <c r="K2203" t="s">
        <v>144</v>
      </c>
      <c r="L2203" t="s">
        <v>6500</v>
      </c>
      <c r="M2203" t="s">
        <v>6501</v>
      </c>
      <c r="N2203">
        <v>5.2975000000000003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11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40.770608339969371</v>
      </c>
      <c r="AC2203">
        <v>0</v>
      </c>
      <c r="AD2203">
        <v>0</v>
      </c>
      <c r="AE2203">
        <v>40.770608339969371</v>
      </c>
    </row>
    <row r="2204" spans="1:31" x14ac:dyDescent="0.3">
      <c r="A2204">
        <v>2576921</v>
      </c>
      <c r="B2204">
        <v>1</v>
      </c>
      <c r="C2204" t="s">
        <v>80</v>
      </c>
      <c r="D2204" t="s">
        <v>97</v>
      </c>
      <c r="E2204" t="s">
        <v>155</v>
      </c>
      <c r="F2204" t="s">
        <v>1362</v>
      </c>
      <c r="G2204" t="s">
        <v>301</v>
      </c>
      <c r="H2204" t="s">
        <v>157</v>
      </c>
      <c r="I2204" t="s">
        <v>136</v>
      </c>
      <c r="J2204" t="s">
        <v>137</v>
      </c>
      <c r="K2204" t="s">
        <v>144</v>
      </c>
      <c r="L2204" t="s">
        <v>6502</v>
      </c>
      <c r="M2204" t="s">
        <v>6503</v>
      </c>
      <c r="N2204">
        <v>6.2183333330000004</v>
      </c>
      <c r="O2204">
        <v>0</v>
      </c>
      <c r="P2204">
        <v>162</v>
      </c>
      <c r="Q2204">
        <v>0</v>
      </c>
      <c r="R2204">
        <v>0</v>
      </c>
      <c r="S2204">
        <v>0</v>
      </c>
      <c r="T2204">
        <v>21</v>
      </c>
      <c r="U2204">
        <v>0</v>
      </c>
      <c r="V2204">
        <v>0</v>
      </c>
      <c r="W2204">
        <v>0</v>
      </c>
      <c r="X2204">
        <v>199.92692718674598</v>
      </c>
      <c r="Y2204">
        <v>0</v>
      </c>
      <c r="Z2204">
        <v>0</v>
      </c>
      <c r="AA2204">
        <v>0</v>
      </c>
      <c r="AB2204">
        <v>138.97438988596943</v>
      </c>
      <c r="AC2204">
        <v>0</v>
      </c>
      <c r="AD2204">
        <v>0</v>
      </c>
      <c r="AE2204">
        <v>338.90131707271541</v>
      </c>
    </row>
    <row r="2205" spans="1:31" x14ac:dyDescent="0.3">
      <c r="A2205">
        <v>2577611</v>
      </c>
      <c r="B2205">
        <v>1</v>
      </c>
      <c r="C2205" t="s">
        <v>80</v>
      </c>
      <c r="D2205" t="s">
        <v>106</v>
      </c>
      <c r="E2205" t="s">
        <v>171</v>
      </c>
      <c r="F2205" t="s">
        <v>6504</v>
      </c>
      <c r="G2205" t="s">
        <v>202</v>
      </c>
      <c r="H2205" t="s">
        <v>157</v>
      </c>
      <c r="I2205" t="s">
        <v>136</v>
      </c>
      <c r="J2205" t="s">
        <v>137</v>
      </c>
      <c r="K2205" t="s">
        <v>138</v>
      </c>
      <c r="L2205" t="s">
        <v>6505</v>
      </c>
      <c r="M2205" t="s">
        <v>6506</v>
      </c>
      <c r="N2205">
        <v>3.1841666659999999</v>
      </c>
      <c r="O2205">
        <v>0</v>
      </c>
      <c r="P2205">
        <v>28</v>
      </c>
      <c r="Q2205">
        <v>0</v>
      </c>
      <c r="R2205">
        <v>3</v>
      </c>
      <c r="S2205">
        <v>0</v>
      </c>
      <c r="T2205">
        <v>2</v>
      </c>
      <c r="U2205">
        <v>0</v>
      </c>
      <c r="V2205">
        <v>0</v>
      </c>
      <c r="W2205">
        <v>0</v>
      </c>
      <c r="X2205">
        <v>16.297827993887477</v>
      </c>
      <c r="Y2205">
        <v>0</v>
      </c>
      <c r="Z2205">
        <v>27.349625353279073</v>
      </c>
      <c r="AA2205">
        <v>0</v>
      </c>
      <c r="AB2205">
        <v>0.29957009634660003</v>
      </c>
      <c r="AC2205">
        <v>0</v>
      </c>
      <c r="AD2205">
        <v>0</v>
      </c>
      <c r="AE2205">
        <v>43.947023443513146</v>
      </c>
    </row>
    <row r="2206" spans="1:31" x14ac:dyDescent="0.3">
      <c r="A2206">
        <v>2577359</v>
      </c>
      <c r="B2206">
        <v>1</v>
      </c>
      <c r="C2206" t="s">
        <v>80</v>
      </c>
      <c r="D2206" t="s">
        <v>95</v>
      </c>
      <c r="E2206" t="s">
        <v>132</v>
      </c>
      <c r="F2206" t="s">
        <v>6507</v>
      </c>
      <c r="G2206" t="s">
        <v>134</v>
      </c>
      <c r="H2206" t="s">
        <v>135</v>
      </c>
      <c r="I2206" t="s">
        <v>136</v>
      </c>
      <c r="J2206" t="s">
        <v>137</v>
      </c>
      <c r="K2206" t="s">
        <v>138</v>
      </c>
      <c r="L2206" t="s">
        <v>6508</v>
      </c>
      <c r="M2206" t="s">
        <v>6509</v>
      </c>
      <c r="N2206">
        <v>0.28194444400000002</v>
      </c>
      <c r="O2206">
        <v>50</v>
      </c>
      <c r="P2206">
        <v>2279</v>
      </c>
      <c r="Q2206">
        <v>47</v>
      </c>
      <c r="R2206">
        <v>188</v>
      </c>
      <c r="S2206">
        <v>77</v>
      </c>
      <c r="T2206">
        <v>264</v>
      </c>
      <c r="U2206">
        <v>15</v>
      </c>
      <c r="V2206">
        <v>3</v>
      </c>
      <c r="W2206">
        <v>9.3169505985926442</v>
      </c>
      <c r="X2206">
        <v>143.6813814920915</v>
      </c>
      <c r="Y2206">
        <v>43.992960983369592</v>
      </c>
      <c r="Z2206">
        <v>32.615638498523296</v>
      </c>
      <c r="AA2206">
        <v>249.13428092176386</v>
      </c>
      <c r="AB2206">
        <v>85.801846988163888</v>
      </c>
      <c r="AC2206">
        <v>249.50823455430415</v>
      </c>
      <c r="AD2206">
        <v>28.283402751791307</v>
      </c>
      <c r="AE2206">
        <v>842.33469678860024</v>
      </c>
    </row>
    <row r="2207" spans="1:31" x14ac:dyDescent="0.3">
      <c r="A2207">
        <v>2577027</v>
      </c>
      <c r="B2207">
        <v>1</v>
      </c>
      <c r="C2207" t="s">
        <v>80</v>
      </c>
      <c r="D2207" t="s">
        <v>93</v>
      </c>
      <c r="E2207" t="s">
        <v>141</v>
      </c>
      <c r="F2207" t="s">
        <v>6162</v>
      </c>
      <c r="G2207" t="s">
        <v>134</v>
      </c>
      <c r="H2207" t="s">
        <v>135</v>
      </c>
      <c r="I2207" t="s">
        <v>136</v>
      </c>
      <c r="J2207" t="s">
        <v>137</v>
      </c>
      <c r="K2207" t="s">
        <v>138</v>
      </c>
      <c r="L2207" t="s">
        <v>6510</v>
      </c>
      <c r="M2207" t="s">
        <v>6511</v>
      </c>
      <c r="N2207">
        <v>1.382222222</v>
      </c>
      <c r="O2207">
        <v>0</v>
      </c>
      <c r="P2207">
        <v>51</v>
      </c>
      <c r="Q2207">
        <v>50</v>
      </c>
      <c r="R2207">
        <v>150</v>
      </c>
      <c r="S2207">
        <v>4</v>
      </c>
      <c r="T2207">
        <v>59</v>
      </c>
      <c r="U2207">
        <v>1</v>
      </c>
      <c r="V2207">
        <v>0</v>
      </c>
      <c r="W2207">
        <v>0</v>
      </c>
      <c r="X2207">
        <v>38.690473391944515</v>
      </c>
      <c r="Y2207">
        <v>975.08325682087093</v>
      </c>
      <c r="Z2207">
        <v>626.81134224648781</v>
      </c>
      <c r="AA2207">
        <v>32.219282017478676</v>
      </c>
      <c r="AB2207">
        <v>214.58462325132396</v>
      </c>
      <c r="AC2207">
        <v>1076.1155339704696</v>
      </c>
      <c r="AD2207">
        <v>0</v>
      </c>
      <c r="AE2207">
        <v>2963.5045116985757</v>
      </c>
    </row>
    <row r="2208" spans="1:31" x14ac:dyDescent="0.3">
      <c r="A2208">
        <v>2576881</v>
      </c>
      <c r="B2208">
        <v>1</v>
      </c>
      <c r="C2208" t="s">
        <v>81</v>
      </c>
      <c r="D2208" t="s">
        <v>118</v>
      </c>
      <c r="E2208" t="s">
        <v>147</v>
      </c>
      <c r="F2208" t="s">
        <v>6512</v>
      </c>
      <c r="G2208" t="s">
        <v>134</v>
      </c>
      <c r="H2208" t="s">
        <v>135</v>
      </c>
      <c r="I2208" t="s">
        <v>136</v>
      </c>
      <c r="J2208" t="s">
        <v>137</v>
      </c>
      <c r="K2208" t="s">
        <v>138</v>
      </c>
      <c r="L2208" t="s">
        <v>6513</v>
      </c>
      <c r="M2208" t="s">
        <v>6514</v>
      </c>
      <c r="N2208">
        <v>0.69722222199999995</v>
      </c>
      <c r="O2208">
        <v>0</v>
      </c>
      <c r="P2208">
        <v>0</v>
      </c>
      <c r="Q2208">
        <v>18</v>
      </c>
      <c r="R2208">
        <v>8</v>
      </c>
      <c r="S2208">
        <v>14</v>
      </c>
      <c r="T2208">
        <v>0</v>
      </c>
      <c r="U2208">
        <v>10</v>
      </c>
      <c r="V2208">
        <v>0</v>
      </c>
      <c r="W2208">
        <v>0</v>
      </c>
      <c r="X2208">
        <v>0</v>
      </c>
      <c r="Y2208">
        <v>55.671567042821245</v>
      </c>
      <c r="Z2208">
        <v>10.154667743698308</v>
      </c>
      <c r="AA2208">
        <v>195.29579010243546</v>
      </c>
      <c r="AB2208">
        <v>0</v>
      </c>
      <c r="AC2208">
        <v>2059.2743893346487</v>
      </c>
      <c r="AD2208">
        <v>0</v>
      </c>
      <c r="AE2208">
        <v>2320.3964142236036</v>
      </c>
    </row>
    <row r="2209" spans="1:31" x14ac:dyDescent="0.3">
      <c r="A2209">
        <v>2577528</v>
      </c>
      <c r="B2209">
        <v>1</v>
      </c>
      <c r="C2209" t="s">
        <v>80</v>
      </c>
      <c r="D2209" t="s">
        <v>82</v>
      </c>
      <c r="E2209" t="s">
        <v>141</v>
      </c>
      <c r="F2209" t="s">
        <v>6515</v>
      </c>
      <c r="G2209" t="s">
        <v>134</v>
      </c>
      <c r="H2209" t="s">
        <v>135</v>
      </c>
      <c r="I2209" t="s">
        <v>136</v>
      </c>
      <c r="J2209" t="s">
        <v>137</v>
      </c>
      <c r="K2209" t="s">
        <v>138</v>
      </c>
      <c r="L2209" t="s">
        <v>5994</v>
      </c>
      <c r="M2209" t="s">
        <v>6516</v>
      </c>
      <c r="N2209">
        <v>0.77666666600000001</v>
      </c>
      <c r="O2209">
        <v>0</v>
      </c>
      <c r="P2209">
        <v>485</v>
      </c>
      <c r="Q2209">
        <v>0</v>
      </c>
      <c r="R2209">
        <v>0</v>
      </c>
      <c r="S2209">
        <v>3</v>
      </c>
      <c r="T2209">
        <v>297</v>
      </c>
      <c r="U2209">
        <v>0</v>
      </c>
      <c r="V2209">
        <v>3</v>
      </c>
      <c r="W2209">
        <v>0</v>
      </c>
      <c r="X2209">
        <v>103.79258275269524</v>
      </c>
      <c r="Y2209">
        <v>0</v>
      </c>
      <c r="Z2209">
        <v>0</v>
      </c>
      <c r="AA2209">
        <v>212.31124149804799</v>
      </c>
      <c r="AB2209">
        <v>209.8891028082015</v>
      </c>
      <c r="AC2209">
        <v>0</v>
      </c>
      <c r="AD2209">
        <v>11.154978790987041</v>
      </c>
      <c r="AE2209">
        <v>537.1479058499317</v>
      </c>
    </row>
    <row r="2210" spans="1:31" x14ac:dyDescent="0.3">
      <c r="A2210">
        <v>2576858</v>
      </c>
      <c r="B2210">
        <v>1</v>
      </c>
      <c r="C2210" t="s">
        <v>80</v>
      </c>
      <c r="D2210" t="s">
        <v>105</v>
      </c>
      <c r="E2210" t="s">
        <v>166</v>
      </c>
      <c r="F2210" t="s">
        <v>6517</v>
      </c>
      <c r="G2210" t="s">
        <v>311</v>
      </c>
      <c r="H2210" t="s">
        <v>157</v>
      </c>
      <c r="I2210" t="s">
        <v>136</v>
      </c>
      <c r="J2210" t="s">
        <v>3</v>
      </c>
      <c r="K2210" t="s">
        <v>138</v>
      </c>
      <c r="L2210" t="s">
        <v>6518</v>
      </c>
      <c r="M2210" t="s">
        <v>6519</v>
      </c>
      <c r="N2210">
        <v>9.1216666659999994</v>
      </c>
      <c r="O2210">
        <v>0</v>
      </c>
      <c r="P2210">
        <v>18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30.215487432237143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30.215487432237143</v>
      </c>
    </row>
    <row r="2211" spans="1:31" x14ac:dyDescent="0.3">
      <c r="A2211">
        <v>2576712</v>
      </c>
      <c r="B2211">
        <v>1</v>
      </c>
      <c r="C2211" t="s">
        <v>80</v>
      </c>
      <c r="D2211" t="s">
        <v>100</v>
      </c>
      <c r="E2211" t="s">
        <v>147</v>
      </c>
      <c r="F2211" t="s">
        <v>1690</v>
      </c>
      <c r="G2211" t="s">
        <v>301</v>
      </c>
      <c r="H2211" t="s">
        <v>135</v>
      </c>
      <c r="I2211" t="s">
        <v>136</v>
      </c>
      <c r="J2211" t="s">
        <v>137</v>
      </c>
      <c r="K2211" t="s">
        <v>144</v>
      </c>
      <c r="L2211" t="s">
        <v>6520</v>
      </c>
      <c r="M2211" t="s">
        <v>6521</v>
      </c>
      <c r="N2211">
        <v>1.6086111110000001</v>
      </c>
      <c r="O2211">
        <v>0</v>
      </c>
      <c r="P2211">
        <v>279</v>
      </c>
      <c r="Q2211">
        <v>0</v>
      </c>
      <c r="R2211">
        <v>23</v>
      </c>
      <c r="S2211">
        <v>9</v>
      </c>
      <c r="T2211">
        <v>64</v>
      </c>
      <c r="U2211">
        <v>2</v>
      </c>
      <c r="V2211">
        <v>2</v>
      </c>
      <c r="W2211">
        <v>0</v>
      </c>
      <c r="X2211">
        <v>112.50942715333908</v>
      </c>
      <c r="Y2211">
        <v>0</v>
      </c>
      <c r="Z2211">
        <v>42.284559601329491</v>
      </c>
      <c r="AA2211">
        <v>263.91861302266852</v>
      </c>
      <c r="AB2211">
        <v>170.39430092547292</v>
      </c>
      <c r="AC2211">
        <v>438.1954432122692</v>
      </c>
      <c r="AD2211">
        <v>60.541221089816247</v>
      </c>
      <c r="AE2211">
        <v>1087.8435650048955</v>
      </c>
    </row>
    <row r="2212" spans="1:31" x14ac:dyDescent="0.3">
      <c r="A2212">
        <v>2577399</v>
      </c>
      <c r="B2212">
        <v>1</v>
      </c>
      <c r="C2212" t="s">
        <v>80</v>
      </c>
      <c r="D2212" t="s">
        <v>104</v>
      </c>
      <c r="E2212" t="s">
        <v>141</v>
      </c>
      <c r="F2212" t="s">
        <v>6522</v>
      </c>
      <c r="G2212" t="s">
        <v>134</v>
      </c>
      <c r="H2212" t="s">
        <v>135</v>
      </c>
      <c r="I2212" t="s">
        <v>136</v>
      </c>
      <c r="J2212" t="s">
        <v>137</v>
      </c>
      <c r="K2212" t="s">
        <v>138</v>
      </c>
      <c r="L2212" t="s">
        <v>6523</v>
      </c>
      <c r="M2212" t="s">
        <v>6524</v>
      </c>
      <c r="N2212">
        <v>1.179166666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1.3116919247780001</v>
      </c>
      <c r="AD2212">
        <v>0</v>
      </c>
      <c r="AE2212">
        <v>1.3116919247780001</v>
      </c>
    </row>
    <row r="2213" spans="1:31" x14ac:dyDescent="0.3">
      <c r="A2213">
        <v>2576758</v>
      </c>
      <c r="B2213">
        <v>1</v>
      </c>
      <c r="C2213" t="s">
        <v>81</v>
      </c>
      <c r="D2213" t="s">
        <v>122</v>
      </c>
      <c r="E2213" t="s">
        <v>141</v>
      </c>
      <c r="F2213" t="s">
        <v>6525</v>
      </c>
      <c r="G2213" t="s">
        <v>134</v>
      </c>
      <c r="H2213" t="s">
        <v>135</v>
      </c>
      <c r="I2213" t="s">
        <v>136</v>
      </c>
      <c r="J2213" t="s">
        <v>137</v>
      </c>
      <c r="K2213" t="s">
        <v>138</v>
      </c>
      <c r="L2213" t="s">
        <v>6526</v>
      </c>
      <c r="M2213" t="s">
        <v>6527</v>
      </c>
      <c r="N2213">
        <v>0.218611111</v>
      </c>
      <c r="O2213">
        <v>15</v>
      </c>
      <c r="P2213">
        <v>891</v>
      </c>
      <c r="Q2213">
        <v>2</v>
      </c>
      <c r="R2213">
        <v>25</v>
      </c>
      <c r="S2213">
        <v>2</v>
      </c>
      <c r="T2213">
        <v>65</v>
      </c>
      <c r="U2213">
        <v>1</v>
      </c>
      <c r="V2213">
        <v>0</v>
      </c>
      <c r="W2213">
        <v>0.62773596024247336</v>
      </c>
      <c r="X2213">
        <v>22.848269040192676</v>
      </c>
      <c r="Y2213">
        <v>0.41422440931818338</v>
      </c>
      <c r="Z2213">
        <v>2.54470136186255</v>
      </c>
      <c r="AA2213">
        <v>0.87421261348222223</v>
      </c>
      <c r="AB2213">
        <v>6.7402995444404548</v>
      </c>
      <c r="AC2213">
        <v>1.0332028354786233</v>
      </c>
      <c r="AD2213">
        <v>0</v>
      </c>
      <c r="AE2213">
        <v>35.082645765017183</v>
      </c>
    </row>
    <row r="2214" spans="1:31" x14ac:dyDescent="0.3">
      <c r="A2214">
        <v>2577236</v>
      </c>
      <c r="B2214">
        <v>1</v>
      </c>
      <c r="C2214" t="s">
        <v>81</v>
      </c>
      <c r="D2214" t="s">
        <v>118</v>
      </c>
      <c r="E2214" t="s">
        <v>147</v>
      </c>
      <c r="F2214" t="s">
        <v>6528</v>
      </c>
      <c r="G2214" t="s">
        <v>134</v>
      </c>
      <c r="H2214" t="s">
        <v>135</v>
      </c>
      <c r="I2214" t="s">
        <v>136</v>
      </c>
      <c r="J2214" t="s">
        <v>137</v>
      </c>
      <c r="K2214" t="s">
        <v>138</v>
      </c>
      <c r="L2214" t="s">
        <v>6529</v>
      </c>
      <c r="M2214" t="s">
        <v>6530</v>
      </c>
      <c r="N2214">
        <v>2.1977777770000002</v>
      </c>
      <c r="O2214">
        <v>5</v>
      </c>
      <c r="P2214">
        <v>401</v>
      </c>
      <c r="Q2214">
        <v>163</v>
      </c>
      <c r="R2214">
        <v>325</v>
      </c>
      <c r="S2214">
        <v>17</v>
      </c>
      <c r="T2214">
        <v>51</v>
      </c>
      <c r="U2214">
        <v>1</v>
      </c>
      <c r="V2214">
        <v>0</v>
      </c>
      <c r="W2214">
        <v>2.6289658874803798</v>
      </c>
      <c r="X2214">
        <v>176.0749679878719</v>
      </c>
      <c r="Y2214">
        <v>1485.3566299609824</v>
      </c>
      <c r="Z2214">
        <v>2756.9520529378497</v>
      </c>
      <c r="AA2214">
        <v>72.889609934963303</v>
      </c>
      <c r="AB2214">
        <v>122.587531632712</v>
      </c>
      <c r="AC2214">
        <v>278.92348285592163</v>
      </c>
      <c r="AD2214">
        <v>0</v>
      </c>
      <c r="AE2214">
        <v>4895.4132411977816</v>
      </c>
    </row>
    <row r="2215" spans="1:31" x14ac:dyDescent="0.3">
      <c r="A2215">
        <v>2577150</v>
      </c>
      <c r="B2215">
        <v>1</v>
      </c>
      <c r="C2215" t="s">
        <v>80</v>
      </c>
      <c r="D2215" t="s">
        <v>89</v>
      </c>
      <c r="E2215" t="s">
        <v>166</v>
      </c>
      <c r="F2215" t="s">
        <v>6531</v>
      </c>
      <c r="G2215" t="s">
        <v>181</v>
      </c>
      <c r="H2215" t="s">
        <v>157</v>
      </c>
      <c r="I2215" t="s">
        <v>136</v>
      </c>
      <c r="J2215" t="s">
        <v>137</v>
      </c>
      <c r="K2215" t="s">
        <v>138</v>
      </c>
      <c r="L2215" t="s">
        <v>6532</v>
      </c>
      <c r="M2215" t="s">
        <v>6533</v>
      </c>
      <c r="N2215">
        <v>5.4241666659999996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2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10.571096349262371</v>
      </c>
      <c r="AC2215">
        <v>0</v>
      </c>
      <c r="AD2215">
        <v>0</v>
      </c>
      <c r="AE2215">
        <v>10.571096349262371</v>
      </c>
    </row>
    <row r="2216" spans="1:31" x14ac:dyDescent="0.3">
      <c r="A2216">
        <v>2576904</v>
      </c>
      <c r="B2216">
        <v>1</v>
      </c>
      <c r="C2216" t="s">
        <v>80</v>
      </c>
      <c r="D2216" t="s">
        <v>96</v>
      </c>
      <c r="E2216" t="s">
        <v>166</v>
      </c>
      <c r="F2216" t="s">
        <v>6534</v>
      </c>
      <c r="G2216" t="s">
        <v>181</v>
      </c>
      <c r="H2216" t="s">
        <v>157</v>
      </c>
      <c r="I2216" t="s">
        <v>136</v>
      </c>
      <c r="J2216" t="s">
        <v>137</v>
      </c>
      <c r="K2216" t="s">
        <v>138</v>
      </c>
      <c r="L2216" t="s">
        <v>6535</v>
      </c>
      <c r="M2216" t="s">
        <v>6536</v>
      </c>
      <c r="N2216">
        <v>3.3725000000000001</v>
      </c>
      <c r="O2216">
        <v>0</v>
      </c>
      <c r="P2216">
        <v>1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1.3868860625091033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1.3868860625091033</v>
      </c>
    </row>
    <row r="2217" spans="1:31" x14ac:dyDescent="0.3">
      <c r="A2217">
        <v>2577342</v>
      </c>
      <c r="B2217">
        <v>1</v>
      </c>
      <c r="C2217" t="s">
        <v>81</v>
      </c>
      <c r="D2217" t="s">
        <v>124</v>
      </c>
      <c r="E2217" t="s">
        <v>141</v>
      </c>
      <c r="F2217" t="s">
        <v>6537</v>
      </c>
      <c r="G2217" t="s">
        <v>134</v>
      </c>
      <c r="H2217" t="s">
        <v>135</v>
      </c>
      <c r="I2217" t="s">
        <v>136</v>
      </c>
      <c r="J2217" t="s">
        <v>137</v>
      </c>
      <c r="K2217" t="s">
        <v>138</v>
      </c>
      <c r="L2217" t="s">
        <v>6538</v>
      </c>
      <c r="M2217" t="s">
        <v>6539</v>
      </c>
      <c r="N2217">
        <v>0.91222222200000003</v>
      </c>
      <c r="O2217">
        <v>2</v>
      </c>
      <c r="P2217">
        <v>381</v>
      </c>
      <c r="Q2217">
        <v>94</v>
      </c>
      <c r="R2217">
        <v>86</v>
      </c>
      <c r="S2217">
        <v>10</v>
      </c>
      <c r="T2217">
        <v>29</v>
      </c>
      <c r="U2217">
        <v>1</v>
      </c>
      <c r="V2217">
        <v>0</v>
      </c>
      <c r="W2217">
        <v>11.159800130781028</v>
      </c>
      <c r="X2217">
        <v>46.655876100426823</v>
      </c>
      <c r="Y2217">
        <v>117.43179051106532</v>
      </c>
      <c r="Z2217">
        <v>123.18411283262425</v>
      </c>
      <c r="AA2217">
        <v>7.9999464367877593</v>
      </c>
      <c r="AB2217">
        <v>22.350059177359785</v>
      </c>
      <c r="AC2217">
        <v>47.641333108512541</v>
      </c>
      <c r="AD2217">
        <v>0</v>
      </c>
      <c r="AE2217">
        <v>376.42291829755749</v>
      </c>
    </row>
    <row r="2218" spans="1:31" x14ac:dyDescent="0.3">
      <c r="A2218">
        <v>2577608</v>
      </c>
      <c r="B2218">
        <v>1</v>
      </c>
      <c r="C2218" t="s">
        <v>80</v>
      </c>
      <c r="D2218" t="s">
        <v>97</v>
      </c>
      <c r="E2218" t="s">
        <v>141</v>
      </c>
      <c r="F2218" t="s">
        <v>6540</v>
      </c>
      <c r="G2218" t="s">
        <v>134</v>
      </c>
      <c r="H2218" t="s">
        <v>135</v>
      </c>
      <c r="I2218" t="s">
        <v>136</v>
      </c>
      <c r="J2218" t="s">
        <v>137</v>
      </c>
      <c r="K2218" t="s">
        <v>138</v>
      </c>
      <c r="L2218" t="s">
        <v>6541</v>
      </c>
      <c r="M2218" t="s">
        <v>6542</v>
      </c>
      <c r="N2218">
        <v>0.47583333300000002</v>
      </c>
      <c r="O2218">
        <v>10</v>
      </c>
      <c r="P2218">
        <v>5562</v>
      </c>
      <c r="Q2218">
        <v>5</v>
      </c>
      <c r="R2218">
        <v>529</v>
      </c>
      <c r="S2218">
        <v>40</v>
      </c>
      <c r="T2218">
        <v>1273</v>
      </c>
      <c r="U2218">
        <v>5</v>
      </c>
      <c r="V2218">
        <v>1</v>
      </c>
      <c r="W2218">
        <v>133.74602039788439</v>
      </c>
      <c r="X2218">
        <v>870.14818187955484</v>
      </c>
      <c r="Y2218">
        <v>6.3667913566201051</v>
      </c>
      <c r="Z2218">
        <v>98.01398398871892</v>
      </c>
      <c r="AA2218">
        <v>260.47426765753187</v>
      </c>
      <c r="AB2218">
        <v>432.74466520766151</v>
      </c>
      <c r="AC2218">
        <v>53.387161480254733</v>
      </c>
      <c r="AD2218">
        <v>6.5590188459454213</v>
      </c>
      <c r="AE2218">
        <v>1861.440090814172</v>
      </c>
    </row>
    <row r="2219" spans="1:31" x14ac:dyDescent="0.3">
      <c r="A2219">
        <v>2577110</v>
      </c>
      <c r="B2219">
        <v>1</v>
      </c>
      <c r="C2219" t="s">
        <v>80</v>
      </c>
      <c r="D2219" t="s">
        <v>110</v>
      </c>
      <c r="E2219" t="s">
        <v>155</v>
      </c>
      <c r="F2219" t="s">
        <v>6543</v>
      </c>
      <c r="G2219" t="s">
        <v>202</v>
      </c>
      <c r="H2219" t="s">
        <v>157</v>
      </c>
      <c r="I2219" t="s">
        <v>136</v>
      </c>
      <c r="J2219" t="s">
        <v>137</v>
      </c>
      <c r="K2219" t="s">
        <v>138</v>
      </c>
      <c r="L2219" t="s">
        <v>6544</v>
      </c>
      <c r="M2219" t="s">
        <v>6545</v>
      </c>
      <c r="N2219">
        <v>0.82055555499999999</v>
      </c>
      <c r="O2219">
        <v>0</v>
      </c>
      <c r="P2219">
        <v>281</v>
      </c>
      <c r="Q2219">
        <v>0</v>
      </c>
      <c r="R2219">
        <v>0</v>
      </c>
      <c r="S2219">
        <v>0</v>
      </c>
      <c r="T2219">
        <v>7</v>
      </c>
      <c r="U2219">
        <v>0</v>
      </c>
      <c r="V2219">
        <v>0</v>
      </c>
      <c r="W2219">
        <v>0</v>
      </c>
      <c r="X2219">
        <v>59.708171532575093</v>
      </c>
      <c r="Y2219">
        <v>0</v>
      </c>
      <c r="Z2219">
        <v>0</v>
      </c>
      <c r="AA2219">
        <v>0</v>
      </c>
      <c r="AB2219">
        <v>13.609708128056846</v>
      </c>
      <c r="AC2219">
        <v>0</v>
      </c>
      <c r="AD2219">
        <v>0</v>
      </c>
      <c r="AE2219">
        <v>73.317879660631945</v>
      </c>
    </row>
    <row r="2220" spans="1:31" x14ac:dyDescent="0.3">
      <c r="A2220">
        <v>2577273</v>
      </c>
      <c r="B2220">
        <v>1</v>
      </c>
      <c r="C2220" t="s">
        <v>80</v>
      </c>
      <c r="D2220" t="s">
        <v>104</v>
      </c>
      <c r="E2220" t="s">
        <v>147</v>
      </c>
      <c r="F2220" t="s">
        <v>1578</v>
      </c>
      <c r="G2220" t="s">
        <v>134</v>
      </c>
      <c r="H2220" t="s">
        <v>135</v>
      </c>
      <c r="I2220" t="s">
        <v>136</v>
      </c>
      <c r="J2220" t="s">
        <v>137</v>
      </c>
      <c r="K2220" t="s">
        <v>138</v>
      </c>
      <c r="L2220" t="s">
        <v>6546</v>
      </c>
      <c r="M2220" t="s">
        <v>6547</v>
      </c>
      <c r="N2220">
        <v>0.41611111099999998</v>
      </c>
      <c r="O2220">
        <v>3</v>
      </c>
      <c r="P2220">
        <v>217</v>
      </c>
      <c r="Q2220">
        <v>19</v>
      </c>
      <c r="R2220">
        <v>246</v>
      </c>
      <c r="S2220">
        <v>15</v>
      </c>
      <c r="T2220">
        <v>82</v>
      </c>
      <c r="U2220">
        <v>4</v>
      </c>
      <c r="V2220">
        <v>0</v>
      </c>
      <c r="W2220">
        <v>8.6586796956952767</v>
      </c>
      <c r="X2220">
        <v>38.360103108115716</v>
      </c>
      <c r="Y2220">
        <v>6.9558417767681</v>
      </c>
      <c r="Z2220">
        <v>88.447663076952395</v>
      </c>
      <c r="AA2220">
        <v>31.947548386032903</v>
      </c>
      <c r="AB2220">
        <v>35.739686712466046</v>
      </c>
      <c r="AC2220">
        <v>126.69780896614311</v>
      </c>
      <c r="AD2220">
        <v>0</v>
      </c>
      <c r="AE2220">
        <v>336.80733172217356</v>
      </c>
    </row>
    <row r="2221" spans="1:31" x14ac:dyDescent="0.3">
      <c r="A2221">
        <v>2576589</v>
      </c>
      <c r="B2221">
        <v>1</v>
      </c>
      <c r="C2221" t="s">
        <v>80</v>
      </c>
      <c r="D2221" t="s">
        <v>83</v>
      </c>
      <c r="E2221" t="s">
        <v>147</v>
      </c>
      <c r="F2221" t="s">
        <v>6548</v>
      </c>
      <c r="G2221" t="s">
        <v>134</v>
      </c>
      <c r="H2221" t="s">
        <v>135</v>
      </c>
      <c r="I2221" t="s">
        <v>136</v>
      </c>
      <c r="J2221" t="s">
        <v>137</v>
      </c>
      <c r="K2221" t="s">
        <v>138</v>
      </c>
      <c r="L2221" t="s">
        <v>6014</v>
      </c>
      <c r="M2221" t="s">
        <v>6549</v>
      </c>
      <c r="N2221">
        <v>0.12</v>
      </c>
      <c r="O2221">
        <v>0</v>
      </c>
      <c r="P2221">
        <v>0</v>
      </c>
      <c r="Q2221">
        <v>1</v>
      </c>
      <c r="R2221">
        <v>0</v>
      </c>
      <c r="S2221">
        <v>3</v>
      </c>
      <c r="T2221">
        <v>17</v>
      </c>
      <c r="U2221">
        <v>6</v>
      </c>
      <c r="V2221">
        <v>4</v>
      </c>
      <c r="W2221">
        <v>0</v>
      </c>
      <c r="X2221">
        <v>0</v>
      </c>
      <c r="Y2221">
        <v>1.122563658384E-2</v>
      </c>
      <c r="Z2221">
        <v>0</v>
      </c>
      <c r="AA2221">
        <v>5.1719957821727993</v>
      </c>
      <c r="AB2221">
        <v>16.26686124491232</v>
      </c>
      <c r="AC2221">
        <v>95.382225465985442</v>
      </c>
      <c r="AD2221">
        <v>5.5859699158289997</v>
      </c>
      <c r="AE2221">
        <v>122.41827804548339</v>
      </c>
    </row>
    <row r="2222" spans="1:31" x14ac:dyDescent="0.3">
      <c r="A2222">
        <v>2577279</v>
      </c>
      <c r="B2222">
        <v>1</v>
      </c>
      <c r="C2222" t="s">
        <v>80</v>
      </c>
      <c r="D2222" t="s">
        <v>97</v>
      </c>
      <c r="E2222" t="s">
        <v>171</v>
      </c>
      <c r="F2222" t="s">
        <v>5414</v>
      </c>
      <c r="G2222" t="s">
        <v>190</v>
      </c>
      <c r="H2222" t="s">
        <v>157</v>
      </c>
      <c r="I2222" t="s">
        <v>136</v>
      </c>
      <c r="J2222" t="s">
        <v>137</v>
      </c>
      <c r="K2222" t="s">
        <v>138</v>
      </c>
      <c r="L2222" t="s">
        <v>6550</v>
      </c>
      <c r="M2222" t="s">
        <v>6551</v>
      </c>
      <c r="N2222">
        <v>3.2738888880000001</v>
      </c>
      <c r="O2222">
        <v>0</v>
      </c>
      <c r="P2222">
        <v>293</v>
      </c>
      <c r="Q2222">
        <v>0</v>
      </c>
      <c r="R2222">
        <v>4</v>
      </c>
      <c r="S2222">
        <v>0</v>
      </c>
      <c r="T2222">
        <v>20</v>
      </c>
      <c r="U2222">
        <v>0</v>
      </c>
      <c r="V2222">
        <v>0</v>
      </c>
      <c r="W2222">
        <v>0</v>
      </c>
      <c r="X2222">
        <v>227.48976415377484</v>
      </c>
      <c r="Y2222">
        <v>0</v>
      </c>
      <c r="Z2222">
        <v>1.3762336804044735</v>
      </c>
      <c r="AA2222">
        <v>0</v>
      </c>
      <c r="AB2222">
        <v>59.505288599184716</v>
      </c>
      <c r="AC2222">
        <v>0</v>
      </c>
      <c r="AD2222">
        <v>0</v>
      </c>
      <c r="AE2222">
        <v>288.37128643336405</v>
      </c>
    </row>
    <row r="2223" spans="1:31" x14ac:dyDescent="0.3">
      <c r="A2223">
        <v>2577067</v>
      </c>
      <c r="B2223">
        <v>1</v>
      </c>
      <c r="C2223" t="s">
        <v>81</v>
      </c>
      <c r="D2223" t="s">
        <v>128</v>
      </c>
      <c r="E2223" t="s">
        <v>184</v>
      </c>
      <c r="F2223" t="s">
        <v>6552</v>
      </c>
      <c r="G2223" t="s">
        <v>149</v>
      </c>
      <c r="H2223" t="s">
        <v>135</v>
      </c>
      <c r="I2223" t="s">
        <v>136</v>
      </c>
      <c r="J2223" t="s">
        <v>137</v>
      </c>
      <c r="K2223" t="s">
        <v>138</v>
      </c>
      <c r="L2223" t="s">
        <v>6553</v>
      </c>
      <c r="M2223" t="s">
        <v>6554</v>
      </c>
      <c r="N2223">
        <v>2.14</v>
      </c>
      <c r="O2223">
        <v>1</v>
      </c>
      <c r="P2223">
        <v>143</v>
      </c>
      <c r="Q2223">
        <v>1</v>
      </c>
      <c r="R2223">
        <v>0</v>
      </c>
      <c r="S2223">
        <v>0</v>
      </c>
      <c r="T2223">
        <v>11</v>
      </c>
      <c r="U2223">
        <v>0</v>
      </c>
      <c r="V2223">
        <v>0</v>
      </c>
      <c r="W2223">
        <v>0.45905176512000001</v>
      </c>
      <c r="X2223">
        <v>44.374732776465542</v>
      </c>
      <c r="Y2223">
        <v>0.96835903882432006</v>
      </c>
      <c r="Z2223">
        <v>0</v>
      </c>
      <c r="AA2223">
        <v>0</v>
      </c>
      <c r="AB2223">
        <v>17.415582442020536</v>
      </c>
      <c r="AC2223">
        <v>0</v>
      </c>
      <c r="AD2223">
        <v>0</v>
      </c>
      <c r="AE2223">
        <v>63.217726022430398</v>
      </c>
    </row>
    <row r="2224" spans="1:31" x14ac:dyDescent="0.3">
      <c r="A2224">
        <v>2577422</v>
      </c>
      <c r="B2224">
        <v>1</v>
      </c>
      <c r="C2224" t="s">
        <v>80</v>
      </c>
      <c r="D2224" t="s">
        <v>104</v>
      </c>
      <c r="E2224" t="s">
        <v>132</v>
      </c>
      <c r="F2224" t="s">
        <v>6555</v>
      </c>
      <c r="G2224" t="s">
        <v>134</v>
      </c>
      <c r="H2224" t="s">
        <v>135</v>
      </c>
      <c r="I2224" t="s">
        <v>136</v>
      </c>
      <c r="J2224" t="s">
        <v>137</v>
      </c>
      <c r="K2224" t="s">
        <v>138</v>
      </c>
      <c r="L2224" t="s">
        <v>6556</v>
      </c>
      <c r="M2224" t="s">
        <v>6557</v>
      </c>
      <c r="N2224">
        <v>1.0794444439999999</v>
      </c>
      <c r="O2224">
        <v>20</v>
      </c>
      <c r="P2224">
        <v>3542</v>
      </c>
      <c r="Q2224">
        <v>65</v>
      </c>
      <c r="R2224">
        <v>51</v>
      </c>
      <c r="S2224">
        <v>107</v>
      </c>
      <c r="T2224">
        <v>336</v>
      </c>
      <c r="U2224">
        <v>23</v>
      </c>
      <c r="V2224">
        <v>0</v>
      </c>
      <c r="W2224">
        <v>6.5427537769909883</v>
      </c>
      <c r="X2224">
        <v>869.97085304210998</v>
      </c>
      <c r="Y2224">
        <v>195.3892064028548</v>
      </c>
      <c r="Z2224">
        <v>27.768116979637277</v>
      </c>
      <c r="AA2224">
        <v>1669.9261934252384</v>
      </c>
      <c r="AB2224">
        <v>194.87835989047832</v>
      </c>
      <c r="AC2224">
        <v>1932.1759557990842</v>
      </c>
      <c r="AD2224">
        <v>0</v>
      </c>
      <c r="AE2224">
        <v>4896.6514393163943</v>
      </c>
    </row>
    <row r="2225" spans="1:31" x14ac:dyDescent="0.3">
      <c r="A2225">
        <v>2577454</v>
      </c>
      <c r="B2225">
        <v>1</v>
      </c>
      <c r="C2225" t="s">
        <v>80</v>
      </c>
      <c r="D2225" t="s">
        <v>102</v>
      </c>
      <c r="E2225" t="s">
        <v>155</v>
      </c>
      <c r="F2225" t="s">
        <v>6558</v>
      </c>
      <c r="G2225" t="s">
        <v>202</v>
      </c>
      <c r="H2225" t="s">
        <v>157</v>
      </c>
      <c r="I2225" t="s">
        <v>136</v>
      </c>
      <c r="J2225" t="s">
        <v>137</v>
      </c>
      <c r="K2225" t="s">
        <v>138</v>
      </c>
      <c r="L2225" t="s">
        <v>6559</v>
      </c>
      <c r="M2225" t="s">
        <v>6560</v>
      </c>
      <c r="N2225">
        <v>0.70166666600000005</v>
      </c>
      <c r="O2225">
        <v>0</v>
      </c>
      <c r="P2225">
        <v>0</v>
      </c>
      <c r="Q2225">
        <v>0</v>
      </c>
      <c r="R2225">
        <v>24</v>
      </c>
      <c r="S2225">
        <v>0</v>
      </c>
      <c r="T2225">
        <v>8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30.432494209239728</v>
      </c>
      <c r="AA2225">
        <v>0</v>
      </c>
      <c r="AB2225">
        <v>7.2366197058259205</v>
      </c>
      <c r="AC2225">
        <v>0</v>
      </c>
      <c r="AD2225">
        <v>0</v>
      </c>
      <c r="AE2225">
        <v>37.669113915065651</v>
      </c>
    </row>
    <row r="2226" spans="1:31" x14ac:dyDescent="0.3">
      <c r="A2226">
        <v>2577239</v>
      </c>
      <c r="B2226">
        <v>1</v>
      </c>
      <c r="C2226" t="s">
        <v>81</v>
      </c>
      <c r="D2226" t="s">
        <v>113</v>
      </c>
      <c r="E2226" t="s">
        <v>166</v>
      </c>
      <c r="F2226" t="s">
        <v>6561</v>
      </c>
      <c r="G2226" t="s">
        <v>198</v>
      </c>
      <c r="H2226" t="s">
        <v>157</v>
      </c>
      <c r="I2226" t="s">
        <v>136</v>
      </c>
      <c r="J2226" t="s">
        <v>137</v>
      </c>
      <c r="K2226" t="s">
        <v>138</v>
      </c>
      <c r="L2226" t="s">
        <v>6562</v>
      </c>
      <c r="M2226" t="s">
        <v>6563</v>
      </c>
      <c r="N2226">
        <v>0.78861111100000003</v>
      </c>
      <c r="O2226">
        <v>0</v>
      </c>
      <c r="P2226">
        <v>1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0.18359692904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0.18359692904</v>
      </c>
    </row>
    <row r="2227" spans="1:31" x14ac:dyDescent="0.3">
      <c r="A2227">
        <v>2577594</v>
      </c>
      <c r="B2227">
        <v>1</v>
      </c>
      <c r="C2227" t="s">
        <v>80</v>
      </c>
      <c r="D2227" t="s">
        <v>103</v>
      </c>
      <c r="E2227" t="s">
        <v>147</v>
      </c>
      <c r="F2227" t="s">
        <v>2129</v>
      </c>
      <c r="G2227" t="s">
        <v>134</v>
      </c>
      <c r="H2227" t="s">
        <v>135</v>
      </c>
      <c r="I2227" t="s">
        <v>136</v>
      </c>
      <c r="J2227" t="s">
        <v>137</v>
      </c>
      <c r="K2227" t="s">
        <v>138</v>
      </c>
      <c r="L2227" t="s">
        <v>6564</v>
      </c>
      <c r="M2227" t="s">
        <v>6565</v>
      </c>
      <c r="N2227">
        <v>1.072777777</v>
      </c>
      <c r="O2227">
        <v>0</v>
      </c>
      <c r="P2227">
        <v>0</v>
      </c>
      <c r="Q2227">
        <v>0</v>
      </c>
      <c r="R2227">
        <v>0</v>
      </c>
      <c r="S2227">
        <v>9</v>
      </c>
      <c r="T2227">
        <v>0</v>
      </c>
      <c r="U2227">
        <v>16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58.610670335181673</v>
      </c>
      <c r="AB2227">
        <v>0</v>
      </c>
      <c r="AC2227">
        <v>1501.3820835008967</v>
      </c>
      <c r="AD2227">
        <v>0</v>
      </c>
      <c r="AE2227">
        <v>1559.9927538360782</v>
      </c>
    </row>
    <row r="2228" spans="1:31" x14ac:dyDescent="0.3">
      <c r="A2228">
        <v>2576598</v>
      </c>
      <c r="B2228">
        <v>1</v>
      </c>
      <c r="C2228" t="s">
        <v>80</v>
      </c>
      <c r="D2228" t="s">
        <v>93</v>
      </c>
      <c r="E2228" t="s">
        <v>155</v>
      </c>
      <c r="F2228" t="s">
        <v>6566</v>
      </c>
      <c r="G2228" t="s">
        <v>1531</v>
      </c>
      <c r="H2228" t="s">
        <v>157</v>
      </c>
      <c r="I2228" t="s">
        <v>136</v>
      </c>
      <c r="J2228" t="s">
        <v>137</v>
      </c>
      <c r="K2228" t="s">
        <v>138</v>
      </c>
      <c r="L2228" t="s">
        <v>6567</v>
      </c>
      <c r="M2228" t="s">
        <v>6568</v>
      </c>
      <c r="N2228">
        <v>3.340833333</v>
      </c>
      <c r="O2228">
        <v>0</v>
      </c>
      <c r="P2228">
        <v>4</v>
      </c>
      <c r="Q2228">
        <v>0</v>
      </c>
      <c r="R2228">
        <v>4</v>
      </c>
      <c r="S2228">
        <v>0</v>
      </c>
      <c r="T2228">
        <v>2</v>
      </c>
      <c r="U2228">
        <v>0</v>
      </c>
      <c r="V2228">
        <v>0</v>
      </c>
      <c r="W2228">
        <v>0</v>
      </c>
      <c r="X2228">
        <v>6.250935067574046</v>
      </c>
      <c r="Y2228">
        <v>0</v>
      </c>
      <c r="Z2228">
        <v>20.130028109132333</v>
      </c>
      <c r="AA2228">
        <v>0</v>
      </c>
      <c r="AB2228">
        <v>50.56740932023267</v>
      </c>
      <c r="AC2228">
        <v>0</v>
      </c>
      <c r="AD2228">
        <v>0</v>
      </c>
      <c r="AE2228">
        <v>76.948372496939044</v>
      </c>
    </row>
    <row r="2229" spans="1:31" x14ac:dyDescent="0.3">
      <c r="A2229">
        <v>2577262</v>
      </c>
      <c r="B2229">
        <v>1</v>
      </c>
      <c r="C2229" t="s">
        <v>80</v>
      </c>
      <c r="D2229" t="s">
        <v>82</v>
      </c>
      <c r="E2229" t="s">
        <v>171</v>
      </c>
      <c r="F2229" t="s">
        <v>6569</v>
      </c>
      <c r="G2229" t="s">
        <v>190</v>
      </c>
      <c r="H2229" t="s">
        <v>157</v>
      </c>
      <c r="I2229" t="s">
        <v>136</v>
      </c>
      <c r="J2229" t="s">
        <v>137</v>
      </c>
      <c r="K2229" t="s">
        <v>138</v>
      </c>
      <c r="L2229" t="s">
        <v>6570</v>
      </c>
      <c r="M2229" t="s">
        <v>6571</v>
      </c>
      <c r="N2229">
        <v>1.1483333330000001</v>
      </c>
      <c r="O2229">
        <v>0</v>
      </c>
      <c r="P2229">
        <v>182</v>
      </c>
      <c r="Q2229">
        <v>0</v>
      </c>
      <c r="R2229">
        <v>0</v>
      </c>
      <c r="S2229">
        <v>0</v>
      </c>
      <c r="T2229">
        <v>6</v>
      </c>
      <c r="U2229">
        <v>0</v>
      </c>
      <c r="V2229">
        <v>0</v>
      </c>
      <c r="W2229">
        <v>0</v>
      </c>
      <c r="X2229">
        <v>58.212568350324787</v>
      </c>
      <c r="Y2229">
        <v>0</v>
      </c>
      <c r="Z2229">
        <v>0</v>
      </c>
      <c r="AA2229">
        <v>0</v>
      </c>
      <c r="AB2229">
        <v>11.107991873953051</v>
      </c>
      <c r="AC2229">
        <v>0</v>
      </c>
      <c r="AD2229">
        <v>0</v>
      </c>
      <c r="AE2229">
        <v>69.320560224277841</v>
      </c>
    </row>
    <row r="2230" spans="1:31" x14ac:dyDescent="0.3">
      <c r="A2230">
        <v>2576767</v>
      </c>
      <c r="B2230">
        <v>1</v>
      </c>
      <c r="C2230" t="s">
        <v>80</v>
      </c>
      <c r="D2230" t="s">
        <v>105</v>
      </c>
      <c r="E2230" t="s">
        <v>171</v>
      </c>
      <c r="F2230" t="s">
        <v>5435</v>
      </c>
      <c r="G2230" t="s">
        <v>190</v>
      </c>
      <c r="H2230" t="s">
        <v>157</v>
      </c>
      <c r="I2230" t="s">
        <v>136</v>
      </c>
      <c r="J2230" t="s">
        <v>137</v>
      </c>
      <c r="K2230" t="s">
        <v>138</v>
      </c>
      <c r="L2230" t="s">
        <v>6572</v>
      </c>
      <c r="M2230" t="s">
        <v>6573</v>
      </c>
      <c r="N2230">
        <v>3.1616666659999999</v>
      </c>
      <c r="O2230">
        <v>0</v>
      </c>
      <c r="P2230">
        <v>255</v>
      </c>
      <c r="Q2230">
        <v>0</v>
      </c>
      <c r="R2230">
        <v>0</v>
      </c>
      <c r="S2230">
        <v>0</v>
      </c>
      <c r="T2230">
        <v>19</v>
      </c>
      <c r="U2230">
        <v>0</v>
      </c>
      <c r="V2230">
        <v>0</v>
      </c>
      <c r="W2230">
        <v>0</v>
      </c>
      <c r="X2230">
        <v>181.46873767463333</v>
      </c>
      <c r="Y2230">
        <v>0</v>
      </c>
      <c r="Z2230">
        <v>0</v>
      </c>
      <c r="AA2230">
        <v>0</v>
      </c>
      <c r="AB2230">
        <v>85.007857018522188</v>
      </c>
      <c r="AC2230">
        <v>0</v>
      </c>
      <c r="AD2230">
        <v>0</v>
      </c>
      <c r="AE2230">
        <v>266.4765946931555</v>
      </c>
    </row>
    <row r="2231" spans="1:31" x14ac:dyDescent="0.3">
      <c r="A2231">
        <v>2577617</v>
      </c>
      <c r="B2231">
        <v>1</v>
      </c>
      <c r="C2231" t="s">
        <v>80</v>
      </c>
      <c r="D2231" t="s">
        <v>92</v>
      </c>
      <c r="E2231" t="s">
        <v>184</v>
      </c>
      <c r="F2231" t="s">
        <v>6574</v>
      </c>
      <c r="G2231" t="s">
        <v>134</v>
      </c>
      <c r="H2231" t="s">
        <v>135</v>
      </c>
      <c r="I2231" t="s">
        <v>136</v>
      </c>
      <c r="J2231" t="s">
        <v>137</v>
      </c>
      <c r="K2231" t="s">
        <v>138</v>
      </c>
      <c r="L2231" t="s">
        <v>6575</v>
      </c>
      <c r="M2231" t="s">
        <v>6576</v>
      </c>
      <c r="N2231">
        <v>1.435277777</v>
      </c>
      <c r="O2231">
        <v>0</v>
      </c>
      <c r="P2231">
        <v>227</v>
      </c>
      <c r="Q2231">
        <v>0</v>
      </c>
      <c r="R2231">
        <v>2</v>
      </c>
      <c r="S2231">
        <v>0</v>
      </c>
      <c r="T2231">
        <v>4</v>
      </c>
      <c r="U2231">
        <v>0</v>
      </c>
      <c r="V2231">
        <v>0</v>
      </c>
      <c r="W2231">
        <v>0</v>
      </c>
      <c r="X2231">
        <v>54.856598821678361</v>
      </c>
      <c r="Y2231">
        <v>0</v>
      </c>
      <c r="Z2231">
        <v>2.1240931028606624</v>
      </c>
      <c r="AA2231">
        <v>0</v>
      </c>
      <c r="AB2231">
        <v>0.188593473944175</v>
      </c>
      <c r="AC2231">
        <v>0</v>
      </c>
      <c r="AD2231">
        <v>0</v>
      </c>
      <c r="AE2231">
        <v>57.169285398483197</v>
      </c>
    </row>
    <row r="2232" spans="1:31" x14ac:dyDescent="0.3">
      <c r="A2232">
        <v>2577285</v>
      </c>
      <c r="B2232">
        <v>1</v>
      </c>
      <c r="C2232" t="s">
        <v>80</v>
      </c>
      <c r="D2232" t="s">
        <v>107</v>
      </c>
      <c r="E2232" t="s">
        <v>171</v>
      </c>
      <c r="F2232" t="s">
        <v>6114</v>
      </c>
      <c r="G2232" t="s">
        <v>190</v>
      </c>
      <c r="H2232" t="s">
        <v>157</v>
      </c>
      <c r="I2232" t="s">
        <v>136</v>
      </c>
      <c r="J2232" t="s">
        <v>137</v>
      </c>
      <c r="K2232" t="s">
        <v>138</v>
      </c>
      <c r="L2232" t="s">
        <v>6577</v>
      </c>
      <c r="M2232" t="s">
        <v>6578</v>
      </c>
      <c r="N2232">
        <v>0.97527777699999996</v>
      </c>
      <c r="O2232">
        <v>0</v>
      </c>
      <c r="P2232">
        <v>77</v>
      </c>
      <c r="Q2232">
        <v>0</v>
      </c>
      <c r="R2232">
        <v>0</v>
      </c>
      <c r="S2232">
        <v>0</v>
      </c>
      <c r="T2232">
        <v>5</v>
      </c>
      <c r="U2232">
        <v>0</v>
      </c>
      <c r="V2232">
        <v>0</v>
      </c>
      <c r="W2232">
        <v>0</v>
      </c>
      <c r="X2232">
        <v>11.33228328140056</v>
      </c>
      <c r="Y2232">
        <v>0</v>
      </c>
      <c r="Z2232">
        <v>0</v>
      </c>
      <c r="AA2232">
        <v>0</v>
      </c>
      <c r="AB2232">
        <v>5.6178157683479997</v>
      </c>
      <c r="AC2232">
        <v>0</v>
      </c>
      <c r="AD2232">
        <v>0</v>
      </c>
      <c r="AE2232">
        <v>16.950099049748559</v>
      </c>
    </row>
    <row r="2233" spans="1:31" x14ac:dyDescent="0.3">
      <c r="A2233">
        <v>2621424</v>
      </c>
      <c r="B2233">
        <v>1</v>
      </c>
      <c r="C2233" t="s">
        <v>80</v>
      </c>
      <c r="D2233" t="s">
        <v>92</v>
      </c>
      <c r="E2233" t="s">
        <v>184</v>
      </c>
      <c r="F2233" t="s">
        <v>6579</v>
      </c>
      <c r="G2233" t="s">
        <v>134</v>
      </c>
      <c r="H2233" t="s">
        <v>135</v>
      </c>
      <c r="I2233" t="s">
        <v>136</v>
      </c>
      <c r="J2233" t="s">
        <v>137</v>
      </c>
      <c r="K2233" t="s">
        <v>138</v>
      </c>
      <c r="L2233" t="s">
        <v>6580</v>
      </c>
      <c r="M2233" t="s">
        <v>6581</v>
      </c>
      <c r="N2233">
        <v>1.75</v>
      </c>
      <c r="O2233">
        <v>3</v>
      </c>
      <c r="P2233">
        <v>725</v>
      </c>
      <c r="Q2233">
        <v>1</v>
      </c>
      <c r="R2233">
        <v>0</v>
      </c>
      <c r="S2233">
        <v>0</v>
      </c>
      <c r="T2233">
        <v>7</v>
      </c>
      <c r="U2233">
        <v>0</v>
      </c>
      <c r="V2233">
        <v>0</v>
      </c>
      <c r="W2233">
        <v>11.755819828979851</v>
      </c>
      <c r="X2233">
        <v>237.35703366416024</v>
      </c>
      <c r="Y2233">
        <v>4.241559814236</v>
      </c>
      <c r="Z2233">
        <v>0</v>
      </c>
      <c r="AA2233">
        <v>0</v>
      </c>
      <c r="AB2233">
        <v>20.524325757396003</v>
      </c>
      <c r="AC2233">
        <v>0</v>
      </c>
      <c r="AD2233">
        <v>0</v>
      </c>
      <c r="AE2233">
        <v>273.87873906477211</v>
      </c>
    </row>
    <row r="2234" spans="1:31" x14ac:dyDescent="0.3">
      <c r="A2234">
        <v>2577308</v>
      </c>
      <c r="B2234">
        <v>1</v>
      </c>
      <c r="C2234" t="s">
        <v>80</v>
      </c>
      <c r="D2234" t="s">
        <v>98</v>
      </c>
      <c r="E2234" t="s">
        <v>147</v>
      </c>
      <c r="F2234" t="s">
        <v>6582</v>
      </c>
      <c r="G2234" t="s">
        <v>134</v>
      </c>
      <c r="H2234" t="s">
        <v>135</v>
      </c>
      <c r="I2234" t="s">
        <v>136</v>
      </c>
      <c r="J2234" t="s">
        <v>137</v>
      </c>
      <c r="K2234" t="s">
        <v>138</v>
      </c>
      <c r="L2234" t="s">
        <v>6583</v>
      </c>
      <c r="M2234" t="s">
        <v>6584</v>
      </c>
      <c r="N2234">
        <v>8.7866666660000003</v>
      </c>
      <c r="O2234">
        <v>0</v>
      </c>
      <c r="P2234">
        <v>202</v>
      </c>
      <c r="Q2234">
        <v>0</v>
      </c>
      <c r="R2234">
        <v>73</v>
      </c>
      <c r="S2234">
        <v>2</v>
      </c>
      <c r="T2234">
        <v>51</v>
      </c>
      <c r="U2234">
        <v>0</v>
      </c>
      <c r="V2234">
        <v>0</v>
      </c>
      <c r="W2234">
        <v>0</v>
      </c>
      <c r="X2234">
        <v>598.49285452856168</v>
      </c>
      <c r="Y2234">
        <v>0</v>
      </c>
      <c r="Z2234">
        <v>598.31643922134901</v>
      </c>
      <c r="AA2234">
        <v>25.165256346629072</v>
      </c>
      <c r="AB2234">
        <v>304.43986137159362</v>
      </c>
      <c r="AC2234">
        <v>0</v>
      </c>
      <c r="AD2234">
        <v>0</v>
      </c>
      <c r="AE2234">
        <v>1526.4144114681335</v>
      </c>
    </row>
    <row r="2235" spans="1:31" x14ac:dyDescent="0.3">
      <c r="A2235">
        <v>2576761</v>
      </c>
      <c r="B2235">
        <v>1</v>
      </c>
      <c r="C2235" t="s">
        <v>81</v>
      </c>
      <c r="D2235" t="s">
        <v>122</v>
      </c>
      <c r="E2235" t="s">
        <v>147</v>
      </c>
      <c r="F2235" t="s">
        <v>2520</v>
      </c>
      <c r="G2235" t="s">
        <v>134</v>
      </c>
      <c r="H2235" t="s">
        <v>135</v>
      </c>
      <c r="I2235" t="s">
        <v>136</v>
      </c>
      <c r="J2235" t="s">
        <v>137</v>
      </c>
      <c r="K2235" t="s">
        <v>138</v>
      </c>
      <c r="L2235" t="s">
        <v>6585</v>
      </c>
      <c r="M2235" t="s">
        <v>6586</v>
      </c>
      <c r="N2235">
        <v>0.67638888799999997</v>
      </c>
      <c r="O2235">
        <v>2</v>
      </c>
      <c r="P2235">
        <v>375</v>
      </c>
      <c r="Q2235">
        <v>46</v>
      </c>
      <c r="R2235">
        <v>20</v>
      </c>
      <c r="S2235">
        <v>2</v>
      </c>
      <c r="T2235">
        <v>48</v>
      </c>
      <c r="U2235">
        <v>0</v>
      </c>
      <c r="V2235">
        <v>0</v>
      </c>
      <c r="W2235">
        <v>0.24959117419197502</v>
      </c>
      <c r="X2235">
        <v>34.239667186844436</v>
      </c>
      <c r="Y2235">
        <v>77.899994307792127</v>
      </c>
      <c r="Z2235">
        <v>5.9136336375154679</v>
      </c>
      <c r="AA2235">
        <v>1.5173760429190626</v>
      </c>
      <c r="AB2235">
        <v>25.098096125435735</v>
      </c>
      <c r="AC2235">
        <v>0</v>
      </c>
      <c r="AD2235">
        <v>0</v>
      </c>
      <c r="AE2235">
        <v>144.91835847469881</v>
      </c>
    </row>
    <row r="2236" spans="1:31" x14ac:dyDescent="0.3">
      <c r="A2236">
        <v>2577139</v>
      </c>
      <c r="B2236">
        <v>1</v>
      </c>
      <c r="C2236" t="s">
        <v>80</v>
      </c>
      <c r="D2236" t="s">
        <v>96</v>
      </c>
      <c r="E2236" t="s">
        <v>171</v>
      </c>
      <c r="F2236" t="s">
        <v>6587</v>
      </c>
      <c r="G2236" t="s">
        <v>311</v>
      </c>
      <c r="H2236" t="s">
        <v>157</v>
      </c>
      <c r="I2236" t="s">
        <v>136</v>
      </c>
      <c r="J2236" t="s">
        <v>3</v>
      </c>
      <c r="K2236" t="s">
        <v>138</v>
      </c>
      <c r="L2236" t="s">
        <v>6588</v>
      </c>
      <c r="M2236" t="s">
        <v>6589</v>
      </c>
      <c r="N2236">
        <v>2.1105555549999999</v>
      </c>
      <c r="O2236">
        <v>0</v>
      </c>
      <c r="P2236">
        <v>88</v>
      </c>
      <c r="Q2236">
        <v>0</v>
      </c>
      <c r="R2236">
        <v>0</v>
      </c>
      <c r="S2236">
        <v>0</v>
      </c>
      <c r="T2236">
        <v>3</v>
      </c>
      <c r="U2236">
        <v>0</v>
      </c>
      <c r="V2236">
        <v>0</v>
      </c>
      <c r="W2236">
        <v>0</v>
      </c>
      <c r="X2236">
        <v>51.617011725260213</v>
      </c>
      <c r="Y2236">
        <v>0</v>
      </c>
      <c r="Z2236">
        <v>0</v>
      </c>
      <c r="AA2236">
        <v>0</v>
      </c>
      <c r="AB2236">
        <v>7.4261404069438495</v>
      </c>
      <c r="AC2236">
        <v>0</v>
      </c>
      <c r="AD2236">
        <v>0</v>
      </c>
      <c r="AE2236">
        <v>59.043152132204064</v>
      </c>
    </row>
    <row r="2237" spans="1:31" x14ac:dyDescent="0.3">
      <c r="A2237">
        <v>2576890</v>
      </c>
      <c r="B2237">
        <v>1</v>
      </c>
      <c r="C2237" t="s">
        <v>81</v>
      </c>
      <c r="D2237" t="s">
        <v>122</v>
      </c>
      <c r="E2237" t="s">
        <v>155</v>
      </c>
      <c r="F2237" t="s">
        <v>6590</v>
      </c>
      <c r="G2237" t="s">
        <v>301</v>
      </c>
      <c r="H2237" t="s">
        <v>157</v>
      </c>
      <c r="I2237" t="s">
        <v>136</v>
      </c>
      <c r="J2237" t="s">
        <v>137</v>
      </c>
      <c r="K2237" t="s">
        <v>144</v>
      </c>
      <c r="L2237" t="s">
        <v>6591</v>
      </c>
      <c r="M2237" t="s">
        <v>6592</v>
      </c>
      <c r="N2237">
        <v>0.62972222200000005</v>
      </c>
      <c r="O2237">
        <v>0</v>
      </c>
      <c r="P2237">
        <v>274</v>
      </c>
      <c r="Q2237">
        <v>0</v>
      </c>
      <c r="R2237">
        <v>0</v>
      </c>
      <c r="S2237">
        <v>0</v>
      </c>
      <c r="T2237">
        <v>13</v>
      </c>
      <c r="U2237">
        <v>0</v>
      </c>
      <c r="V2237">
        <v>0</v>
      </c>
      <c r="W2237">
        <v>0</v>
      </c>
      <c r="X2237">
        <v>35.187340853237956</v>
      </c>
      <c r="Y2237">
        <v>0</v>
      </c>
      <c r="Z2237">
        <v>0</v>
      </c>
      <c r="AA2237">
        <v>0</v>
      </c>
      <c r="AB2237">
        <v>19.06442231067582</v>
      </c>
      <c r="AC2237">
        <v>0</v>
      </c>
      <c r="AD2237">
        <v>0</v>
      </c>
      <c r="AE2237">
        <v>54.251763163913779</v>
      </c>
    </row>
    <row r="2238" spans="1:31" x14ac:dyDescent="0.3">
      <c r="A2238">
        <v>2577245</v>
      </c>
      <c r="B2238">
        <v>1</v>
      </c>
      <c r="C2238" t="s">
        <v>81</v>
      </c>
      <c r="D2238" t="s">
        <v>126</v>
      </c>
      <c r="E2238" t="s">
        <v>184</v>
      </c>
      <c r="F2238" t="s">
        <v>6593</v>
      </c>
      <c r="G2238" t="s">
        <v>1218</v>
      </c>
      <c r="H2238" t="s">
        <v>135</v>
      </c>
      <c r="I2238" t="s">
        <v>136</v>
      </c>
      <c r="J2238" t="s">
        <v>137</v>
      </c>
      <c r="K2238" t="s">
        <v>138</v>
      </c>
      <c r="L2238" t="s">
        <v>6594</v>
      </c>
      <c r="M2238" t="s">
        <v>6595</v>
      </c>
      <c r="N2238">
        <v>4.8838888880000004</v>
      </c>
      <c r="O2238">
        <v>2</v>
      </c>
      <c r="P2238">
        <v>175</v>
      </c>
      <c r="Q2238">
        <v>7</v>
      </c>
      <c r="R2238">
        <v>72</v>
      </c>
      <c r="S2238">
        <v>1</v>
      </c>
      <c r="T2238">
        <v>7</v>
      </c>
      <c r="U2238">
        <v>0</v>
      </c>
      <c r="V2238">
        <v>0</v>
      </c>
      <c r="W2238">
        <v>2.3744113231199999</v>
      </c>
      <c r="X2238">
        <v>104.7634583325133</v>
      </c>
      <c r="Y2238">
        <v>296.94705861894317</v>
      </c>
      <c r="Z2238">
        <v>318.58557528978304</v>
      </c>
      <c r="AA2238">
        <v>7.3542573870505548</v>
      </c>
      <c r="AB2238">
        <v>24.154578462256662</v>
      </c>
      <c r="AC2238">
        <v>0</v>
      </c>
      <c r="AD2238">
        <v>0</v>
      </c>
      <c r="AE2238">
        <v>754.17933941366664</v>
      </c>
    </row>
    <row r="2239" spans="1:31" x14ac:dyDescent="0.3">
      <c r="A2239">
        <v>2577494</v>
      </c>
      <c r="B2239">
        <v>1</v>
      </c>
      <c r="C2239" t="s">
        <v>80</v>
      </c>
      <c r="D2239" t="s">
        <v>108</v>
      </c>
      <c r="E2239" t="s">
        <v>147</v>
      </c>
      <c r="F2239" t="s">
        <v>6596</v>
      </c>
      <c r="G2239" t="s">
        <v>134</v>
      </c>
      <c r="H2239" t="s">
        <v>135</v>
      </c>
      <c r="I2239" t="s">
        <v>136</v>
      </c>
      <c r="J2239" t="s">
        <v>137</v>
      </c>
      <c r="K2239" t="s">
        <v>138</v>
      </c>
      <c r="L2239" t="s">
        <v>6597</v>
      </c>
      <c r="M2239" t="s">
        <v>6598</v>
      </c>
      <c r="N2239">
        <v>0.41749999999999998</v>
      </c>
      <c r="O2239">
        <v>0</v>
      </c>
      <c r="P2239">
        <v>696</v>
      </c>
      <c r="Q2239">
        <v>0</v>
      </c>
      <c r="R2239">
        <v>102</v>
      </c>
      <c r="S2239">
        <v>3</v>
      </c>
      <c r="T2239">
        <v>124</v>
      </c>
      <c r="U2239">
        <v>0</v>
      </c>
      <c r="V2239">
        <v>0</v>
      </c>
      <c r="W2239">
        <v>0</v>
      </c>
      <c r="X2239">
        <v>41.092562574445367</v>
      </c>
      <c r="Y2239">
        <v>0</v>
      </c>
      <c r="Z2239">
        <v>8.3986290124537799</v>
      </c>
      <c r="AA2239">
        <v>3.20508199861872</v>
      </c>
      <c r="AB2239">
        <v>34.311129552928811</v>
      </c>
      <c r="AC2239">
        <v>0</v>
      </c>
      <c r="AD2239">
        <v>0</v>
      </c>
      <c r="AE2239">
        <v>87.007403138446676</v>
      </c>
    </row>
    <row r="2240" spans="1:31" x14ac:dyDescent="0.3">
      <c r="A2240">
        <v>2577385</v>
      </c>
      <c r="B2240">
        <v>1</v>
      </c>
      <c r="C2240" t="s">
        <v>80</v>
      </c>
      <c r="D2240" t="s">
        <v>101</v>
      </c>
      <c r="E2240" t="s">
        <v>155</v>
      </c>
      <c r="F2240" t="s">
        <v>6599</v>
      </c>
      <c r="G2240" t="s">
        <v>177</v>
      </c>
      <c r="H2240" t="s">
        <v>157</v>
      </c>
      <c r="I2240" t="s">
        <v>136</v>
      </c>
      <c r="J2240" t="s">
        <v>137</v>
      </c>
      <c r="K2240" t="s">
        <v>138</v>
      </c>
      <c r="L2240" t="s">
        <v>6600</v>
      </c>
      <c r="M2240" t="s">
        <v>6601</v>
      </c>
      <c r="N2240">
        <v>2.5302777769999998</v>
      </c>
      <c r="O2240">
        <v>0</v>
      </c>
      <c r="P2240">
        <v>111</v>
      </c>
      <c r="Q2240">
        <v>0</v>
      </c>
      <c r="R2240">
        <v>0</v>
      </c>
      <c r="S2240">
        <v>0</v>
      </c>
      <c r="T2240">
        <v>29</v>
      </c>
      <c r="U2240">
        <v>0</v>
      </c>
      <c r="V2240">
        <v>0</v>
      </c>
      <c r="W2240">
        <v>0</v>
      </c>
      <c r="X2240">
        <v>136.8682207129489</v>
      </c>
      <c r="Y2240">
        <v>0</v>
      </c>
      <c r="Z2240">
        <v>0</v>
      </c>
      <c r="AA2240">
        <v>0</v>
      </c>
      <c r="AB2240">
        <v>54.735911374382518</v>
      </c>
      <c r="AC2240">
        <v>0</v>
      </c>
      <c r="AD2240">
        <v>0</v>
      </c>
      <c r="AE2240">
        <v>191.60413208733141</v>
      </c>
    </row>
    <row r="2241" spans="1:31" x14ac:dyDescent="0.3">
      <c r="A2241">
        <v>2576993</v>
      </c>
      <c r="B2241">
        <v>1</v>
      </c>
      <c r="C2241" t="s">
        <v>80</v>
      </c>
      <c r="D2241" t="s">
        <v>88</v>
      </c>
      <c r="E2241" t="s">
        <v>184</v>
      </c>
      <c r="F2241" t="s">
        <v>1141</v>
      </c>
      <c r="G2241" t="s">
        <v>134</v>
      </c>
      <c r="H2241" t="s">
        <v>135</v>
      </c>
      <c r="I2241" t="s">
        <v>136</v>
      </c>
      <c r="J2241" t="s">
        <v>137</v>
      </c>
      <c r="K2241" t="s">
        <v>138</v>
      </c>
      <c r="L2241" t="s">
        <v>6181</v>
      </c>
      <c r="M2241" t="s">
        <v>6602</v>
      </c>
      <c r="N2241">
        <v>0.108611111</v>
      </c>
      <c r="O2241">
        <v>0</v>
      </c>
      <c r="P2241">
        <v>0</v>
      </c>
      <c r="Q2241">
        <v>0</v>
      </c>
      <c r="R2241">
        <v>0</v>
      </c>
      <c r="S2241">
        <v>4</v>
      </c>
      <c r="T2241">
        <v>2</v>
      </c>
      <c r="U2241">
        <v>5</v>
      </c>
      <c r="V2241">
        <v>2</v>
      </c>
      <c r="W2241">
        <v>0</v>
      </c>
      <c r="X2241">
        <v>0</v>
      </c>
      <c r="Y2241">
        <v>0</v>
      </c>
      <c r="Z2241">
        <v>0</v>
      </c>
      <c r="AA2241">
        <v>4.9953937892417413</v>
      </c>
      <c r="AB2241">
        <v>23.172043841272089</v>
      </c>
      <c r="AC2241">
        <v>66.587380416958609</v>
      </c>
      <c r="AD2241">
        <v>14.396551903648534</v>
      </c>
      <c r="AE2241">
        <v>109.15136995112097</v>
      </c>
    </row>
    <row r="2242" spans="1:31" x14ac:dyDescent="0.3">
      <c r="A2242">
        <v>2576704</v>
      </c>
      <c r="B2242">
        <v>1</v>
      </c>
      <c r="C2242" t="s">
        <v>80</v>
      </c>
      <c r="D2242" t="s">
        <v>106</v>
      </c>
      <c r="E2242" t="s">
        <v>184</v>
      </c>
      <c r="F2242" t="s">
        <v>6603</v>
      </c>
      <c r="G2242" t="s">
        <v>318</v>
      </c>
      <c r="H2242" t="s">
        <v>135</v>
      </c>
      <c r="I2242" t="s">
        <v>136</v>
      </c>
      <c r="J2242" t="s">
        <v>137</v>
      </c>
      <c r="K2242" t="s">
        <v>144</v>
      </c>
      <c r="L2242" t="s">
        <v>6604</v>
      </c>
      <c r="M2242" t="s">
        <v>6605</v>
      </c>
      <c r="N2242">
        <v>0.24222222199999999</v>
      </c>
      <c r="O2242">
        <v>0</v>
      </c>
      <c r="P2242">
        <v>4369</v>
      </c>
      <c r="Q2242">
        <v>0</v>
      </c>
      <c r="R2242">
        <v>1</v>
      </c>
      <c r="S2242">
        <v>1</v>
      </c>
      <c r="T2242">
        <v>265</v>
      </c>
      <c r="U2242">
        <v>0</v>
      </c>
      <c r="V2242">
        <v>0</v>
      </c>
      <c r="W2242">
        <v>0</v>
      </c>
      <c r="X2242">
        <v>208.50289767306833</v>
      </c>
      <c r="Y2242">
        <v>0</v>
      </c>
      <c r="Z2242">
        <v>0.2424384130348525</v>
      </c>
      <c r="AA2242">
        <v>2.0471229296333271</v>
      </c>
      <c r="AB2242">
        <v>124.45662306083186</v>
      </c>
      <c r="AC2242">
        <v>0</v>
      </c>
      <c r="AD2242">
        <v>0</v>
      </c>
      <c r="AE2242">
        <v>335.24908207656836</v>
      </c>
    </row>
    <row r="2243" spans="1:31" x14ac:dyDescent="0.3">
      <c r="A2243">
        <v>2577325</v>
      </c>
      <c r="B2243">
        <v>1</v>
      </c>
      <c r="C2243" t="s">
        <v>81</v>
      </c>
      <c r="D2243" t="s">
        <v>118</v>
      </c>
      <c r="E2243" t="s">
        <v>184</v>
      </c>
      <c r="F2243" t="s">
        <v>6606</v>
      </c>
      <c r="G2243" t="s">
        <v>1084</v>
      </c>
      <c r="H2243" t="s">
        <v>135</v>
      </c>
      <c r="I2243" t="s">
        <v>136</v>
      </c>
      <c r="J2243" t="s">
        <v>137</v>
      </c>
      <c r="K2243" t="s">
        <v>138</v>
      </c>
      <c r="L2243" t="s">
        <v>6607</v>
      </c>
      <c r="M2243" t="s">
        <v>6608</v>
      </c>
      <c r="N2243">
        <v>5.7933333329999996</v>
      </c>
      <c r="O2243">
        <v>15</v>
      </c>
      <c r="P2243">
        <v>1399</v>
      </c>
      <c r="Q2243">
        <v>195</v>
      </c>
      <c r="R2243">
        <v>175</v>
      </c>
      <c r="S2243">
        <v>17</v>
      </c>
      <c r="T2243">
        <v>112</v>
      </c>
      <c r="U2243">
        <v>0</v>
      </c>
      <c r="V2243">
        <v>0</v>
      </c>
      <c r="W2243">
        <v>18.373804344880945</v>
      </c>
      <c r="X2243">
        <v>875.2886084907019</v>
      </c>
      <c r="Y2243">
        <v>3897.3714253766097</v>
      </c>
      <c r="Z2243">
        <v>905.41133615149045</v>
      </c>
      <c r="AA2243">
        <v>297.65703044923612</v>
      </c>
      <c r="AB2243">
        <v>179.41674506889404</v>
      </c>
      <c r="AC2243">
        <v>0</v>
      </c>
      <c r="AD2243">
        <v>0</v>
      </c>
      <c r="AE2243">
        <v>6173.5189498818127</v>
      </c>
    </row>
    <row r="2244" spans="1:31" x14ac:dyDescent="0.3">
      <c r="A2244">
        <v>2576615</v>
      </c>
      <c r="B2244">
        <v>1</v>
      </c>
      <c r="C2244" t="s">
        <v>81</v>
      </c>
      <c r="D2244" t="s">
        <v>123</v>
      </c>
      <c r="E2244" t="s">
        <v>147</v>
      </c>
      <c r="F2244" t="s">
        <v>6609</v>
      </c>
      <c r="G2244" t="s">
        <v>134</v>
      </c>
      <c r="H2244" t="s">
        <v>135</v>
      </c>
      <c r="I2244" t="s">
        <v>136</v>
      </c>
      <c r="J2244" t="s">
        <v>137</v>
      </c>
      <c r="K2244" t="s">
        <v>138</v>
      </c>
      <c r="L2244" t="s">
        <v>6610</v>
      </c>
      <c r="M2244" t="s">
        <v>6611</v>
      </c>
      <c r="N2244">
        <v>2.5225</v>
      </c>
      <c r="O2244">
        <v>0</v>
      </c>
      <c r="P2244">
        <v>1</v>
      </c>
      <c r="Q2244">
        <v>0</v>
      </c>
      <c r="R2244">
        <v>35</v>
      </c>
      <c r="S2244">
        <v>0</v>
      </c>
      <c r="T2244">
        <v>6</v>
      </c>
      <c r="U2244">
        <v>0</v>
      </c>
      <c r="V2244">
        <v>0</v>
      </c>
      <c r="W2244">
        <v>0</v>
      </c>
      <c r="X2244">
        <v>4.3280267026280379</v>
      </c>
      <c r="Y2244">
        <v>0</v>
      </c>
      <c r="Z2244">
        <v>105.53050512293272</v>
      </c>
      <c r="AA2244">
        <v>0</v>
      </c>
      <c r="AB2244">
        <v>9.8020227760134748</v>
      </c>
      <c r="AC2244">
        <v>0</v>
      </c>
      <c r="AD2244">
        <v>0</v>
      </c>
      <c r="AE2244">
        <v>119.66055460157423</v>
      </c>
    </row>
    <row r="2245" spans="1:31" x14ac:dyDescent="0.3">
      <c r="A2245">
        <v>2577411</v>
      </c>
      <c r="B2245">
        <v>1</v>
      </c>
      <c r="C2245" t="s">
        <v>81</v>
      </c>
      <c r="D2245" t="s">
        <v>127</v>
      </c>
      <c r="E2245" t="s">
        <v>147</v>
      </c>
      <c r="F2245" t="s">
        <v>1871</v>
      </c>
      <c r="G2245" t="s">
        <v>134</v>
      </c>
      <c r="H2245" t="s">
        <v>135</v>
      </c>
      <c r="I2245" t="s">
        <v>136</v>
      </c>
      <c r="J2245" t="s">
        <v>137</v>
      </c>
      <c r="K2245" t="s">
        <v>138</v>
      </c>
      <c r="L2245" t="s">
        <v>6612</v>
      </c>
      <c r="M2245" t="s">
        <v>6613</v>
      </c>
      <c r="N2245">
        <v>0.99944444399999999</v>
      </c>
      <c r="O2245">
        <v>13</v>
      </c>
      <c r="P2245">
        <v>1554</v>
      </c>
      <c r="Q2245">
        <v>295</v>
      </c>
      <c r="R2245">
        <v>176</v>
      </c>
      <c r="S2245">
        <v>24</v>
      </c>
      <c r="T2245">
        <v>174</v>
      </c>
      <c r="U2245">
        <v>1</v>
      </c>
      <c r="V2245">
        <v>0</v>
      </c>
      <c r="W2245">
        <v>6.7343465831225933</v>
      </c>
      <c r="X2245">
        <v>301.23195763482607</v>
      </c>
      <c r="Y2245">
        <v>454.97655705925791</v>
      </c>
      <c r="Z2245">
        <v>239.04203339720499</v>
      </c>
      <c r="AA2245">
        <v>111.82218043139642</v>
      </c>
      <c r="AB2245">
        <v>96.023120090049659</v>
      </c>
      <c r="AC2245">
        <v>22.414526864149146</v>
      </c>
      <c r="AD2245">
        <v>0</v>
      </c>
      <c r="AE2245">
        <v>1232.2447220600068</v>
      </c>
    </row>
    <row r="2246" spans="1:31" x14ac:dyDescent="0.3">
      <c r="A2246">
        <v>2577162</v>
      </c>
      <c r="B2246">
        <v>1</v>
      </c>
      <c r="C2246" t="s">
        <v>81</v>
      </c>
      <c r="D2246" t="s">
        <v>127</v>
      </c>
      <c r="E2246" t="s">
        <v>147</v>
      </c>
      <c r="F2246" t="s">
        <v>1721</v>
      </c>
      <c r="G2246" t="s">
        <v>134</v>
      </c>
      <c r="H2246" t="s">
        <v>135</v>
      </c>
      <c r="I2246" t="s">
        <v>136</v>
      </c>
      <c r="J2246" t="s">
        <v>137</v>
      </c>
      <c r="K2246" t="s">
        <v>138</v>
      </c>
      <c r="L2246" t="s">
        <v>6614</v>
      </c>
      <c r="M2246" t="s">
        <v>6615</v>
      </c>
      <c r="N2246">
        <v>0.29861111099999998</v>
      </c>
      <c r="O2246">
        <v>9</v>
      </c>
      <c r="P2246">
        <v>3</v>
      </c>
      <c r="Q2246">
        <v>281</v>
      </c>
      <c r="R2246">
        <v>42</v>
      </c>
      <c r="S2246">
        <v>17</v>
      </c>
      <c r="T2246">
        <v>2</v>
      </c>
      <c r="U2246">
        <v>0</v>
      </c>
      <c r="V2246">
        <v>0</v>
      </c>
      <c r="W2246">
        <v>1.4323127394461457</v>
      </c>
      <c r="X2246">
        <v>0.68705594738220843</v>
      </c>
      <c r="Y2246">
        <v>245.77392527089009</v>
      </c>
      <c r="Z2246">
        <v>72.220904666210004</v>
      </c>
      <c r="AA2246">
        <v>28.948793847063065</v>
      </c>
      <c r="AB2246">
        <v>0.71184316145920834</v>
      </c>
      <c r="AC2246">
        <v>0</v>
      </c>
      <c r="AD2246">
        <v>0</v>
      </c>
      <c r="AE2246">
        <v>349.77483563245079</v>
      </c>
    </row>
    <row r="2247" spans="1:31" x14ac:dyDescent="0.3">
      <c r="A2247">
        <v>2576721</v>
      </c>
      <c r="B2247">
        <v>1</v>
      </c>
      <c r="C2247" t="s">
        <v>80</v>
      </c>
      <c r="D2247" t="s">
        <v>99</v>
      </c>
      <c r="E2247" t="s">
        <v>155</v>
      </c>
      <c r="F2247" t="s">
        <v>1631</v>
      </c>
      <c r="G2247" t="s">
        <v>301</v>
      </c>
      <c r="H2247" t="s">
        <v>157</v>
      </c>
      <c r="I2247" t="s">
        <v>136</v>
      </c>
      <c r="J2247" t="s">
        <v>137</v>
      </c>
      <c r="K2247" t="s">
        <v>144</v>
      </c>
      <c r="L2247" t="s">
        <v>6616</v>
      </c>
      <c r="M2247" t="s">
        <v>6617</v>
      </c>
      <c r="N2247">
        <v>8.1408333329999998</v>
      </c>
      <c r="O2247">
        <v>0</v>
      </c>
      <c r="P2247">
        <v>25</v>
      </c>
      <c r="Q2247">
        <v>0</v>
      </c>
      <c r="R2247">
        <v>1</v>
      </c>
      <c r="S2247">
        <v>0</v>
      </c>
      <c r="T2247">
        <v>8</v>
      </c>
      <c r="U2247">
        <v>0</v>
      </c>
      <c r="V2247">
        <v>0</v>
      </c>
      <c r="W2247">
        <v>0</v>
      </c>
      <c r="X2247">
        <v>112.22592229066701</v>
      </c>
      <c r="Y2247">
        <v>0</v>
      </c>
      <c r="Z2247">
        <v>0.12420533448054001</v>
      </c>
      <c r="AA2247">
        <v>0</v>
      </c>
      <c r="AB2247">
        <v>41.577198684811989</v>
      </c>
      <c r="AC2247">
        <v>0</v>
      </c>
      <c r="AD2247">
        <v>0</v>
      </c>
      <c r="AE2247">
        <v>153.92732630995954</v>
      </c>
    </row>
    <row r="2248" spans="1:31" x14ac:dyDescent="0.3">
      <c r="A2248">
        <v>2576827</v>
      </c>
      <c r="B2248">
        <v>1</v>
      </c>
      <c r="C2248" t="s">
        <v>80</v>
      </c>
      <c r="D2248" t="s">
        <v>97</v>
      </c>
      <c r="E2248" t="s">
        <v>155</v>
      </c>
      <c r="F2248" t="s">
        <v>1305</v>
      </c>
      <c r="G2248" t="s">
        <v>301</v>
      </c>
      <c r="H2248" t="s">
        <v>157</v>
      </c>
      <c r="I2248" t="s">
        <v>136</v>
      </c>
      <c r="J2248" t="s">
        <v>137</v>
      </c>
      <c r="K2248" t="s">
        <v>144</v>
      </c>
      <c r="L2248" t="s">
        <v>6618</v>
      </c>
      <c r="M2248" t="s">
        <v>6619</v>
      </c>
      <c r="N2248">
        <v>7.2541666659999997</v>
      </c>
      <c r="O2248">
        <v>0</v>
      </c>
      <c r="P2248">
        <v>276</v>
      </c>
      <c r="Q2248">
        <v>0</v>
      </c>
      <c r="R2248">
        <v>2</v>
      </c>
      <c r="S2248">
        <v>0</v>
      </c>
      <c r="T2248">
        <v>32</v>
      </c>
      <c r="U2248">
        <v>0</v>
      </c>
      <c r="V2248">
        <v>0</v>
      </c>
      <c r="W2248">
        <v>0</v>
      </c>
      <c r="X2248">
        <v>417.09023876288273</v>
      </c>
      <c r="Y2248">
        <v>0</v>
      </c>
      <c r="Z2248">
        <v>1.7318746421226403</v>
      </c>
      <c r="AA2248">
        <v>0</v>
      </c>
      <c r="AB2248">
        <v>221.52749417344671</v>
      </c>
      <c r="AC2248">
        <v>0</v>
      </c>
      <c r="AD2248">
        <v>0</v>
      </c>
      <c r="AE2248">
        <v>640.34960757845215</v>
      </c>
    </row>
    <row r="2249" spans="1:31" x14ac:dyDescent="0.3">
      <c r="A2249">
        <v>2577511</v>
      </c>
      <c r="B2249">
        <v>1</v>
      </c>
      <c r="C2249" t="s">
        <v>80</v>
      </c>
      <c r="D2249" t="s">
        <v>92</v>
      </c>
      <c r="E2249" t="s">
        <v>147</v>
      </c>
      <c r="F2249" t="s">
        <v>6620</v>
      </c>
      <c r="G2249" t="s">
        <v>134</v>
      </c>
      <c r="H2249" t="s">
        <v>135</v>
      </c>
      <c r="I2249" t="s">
        <v>136</v>
      </c>
      <c r="J2249" t="s">
        <v>137</v>
      </c>
      <c r="K2249" t="s">
        <v>138</v>
      </c>
      <c r="L2249" t="s">
        <v>6621</v>
      </c>
      <c r="M2249" t="s">
        <v>6622</v>
      </c>
      <c r="N2249">
        <v>0.98527777699999997</v>
      </c>
      <c r="O2249">
        <v>7</v>
      </c>
      <c r="P2249">
        <v>2592</v>
      </c>
      <c r="Q2249">
        <v>2</v>
      </c>
      <c r="R2249">
        <v>26</v>
      </c>
      <c r="S2249">
        <v>13</v>
      </c>
      <c r="T2249">
        <v>229</v>
      </c>
      <c r="U2249">
        <v>1</v>
      </c>
      <c r="V2249">
        <v>1</v>
      </c>
      <c r="W2249">
        <v>31.81253533200433</v>
      </c>
      <c r="X2249">
        <v>554.4143182156289</v>
      </c>
      <c r="Y2249">
        <v>1.0318150419358687</v>
      </c>
      <c r="Z2249">
        <v>7.1496998705421415</v>
      </c>
      <c r="AA2249">
        <v>53.491136290690093</v>
      </c>
      <c r="AB2249">
        <v>111.5601562957457</v>
      </c>
      <c r="AC2249">
        <v>0.49714783214834007</v>
      </c>
      <c r="AD2249">
        <v>0</v>
      </c>
      <c r="AE2249">
        <v>759.95680887869537</v>
      </c>
    </row>
    <row r="2250" spans="1:31" x14ac:dyDescent="0.3">
      <c r="A2250">
        <v>2577119</v>
      </c>
      <c r="B2250">
        <v>1</v>
      </c>
      <c r="C2250" t="s">
        <v>80</v>
      </c>
      <c r="D2250" t="s">
        <v>98</v>
      </c>
      <c r="E2250" t="s">
        <v>155</v>
      </c>
      <c r="F2250" t="s">
        <v>6623</v>
      </c>
      <c r="G2250" t="s">
        <v>206</v>
      </c>
      <c r="H2250" t="s">
        <v>157</v>
      </c>
      <c r="I2250" t="s">
        <v>136</v>
      </c>
      <c r="J2250" t="s">
        <v>137</v>
      </c>
      <c r="K2250" t="s">
        <v>138</v>
      </c>
      <c r="L2250" t="s">
        <v>6624</v>
      </c>
      <c r="M2250" t="s">
        <v>6625</v>
      </c>
      <c r="N2250">
        <v>3.0419444439999999</v>
      </c>
      <c r="O2250">
        <v>0</v>
      </c>
      <c r="P2250">
        <v>0</v>
      </c>
      <c r="Q2250">
        <v>0</v>
      </c>
      <c r="R2250">
        <v>9</v>
      </c>
      <c r="S2250">
        <v>0</v>
      </c>
      <c r="T2250">
        <v>1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22.358970382924287</v>
      </c>
      <c r="AA2250">
        <v>0</v>
      </c>
      <c r="AB2250">
        <v>5.2604731887821672E-2</v>
      </c>
      <c r="AC2250">
        <v>0</v>
      </c>
      <c r="AD2250">
        <v>0</v>
      </c>
      <c r="AE2250">
        <v>22.411575114812109</v>
      </c>
    </row>
    <row r="2251" spans="1:31" x14ac:dyDescent="0.3">
      <c r="A2251">
        <v>2576718</v>
      </c>
      <c r="B2251">
        <v>1</v>
      </c>
      <c r="C2251" t="s">
        <v>80</v>
      </c>
      <c r="D2251" t="s">
        <v>83</v>
      </c>
      <c r="E2251" t="s">
        <v>171</v>
      </c>
      <c r="F2251" t="s">
        <v>6626</v>
      </c>
      <c r="G2251" t="s">
        <v>301</v>
      </c>
      <c r="H2251" t="s">
        <v>157</v>
      </c>
      <c r="I2251" t="s">
        <v>136</v>
      </c>
      <c r="J2251" t="s">
        <v>137</v>
      </c>
      <c r="K2251" t="s">
        <v>144</v>
      </c>
      <c r="L2251" t="s">
        <v>6627</v>
      </c>
      <c r="M2251" t="s">
        <v>6628</v>
      </c>
      <c r="N2251">
        <v>6.6958333330000004</v>
      </c>
      <c r="O2251">
        <v>0</v>
      </c>
      <c r="P2251">
        <v>22</v>
      </c>
      <c r="Q2251">
        <v>0</v>
      </c>
      <c r="R2251">
        <v>0</v>
      </c>
      <c r="S2251">
        <v>0</v>
      </c>
      <c r="T2251">
        <v>11</v>
      </c>
      <c r="U2251">
        <v>0</v>
      </c>
      <c r="V2251">
        <v>1</v>
      </c>
      <c r="W2251">
        <v>0</v>
      </c>
      <c r="X2251">
        <v>49.48278972462527</v>
      </c>
      <c r="Y2251">
        <v>0</v>
      </c>
      <c r="Z2251">
        <v>0</v>
      </c>
      <c r="AA2251">
        <v>0</v>
      </c>
      <c r="AB2251">
        <v>385.75312490227964</v>
      </c>
      <c r="AC2251">
        <v>0</v>
      </c>
      <c r="AD2251">
        <v>884.60794700492625</v>
      </c>
      <c r="AE2251">
        <v>1319.8438616318313</v>
      </c>
    </row>
    <row r="2252" spans="1:31" x14ac:dyDescent="0.3">
      <c r="A2252">
        <v>2576741</v>
      </c>
      <c r="B2252">
        <v>1</v>
      </c>
      <c r="C2252" t="s">
        <v>80</v>
      </c>
      <c r="D2252" t="s">
        <v>104</v>
      </c>
      <c r="E2252" t="s">
        <v>132</v>
      </c>
      <c r="F2252" t="s">
        <v>6404</v>
      </c>
      <c r="G2252" t="s">
        <v>301</v>
      </c>
      <c r="H2252" t="s">
        <v>135</v>
      </c>
      <c r="I2252" t="s">
        <v>136</v>
      </c>
      <c r="J2252" t="s">
        <v>137</v>
      </c>
      <c r="K2252" t="s">
        <v>144</v>
      </c>
      <c r="L2252" t="s">
        <v>6629</v>
      </c>
      <c r="M2252" t="s">
        <v>6630</v>
      </c>
      <c r="N2252">
        <v>2.5611111110000002</v>
      </c>
      <c r="O2252">
        <v>16</v>
      </c>
      <c r="P2252">
        <v>289</v>
      </c>
      <c r="Q2252">
        <v>25</v>
      </c>
      <c r="R2252">
        <v>23</v>
      </c>
      <c r="S2252">
        <v>50</v>
      </c>
      <c r="T2252">
        <v>34</v>
      </c>
      <c r="U2252">
        <v>15</v>
      </c>
      <c r="V2252">
        <v>2</v>
      </c>
      <c r="W2252">
        <v>34.119054404028674</v>
      </c>
      <c r="X2252">
        <v>197.26293561713567</v>
      </c>
      <c r="Y2252">
        <v>146.39575228094031</v>
      </c>
      <c r="Z2252">
        <v>84.040728378555002</v>
      </c>
      <c r="AA2252">
        <v>2059.3678172604018</v>
      </c>
      <c r="AB2252">
        <v>142.34630037975049</v>
      </c>
      <c r="AC2252">
        <v>19118.191736204131</v>
      </c>
      <c r="AD2252">
        <v>284.87293093689982</v>
      </c>
      <c r="AE2252">
        <v>22066.597255461846</v>
      </c>
    </row>
    <row r="2253" spans="1:31" x14ac:dyDescent="0.3">
      <c r="A2253">
        <v>2577620</v>
      </c>
      <c r="B2253">
        <v>1</v>
      </c>
      <c r="C2253" t="s">
        <v>80</v>
      </c>
      <c r="D2253" t="s">
        <v>83</v>
      </c>
      <c r="E2253" t="s">
        <v>184</v>
      </c>
      <c r="F2253" t="s">
        <v>6631</v>
      </c>
      <c r="G2253" t="s">
        <v>149</v>
      </c>
      <c r="H2253" t="s">
        <v>135</v>
      </c>
      <c r="I2253" t="s">
        <v>136</v>
      </c>
      <c r="J2253" t="s">
        <v>137</v>
      </c>
      <c r="K2253" t="s">
        <v>138</v>
      </c>
      <c r="L2253" t="s">
        <v>6632</v>
      </c>
      <c r="M2253" t="s">
        <v>6633</v>
      </c>
      <c r="N2253">
        <v>4.9783333330000001</v>
      </c>
      <c r="O2253">
        <v>0</v>
      </c>
      <c r="P2253">
        <v>102</v>
      </c>
      <c r="Q2253">
        <v>0</v>
      </c>
      <c r="R2253">
        <v>2</v>
      </c>
      <c r="S2253">
        <v>0</v>
      </c>
      <c r="T2253">
        <v>11</v>
      </c>
      <c r="U2253">
        <v>0</v>
      </c>
      <c r="V2253">
        <v>0</v>
      </c>
      <c r="W2253">
        <v>0</v>
      </c>
      <c r="X2253">
        <v>99.112781513474275</v>
      </c>
      <c r="Y2253">
        <v>0</v>
      </c>
      <c r="Z2253">
        <v>0</v>
      </c>
      <c r="AA2253">
        <v>0</v>
      </c>
      <c r="AB2253">
        <v>26.978869781034259</v>
      </c>
      <c r="AC2253">
        <v>0</v>
      </c>
      <c r="AD2253">
        <v>0</v>
      </c>
      <c r="AE2253">
        <v>126.09165129450854</v>
      </c>
    </row>
    <row r="2254" spans="1:31" x14ac:dyDescent="0.3">
      <c r="A2254">
        <v>2577073</v>
      </c>
      <c r="B2254">
        <v>1</v>
      </c>
      <c r="C2254" t="s">
        <v>80</v>
      </c>
      <c r="D2254" t="s">
        <v>83</v>
      </c>
      <c r="E2254" t="s">
        <v>141</v>
      </c>
      <c r="F2254" t="s">
        <v>6634</v>
      </c>
      <c r="G2254" t="s">
        <v>301</v>
      </c>
      <c r="H2254" t="s">
        <v>135</v>
      </c>
      <c r="I2254" t="s">
        <v>136</v>
      </c>
      <c r="J2254" t="s">
        <v>137</v>
      </c>
      <c r="K2254" t="s">
        <v>138</v>
      </c>
      <c r="L2254" t="s">
        <v>6635</v>
      </c>
      <c r="M2254" t="s">
        <v>6636</v>
      </c>
      <c r="N2254">
        <v>1.6277777769999999</v>
      </c>
      <c r="O2254">
        <v>0</v>
      </c>
      <c r="P2254">
        <v>0</v>
      </c>
      <c r="Q2254">
        <v>0</v>
      </c>
      <c r="R2254">
        <v>0</v>
      </c>
      <c r="S2254">
        <v>1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3.6258509929605558</v>
      </c>
      <c r="AB2254">
        <v>0</v>
      </c>
      <c r="AC2254">
        <v>0</v>
      </c>
      <c r="AD2254">
        <v>0</v>
      </c>
      <c r="AE2254">
        <v>3.6258509929605558</v>
      </c>
    </row>
    <row r="2255" spans="1:31" x14ac:dyDescent="0.3">
      <c r="A2255">
        <v>2576887</v>
      </c>
      <c r="B2255">
        <v>1</v>
      </c>
      <c r="C2255" t="s">
        <v>80</v>
      </c>
      <c r="D2255" t="s">
        <v>96</v>
      </c>
      <c r="E2255" t="s">
        <v>132</v>
      </c>
      <c r="F2255" t="s">
        <v>6637</v>
      </c>
      <c r="G2255" t="s">
        <v>134</v>
      </c>
      <c r="H2255" t="s">
        <v>276</v>
      </c>
      <c r="I2255" t="s">
        <v>136</v>
      </c>
      <c r="J2255" t="s">
        <v>137</v>
      </c>
      <c r="K2255" t="s">
        <v>138</v>
      </c>
      <c r="L2255" t="s">
        <v>6638</v>
      </c>
      <c r="M2255" t="s">
        <v>6639</v>
      </c>
      <c r="N2255">
        <v>0.63527777699999999</v>
      </c>
      <c r="O2255">
        <v>0</v>
      </c>
      <c r="P2255">
        <v>289</v>
      </c>
      <c r="Q2255">
        <v>10</v>
      </c>
      <c r="R2255">
        <v>31</v>
      </c>
      <c r="S2255">
        <v>13</v>
      </c>
      <c r="T2255">
        <v>59</v>
      </c>
      <c r="U2255">
        <v>4</v>
      </c>
      <c r="V2255">
        <v>0</v>
      </c>
      <c r="W2255">
        <v>0</v>
      </c>
      <c r="X2255">
        <v>56.849144150377398</v>
      </c>
      <c r="Y2255">
        <v>9.4240436356039066</v>
      </c>
      <c r="Z2255">
        <v>12.668935519971608</v>
      </c>
      <c r="AA2255">
        <v>89.210568771858021</v>
      </c>
      <c r="AB2255">
        <v>34.617409801056482</v>
      </c>
      <c r="AC2255">
        <v>501.81896530737288</v>
      </c>
      <c r="AD2255">
        <v>0</v>
      </c>
      <c r="AE2255">
        <v>704.5890671862403</v>
      </c>
    </row>
    <row r="2256" spans="1:31" x14ac:dyDescent="0.3">
      <c r="A2256">
        <v>2576764</v>
      </c>
      <c r="B2256">
        <v>1</v>
      </c>
      <c r="C2256" t="s">
        <v>81</v>
      </c>
      <c r="D2256" t="s">
        <v>127</v>
      </c>
      <c r="E2256" t="s">
        <v>184</v>
      </c>
      <c r="F2256" t="s">
        <v>6640</v>
      </c>
      <c r="G2256" t="s">
        <v>202</v>
      </c>
      <c r="H2256" t="s">
        <v>135</v>
      </c>
      <c r="I2256" t="s">
        <v>136</v>
      </c>
      <c r="J2256" t="s">
        <v>137</v>
      </c>
      <c r="K2256" t="s">
        <v>138</v>
      </c>
      <c r="L2256" t="s">
        <v>6641</v>
      </c>
      <c r="M2256" t="s">
        <v>6642</v>
      </c>
      <c r="N2256">
        <v>0.67472222199999998</v>
      </c>
      <c r="O2256">
        <v>0</v>
      </c>
      <c r="P2256">
        <v>0</v>
      </c>
      <c r="Q2256">
        <v>9</v>
      </c>
      <c r="R2256">
        <v>0</v>
      </c>
      <c r="S2256">
        <v>7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34.552542978358318</v>
      </c>
      <c r="Z2256">
        <v>0</v>
      </c>
      <c r="AA2256">
        <v>106.33444131516035</v>
      </c>
      <c r="AB2256">
        <v>0</v>
      </c>
      <c r="AC2256">
        <v>0</v>
      </c>
      <c r="AD2256">
        <v>0</v>
      </c>
      <c r="AE2256">
        <v>140.88698429351865</v>
      </c>
    </row>
    <row r="2257" spans="1:31" x14ac:dyDescent="0.3">
      <c r="A2257">
        <v>2577428</v>
      </c>
      <c r="B2257">
        <v>1</v>
      </c>
      <c r="C2257" t="s">
        <v>80</v>
      </c>
      <c r="D2257" t="s">
        <v>104</v>
      </c>
      <c r="E2257" t="s">
        <v>132</v>
      </c>
      <c r="F2257" t="s">
        <v>6643</v>
      </c>
      <c r="G2257" t="s">
        <v>134</v>
      </c>
      <c r="H2257" t="s">
        <v>135</v>
      </c>
      <c r="I2257" t="s">
        <v>136</v>
      </c>
      <c r="J2257" t="s">
        <v>137</v>
      </c>
      <c r="K2257" t="s">
        <v>138</v>
      </c>
      <c r="L2257" t="s">
        <v>6644</v>
      </c>
      <c r="M2257" t="s">
        <v>6645</v>
      </c>
      <c r="N2257">
        <v>0.195566666</v>
      </c>
      <c r="O2257">
        <v>0</v>
      </c>
      <c r="P2257">
        <v>0</v>
      </c>
      <c r="Q2257">
        <v>0</v>
      </c>
      <c r="R2257">
        <v>0</v>
      </c>
      <c r="S2257">
        <v>3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83.446960352852813</v>
      </c>
      <c r="AB2257">
        <v>0</v>
      </c>
      <c r="AC2257">
        <v>0</v>
      </c>
      <c r="AD2257">
        <v>0</v>
      </c>
      <c r="AE2257">
        <v>83.446960352852813</v>
      </c>
    </row>
    <row r="2258" spans="1:31" x14ac:dyDescent="0.3">
      <c r="A2258">
        <v>2577388</v>
      </c>
      <c r="B2258">
        <v>1</v>
      </c>
      <c r="C2258" t="s">
        <v>81</v>
      </c>
      <c r="D2258" t="s">
        <v>123</v>
      </c>
      <c r="E2258" t="s">
        <v>147</v>
      </c>
      <c r="F2258" t="s">
        <v>6646</v>
      </c>
      <c r="G2258" t="s">
        <v>134</v>
      </c>
      <c r="H2258" t="s">
        <v>135</v>
      </c>
      <c r="I2258" t="s">
        <v>136</v>
      </c>
      <c r="J2258" t="s">
        <v>137</v>
      </c>
      <c r="K2258" t="s">
        <v>138</v>
      </c>
      <c r="L2258" t="s">
        <v>6647</v>
      </c>
      <c r="M2258" t="s">
        <v>6648</v>
      </c>
      <c r="N2258">
        <v>1.0872222220000001</v>
      </c>
      <c r="O2258">
        <v>6</v>
      </c>
      <c r="P2258">
        <v>396</v>
      </c>
      <c r="Q2258">
        <v>303</v>
      </c>
      <c r="R2258">
        <v>345</v>
      </c>
      <c r="S2258">
        <v>25</v>
      </c>
      <c r="T2258">
        <v>68</v>
      </c>
      <c r="U2258">
        <v>1</v>
      </c>
      <c r="V2258">
        <v>0</v>
      </c>
      <c r="W2258">
        <v>9.8683449419969449</v>
      </c>
      <c r="X2258">
        <v>115.54814217817484</v>
      </c>
      <c r="Y2258">
        <v>903.00270482177473</v>
      </c>
      <c r="Z2258">
        <v>734.54493719308687</v>
      </c>
      <c r="AA2258">
        <v>26.755147643430487</v>
      </c>
      <c r="AB2258">
        <v>73.881798034070457</v>
      </c>
      <c r="AC2258">
        <v>89.924009415543324</v>
      </c>
      <c r="AD2258">
        <v>0</v>
      </c>
      <c r="AE2258">
        <v>1953.525084228078</v>
      </c>
    </row>
    <row r="2259" spans="1:31" x14ac:dyDescent="0.3">
      <c r="A2259">
        <v>2576641</v>
      </c>
      <c r="B2259">
        <v>1</v>
      </c>
      <c r="C2259" t="s">
        <v>81</v>
      </c>
      <c r="D2259" t="s">
        <v>118</v>
      </c>
      <c r="E2259" t="s">
        <v>184</v>
      </c>
      <c r="F2259" t="s">
        <v>6649</v>
      </c>
      <c r="G2259" t="s">
        <v>149</v>
      </c>
      <c r="H2259" t="s">
        <v>135</v>
      </c>
      <c r="I2259" t="s">
        <v>136</v>
      </c>
      <c r="J2259" t="s">
        <v>137</v>
      </c>
      <c r="K2259" t="s">
        <v>138</v>
      </c>
      <c r="L2259" t="s">
        <v>6650</v>
      </c>
      <c r="M2259" t="s">
        <v>6651</v>
      </c>
      <c r="N2259">
        <v>1.5916666660000001</v>
      </c>
      <c r="O2259">
        <v>0</v>
      </c>
      <c r="P2259">
        <v>160</v>
      </c>
      <c r="Q2259">
        <v>0</v>
      </c>
      <c r="R2259">
        <v>29</v>
      </c>
      <c r="S2259">
        <v>0</v>
      </c>
      <c r="T2259">
        <v>14</v>
      </c>
      <c r="U2259">
        <v>0</v>
      </c>
      <c r="V2259">
        <v>0</v>
      </c>
      <c r="W2259">
        <v>0</v>
      </c>
      <c r="X2259">
        <v>45.137889062721889</v>
      </c>
      <c r="Y2259">
        <v>0</v>
      </c>
      <c r="Z2259">
        <v>20.550072103811896</v>
      </c>
      <c r="AA2259">
        <v>0</v>
      </c>
      <c r="AB2259">
        <v>4.0006674215703137</v>
      </c>
      <c r="AC2259">
        <v>0</v>
      </c>
      <c r="AD2259">
        <v>0</v>
      </c>
      <c r="AE2259">
        <v>69.688628588104095</v>
      </c>
    </row>
    <row r="2260" spans="1:31" x14ac:dyDescent="0.3">
      <c r="A2260">
        <v>2577282</v>
      </c>
      <c r="B2260">
        <v>1</v>
      </c>
      <c r="C2260" t="s">
        <v>81</v>
      </c>
      <c r="D2260" t="s">
        <v>115</v>
      </c>
      <c r="E2260" t="s">
        <v>171</v>
      </c>
      <c r="F2260" t="s">
        <v>6652</v>
      </c>
      <c r="G2260" t="s">
        <v>190</v>
      </c>
      <c r="H2260" t="s">
        <v>157</v>
      </c>
      <c r="I2260" t="s">
        <v>136</v>
      </c>
      <c r="J2260" t="s">
        <v>137</v>
      </c>
      <c r="K2260" t="s">
        <v>138</v>
      </c>
      <c r="L2260" t="s">
        <v>6653</v>
      </c>
      <c r="M2260" t="s">
        <v>6654</v>
      </c>
      <c r="N2260">
        <v>2.6016666659999999</v>
      </c>
      <c r="O2260">
        <v>0</v>
      </c>
      <c r="P2260">
        <v>25</v>
      </c>
      <c r="Q2260">
        <v>0</v>
      </c>
      <c r="R2260">
        <v>3</v>
      </c>
      <c r="S2260">
        <v>0</v>
      </c>
      <c r="T2260">
        <v>3</v>
      </c>
      <c r="U2260">
        <v>0</v>
      </c>
      <c r="V2260">
        <v>0</v>
      </c>
      <c r="W2260">
        <v>0</v>
      </c>
      <c r="X2260">
        <v>6.1014822507545405</v>
      </c>
      <c r="Y2260">
        <v>0</v>
      </c>
      <c r="Z2260">
        <v>1.4092747682963001</v>
      </c>
      <c r="AA2260">
        <v>0</v>
      </c>
      <c r="AB2260">
        <v>5.6081917446074989</v>
      </c>
      <c r="AC2260">
        <v>0</v>
      </c>
      <c r="AD2260">
        <v>0</v>
      </c>
      <c r="AE2260">
        <v>13.11894876365834</v>
      </c>
    </row>
    <row r="2261" spans="1:31" x14ac:dyDescent="0.3">
      <c r="A2261">
        <v>2576595</v>
      </c>
      <c r="B2261">
        <v>1</v>
      </c>
      <c r="C2261" t="s">
        <v>80</v>
      </c>
      <c r="D2261" t="s">
        <v>104</v>
      </c>
      <c r="E2261" t="s">
        <v>147</v>
      </c>
      <c r="F2261" t="s">
        <v>1578</v>
      </c>
      <c r="G2261" t="s">
        <v>134</v>
      </c>
      <c r="H2261" t="s">
        <v>135</v>
      </c>
      <c r="I2261" t="s">
        <v>136</v>
      </c>
      <c r="J2261" t="s">
        <v>137</v>
      </c>
      <c r="K2261" t="s">
        <v>138</v>
      </c>
      <c r="L2261" t="s">
        <v>6655</v>
      </c>
      <c r="M2261" t="s">
        <v>6656</v>
      </c>
      <c r="N2261">
        <v>0.101388888</v>
      </c>
      <c r="O2261">
        <v>3</v>
      </c>
      <c r="P2261">
        <v>217</v>
      </c>
      <c r="Q2261">
        <v>19</v>
      </c>
      <c r="R2261">
        <v>246</v>
      </c>
      <c r="S2261">
        <v>15</v>
      </c>
      <c r="T2261">
        <v>82</v>
      </c>
      <c r="U2261">
        <v>4</v>
      </c>
      <c r="V2261">
        <v>0</v>
      </c>
      <c r="W2261">
        <v>1.2217496579472082</v>
      </c>
      <c r="X2261">
        <v>6.8078047754513165</v>
      </c>
      <c r="Y2261">
        <v>1.2687687634171125</v>
      </c>
      <c r="Z2261">
        <v>14.376373311926116</v>
      </c>
      <c r="AA2261">
        <v>5.2639975619313955</v>
      </c>
      <c r="AB2261">
        <v>4.9845568037531125</v>
      </c>
      <c r="AC2261">
        <v>20.197673881929827</v>
      </c>
      <c r="AD2261">
        <v>0</v>
      </c>
      <c r="AE2261">
        <v>54.120924756356089</v>
      </c>
    </row>
    <row r="2262" spans="1:31" x14ac:dyDescent="0.3">
      <c r="A2262">
        <v>2616140</v>
      </c>
      <c r="B2262">
        <v>1</v>
      </c>
      <c r="C2262" t="s">
        <v>80</v>
      </c>
      <c r="D2262" t="s">
        <v>95</v>
      </c>
      <c r="E2262" t="s">
        <v>132</v>
      </c>
      <c r="F2262" t="s">
        <v>6657</v>
      </c>
      <c r="G2262" t="s">
        <v>134</v>
      </c>
      <c r="H2262" t="s">
        <v>135</v>
      </c>
      <c r="I2262" t="s">
        <v>136</v>
      </c>
      <c r="J2262" t="s">
        <v>137</v>
      </c>
      <c r="K2262" t="s">
        <v>138</v>
      </c>
      <c r="L2262" t="s">
        <v>6658</v>
      </c>
      <c r="M2262" t="s">
        <v>6659</v>
      </c>
      <c r="N2262">
        <v>0.104166666</v>
      </c>
      <c r="O2262">
        <v>6</v>
      </c>
      <c r="P2262">
        <v>8063</v>
      </c>
      <c r="Q2262">
        <v>2</v>
      </c>
      <c r="R2262">
        <v>3</v>
      </c>
      <c r="S2262">
        <v>34</v>
      </c>
      <c r="T2262">
        <v>1015</v>
      </c>
      <c r="U2262">
        <v>0</v>
      </c>
      <c r="V2262">
        <v>0</v>
      </c>
      <c r="W2262">
        <v>1.3443466463437503</v>
      </c>
      <c r="X2262">
        <v>170.07393668420426</v>
      </c>
      <c r="Y2262">
        <v>0.29601103262093753</v>
      </c>
      <c r="Z2262">
        <v>2.5556615004375005E-2</v>
      </c>
      <c r="AA2262">
        <v>116.6283297499571</v>
      </c>
      <c r="AB2262">
        <v>99.641030442632314</v>
      </c>
      <c r="AC2262">
        <v>0</v>
      </c>
      <c r="AD2262">
        <v>0</v>
      </c>
      <c r="AE2262">
        <v>388.00921117076274</v>
      </c>
    </row>
    <row r="2263" spans="1:31" x14ac:dyDescent="0.3">
      <c r="A2263">
        <v>2576804</v>
      </c>
      <c r="B2263">
        <v>1</v>
      </c>
      <c r="C2263" t="s">
        <v>80</v>
      </c>
      <c r="D2263" t="s">
        <v>89</v>
      </c>
      <c r="E2263" t="s">
        <v>155</v>
      </c>
      <c r="F2263" t="s">
        <v>6660</v>
      </c>
      <c r="G2263" t="s">
        <v>301</v>
      </c>
      <c r="H2263" t="s">
        <v>157</v>
      </c>
      <c r="I2263" t="s">
        <v>136</v>
      </c>
      <c r="J2263" t="s">
        <v>137</v>
      </c>
      <c r="K2263" t="s">
        <v>144</v>
      </c>
      <c r="L2263" t="s">
        <v>6661</v>
      </c>
      <c r="M2263" t="s">
        <v>6662</v>
      </c>
      <c r="N2263">
        <v>4.193888888</v>
      </c>
      <c r="O2263">
        <v>0</v>
      </c>
      <c r="P2263">
        <v>197</v>
      </c>
      <c r="Q2263">
        <v>0</v>
      </c>
      <c r="R2263">
        <v>1</v>
      </c>
      <c r="S2263">
        <v>0</v>
      </c>
      <c r="T2263">
        <v>34</v>
      </c>
      <c r="U2263">
        <v>0</v>
      </c>
      <c r="V2263">
        <v>0</v>
      </c>
      <c r="W2263">
        <v>0</v>
      </c>
      <c r="X2263">
        <v>221.11347998675961</v>
      </c>
      <c r="Y2263">
        <v>0</v>
      </c>
      <c r="Z2263">
        <v>1.7056716208042799</v>
      </c>
      <c r="AA2263">
        <v>0</v>
      </c>
      <c r="AB2263">
        <v>465.32104250084643</v>
      </c>
      <c r="AC2263">
        <v>0</v>
      </c>
      <c r="AD2263">
        <v>0</v>
      </c>
      <c r="AE2263">
        <v>688.14019410841036</v>
      </c>
    </row>
    <row r="2264" spans="1:31" x14ac:dyDescent="0.3">
      <c r="A2264">
        <v>2577491</v>
      </c>
      <c r="B2264">
        <v>1</v>
      </c>
      <c r="C2264" t="s">
        <v>80</v>
      </c>
      <c r="D2264" t="s">
        <v>91</v>
      </c>
      <c r="E2264" t="s">
        <v>141</v>
      </c>
      <c r="F2264" t="s">
        <v>6663</v>
      </c>
      <c r="G2264" t="s">
        <v>134</v>
      </c>
      <c r="H2264" t="s">
        <v>135</v>
      </c>
      <c r="I2264" t="s">
        <v>136</v>
      </c>
      <c r="J2264" t="s">
        <v>137</v>
      </c>
      <c r="K2264" t="s">
        <v>138</v>
      </c>
      <c r="L2264" t="s">
        <v>6664</v>
      </c>
      <c r="M2264" t="s">
        <v>6665</v>
      </c>
      <c r="N2264">
        <v>0.22888888800000001</v>
      </c>
      <c r="O2264">
        <v>0</v>
      </c>
      <c r="P2264">
        <v>48</v>
      </c>
      <c r="Q2264">
        <v>0</v>
      </c>
      <c r="R2264">
        <v>17</v>
      </c>
      <c r="S2264">
        <v>0</v>
      </c>
      <c r="T2264">
        <v>10</v>
      </c>
      <c r="U2264">
        <v>0</v>
      </c>
      <c r="V2264">
        <v>0</v>
      </c>
      <c r="W2264">
        <v>0</v>
      </c>
      <c r="X2264">
        <v>2.9927678373616988</v>
      </c>
      <c r="Y2264">
        <v>0</v>
      </c>
      <c r="Z2264">
        <v>2.0692910555207806</v>
      </c>
      <c r="AA2264">
        <v>0</v>
      </c>
      <c r="AB2264">
        <v>2.7968596022915917</v>
      </c>
      <c r="AC2264">
        <v>0</v>
      </c>
      <c r="AD2264">
        <v>0</v>
      </c>
      <c r="AE2264">
        <v>7.8589184951740716</v>
      </c>
    </row>
    <row r="2265" spans="1:31" x14ac:dyDescent="0.3">
      <c r="A2265">
        <v>2577534</v>
      </c>
      <c r="B2265">
        <v>1</v>
      </c>
      <c r="C2265" t="s">
        <v>80</v>
      </c>
      <c r="D2265" t="s">
        <v>105</v>
      </c>
      <c r="E2265" t="s">
        <v>155</v>
      </c>
      <c r="F2265" t="s">
        <v>6666</v>
      </c>
      <c r="G2265" t="s">
        <v>202</v>
      </c>
      <c r="H2265" t="s">
        <v>157</v>
      </c>
      <c r="I2265" t="s">
        <v>136</v>
      </c>
      <c r="J2265" t="s">
        <v>137</v>
      </c>
      <c r="K2265" t="s">
        <v>138</v>
      </c>
      <c r="L2265" t="s">
        <v>6667</v>
      </c>
      <c r="M2265" t="s">
        <v>6668</v>
      </c>
      <c r="N2265">
        <v>0.328055555</v>
      </c>
      <c r="O2265">
        <v>0</v>
      </c>
      <c r="P2265">
        <v>11</v>
      </c>
      <c r="Q2265">
        <v>0</v>
      </c>
      <c r="R2265">
        <v>10</v>
      </c>
      <c r="S2265">
        <v>0</v>
      </c>
      <c r="T2265">
        <v>2</v>
      </c>
      <c r="U2265">
        <v>0</v>
      </c>
      <c r="V2265">
        <v>0</v>
      </c>
      <c r="W2265">
        <v>0</v>
      </c>
      <c r="X2265">
        <v>1.4254220201269394</v>
      </c>
      <c r="Y2265">
        <v>0</v>
      </c>
      <c r="Z2265">
        <v>0.53796948386610011</v>
      </c>
      <c r="AA2265">
        <v>0</v>
      </c>
      <c r="AB2265">
        <v>0.13986905498031998</v>
      </c>
      <c r="AC2265">
        <v>0</v>
      </c>
      <c r="AD2265">
        <v>0</v>
      </c>
      <c r="AE2265">
        <v>2.1032605589733593</v>
      </c>
    </row>
    <row r="2266" spans="1:31" x14ac:dyDescent="0.3">
      <c r="A2266">
        <v>2576850</v>
      </c>
      <c r="B2266">
        <v>1</v>
      </c>
      <c r="C2266" t="s">
        <v>81</v>
      </c>
      <c r="D2266" t="s">
        <v>126</v>
      </c>
      <c r="E2266" t="s">
        <v>147</v>
      </c>
      <c r="F2266" t="s">
        <v>6669</v>
      </c>
      <c r="G2266" t="s">
        <v>143</v>
      </c>
      <c r="H2266" t="s">
        <v>135</v>
      </c>
      <c r="I2266" t="s">
        <v>136</v>
      </c>
      <c r="J2266" t="s">
        <v>137</v>
      </c>
      <c r="K2266" t="s">
        <v>144</v>
      </c>
      <c r="L2266" t="s">
        <v>6670</v>
      </c>
      <c r="M2266" t="s">
        <v>6671</v>
      </c>
      <c r="N2266">
        <v>5.380833333</v>
      </c>
      <c r="O2266">
        <v>0</v>
      </c>
      <c r="P2266">
        <v>514</v>
      </c>
      <c r="Q2266">
        <v>0</v>
      </c>
      <c r="R2266">
        <v>32</v>
      </c>
      <c r="S2266">
        <v>2</v>
      </c>
      <c r="T2266">
        <v>84</v>
      </c>
      <c r="U2266">
        <v>0</v>
      </c>
      <c r="V2266">
        <v>0</v>
      </c>
      <c r="W2266">
        <v>0</v>
      </c>
      <c r="X2266">
        <v>352.57644900228769</v>
      </c>
      <c r="Y2266">
        <v>0</v>
      </c>
      <c r="Z2266">
        <v>33.284231126023435</v>
      </c>
      <c r="AA2266">
        <v>21.60643802976017</v>
      </c>
      <c r="AB2266">
        <v>121.17855565950913</v>
      </c>
      <c r="AC2266">
        <v>0</v>
      </c>
      <c r="AD2266">
        <v>0</v>
      </c>
      <c r="AE2266">
        <v>528.64567381758047</v>
      </c>
    </row>
    <row r="2267" spans="1:31" x14ac:dyDescent="0.3">
      <c r="A2267">
        <v>2576847</v>
      </c>
      <c r="B2267">
        <v>1</v>
      </c>
      <c r="C2267" t="s">
        <v>80</v>
      </c>
      <c r="D2267" t="s">
        <v>96</v>
      </c>
      <c r="E2267" t="s">
        <v>166</v>
      </c>
      <c r="F2267" t="s">
        <v>6672</v>
      </c>
      <c r="G2267" t="s">
        <v>198</v>
      </c>
      <c r="H2267" t="s">
        <v>157</v>
      </c>
      <c r="I2267" t="s">
        <v>136</v>
      </c>
      <c r="J2267" t="s">
        <v>137</v>
      </c>
      <c r="K2267" t="s">
        <v>138</v>
      </c>
      <c r="L2267" t="s">
        <v>6673</v>
      </c>
      <c r="M2267" t="s">
        <v>6674</v>
      </c>
      <c r="N2267">
        <v>3.2894444439999999</v>
      </c>
      <c r="O2267">
        <v>0</v>
      </c>
      <c r="P2267">
        <v>1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0.93835074213271663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0.93835074213271663</v>
      </c>
    </row>
    <row r="2268" spans="1:31" x14ac:dyDescent="0.3">
      <c r="A2268">
        <v>2577537</v>
      </c>
      <c r="B2268">
        <v>1</v>
      </c>
      <c r="C2268" t="s">
        <v>81</v>
      </c>
      <c r="D2268" t="s">
        <v>118</v>
      </c>
      <c r="E2268" t="s">
        <v>147</v>
      </c>
      <c r="F2268" t="s">
        <v>6675</v>
      </c>
      <c r="G2268" t="s">
        <v>134</v>
      </c>
      <c r="H2268" t="s">
        <v>135</v>
      </c>
      <c r="I2268" t="s">
        <v>136</v>
      </c>
      <c r="J2268" t="s">
        <v>137</v>
      </c>
      <c r="K2268" t="s">
        <v>138</v>
      </c>
      <c r="L2268" t="s">
        <v>6676</v>
      </c>
      <c r="M2268" t="s">
        <v>6677</v>
      </c>
      <c r="N2268">
        <v>10.661388887999999</v>
      </c>
      <c r="O2268">
        <v>2</v>
      </c>
      <c r="P2268">
        <v>454</v>
      </c>
      <c r="Q2268">
        <v>50</v>
      </c>
      <c r="R2268">
        <v>68</v>
      </c>
      <c r="S2268">
        <v>20</v>
      </c>
      <c r="T2268">
        <v>47</v>
      </c>
      <c r="U2268">
        <v>0</v>
      </c>
      <c r="V2268">
        <v>0</v>
      </c>
      <c r="W2268">
        <v>8.3372079118319373</v>
      </c>
      <c r="X2268">
        <v>1026.5895232079927</v>
      </c>
      <c r="Y2268">
        <v>1352.3498400437584</v>
      </c>
      <c r="Z2268">
        <v>490.70413156732565</v>
      </c>
      <c r="AA2268">
        <v>1553.4291069121912</v>
      </c>
      <c r="AB2268">
        <v>199.91335357295753</v>
      </c>
      <c r="AC2268">
        <v>0</v>
      </c>
      <c r="AD2268">
        <v>0</v>
      </c>
      <c r="AE2268">
        <v>4631.3231632160578</v>
      </c>
    </row>
    <row r="2269" spans="1:31" x14ac:dyDescent="0.3">
      <c r="A2269">
        <v>2576701</v>
      </c>
      <c r="B2269">
        <v>1</v>
      </c>
      <c r="C2269" t="s">
        <v>80</v>
      </c>
      <c r="D2269" t="s">
        <v>94</v>
      </c>
      <c r="E2269" t="s">
        <v>147</v>
      </c>
      <c r="F2269" t="s">
        <v>6678</v>
      </c>
      <c r="G2269" t="s">
        <v>194</v>
      </c>
      <c r="H2269" t="s">
        <v>135</v>
      </c>
      <c r="I2269" t="s">
        <v>136</v>
      </c>
      <c r="J2269" t="s">
        <v>137</v>
      </c>
      <c r="K2269" t="s">
        <v>144</v>
      </c>
      <c r="L2269" t="s">
        <v>6679</v>
      </c>
      <c r="M2269" t="s">
        <v>6680</v>
      </c>
      <c r="N2269">
        <v>6.3452777769999997</v>
      </c>
      <c r="O2269">
        <v>0</v>
      </c>
      <c r="P2269">
        <v>864</v>
      </c>
      <c r="Q2269">
        <v>2</v>
      </c>
      <c r="R2269">
        <v>1</v>
      </c>
      <c r="S2269">
        <v>15</v>
      </c>
      <c r="T2269">
        <v>55</v>
      </c>
      <c r="U2269">
        <v>1</v>
      </c>
      <c r="V2269">
        <v>0</v>
      </c>
      <c r="W2269">
        <v>0</v>
      </c>
      <c r="X2269">
        <v>616.08222830263435</v>
      </c>
      <c r="Y2269">
        <v>11.667413780937641</v>
      </c>
      <c r="Z2269">
        <v>14.932732135363297</v>
      </c>
      <c r="AA2269">
        <v>351.99560076237537</v>
      </c>
      <c r="AB2269">
        <v>370.41736071802995</v>
      </c>
      <c r="AC2269">
        <v>1032.3733654416419</v>
      </c>
      <c r="AD2269">
        <v>0</v>
      </c>
      <c r="AE2269">
        <v>2397.4687011409824</v>
      </c>
    </row>
    <row r="2270" spans="1:31" x14ac:dyDescent="0.3">
      <c r="A2270">
        <v>2576996</v>
      </c>
      <c r="B2270">
        <v>1</v>
      </c>
      <c r="C2270" t="s">
        <v>81</v>
      </c>
      <c r="D2270" t="s">
        <v>123</v>
      </c>
      <c r="E2270" t="s">
        <v>171</v>
      </c>
      <c r="F2270" t="s">
        <v>6681</v>
      </c>
      <c r="G2270" t="s">
        <v>202</v>
      </c>
      <c r="H2270" t="s">
        <v>157</v>
      </c>
      <c r="I2270" t="s">
        <v>136</v>
      </c>
      <c r="J2270" t="s">
        <v>137</v>
      </c>
      <c r="K2270" t="s">
        <v>138</v>
      </c>
      <c r="L2270" t="s">
        <v>6682</v>
      </c>
      <c r="M2270" t="s">
        <v>6683</v>
      </c>
      <c r="N2270">
        <v>1.2919444440000001</v>
      </c>
      <c r="O2270">
        <v>0</v>
      </c>
      <c r="P2270">
        <v>128</v>
      </c>
      <c r="Q2270">
        <v>0</v>
      </c>
      <c r="R2270">
        <v>0</v>
      </c>
      <c r="S2270">
        <v>0</v>
      </c>
      <c r="T2270">
        <v>9</v>
      </c>
      <c r="U2270">
        <v>0</v>
      </c>
      <c r="V2270">
        <v>0</v>
      </c>
      <c r="W2270">
        <v>0</v>
      </c>
      <c r="X2270">
        <v>45.850008393981199</v>
      </c>
      <c r="Y2270">
        <v>0</v>
      </c>
      <c r="Z2270">
        <v>0</v>
      </c>
      <c r="AA2270">
        <v>0</v>
      </c>
      <c r="AB2270">
        <v>50.741296691747685</v>
      </c>
      <c r="AC2270">
        <v>0</v>
      </c>
      <c r="AD2270">
        <v>0</v>
      </c>
      <c r="AE2270">
        <v>96.591305085728891</v>
      </c>
    </row>
    <row r="2271" spans="1:31" x14ac:dyDescent="0.3">
      <c r="A2271">
        <v>2577322</v>
      </c>
      <c r="B2271">
        <v>1</v>
      </c>
      <c r="C2271" t="s">
        <v>80</v>
      </c>
      <c r="D2271" t="s">
        <v>106</v>
      </c>
      <c r="E2271" t="s">
        <v>155</v>
      </c>
      <c r="F2271" t="s">
        <v>6684</v>
      </c>
      <c r="G2271" t="s">
        <v>206</v>
      </c>
      <c r="H2271" t="s">
        <v>157</v>
      </c>
      <c r="I2271" t="s">
        <v>136</v>
      </c>
      <c r="J2271" t="s">
        <v>137</v>
      </c>
      <c r="K2271" t="s">
        <v>138</v>
      </c>
      <c r="L2271" t="s">
        <v>6685</v>
      </c>
      <c r="M2271" t="s">
        <v>6686</v>
      </c>
      <c r="N2271">
        <v>6.4441666660000001</v>
      </c>
      <c r="O2271">
        <v>0</v>
      </c>
      <c r="P2271">
        <v>13</v>
      </c>
      <c r="Q2271">
        <v>0</v>
      </c>
      <c r="R2271">
        <v>11</v>
      </c>
      <c r="S2271">
        <v>0</v>
      </c>
      <c r="T2271">
        <v>6</v>
      </c>
      <c r="U2271">
        <v>0</v>
      </c>
      <c r="V2271">
        <v>0</v>
      </c>
      <c r="W2271">
        <v>0</v>
      </c>
      <c r="X2271">
        <v>45.308635933181705</v>
      </c>
      <c r="Y2271">
        <v>0</v>
      </c>
      <c r="Z2271">
        <v>137.39347101167851</v>
      </c>
      <c r="AA2271">
        <v>0</v>
      </c>
      <c r="AB2271">
        <v>82.294266469121084</v>
      </c>
      <c r="AC2271">
        <v>0</v>
      </c>
      <c r="AD2271">
        <v>0</v>
      </c>
      <c r="AE2271">
        <v>264.9963734139813</v>
      </c>
    </row>
    <row r="2272" spans="1:31" x14ac:dyDescent="0.3">
      <c r="A2272">
        <v>2576638</v>
      </c>
      <c r="B2272">
        <v>1</v>
      </c>
      <c r="C2272" t="s">
        <v>81</v>
      </c>
      <c r="D2272" t="s">
        <v>118</v>
      </c>
      <c r="E2272" t="s">
        <v>147</v>
      </c>
      <c r="F2272" t="s">
        <v>6687</v>
      </c>
      <c r="G2272" t="s">
        <v>134</v>
      </c>
      <c r="H2272" t="s">
        <v>135</v>
      </c>
      <c r="I2272" t="s">
        <v>680</v>
      </c>
      <c r="J2272" t="s">
        <v>137</v>
      </c>
      <c r="K2272" t="s">
        <v>138</v>
      </c>
      <c r="L2272" t="s">
        <v>6688</v>
      </c>
      <c r="M2272" t="s">
        <v>6689</v>
      </c>
      <c r="N2272">
        <v>1.1111111E-2</v>
      </c>
      <c r="O2272">
        <v>32</v>
      </c>
      <c r="P2272">
        <v>7035</v>
      </c>
      <c r="Q2272">
        <v>305</v>
      </c>
      <c r="R2272">
        <v>518</v>
      </c>
      <c r="S2272">
        <v>98</v>
      </c>
      <c r="T2272">
        <v>762</v>
      </c>
      <c r="U2272">
        <v>26</v>
      </c>
      <c r="V2272">
        <v>3</v>
      </c>
      <c r="W2272">
        <v>0.12830563218809998</v>
      </c>
      <c r="X2272">
        <v>12.891321005208878</v>
      </c>
      <c r="Y2272">
        <v>12.746845484228396</v>
      </c>
      <c r="Z2272">
        <v>10.463724790807611</v>
      </c>
      <c r="AA2272">
        <v>8.4731646867238215</v>
      </c>
      <c r="AB2272">
        <v>5.6670244275955755</v>
      </c>
      <c r="AC2272">
        <v>52.562606038045999</v>
      </c>
      <c r="AD2272">
        <v>0.25770779209486666</v>
      </c>
      <c r="AE2272">
        <v>103.19069985689325</v>
      </c>
    </row>
    <row r="2273" spans="1:31" x14ac:dyDescent="0.3">
      <c r="A2273">
        <v>2577302</v>
      </c>
      <c r="B2273">
        <v>1</v>
      </c>
      <c r="C2273" t="s">
        <v>81</v>
      </c>
      <c r="D2273" t="s">
        <v>127</v>
      </c>
      <c r="E2273" t="s">
        <v>184</v>
      </c>
      <c r="F2273" t="s">
        <v>6690</v>
      </c>
      <c r="G2273" t="s">
        <v>149</v>
      </c>
      <c r="H2273" t="s">
        <v>135</v>
      </c>
      <c r="I2273" t="s">
        <v>136</v>
      </c>
      <c r="J2273" t="s">
        <v>137</v>
      </c>
      <c r="K2273" t="s">
        <v>138</v>
      </c>
      <c r="L2273" t="s">
        <v>6691</v>
      </c>
      <c r="M2273" t="s">
        <v>6692</v>
      </c>
      <c r="N2273">
        <v>0.59</v>
      </c>
      <c r="O2273">
        <v>1</v>
      </c>
      <c r="P2273">
        <v>0</v>
      </c>
      <c r="Q2273">
        <v>50</v>
      </c>
      <c r="R2273">
        <v>0</v>
      </c>
      <c r="S2273">
        <v>2</v>
      </c>
      <c r="T2273">
        <v>0</v>
      </c>
      <c r="U2273">
        <v>0</v>
      </c>
      <c r="V2273">
        <v>0</v>
      </c>
      <c r="W2273">
        <v>1.0885231306919999E-2</v>
      </c>
      <c r="X2273">
        <v>0</v>
      </c>
      <c r="Y2273">
        <v>88.624861327497598</v>
      </c>
      <c r="Z2273">
        <v>0</v>
      </c>
      <c r="AA2273">
        <v>6.2717779704375607</v>
      </c>
      <c r="AB2273">
        <v>0</v>
      </c>
      <c r="AC2273">
        <v>0</v>
      </c>
      <c r="AD2273">
        <v>0</v>
      </c>
      <c r="AE2273">
        <v>94.907524529242068</v>
      </c>
    </row>
    <row r="2274" spans="1:31" x14ac:dyDescent="0.3">
      <c r="A2274">
        <v>2577179</v>
      </c>
      <c r="B2274">
        <v>1</v>
      </c>
      <c r="C2274" t="s">
        <v>81</v>
      </c>
      <c r="D2274" t="s">
        <v>118</v>
      </c>
      <c r="E2274" t="s">
        <v>184</v>
      </c>
      <c r="F2274" t="s">
        <v>6693</v>
      </c>
      <c r="G2274" t="s">
        <v>311</v>
      </c>
      <c r="H2274" t="s">
        <v>135</v>
      </c>
      <c r="I2274" t="s">
        <v>136</v>
      </c>
      <c r="J2274" t="s">
        <v>3</v>
      </c>
      <c r="K2274" t="s">
        <v>138</v>
      </c>
      <c r="L2274" t="s">
        <v>6694</v>
      </c>
      <c r="M2274" t="s">
        <v>6695</v>
      </c>
      <c r="N2274">
        <v>1.3491666659999999</v>
      </c>
      <c r="O2274">
        <v>0</v>
      </c>
      <c r="P2274">
        <v>129</v>
      </c>
      <c r="Q2274">
        <v>0</v>
      </c>
      <c r="R2274">
        <v>0</v>
      </c>
      <c r="S2274">
        <v>0</v>
      </c>
      <c r="T2274">
        <v>40</v>
      </c>
      <c r="U2274">
        <v>0</v>
      </c>
      <c r="V2274">
        <v>0</v>
      </c>
      <c r="W2274">
        <v>0</v>
      </c>
      <c r="X2274">
        <v>41.299771116201313</v>
      </c>
      <c r="Y2274">
        <v>0</v>
      </c>
      <c r="Z2274">
        <v>0</v>
      </c>
      <c r="AA2274">
        <v>0</v>
      </c>
      <c r="AB2274">
        <v>23.476018149207576</v>
      </c>
      <c r="AC2274">
        <v>0</v>
      </c>
      <c r="AD2274">
        <v>0</v>
      </c>
      <c r="AE2274">
        <v>64.775789265408889</v>
      </c>
    </row>
    <row r="2275" spans="1:31" x14ac:dyDescent="0.3">
      <c r="A2275">
        <v>2577328</v>
      </c>
      <c r="B2275">
        <v>1</v>
      </c>
      <c r="C2275" t="s">
        <v>80</v>
      </c>
      <c r="D2275" t="s">
        <v>93</v>
      </c>
      <c r="E2275" t="s">
        <v>141</v>
      </c>
      <c r="F2275" t="s">
        <v>1568</v>
      </c>
      <c r="G2275" t="s">
        <v>134</v>
      </c>
      <c r="H2275" t="s">
        <v>135</v>
      </c>
      <c r="I2275" t="s">
        <v>136</v>
      </c>
      <c r="J2275" t="s">
        <v>137</v>
      </c>
      <c r="K2275" t="s">
        <v>138</v>
      </c>
      <c r="L2275" t="s">
        <v>6696</v>
      </c>
      <c r="M2275" t="s">
        <v>6697</v>
      </c>
      <c r="N2275">
        <v>0.33944444400000001</v>
      </c>
      <c r="O2275">
        <v>2</v>
      </c>
      <c r="P2275">
        <v>2311</v>
      </c>
      <c r="Q2275">
        <v>19</v>
      </c>
      <c r="R2275">
        <v>901</v>
      </c>
      <c r="S2275">
        <v>18</v>
      </c>
      <c r="T2275">
        <v>592</v>
      </c>
      <c r="U2275">
        <v>2</v>
      </c>
      <c r="V2275">
        <v>0</v>
      </c>
      <c r="W2275">
        <v>1.1309663865566517</v>
      </c>
      <c r="X2275">
        <v>64.46841187322633</v>
      </c>
      <c r="Y2275">
        <v>18.675101959923609</v>
      </c>
      <c r="Z2275">
        <v>134.53092139293102</v>
      </c>
      <c r="AA2275">
        <v>14.368189622052876</v>
      </c>
      <c r="AB2275">
        <v>108.81767934738764</v>
      </c>
      <c r="AC2275">
        <v>33.490206859350344</v>
      </c>
      <c r="AD2275">
        <v>0</v>
      </c>
      <c r="AE2275">
        <v>375.48147744142847</v>
      </c>
    </row>
    <row r="2276" spans="1:31" x14ac:dyDescent="0.3">
      <c r="A2276">
        <v>2576724</v>
      </c>
      <c r="B2276">
        <v>1</v>
      </c>
      <c r="C2276" t="s">
        <v>80</v>
      </c>
      <c r="D2276" t="s">
        <v>95</v>
      </c>
      <c r="E2276" t="s">
        <v>141</v>
      </c>
      <c r="F2276" t="s">
        <v>6698</v>
      </c>
      <c r="G2276" t="s">
        <v>134</v>
      </c>
      <c r="H2276" t="s">
        <v>135</v>
      </c>
      <c r="I2276" t="s">
        <v>136</v>
      </c>
      <c r="J2276" t="s">
        <v>137</v>
      </c>
      <c r="K2276" t="s">
        <v>138</v>
      </c>
      <c r="L2276" t="s">
        <v>6699</v>
      </c>
      <c r="M2276" t="s">
        <v>6700</v>
      </c>
      <c r="N2276">
        <v>0.79500000000000004</v>
      </c>
      <c r="O2276">
        <v>0</v>
      </c>
      <c r="P2276">
        <v>1864</v>
      </c>
      <c r="Q2276">
        <v>0</v>
      </c>
      <c r="R2276">
        <v>4</v>
      </c>
      <c r="S2276">
        <v>2</v>
      </c>
      <c r="T2276">
        <v>278</v>
      </c>
      <c r="U2276">
        <v>0</v>
      </c>
      <c r="V2276">
        <v>1</v>
      </c>
      <c r="W2276">
        <v>0</v>
      </c>
      <c r="X2276">
        <v>283.36324467710824</v>
      </c>
      <c r="Y2276">
        <v>0</v>
      </c>
      <c r="Z2276">
        <v>7.9155585824446678E-2</v>
      </c>
      <c r="AA2276">
        <v>3.1796761617711109</v>
      </c>
      <c r="AB2276">
        <v>326.77641548001492</v>
      </c>
      <c r="AC2276">
        <v>0</v>
      </c>
      <c r="AD2276">
        <v>0.40486084049475007</v>
      </c>
      <c r="AE2276">
        <v>613.80335274521337</v>
      </c>
    </row>
    <row r="2277" spans="1:31" x14ac:dyDescent="0.3">
      <c r="A2277">
        <v>2576973</v>
      </c>
      <c r="B2277">
        <v>1</v>
      </c>
      <c r="C2277" t="s">
        <v>81</v>
      </c>
      <c r="D2277" t="s">
        <v>115</v>
      </c>
      <c r="E2277" t="s">
        <v>184</v>
      </c>
      <c r="F2277" t="s">
        <v>6701</v>
      </c>
      <c r="G2277" t="s">
        <v>149</v>
      </c>
      <c r="H2277" t="s">
        <v>135</v>
      </c>
      <c r="I2277" t="s">
        <v>136</v>
      </c>
      <c r="J2277" t="s">
        <v>137</v>
      </c>
      <c r="K2277" t="s">
        <v>138</v>
      </c>
      <c r="L2277" t="s">
        <v>6702</v>
      </c>
      <c r="M2277" t="s">
        <v>6703</v>
      </c>
      <c r="N2277">
        <v>2.4386111110000002</v>
      </c>
      <c r="O2277">
        <v>0</v>
      </c>
      <c r="P2277">
        <v>13</v>
      </c>
      <c r="Q2277">
        <v>0</v>
      </c>
      <c r="R2277">
        <v>1</v>
      </c>
      <c r="S2277">
        <v>2</v>
      </c>
      <c r="T2277">
        <v>0</v>
      </c>
      <c r="U2277">
        <v>0</v>
      </c>
      <c r="V2277">
        <v>0</v>
      </c>
      <c r="W2277">
        <v>0</v>
      </c>
      <c r="X2277">
        <v>4.8933577725581276</v>
      </c>
      <c r="Y2277">
        <v>0</v>
      </c>
      <c r="Z2277">
        <v>4.7867680146344629</v>
      </c>
      <c r="AA2277">
        <v>17.392434873326099</v>
      </c>
      <c r="AB2277">
        <v>0</v>
      </c>
      <c r="AC2277">
        <v>0</v>
      </c>
      <c r="AD2277">
        <v>0</v>
      </c>
      <c r="AE2277">
        <v>27.07256066051869</v>
      </c>
    </row>
    <row r="2278" spans="1:31" x14ac:dyDescent="0.3">
      <c r="A2278">
        <v>2577557</v>
      </c>
      <c r="B2278">
        <v>1</v>
      </c>
      <c r="C2278" t="s">
        <v>80</v>
      </c>
      <c r="D2278" t="s">
        <v>88</v>
      </c>
      <c r="E2278" t="s">
        <v>166</v>
      </c>
      <c r="F2278" t="s">
        <v>6704</v>
      </c>
      <c r="G2278" t="s">
        <v>168</v>
      </c>
      <c r="H2278" t="s">
        <v>157</v>
      </c>
      <c r="I2278" t="s">
        <v>136</v>
      </c>
      <c r="J2278" t="s">
        <v>137</v>
      </c>
      <c r="K2278" t="s">
        <v>138</v>
      </c>
      <c r="L2278" t="s">
        <v>6705</v>
      </c>
      <c r="M2278" t="s">
        <v>6706</v>
      </c>
      <c r="N2278">
        <v>2.3655555549999998</v>
      </c>
      <c r="O2278">
        <v>0</v>
      </c>
      <c r="P2278">
        <v>1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0.63266790365131342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0.63266790365131342</v>
      </c>
    </row>
    <row r="2279" spans="1:31" x14ac:dyDescent="0.3">
      <c r="A2279">
        <v>2577657</v>
      </c>
      <c r="B2279">
        <v>1</v>
      </c>
      <c r="C2279" t="s">
        <v>81</v>
      </c>
      <c r="D2279" t="s">
        <v>118</v>
      </c>
      <c r="E2279" t="s">
        <v>184</v>
      </c>
      <c r="F2279" t="s">
        <v>6707</v>
      </c>
      <c r="G2279" t="s">
        <v>1056</v>
      </c>
      <c r="H2279" t="s">
        <v>135</v>
      </c>
      <c r="I2279" t="s">
        <v>136</v>
      </c>
      <c r="J2279" t="s">
        <v>137</v>
      </c>
      <c r="K2279" t="s">
        <v>138</v>
      </c>
      <c r="L2279" t="s">
        <v>6708</v>
      </c>
      <c r="M2279" t="s">
        <v>6709</v>
      </c>
      <c r="N2279">
        <v>6.4680555550000003</v>
      </c>
      <c r="O2279">
        <v>0</v>
      </c>
      <c r="P2279">
        <v>1</v>
      </c>
      <c r="Q2279">
        <v>0</v>
      </c>
      <c r="R2279">
        <v>31</v>
      </c>
      <c r="S2279">
        <v>1</v>
      </c>
      <c r="T2279">
        <v>6</v>
      </c>
      <c r="U2279">
        <v>0</v>
      </c>
      <c r="V2279">
        <v>0</v>
      </c>
      <c r="W2279">
        <v>0</v>
      </c>
      <c r="X2279">
        <v>2.8494142012618337E-2</v>
      </c>
      <c r="Y2279">
        <v>0</v>
      </c>
      <c r="Z2279">
        <v>222.18922369987388</v>
      </c>
      <c r="AA2279">
        <v>92.827180011470361</v>
      </c>
      <c r="AB2279">
        <v>35.99273287137796</v>
      </c>
      <c r="AC2279">
        <v>0</v>
      </c>
      <c r="AD2279">
        <v>0</v>
      </c>
      <c r="AE2279">
        <v>351.03763072473481</v>
      </c>
    </row>
    <row r="2280" spans="1:31" x14ac:dyDescent="0.3">
      <c r="A2280">
        <v>2577365</v>
      </c>
      <c r="B2280">
        <v>1</v>
      </c>
      <c r="C2280" t="s">
        <v>80</v>
      </c>
      <c r="D2280" t="s">
        <v>106</v>
      </c>
      <c r="E2280" t="s">
        <v>147</v>
      </c>
      <c r="F2280" t="s">
        <v>6710</v>
      </c>
      <c r="G2280" t="s">
        <v>134</v>
      </c>
      <c r="H2280" t="s">
        <v>135</v>
      </c>
      <c r="I2280" t="s">
        <v>136</v>
      </c>
      <c r="J2280" t="s">
        <v>137</v>
      </c>
      <c r="K2280" t="s">
        <v>138</v>
      </c>
      <c r="L2280" t="s">
        <v>6711</v>
      </c>
      <c r="M2280" t="s">
        <v>6712</v>
      </c>
      <c r="N2280">
        <v>1.996388888</v>
      </c>
      <c r="O2280">
        <v>0</v>
      </c>
      <c r="P2280">
        <v>87</v>
      </c>
      <c r="Q2280">
        <v>12</v>
      </c>
      <c r="R2280">
        <v>16</v>
      </c>
      <c r="S2280">
        <v>2</v>
      </c>
      <c r="T2280">
        <v>15</v>
      </c>
      <c r="U2280">
        <v>1</v>
      </c>
      <c r="V2280">
        <v>0</v>
      </c>
      <c r="W2280">
        <v>0</v>
      </c>
      <c r="X2280">
        <v>44.628552697352646</v>
      </c>
      <c r="Y2280">
        <v>168.98809898681316</v>
      </c>
      <c r="Z2280">
        <v>118.62471023988867</v>
      </c>
      <c r="AA2280">
        <v>0.19870404091159999</v>
      </c>
      <c r="AB2280">
        <v>49.997197230615171</v>
      </c>
      <c r="AC2280">
        <v>42.216807221658257</v>
      </c>
      <c r="AD2280">
        <v>0</v>
      </c>
      <c r="AE2280">
        <v>424.65407041723944</v>
      </c>
    </row>
    <row r="2281" spans="1:31" x14ac:dyDescent="0.3">
      <c r="A2281">
        <v>2576824</v>
      </c>
      <c r="B2281">
        <v>1</v>
      </c>
      <c r="C2281" t="s">
        <v>80</v>
      </c>
      <c r="D2281" t="s">
        <v>94</v>
      </c>
      <c r="E2281" t="s">
        <v>141</v>
      </c>
      <c r="F2281" t="s">
        <v>3686</v>
      </c>
      <c r="G2281" t="s">
        <v>194</v>
      </c>
      <c r="H2281" t="s">
        <v>135</v>
      </c>
      <c r="I2281" t="s">
        <v>136</v>
      </c>
      <c r="J2281" t="s">
        <v>137</v>
      </c>
      <c r="K2281" t="s">
        <v>144</v>
      </c>
      <c r="L2281" t="s">
        <v>6713</v>
      </c>
      <c r="M2281" t="s">
        <v>6714</v>
      </c>
      <c r="N2281">
        <v>4.727777777</v>
      </c>
      <c r="O2281">
        <v>0</v>
      </c>
      <c r="P2281">
        <v>0</v>
      </c>
      <c r="Q2281">
        <v>35</v>
      </c>
      <c r="R2281">
        <v>137</v>
      </c>
      <c r="S2281">
        <v>2</v>
      </c>
      <c r="T2281">
        <v>9</v>
      </c>
      <c r="U2281">
        <v>0</v>
      </c>
      <c r="V2281">
        <v>0</v>
      </c>
      <c r="W2281">
        <v>0</v>
      </c>
      <c r="X2281">
        <v>0</v>
      </c>
      <c r="Y2281">
        <v>311.31309511037034</v>
      </c>
      <c r="Z2281">
        <v>918.07332752661796</v>
      </c>
      <c r="AA2281">
        <v>101.39749073309969</v>
      </c>
      <c r="AB2281">
        <v>69.522303907033162</v>
      </c>
      <c r="AC2281">
        <v>0</v>
      </c>
      <c r="AD2281">
        <v>0</v>
      </c>
      <c r="AE2281">
        <v>1400.306217277121</v>
      </c>
    </row>
    <row r="2282" spans="1:31" x14ac:dyDescent="0.3">
      <c r="A2282">
        <v>2577646</v>
      </c>
      <c r="B2282">
        <v>1</v>
      </c>
      <c r="C2282" t="s">
        <v>80</v>
      </c>
      <c r="D2282" t="s">
        <v>96</v>
      </c>
      <c r="E2282" t="s">
        <v>166</v>
      </c>
      <c r="F2282" t="s">
        <v>6715</v>
      </c>
      <c r="G2282" t="s">
        <v>181</v>
      </c>
      <c r="H2282" t="s">
        <v>157</v>
      </c>
      <c r="I2282" t="s">
        <v>136</v>
      </c>
      <c r="J2282" t="s">
        <v>137</v>
      </c>
      <c r="K2282" t="s">
        <v>138</v>
      </c>
      <c r="L2282" t="s">
        <v>6716</v>
      </c>
      <c r="M2282" t="s">
        <v>6717</v>
      </c>
      <c r="N2282">
        <v>3.5141666659999999</v>
      </c>
      <c r="O2282">
        <v>0</v>
      </c>
      <c r="P2282">
        <v>2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6.6866472846103013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6.6866472846103013</v>
      </c>
    </row>
    <row r="2283" spans="1:31" x14ac:dyDescent="0.3">
      <c r="A2283">
        <v>2577331</v>
      </c>
      <c r="B2283">
        <v>1</v>
      </c>
      <c r="C2283" t="s">
        <v>80</v>
      </c>
      <c r="D2283" t="s">
        <v>88</v>
      </c>
      <c r="E2283" t="s">
        <v>184</v>
      </c>
      <c r="F2283" t="s">
        <v>6718</v>
      </c>
      <c r="G2283" t="s">
        <v>149</v>
      </c>
      <c r="H2283" t="s">
        <v>135</v>
      </c>
      <c r="I2283" t="s">
        <v>136</v>
      </c>
      <c r="J2283" t="s">
        <v>137</v>
      </c>
      <c r="K2283" t="s">
        <v>138</v>
      </c>
      <c r="L2283" t="s">
        <v>6719</v>
      </c>
      <c r="M2283" t="s">
        <v>6720</v>
      </c>
      <c r="N2283">
        <v>4.7338888880000001</v>
      </c>
      <c r="O2283">
        <v>0</v>
      </c>
      <c r="P2283">
        <v>220</v>
      </c>
      <c r="Q2283">
        <v>0</v>
      </c>
      <c r="R2283">
        <v>0</v>
      </c>
      <c r="S2283">
        <v>0</v>
      </c>
      <c r="T2283">
        <v>9</v>
      </c>
      <c r="U2283">
        <v>0</v>
      </c>
      <c r="V2283">
        <v>0</v>
      </c>
      <c r="W2283">
        <v>0</v>
      </c>
      <c r="X2283">
        <v>237.36814200113102</v>
      </c>
      <c r="Y2283">
        <v>0</v>
      </c>
      <c r="Z2283">
        <v>0</v>
      </c>
      <c r="AA2283">
        <v>0</v>
      </c>
      <c r="AB2283">
        <v>38.515687492762446</v>
      </c>
      <c r="AC2283">
        <v>0</v>
      </c>
      <c r="AD2283">
        <v>0</v>
      </c>
      <c r="AE2283">
        <v>275.88382949389347</v>
      </c>
    </row>
    <row r="2284" spans="1:31" x14ac:dyDescent="0.3">
      <c r="A2284">
        <v>2577185</v>
      </c>
      <c r="B2284">
        <v>1</v>
      </c>
      <c r="C2284" t="s">
        <v>81</v>
      </c>
      <c r="D2284" t="s">
        <v>120</v>
      </c>
      <c r="E2284" t="s">
        <v>184</v>
      </c>
      <c r="F2284" t="s">
        <v>4388</v>
      </c>
      <c r="G2284" t="s">
        <v>134</v>
      </c>
      <c r="H2284" t="s">
        <v>135</v>
      </c>
      <c r="I2284" t="s">
        <v>136</v>
      </c>
      <c r="J2284" t="s">
        <v>137</v>
      </c>
      <c r="K2284" t="s">
        <v>138</v>
      </c>
      <c r="L2284" t="s">
        <v>6721</v>
      </c>
      <c r="M2284" t="s">
        <v>6722</v>
      </c>
      <c r="N2284">
        <v>1.0266666659999999</v>
      </c>
      <c r="O2284">
        <v>0</v>
      </c>
      <c r="P2284">
        <v>0</v>
      </c>
      <c r="Q2284">
        <v>23</v>
      </c>
      <c r="R2284">
        <v>13</v>
      </c>
      <c r="S2284">
        <v>8</v>
      </c>
      <c r="T2284">
        <v>0</v>
      </c>
      <c r="U2284">
        <v>3</v>
      </c>
      <c r="V2284">
        <v>0</v>
      </c>
      <c r="W2284">
        <v>0</v>
      </c>
      <c r="X2284">
        <v>0</v>
      </c>
      <c r="Y2284">
        <v>71.700022691084882</v>
      </c>
      <c r="Z2284">
        <v>50.826128887176722</v>
      </c>
      <c r="AA2284">
        <v>19.736310501180004</v>
      </c>
      <c r="AB2284">
        <v>0</v>
      </c>
      <c r="AC2284">
        <v>212.25836407450262</v>
      </c>
      <c r="AD2284">
        <v>0</v>
      </c>
      <c r="AE2284">
        <v>354.5208261539442</v>
      </c>
    </row>
    <row r="2285" spans="1:31" x14ac:dyDescent="0.3">
      <c r="A2285">
        <v>2576853</v>
      </c>
      <c r="B2285">
        <v>1</v>
      </c>
      <c r="C2285" t="s">
        <v>80</v>
      </c>
      <c r="D2285" t="s">
        <v>98</v>
      </c>
      <c r="E2285" t="s">
        <v>166</v>
      </c>
      <c r="F2285" t="s">
        <v>6723</v>
      </c>
      <c r="G2285" t="s">
        <v>168</v>
      </c>
      <c r="H2285" t="s">
        <v>157</v>
      </c>
      <c r="I2285" t="s">
        <v>136</v>
      </c>
      <c r="J2285" t="s">
        <v>137</v>
      </c>
      <c r="K2285" t="s">
        <v>138</v>
      </c>
      <c r="L2285" t="s">
        <v>6724</v>
      </c>
      <c r="M2285" t="s">
        <v>6725</v>
      </c>
      <c r="N2285">
        <v>1.778611111</v>
      </c>
      <c r="O2285">
        <v>0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3.2950617155416664</v>
      </c>
      <c r="AA2285">
        <v>0</v>
      </c>
      <c r="AB2285">
        <v>0</v>
      </c>
      <c r="AC2285">
        <v>0</v>
      </c>
      <c r="AD2285">
        <v>0</v>
      </c>
      <c r="AE2285">
        <v>3.2950617155416664</v>
      </c>
    </row>
    <row r="2286" spans="1:31" x14ac:dyDescent="0.3">
      <c r="A2286">
        <v>2576899</v>
      </c>
      <c r="B2286">
        <v>1</v>
      </c>
      <c r="C2286" t="s">
        <v>80</v>
      </c>
      <c r="D2286" t="s">
        <v>83</v>
      </c>
      <c r="E2286" t="s">
        <v>184</v>
      </c>
      <c r="F2286" t="s">
        <v>6726</v>
      </c>
      <c r="G2286" t="s">
        <v>6727</v>
      </c>
      <c r="H2286" t="s">
        <v>135</v>
      </c>
      <c r="I2286" t="s">
        <v>136</v>
      </c>
      <c r="J2286" t="s">
        <v>137</v>
      </c>
      <c r="K2286" t="s">
        <v>138</v>
      </c>
      <c r="L2286" t="s">
        <v>6728</v>
      </c>
      <c r="M2286" t="s">
        <v>6729</v>
      </c>
      <c r="N2286">
        <v>0.35777777700000002</v>
      </c>
      <c r="O2286">
        <v>0</v>
      </c>
      <c r="P2286">
        <v>0</v>
      </c>
      <c r="Q2286">
        <v>0</v>
      </c>
      <c r="R2286">
        <v>0</v>
      </c>
      <c r="S2286">
        <v>3</v>
      </c>
      <c r="T2286">
        <v>16</v>
      </c>
      <c r="U2286">
        <v>0</v>
      </c>
      <c r="V2286">
        <v>9</v>
      </c>
      <c r="W2286">
        <v>0</v>
      </c>
      <c r="X2286">
        <v>0</v>
      </c>
      <c r="Y2286">
        <v>0</v>
      </c>
      <c r="Z2286">
        <v>0</v>
      </c>
      <c r="AA2286">
        <v>15.544502264465777</v>
      </c>
      <c r="AB2286">
        <v>62.096264882385611</v>
      </c>
      <c r="AC2286">
        <v>0</v>
      </c>
      <c r="AD2286">
        <v>64.274580666938576</v>
      </c>
      <c r="AE2286">
        <v>141.91534781378996</v>
      </c>
    </row>
    <row r="2287" spans="1:31" x14ac:dyDescent="0.3">
      <c r="A2287">
        <v>2577337</v>
      </c>
      <c r="B2287">
        <v>1</v>
      </c>
      <c r="C2287" t="s">
        <v>81</v>
      </c>
      <c r="D2287" t="s">
        <v>125</v>
      </c>
      <c r="E2287" t="s">
        <v>141</v>
      </c>
      <c r="F2287" t="s">
        <v>6730</v>
      </c>
      <c r="G2287" t="s">
        <v>134</v>
      </c>
      <c r="H2287" t="s">
        <v>135</v>
      </c>
      <c r="I2287" t="s">
        <v>136</v>
      </c>
      <c r="J2287" t="s">
        <v>137</v>
      </c>
      <c r="K2287" t="s">
        <v>138</v>
      </c>
      <c r="L2287" t="s">
        <v>6731</v>
      </c>
      <c r="M2287" t="s">
        <v>6732</v>
      </c>
      <c r="N2287">
        <v>0.48361111099999998</v>
      </c>
      <c r="O2287">
        <v>3</v>
      </c>
      <c r="P2287">
        <v>576</v>
      </c>
      <c r="Q2287">
        <v>31</v>
      </c>
      <c r="R2287">
        <v>181</v>
      </c>
      <c r="S2287">
        <v>4</v>
      </c>
      <c r="T2287">
        <v>30</v>
      </c>
      <c r="U2287">
        <v>0</v>
      </c>
      <c r="V2287">
        <v>0</v>
      </c>
      <c r="W2287">
        <v>0.29904905822822914</v>
      </c>
      <c r="X2287">
        <v>33.410232809794657</v>
      </c>
      <c r="Y2287">
        <v>28.45153994640652</v>
      </c>
      <c r="Z2287">
        <v>150.16544177407246</v>
      </c>
      <c r="AA2287">
        <v>1.7226819449363115</v>
      </c>
      <c r="AB2287">
        <v>7.2318096900665561</v>
      </c>
      <c r="AC2287">
        <v>0</v>
      </c>
      <c r="AD2287">
        <v>0</v>
      </c>
      <c r="AE2287">
        <v>221.28075522350474</v>
      </c>
    </row>
    <row r="2288" spans="1:31" x14ac:dyDescent="0.3">
      <c r="A2288">
        <v>2577437</v>
      </c>
      <c r="B2288">
        <v>1</v>
      </c>
      <c r="C2288" t="s">
        <v>80</v>
      </c>
      <c r="D2288" t="s">
        <v>91</v>
      </c>
      <c r="E2288" t="s">
        <v>132</v>
      </c>
      <c r="F2288" t="s">
        <v>6733</v>
      </c>
      <c r="G2288" t="s">
        <v>134</v>
      </c>
      <c r="H2288" t="s">
        <v>135</v>
      </c>
      <c r="I2288" t="s">
        <v>136</v>
      </c>
      <c r="J2288" t="s">
        <v>137</v>
      </c>
      <c r="K2288" t="s">
        <v>138</v>
      </c>
      <c r="L2288" t="s">
        <v>6734</v>
      </c>
      <c r="M2288" t="s">
        <v>6735</v>
      </c>
      <c r="N2288">
        <v>0.281388888</v>
      </c>
      <c r="O2288">
        <v>39</v>
      </c>
      <c r="P2288">
        <v>9711</v>
      </c>
      <c r="Q2288">
        <v>83</v>
      </c>
      <c r="R2288">
        <v>246</v>
      </c>
      <c r="S2288">
        <v>70</v>
      </c>
      <c r="T2288">
        <v>1812</v>
      </c>
      <c r="U2288">
        <v>6</v>
      </c>
      <c r="V2288">
        <v>6</v>
      </c>
      <c r="W2288">
        <v>18.651191035652172</v>
      </c>
      <c r="X2288">
        <v>576.68432087156486</v>
      </c>
      <c r="Y2288">
        <v>33.153199263933196</v>
      </c>
      <c r="Z2288">
        <v>59.341283921302171</v>
      </c>
      <c r="AA2288">
        <v>234.20028770363388</v>
      </c>
      <c r="AB2288">
        <v>472.7565271800982</v>
      </c>
      <c r="AC2288">
        <v>26.371627930480948</v>
      </c>
      <c r="AD2288">
        <v>13.338153142577688</v>
      </c>
      <c r="AE2288">
        <v>1434.4965910492433</v>
      </c>
    </row>
    <row r="2289" spans="1:31" x14ac:dyDescent="0.3">
      <c r="A2289">
        <v>2577586</v>
      </c>
      <c r="B2289">
        <v>1</v>
      </c>
      <c r="C2289" t="s">
        <v>80</v>
      </c>
      <c r="D2289" t="s">
        <v>101</v>
      </c>
      <c r="E2289" t="s">
        <v>147</v>
      </c>
      <c r="F2289" t="s">
        <v>6736</v>
      </c>
      <c r="G2289" t="s">
        <v>134</v>
      </c>
      <c r="H2289" t="s">
        <v>135</v>
      </c>
      <c r="I2289" t="s">
        <v>136</v>
      </c>
      <c r="J2289" t="s">
        <v>137</v>
      </c>
      <c r="K2289" t="s">
        <v>138</v>
      </c>
      <c r="L2289" t="s">
        <v>6737</v>
      </c>
      <c r="M2289" t="s">
        <v>6738</v>
      </c>
      <c r="N2289">
        <v>2.019722222</v>
      </c>
      <c r="O2289">
        <v>16</v>
      </c>
      <c r="P2289">
        <v>38</v>
      </c>
      <c r="Q2289">
        <v>38</v>
      </c>
      <c r="R2289">
        <v>2</v>
      </c>
      <c r="S2289">
        <v>28</v>
      </c>
      <c r="T2289">
        <v>0</v>
      </c>
      <c r="U2289">
        <v>2</v>
      </c>
      <c r="V2289">
        <v>0</v>
      </c>
      <c r="W2289">
        <v>42.568746136550878</v>
      </c>
      <c r="X2289">
        <v>16.103749084410847</v>
      </c>
      <c r="Y2289">
        <v>678.04737935150615</v>
      </c>
      <c r="Z2289">
        <v>6.423338028952994</v>
      </c>
      <c r="AA2289">
        <v>307.82687395849257</v>
      </c>
      <c r="AB2289">
        <v>0</v>
      </c>
      <c r="AC2289">
        <v>546.5930596168439</v>
      </c>
      <c r="AD2289">
        <v>0</v>
      </c>
      <c r="AE2289">
        <v>1597.5631461767573</v>
      </c>
    </row>
    <row r="2290" spans="1:31" x14ac:dyDescent="0.3">
      <c r="A2290">
        <v>2577045</v>
      </c>
      <c r="B2290">
        <v>1</v>
      </c>
      <c r="C2290" t="s">
        <v>81</v>
      </c>
      <c r="D2290" t="s">
        <v>120</v>
      </c>
      <c r="E2290" t="s">
        <v>155</v>
      </c>
      <c r="F2290" t="s">
        <v>6739</v>
      </c>
      <c r="G2290" t="s">
        <v>206</v>
      </c>
      <c r="H2290" t="s">
        <v>157</v>
      </c>
      <c r="I2290" t="s">
        <v>136</v>
      </c>
      <c r="J2290" t="s">
        <v>137</v>
      </c>
      <c r="K2290" t="s">
        <v>138</v>
      </c>
      <c r="L2290" t="s">
        <v>6740</v>
      </c>
      <c r="M2290" t="s">
        <v>6741</v>
      </c>
      <c r="N2290">
        <v>0.97416666600000001</v>
      </c>
      <c r="O2290">
        <v>0</v>
      </c>
      <c r="P2290">
        <v>71</v>
      </c>
      <c r="Q2290">
        <v>0</v>
      </c>
      <c r="R2290">
        <v>1</v>
      </c>
      <c r="S2290">
        <v>0</v>
      </c>
      <c r="T2290">
        <v>3</v>
      </c>
      <c r="U2290">
        <v>0</v>
      </c>
      <c r="V2290">
        <v>0</v>
      </c>
      <c r="W2290">
        <v>0</v>
      </c>
      <c r="X2290">
        <v>16.201526303212145</v>
      </c>
      <c r="Y2290">
        <v>0</v>
      </c>
      <c r="Z2290">
        <v>0.99563982012753993</v>
      </c>
      <c r="AA2290">
        <v>0</v>
      </c>
      <c r="AB2290">
        <v>0.40387434188884008</v>
      </c>
      <c r="AC2290">
        <v>0</v>
      </c>
      <c r="AD2290">
        <v>0</v>
      </c>
      <c r="AE2290">
        <v>17.601040465228525</v>
      </c>
    </row>
    <row r="2291" spans="1:31" x14ac:dyDescent="0.3">
      <c r="A2291">
        <v>2576750</v>
      </c>
      <c r="B2291">
        <v>1</v>
      </c>
      <c r="C2291" t="s">
        <v>80</v>
      </c>
      <c r="D2291" t="s">
        <v>104</v>
      </c>
      <c r="E2291" t="s">
        <v>132</v>
      </c>
      <c r="F2291" t="s">
        <v>6742</v>
      </c>
      <c r="G2291" t="s">
        <v>143</v>
      </c>
      <c r="H2291" t="s">
        <v>135</v>
      </c>
      <c r="I2291" t="s">
        <v>136</v>
      </c>
      <c r="J2291" t="s">
        <v>137</v>
      </c>
      <c r="K2291" t="s">
        <v>144</v>
      </c>
      <c r="L2291" t="s">
        <v>6743</v>
      </c>
      <c r="M2291" t="s">
        <v>6744</v>
      </c>
      <c r="N2291">
        <v>2.4775</v>
      </c>
      <c r="O2291">
        <v>34</v>
      </c>
      <c r="P2291">
        <v>2733</v>
      </c>
      <c r="Q2291">
        <v>16</v>
      </c>
      <c r="R2291">
        <v>55</v>
      </c>
      <c r="S2291">
        <v>64</v>
      </c>
      <c r="T2291">
        <v>351</v>
      </c>
      <c r="U2291">
        <v>17</v>
      </c>
      <c r="V2291">
        <v>2</v>
      </c>
      <c r="W2291">
        <v>175.38556742340447</v>
      </c>
      <c r="X2291">
        <v>1627.7451419407876</v>
      </c>
      <c r="Y2291">
        <v>63.406612264024865</v>
      </c>
      <c r="Z2291">
        <v>120.63459354025248</v>
      </c>
      <c r="AA2291">
        <v>2176.3374162326513</v>
      </c>
      <c r="AB2291">
        <v>1632.3150673322252</v>
      </c>
      <c r="AC2291">
        <v>4332.9623751923327</v>
      </c>
      <c r="AD2291">
        <v>30.138893458245626</v>
      </c>
      <c r="AE2291">
        <v>10158.925667383926</v>
      </c>
    </row>
    <row r="2292" spans="1:31" x14ac:dyDescent="0.3">
      <c r="A2292">
        <v>2576564</v>
      </c>
      <c r="B2292">
        <v>1</v>
      </c>
      <c r="C2292" t="s">
        <v>80</v>
      </c>
      <c r="D2292" t="s">
        <v>90</v>
      </c>
      <c r="E2292" t="s">
        <v>184</v>
      </c>
      <c r="F2292" t="s">
        <v>6745</v>
      </c>
      <c r="G2292" t="s">
        <v>2568</v>
      </c>
      <c r="H2292" t="s">
        <v>135</v>
      </c>
      <c r="I2292" t="s">
        <v>136</v>
      </c>
      <c r="J2292" t="s">
        <v>137</v>
      </c>
      <c r="K2292" t="s">
        <v>138</v>
      </c>
      <c r="L2292" t="s">
        <v>6746</v>
      </c>
      <c r="M2292" t="s">
        <v>6747</v>
      </c>
      <c r="N2292">
        <v>0.57499999999999996</v>
      </c>
      <c r="O2292">
        <v>0</v>
      </c>
      <c r="P2292">
        <v>1002</v>
      </c>
      <c r="Q2292">
        <v>0</v>
      </c>
      <c r="R2292">
        <v>0</v>
      </c>
      <c r="S2292">
        <v>0</v>
      </c>
      <c r="T2292">
        <v>152</v>
      </c>
      <c r="U2292">
        <v>0</v>
      </c>
      <c r="V2292">
        <v>0</v>
      </c>
      <c r="W2292">
        <v>0</v>
      </c>
      <c r="X2292">
        <v>109.57849542532928</v>
      </c>
      <c r="Y2292">
        <v>0</v>
      </c>
      <c r="Z2292">
        <v>0</v>
      </c>
      <c r="AA2292">
        <v>0</v>
      </c>
      <c r="AB2292">
        <v>69.285284514813341</v>
      </c>
      <c r="AC2292">
        <v>0</v>
      </c>
      <c r="AD2292">
        <v>0</v>
      </c>
      <c r="AE2292">
        <v>178.86377994014262</v>
      </c>
    </row>
    <row r="2293" spans="1:31" x14ac:dyDescent="0.3">
      <c r="A2293">
        <v>2577062</v>
      </c>
      <c r="B2293">
        <v>1</v>
      </c>
      <c r="C2293" t="s">
        <v>80</v>
      </c>
      <c r="D2293" t="s">
        <v>106</v>
      </c>
      <c r="E2293" t="s">
        <v>141</v>
      </c>
      <c r="F2293" t="s">
        <v>3061</v>
      </c>
      <c r="G2293" t="s">
        <v>134</v>
      </c>
      <c r="H2293" t="s">
        <v>135</v>
      </c>
      <c r="I2293" t="s">
        <v>136</v>
      </c>
      <c r="J2293" t="s">
        <v>137</v>
      </c>
      <c r="K2293" t="s">
        <v>138</v>
      </c>
      <c r="L2293" t="s">
        <v>6748</v>
      </c>
      <c r="M2293" t="s">
        <v>6749</v>
      </c>
      <c r="N2293">
        <v>0.15722222199999999</v>
      </c>
      <c r="O2293">
        <v>3</v>
      </c>
      <c r="P2293">
        <v>48</v>
      </c>
      <c r="Q2293">
        <v>39</v>
      </c>
      <c r="R2293">
        <v>173</v>
      </c>
      <c r="S2293">
        <v>6</v>
      </c>
      <c r="T2293">
        <v>31</v>
      </c>
      <c r="U2293">
        <v>0</v>
      </c>
      <c r="V2293">
        <v>0</v>
      </c>
      <c r="W2293">
        <v>0.28556768210411998</v>
      </c>
      <c r="X2293">
        <v>4.6612684867098011</v>
      </c>
      <c r="Y2293">
        <v>113.25708685623273</v>
      </c>
      <c r="Z2293">
        <v>81.462658920569453</v>
      </c>
      <c r="AA2293">
        <v>62.506606051179745</v>
      </c>
      <c r="AB2293">
        <v>16.346580894015222</v>
      </c>
      <c r="AC2293">
        <v>0</v>
      </c>
      <c r="AD2293">
        <v>0</v>
      </c>
      <c r="AE2293">
        <v>278.51976889081106</v>
      </c>
    </row>
    <row r="2294" spans="1:31" x14ac:dyDescent="0.3">
      <c r="A2294">
        <v>2576919</v>
      </c>
      <c r="B2294">
        <v>1</v>
      </c>
      <c r="C2294" t="s">
        <v>80</v>
      </c>
      <c r="D2294" t="s">
        <v>107</v>
      </c>
      <c r="E2294" t="s">
        <v>147</v>
      </c>
      <c r="F2294" t="s">
        <v>6750</v>
      </c>
      <c r="G2294" t="s">
        <v>134</v>
      </c>
      <c r="H2294" t="s">
        <v>135</v>
      </c>
      <c r="I2294" t="s">
        <v>136</v>
      </c>
      <c r="J2294" t="s">
        <v>137</v>
      </c>
      <c r="K2294" t="s">
        <v>138</v>
      </c>
      <c r="L2294" t="s">
        <v>6751</v>
      </c>
      <c r="M2294" t="s">
        <v>6752</v>
      </c>
      <c r="N2294">
        <v>2.4638888880000001</v>
      </c>
      <c r="O2294">
        <v>1</v>
      </c>
      <c r="P2294">
        <v>1224</v>
      </c>
      <c r="Q2294">
        <v>1</v>
      </c>
      <c r="R2294">
        <v>0</v>
      </c>
      <c r="S2294">
        <v>2</v>
      </c>
      <c r="T2294">
        <v>37</v>
      </c>
      <c r="U2294">
        <v>0</v>
      </c>
      <c r="V2294">
        <v>3</v>
      </c>
      <c r="W2294">
        <v>59.111494881528301</v>
      </c>
      <c r="X2294">
        <v>530.80326129377636</v>
      </c>
      <c r="Y2294">
        <v>1.4975932746773184</v>
      </c>
      <c r="Z2294">
        <v>0</v>
      </c>
      <c r="AA2294">
        <v>15.147053737829387</v>
      </c>
      <c r="AB2294">
        <v>122.07488549366202</v>
      </c>
      <c r="AC2294">
        <v>0</v>
      </c>
      <c r="AD2294">
        <v>35.232322240060874</v>
      </c>
      <c r="AE2294">
        <v>763.86661092153429</v>
      </c>
    </row>
    <row r="2295" spans="1:31" x14ac:dyDescent="0.3">
      <c r="A2295">
        <v>2577274</v>
      </c>
      <c r="B2295">
        <v>1</v>
      </c>
      <c r="C2295" t="s">
        <v>81</v>
      </c>
      <c r="D2295" t="s">
        <v>112</v>
      </c>
      <c r="E2295" t="s">
        <v>141</v>
      </c>
      <c r="F2295" t="s">
        <v>1132</v>
      </c>
      <c r="G2295" t="s">
        <v>134</v>
      </c>
      <c r="H2295" t="s">
        <v>135</v>
      </c>
      <c r="I2295" t="s">
        <v>136</v>
      </c>
      <c r="J2295" t="s">
        <v>137</v>
      </c>
      <c r="K2295" t="s">
        <v>138</v>
      </c>
      <c r="L2295" t="s">
        <v>6753</v>
      </c>
      <c r="M2295" t="s">
        <v>6754</v>
      </c>
      <c r="N2295">
        <v>2.0147222220000001</v>
      </c>
      <c r="O2295">
        <v>3</v>
      </c>
      <c r="P2295">
        <v>1283</v>
      </c>
      <c r="Q2295">
        <v>5</v>
      </c>
      <c r="R2295">
        <v>37</v>
      </c>
      <c r="S2295">
        <v>7</v>
      </c>
      <c r="T2295">
        <v>68</v>
      </c>
      <c r="U2295">
        <v>0</v>
      </c>
      <c r="V2295">
        <v>0</v>
      </c>
      <c r="W2295">
        <v>1.5038370777599999</v>
      </c>
      <c r="X2295">
        <v>229.21651355350542</v>
      </c>
      <c r="Y2295">
        <v>69.54553862377081</v>
      </c>
      <c r="Z2295">
        <v>21.448449386688864</v>
      </c>
      <c r="AA2295">
        <v>33.105920229231586</v>
      </c>
      <c r="AB2295">
        <v>39.569239726335894</v>
      </c>
      <c r="AC2295">
        <v>0</v>
      </c>
      <c r="AD2295">
        <v>0</v>
      </c>
      <c r="AE2295">
        <v>394.38949859729257</v>
      </c>
    </row>
    <row r="2296" spans="1:31" x14ac:dyDescent="0.3">
      <c r="A2296">
        <v>2576707</v>
      </c>
      <c r="B2296">
        <v>1</v>
      </c>
      <c r="C2296" t="s">
        <v>80</v>
      </c>
      <c r="D2296" t="s">
        <v>90</v>
      </c>
      <c r="E2296" t="s">
        <v>155</v>
      </c>
      <c r="F2296" t="s">
        <v>6755</v>
      </c>
      <c r="G2296" t="s">
        <v>301</v>
      </c>
      <c r="H2296" t="s">
        <v>157</v>
      </c>
      <c r="I2296" t="s">
        <v>136</v>
      </c>
      <c r="J2296" t="s">
        <v>137</v>
      </c>
      <c r="K2296" t="s">
        <v>144</v>
      </c>
      <c r="L2296" t="s">
        <v>6756</v>
      </c>
      <c r="M2296" t="s">
        <v>6757</v>
      </c>
      <c r="N2296">
        <v>1.358055555</v>
      </c>
      <c r="O2296">
        <v>0</v>
      </c>
      <c r="P2296">
        <v>193</v>
      </c>
      <c r="Q2296">
        <v>0</v>
      </c>
      <c r="R2296">
        <v>0</v>
      </c>
      <c r="S2296">
        <v>0</v>
      </c>
      <c r="T2296">
        <v>88</v>
      </c>
      <c r="U2296">
        <v>0</v>
      </c>
      <c r="V2296">
        <v>0</v>
      </c>
      <c r="W2296">
        <v>0</v>
      </c>
      <c r="X2296">
        <v>51.114846001390028</v>
      </c>
      <c r="Y2296">
        <v>0</v>
      </c>
      <c r="Z2296">
        <v>0</v>
      </c>
      <c r="AA2296">
        <v>0</v>
      </c>
      <c r="AB2296">
        <v>213.34991437276744</v>
      </c>
      <c r="AC2296">
        <v>0</v>
      </c>
      <c r="AD2296">
        <v>0</v>
      </c>
      <c r="AE2296">
        <v>264.46476037415749</v>
      </c>
    </row>
    <row r="2297" spans="1:31" x14ac:dyDescent="0.3">
      <c r="A2297">
        <v>2576733</v>
      </c>
      <c r="B2297">
        <v>1</v>
      </c>
      <c r="C2297" t="s">
        <v>80</v>
      </c>
      <c r="D2297" t="s">
        <v>83</v>
      </c>
      <c r="E2297" t="s">
        <v>166</v>
      </c>
      <c r="F2297" t="s">
        <v>6758</v>
      </c>
      <c r="G2297" t="s">
        <v>168</v>
      </c>
      <c r="H2297" t="s">
        <v>157</v>
      </c>
      <c r="I2297" t="s">
        <v>136</v>
      </c>
      <c r="J2297" t="s">
        <v>137</v>
      </c>
      <c r="K2297" t="s">
        <v>138</v>
      </c>
      <c r="L2297" t="s">
        <v>6759</v>
      </c>
      <c r="M2297" t="s">
        <v>6760</v>
      </c>
      <c r="N2297">
        <v>3.5358333329999998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1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</row>
    <row r="2298" spans="1:31" x14ac:dyDescent="0.3">
      <c r="A2298">
        <v>2577105</v>
      </c>
      <c r="B2298">
        <v>1</v>
      </c>
      <c r="C2298" t="s">
        <v>81</v>
      </c>
      <c r="D2298" t="s">
        <v>117</v>
      </c>
      <c r="E2298" t="s">
        <v>171</v>
      </c>
      <c r="F2298" t="s">
        <v>6761</v>
      </c>
      <c r="G2298" t="s">
        <v>190</v>
      </c>
      <c r="H2298" t="s">
        <v>157</v>
      </c>
      <c r="I2298" t="s">
        <v>136</v>
      </c>
      <c r="J2298" t="s">
        <v>137</v>
      </c>
      <c r="K2298" t="s">
        <v>138</v>
      </c>
      <c r="L2298" t="s">
        <v>6762</v>
      </c>
      <c r="M2298" t="s">
        <v>6763</v>
      </c>
      <c r="N2298">
        <v>1.7933333330000001</v>
      </c>
      <c r="O2298">
        <v>0</v>
      </c>
      <c r="P2298">
        <v>66</v>
      </c>
      <c r="Q2298">
        <v>0</v>
      </c>
      <c r="R2298">
        <v>0</v>
      </c>
      <c r="S2298">
        <v>0</v>
      </c>
      <c r="T2298">
        <v>6</v>
      </c>
      <c r="U2298">
        <v>0</v>
      </c>
      <c r="V2298">
        <v>0</v>
      </c>
      <c r="W2298">
        <v>0</v>
      </c>
      <c r="X2298">
        <v>22.975851520352297</v>
      </c>
      <c r="Y2298">
        <v>0</v>
      </c>
      <c r="Z2298">
        <v>0</v>
      </c>
      <c r="AA2298">
        <v>0</v>
      </c>
      <c r="AB2298">
        <v>9.065890096140933</v>
      </c>
      <c r="AC2298">
        <v>0</v>
      </c>
      <c r="AD2298">
        <v>0</v>
      </c>
      <c r="AE2298">
        <v>32.041741616493226</v>
      </c>
    </row>
    <row r="2299" spans="1:31" x14ac:dyDescent="0.3">
      <c r="A2299">
        <v>2576962</v>
      </c>
      <c r="B2299">
        <v>1</v>
      </c>
      <c r="C2299" t="s">
        <v>80</v>
      </c>
      <c r="D2299" t="s">
        <v>103</v>
      </c>
      <c r="E2299" t="s">
        <v>171</v>
      </c>
      <c r="F2299" t="s">
        <v>4951</v>
      </c>
      <c r="G2299" t="s">
        <v>190</v>
      </c>
      <c r="H2299" t="s">
        <v>157</v>
      </c>
      <c r="I2299" t="s">
        <v>136</v>
      </c>
      <c r="J2299" t="s">
        <v>137</v>
      </c>
      <c r="K2299" t="s">
        <v>138</v>
      </c>
      <c r="L2299" t="s">
        <v>6764</v>
      </c>
      <c r="M2299" t="s">
        <v>6765</v>
      </c>
      <c r="N2299">
        <v>1.001944444</v>
      </c>
      <c r="O2299">
        <v>0</v>
      </c>
      <c r="P2299">
        <v>1</v>
      </c>
      <c r="Q2299">
        <v>0</v>
      </c>
      <c r="R2299">
        <v>0</v>
      </c>
      <c r="S2299">
        <v>0</v>
      </c>
      <c r="T2299">
        <v>15</v>
      </c>
      <c r="U2299">
        <v>0</v>
      </c>
      <c r="V2299">
        <v>0</v>
      </c>
      <c r="W2299">
        <v>0</v>
      </c>
      <c r="X2299">
        <v>0.24147229082177835</v>
      </c>
      <c r="Y2299">
        <v>0</v>
      </c>
      <c r="Z2299">
        <v>0</v>
      </c>
      <c r="AA2299">
        <v>0</v>
      </c>
      <c r="AB2299">
        <v>18.461708311280802</v>
      </c>
      <c r="AC2299">
        <v>0</v>
      </c>
      <c r="AD2299">
        <v>0</v>
      </c>
      <c r="AE2299">
        <v>18.703180602102581</v>
      </c>
    </row>
    <row r="2300" spans="1:31" x14ac:dyDescent="0.3">
      <c r="A2300">
        <v>2576770</v>
      </c>
      <c r="B2300">
        <v>1</v>
      </c>
      <c r="C2300" t="s">
        <v>80</v>
      </c>
      <c r="D2300" t="s">
        <v>108</v>
      </c>
      <c r="E2300" t="s">
        <v>166</v>
      </c>
      <c r="F2300" t="s">
        <v>6766</v>
      </c>
      <c r="G2300" t="s">
        <v>168</v>
      </c>
      <c r="H2300" t="s">
        <v>157</v>
      </c>
      <c r="I2300" t="s">
        <v>136</v>
      </c>
      <c r="J2300" t="s">
        <v>137</v>
      </c>
      <c r="K2300" t="s">
        <v>138</v>
      </c>
      <c r="L2300" t="s">
        <v>6767</v>
      </c>
      <c r="M2300" t="s">
        <v>6768</v>
      </c>
      <c r="N2300">
        <v>3.6377777770000002</v>
      </c>
      <c r="O2300">
        <v>0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0.19176455025040501</v>
      </c>
      <c r="AA2300">
        <v>0</v>
      </c>
      <c r="AB2300">
        <v>0</v>
      </c>
      <c r="AC2300">
        <v>0</v>
      </c>
      <c r="AD2300">
        <v>0</v>
      </c>
      <c r="AE2300">
        <v>0.19176455025040501</v>
      </c>
    </row>
    <row r="2301" spans="1:31" x14ac:dyDescent="0.3">
      <c r="A2301">
        <v>2577603</v>
      </c>
      <c r="B2301">
        <v>1</v>
      </c>
      <c r="C2301" t="s">
        <v>80</v>
      </c>
      <c r="D2301" t="s">
        <v>84</v>
      </c>
      <c r="E2301" t="s">
        <v>166</v>
      </c>
      <c r="F2301" t="s">
        <v>6769</v>
      </c>
      <c r="G2301" t="s">
        <v>198</v>
      </c>
      <c r="H2301" t="s">
        <v>157</v>
      </c>
      <c r="I2301" t="s">
        <v>136</v>
      </c>
      <c r="J2301" t="s">
        <v>137</v>
      </c>
      <c r="K2301" t="s">
        <v>138</v>
      </c>
      <c r="L2301" t="s">
        <v>6770</v>
      </c>
      <c r="M2301" t="s">
        <v>6771</v>
      </c>
      <c r="N2301">
        <v>0.85472222200000003</v>
      </c>
      <c r="O2301">
        <v>0</v>
      </c>
      <c r="P2301">
        <v>11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1.9999798344830737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1.9999798344830737</v>
      </c>
    </row>
    <row r="2302" spans="1:31" x14ac:dyDescent="0.3">
      <c r="A2302">
        <v>2577517</v>
      </c>
      <c r="B2302">
        <v>1</v>
      </c>
      <c r="C2302" t="s">
        <v>81</v>
      </c>
      <c r="D2302" t="s">
        <v>123</v>
      </c>
      <c r="E2302" t="s">
        <v>171</v>
      </c>
      <c r="F2302" t="s">
        <v>6772</v>
      </c>
      <c r="G2302" t="s">
        <v>190</v>
      </c>
      <c r="H2302" t="s">
        <v>157</v>
      </c>
      <c r="I2302" t="s">
        <v>136</v>
      </c>
      <c r="J2302" t="s">
        <v>137</v>
      </c>
      <c r="K2302" t="s">
        <v>138</v>
      </c>
      <c r="L2302" t="s">
        <v>6773</v>
      </c>
      <c r="M2302" t="s">
        <v>6774</v>
      </c>
      <c r="N2302">
        <v>2.1588888879999999</v>
      </c>
      <c r="O2302">
        <v>0</v>
      </c>
      <c r="P2302">
        <v>28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10.928942422973501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10.928942422973501</v>
      </c>
    </row>
    <row r="2303" spans="1:31" x14ac:dyDescent="0.3">
      <c r="A2303">
        <v>2577211</v>
      </c>
      <c r="B2303">
        <v>1</v>
      </c>
      <c r="C2303" t="s">
        <v>80</v>
      </c>
      <c r="D2303" t="s">
        <v>104</v>
      </c>
      <c r="E2303" t="s">
        <v>132</v>
      </c>
      <c r="F2303" t="s">
        <v>4716</v>
      </c>
      <c r="G2303" t="s">
        <v>134</v>
      </c>
      <c r="H2303" t="s">
        <v>135</v>
      </c>
      <c r="I2303" t="s">
        <v>136</v>
      </c>
      <c r="J2303" t="s">
        <v>137</v>
      </c>
      <c r="K2303" t="s">
        <v>138</v>
      </c>
      <c r="L2303" t="s">
        <v>6775</v>
      </c>
      <c r="M2303" t="s">
        <v>6776</v>
      </c>
      <c r="N2303">
        <v>0.265555555</v>
      </c>
      <c r="O2303">
        <v>0</v>
      </c>
      <c r="P2303">
        <v>19143</v>
      </c>
      <c r="Q2303">
        <v>7</v>
      </c>
      <c r="R2303">
        <v>97</v>
      </c>
      <c r="S2303">
        <v>9</v>
      </c>
      <c r="T2303">
        <v>2472</v>
      </c>
      <c r="U2303">
        <v>5</v>
      </c>
      <c r="V2303">
        <v>6</v>
      </c>
      <c r="W2303">
        <v>0</v>
      </c>
      <c r="X2303">
        <v>1067.6150617546127</v>
      </c>
      <c r="Y2303">
        <v>2.5144897674197844</v>
      </c>
      <c r="Z2303">
        <v>19.795290886478526</v>
      </c>
      <c r="AA2303">
        <v>79.742362457535094</v>
      </c>
      <c r="AB2303">
        <v>686.67160422432369</v>
      </c>
      <c r="AC2303">
        <v>194.59680436261311</v>
      </c>
      <c r="AD2303">
        <v>46.90385386740833</v>
      </c>
      <c r="AE2303">
        <v>2097.8394673203916</v>
      </c>
    </row>
    <row r="2304" spans="1:31" x14ac:dyDescent="0.3">
      <c r="A2304">
        <v>2577125</v>
      </c>
      <c r="B2304">
        <v>1</v>
      </c>
      <c r="C2304" t="s">
        <v>80</v>
      </c>
      <c r="D2304" t="s">
        <v>103</v>
      </c>
      <c r="E2304" t="s">
        <v>166</v>
      </c>
      <c r="F2304" t="s">
        <v>6777</v>
      </c>
      <c r="G2304" t="s">
        <v>198</v>
      </c>
      <c r="H2304" t="s">
        <v>157</v>
      </c>
      <c r="I2304" t="s">
        <v>136</v>
      </c>
      <c r="J2304" t="s">
        <v>137</v>
      </c>
      <c r="K2304" t="s">
        <v>138</v>
      </c>
      <c r="L2304" t="s">
        <v>6778</v>
      </c>
      <c r="M2304" t="s">
        <v>6779</v>
      </c>
      <c r="N2304">
        <v>1.5127777769999999</v>
      </c>
      <c r="O2304">
        <v>0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4.1146241578635827</v>
      </c>
      <c r="AA2304">
        <v>0</v>
      </c>
      <c r="AB2304">
        <v>0</v>
      </c>
      <c r="AC2304">
        <v>0</v>
      </c>
      <c r="AD2304">
        <v>0</v>
      </c>
      <c r="AE2304">
        <v>4.1146241578635827</v>
      </c>
    </row>
    <row r="2305" spans="1:31" x14ac:dyDescent="0.3">
      <c r="A2305">
        <v>2577268</v>
      </c>
      <c r="B2305">
        <v>1</v>
      </c>
      <c r="C2305" t="s">
        <v>80</v>
      </c>
      <c r="D2305" t="s">
        <v>97</v>
      </c>
      <c r="E2305" t="s">
        <v>155</v>
      </c>
      <c r="F2305" t="s">
        <v>6780</v>
      </c>
      <c r="G2305" t="s">
        <v>202</v>
      </c>
      <c r="H2305" t="s">
        <v>157</v>
      </c>
      <c r="I2305" t="s">
        <v>136</v>
      </c>
      <c r="J2305" t="s">
        <v>137</v>
      </c>
      <c r="K2305" t="s">
        <v>138</v>
      </c>
      <c r="L2305" t="s">
        <v>6781</v>
      </c>
      <c r="M2305" t="s">
        <v>6782</v>
      </c>
      <c r="N2305">
        <v>0.48138888800000001</v>
      </c>
      <c r="O2305">
        <v>0</v>
      </c>
      <c r="P2305">
        <v>56</v>
      </c>
      <c r="Q2305">
        <v>0</v>
      </c>
      <c r="R2305">
        <v>16</v>
      </c>
      <c r="S2305">
        <v>0</v>
      </c>
      <c r="T2305">
        <v>11</v>
      </c>
      <c r="U2305">
        <v>0</v>
      </c>
      <c r="V2305">
        <v>0</v>
      </c>
      <c r="W2305">
        <v>0</v>
      </c>
      <c r="X2305">
        <v>9.7781789342458687</v>
      </c>
      <c r="Y2305">
        <v>0</v>
      </c>
      <c r="Z2305">
        <v>3.9451915716798087</v>
      </c>
      <c r="AA2305">
        <v>0</v>
      </c>
      <c r="AB2305">
        <v>2.1527908321196167</v>
      </c>
      <c r="AC2305">
        <v>0</v>
      </c>
      <c r="AD2305">
        <v>0</v>
      </c>
      <c r="AE2305">
        <v>15.876161338045295</v>
      </c>
    </row>
    <row r="2306" spans="1:31" x14ac:dyDescent="0.3">
      <c r="A2306">
        <v>2576647</v>
      </c>
      <c r="B2306">
        <v>1</v>
      </c>
      <c r="C2306" t="s">
        <v>80</v>
      </c>
      <c r="D2306" t="s">
        <v>100</v>
      </c>
      <c r="E2306" t="s">
        <v>141</v>
      </c>
      <c r="F2306" t="s">
        <v>5359</v>
      </c>
      <c r="G2306" t="s">
        <v>134</v>
      </c>
      <c r="H2306" t="s">
        <v>135</v>
      </c>
      <c r="I2306" t="s">
        <v>136</v>
      </c>
      <c r="J2306" t="s">
        <v>137</v>
      </c>
      <c r="K2306" t="s">
        <v>138</v>
      </c>
      <c r="L2306" t="s">
        <v>6783</v>
      </c>
      <c r="M2306" t="s">
        <v>6784</v>
      </c>
      <c r="N2306">
        <v>7.1388887999999998E-2</v>
      </c>
      <c r="O2306">
        <v>11</v>
      </c>
      <c r="P2306">
        <v>36</v>
      </c>
      <c r="Q2306">
        <v>67</v>
      </c>
      <c r="R2306">
        <v>85</v>
      </c>
      <c r="S2306">
        <v>14</v>
      </c>
      <c r="T2306">
        <v>38</v>
      </c>
      <c r="U2306">
        <v>0</v>
      </c>
      <c r="V2306">
        <v>1</v>
      </c>
      <c r="W2306">
        <v>0.23262286319769754</v>
      </c>
      <c r="X2306">
        <v>0.53018654358402006</v>
      </c>
      <c r="Y2306">
        <v>6.8912328821259834</v>
      </c>
      <c r="Z2306">
        <v>5.9380234120053492</v>
      </c>
      <c r="AA2306">
        <v>7.3906413789595442</v>
      </c>
      <c r="AB2306">
        <v>3.7146691206036677</v>
      </c>
      <c r="AC2306">
        <v>0</v>
      </c>
      <c r="AD2306">
        <v>0.73823848640208678</v>
      </c>
      <c r="AE2306">
        <v>25.435614686878345</v>
      </c>
    </row>
    <row r="2307" spans="1:31" x14ac:dyDescent="0.3">
      <c r="A2307">
        <v>2577311</v>
      </c>
      <c r="B2307">
        <v>1</v>
      </c>
      <c r="C2307" t="s">
        <v>81</v>
      </c>
      <c r="D2307" t="s">
        <v>125</v>
      </c>
      <c r="E2307" t="s">
        <v>147</v>
      </c>
      <c r="F2307" t="s">
        <v>6785</v>
      </c>
      <c r="G2307" t="s">
        <v>134</v>
      </c>
      <c r="H2307" t="s">
        <v>135</v>
      </c>
      <c r="I2307" t="s">
        <v>680</v>
      </c>
      <c r="J2307" t="s">
        <v>137</v>
      </c>
      <c r="K2307" t="s">
        <v>138</v>
      </c>
      <c r="L2307" t="s">
        <v>6786</v>
      </c>
      <c r="M2307" t="s">
        <v>6787</v>
      </c>
      <c r="N2307">
        <v>2.6944444000000001E-2</v>
      </c>
      <c r="O2307">
        <v>1</v>
      </c>
      <c r="P2307">
        <v>329</v>
      </c>
      <c r="Q2307">
        <v>2</v>
      </c>
      <c r="R2307">
        <v>3</v>
      </c>
      <c r="S2307">
        <v>2</v>
      </c>
      <c r="T2307">
        <v>15</v>
      </c>
      <c r="U2307">
        <v>0</v>
      </c>
      <c r="V2307">
        <v>0</v>
      </c>
      <c r="W2307">
        <v>6.5770151599999997E-3</v>
      </c>
      <c r="X2307">
        <v>0.90958577508704097</v>
      </c>
      <c r="Y2307">
        <v>6.3274472178166674E-2</v>
      </c>
      <c r="Z2307">
        <v>1.1050848402187499E-2</v>
      </c>
      <c r="AA2307">
        <v>4.1477874476728328E-2</v>
      </c>
      <c r="AB2307">
        <v>0.13048417035662249</v>
      </c>
      <c r="AC2307">
        <v>0</v>
      </c>
      <c r="AD2307">
        <v>0</v>
      </c>
      <c r="AE2307">
        <v>1.1624501556607458</v>
      </c>
    </row>
    <row r="2308" spans="1:31" x14ac:dyDescent="0.3">
      <c r="A2308">
        <v>2576956</v>
      </c>
      <c r="B2308">
        <v>1</v>
      </c>
      <c r="C2308" t="s">
        <v>80</v>
      </c>
      <c r="D2308" t="s">
        <v>87</v>
      </c>
      <c r="E2308" t="s">
        <v>141</v>
      </c>
      <c r="F2308" t="s">
        <v>6788</v>
      </c>
      <c r="G2308" t="s">
        <v>311</v>
      </c>
      <c r="H2308" t="s">
        <v>135</v>
      </c>
      <c r="I2308" t="s">
        <v>136</v>
      </c>
      <c r="J2308" t="s">
        <v>3</v>
      </c>
      <c r="K2308" t="s">
        <v>138</v>
      </c>
      <c r="L2308" t="s">
        <v>6789</v>
      </c>
      <c r="M2308" t="s">
        <v>6790</v>
      </c>
      <c r="N2308">
        <v>1.633888888</v>
      </c>
      <c r="O2308">
        <v>0</v>
      </c>
      <c r="P2308">
        <v>6173</v>
      </c>
      <c r="Q2308">
        <v>0</v>
      </c>
      <c r="R2308">
        <v>0</v>
      </c>
      <c r="S2308">
        <v>1</v>
      </c>
      <c r="T2308">
        <v>557</v>
      </c>
      <c r="U2308">
        <v>0</v>
      </c>
      <c r="V2308">
        <v>4</v>
      </c>
      <c r="W2308">
        <v>0</v>
      </c>
      <c r="X2308">
        <v>2179.9714962388443</v>
      </c>
      <c r="Y2308">
        <v>0</v>
      </c>
      <c r="Z2308">
        <v>0</v>
      </c>
      <c r="AA2308">
        <v>14.228010373473134</v>
      </c>
      <c r="AB2308">
        <v>1306.6538463338993</v>
      </c>
      <c r="AC2308">
        <v>0</v>
      </c>
      <c r="AD2308">
        <v>52.103904917812486</v>
      </c>
      <c r="AE2308">
        <v>3552.9572578640295</v>
      </c>
    </row>
    <row r="2309" spans="1:31" x14ac:dyDescent="0.3">
      <c r="A2309">
        <v>2576624</v>
      </c>
      <c r="B2309">
        <v>1</v>
      </c>
      <c r="C2309" t="s">
        <v>80</v>
      </c>
      <c r="D2309" t="s">
        <v>83</v>
      </c>
      <c r="E2309" t="s">
        <v>171</v>
      </c>
      <c r="F2309" t="s">
        <v>6791</v>
      </c>
      <c r="G2309" t="s">
        <v>3034</v>
      </c>
      <c r="H2309" t="s">
        <v>157</v>
      </c>
      <c r="I2309" t="s">
        <v>136</v>
      </c>
      <c r="J2309" t="s">
        <v>3</v>
      </c>
      <c r="K2309" t="s">
        <v>138</v>
      </c>
      <c r="L2309" t="s">
        <v>6792</v>
      </c>
      <c r="M2309" t="s">
        <v>6793</v>
      </c>
      <c r="N2309">
        <v>6.9911111110000004</v>
      </c>
      <c r="O2309">
        <v>0</v>
      </c>
      <c r="P2309">
        <v>29</v>
      </c>
      <c r="Q2309">
        <v>0</v>
      </c>
      <c r="R2309">
        <v>0</v>
      </c>
      <c r="S2309">
        <v>0</v>
      </c>
      <c r="T2309">
        <v>18</v>
      </c>
      <c r="U2309">
        <v>0</v>
      </c>
      <c r="V2309">
        <v>0</v>
      </c>
      <c r="W2309">
        <v>0</v>
      </c>
      <c r="X2309">
        <v>53.816782403910253</v>
      </c>
      <c r="Y2309">
        <v>0</v>
      </c>
      <c r="Z2309">
        <v>0</v>
      </c>
      <c r="AA2309">
        <v>0</v>
      </c>
      <c r="AB2309">
        <v>156.74473453747316</v>
      </c>
      <c r="AC2309">
        <v>0</v>
      </c>
      <c r="AD2309">
        <v>0</v>
      </c>
      <c r="AE2309">
        <v>210.56151694138342</v>
      </c>
    </row>
    <row r="2310" spans="1:31" x14ac:dyDescent="0.3">
      <c r="A2310">
        <v>2577357</v>
      </c>
      <c r="B2310">
        <v>1</v>
      </c>
      <c r="C2310" t="s">
        <v>81</v>
      </c>
      <c r="D2310" t="s">
        <v>118</v>
      </c>
      <c r="E2310" t="s">
        <v>171</v>
      </c>
      <c r="F2310" t="s">
        <v>6794</v>
      </c>
      <c r="G2310" t="s">
        <v>190</v>
      </c>
      <c r="H2310" t="s">
        <v>157</v>
      </c>
      <c r="I2310" t="s">
        <v>136</v>
      </c>
      <c r="J2310" t="s">
        <v>137</v>
      </c>
      <c r="K2310" t="s">
        <v>138</v>
      </c>
      <c r="L2310" t="s">
        <v>6795</v>
      </c>
      <c r="M2310" t="s">
        <v>6796</v>
      </c>
      <c r="N2310">
        <v>6.6911111109999997</v>
      </c>
      <c r="O2310">
        <v>0</v>
      </c>
      <c r="P2310">
        <v>61</v>
      </c>
      <c r="Q2310">
        <v>0</v>
      </c>
      <c r="R2310">
        <v>1</v>
      </c>
      <c r="S2310">
        <v>0</v>
      </c>
      <c r="T2310">
        <v>5</v>
      </c>
      <c r="U2310">
        <v>0</v>
      </c>
      <c r="V2310">
        <v>0</v>
      </c>
      <c r="W2310">
        <v>0</v>
      </c>
      <c r="X2310">
        <v>69.781637506112659</v>
      </c>
      <c r="Y2310">
        <v>0</v>
      </c>
      <c r="Z2310">
        <v>0</v>
      </c>
      <c r="AA2310">
        <v>0</v>
      </c>
      <c r="AB2310">
        <v>13.961465076465196</v>
      </c>
      <c r="AC2310">
        <v>0</v>
      </c>
      <c r="AD2310">
        <v>0</v>
      </c>
      <c r="AE2310">
        <v>83.743102582577848</v>
      </c>
    </row>
    <row r="2311" spans="1:31" x14ac:dyDescent="0.3">
      <c r="A2311">
        <v>2577480</v>
      </c>
      <c r="B2311">
        <v>1</v>
      </c>
      <c r="C2311" t="s">
        <v>80</v>
      </c>
      <c r="D2311" t="s">
        <v>83</v>
      </c>
      <c r="E2311" t="s">
        <v>184</v>
      </c>
      <c r="F2311" t="s">
        <v>6797</v>
      </c>
      <c r="G2311" t="s">
        <v>134</v>
      </c>
      <c r="H2311" t="s">
        <v>135</v>
      </c>
      <c r="I2311" t="s">
        <v>136</v>
      </c>
      <c r="J2311" t="s">
        <v>137</v>
      </c>
      <c r="K2311" t="s">
        <v>138</v>
      </c>
      <c r="L2311" t="s">
        <v>6798</v>
      </c>
      <c r="M2311" t="s">
        <v>6799</v>
      </c>
      <c r="N2311">
        <v>0.71777777700000001</v>
      </c>
      <c r="O2311">
        <v>10</v>
      </c>
      <c r="P2311">
        <v>403</v>
      </c>
      <c r="Q2311">
        <v>0</v>
      </c>
      <c r="R2311">
        <v>0</v>
      </c>
      <c r="S2311">
        <v>13</v>
      </c>
      <c r="T2311">
        <v>177</v>
      </c>
      <c r="U2311">
        <v>4</v>
      </c>
      <c r="V2311">
        <v>12</v>
      </c>
      <c r="W2311">
        <v>2.6844166626822918</v>
      </c>
      <c r="X2311">
        <v>75.391746919846625</v>
      </c>
      <c r="Y2311">
        <v>0</v>
      </c>
      <c r="Z2311">
        <v>0</v>
      </c>
      <c r="AA2311">
        <v>97.516983617656649</v>
      </c>
      <c r="AB2311">
        <v>165.34307796911429</v>
      </c>
      <c r="AC2311">
        <v>54.99891015034629</v>
      </c>
      <c r="AD2311">
        <v>125.21196516287544</v>
      </c>
      <c r="AE2311">
        <v>521.14710048252164</v>
      </c>
    </row>
    <row r="2312" spans="1:31" x14ac:dyDescent="0.3">
      <c r="A2312">
        <v>2577626</v>
      </c>
      <c r="B2312">
        <v>1</v>
      </c>
      <c r="C2312" t="s">
        <v>80</v>
      </c>
      <c r="D2312" t="s">
        <v>83</v>
      </c>
      <c r="E2312" t="s">
        <v>175</v>
      </c>
      <c r="F2312" t="s">
        <v>6049</v>
      </c>
      <c r="G2312" t="s">
        <v>213</v>
      </c>
      <c r="H2312" t="s">
        <v>157</v>
      </c>
      <c r="I2312" t="s">
        <v>136</v>
      </c>
      <c r="J2312" t="s">
        <v>137</v>
      </c>
      <c r="K2312" t="s">
        <v>138</v>
      </c>
      <c r="L2312" t="s">
        <v>6800</v>
      </c>
      <c r="M2312" t="s">
        <v>6801</v>
      </c>
      <c r="N2312">
        <v>3.5505555549999999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1</v>
      </c>
      <c r="U2312">
        <v>0</v>
      </c>
      <c r="V2312">
        <v>1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3.2249809089062502</v>
      </c>
      <c r="AC2312">
        <v>0</v>
      </c>
      <c r="AD2312">
        <v>46.497298976320494</v>
      </c>
      <c r="AE2312">
        <v>49.72227988522674</v>
      </c>
    </row>
    <row r="2313" spans="1:31" x14ac:dyDescent="0.3">
      <c r="A2313">
        <v>2576747</v>
      </c>
      <c r="B2313">
        <v>1</v>
      </c>
      <c r="C2313" t="s">
        <v>81</v>
      </c>
      <c r="D2313" t="s">
        <v>126</v>
      </c>
      <c r="E2313" t="s">
        <v>171</v>
      </c>
      <c r="F2313" t="s">
        <v>6802</v>
      </c>
      <c r="G2313" t="s">
        <v>301</v>
      </c>
      <c r="H2313" t="s">
        <v>157</v>
      </c>
      <c r="I2313" t="s">
        <v>136</v>
      </c>
      <c r="J2313" t="s">
        <v>137</v>
      </c>
      <c r="K2313" t="s">
        <v>144</v>
      </c>
      <c r="L2313" t="s">
        <v>6803</v>
      </c>
      <c r="M2313" t="s">
        <v>6804</v>
      </c>
      <c r="N2313">
        <v>6.2702777770000004</v>
      </c>
      <c r="O2313">
        <v>0</v>
      </c>
      <c r="P2313">
        <v>24</v>
      </c>
      <c r="Q2313">
        <v>0</v>
      </c>
      <c r="R2313">
        <v>5</v>
      </c>
      <c r="S2313">
        <v>0</v>
      </c>
      <c r="T2313">
        <v>1</v>
      </c>
      <c r="U2313">
        <v>0</v>
      </c>
      <c r="V2313">
        <v>0</v>
      </c>
      <c r="W2313">
        <v>0</v>
      </c>
      <c r="X2313">
        <v>14.376061259278153</v>
      </c>
      <c r="Y2313">
        <v>0</v>
      </c>
      <c r="Z2313">
        <v>21.391589511295034</v>
      </c>
      <c r="AA2313">
        <v>0</v>
      </c>
      <c r="AB2313">
        <v>0</v>
      </c>
      <c r="AC2313">
        <v>0</v>
      </c>
      <c r="AD2313">
        <v>0</v>
      </c>
      <c r="AE2313">
        <v>35.767650770573184</v>
      </c>
    </row>
    <row r="2314" spans="1:31" x14ac:dyDescent="0.3">
      <c r="A2314">
        <v>2577434</v>
      </c>
      <c r="B2314">
        <v>1</v>
      </c>
      <c r="C2314" t="s">
        <v>80</v>
      </c>
      <c r="D2314" t="s">
        <v>92</v>
      </c>
      <c r="E2314" t="s">
        <v>141</v>
      </c>
      <c r="F2314" t="s">
        <v>6805</v>
      </c>
      <c r="G2314" t="s">
        <v>134</v>
      </c>
      <c r="H2314" t="s">
        <v>135</v>
      </c>
      <c r="I2314" t="s">
        <v>136</v>
      </c>
      <c r="J2314" t="s">
        <v>137</v>
      </c>
      <c r="K2314" t="s">
        <v>138</v>
      </c>
      <c r="L2314" t="s">
        <v>6806</v>
      </c>
      <c r="M2314" t="s">
        <v>6807</v>
      </c>
      <c r="N2314">
        <v>0.65111111099999996</v>
      </c>
      <c r="O2314">
        <v>1</v>
      </c>
      <c r="P2314">
        <v>3682</v>
      </c>
      <c r="Q2314">
        <v>0</v>
      </c>
      <c r="R2314">
        <v>7</v>
      </c>
      <c r="S2314">
        <v>7</v>
      </c>
      <c r="T2314">
        <v>224</v>
      </c>
      <c r="U2314">
        <v>0</v>
      </c>
      <c r="V2314">
        <v>0</v>
      </c>
      <c r="W2314">
        <v>6.97863058380673</v>
      </c>
      <c r="X2314">
        <v>433.91277760715735</v>
      </c>
      <c r="Y2314">
        <v>0</v>
      </c>
      <c r="Z2314">
        <v>0.52017888396368162</v>
      </c>
      <c r="AA2314">
        <v>147.32519632223068</v>
      </c>
      <c r="AB2314">
        <v>124.25896131241431</v>
      </c>
      <c r="AC2314">
        <v>0</v>
      </c>
      <c r="AD2314">
        <v>0</v>
      </c>
      <c r="AE2314">
        <v>712.9957447095727</v>
      </c>
    </row>
    <row r="2315" spans="1:31" x14ac:dyDescent="0.3">
      <c r="A2315">
        <v>2577580</v>
      </c>
      <c r="B2315">
        <v>1</v>
      </c>
      <c r="C2315" t="s">
        <v>80</v>
      </c>
      <c r="D2315" t="s">
        <v>96</v>
      </c>
      <c r="E2315" t="s">
        <v>147</v>
      </c>
      <c r="F2315" t="s">
        <v>6808</v>
      </c>
      <c r="G2315" t="s">
        <v>134</v>
      </c>
      <c r="H2315" t="s">
        <v>135</v>
      </c>
      <c r="I2315" t="s">
        <v>136</v>
      </c>
      <c r="J2315" t="s">
        <v>137</v>
      </c>
      <c r="K2315" t="s">
        <v>138</v>
      </c>
      <c r="L2315" t="s">
        <v>6809</v>
      </c>
      <c r="M2315" t="s">
        <v>6810</v>
      </c>
      <c r="N2315">
        <v>0.59694444400000002</v>
      </c>
      <c r="O2315">
        <v>17</v>
      </c>
      <c r="P2315">
        <v>5924</v>
      </c>
      <c r="Q2315">
        <v>21</v>
      </c>
      <c r="R2315">
        <v>328</v>
      </c>
      <c r="S2315">
        <v>54</v>
      </c>
      <c r="T2315">
        <v>736</v>
      </c>
      <c r="U2315">
        <v>3</v>
      </c>
      <c r="V2315">
        <v>1</v>
      </c>
      <c r="W2315">
        <v>46.469634915780567</v>
      </c>
      <c r="X2315">
        <v>819.02682692012456</v>
      </c>
      <c r="Y2315">
        <v>10.678115774096545</v>
      </c>
      <c r="Z2315">
        <v>61.921960085369591</v>
      </c>
      <c r="AA2315">
        <v>322.55087421263727</v>
      </c>
      <c r="AB2315">
        <v>311.11320145340574</v>
      </c>
      <c r="AC2315">
        <v>77.423904526423669</v>
      </c>
      <c r="AD2315">
        <v>7.803383982035335</v>
      </c>
      <c r="AE2315">
        <v>1656.9879018698732</v>
      </c>
    </row>
    <row r="2316" spans="1:31" x14ac:dyDescent="0.3">
      <c r="A2316">
        <v>2576893</v>
      </c>
      <c r="B2316">
        <v>1</v>
      </c>
      <c r="C2316" t="s">
        <v>81</v>
      </c>
      <c r="D2316" t="s">
        <v>122</v>
      </c>
      <c r="E2316" t="s">
        <v>141</v>
      </c>
      <c r="F2316" t="s">
        <v>6811</v>
      </c>
      <c r="G2316" t="s">
        <v>1218</v>
      </c>
      <c r="H2316" t="s">
        <v>135</v>
      </c>
      <c r="I2316" t="s">
        <v>136</v>
      </c>
      <c r="J2316" t="s">
        <v>137</v>
      </c>
      <c r="K2316" t="s">
        <v>138</v>
      </c>
      <c r="L2316" t="s">
        <v>6812</v>
      </c>
      <c r="M2316" t="s">
        <v>6051</v>
      </c>
      <c r="N2316">
        <v>1.589722222</v>
      </c>
      <c r="O2316">
        <v>1</v>
      </c>
      <c r="P2316">
        <v>177</v>
      </c>
      <c r="Q2316">
        <v>0</v>
      </c>
      <c r="R2316">
        <v>0</v>
      </c>
      <c r="S2316">
        <v>6</v>
      </c>
      <c r="T2316">
        <v>21</v>
      </c>
      <c r="U2316">
        <v>4</v>
      </c>
      <c r="V2316">
        <v>0</v>
      </c>
      <c r="W2316">
        <v>0.33633440460000003</v>
      </c>
      <c r="X2316">
        <v>30.402306527026788</v>
      </c>
      <c r="Y2316">
        <v>0</v>
      </c>
      <c r="Z2316">
        <v>0</v>
      </c>
      <c r="AA2316">
        <v>176.35980183398212</v>
      </c>
      <c r="AB2316">
        <v>82.295329452109328</v>
      </c>
      <c r="AC2316">
        <v>520.86726825097026</v>
      </c>
      <c r="AD2316">
        <v>0</v>
      </c>
      <c r="AE2316">
        <v>810.26104046868841</v>
      </c>
    </row>
    <row r="2317" spans="1:31" x14ac:dyDescent="0.3">
      <c r="A2317">
        <v>2577042</v>
      </c>
      <c r="B2317">
        <v>1</v>
      </c>
      <c r="C2317" t="s">
        <v>81</v>
      </c>
      <c r="D2317" t="s">
        <v>121</v>
      </c>
      <c r="E2317" t="s">
        <v>147</v>
      </c>
      <c r="F2317" t="s">
        <v>746</v>
      </c>
      <c r="G2317" t="s">
        <v>134</v>
      </c>
      <c r="H2317" t="s">
        <v>135</v>
      </c>
      <c r="I2317" t="s">
        <v>136</v>
      </c>
      <c r="J2317" t="s">
        <v>137</v>
      </c>
      <c r="K2317" t="s">
        <v>138</v>
      </c>
      <c r="L2317" t="s">
        <v>6813</v>
      </c>
      <c r="M2317" t="s">
        <v>6814</v>
      </c>
      <c r="N2317">
        <v>0.17583333300000001</v>
      </c>
      <c r="O2317">
        <v>4</v>
      </c>
      <c r="P2317">
        <v>719</v>
      </c>
      <c r="Q2317">
        <v>0</v>
      </c>
      <c r="R2317">
        <v>12</v>
      </c>
      <c r="S2317">
        <v>0</v>
      </c>
      <c r="T2317">
        <v>48</v>
      </c>
      <c r="U2317">
        <v>0</v>
      </c>
      <c r="V2317">
        <v>0</v>
      </c>
      <c r="W2317">
        <v>0.14991333936000001</v>
      </c>
      <c r="X2317">
        <v>15.098213970840272</v>
      </c>
      <c r="Y2317">
        <v>0</v>
      </c>
      <c r="Z2317">
        <v>0.61907320126319254</v>
      </c>
      <c r="AA2317">
        <v>0</v>
      </c>
      <c r="AB2317">
        <v>3.6205835631704457</v>
      </c>
      <c r="AC2317">
        <v>0</v>
      </c>
      <c r="AD2317">
        <v>0</v>
      </c>
      <c r="AE2317">
        <v>19.487784074633911</v>
      </c>
    </row>
    <row r="2318" spans="1:31" x14ac:dyDescent="0.3">
      <c r="A2318">
        <v>2576601</v>
      </c>
      <c r="B2318">
        <v>1</v>
      </c>
      <c r="C2318" t="s">
        <v>80</v>
      </c>
      <c r="D2318" t="s">
        <v>105</v>
      </c>
      <c r="E2318" t="s">
        <v>155</v>
      </c>
      <c r="F2318" t="s">
        <v>6815</v>
      </c>
      <c r="G2318" t="s">
        <v>206</v>
      </c>
      <c r="H2318" t="s">
        <v>157</v>
      </c>
      <c r="I2318" t="s">
        <v>136</v>
      </c>
      <c r="J2318" t="s">
        <v>137</v>
      </c>
      <c r="K2318" t="s">
        <v>138</v>
      </c>
      <c r="L2318" t="s">
        <v>6816</v>
      </c>
      <c r="M2318" t="s">
        <v>6817</v>
      </c>
      <c r="N2318">
        <v>2.1005555550000001</v>
      </c>
      <c r="O2318">
        <v>0</v>
      </c>
      <c r="P2318">
        <v>373</v>
      </c>
      <c r="Q2318">
        <v>0</v>
      </c>
      <c r="R2318">
        <v>0</v>
      </c>
      <c r="S2318">
        <v>0</v>
      </c>
      <c r="T2318">
        <v>57</v>
      </c>
      <c r="U2318">
        <v>0</v>
      </c>
      <c r="V2318">
        <v>0</v>
      </c>
      <c r="W2318">
        <v>0</v>
      </c>
      <c r="X2318">
        <v>147.40834438666678</v>
      </c>
      <c r="Y2318">
        <v>0</v>
      </c>
      <c r="Z2318">
        <v>0</v>
      </c>
      <c r="AA2318">
        <v>0</v>
      </c>
      <c r="AB2318">
        <v>103.46204969258967</v>
      </c>
      <c r="AC2318">
        <v>0</v>
      </c>
      <c r="AD2318">
        <v>0</v>
      </c>
      <c r="AE2318">
        <v>250.87039407925647</v>
      </c>
    </row>
    <row r="2319" spans="1:31" x14ac:dyDescent="0.3">
      <c r="A2319">
        <v>2577394</v>
      </c>
      <c r="B2319">
        <v>1</v>
      </c>
      <c r="C2319" t="s">
        <v>81</v>
      </c>
      <c r="D2319" t="s">
        <v>123</v>
      </c>
      <c r="E2319" t="s">
        <v>141</v>
      </c>
      <c r="F2319" t="s">
        <v>6818</v>
      </c>
      <c r="G2319" t="s">
        <v>134</v>
      </c>
      <c r="H2319" t="s">
        <v>135</v>
      </c>
      <c r="I2319" t="s">
        <v>136</v>
      </c>
      <c r="J2319" t="s">
        <v>137</v>
      </c>
      <c r="K2319" t="s">
        <v>138</v>
      </c>
      <c r="L2319" t="s">
        <v>6819</v>
      </c>
      <c r="M2319" t="s">
        <v>6820</v>
      </c>
      <c r="N2319">
        <v>1.121388888</v>
      </c>
      <c r="O2319">
        <v>10</v>
      </c>
      <c r="P2319">
        <v>0</v>
      </c>
      <c r="Q2319">
        <v>77</v>
      </c>
      <c r="R2319">
        <v>0</v>
      </c>
      <c r="S2319">
        <v>18</v>
      </c>
      <c r="T2319">
        <v>0</v>
      </c>
      <c r="U2319">
        <v>0</v>
      </c>
      <c r="V2319">
        <v>0</v>
      </c>
      <c r="W2319">
        <v>7.6624377835245934</v>
      </c>
      <c r="X2319">
        <v>0</v>
      </c>
      <c r="Y2319">
        <v>105.68513644938361</v>
      </c>
      <c r="Z2319">
        <v>0</v>
      </c>
      <c r="AA2319">
        <v>17.135002139777317</v>
      </c>
      <c r="AB2319">
        <v>0</v>
      </c>
      <c r="AC2319">
        <v>0</v>
      </c>
      <c r="AD2319">
        <v>0</v>
      </c>
      <c r="AE2319">
        <v>130.48257637268551</v>
      </c>
    </row>
    <row r="2320" spans="1:31" x14ac:dyDescent="0.3">
      <c r="A2320">
        <v>2577228</v>
      </c>
      <c r="B2320">
        <v>1</v>
      </c>
      <c r="C2320" t="s">
        <v>80</v>
      </c>
      <c r="D2320" t="s">
        <v>85</v>
      </c>
      <c r="E2320" t="s">
        <v>166</v>
      </c>
      <c r="F2320" t="s">
        <v>6821</v>
      </c>
      <c r="G2320" t="s">
        <v>168</v>
      </c>
      <c r="H2320" t="s">
        <v>157</v>
      </c>
      <c r="I2320" t="s">
        <v>136</v>
      </c>
      <c r="J2320" t="s">
        <v>137</v>
      </c>
      <c r="K2320" t="s">
        <v>138</v>
      </c>
      <c r="L2320" t="s">
        <v>6822</v>
      </c>
      <c r="M2320" t="s">
        <v>6823</v>
      </c>
      <c r="N2320">
        <v>2.9652777769999998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1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0.16523794513129003</v>
      </c>
      <c r="AC2320">
        <v>0</v>
      </c>
      <c r="AD2320">
        <v>0</v>
      </c>
      <c r="AE2320">
        <v>0.16523794513129003</v>
      </c>
    </row>
    <row r="2321" spans="1:31" x14ac:dyDescent="0.3">
      <c r="A2321">
        <v>2577251</v>
      </c>
      <c r="B2321">
        <v>1</v>
      </c>
      <c r="C2321" t="s">
        <v>81</v>
      </c>
      <c r="D2321" t="s">
        <v>118</v>
      </c>
      <c r="E2321" t="s">
        <v>147</v>
      </c>
      <c r="F2321" t="s">
        <v>6824</v>
      </c>
      <c r="G2321" t="s">
        <v>134</v>
      </c>
      <c r="H2321" t="s">
        <v>135</v>
      </c>
      <c r="I2321" t="s">
        <v>136</v>
      </c>
      <c r="J2321" t="s">
        <v>137</v>
      </c>
      <c r="K2321" t="s">
        <v>138</v>
      </c>
      <c r="L2321" t="s">
        <v>6825</v>
      </c>
      <c r="M2321" t="s">
        <v>6826</v>
      </c>
      <c r="N2321">
        <v>0.79694444399999997</v>
      </c>
      <c r="O2321">
        <v>13</v>
      </c>
      <c r="P2321">
        <v>3081</v>
      </c>
      <c r="Q2321">
        <v>81</v>
      </c>
      <c r="R2321">
        <v>153</v>
      </c>
      <c r="S2321">
        <v>7</v>
      </c>
      <c r="T2321">
        <v>226</v>
      </c>
      <c r="U2321">
        <v>0</v>
      </c>
      <c r="V2321">
        <v>1</v>
      </c>
      <c r="W2321">
        <v>4.2373159594905614</v>
      </c>
      <c r="X2321">
        <v>432.82454341555263</v>
      </c>
      <c r="Y2321">
        <v>234.60297824032969</v>
      </c>
      <c r="Z2321">
        <v>171.6876656341943</v>
      </c>
      <c r="AA2321">
        <v>31.689448314745189</v>
      </c>
      <c r="AB2321">
        <v>87.463298393419436</v>
      </c>
      <c r="AC2321">
        <v>0</v>
      </c>
      <c r="AD2321">
        <v>13.377256052607491</v>
      </c>
      <c r="AE2321">
        <v>975.88250601033928</v>
      </c>
    </row>
    <row r="2322" spans="1:31" x14ac:dyDescent="0.3">
      <c r="A2322">
        <v>2576587</v>
      </c>
      <c r="B2322">
        <v>1</v>
      </c>
      <c r="C2322" t="s">
        <v>81</v>
      </c>
      <c r="D2322" t="s">
        <v>118</v>
      </c>
      <c r="E2322" t="s">
        <v>147</v>
      </c>
      <c r="F2322" t="s">
        <v>6827</v>
      </c>
      <c r="G2322" t="s">
        <v>134</v>
      </c>
      <c r="H2322" t="s">
        <v>135</v>
      </c>
      <c r="I2322" t="s">
        <v>136</v>
      </c>
      <c r="J2322" t="s">
        <v>137</v>
      </c>
      <c r="K2322" t="s">
        <v>138</v>
      </c>
      <c r="L2322" t="s">
        <v>6828</v>
      </c>
      <c r="M2322" t="s">
        <v>6829</v>
      </c>
      <c r="N2322">
        <v>0.61083333299999998</v>
      </c>
      <c r="O2322">
        <v>7</v>
      </c>
      <c r="P2322">
        <v>689</v>
      </c>
      <c r="Q2322">
        <v>94</v>
      </c>
      <c r="R2322">
        <v>250</v>
      </c>
      <c r="S2322">
        <v>28</v>
      </c>
      <c r="T2322">
        <v>83</v>
      </c>
      <c r="U2322">
        <v>4</v>
      </c>
      <c r="V2322">
        <v>0</v>
      </c>
      <c r="W2322">
        <v>2.0095356170403011</v>
      </c>
      <c r="X2322">
        <v>57.046004343811184</v>
      </c>
      <c r="Y2322">
        <v>278.08159441722853</v>
      </c>
      <c r="Z2322">
        <v>237.37275973611676</v>
      </c>
      <c r="AA2322">
        <v>34.652326769005889</v>
      </c>
      <c r="AB2322">
        <v>24.182569841755196</v>
      </c>
      <c r="AC2322">
        <v>51.166889189200404</v>
      </c>
      <c r="AD2322">
        <v>0</v>
      </c>
      <c r="AE2322">
        <v>684.51167991415832</v>
      </c>
    </row>
    <row r="2323" spans="1:31" x14ac:dyDescent="0.3">
      <c r="A2323">
        <v>2576753</v>
      </c>
      <c r="B2323">
        <v>1</v>
      </c>
      <c r="C2323" t="s">
        <v>80</v>
      </c>
      <c r="D2323" t="s">
        <v>101</v>
      </c>
      <c r="E2323" t="s">
        <v>147</v>
      </c>
      <c r="F2323" t="s">
        <v>6830</v>
      </c>
      <c r="G2323" t="s">
        <v>194</v>
      </c>
      <c r="H2323" t="s">
        <v>135</v>
      </c>
      <c r="I2323" t="s">
        <v>136</v>
      </c>
      <c r="J2323" t="s">
        <v>137</v>
      </c>
      <c r="K2323" t="s">
        <v>144</v>
      </c>
      <c r="L2323" t="s">
        <v>6831</v>
      </c>
      <c r="M2323" t="s">
        <v>6832</v>
      </c>
      <c r="N2323">
        <v>6.0952777769999997</v>
      </c>
      <c r="O2323">
        <v>0</v>
      </c>
      <c r="P2323">
        <v>0</v>
      </c>
      <c r="Q2323">
        <v>0</v>
      </c>
      <c r="R2323">
        <v>0</v>
      </c>
      <c r="S2323">
        <v>14</v>
      </c>
      <c r="T2323">
        <v>43</v>
      </c>
      <c r="U2323">
        <v>1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23220.497634471874</v>
      </c>
      <c r="AB2323">
        <v>94.651656213582328</v>
      </c>
      <c r="AC2323">
        <v>1210.6016244875811</v>
      </c>
      <c r="AD2323">
        <v>0</v>
      </c>
      <c r="AE2323">
        <v>24525.750915173041</v>
      </c>
    </row>
    <row r="2324" spans="1:31" x14ac:dyDescent="0.3">
      <c r="A2324">
        <v>2577420</v>
      </c>
      <c r="B2324">
        <v>1</v>
      </c>
      <c r="C2324" t="s">
        <v>81</v>
      </c>
      <c r="D2324" t="s">
        <v>127</v>
      </c>
      <c r="E2324" t="s">
        <v>147</v>
      </c>
      <c r="F2324" t="s">
        <v>6833</v>
      </c>
      <c r="G2324" t="s">
        <v>134</v>
      </c>
      <c r="H2324" t="s">
        <v>135</v>
      </c>
      <c r="I2324" t="s">
        <v>136</v>
      </c>
      <c r="J2324" t="s">
        <v>137</v>
      </c>
      <c r="K2324" t="s">
        <v>138</v>
      </c>
      <c r="L2324" t="s">
        <v>6834</v>
      </c>
      <c r="M2324" t="s">
        <v>6835</v>
      </c>
      <c r="N2324">
        <v>1.3094444439999999</v>
      </c>
      <c r="O2324">
        <v>16</v>
      </c>
      <c r="P2324">
        <v>2730</v>
      </c>
      <c r="Q2324">
        <v>326</v>
      </c>
      <c r="R2324">
        <v>234</v>
      </c>
      <c r="S2324">
        <v>37</v>
      </c>
      <c r="T2324">
        <v>339</v>
      </c>
      <c r="U2324">
        <v>13</v>
      </c>
      <c r="V2324">
        <v>1</v>
      </c>
      <c r="W2324">
        <v>9.5129960761336712</v>
      </c>
      <c r="X2324">
        <v>664.04329201764301</v>
      </c>
      <c r="Y2324">
        <v>1207.1633501316653</v>
      </c>
      <c r="Z2324">
        <v>410.0033015651656</v>
      </c>
      <c r="AA2324">
        <v>1095.7014232260908</v>
      </c>
      <c r="AB2324">
        <v>206.25389946306524</v>
      </c>
      <c r="AC2324">
        <v>837.7196068341716</v>
      </c>
      <c r="AD2324">
        <v>1.1787368905874969</v>
      </c>
      <c r="AE2324">
        <v>4431.5766062045222</v>
      </c>
    </row>
    <row r="2325" spans="1:31" x14ac:dyDescent="0.3">
      <c r="A2325">
        <v>2576567</v>
      </c>
      <c r="B2325">
        <v>1</v>
      </c>
      <c r="C2325" t="s">
        <v>80</v>
      </c>
      <c r="D2325" t="s">
        <v>107</v>
      </c>
      <c r="E2325" t="s">
        <v>147</v>
      </c>
      <c r="F2325" t="s">
        <v>6836</v>
      </c>
      <c r="G2325" t="s">
        <v>134</v>
      </c>
      <c r="H2325" t="s">
        <v>135</v>
      </c>
      <c r="I2325" t="s">
        <v>136</v>
      </c>
      <c r="J2325" t="s">
        <v>137</v>
      </c>
      <c r="K2325" t="s">
        <v>138</v>
      </c>
      <c r="L2325" t="s">
        <v>6837</v>
      </c>
      <c r="M2325" t="s">
        <v>6838</v>
      </c>
      <c r="N2325">
        <v>0.44194444399999999</v>
      </c>
      <c r="O2325">
        <v>9</v>
      </c>
      <c r="P2325">
        <v>1302</v>
      </c>
      <c r="Q2325">
        <v>23</v>
      </c>
      <c r="R2325">
        <v>78</v>
      </c>
      <c r="S2325">
        <v>9</v>
      </c>
      <c r="T2325">
        <v>116</v>
      </c>
      <c r="U2325">
        <v>1</v>
      </c>
      <c r="V2325">
        <v>1</v>
      </c>
      <c r="W2325">
        <v>1.7579377227389767</v>
      </c>
      <c r="X2325">
        <v>90.226065989613204</v>
      </c>
      <c r="Y2325">
        <v>23.48744742335284</v>
      </c>
      <c r="Z2325">
        <v>10.18060955278094</v>
      </c>
      <c r="AA2325">
        <v>21.330249154167941</v>
      </c>
      <c r="AB2325">
        <v>35.99171450209019</v>
      </c>
      <c r="AC2325">
        <v>26.744473936045871</v>
      </c>
      <c r="AD2325">
        <v>0.22874841136874252</v>
      </c>
      <c r="AE2325">
        <v>209.9472466921587</v>
      </c>
    </row>
    <row r="2326" spans="1:31" x14ac:dyDescent="0.3">
      <c r="A2326">
        <v>2576561</v>
      </c>
      <c r="B2326">
        <v>1</v>
      </c>
      <c r="C2326" t="s">
        <v>81</v>
      </c>
      <c r="D2326" t="s">
        <v>118</v>
      </c>
      <c r="E2326" t="s">
        <v>141</v>
      </c>
      <c r="F2326" t="s">
        <v>6839</v>
      </c>
      <c r="G2326" t="s">
        <v>318</v>
      </c>
      <c r="H2326" t="s">
        <v>135</v>
      </c>
      <c r="I2326" t="s">
        <v>136</v>
      </c>
      <c r="J2326" t="s">
        <v>137</v>
      </c>
      <c r="K2326" t="s">
        <v>144</v>
      </c>
      <c r="L2326" t="s">
        <v>6840</v>
      </c>
      <c r="M2326" t="s">
        <v>6841</v>
      </c>
      <c r="N2326">
        <v>0.2175</v>
      </c>
      <c r="O2326">
        <v>0</v>
      </c>
      <c r="P2326">
        <v>8567</v>
      </c>
      <c r="Q2326">
        <v>0</v>
      </c>
      <c r="R2326">
        <v>3</v>
      </c>
      <c r="S2326">
        <v>3</v>
      </c>
      <c r="T2326">
        <v>2447</v>
      </c>
      <c r="U2326">
        <v>0</v>
      </c>
      <c r="V2326">
        <v>9</v>
      </c>
      <c r="W2326">
        <v>0</v>
      </c>
      <c r="X2326">
        <v>316.77981862236771</v>
      </c>
      <c r="Y2326">
        <v>0</v>
      </c>
      <c r="Z2326">
        <v>1.9864162209754803</v>
      </c>
      <c r="AA2326">
        <v>1.199774209145265</v>
      </c>
      <c r="AB2326">
        <v>294.40504757149637</v>
      </c>
      <c r="AC2326">
        <v>0</v>
      </c>
      <c r="AD2326">
        <v>4.9330144160374729</v>
      </c>
      <c r="AE2326">
        <v>619.30407104002234</v>
      </c>
    </row>
    <row r="2327" spans="1:31" x14ac:dyDescent="0.3">
      <c r="A2327">
        <v>2577208</v>
      </c>
      <c r="B2327">
        <v>1</v>
      </c>
      <c r="C2327" t="s">
        <v>80</v>
      </c>
      <c r="D2327" t="s">
        <v>108</v>
      </c>
      <c r="E2327" t="s">
        <v>171</v>
      </c>
      <c r="F2327" t="s">
        <v>6842</v>
      </c>
      <c r="G2327" t="s">
        <v>202</v>
      </c>
      <c r="H2327" t="s">
        <v>157</v>
      </c>
      <c r="I2327" t="s">
        <v>136</v>
      </c>
      <c r="J2327" t="s">
        <v>137</v>
      </c>
      <c r="K2327" t="s">
        <v>138</v>
      </c>
      <c r="L2327" t="s">
        <v>6843</v>
      </c>
      <c r="M2327" t="s">
        <v>6844</v>
      </c>
      <c r="N2327">
        <v>1.0097222219999999</v>
      </c>
      <c r="O2327">
        <v>0</v>
      </c>
      <c r="P2327">
        <v>15</v>
      </c>
      <c r="Q2327">
        <v>0</v>
      </c>
      <c r="R2327">
        <v>3</v>
      </c>
      <c r="S2327">
        <v>0</v>
      </c>
      <c r="T2327">
        <v>1</v>
      </c>
      <c r="U2327">
        <v>0</v>
      </c>
      <c r="V2327">
        <v>0</v>
      </c>
      <c r="W2327">
        <v>0</v>
      </c>
      <c r="X2327">
        <v>3.3619146182074213</v>
      </c>
      <c r="Y2327">
        <v>0</v>
      </c>
      <c r="Z2327">
        <v>0.68375360897750004</v>
      </c>
      <c r="AA2327">
        <v>0</v>
      </c>
      <c r="AB2327">
        <v>1.3270183059502751</v>
      </c>
      <c r="AC2327">
        <v>0</v>
      </c>
      <c r="AD2327">
        <v>0</v>
      </c>
      <c r="AE2327">
        <v>5.3726865331351963</v>
      </c>
    </row>
    <row r="2328" spans="1:31" x14ac:dyDescent="0.3">
      <c r="A2328">
        <v>2577108</v>
      </c>
      <c r="B2328">
        <v>1</v>
      </c>
      <c r="C2328" t="s">
        <v>80</v>
      </c>
      <c r="D2328" t="s">
        <v>91</v>
      </c>
      <c r="E2328" t="s">
        <v>141</v>
      </c>
      <c r="F2328" t="s">
        <v>6845</v>
      </c>
      <c r="G2328" t="s">
        <v>134</v>
      </c>
      <c r="H2328" t="s">
        <v>135</v>
      </c>
      <c r="I2328" t="s">
        <v>136</v>
      </c>
      <c r="J2328" t="s">
        <v>137</v>
      </c>
      <c r="K2328" t="s">
        <v>138</v>
      </c>
      <c r="L2328" t="s">
        <v>6846</v>
      </c>
      <c r="M2328" t="s">
        <v>6847</v>
      </c>
      <c r="N2328">
        <v>1.0672222220000001</v>
      </c>
      <c r="O2328">
        <v>16</v>
      </c>
      <c r="P2328">
        <v>247</v>
      </c>
      <c r="Q2328">
        <v>27</v>
      </c>
      <c r="R2328">
        <v>82</v>
      </c>
      <c r="S2328">
        <v>21</v>
      </c>
      <c r="T2328">
        <v>227</v>
      </c>
      <c r="U2328">
        <v>1</v>
      </c>
      <c r="V2328">
        <v>0</v>
      </c>
      <c r="W2328">
        <v>21.20204757981648</v>
      </c>
      <c r="X2328">
        <v>82.141949979338108</v>
      </c>
      <c r="Y2328">
        <v>35.78387800696315</v>
      </c>
      <c r="Z2328">
        <v>72.319121425810096</v>
      </c>
      <c r="AA2328">
        <v>216.48715539019318</v>
      </c>
      <c r="AB2328">
        <v>439.84977104123323</v>
      </c>
      <c r="AC2328">
        <v>0.99200154857599998</v>
      </c>
      <c r="AD2328">
        <v>0</v>
      </c>
      <c r="AE2328">
        <v>868.77592497193029</v>
      </c>
    </row>
    <row r="2329" spans="1:31" x14ac:dyDescent="0.3">
      <c r="A2329">
        <v>2576687</v>
      </c>
      <c r="B2329">
        <v>1</v>
      </c>
      <c r="C2329" t="s">
        <v>80</v>
      </c>
      <c r="D2329" t="s">
        <v>84</v>
      </c>
      <c r="E2329" t="s">
        <v>184</v>
      </c>
      <c r="F2329" t="s">
        <v>6848</v>
      </c>
      <c r="G2329" t="s">
        <v>143</v>
      </c>
      <c r="H2329" t="s">
        <v>135</v>
      </c>
      <c r="I2329" t="s">
        <v>136</v>
      </c>
      <c r="J2329" t="s">
        <v>137</v>
      </c>
      <c r="K2329" t="s">
        <v>144</v>
      </c>
      <c r="L2329" t="s">
        <v>6849</v>
      </c>
      <c r="M2329" t="s">
        <v>6850</v>
      </c>
      <c r="N2329">
        <v>9.2825000000000006</v>
      </c>
      <c r="O2329">
        <v>0</v>
      </c>
      <c r="P2329">
        <v>579</v>
      </c>
      <c r="Q2329">
        <v>0</v>
      </c>
      <c r="R2329">
        <v>0</v>
      </c>
      <c r="S2329">
        <v>0</v>
      </c>
      <c r="T2329">
        <v>19</v>
      </c>
      <c r="U2329">
        <v>0</v>
      </c>
      <c r="V2329">
        <v>0</v>
      </c>
      <c r="W2329">
        <v>0</v>
      </c>
      <c r="X2329">
        <v>1264.8465874456074</v>
      </c>
      <c r="Y2329">
        <v>0</v>
      </c>
      <c r="Z2329">
        <v>0</v>
      </c>
      <c r="AA2329">
        <v>0</v>
      </c>
      <c r="AB2329">
        <v>248.96543261238429</v>
      </c>
      <c r="AC2329">
        <v>0</v>
      </c>
      <c r="AD2329">
        <v>0</v>
      </c>
      <c r="AE2329">
        <v>1513.8120200579917</v>
      </c>
    </row>
    <row r="2330" spans="1:31" x14ac:dyDescent="0.3">
      <c r="A2330">
        <v>2576581</v>
      </c>
      <c r="B2330">
        <v>1</v>
      </c>
      <c r="C2330" t="s">
        <v>80</v>
      </c>
      <c r="D2330" t="s">
        <v>83</v>
      </c>
      <c r="E2330" t="s">
        <v>171</v>
      </c>
      <c r="F2330" t="s">
        <v>2324</v>
      </c>
      <c r="G2330" t="s">
        <v>190</v>
      </c>
      <c r="H2330" t="s">
        <v>157</v>
      </c>
      <c r="I2330" t="s">
        <v>136</v>
      </c>
      <c r="J2330" t="s">
        <v>137</v>
      </c>
      <c r="K2330" t="s">
        <v>138</v>
      </c>
      <c r="L2330" t="s">
        <v>6851</v>
      </c>
      <c r="M2330" t="s">
        <v>6852</v>
      </c>
      <c r="N2330">
        <v>1.0333333330000001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35</v>
      </c>
      <c r="U2330">
        <v>0</v>
      </c>
      <c r="V2330">
        <v>4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28.808064794978019</v>
      </c>
      <c r="AC2330">
        <v>0</v>
      </c>
      <c r="AD2330">
        <v>60.982103353706769</v>
      </c>
      <c r="AE2330">
        <v>89.790168148684785</v>
      </c>
    </row>
    <row r="2331" spans="1:31" x14ac:dyDescent="0.3">
      <c r="A2331">
        <v>2576830</v>
      </c>
      <c r="B2331">
        <v>1</v>
      </c>
      <c r="C2331" t="s">
        <v>81</v>
      </c>
      <c r="D2331" t="s">
        <v>127</v>
      </c>
      <c r="E2331" t="s">
        <v>155</v>
      </c>
      <c r="F2331" t="s">
        <v>6853</v>
      </c>
      <c r="G2331" t="s">
        <v>206</v>
      </c>
      <c r="H2331" t="s">
        <v>157</v>
      </c>
      <c r="I2331" t="s">
        <v>136</v>
      </c>
      <c r="J2331" t="s">
        <v>137</v>
      </c>
      <c r="K2331" t="s">
        <v>138</v>
      </c>
      <c r="L2331" t="s">
        <v>6854</v>
      </c>
      <c r="M2331" t="s">
        <v>6855</v>
      </c>
      <c r="N2331">
        <v>3.230555555</v>
      </c>
      <c r="O2331">
        <v>0</v>
      </c>
      <c r="P2331">
        <v>56</v>
      </c>
      <c r="Q2331">
        <v>0</v>
      </c>
      <c r="R2331">
        <v>10</v>
      </c>
      <c r="S2331">
        <v>0</v>
      </c>
      <c r="T2331">
        <v>4</v>
      </c>
      <c r="U2331">
        <v>0</v>
      </c>
      <c r="V2331">
        <v>0</v>
      </c>
      <c r="W2331">
        <v>0</v>
      </c>
      <c r="X2331">
        <v>31.551078442261055</v>
      </c>
      <c r="Y2331">
        <v>0</v>
      </c>
      <c r="Z2331">
        <v>18.370483766393566</v>
      </c>
      <c r="AA2331">
        <v>0</v>
      </c>
      <c r="AB2331">
        <v>5.2974949334450008</v>
      </c>
      <c r="AC2331">
        <v>0</v>
      </c>
      <c r="AD2331">
        <v>0</v>
      </c>
      <c r="AE2331">
        <v>55.219057142099622</v>
      </c>
    </row>
    <row r="2332" spans="1:31" x14ac:dyDescent="0.3">
      <c r="A2332">
        <v>2577314</v>
      </c>
      <c r="B2332">
        <v>1</v>
      </c>
      <c r="C2332" t="s">
        <v>80</v>
      </c>
      <c r="D2332" t="s">
        <v>106</v>
      </c>
      <c r="E2332" t="s">
        <v>147</v>
      </c>
      <c r="F2332" t="s">
        <v>6856</v>
      </c>
      <c r="G2332" t="s">
        <v>134</v>
      </c>
      <c r="H2332" t="s">
        <v>135</v>
      </c>
      <c r="I2332" t="s">
        <v>136</v>
      </c>
      <c r="J2332" t="s">
        <v>137</v>
      </c>
      <c r="K2332" t="s">
        <v>138</v>
      </c>
      <c r="L2332" t="s">
        <v>6857</v>
      </c>
      <c r="M2332" t="s">
        <v>6858</v>
      </c>
      <c r="N2332">
        <v>2.8511111109999998</v>
      </c>
      <c r="O2332">
        <v>0</v>
      </c>
      <c r="P2332">
        <v>46</v>
      </c>
      <c r="Q2332">
        <v>18</v>
      </c>
      <c r="R2332">
        <v>74</v>
      </c>
      <c r="S2332">
        <v>6</v>
      </c>
      <c r="T2332">
        <v>36</v>
      </c>
      <c r="U2332">
        <v>0</v>
      </c>
      <c r="V2332">
        <v>0</v>
      </c>
      <c r="W2332">
        <v>0</v>
      </c>
      <c r="X2332">
        <v>46.290976794675245</v>
      </c>
      <c r="Y2332">
        <v>349.29293973488751</v>
      </c>
      <c r="Z2332">
        <v>533.79547148837219</v>
      </c>
      <c r="AA2332">
        <v>78.102574114569862</v>
      </c>
      <c r="AB2332">
        <v>87.251695008909351</v>
      </c>
      <c r="AC2332">
        <v>0</v>
      </c>
      <c r="AD2332">
        <v>0</v>
      </c>
      <c r="AE2332">
        <v>1094.7336571414141</v>
      </c>
    </row>
    <row r="2333" spans="1:31" x14ac:dyDescent="0.3">
      <c r="A2333">
        <v>2576873</v>
      </c>
      <c r="B2333">
        <v>1</v>
      </c>
      <c r="C2333" t="s">
        <v>80</v>
      </c>
      <c r="D2333" t="s">
        <v>89</v>
      </c>
      <c r="E2333" t="s">
        <v>147</v>
      </c>
      <c r="F2333" t="s">
        <v>1921</v>
      </c>
      <c r="G2333" t="s">
        <v>134</v>
      </c>
      <c r="H2333" t="s">
        <v>135</v>
      </c>
      <c r="I2333" t="s">
        <v>136</v>
      </c>
      <c r="J2333" t="s">
        <v>137</v>
      </c>
      <c r="K2333" t="s">
        <v>138</v>
      </c>
      <c r="L2333" t="s">
        <v>6859</v>
      </c>
      <c r="M2333" t="s">
        <v>6860</v>
      </c>
      <c r="N2333">
        <v>1.315555555</v>
      </c>
      <c r="O2333">
        <v>0</v>
      </c>
      <c r="P2333">
        <v>348</v>
      </c>
      <c r="Q2333">
        <v>1</v>
      </c>
      <c r="R2333">
        <v>11</v>
      </c>
      <c r="S2333">
        <v>3</v>
      </c>
      <c r="T2333">
        <v>22</v>
      </c>
      <c r="U2333">
        <v>1</v>
      </c>
      <c r="V2333">
        <v>0</v>
      </c>
      <c r="W2333">
        <v>0</v>
      </c>
      <c r="X2333">
        <v>282.29931617895465</v>
      </c>
      <c r="Y2333">
        <v>0.83384990715898999</v>
      </c>
      <c r="Z2333">
        <v>5.9711072407418264</v>
      </c>
      <c r="AA2333">
        <v>11.38237886819147</v>
      </c>
      <c r="AB2333">
        <v>42.38951941851969</v>
      </c>
      <c r="AC2333">
        <v>20.164110625380154</v>
      </c>
      <c r="AD2333">
        <v>0</v>
      </c>
      <c r="AE2333">
        <v>363.04028223894682</v>
      </c>
    </row>
    <row r="2334" spans="1:31" x14ac:dyDescent="0.3">
      <c r="A2334">
        <v>2577414</v>
      </c>
      <c r="B2334">
        <v>1</v>
      </c>
      <c r="C2334" t="s">
        <v>81</v>
      </c>
      <c r="D2334" t="s">
        <v>127</v>
      </c>
      <c r="E2334" t="s">
        <v>147</v>
      </c>
      <c r="F2334" t="s">
        <v>3357</v>
      </c>
      <c r="G2334" t="s">
        <v>134</v>
      </c>
      <c r="H2334" t="s">
        <v>135</v>
      </c>
      <c r="I2334" t="s">
        <v>136</v>
      </c>
      <c r="J2334" t="s">
        <v>137</v>
      </c>
      <c r="K2334" t="s">
        <v>138</v>
      </c>
      <c r="L2334" t="s">
        <v>6861</v>
      </c>
      <c r="M2334" t="s">
        <v>6862</v>
      </c>
      <c r="N2334">
        <v>0.79055555499999997</v>
      </c>
      <c r="O2334">
        <v>0</v>
      </c>
      <c r="P2334">
        <v>815</v>
      </c>
      <c r="Q2334">
        <v>32</v>
      </c>
      <c r="R2334">
        <v>35</v>
      </c>
      <c r="S2334">
        <v>1</v>
      </c>
      <c r="T2334">
        <v>95</v>
      </c>
      <c r="U2334">
        <v>0</v>
      </c>
      <c r="V2334">
        <v>0</v>
      </c>
      <c r="W2334">
        <v>0</v>
      </c>
      <c r="X2334">
        <v>101.55556435951206</v>
      </c>
      <c r="Y2334">
        <v>36.623593178311083</v>
      </c>
      <c r="Z2334">
        <v>29.401554069446089</v>
      </c>
      <c r="AA2334">
        <v>0.67402814747605322</v>
      </c>
      <c r="AB2334">
        <v>33.763239034142458</v>
      </c>
      <c r="AC2334">
        <v>0</v>
      </c>
      <c r="AD2334">
        <v>0</v>
      </c>
      <c r="AE2334">
        <v>202.01797878888775</v>
      </c>
    </row>
    <row r="2335" spans="1:31" x14ac:dyDescent="0.3">
      <c r="A2335">
        <v>2577406</v>
      </c>
      <c r="B2335">
        <v>1</v>
      </c>
      <c r="C2335" t="s">
        <v>80</v>
      </c>
      <c r="D2335" t="s">
        <v>91</v>
      </c>
      <c r="E2335" t="s">
        <v>141</v>
      </c>
      <c r="F2335" t="s">
        <v>4571</v>
      </c>
      <c r="G2335" t="s">
        <v>134</v>
      </c>
      <c r="H2335" t="s">
        <v>135</v>
      </c>
      <c r="I2335" t="s">
        <v>136</v>
      </c>
      <c r="J2335" t="s">
        <v>137</v>
      </c>
      <c r="K2335" t="s">
        <v>138</v>
      </c>
      <c r="L2335" t="s">
        <v>6863</v>
      </c>
      <c r="M2335" t="s">
        <v>6864</v>
      </c>
      <c r="N2335">
        <v>0.74777777700000003</v>
      </c>
      <c r="O2335">
        <v>1</v>
      </c>
      <c r="P2335">
        <v>43</v>
      </c>
      <c r="Q2335">
        <v>21</v>
      </c>
      <c r="R2335">
        <v>277</v>
      </c>
      <c r="S2335">
        <v>14</v>
      </c>
      <c r="T2335">
        <v>64</v>
      </c>
      <c r="U2335">
        <v>1</v>
      </c>
      <c r="V2335">
        <v>0</v>
      </c>
      <c r="W2335">
        <v>1.3224823560719134</v>
      </c>
      <c r="X2335">
        <v>10.152049440691455</v>
      </c>
      <c r="Y2335">
        <v>58.30226514078187</v>
      </c>
      <c r="Z2335">
        <v>208.07170417832558</v>
      </c>
      <c r="AA2335">
        <v>223.11869945981655</v>
      </c>
      <c r="AB2335">
        <v>45.288571849121155</v>
      </c>
      <c r="AC2335">
        <v>1.5192626869640233</v>
      </c>
      <c r="AD2335">
        <v>0</v>
      </c>
      <c r="AE2335">
        <v>547.77503511177247</v>
      </c>
    </row>
    <row r="2336" spans="1:31" x14ac:dyDescent="0.3">
      <c r="A2336">
        <v>2576719</v>
      </c>
      <c r="B2336">
        <v>1</v>
      </c>
      <c r="C2336" t="s">
        <v>80</v>
      </c>
      <c r="D2336" t="s">
        <v>84</v>
      </c>
      <c r="E2336" t="s">
        <v>155</v>
      </c>
      <c r="F2336" t="s">
        <v>6865</v>
      </c>
      <c r="G2336" t="s">
        <v>301</v>
      </c>
      <c r="H2336" t="s">
        <v>157</v>
      </c>
      <c r="I2336" t="s">
        <v>136</v>
      </c>
      <c r="J2336" t="s">
        <v>137</v>
      </c>
      <c r="K2336" t="s">
        <v>144</v>
      </c>
      <c r="L2336" t="s">
        <v>6866</v>
      </c>
      <c r="M2336" t="s">
        <v>6867</v>
      </c>
      <c r="N2336">
        <v>0.87250000000000005</v>
      </c>
      <c r="O2336">
        <v>0</v>
      </c>
      <c r="P2336">
        <v>334</v>
      </c>
      <c r="Q2336">
        <v>0</v>
      </c>
      <c r="R2336">
        <v>0</v>
      </c>
      <c r="S2336">
        <v>0</v>
      </c>
      <c r="T2336">
        <v>34</v>
      </c>
      <c r="U2336">
        <v>0</v>
      </c>
      <c r="V2336">
        <v>0</v>
      </c>
      <c r="W2336">
        <v>0</v>
      </c>
      <c r="X2336">
        <v>78.72111120471331</v>
      </c>
      <c r="Y2336">
        <v>0</v>
      </c>
      <c r="Z2336">
        <v>0</v>
      </c>
      <c r="AA2336">
        <v>0</v>
      </c>
      <c r="AB2336">
        <v>33.22277105084018</v>
      </c>
      <c r="AC2336">
        <v>0</v>
      </c>
      <c r="AD2336">
        <v>0</v>
      </c>
      <c r="AE2336">
        <v>111.94388225555349</v>
      </c>
    </row>
    <row r="2337" spans="1:31" x14ac:dyDescent="0.3">
      <c r="A2337">
        <v>2577051</v>
      </c>
      <c r="B2337">
        <v>1</v>
      </c>
      <c r="C2337" t="s">
        <v>80</v>
      </c>
      <c r="D2337" t="s">
        <v>83</v>
      </c>
      <c r="E2337" t="s">
        <v>155</v>
      </c>
      <c r="F2337" t="s">
        <v>6868</v>
      </c>
      <c r="G2337" t="s">
        <v>202</v>
      </c>
      <c r="H2337" t="s">
        <v>157</v>
      </c>
      <c r="I2337" t="s">
        <v>136</v>
      </c>
      <c r="J2337" t="s">
        <v>137</v>
      </c>
      <c r="K2337" t="s">
        <v>138</v>
      </c>
      <c r="L2337" t="s">
        <v>6869</v>
      </c>
      <c r="M2337" t="s">
        <v>6870</v>
      </c>
      <c r="N2337">
        <v>9.0833333000000002E-2</v>
      </c>
      <c r="O2337">
        <v>0</v>
      </c>
      <c r="P2337">
        <v>11</v>
      </c>
      <c r="Q2337">
        <v>0</v>
      </c>
      <c r="R2337">
        <v>0</v>
      </c>
      <c r="S2337">
        <v>0</v>
      </c>
      <c r="T2337">
        <v>87</v>
      </c>
      <c r="U2337">
        <v>0</v>
      </c>
      <c r="V2337">
        <v>1</v>
      </c>
      <c r="W2337">
        <v>0</v>
      </c>
      <c r="X2337">
        <v>0.45162621313585999</v>
      </c>
      <c r="Y2337">
        <v>0</v>
      </c>
      <c r="Z2337">
        <v>0</v>
      </c>
      <c r="AA2337">
        <v>0</v>
      </c>
      <c r="AB2337">
        <v>17.200526882581123</v>
      </c>
      <c r="AC2337">
        <v>0</v>
      </c>
      <c r="AD2337">
        <v>2.6217126056914979</v>
      </c>
      <c r="AE2337">
        <v>20.273865701408482</v>
      </c>
    </row>
    <row r="2338" spans="1:31" x14ac:dyDescent="0.3">
      <c r="A2338">
        <v>2576905</v>
      </c>
      <c r="B2338">
        <v>1</v>
      </c>
      <c r="C2338" t="s">
        <v>81</v>
      </c>
      <c r="D2338" t="s">
        <v>128</v>
      </c>
      <c r="E2338" t="s">
        <v>141</v>
      </c>
      <c r="F2338" t="s">
        <v>6871</v>
      </c>
      <c r="G2338" t="s">
        <v>194</v>
      </c>
      <c r="H2338" t="s">
        <v>135</v>
      </c>
      <c r="I2338" t="s">
        <v>136</v>
      </c>
      <c r="J2338" t="s">
        <v>137</v>
      </c>
      <c r="K2338" t="s">
        <v>144</v>
      </c>
      <c r="L2338" t="s">
        <v>6872</v>
      </c>
      <c r="M2338" t="s">
        <v>6873</v>
      </c>
      <c r="N2338">
        <v>1.784444444</v>
      </c>
      <c r="O2338">
        <v>13</v>
      </c>
      <c r="P2338">
        <v>106</v>
      </c>
      <c r="Q2338">
        <v>35</v>
      </c>
      <c r="R2338">
        <v>16</v>
      </c>
      <c r="S2338">
        <v>3</v>
      </c>
      <c r="T2338">
        <v>9</v>
      </c>
      <c r="U2338">
        <v>0</v>
      </c>
      <c r="V2338">
        <v>0</v>
      </c>
      <c r="W2338">
        <v>5.0666360417499652</v>
      </c>
      <c r="X2338">
        <v>34.41748750772468</v>
      </c>
      <c r="Y2338">
        <v>40.165740324271326</v>
      </c>
      <c r="Z2338">
        <v>9.2833636389268044</v>
      </c>
      <c r="AA2338">
        <v>7.8200963597645696</v>
      </c>
      <c r="AB2338">
        <v>10.939024866134037</v>
      </c>
      <c r="AC2338">
        <v>0</v>
      </c>
      <c r="AD2338">
        <v>0</v>
      </c>
      <c r="AE2338">
        <v>107.69234873857137</v>
      </c>
    </row>
    <row r="2339" spans="1:31" x14ac:dyDescent="0.3">
      <c r="A2339">
        <v>2577546</v>
      </c>
      <c r="B2339">
        <v>1</v>
      </c>
      <c r="C2339" t="s">
        <v>80</v>
      </c>
      <c r="D2339" t="s">
        <v>82</v>
      </c>
      <c r="E2339" t="s">
        <v>141</v>
      </c>
      <c r="F2339" t="s">
        <v>6874</v>
      </c>
      <c r="G2339" t="s">
        <v>134</v>
      </c>
      <c r="H2339" t="s">
        <v>135</v>
      </c>
      <c r="I2339" t="s">
        <v>136</v>
      </c>
      <c r="J2339" t="s">
        <v>137</v>
      </c>
      <c r="K2339" t="s">
        <v>138</v>
      </c>
      <c r="L2339" t="s">
        <v>6875</v>
      </c>
      <c r="M2339" t="s">
        <v>6876</v>
      </c>
      <c r="N2339">
        <v>0.63277777700000004</v>
      </c>
      <c r="O2339">
        <v>0</v>
      </c>
      <c r="P2339">
        <v>3135</v>
      </c>
      <c r="Q2339">
        <v>0</v>
      </c>
      <c r="R2339">
        <v>0</v>
      </c>
      <c r="S2339">
        <v>1</v>
      </c>
      <c r="T2339">
        <v>269</v>
      </c>
      <c r="U2339">
        <v>0</v>
      </c>
      <c r="V2339">
        <v>0</v>
      </c>
      <c r="W2339">
        <v>0</v>
      </c>
      <c r="X2339">
        <v>471.18167087901344</v>
      </c>
      <c r="Y2339">
        <v>0</v>
      </c>
      <c r="Z2339">
        <v>0</v>
      </c>
      <c r="AA2339">
        <v>53.741386067564804</v>
      </c>
      <c r="AB2339">
        <v>124.21927981859635</v>
      </c>
      <c r="AC2339">
        <v>0</v>
      </c>
      <c r="AD2339">
        <v>0</v>
      </c>
      <c r="AE2339">
        <v>649.1423367651746</v>
      </c>
    </row>
    <row r="2340" spans="1:31" x14ac:dyDescent="0.3">
      <c r="A2340">
        <v>2576713</v>
      </c>
      <c r="B2340">
        <v>1</v>
      </c>
      <c r="C2340" t="s">
        <v>81</v>
      </c>
      <c r="D2340" t="s">
        <v>120</v>
      </c>
      <c r="E2340" t="s">
        <v>147</v>
      </c>
      <c r="F2340" t="s">
        <v>6877</v>
      </c>
      <c r="G2340" t="s">
        <v>194</v>
      </c>
      <c r="H2340" t="s">
        <v>135</v>
      </c>
      <c r="I2340" t="s">
        <v>136</v>
      </c>
      <c r="J2340" t="s">
        <v>137</v>
      </c>
      <c r="K2340" t="s">
        <v>144</v>
      </c>
      <c r="L2340" t="s">
        <v>6878</v>
      </c>
      <c r="M2340" t="s">
        <v>6879</v>
      </c>
      <c r="N2340">
        <v>0.82750000000000001</v>
      </c>
      <c r="O2340">
        <v>1</v>
      </c>
      <c r="P2340">
        <v>135</v>
      </c>
      <c r="Q2340">
        <v>36</v>
      </c>
      <c r="R2340">
        <v>11</v>
      </c>
      <c r="S2340">
        <v>1</v>
      </c>
      <c r="T2340">
        <v>20</v>
      </c>
      <c r="U2340">
        <v>0</v>
      </c>
      <c r="V2340">
        <v>0</v>
      </c>
      <c r="W2340">
        <v>0</v>
      </c>
      <c r="X2340">
        <v>18.043852206236441</v>
      </c>
      <c r="Y2340">
        <v>56.028776324145504</v>
      </c>
      <c r="Z2340">
        <v>18.405654719844261</v>
      </c>
      <c r="AA2340">
        <v>0.28930413580666164</v>
      </c>
      <c r="AB2340">
        <v>6.4979092762103257</v>
      </c>
      <c r="AC2340">
        <v>0</v>
      </c>
      <c r="AD2340">
        <v>0</v>
      </c>
      <c r="AE2340">
        <v>99.265496662243194</v>
      </c>
    </row>
    <row r="2341" spans="1:31" x14ac:dyDescent="0.3">
      <c r="A2341">
        <v>2577483</v>
      </c>
      <c r="B2341">
        <v>1</v>
      </c>
      <c r="C2341" t="s">
        <v>80</v>
      </c>
      <c r="D2341" t="s">
        <v>83</v>
      </c>
      <c r="E2341" t="s">
        <v>184</v>
      </c>
      <c r="F2341" t="s">
        <v>6880</v>
      </c>
      <c r="G2341" t="s">
        <v>134</v>
      </c>
      <c r="H2341" t="s">
        <v>135</v>
      </c>
      <c r="I2341" t="s">
        <v>136</v>
      </c>
      <c r="J2341" t="s">
        <v>137</v>
      </c>
      <c r="K2341" t="s">
        <v>138</v>
      </c>
      <c r="L2341" t="s">
        <v>6881</v>
      </c>
      <c r="M2341" t="s">
        <v>6882</v>
      </c>
      <c r="N2341">
        <v>0.65749999999999997</v>
      </c>
      <c r="O2341">
        <v>0</v>
      </c>
      <c r="P2341">
        <v>1829</v>
      </c>
      <c r="Q2341">
        <v>0</v>
      </c>
      <c r="R2341">
        <v>0</v>
      </c>
      <c r="S2341">
        <v>5</v>
      </c>
      <c r="T2341">
        <v>70</v>
      </c>
      <c r="U2341">
        <v>6</v>
      </c>
      <c r="V2341">
        <v>0</v>
      </c>
      <c r="W2341">
        <v>0</v>
      </c>
      <c r="X2341">
        <v>304.03875993572228</v>
      </c>
      <c r="Y2341">
        <v>0</v>
      </c>
      <c r="Z2341">
        <v>0</v>
      </c>
      <c r="AA2341">
        <v>231.61381107033546</v>
      </c>
      <c r="AB2341">
        <v>35.490485066077426</v>
      </c>
      <c r="AC2341">
        <v>724.22531045918208</v>
      </c>
      <c r="AD2341">
        <v>0</v>
      </c>
      <c r="AE2341">
        <v>1295.3683665313174</v>
      </c>
    </row>
    <row r="2342" spans="1:31" x14ac:dyDescent="0.3">
      <c r="A2342">
        <v>2577197</v>
      </c>
      <c r="B2342">
        <v>1</v>
      </c>
      <c r="C2342" t="s">
        <v>81</v>
      </c>
      <c r="D2342" t="s">
        <v>127</v>
      </c>
      <c r="E2342" t="s">
        <v>147</v>
      </c>
      <c r="F2342" t="s">
        <v>2172</v>
      </c>
      <c r="G2342" t="s">
        <v>134</v>
      </c>
      <c r="H2342" t="s">
        <v>135</v>
      </c>
      <c r="I2342" t="s">
        <v>136</v>
      </c>
      <c r="J2342" t="s">
        <v>137</v>
      </c>
      <c r="K2342" t="s">
        <v>138</v>
      </c>
      <c r="L2342" t="s">
        <v>6883</v>
      </c>
      <c r="M2342" t="s">
        <v>6884</v>
      </c>
      <c r="N2342">
        <v>0.438611111</v>
      </c>
      <c r="O2342">
        <v>4</v>
      </c>
      <c r="P2342">
        <v>78</v>
      </c>
      <c r="Q2342">
        <v>100</v>
      </c>
      <c r="R2342">
        <v>92</v>
      </c>
      <c r="S2342">
        <v>2</v>
      </c>
      <c r="T2342">
        <v>8</v>
      </c>
      <c r="U2342">
        <v>0</v>
      </c>
      <c r="V2342">
        <v>0</v>
      </c>
      <c r="W2342">
        <v>0.42601566446723499</v>
      </c>
      <c r="X2342">
        <v>6.4585692207200074</v>
      </c>
      <c r="Y2342">
        <v>68.843833259169799</v>
      </c>
      <c r="Z2342">
        <v>68.672424111216699</v>
      </c>
      <c r="AA2342">
        <v>3.2582469528221343</v>
      </c>
      <c r="AB2342">
        <v>2.1791270755953835</v>
      </c>
      <c r="AC2342">
        <v>0</v>
      </c>
      <c r="AD2342">
        <v>0</v>
      </c>
      <c r="AE2342">
        <v>149.83821628399124</v>
      </c>
    </row>
    <row r="2343" spans="1:31" x14ac:dyDescent="0.3">
      <c r="A2343">
        <v>2576842</v>
      </c>
      <c r="B2343">
        <v>1</v>
      </c>
      <c r="C2343" t="s">
        <v>80</v>
      </c>
      <c r="D2343" t="s">
        <v>107</v>
      </c>
      <c r="E2343" t="s">
        <v>166</v>
      </c>
      <c r="F2343" t="s">
        <v>6885</v>
      </c>
      <c r="G2343" t="s">
        <v>181</v>
      </c>
      <c r="H2343" t="s">
        <v>157</v>
      </c>
      <c r="I2343" t="s">
        <v>136</v>
      </c>
      <c r="J2343" t="s">
        <v>137</v>
      </c>
      <c r="K2343" t="s">
        <v>138</v>
      </c>
      <c r="L2343" t="s">
        <v>6886</v>
      </c>
      <c r="M2343" t="s">
        <v>6887</v>
      </c>
      <c r="N2343">
        <v>3.798333333</v>
      </c>
      <c r="O2343">
        <v>0</v>
      </c>
      <c r="P2343">
        <v>1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7.2226278512049991E-2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7.2226278512049991E-2</v>
      </c>
    </row>
    <row r="2344" spans="1:31" x14ac:dyDescent="0.3">
      <c r="A2344">
        <v>2577592</v>
      </c>
      <c r="B2344">
        <v>1</v>
      </c>
      <c r="C2344" t="s">
        <v>80</v>
      </c>
      <c r="D2344" t="s">
        <v>103</v>
      </c>
      <c r="E2344" t="s">
        <v>141</v>
      </c>
      <c r="F2344" t="s">
        <v>4382</v>
      </c>
      <c r="G2344" t="s">
        <v>1218</v>
      </c>
      <c r="H2344" t="s">
        <v>135</v>
      </c>
      <c r="I2344" t="s">
        <v>136</v>
      </c>
      <c r="J2344" t="s">
        <v>137</v>
      </c>
      <c r="K2344" t="s">
        <v>138</v>
      </c>
      <c r="L2344" t="s">
        <v>6888</v>
      </c>
      <c r="M2344" t="s">
        <v>6889</v>
      </c>
      <c r="N2344">
        <v>2.2194444440000001</v>
      </c>
      <c r="O2344">
        <v>1</v>
      </c>
      <c r="P2344">
        <v>294</v>
      </c>
      <c r="Q2344">
        <v>18</v>
      </c>
      <c r="R2344">
        <v>107</v>
      </c>
      <c r="S2344">
        <v>12</v>
      </c>
      <c r="T2344">
        <v>50</v>
      </c>
      <c r="U2344">
        <v>4</v>
      </c>
      <c r="V2344">
        <v>0</v>
      </c>
      <c r="W2344">
        <v>3.4042060214620249</v>
      </c>
      <c r="X2344">
        <v>145.3814933726199</v>
      </c>
      <c r="Y2344">
        <v>584.09516059583905</v>
      </c>
      <c r="Z2344">
        <v>352.55533144483559</v>
      </c>
      <c r="AA2344">
        <v>85.093210293537737</v>
      </c>
      <c r="AB2344">
        <v>94.041676905154787</v>
      </c>
      <c r="AC2344">
        <v>945.29960098885988</v>
      </c>
      <c r="AD2344">
        <v>0</v>
      </c>
      <c r="AE2344">
        <v>2209.8706796223091</v>
      </c>
    </row>
    <row r="2345" spans="1:31" x14ac:dyDescent="0.3">
      <c r="A2345">
        <v>2576945</v>
      </c>
      <c r="B2345">
        <v>1</v>
      </c>
      <c r="C2345" t="s">
        <v>81</v>
      </c>
      <c r="D2345" t="s">
        <v>113</v>
      </c>
      <c r="E2345" t="s">
        <v>166</v>
      </c>
      <c r="F2345" t="s">
        <v>6890</v>
      </c>
      <c r="G2345" t="s">
        <v>168</v>
      </c>
      <c r="H2345" t="s">
        <v>157</v>
      </c>
      <c r="I2345" t="s">
        <v>136</v>
      </c>
      <c r="J2345" t="s">
        <v>137</v>
      </c>
      <c r="K2345" t="s">
        <v>138</v>
      </c>
      <c r="L2345" t="s">
        <v>6891</v>
      </c>
      <c r="M2345" t="s">
        <v>6892</v>
      </c>
      <c r="N2345">
        <v>3.5575000000000001</v>
      </c>
      <c r="O2345">
        <v>0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</row>
    <row r="2346" spans="1:31" x14ac:dyDescent="0.3">
      <c r="A2346">
        <v>2577466</v>
      </c>
      <c r="B2346">
        <v>1</v>
      </c>
      <c r="C2346" t="s">
        <v>80</v>
      </c>
      <c r="D2346" t="s">
        <v>83</v>
      </c>
      <c r="E2346" t="s">
        <v>147</v>
      </c>
      <c r="F2346" t="s">
        <v>6893</v>
      </c>
      <c r="G2346" t="s">
        <v>134</v>
      </c>
      <c r="H2346" t="s">
        <v>135</v>
      </c>
      <c r="I2346" t="s">
        <v>136</v>
      </c>
      <c r="J2346" t="s">
        <v>137</v>
      </c>
      <c r="K2346" t="s">
        <v>138</v>
      </c>
      <c r="L2346" t="s">
        <v>6894</v>
      </c>
      <c r="M2346" t="s">
        <v>6895</v>
      </c>
      <c r="N2346">
        <v>0.62416666600000004</v>
      </c>
      <c r="O2346">
        <v>1</v>
      </c>
      <c r="P2346">
        <v>2628</v>
      </c>
      <c r="Q2346">
        <v>0</v>
      </c>
      <c r="R2346">
        <v>17</v>
      </c>
      <c r="S2346">
        <v>11</v>
      </c>
      <c r="T2346">
        <v>411</v>
      </c>
      <c r="U2346">
        <v>1</v>
      </c>
      <c r="V2346">
        <v>4</v>
      </c>
      <c r="W2346">
        <v>5.2336096528903422</v>
      </c>
      <c r="X2346">
        <v>456.05893902387004</v>
      </c>
      <c r="Y2346">
        <v>0</v>
      </c>
      <c r="Z2346">
        <v>11.216308156920904</v>
      </c>
      <c r="AA2346">
        <v>51.138356452638718</v>
      </c>
      <c r="AB2346">
        <v>305.10533160538938</v>
      </c>
      <c r="AC2346">
        <v>3.4919899547600779</v>
      </c>
      <c r="AD2346">
        <v>91.307191927094266</v>
      </c>
      <c r="AE2346">
        <v>923.55172677356359</v>
      </c>
    </row>
    <row r="2347" spans="1:31" x14ac:dyDescent="0.3">
      <c r="A2347">
        <v>2576613</v>
      </c>
      <c r="B2347">
        <v>1</v>
      </c>
      <c r="C2347" t="s">
        <v>80</v>
      </c>
      <c r="D2347" t="s">
        <v>106</v>
      </c>
      <c r="E2347" t="s">
        <v>184</v>
      </c>
      <c r="F2347" t="s">
        <v>6896</v>
      </c>
      <c r="G2347" t="s">
        <v>1218</v>
      </c>
      <c r="H2347" t="s">
        <v>135</v>
      </c>
      <c r="I2347" t="s">
        <v>136</v>
      </c>
      <c r="J2347" t="s">
        <v>137</v>
      </c>
      <c r="K2347" t="s">
        <v>138</v>
      </c>
      <c r="L2347" t="s">
        <v>6897</v>
      </c>
      <c r="M2347" t="s">
        <v>6898</v>
      </c>
      <c r="N2347">
        <v>2.4750000000000001</v>
      </c>
      <c r="O2347">
        <v>0</v>
      </c>
      <c r="P2347">
        <v>5</v>
      </c>
      <c r="Q2347">
        <v>11</v>
      </c>
      <c r="R2347">
        <v>32</v>
      </c>
      <c r="S2347">
        <v>2</v>
      </c>
      <c r="T2347">
        <v>4</v>
      </c>
      <c r="U2347">
        <v>0</v>
      </c>
      <c r="V2347">
        <v>0</v>
      </c>
      <c r="W2347">
        <v>0</v>
      </c>
      <c r="X2347">
        <v>6.1515325083083905</v>
      </c>
      <c r="Y2347">
        <v>68.658226478184019</v>
      </c>
      <c r="Z2347">
        <v>252.98457731975208</v>
      </c>
      <c r="AA2347">
        <v>23.138859448925583</v>
      </c>
      <c r="AB2347">
        <v>13.018744336359699</v>
      </c>
      <c r="AC2347">
        <v>0</v>
      </c>
      <c r="AD2347">
        <v>0</v>
      </c>
      <c r="AE2347">
        <v>363.95194009152976</v>
      </c>
    </row>
    <row r="2348" spans="1:31" x14ac:dyDescent="0.3">
      <c r="A2348">
        <v>2577280</v>
      </c>
      <c r="B2348">
        <v>1</v>
      </c>
      <c r="C2348" t="s">
        <v>80</v>
      </c>
      <c r="D2348" t="s">
        <v>93</v>
      </c>
      <c r="E2348" t="s">
        <v>141</v>
      </c>
      <c r="F2348" t="s">
        <v>6899</v>
      </c>
      <c r="G2348" t="s">
        <v>134</v>
      </c>
      <c r="H2348" t="s">
        <v>135</v>
      </c>
      <c r="I2348" t="s">
        <v>136</v>
      </c>
      <c r="J2348" t="s">
        <v>137</v>
      </c>
      <c r="K2348" t="s">
        <v>138</v>
      </c>
      <c r="L2348" t="s">
        <v>6900</v>
      </c>
      <c r="M2348" t="s">
        <v>6901</v>
      </c>
      <c r="N2348">
        <v>0.60861111099999998</v>
      </c>
      <c r="O2348">
        <v>0</v>
      </c>
      <c r="P2348">
        <v>698</v>
      </c>
      <c r="Q2348">
        <v>16</v>
      </c>
      <c r="R2348">
        <v>214</v>
      </c>
      <c r="S2348">
        <v>8</v>
      </c>
      <c r="T2348">
        <v>198</v>
      </c>
      <c r="U2348">
        <v>0</v>
      </c>
      <c r="V2348">
        <v>0</v>
      </c>
      <c r="W2348">
        <v>0</v>
      </c>
      <c r="X2348">
        <v>130.84644621330239</v>
      </c>
      <c r="Y2348">
        <v>23.775912408881315</v>
      </c>
      <c r="Z2348">
        <v>240.76878974227159</v>
      </c>
      <c r="AA2348">
        <v>50.220435016272887</v>
      </c>
      <c r="AB2348">
        <v>123.72799206403003</v>
      </c>
      <c r="AC2348">
        <v>0</v>
      </c>
      <c r="AD2348">
        <v>0</v>
      </c>
      <c r="AE2348">
        <v>569.33957544475811</v>
      </c>
    </row>
    <row r="2349" spans="1:31" x14ac:dyDescent="0.3">
      <c r="A2349">
        <v>2577254</v>
      </c>
      <c r="B2349">
        <v>1</v>
      </c>
      <c r="C2349" t="s">
        <v>80</v>
      </c>
      <c r="D2349" t="s">
        <v>96</v>
      </c>
      <c r="E2349" t="s">
        <v>166</v>
      </c>
      <c r="F2349" t="s">
        <v>6902</v>
      </c>
      <c r="G2349" t="s">
        <v>168</v>
      </c>
      <c r="H2349" t="s">
        <v>157</v>
      </c>
      <c r="I2349" t="s">
        <v>136</v>
      </c>
      <c r="J2349" t="s">
        <v>137</v>
      </c>
      <c r="K2349" t="s">
        <v>138</v>
      </c>
      <c r="L2349" t="s">
        <v>6903</v>
      </c>
      <c r="M2349" t="s">
        <v>6904</v>
      </c>
      <c r="N2349">
        <v>2.750277777</v>
      </c>
      <c r="O2349">
        <v>0</v>
      </c>
      <c r="P2349">
        <v>1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1.3292825386671718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1.3292825386671718</v>
      </c>
    </row>
    <row r="2350" spans="1:31" x14ac:dyDescent="0.3">
      <c r="A2350">
        <v>2577131</v>
      </c>
      <c r="B2350">
        <v>1</v>
      </c>
      <c r="C2350" t="s">
        <v>81</v>
      </c>
      <c r="D2350" t="s">
        <v>118</v>
      </c>
      <c r="E2350" t="s">
        <v>166</v>
      </c>
      <c r="F2350" t="s">
        <v>6905</v>
      </c>
      <c r="G2350" t="s">
        <v>168</v>
      </c>
      <c r="H2350" t="s">
        <v>157</v>
      </c>
      <c r="I2350" t="s">
        <v>136</v>
      </c>
      <c r="J2350" t="s">
        <v>137</v>
      </c>
      <c r="K2350" t="s">
        <v>138</v>
      </c>
      <c r="L2350" t="s">
        <v>6906</v>
      </c>
      <c r="M2350" t="s">
        <v>6907</v>
      </c>
      <c r="N2350">
        <v>1.2669444439999999</v>
      </c>
      <c r="O2350">
        <v>0</v>
      </c>
      <c r="P2350">
        <v>1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0.30240707756000001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0.30240707756000001</v>
      </c>
    </row>
    <row r="2351" spans="1:31" x14ac:dyDescent="0.3">
      <c r="A2351">
        <v>2576590</v>
      </c>
      <c r="B2351">
        <v>1</v>
      </c>
      <c r="C2351" t="s">
        <v>80</v>
      </c>
      <c r="D2351" t="s">
        <v>96</v>
      </c>
      <c r="E2351" t="s">
        <v>141</v>
      </c>
      <c r="F2351" t="s">
        <v>6908</v>
      </c>
      <c r="G2351" t="s">
        <v>318</v>
      </c>
      <c r="H2351" t="s">
        <v>135</v>
      </c>
      <c r="I2351" t="s">
        <v>136</v>
      </c>
      <c r="J2351" t="s">
        <v>137</v>
      </c>
      <c r="K2351" t="s">
        <v>144</v>
      </c>
      <c r="L2351" t="s">
        <v>6909</v>
      </c>
      <c r="M2351" t="s">
        <v>6910</v>
      </c>
      <c r="N2351">
        <v>0.49</v>
      </c>
      <c r="O2351">
        <v>1</v>
      </c>
      <c r="P2351">
        <v>123</v>
      </c>
      <c r="Q2351">
        <v>2</v>
      </c>
      <c r="R2351">
        <v>18</v>
      </c>
      <c r="S2351">
        <v>4</v>
      </c>
      <c r="T2351">
        <v>66</v>
      </c>
      <c r="U2351">
        <v>0</v>
      </c>
      <c r="V2351">
        <v>0</v>
      </c>
      <c r="W2351">
        <v>0.10962187424</v>
      </c>
      <c r="X2351">
        <v>32.9790681740892</v>
      </c>
      <c r="Y2351">
        <v>72.943520050507942</v>
      </c>
      <c r="Z2351">
        <v>11.765909770323635</v>
      </c>
      <c r="AA2351">
        <v>18.360877689487545</v>
      </c>
      <c r="AB2351">
        <v>61.712739573583299</v>
      </c>
      <c r="AC2351">
        <v>0</v>
      </c>
      <c r="AD2351">
        <v>0</v>
      </c>
      <c r="AE2351">
        <v>197.8717371322316</v>
      </c>
    </row>
    <row r="2352" spans="1:31" x14ac:dyDescent="0.3">
      <c r="A2352">
        <v>2576570</v>
      </c>
      <c r="B2352">
        <v>1</v>
      </c>
      <c r="C2352" t="s">
        <v>80</v>
      </c>
      <c r="D2352" t="s">
        <v>84</v>
      </c>
      <c r="E2352" t="s">
        <v>132</v>
      </c>
      <c r="F2352" t="s">
        <v>6911</v>
      </c>
      <c r="G2352" t="s">
        <v>134</v>
      </c>
      <c r="H2352" t="s">
        <v>135</v>
      </c>
      <c r="I2352" t="s">
        <v>136</v>
      </c>
      <c r="J2352" t="s">
        <v>137</v>
      </c>
      <c r="K2352" t="s">
        <v>138</v>
      </c>
      <c r="L2352" t="s">
        <v>6031</v>
      </c>
      <c r="M2352" t="s">
        <v>6912</v>
      </c>
      <c r="N2352">
        <v>0.20611111100000001</v>
      </c>
      <c r="O2352">
        <v>0</v>
      </c>
      <c r="P2352">
        <v>5947</v>
      </c>
      <c r="Q2352">
        <v>0</v>
      </c>
      <c r="R2352">
        <v>0</v>
      </c>
      <c r="S2352">
        <v>4</v>
      </c>
      <c r="T2352">
        <v>491</v>
      </c>
      <c r="U2352">
        <v>0</v>
      </c>
      <c r="V2352">
        <v>0</v>
      </c>
      <c r="W2352">
        <v>0</v>
      </c>
      <c r="X2352">
        <v>198.67922734928095</v>
      </c>
      <c r="Y2352">
        <v>0</v>
      </c>
      <c r="Z2352">
        <v>0</v>
      </c>
      <c r="AA2352">
        <v>84.887063145447513</v>
      </c>
      <c r="AB2352">
        <v>71.98277925030537</v>
      </c>
      <c r="AC2352">
        <v>0</v>
      </c>
      <c r="AD2352">
        <v>0</v>
      </c>
      <c r="AE2352">
        <v>355.54906974503388</v>
      </c>
    </row>
    <row r="2353" spans="1:31" x14ac:dyDescent="0.3">
      <c r="A2353">
        <v>2576819</v>
      </c>
      <c r="B2353">
        <v>1</v>
      </c>
      <c r="C2353" t="s">
        <v>80</v>
      </c>
      <c r="D2353" t="s">
        <v>98</v>
      </c>
      <c r="E2353" t="s">
        <v>166</v>
      </c>
      <c r="F2353" t="s">
        <v>6913</v>
      </c>
      <c r="G2353" t="s">
        <v>168</v>
      </c>
      <c r="H2353" t="s">
        <v>157</v>
      </c>
      <c r="I2353" t="s">
        <v>136</v>
      </c>
      <c r="J2353" t="s">
        <v>137</v>
      </c>
      <c r="K2353" t="s">
        <v>138</v>
      </c>
      <c r="L2353" t="s">
        <v>6914</v>
      </c>
      <c r="M2353" t="s">
        <v>6915</v>
      </c>
      <c r="N2353">
        <v>2.8744444439999999</v>
      </c>
      <c r="O2353">
        <v>0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4.0646044822175096</v>
      </c>
      <c r="AA2353">
        <v>0</v>
      </c>
      <c r="AB2353">
        <v>0</v>
      </c>
      <c r="AC2353">
        <v>0</v>
      </c>
      <c r="AD2353">
        <v>0</v>
      </c>
      <c r="AE2353">
        <v>4.0646044822175096</v>
      </c>
    </row>
    <row r="2354" spans="1:31" x14ac:dyDescent="0.3">
      <c r="A2354">
        <v>2576925</v>
      </c>
      <c r="B2354">
        <v>1</v>
      </c>
      <c r="C2354" t="s">
        <v>80</v>
      </c>
      <c r="D2354" t="s">
        <v>92</v>
      </c>
      <c r="E2354" t="s">
        <v>155</v>
      </c>
      <c r="F2354" t="s">
        <v>6916</v>
      </c>
      <c r="G2354" t="s">
        <v>301</v>
      </c>
      <c r="H2354" t="s">
        <v>157</v>
      </c>
      <c r="I2354" t="s">
        <v>136</v>
      </c>
      <c r="J2354" t="s">
        <v>137</v>
      </c>
      <c r="K2354" t="s">
        <v>144</v>
      </c>
      <c r="L2354" t="s">
        <v>6917</v>
      </c>
      <c r="M2354" t="s">
        <v>6218</v>
      </c>
      <c r="N2354">
        <v>5.0361111110000003</v>
      </c>
      <c r="O2354">
        <v>0</v>
      </c>
      <c r="P2354">
        <v>233</v>
      </c>
      <c r="Q2354">
        <v>0</v>
      </c>
      <c r="R2354">
        <v>0</v>
      </c>
      <c r="S2354">
        <v>0</v>
      </c>
      <c r="T2354">
        <v>3</v>
      </c>
      <c r="U2354">
        <v>0</v>
      </c>
      <c r="V2354">
        <v>0</v>
      </c>
      <c r="W2354">
        <v>0</v>
      </c>
      <c r="X2354">
        <v>224.18257009492845</v>
      </c>
      <c r="Y2354">
        <v>0</v>
      </c>
      <c r="Z2354">
        <v>0</v>
      </c>
      <c r="AA2354">
        <v>0</v>
      </c>
      <c r="AB2354">
        <v>24.885594309847544</v>
      </c>
      <c r="AC2354">
        <v>0</v>
      </c>
      <c r="AD2354">
        <v>0</v>
      </c>
      <c r="AE2354">
        <v>249.06816440477598</v>
      </c>
    </row>
    <row r="2355" spans="1:31" x14ac:dyDescent="0.3">
      <c r="A2355">
        <v>2576782</v>
      </c>
      <c r="B2355">
        <v>1</v>
      </c>
      <c r="C2355" t="s">
        <v>80</v>
      </c>
      <c r="D2355" t="s">
        <v>96</v>
      </c>
      <c r="E2355" t="s">
        <v>141</v>
      </c>
      <c r="F2355" t="s">
        <v>6918</v>
      </c>
      <c r="G2355" t="s">
        <v>301</v>
      </c>
      <c r="H2355" t="s">
        <v>135</v>
      </c>
      <c r="I2355" t="s">
        <v>136</v>
      </c>
      <c r="J2355" t="s">
        <v>137</v>
      </c>
      <c r="K2355" t="s">
        <v>144</v>
      </c>
      <c r="L2355" t="s">
        <v>6919</v>
      </c>
      <c r="M2355" t="s">
        <v>6920</v>
      </c>
      <c r="N2355">
        <v>10.312222222000001</v>
      </c>
      <c r="O2355">
        <v>3</v>
      </c>
      <c r="P2355">
        <v>575</v>
      </c>
      <c r="Q2355">
        <v>8</v>
      </c>
      <c r="R2355">
        <v>30</v>
      </c>
      <c r="S2355">
        <v>21</v>
      </c>
      <c r="T2355">
        <v>179</v>
      </c>
      <c r="U2355">
        <v>0</v>
      </c>
      <c r="V2355">
        <v>0</v>
      </c>
      <c r="W2355">
        <v>6.2722129454548989</v>
      </c>
      <c r="X2355">
        <v>3299.546320342014</v>
      </c>
      <c r="Y2355">
        <v>2324.2706347673411</v>
      </c>
      <c r="Z2355">
        <v>474.06617153732793</v>
      </c>
      <c r="AA2355">
        <v>26060.956398007624</v>
      </c>
      <c r="AB2355">
        <v>8838.17265268757</v>
      </c>
      <c r="AC2355">
        <v>0</v>
      </c>
      <c r="AD2355">
        <v>0</v>
      </c>
      <c r="AE2355">
        <v>41003.284390287336</v>
      </c>
    </row>
    <row r="2356" spans="1:31" x14ac:dyDescent="0.3">
      <c r="A2356">
        <v>2577174</v>
      </c>
      <c r="B2356">
        <v>1</v>
      </c>
      <c r="C2356" t="s">
        <v>81</v>
      </c>
      <c r="D2356" t="s">
        <v>113</v>
      </c>
      <c r="E2356" t="s">
        <v>184</v>
      </c>
      <c r="F2356" t="s">
        <v>6921</v>
      </c>
      <c r="G2356" t="s">
        <v>134</v>
      </c>
      <c r="H2356" t="s">
        <v>135</v>
      </c>
      <c r="I2356" t="s">
        <v>136</v>
      </c>
      <c r="J2356" t="s">
        <v>137</v>
      </c>
      <c r="K2356" t="s">
        <v>138</v>
      </c>
      <c r="L2356" t="s">
        <v>6922</v>
      </c>
      <c r="M2356" t="s">
        <v>6923</v>
      </c>
      <c r="N2356">
        <v>0.79</v>
      </c>
      <c r="O2356">
        <v>5</v>
      </c>
      <c r="P2356">
        <v>125</v>
      </c>
      <c r="Q2356">
        <v>18</v>
      </c>
      <c r="R2356">
        <v>39</v>
      </c>
      <c r="S2356">
        <v>3</v>
      </c>
      <c r="T2356">
        <v>50</v>
      </c>
      <c r="U2356">
        <v>0</v>
      </c>
      <c r="V2356">
        <v>0</v>
      </c>
      <c r="W2356">
        <v>4.7587467693818812</v>
      </c>
      <c r="X2356">
        <v>17.455996896813595</v>
      </c>
      <c r="Y2356">
        <v>129.07593103065315</v>
      </c>
      <c r="Z2356">
        <v>32.332601155836421</v>
      </c>
      <c r="AA2356">
        <v>7.7994775837500843</v>
      </c>
      <c r="AB2356">
        <v>21.696287051098768</v>
      </c>
      <c r="AC2356">
        <v>0</v>
      </c>
      <c r="AD2356">
        <v>0</v>
      </c>
      <c r="AE2356">
        <v>213.11904048753388</v>
      </c>
    </row>
    <row r="2357" spans="1:31" x14ac:dyDescent="0.3">
      <c r="A2357">
        <v>2577260</v>
      </c>
      <c r="B2357">
        <v>1</v>
      </c>
      <c r="C2357" t="s">
        <v>80</v>
      </c>
      <c r="D2357" t="s">
        <v>92</v>
      </c>
      <c r="E2357" t="s">
        <v>184</v>
      </c>
      <c r="F2357" t="s">
        <v>6924</v>
      </c>
      <c r="G2357" t="s">
        <v>149</v>
      </c>
      <c r="H2357" t="s">
        <v>135</v>
      </c>
      <c r="I2357" t="s">
        <v>136</v>
      </c>
      <c r="J2357" t="s">
        <v>137</v>
      </c>
      <c r="K2357" t="s">
        <v>138</v>
      </c>
      <c r="L2357" t="s">
        <v>6925</v>
      </c>
      <c r="M2357" t="s">
        <v>6312</v>
      </c>
      <c r="N2357">
        <v>2.3208333329999999</v>
      </c>
      <c r="O2357">
        <v>0</v>
      </c>
      <c r="P2357">
        <v>137</v>
      </c>
      <c r="Q2357">
        <v>0</v>
      </c>
      <c r="R2357">
        <v>25</v>
      </c>
      <c r="S2357">
        <v>0</v>
      </c>
      <c r="T2357">
        <v>26</v>
      </c>
      <c r="U2357">
        <v>0</v>
      </c>
      <c r="V2357">
        <v>0</v>
      </c>
      <c r="W2357">
        <v>0</v>
      </c>
      <c r="X2357">
        <v>82.208354582700423</v>
      </c>
      <c r="Y2357">
        <v>0</v>
      </c>
      <c r="Z2357">
        <v>32.841446267476023</v>
      </c>
      <c r="AA2357">
        <v>0</v>
      </c>
      <c r="AB2357">
        <v>61.133921245362515</v>
      </c>
      <c r="AC2357">
        <v>0</v>
      </c>
      <c r="AD2357">
        <v>0</v>
      </c>
      <c r="AE2357">
        <v>176.18372209553894</v>
      </c>
    </row>
    <row r="2358" spans="1:31" x14ac:dyDescent="0.3">
      <c r="A2358">
        <v>2577509</v>
      </c>
      <c r="B2358">
        <v>1</v>
      </c>
      <c r="C2358" t="s">
        <v>80</v>
      </c>
      <c r="D2358" t="s">
        <v>100</v>
      </c>
      <c r="E2358" t="s">
        <v>147</v>
      </c>
      <c r="F2358" t="s">
        <v>6926</v>
      </c>
      <c r="G2358" t="s">
        <v>134</v>
      </c>
      <c r="H2358" t="s">
        <v>135</v>
      </c>
      <c r="I2358" t="s">
        <v>136</v>
      </c>
      <c r="J2358" t="s">
        <v>137</v>
      </c>
      <c r="K2358" t="s">
        <v>138</v>
      </c>
      <c r="L2358" t="s">
        <v>6927</v>
      </c>
      <c r="M2358" t="s">
        <v>6928</v>
      </c>
      <c r="N2358">
        <v>1.3122222219999999</v>
      </c>
      <c r="O2358">
        <v>0</v>
      </c>
      <c r="P2358">
        <v>3159</v>
      </c>
      <c r="Q2358">
        <v>0</v>
      </c>
      <c r="R2358">
        <v>7</v>
      </c>
      <c r="S2358">
        <v>5</v>
      </c>
      <c r="T2358">
        <v>234</v>
      </c>
      <c r="U2358">
        <v>0</v>
      </c>
      <c r="V2358">
        <v>0</v>
      </c>
      <c r="W2358">
        <v>0</v>
      </c>
      <c r="X2358">
        <v>660.54501883473847</v>
      </c>
      <c r="Y2358">
        <v>0</v>
      </c>
      <c r="Z2358">
        <v>1.2432643140459851</v>
      </c>
      <c r="AA2358">
        <v>88.560795805846197</v>
      </c>
      <c r="AB2358">
        <v>254.5880971978215</v>
      </c>
      <c r="AC2358">
        <v>0</v>
      </c>
      <c r="AD2358">
        <v>0</v>
      </c>
      <c r="AE2358">
        <v>1004.9371761524521</v>
      </c>
    </row>
    <row r="2359" spans="1:31" x14ac:dyDescent="0.3">
      <c r="A2359">
        <v>2577609</v>
      </c>
      <c r="B2359">
        <v>1</v>
      </c>
      <c r="C2359" t="s">
        <v>80</v>
      </c>
      <c r="D2359" t="s">
        <v>83</v>
      </c>
      <c r="E2359" t="s">
        <v>166</v>
      </c>
      <c r="F2359" t="s">
        <v>6929</v>
      </c>
      <c r="G2359" t="s">
        <v>168</v>
      </c>
      <c r="H2359" t="s">
        <v>157</v>
      </c>
      <c r="I2359" t="s">
        <v>136</v>
      </c>
      <c r="J2359" t="s">
        <v>137</v>
      </c>
      <c r="K2359" t="s">
        <v>138</v>
      </c>
      <c r="L2359" t="s">
        <v>6930</v>
      </c>
      <c r="M2359" t="s">
        <v>6931</v>
      </c>
      <c r="N2359">
        <v>1.3558333330000001</v>
      </c>
      <c r="O2359">
        <v>0</v>
      </c>
      <c r="P2359">
        <v>1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0.47091772338858007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0.47091772338858007</v>
      </c>
    </row>
    <row r="2360" spans="1:31" x14ac:dyDescent="0.3">
      <c r="A2360">
        <v>2577217</v>
      </c>
      <c r="B2360">
        <v>1</v>
      </c>
      <c r="C2360" t="s">
        <v>80</v>
      </c>
      <c r="D2360" t="s">
        <v>106</v>
      </c>
      <c r="E2360" t="s">
        <v>141</v>
      </c>
      <c r="F2360" t="s">
        <v>6932</v>
      </c>
      <c r="G2360" t="s">
        <v>134</v>
      </c>
      <c r="H2360" t="s">
        <v>135</v>
      </c>
      <c r="I2360" t="s">
        <v>136</v>
      </c>
      <c r="J2360" t="s">
        <v>137</v>
      </c>
      <c r="K2360" t="s">
        <v>138</v>
      </c>
      <c r="L2360" t="s">
        <v>6933</v>
      </c>
      <c r="M2360" t="s">
        <v>6934</v>
      </c>
      <c r="N2360">
        <v>1.6388888880000001</v>
      </c>
      <c r="O2360">
        <v>2</v>
      </c>
      <c r="P2360">
        <v>835</v>
      </c>
      <c r="Q2360">
        <v>131</v>
      </c>
      <c r="R2360">
        <v>296</v>
      </c>
      <c r="S2360">
        <v>17</v>
      </c>
      <c r="T2360">
        <v>169</v>
      </c>
      <c r="U2360">
        <v>0</v>
      </c>
      <c r="V2360">
        <v>0</v>
      </c>
      <c r="W2360">
        <v>1.0802651624792667</v>
      </c>
      <c r="X2360">
        <v>353.76162089061654</v>
      </c>
      <c r="Y2360">
        <v>909.01001052436322</v>
      </c>
      <c r="Z2360">
        <v>1327.9155356224987</v>
      </c>
      <c r="AA2360">
        <v>199.96186288596937</v>
      </c>
      <c r="AB2360">
        <v>286.13171315074476</v>
      </c>
      <c r="AC2360">
        <v>0</v>
      </c>
      <c r="AD2360">
        <v>0</v>
      </c>
      <c r="AE2360">
        <v>3077.8610082366718</v>
      </c>
    </row>
    <row r="2361" spans="1:31" x14ac:dyDescent="0.3">
      <c r="A2361">
        <v>2576676</v>
      </c>
      <c r="B2361">
        <v>1</v>
      </c>
      <c r="C2361" t="s">
        <v>80</v>
      </c>
      <c r="D2361" t="s">
        <v>92</v>
      </c>
      <c r="E2361" t="s">
        <v>141</v>
      </c>
      <c r="F2361" t="s">
        <v>1930</v>
      </c>
      <c r="G2361" t="s">
        <v>134</v>
      </c>
      <c r="H2361" t="s">
        <v>135</v>
      </c>
      <c r="I2361" t="s">
        <v>136</v>
      </c>
      <c r="J2361" t="s">
        <v>137</v>
      </c>
      <c r="K2361" t="s">
        <v>138</v>
      </c>
      <c r="L2361" t="s">
        <v>6935</v>
      </c>
      <c r="M2361" t="s">
        <v>6936</v>
      </c>
      <c r="N2361">
        <v>0.229722222</v>
      </c>
      <c r="O2361">
        <v>0</v>
      </c>
      <c r="P2361">
        <v>996</v>
      </c>
      <c r="Q2361">
        <v>2</v>
      </c>
      <c r="R2361">
        <v>334</v>
      </c>
      <c r="S2361">
        <v>8</v>
      </c>
      <c r="T2361">
        <v>96</v>
      </c>
      <c r="U2361">
        <v>0</v>
      </c>
      <c r="V2361">
        <v>1</v>
      </c>
      <c r="W2361">
        <v>0</v>
      </c>
      <c r="X2361">
        <v>41.817656763159647</v>
      </c>
      <c r="Y2361">
        <v>0.16156896748493668</v>
      </c>
      <c r="Z2361">
        <v>24.055718556163253</v>
      </c>
      <c r="AA2361">
        <v>3.3878799050943615</v>
      </c>
      <c r="AB2361">
        <v>18.737933436017261</v>
      </c>
      <c r="AC2361">
        <v>0</v>
      </c>
      <c r="AD2361">
        <v>3.6607032016533342E-2</v>
      </c>
      <c r="AE2361">
        <v>88.197364659935999</v>
      </c>
    </row>
    <row r="2362" spans="1:31" x14ac:dyDescent="0.3">
      <c r="A2362">
        <v>2576693</v>
      </c>
      <c r="B2362">
        <v>1</v>
      </c>
      <c r="C2362" t="s">
        <v>80</v>
      </c>
      <c r="D2362" t="s">
        <v>96</v>
      </c>
      <c r="E2362" t="s">
        <v>155</v>
      </c>
      <c r="F2362" t="s">
        <v>6937</v>
      </c>
      <c r="G2362" t="s">
        <v>301</v>
      </c>
      <c r="H2362" t="s">
        <v>157</v>
      </c>
      <c r="I2362" t="s">
        <v>136</v>
      </c>
      <c r="J2362" t="s">
        <v>137</v>
      </c>
      <c r="K2362" t="s">
        <v>144</v>
      </c>
      <c r="L2362" t="s">
        <v>6938</v>
      </c>
      <c r="M2362" t="s">
        <v>6939</v>
      </c>
      <c r="N2362">
        <v>2.372222222</v>
      </c>
      <c r="O2362">
        <v>0</v>
      </c>
      <c r="P2362">
        <v>127</v>
      </c>
      <c r="Q2362">
        <v>0</v>
      </c>
      <c r="R2362">
        <v>0</v>
      </c>
      <c r="S2362">
        <v>0</v>
      </c>
      <c r="T2362">
        <v>29</v>
      </c>
      <c r="U2362">
        <v>0</v>
      </c>
      <c r="V2362">
        <v>0</v>
      </c>
      <c r="W2362">
        <v>0</v>
      </c>
      <c r="X2362">
        <v>155.10409887031608</v>
      </c>
      <c r="Y2362">
        <v>0</v>
      </c>
      <c r="Z2362">
        <v>0</v>
      </c>
      <c r="AA2362">
        <v>0</v>
      </c>
      <c r="AB2362">
        <v>158.51523695076534</v>
      </c>
      <c r="AC2362">
        <v>0</v>
      </c>
      <c r="AD2362">
        <v>0</v>
      </c>
      <c r="AE2362">
        <v>313.61933582108145</v>
      </c>
    </row>
    <row r="2363" spans="1:31" x14ac:dyDescent="0.3">
      <c r="A2363">
        <v>2577031</v>
      </c>
      <c r="B2363">
        <v>1</v>
      </c>
      <c r="C2363" t="s">
        <v>81</v>
      </c>
      <c r="D2363" t="s">
        <v>120</v>
      </c>
      <c r="E2363" t="s">
        <v>147</v>
      </c>
      <c r="F2363" t="s">
        <v>6940</v>
      </c>
      <c r="G2363" t="s">
        <v>134</v>
      </c>
      <c r="H2363" t="s">
        <v>135</v>
      </c>
      <c r="I2363" t="s">
        <v>136</v>
      </c>
      <c r="J2363" t="s">
        <v>137</v>
      </c>
      <c r="K2363" t="s">
        <v>138</v>
      </c>
      <c r="L2363" t="s">
        <v>6941</v>
      </c>
      <c r="M2363" t="s">
        <v>6942</v>
      </c>
      <c r="N2363">
        <v>3.0141666659999999</v>
      </c>
      <c r="O2363">
        <v>4</v>
      </c>
      <c r="P2363">
        <v>4</v>
      </c>
      <c r="Q2363">
        <v>69</v>
      </c>
      <c r="R2363">
        <v>65</v>
      </c>
      <c r="S2363">
        <v>9</v>
      </c>
      <c r="T2363">
        <v>2</v>
      </c>
      <c r="U2363">
        <v>0</v>
      </c>
      <c r="V2363">
        <v>0</v>
      </c>
      <c r="W2363">
        <v>3.7998280930671378</v>
      </c>
      <c r="X2363">
        <v>3.4077693246928882</v>
      </c>
      <c r="Y2363">
        <v>547.65573154090305</v>
      </c>
      <c r="Z2363">
        <v>329.39831706005685</v>
      </c>
      <c r="AA2363">
        <v>97.24319254213907</v>
      </c>
      <c r="AB2363">
        <v>8.696984654719623</v>
      </c>
      <c r="AC2363">
        <v>0</v>
      </c>
      <c r="AD2363">
        <v>0</v>
      </c>
      <c r="AE2363">
        <v>990.20182321557843</v>
      </c>
    </row>
    <row r="2364" spans="1:31" x14ac:dyDescent="0.3">
      <c r="A2364">
        <v>2577526</v>
      </c>
      <c r="B2364">
        <v>1</v>
      </c>
      <c r="C2364" t="s">
        <v>80</v>
      </c>
      <c r="D2364" t="s">
        <v>84</v>
      </c>
      <c r="E2364" t="s">
        <v>147</v>
      </c>
      <c r="F2364" t="s">
        <v>6943</v>
      </c>
      <c r="G2364" t="s">
        <v>134</v>
      </c>
      <c r="H2364" t="s">
        <v>135</v>
      </c>
      <c r="I2364" t="s">
        <v>136</v>
      </c>
      <c r="J2364" t="s">
        <v>137</v>
      </c>
      <c r="K2364" t="s">
        <v>138</v>
      </c>
      <c r="L2364" t="s">
        <v>6944</v>
      </c>
      <c r="M2364" t="s">
        <v>6945</v>
      </c>
      <c r="N2364">
        <v>2.5788888879999998</v>
      </c>
      <c r="O2364">
        <v>15</v>
      </c>
      <c r="P2364">
        <v>1492</v>
      </c>
      <c r="Q2364">
        <v>5</v>
      </c>
      <c r="R2364">
        <v>250</v>
      </c>
      <c r="S2364">
        <v>13</v>
      </c>
      <c r="T2364">
        <v>185</v>
      </c>
      <c r="U2364">
        <v>0</v>
      </c>
      <c r="V2364">
        <v>0</v>
      </c>
      <c r="W2364">
        <v>17.223636571527724</v>
      </c>
      <c r="X2364">
        <v>794.32564355233262</v>
      </c>
      <c r="Y2364">
        <v>52.751021871862392</v>
      </c>
      <c r="Z2364">
        <v>352.90164468955794</v>
      </c>
      <c r="AA2364">
        <v>54.399017968720329</v>
      </c>
      <c r="AB2364">
        <v>295.27961334503539</v>
      </c>
      <c r="AC2364">
        <v>0</v>
      </c>
      <c r="AD2364">
        <v>0</v>
      </c>
      <c r="AE2364">
        <v>1566.8805779990364</v>
      </c>
    </row>
    <row r="2365" spans="1:31" x14ac:dyDescent="0.3">
      <c r="A2365">
        <v>2577486</v>
      </c>
      <c r="B2365">
        <v>1</v>
      </c>
      <c r="C2365" t="s">
        <v>81</v>
      </c>
      <c r="D2365" t="s">
        <v>127</v>
      </c>
      <c r="E2365" t="s">
        <v>147</v>
      </c>
      <c r="F2365" t="s">
        <v>1395</v>
      </c>
      <c r="G2365" t="s">
        <v>134</v>
      </c>
      <c r="H2365" t="s">
        <v>135</v>
      </c>
      <c r="I2365" t="s">
        <v>136</v>
      </c>
      <c r="J2365" t="s">
        <v>137</v>
      </c>
      <c r="K2365" t="s">
        <v>138</v>
      </c>
      <c r="L2365" t="s">
        <v>6946</v>
      </c>
      <c r="M2365" t="s">
        <v>6947</v>
      </c>
      <c r="N2365">
        <v>1.5633333330000001</v>
      </c>
      <c r="O2365">
        <v>5</v>
      </c>
      <c r="P2365">
        <v>12</v>
      </c>
      <c r="Q2365">
        <v>184</v>
      </c>
      <c r="R2365">
        <v>121</v>
      </c>
      <c r="S2365">
        <v>16</v>
      </c>
      <c r="T2365">
        <v>8</v>
      </c>
      <c r="U2365">
        <v>0</v>
      </c>
      <c r="V2365">
        <v>0</v>
      </c>
      <c r="W2365">
        <v>4.2823699228522738</v>
      </c>
      <c r="X2365">
        <v>2.405585250015108</v>
      </c>
      <c r="Y2365">
        <v>568.7678835541135</v>
      </c>
      <c r="Z2365">
        <v>176.51058248816128</v>
      </c>
      <c r="AA2365">
        <v>25.406145549531587</v>
      </c>
      <c r="AB2365">
        <v>6.8261732969344457</v>
      </c>
      <c r="AC2365">
        <v>0</v>
      </c>
      <c r="AD2365">
        <v>0</v>
      </c>
      <c r="AE2365">
        <v>784.19874006160831</v>
      </c>
    </row>
    <row r="2366" spans="1:31" x14ac:dyDescent="0.3">
      <c r="A2366">
        <v>2577386</v>
      </c>
      <c r="B2366">
        <v>1</v>
      </c>
      <c r="C2366" t="s">
        <v>81</v>
      </c>
      <c r="D2366" t="s">
        <v>123</v>
      </c>
      <c r="E2366" t="s">
        <v>141</v>
      </c>
      <c r="F2366" t="s">
        <v>6948</v>
      </c>
      <c r="G2366" t="s">
        <v>134</v>
      </c>
      <c r="H2366" t="s">
        <v>135</v>
      </c>
      <c r="I2366" t="s">
        <v>136</v>
      </c>
      <c r="J2366" t="s">
        <v>137</v>
      </c>
      <c r="K2366" t="s">
        <v>138</v>
      </c>
      <c r="L2366" t="s">
        <v>6949</v>
      </c>
      <c r="M2366" t="s">
        <v>6950</v>
      </c>
      <c r="N2366">
        <v>1.4980555550000001</v>
      </c>
      <c r="O2366">
        <v>8</v>
      </c>
      <c r="P2366">
        <v>2</v>
      </c>
      <c r="Q2366">
        <v>180</v>
      </c>
      <c r="R2366">
        <v>1</v>
      </c>
      <c r="S2366">
        <v>37</v>
      </c>
      <c r="T2366">
        <v>0</v>
      </c>
      <c r="U2366">
        <v>0</v>
      </c>
      <c r="V2366">
        <v>0</v>
      </c>
      <c r="W2366">
        <v>9.2820300938418665</v>
      </c>
      <c r="X2366">
        <v>2.4006916815607946</v>
      </c>
      <c r="Y2366">
        <v>185.62030900234041</v>
      </c>
      <c r="Z2366">
        <v>0</v>
      </c>
      <c r="AA2366">
        <v>41.440246661148535</v>
      </c>
      <c r="AB2366">
        <v>0</v>
      </c>
      <c r="AC2366">
        <v>0</v>
      </c>
      <c r="AD2366">
        <v>0</v>
      </c>
      <c r="AE2366">
        <v>238.7432774388916</v>
      </c>
    </row>
    <row r="2367" spans="1:31" x14ac:dyDescent="0.3">
      <c r="A2367">
        <v>2577048</v>
      </c>
      <c r="B2367">
        <v>1</v>
      </c>
      <c r="C2367" t="s">
        <v>80</v>
      </c>
      <c r="D2367" t="s">
        <v>103</v>
      </c>
      <c r="E2367" t="s">
        <v>147</v>
      </c>
      <c r="F2367" t="s">
        <v>6951</v>
      </c>
      <c r="G2367" t="s">
        <v>134</v>
      </c>
      <c r="H2367" t="s">
        <v>135</v>
      </c>
      <c r="I2367" t="s">
        <v>136</v>
      </c>
      <c r="J2367" t="s">
        <v>137</v>
      </c>
      <c r="K2367" t="s">
        <v>138</v>
      </c>
      <c r="L2367" t="s">
        <v>6952</v>
      </c>
      <c r="M2367" t="s">
        <v>6953</v>
      </c>
      <c r="N2367">
        <v>2.2094444439999998</v>
      </c>
      <c r="O2367">
        <v>0</v>
      </c>
      <c r="P2367">
        <v>0</v>
      </c>
      <c r="Q2367">
        <v>0</v>
      </c>
      <c r="R2367">
        <v>0</v>
      </c>
      <c r="S2367">
        <v>9</v>
      </c>
      <c r="T2367">
        <v>0</v>
      </c>
      <c r="U2367">
        <v>16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195.34163021593409</v>
      </c>
      <c r="AB2367">
        <v>0</v>
      </c>
      <c r="AC2367">
        <v>7995.2043532968792</v>
      </c>
      <c r="AD2367">
        <v>0</v>
      </c>
      <c r="AE2367">
        <v>8190.5459835128131</v>
      </c>
    </row>
    <row r="2368" spans="1:31" x14ac:dyDescent="0.3">
      <c r="A2368">
        <v>2576699</v>
      </c>
      <c r="B2368">
        <v>1</v>
      </c>
      <c r="C2368" t="s">
        <v>80</v>
      </c>
      <c r="D2368" t="s">
        <v>84</v>
      </c>
      <c r="E2368" t="s">
        <v>184</v>
      </c>
      <c r="F2368" t="s">
        <v>6954</v>
      </c>
      <c r="G2368" t="s">
        <v>301</v>
      </c>
      <c r="H2368" t="s">
        <v>135</v>
      </c>
      <c r="I2368" t="s">
        <v>136</v>
      </c>
      <c r="J2368" t="s">
        <v>137</v>
      </c>
      <c r="K2368" t="s">
        <v>144</v>
      </c>
      <c r="L2368" t="s">
        <v>6955</v>
      </c>
      <c r="M2368" t="s">
        <v>6956</v>
      </c>
      <c r="N2368">
        <v>7.8255555550000002</v>
      </c>
      <c r="O2368">
        <v>0</v>
      </c>
      <c r="P2368">
        <v>526</v>
      </c>
      <c r="Q2368">
        <v>0</v>
      </c>
      <c r="R2368">
        <v>0</v>
      </c>
      <c r="S2368">
        <v>0</v>
      </c>
      <c r="T2368">
        <v>23</v>
      </c>
      <c r="U2368">
        <v>0</v>
      </c>
      <c r="V2368">
        <v>0</v>
      </c>
      <c r="W2368">
        <v>0</v>
      </c>
      <c r="X2368">
        <v>871.67499021904564</v>
      </c>
      <c r="Y2368">
        <v>0</v>
      </c>
      <c r="Z2368">
        <v>0</v>
      </c>
      <c r="AA2368">
        <v>0</v>
      </c>
      <c r="AB2368">
        <v>107.5876735119015</v>
      </c>
      <c r="AC2368">
        <v>0</v>
      </c>
      <c r="AD2368">
        <v>0</v>
      </c>
      <c r="AE2368">
        <v>979.26266373094711</v>
      </c>
    </row>
    <row r="2369" spans="1:31" x14ac:dyDescent="0.3">
      <c r="A2369">
        <v>2576799</v>
      </c>
      <c r="B2369">
        <v>1</v>
      </c>
      <c r="C2369" t="s">
        <v>81</v>
      </c>
      <c r="D2369" t="s">
        <v>126</v>
      </c>
      <c r="E2369" t="s">
        <v>147</v>
      </c>
      <c r="F2369" t="s">
        <v>6159</v>
      </c>
      <c r="G2369" t="s">
        <v>134</v>
      </c>
      <c r="H2369" t="s">
        <v>135</v>
      </c>
      <c r="I2369" t="s">
        <v>136</v>
      </c>
      <c r="J2369" t="s">
        <v>137</v>
      </c>
      <c r="K2369" t="s">
        <v>138</v>
      </c>
      <c r="L2369" t="s">
        <v>6957</v>
      </c>
      <c r="M2369" t="s">
        <v>6958</v>
      </c>
      <c r="N2369">
        <v>0.38916666599999999</v>
      </c>
      <c r="O2369">
        <v>7</v>
      </c>
      <c r="P2369">
        <v>304</v>
      </c>
      <c r="Q2369">
        <v>36</v>
      </c>
      <c r="R2369">
        <v>131</v>
      </c>
      <c r="S2369">
        <v>6</v>
      </c>
      <c r="T2369">
        <v>20</v>
      </c>
      <c r="U2369">
        <v>0</v>
      </c>
      <c r="V2369">
        <v>0</v>
      </c>
      <c r="W2369">
        <v>0.60179362342442</v>
      </c>
      <c r="X2369">
        <v>15.512616390306169</v>
      </c>
      <c r="Y2369">
        <v>166.3777059509124</v>
      </c>
      <c r="Z2369">
        <v>46.9440675126733</v>
      </c>
      <c r="AA2369">
        <v>26.03721828844731</v>
      </c>
      <c r="AB2369">
        <v>11.388513347507118</v>
      </c>
      <c r="AC2369">
        <v>0</v>
      </c>
      <c r="AD2369">
        <v>0</v>
      </c>
      <c r="AE2369">
        <v>266.8619151132707</v>
      </c>
    </row>
    <row r="2370" spans="1:31" x14ac:dyDescent="0.3">
      <c r="A2370">
        <v>2577300</v>
      </c>
      <c r="B2370">
        <v>1</v>
      </c>
      <c r="C2370" t="s">
        <v>81</v>
      </c>
      <c r="D2370" t="s">
        <v>113</v>
      </c>
      <c r="E2370" t="s">
        <v>147</v>
      </c>
      <c r="F2370" t="s">
        <v>5787</v>
      </c>
      <c r="G2370" t="s">
        <v>134</v>
      </c>
      <c r="H2370" t="s">
        <v>135</v>
      </c>
      <c r="I2370" t="s">
        <v>680</v>
      </c>
      <c r="J2370" t="s">
        <v>137</v>
      </c>
      <c r="K2370" t="s">
        <v>138</v>
      </c>
      <c r="L2370" t="s">
        <v>6189</v>
      </c>
      <c r="M2370" t="s">
        <v>6959</v>
      </c>
      <c r="N2370">
        <v>1.6666666E-2</v>
      </c>
      <c r="O2370">
        <v>0</v>
      </c>
      <c r="P2370">
        <v>131</v>
      </c>
      <c r="Q2370">
        <v>4</v>
      </c>
      <c r="R2370">
        <v>41</v>
      </c>
      <c r="S2370">
        <v>0</v>
      </c>
      <c r="T2370">
        <v>7</v>
      </c>
      <c r="U2370">
        <v>0</v>
      </c>
      <c r="V2370">
        <v>0</v>
      </c>
      <c r="W2370">
        <v>0</v>
      </c>
      <c r="X2370">
        <v>0.39587511420600019</v>
      </c>
      <c r="Y2370">
        <v>0.17481463076000001</v>
      </c>
      <c r="Z2370">
        <v>0.54230274045000004</v>
      </c>
      <c r="AA2370">
        <v>0</v>
      </c>
      <c r="AB2370">
        <v>0.18350347807259998</v>
      </c>
      <c r="AC2370">
        <v>0</v>
      </c>
      <c r="AD2370">
        <v>0</v>
      </c>
      <c r="AE2370">
        <v>1.2964959634886002</v>
      </c>
    </row>
    <row r="2371" spans="1:31" x14ac:dyDescent="0.3">
      <c r="A2371">
        <v>2577277</v>
      </c>
      <c r="B2371">
        <v>1</v>
      </c>
      <c r="C2371" t="s">
        <v>81</v>
      </c>
      <c r="D2371" t="s">
        <v>118</v>
      </c>
      <c r="E2371" t="s">
        <v>184</v>
      </c>
      <c r="F2371" t="s">
        <v>6960</v>
      </c>
      <c r="G2371" t="s">
        <v>134</v>
      </c>
      <c r="H2371" t="s">
        <v>135</v>
      </c>
      <c r="I2371" t="s">
        <v>136</v>
      </c>
      <c r="J2371" t="s">
        <v>137</v>
      </c>
      <c r="K2371" t="s">
        <v>138</v>
      </c>
      <c r="L2371" t="s">
        <v>6961</v>
      </c>
      <c r="M2371" t="s">
        <v>6962</v>
      </c>
      <c r="N2371">
        <v>4.9786111110000002</v>
      </c>
      <c r="O2371">
        <v>0</v>
      </c>
      <c r="P2371">
        <v>94</v>
      </c>
      <c r="Q2371">
        <v>0</v>
      </c>
      <c r="R2371">
        <v>13</v>
      </c>
      <c r="S2371">
        <v>0</v>
      </c>
      <c r="T2371">
        <v>8</v>
      </c>
      <c r="U2371">
        <v>0</v>
      </c>
      <c r="V2371">
        <v>0</v>
      </c>
      <c r="W2371">
        <v>0</v>
      </c>
      <c r="X2371">
        <v>97.313122252521538</v>
      </c>
      <c r="Y2371">
        <v>0</v>
      </c>
      <c r="Z2371">
        <v>38.324611550310657</v>
      </c>
      <c r="AA2371">
        <v>0</v>
      </c>
      <c r="AB2371">
        <v>8.3418635666452516</v>
      </c>
      <c r="AC2371">
        <v>0</v>
      </c>
      <c r="AD2371">
        <v>0</v>
      </c>
      <c r="AE2371">
        <v>143.97959736947746</v>
      </c>
    </row>
    <row r="2372" spans="1:31" x14ac:dyDescent="0.3">
      <c r="A2372">
        <v>2576616</v>
      </c>
      <c r="B2372">
        <v>1</v>
      </c>
      <c r="C2372" t="s">
        <v>81</v>
      </c>
      <c r="D2372" t="s">
        <v>120</v>
      </c>
      <c r="E2372" t="s">
        <v>184</v>
      </c>
      <c r="F2372" t="s">
        <v>6963</v>
      </c>
      <c r="G2372" t="s">
        <v>149</v>
      </c>
      <c r="H2372" t="s">
        <v>135</v>
      </c>
      <c r="I2372" t="s">
        <v>136</v>
      </c>
      <c r="J2372" t="s">
        <v>137</v>
      </c>
      <c r="K2372" t="s">
        <v>138</v>
      </c>
      <c r="L2372" t="s">
        <v>6610</v>
      </c>
      <c r="M2372" t="s">
        <v>6964</v>
      </c>
      <c r="N2372">
        <v>0.35361111099999998</v>
      </c>
      <c r="O2372">
        <v>0</v>
      </c>
      <c r="P2372">
        <v>244</v>
      </c>
      <c r="Q2372">
        <v>0</v>
      </c>
      <c r="R2372">
        <v>3</v>
      </c>
      <c r="S2372">
        <v>0</v>
      </c>
      <c r="T2372">
        <v>29</v>
      </c>
      <c r="U2372">
        <v>0</v>
      </c>
      <c r="V2372">
        <v>0</v>
      </c>
      <c r="W2372">
        <v>0</v>
      </c>
      <c r="X2372">
        <v>16.06957465765203</v>
      </c>
      <c r="Y2372">
        <v>0</v>
      </c>
      <c r="Z2372">
        <v>0.94583481846445161</v>
      </c>
      <c r="AA2372">
        <v>0</v>
      </c>
      <c r="AB2372">
        <v>2.5746323278388998</v>
      </c>
      <c r="AC2372">
        <v>0</v>
      </c>
      <c r="AD2372">
        <v>0</v>
      </c>
      <c r="AE2372">
        <v>19.59004180395538</v>
      </c>
    </row>
    <row r="2373" spans="1:31" x14ac:dyDescent="0.3">
      <c r="A2373">
        <v>2577257</v>
      </c>
      <c r="B2373">
        <v>1</v>
      </c>
      <c r="C2373" t="s">
        <v>81</v>
      </c>
      <c r="D2373" t="s">
        <v>115</v>
      </c>
      <c r="E2373" t="s">
        <v>147</v>
      </c>
      <c r="F2373" t="s">
        <v>6965</v>
      </c>
      <c r="G2373" t="s">
        <v>134</v>
      </c>
      <c r="H2373" t="s">
        <v>135</v>
      </c>
      <c r="I2373" t="s">
        <v>136</v>
      </c>
      <c r="J2373" t="s">
        <v>137</v>
      </c>
      <c r="K2373" t="s">
        <v>138</v>
      </c>
      <c r="L2373" t="s">
        <v>6966</v>
      </c>
      <c r="M2373" t="s">
        <v>6967</v>
      </c>
      <c r="N2373">
        <v>1.1299999999999999</v>
      </c>
      <c r="O2373">
        <v>4</v>
      </c>
      <c r="P2373">
        <v>1195</v>
      </c>
      <c r="Q2373">
        <v>3</v>
      </c>
      <c r="R2373">
        <v>143</v>
      </c>
      <c r="S2373">
        <v>3</v>
      </c>
      <c r="T2373">
        <v>75</v>
      </c>
      <c r="U2373">
        <v>0</v>
      </c>
      <c r="V2373">
        <v>0</v>
      </c>
      <c r="W2373">
        <v>1.0948763419199998</v>
      </c>
      <c r="X2373">
        <v>127.93450690654089</v>
      </c>
      <c r="Y2373">
        <v>6.7571586019447212</v>
      </c>
      <c r="Z2373">
        <v>92.300361520858516</v>
      </c>
      <c r="AA2373">
        <v>6.0308965805087995</v>
      </c>
      <c r="AB2373">
        <v>24.997400443960146</v>
      </c>
      <c r="AC2373">
        <v>0</v>
      </c>
      <c r="AD2373">
        <v>0</v>
      </c>
      <c r="AE2373">
        <v>259.1152003957331</v>
      </c>
    </row>
    <row r="2374" spans="1:31" x14ac:dyDescent="0.3">
      <c r="A2374">
        <v>2576630</v>
      </c>
      <c r="B2374">
        <v>1</v>
      </c>
      <c r="C2374" t="s">
        <v>81</v>
      </c>
      <c r="D2374" t="s">
        <v>115</v>
      </c>
      <c r="E2374" t="s">
        <v>184</v>
      </c>
      <c r="F2374" t="s">
        <v>6968</v>
      </c>
      <c r="G2374" t="s">
        <v>149</v>
      </c>
      <c r="H2374" t="s">
        <v>135</v>
      </c>
      <c r="I2374" t="s">
        <v>136</v>
      </c>
      <c r="J2374" t="s">
        <v>137</v>
      </c>
      <c r="K2374" t="s">
        <v>138</v>
      </c>
      <c r="L2374" t="s">
        <v>6969</v>
      </c>
      <c r="M2374" t="s">
        <v>6970</v>
      </c>
      <c r="N2374">
        <v>1.278333333</v>
      </c>
      <c r="O2374">
        <v>1</v>
      </c>
      <c r="P2374">
        <v>137</v>
      </c>
      <c r="Q2374">
        <v>4</v>
      </c>
      <c r="R2374">
        <v>24</v>
      </c>
      <c r="S2374">
        <v>3</v>
      </c>
      <c r="T2374">
        <v>7</v>
      </c>
      <c r="U2374">
        <v>0</v>
      </c>
      <c r="V2374">
        <v>0</v>
      </c>
      <c r="W2374">
        <v>0.23617928904000002</v>
      </c>
      <c r="X2374">
        <v>17.383626904759488</v>
      </c>
      <c r="Y2374">
        <v>13.09277314649276</v>
      </c>
      <c r="Z2374">
        <v>40.268961532442326</v>
      </c>
      <c r="AA2374">
        <v>7.3222300552894932</v>
      </c>
      <c r="AB2374">
        <v>3.4545838978965788</v>
      </c>
      <c r="AC2374">
        <v>0</v>
      </c>
      <c r="AD2374">
        <v>0</v>
      </c>
      <c r="AE2374">
        <v>81.758354825920648</v>
      </c>
    </row>
    <row r="2375" spans="1:31" x14ac:dyDescent="0.3">
      <c r="A2375">
        <v>2576865</v>
      </c>
      <c r="B2375">
        <v>1</v>
      </c>
      <c r="C2375" t="s">
        <v>80</v>
      </c>
      <c r="D2375" t="s">
        <v>97</v>
      </c>
      <c r="E2375" t="s">
        <v>166</v>
      </c>
      <c r="F2375" t="s">
        <v>6971</v>
      </c>
      <c r="G2375" t="s">
        <v>181</v>
      </c>
      <c r="H2375" t="s">
        <v>157</v>
      </c>
      <c r="I2375" t="s">
        <v>136</v>
      </c>
      <c r="J2375" t="s">
        <v>137</v>
      </c>
      <c r="K2375" t="s">
        <v>138</v>
      </c>
      <c r="L2375" t="s">
        <v>6972</v>
      </c>
      <c r="M2375" t="s">
        <v>6973</v>
      </c>
      <c r="N2375">
        <v>2.156111111</v>
      </c>
      <c r="O2375">
        <v>0</v>
      </c>
      <c r="P2375">
        <v>7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3.3335428955828865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3.3335428955828865</v>
      </c>
    </row>
    <row r="2376" spans="1:31" x14ac:dyDescent="0.3">
      <c r="A2376">
        <v>2577114</v>
      </c>
      <c r="B2376">
        <v>1</v>
      </c>
      <c r="C2376" t="s">
        <v>80</v>
      </c>
      <c r="D2376" t="s">
        <v>105</v>
      </c>
      <c r="E2376" t="s">
        <v>171</v>
      </c>
      <c r="F2376" t="s">
        <v>6974</v>
      </c>
      <c r="G2376" t="s">
        <v>190</v>
      </c>
      <c r="H2376" t="s">
        <v>157</v>
      </c>
      <c r="I2376" t="s">
        <v>136</v>
      </c>
      <c r="J2376" t="s">
        <v>137</v>
      </c>
      <c r="K2376" t="s">
        <v>138</v>
      </c>
      <c r="L2376" t="s">
        <v>6975</v>
      </c>
      <c r="M2376" t="s">
        <v>6976</v>
      </c>
      <c r="N2376">
        <v>0.35499999999999998</v>
      </c>
      <c r="O2376">
        <v>0</v>
      </c>
      <c r="P2376">
        <v>101</v>
      </c>
      <c r="Q2376">
        <v>0</v>
      </c>
      <c r="R2376">
        <v>0</v>
      </c>
      <c r="S2376">
        <v>0</v>
      </c>
      <c r="T2376">
        <v>16</v>
      </c>
      <c r="U2376">
        <v>0</v>
      </c>
      <c r="V2376">
        <v>0</v>
      </c>
      <c r="W2376">
        <v>0</v>
      </c>
      <c r="X2376">
        <v>7.8912041724359883</v>
      </c>
      <c r="Y2376">
        <v>0</v>
      </c>
      <c r="Z2376">
        <v>0</v>
      </c>
      <c r="AA2376">
        <v>0</v>
      </c>
      <c r="AB2376">
        <v>13.540872536347241</v>
      </c>
      <c r="AC2376">
        <v>0</v>
      </c>
      <c r="AD2376">
        <v>0</v>
      </c>
      <c r="AE2376">
        <v>21.432076708783228</v>
      </c>
    </row>
    <row r="2377" spans="1:31" x14ac:dyDescent="0.3">
      <c r="A2377">
        <v>2576573</v>
      </c>
      <c r="B2377">
        <v>1</v>
      </c>
      <c r="C2377" t="s">
        <v>81</v>
      </c>
      <c r="D2377" t="s">
        <v>123</v>
      </c>
      <c r="E2377" t="s">
        <v>141</v>
      </c>
      <c r="F2377" t="s">
        <v>6977</v>
      </c>
      <c r="G2377" t="s">
        <v>202</v>
      </c>
      <c r="H2377" t="s">
        <v>135</v>
      </c>
      <c r="I2377" t="s">
        <v>136</v>
      </c>
      <c r="J2377" t="s">
        <v>137</v>
      </c>
      <c r="K2377" t="s">
        <v>138</v>
      </c>
      <c r="L2377" t="s">
        <v>6978</v>
      </c>
      <c r="M2377" t="s">
        <v>6979</v>
      </c>
      <c r="N2377">
        <v>1.6775</v>
      </c>
      <c r="O2377">
        <v>10</v>
      </c>
      <c r="P2377">
        <v>2245</v>
      </c>
      <c r="Q2377">
        <v>81</v>
      </c>
      <c r="R2377">
        <v>12</v>
      </c>
      <c r="S2377">
        <v>39</v>
      </c>
      <c r="T2377">
        <v>806</v>
      </c>
      <c r="U2377">
        <v>4</v>
      </c>
      <c r="V2377">
        <v>10</v>
      </c>
      <c r="W2377">
        <v>6.7929462044729609</v>
      </c>
      <c r="X2377">
        <v>762.99657514490502</v>
      </c>
      <c r="Y2377">
        <v>126.42459842546684</v>
      </c>
      <c r="Z2377">
        <v>4.7935330057480892</v>
      </c>
      <c r="AA2377">
        <v>138.85379618361736</v>
      </c>
      <c r="AB2377">
        <v>607.02717706085787</v>
      </c>
      <c r="AC2377">
        <v>1056.48772423272</v>
      </c>
      <c r="AD2377">
        <v>136.232063215842</v>
      </c>
      <c r="AE2377">
        <v>2839.6084134736302</v>
      </c>
    </row>
    <row r="2378" spans="1:31" x14ac:dyDescent="0.3">
      <c r="A2378">
        <v>2577171</v>
      </c>
      <c r="B2378">
        <v>1</v>
      </c>
      <c r="C2378" t="s">
        <v>80</v>
      </c>
      <c r="D2378" t="s">
        <v>94</v>
      </c>
      <c r="E2378" t="s">
        <v>155</v>
      </c>
      <c r="F2378" t="s">
        <v>6980</v>
      </c>
      <c r="G2378" t="s">
        <v>206</v>
      </c>
      <c r="H2378" t="s">
        <v>157</v>
      </c>
      <c r="I2378" t="s">
        <v>136</v>
      </c>
      <c r="J2378" t="s">
        <v>137</v>
      </c>
      <c r="K2378" t="s">
        <v>138</v>
      </c>
      <c r="L2378" t="s">
        <v>6981</v>
      </c>
      <c r="M2378" t="s">
        <v>6982</v>
      </c>
      <c r="N2378">
        <v>1.2438888880000001</v>
      </c>
      <c r="O2378">
        <v>0</v>
      </c>
      <c r="P2378">
        <v>102</v>
      </c>
      <c r="Q2378">
        <v>0</v>
      </c>
      <c r="R2378">
        <v>0</v>
      </c>
      <c r="S2378">
        <v>0</v>
      </c>
      <c r="T2378">
        <v>13</v>
      </c>
      <c r="U2378">
        <v>0</v>
      </c>
      <c r="V2378">
        <v>0</v>
      </c>
      <c r="W2378">
        <v>0</v>
      </c>
      <c r="X2378">
        <v>13.951918043702966</v>
      </c>
      <c r="Y2378">
        <v>0</v>
      </c>
      <c r="Z2378">
        <v>0</v>
      </c>
      <c r="AA2378">
        <v>0</v>
      </c>
      <c r="AB2378">
        <v>33.48550456280114</v>
      </c>
      <c r="AC2378">
        <v>0</v>
      </c>
      <c r="AD2378">
        <v>0</v>
      </c>
      <c r="AE2378">
        <v>47.437422606504107</v>
      </c>
    </row>
    <row r="2379" spans="1:31" x14ac:dyDescent="0.3">
      <c r="A2379">
        <v>2577220</v>
      </c>
      <c r="B2379">
        <v>1</v>
      </c>
      <c r="C2379" t="s">
        <v>80</v>
      </c>
      <c r="D2379" t="s">
        <v>93</v>
      </c>
      <c r="E2379" t="s">
        <v>141</v>
      </c>
      <c r="F2379" t="s">
        <v>6983</v>
      </c>
      <c r="G2379" t="s">
        <v>134</v>
      </c>
      <c r="H2379" t="s">
        <v>135</v>
      </c>
      <c r="I2379" t="s">
        <v>136</v>
      </c>
      <c r="J2379" t="s">
        <v>137</v>
      </c>
      <c r="K2379" t="s">
        <v>138</v>
      </c>
      <c r="L2379" t="s">
        <v>6984</v>
      </c>
      <c r="M2379" t="s">
        <v>6985</v>
      </c>
      <c r="N2379">
        <v>0.16500000000000001</v>
      </c>
      <c r="O2379">
        <v>0</v>
      </c>
      <c r="P2379">
        <v>1832</v>
      </c>
      <c r="Q2379">
        <v>26</v>
      </c>
      <c r="R2379">
        <v>65</v>
      </c>
      <c r="S2379">
        <v>11</v>
      </c>
      <c r="T2379">
        <v>210</v>
      </c>
      <c r="U2379">
        <v>2</v>
      </c>
      <c r="V2379">
        <v>1</v>
      </c>
      <c r="W2379">
        <v>0</v>
      </c>
      <c r="X2379">
        <v>60.178383709037782</v>
      </c>
      <c r="Y2379">
        <v>17.181357145064645</v>
      </c>
      <c r="Z2379">
        <v>15.572864647547464</v>
      </c>
      <c r="AA2379">
        <v>11.781637172314351</v>
      </c>
      <c r="AB2379">
        <v>26.410867218803258</v>
      </c>
      <c r="AC2379">
        <v>45.668331250884535</v>
      </c>
      <c r="AD2379">
        <v>6.5701143480455997</v>
      </c>
      <c r="AE2379">
        <v>183.36355549169761</v>
      </c>
    </row>
    <row r="2380" spans="1:31" x14ac:dyDescent="0.3">
      <c r="A2380">
        <v>2577612</v>
      </c>
      <c r="B2380">
        <v>1</v>
      </c>
      <c r="C2380" t="s">
        <v>80</v>
      </c>
      <c r="D2380" t="s">
        <v>84</v>
      </c>
      <c r="E2380" t="s">
        <v>166</v>
      </c>
      <c r="F2380" t="s">
        <v>6986</v>
      </c>
      <c r="G2380" t="s">
        <v>198</v>
      </c>
      <c r="H2380" t="s">
        <v>157</v>
      </c>
      <c r="I2380" t="s">
        <v>136</v>
      </c>
      <c r="J2380" t="s">
        <v>137</v>
      </c>
      <c r="K2380" t="s">
        <v>138</v>
      </c>
      <c r="L2380" t="s">
        <v>6987</v>
      </c>
      <c r="M2380" t="s">
        <v>6988</v>
      </c>
      <c r="N2380">
        <v>0.44166666599999999</v>
      </c>
      <c r="O2380">
        <v>0</v>
      </c>
      <c r="P2380">
        <v>4</v>
      </c>
      <c r="Q2380">
        <v>0</v>
      </c>
      <c r="R2380">
        <v>0</v>
      </c>
      <c r="S2380">
        <v>0</v>
      </c>
      <c r="T2380">
        <v>1</v>
      </c>
      <c r="U2380">
        <v>0</v>
      </c>
      <c r="V2380">
        <v>0</v>
      </c>
      <c r="W2380">
        <v>0</v>
      </c>
      <c r="X2380">
        <v>0.29161892299200004</v>
      </c>
      <c r="Y2380">
        <v>0</v>
      </c>
      <c r="Z2380">
        <v>0</v>
      </c>
      <c r="AA2380">
        <v>0</v>
      </c>
      <c r="AB2380">
        <v>1.7248380416400003E-3</v>
      </c>
      <c r="AC2380">
        <v>0</v>
      </c>
      <c r="AD2380">
        <v>0</v>
      </c>
      <c r="AE2380">
        <v>0.29334376103364002</v>
      </c>
    </row>
    <row r="2381" spans="1:31" x14ac:dyDescent="0.3">
      <c r="A2381">
        <v>2577363</v>
      </c>
      <c r="B2381">
        <v>1</v>
      </c>
      <c r="C2381" t="s">
        <v>80</v>
      </c>
      <c r="D2381" t="s">
        <v>98</v>
      </c>
      <c r="E2381" t="s">
        <v>147</v>
      </c>
      <c r="F2381" t="s">
        <v>6989</v>
      </c>
      <c r="G2381" t="s">
        <v>134</v>
      </c>
      <c r="H2381" t="s">
        <v>135</v>
      </c>
      <c r="I2381" t="s">
        <v>136</v>
      </c>
      <c r="J2381" t="s">
        <v>137</v>
      </c>
      <c r="K2381" t="s">
        <v>138</v>
      </c>
      <c r="L2381" t="s">
        <v>6990</v>
      </c>
      <c r="M2381" t="s">
        <v>6991</v>
      </c>
      <c r="N2381">
        <v>0.90333333299999996</v>
      </c>
      <c r="O2381">
        <v>0</v>
      </c>
      <c r="P2381">
        <v>102</v>
      </c>
      <c r="Q2381">
        <v>0</v>
      </c>
      <c r="R2381">
        <v>40</v>
      </c>
      <c r="S2381">
        <v>4</v>
      </c>
      <c r="T2381">
        <v>31</v>
      </c>
      <c r="U2381">
        <v>0</v>
      </c>
      <c r="V2381">
        <v>0</v>
      </c>
      <c r="W2381">
        <v>0</v>
      </c>
      <c r="X2381">
        <v>27.463288218546044</v>
      </c>
      <c r="Y2381">
        <v>0</v>
      </c>
      <c r="Z2381">
        <v>31.56200309659296</v>
      </c>
      <c r="AA2381">
        <v>30.50917352274303</v>
      </c>
      <c r="AB2381">
        <v>18.154875274362581</v>
      </c>
      <c r="AC2381">
        <v>0</v>
      </c>
      <c r="AD2381">
        <v>0</v>
      </c>
      <c r="AE2381">
        <v>107.68934011224461</v>
      </c>
    </row>
    <row r="2382" spans="1:31" x14ac:dyDescent="0.3">
      <c r="A2382">
        <v>2576922</v>
      </c>
      <c r="B2382">
        <v>1</v>
      </c>
      <c r="C2382" t="s">
        <v>80</v>
      </c>
      <c r="D2382" t="s">
        <v>94</v>
      </c>
      <c r="E2382" t="s">
        <v>155</v>
      </c>
      <c r="F2382" t="s">
        <v>6992</v>
      </c>
      <c r="G2382" t="s">
        <v>202</v>
      </c>
      <c r="H2382" t="s">
        <v>157</v>
      </c>
      <c r="I2382" t="s">
        <v>136</v>
      </c>
      <c r="J2382" t="s">
        <v>137</v>
      </c>
      <c r="K2382" t="s">
        <v>138</v>
      </c>
      <c r="L2382" t="s">
        <v>6993</v>
      </c>
      <c r="M2382" t="s">
        <v>6994</v>
      </c>
      <c r="N2382">
        <v>0.73944444399999998</v>
      </c>
      <c r="O2382">
        <v>0</v>
      </c>
      <c r="P2382">
        <v>81</v>
      </c>
      <c r="Q2382">
        <v>0</v>
      </c>
      <c r="R2382">
        <v>1</v>
      </c>
      <c r="S2382">
        <v>0</v>
      </c>
      <c r="T2382">
        <v>6</v>
      </c>
      <c r="U2382">
        <v>0</v>
      </c>
      <c r="V2382">
        <v>0</v>
      </c>
      <c r="W2382">
        <v>0</v>
      </c>
      <c r="X2382">
        <v>6.6007856626858619</v>
      </c>
      <c r="Y2382">
        <v>0</v>
      </c>
      <c r="Z2382">
        <v>0.11301570543991001</v>
      </c>
      <c r="AA2382">
        <v>0</v>
      </c>
      <c r="AB2382">
        <v>2.3784400780706667</v>
      </c>
      <c r="AC2382">
        <v>0</v>
      </c>
      <c r="AD2382">
        <v>0</v>
      </c>
      <c r="AE2382">
        <v>9.0922414461964394</v>
      </c>
    </row>
    <row r="2383" spans="1:31" x14ac:dyDescent="0.3">
      <c r="A2383">
        <v>2576742</v>
      </c>
      <c r="B2383">
        <v>1</v>
      </c>
      <c r="C2383" t="s">
        <v>80</v>
      </c>
      <c r="D2383" t="s">
        <v>100</v>
      </c>
      <c r="E2383" t="s">
        <v>141</v>
      </c>
      <c r="F2383" t="s">
        <v>6995</v>
      </c>
      <c r="G2383" t="s">
        <v>301</v>
      </c>
      <c r="H2383" t="s">
        <v>135</v>
      </c>
      <c r="I2383" t="s">
        <v>136</v>
      </c>
      <c r="J2383" t="s">
        <v>137</v>
      </c>
      <c r="K2383" t="s">
        <v>144</v>
      </c>
      <c r="L2383" t="s">
        <v>6996</v>
      </c>
      <c r="M2383" t="s">
        <v>6997</v>
      </c>
      <c r="N2383">
        <v>2.0583333330000002</v>
      </c>
      <c r="O2383">
        <v>3</v>
      </c>
      <c r="P2383">
        <v>1465</v>
      </c>
      <c r="Q2383">
        <v>0</v>
      </c>
      <c r="R2383">
        <v>3</v>
      </c>
      <c r="S2383">
        <v>0</v>
      </c>
      <c r="T2383">
        <v>102</v>
      </c>
      <c r="U2383">
        <v>0</v>
      </c>
      <c r="V2383">
        <v>0</v>
      </c>
      <c r="W2383">
        <v>90.263604541048267</v>
      </c>
      <c r="X2383">
        <v>478.39391744077193</v>
      </c>
      <c r="Y2383">
        <v>0</v>
      </c>
      <c r="Z2383">
        <v>4.1476700010525001</v>
      </c>
      <c r="AA2383">
        <v>0</v>
      </c>
      <c r="AB2383">
        <v>514.19595562391817</v>
      </c>
      <c r="AC2383">
        <v>0</v>
      </c>
      <c r="AD2383">
        <v>0</v>
      </c>
      <c r="AE2383">
        <v>1087.0011476067907</v>
      </c>
    </row>
    <row r="2384" spans="1:31" x14ac:dyDescent="0.3">
      <c r="A2384">
        <v>2577097</v>
      </c>
      <c r="B2384">
        <v>1</v>
      </c>
      <c r="C2384" t="s">
        <v>80</v>
      </c>
      <c r="D2384" t="s">
        <v>82</v>
      </c>
      <c r="E2384" t="s">
        <v>171</v>
      </c>
      <c r="F2384" t="s">
        <v>6998</v>
      </c>
      <c r="G2384" t="s">
        <v>311</v>
      </c>
      <c r="H2384" t="s">
        <v>157</v>
      </c>
      <c r="I2384" t="s">
        <v>136</v>
      </c>
      <c r="J2384" t="s">
        <v>3</v>
      </c>
      <c r="K2384" t="s">
        <v>138</v>
      </c>
      <c r="L2384" t="s">
        <v>6999</v>
      </c>
      <c r="M2384" t="s">
        <v>7000</v>
      </c>
      <c r="N2384">
        <v>3.6552777769999998</v>
      </c>
      <c r="O2384">
        <v>0</v>
      </c>
      <c r="P2384">
        <v>77</v>
      </c>
      <c r="Q2384">
        <v>0</v>
      </c>
      <c r="R2384">
        <v>0</v>
      </c>
      <c r="S2384">
        <v>0</v>
      </c>
      <c r="T2384">
        <v>2</v>
      </c>
      <c r="U2384">
        <v>0</v>
      </c>
      <c r="V2384">
        <v>0</v>
      </c>
      <c r="W2384">
        <v>0</v>
      </c>
      <c r="X2384">
        <v>57.572344983621278</v>
      </c>
      <c r="Y2384">
        <v>0</v>
      </c>
      <c r="Z2384">
        <v>0</v>
      </c>
      <c r="AA2384">
        <v>0</v>
      </c>
      <c r="AB2384">
        <v>7.3702024971900508</v>
      </c>
      <c r="AC2384">
        <v>0</v>
      </c>
      <c r="AD2384">
        <v>0</v>
      </c>
      <c r="AE2384">
        <v>64.942547480811328</v>
      </c>
    </row>
    <row r="2385" spans="1:31" x14ac:dyDescent="0.3">
      <c r="A2385">
        <v>2576765</v>
      </c>
      <c r="B2385">
        <v>1</v>
      </c>
      <c r="C2385" t="s">
        <v>80</v>
      </c>
      <c r="D2385" t="s">
        <v>99</v>
      </c>
      <c r="E2385" t="s">
        <v>155</v>
      </c>
      <c r="F2385" t="s">
        <v>7001</v>
      </c>
      <c r="G2385" t="s">
        <v>301</v>
      </c>
      <c r="H2385" t="s">
        <v>157</v>
      </c>
      <c r="I2385" t="s">
        <v>136</v>
      </c>
      <c r="J2385" t="s">
        <v>137</v>
      </c>
      <c r="K2385" t="s">
        <v>144</v>
      </c>
      <c r="L2385" t="s">
        <v>7002</v>
      </c>
      <c r="M2385" t="s">
        <v>7003</v>
      </c>
      <c r="N2385">
        <v>7.1897222220000003</v>
      </c>
      <c r="O2385">
        <v>0</v>
      </c>
      <c r="P2385">
        <v>235</v>
      </c>
      <c r="Q2385">
        <v>0</v>
      </c>
      <c r="R2385">
        <v>4</v>
      </c>
      <c r="S2385">
        <v>0</v>
      </c>
      <c r="T2385">
        <v>14</v>
      </c>
      <c r="U2385">
        <v>0</v>
      </c>
      <c r="V2385">
        <v>0</v>
      </c>
      <c r="W2385">
        <v>0</v>
      </c>
      <c r="X2385">
        <v>268.59136446801654</v>
      </c>
      <c r="Y2385">
        <v>0</v>
      </c>
      <c r="Z2385">
        <v>15.141773418811917</v>
      </c>
      <c r="AA2385">
        <v>0</v>
      </c>
      <c r="AB2385">
        <v>105.85814266261811</v>
      </c>
      <c r="AC2385">
        <v>0</v>
      </c>
      <c r="AD2385">
        <v>0</v>
      </c>
      <c r="AE2385">
        <v>389.59128054944654</v>
      </c>
    </row>
    <row r="2386" spans="1:31" x14ac:dyDescent="0.3">
      <c r="A2386">
        <v>2577429</v>
      </c>
      <c r="B2386">
        <v>1</v>
      </c>
      <c r="C2386" t="s">
        <v>80</v>
      </c>
      <c r="D2386" t="s">
        <v>110</v>
      </c>
      <c r="E2386" t="s">
        <v>166</v>
      </c>
      <c r="F2386" t="s">
        <v>7004</v>
      </c>
      <c r="G2386" t="s">
        <v>168</v>
      </c>
      <c r="H2386" t="s">
        <v>157</v>
      </c>
      <c r="I2386" t="s">
        <v>136</v>
      </c>
      <c r="J2386" t="s">
        <v>137</v>
      </c>
      <c r="K2386" t="s">
        <v>138</v>
      </c>
      <c r="L2386" t="s">
        <v>7005</v>
      </c>
      <c r="M2386" t="s">
        <v>7006</v>
      </c>
      <c r="N2386">
        <v>1.0433333330000001</v>
      </c>
      <c r="O2386">
        <v>0</v>
      </c>
      <c r="P2386">
        <v>8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1.4986287360350752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1.4986287360350752</v>
      </c>
    </row>
    <row r="2387" spans="1:31" x14ac:dyDescent="0.3">
      <c r="A2387">
        <v>2576911</v>
      </c>
      <c r="B2387">
        <v>1</v>
      </c>
      <c r="C2387" t="s">
        <v>80</v>
      </c>
      <c r="D2387" t="s">
        <v>103</v>
      </c>
      <c r="E2387" t="s">
        <v>184</v>
      </c>
      <c r="F2387" t="s">
        <v>7007</v>
      </c>
      <c r="G2387" t="s">
        <v>134</v>
      </c>
      <c r="H2387" t="s">
        <v>135</v>
      </c>
      <c r="I2387" t="s">
        <v>136</v>
      </c>
      <c r="J2387" t="s">
        <v>137</v>
      </c>
      <c r="K2387" t="s">
        <v>138</v>
      </c>
      <c r="L2387" t="s">
        <v>7008</v>
      </c>
      <c r="M2387" t="s">
        <v>7009</v>
      </c>
      <c r="N2387">
        <v>0.56083333300000004</v>
      </c>
      <c r="O2387">
        <v>0</v>
      </c>
      <c r="P2387">
        <v>1388</v>
      </c>
      <c r="Q2387">
        <v>0</v>
      </c>
      <c r="R2387">
        <v>2</v>
      </c>
      <c r="S2387">
        <v>0</v>
      </c>
      <c r="T2387">
        <v>163</v>
      </c>
      <c r="U2387">
        <v>0</v>
      </c>
      <c r="V2387">
        <v>0</v>
      </c>
      <c r="W2387">
        <v>0</v>
      </c>
      <c r="X2387">
        <v>192.10939363091848</v>
      </c>
      <c r="Y2387">
        <v>0</v>
      </c>
      <c r="Z2387">
        <v>0.35707059493308002</v>
      </c>
      <c r="AA2387">
        <v>0</v>
      </c>
      <c r="AB2387">
        <v>150.15764409765239</v>
      </c>
      <c r="AC2387">
        <v>0</v>
      </c>
      <c r="AD2387">
        <v>0</v>
      </c>
      <c r="AE2387">
        <v>342.62410832350395</v>
      </c>
    </row>
    <row r="2388" spans="1:31" x14ac:dyDescent="0.3">
      <c r="A2388">
        <v>2577498</v>
      </c>
      <c r="B2388">
        <v>1</v>
      </c>
      <c r="C2388" t="s">
        <v>80</v>
      </c>
      <c r="D2388" t="s">
        <v>82</v>
      </c>
      <c r="E2388" t="s">
        <v>132</v>
      </c>
      <c r="F2388" t="s">
        <v>7010</v>
      </c>
      <c r="G2388" t="s">
        <v>134</v>
      </c>
      <c r="H2388" t="s">
        <v>276</v>
      </c>
      <c r="I2388" t="s">
        <v>136</v>
      </c>
      <c r="J2388" t="s">
        <v>137</v>
      </c>
      <c r="K2388" t="s">
        <v>138</v>
      </c>
      <c r="L2388" t="s">
        <v>6382</v>
      </c>
      <c r="M2388" t="s">
        <v>7011</v>
      </c>
      <c r="N2388">
        <v>0.88472222199999995</v>
      </c>
      <c r="O2388">
        <v>0</v>
      </c>
      <c r="P2388">
        <v>810</v>
      </c>
      <c r="Q2388">
        <v>0</v>
      </c>
      <c r="R2388">
        <v>0</v>
      </c>
      <c r="S2388">
        <v>1</v>
      </c>
      <c r="T2388">
        <v>1799</v>
      </c>
      <c r="U2388">
        <v>0</v>
      </c>
      <c r="V2388">
        <v>20</v>
      </c>
      <c r="W2388">
        <v>0</v>
      </c>
      <c r="X2388">
        <v>230.85636282304708</v>
      </c>
      <c r="Y2388">
        <v>0</v>
      </c>
      <c r="Z2388">
        <v>0</v>
      </c>
      <c r="AA2388">
        <v>555.35228963331247</v>
      </c>
      <c r="AB2388">
        <v>1258.21711389968</v>
      </c>
      <c r="AC2388">
        <v>0</v>
      </c>
      <c r="AD2388">
        <v>78.295701380077475</v>
      </c>
      <c r="AE2388">
        <v>2122.7214677361171</v>
      </c>
    </row>
    <row r="2389" spans="1:31" x14ac:dyDescent="0.3">
      <c r="A2389">
        <v>2577575</v>
      </c>
      <c r="B2389">
        <v>1</v>
      </c>
      <c r="C2389" t="s">
        <v>80</v>
      </c>
      <c r="D2389" t="s">
        <v>110</v>
      </c>
      <c r="E2389" t="s">
        <v>171</v>
      </c>
      <c r="F2389" t="s">
        <v>7012</v>
      </c>
      <c r="G2389" t="s">
        <v>2558</v>
      </c>
      <c r="H2389" t="s">
        <v>157</v>
      </c>
      <c r="I2389" t="s">
        <v>136</v>
      </c>
      <c r="J2389" t="s">
        <v>137</v>
      </c>
      <c r="K2389" t="s">
        <v>138</v>
      </c>
      <c r="L2389" t="s">
        <v>7013</v>
      </c>
      <c r="M2389" t="s">
        <v>7014</v>
      </c>
      <c r="N2389">
        <v>2.7741666660000002</v>
      </c>
      <c r="O2389">
        <v>0</v>
      </c>
      <c r="P2389">
        <v>61</v>
      </c>
      <c r="Q2389">
        <v>0</v>
      </c>
      <c r="R2389">
        <v>1</v>
      </c>
      <c r="S2389">
        <v>0</v>
      </c>
      <c r="T2389">
        <v>8</v>
      </c>
      <c r="U2389">
        <v>0</v>
      </c>
      <c r="V2389">
        <v>0</v>
      </c>
      <c r="W2389">
        <v>0</v>
      </c>
      <c r="X2389">
        <v>42.31065028739372</v>
      </c>
      <c r="Y2389">
        <v>0</v>
      </c>
      <c r="Z2389">
        <v>0.53445169659256664</v>
      </c>
      <c r="AA2389">
        <v>0</v>
      </c>
      <c r="AB2389">
        <v>17.078742589157962</v>
      </c>
      <c r="AC2389">
        <v>0</v>
      </c>
      <c r="AD2389">
        <v>0</v>
      </c>
      <c r="AE2389">
        <v>59.923844573144251</v>
      </c>
    </row>
    <row r="2390" spans="1:31" x14ac:dyDescent="0.3">
      <c r="A2390">
        <v>2576957</v>
      </c>
      <c r="B2390">
        <v>1</v>
      </c>
      <c r="C2390" t="s">
        <v>80</v>
      </c>
      <c r="D2390" t="s">
        <v>99</v>
      </c>
      <c r="E2390" t="s">
        <v>171</v>
      </c>
      <c r="F2390" t="s">
        <v>7015</v>
      </c>
      <c r="G2390" t="s">
        <v>190</v>
      </c>
      <c r="H2390" t="s">
        <v>157</v>
      </c>
      <c r="I2390" t="s">
        <v>136</v>
      </c>
      <c r="J2390" t="s">
        <v>137</v>
      </c>
      <c r="K2390" t="s">
        <v>138</v>
      </c>
      <c r="L2390" t="s">
        <v>7016</v>
      </c>
      <c r="M2390" t="s">
        <v>7017</v>
      </c>
      <c r="N2390">
        <v>0.78555555499999996</v>
      </c>
      <c r="O2390">
        <v>0</v>
      </c>
      <c r="P2390">
        <v>38</v>
      </c>
      <c r="Q2390">
        <v>0</v>
      </c>
      <c r="R2390">
        <v>1</v>
      </c>
      <c r="S2390">
        <v>0</v>
      </c>
      <c r="T2390">
        <v>3</v>
      </c>
      <c r="U2390">
        <v>0</v>
      </c>
      <c r="V2390">
        <v>0</v>
      </c>
      <c r="W2390">
        <v>0</v>
      </c>
      <c r="X2390">
        <v>6.168799378049509</v>
      </c>
      <c r="Y2390">
        <v>0</v>
      </c>
      <c r="Z2390">
        <v>6.2969148265520011E-2</v>
      </c>
      <c r="AA2390">
        <v>0</v>
      </c>
      <c r="AB2390">
        <v>3.6238696549066667</v>
      </c>
      <c r="AC2390">
        <v>0</v>
      </c>
      <c r="AD2390">
        <v>0</v>
      </c>
      <c r="AE2390">
        <v>9.8556381812216962</v>
      </c>
    </row>
    <row r="2391" spans="1:31" x14ac:dyDescent="0.3">
      <c r="A2391">
        <v>2577598</v>
      </c>
      <c r="B2391">
        <v>1</v>
      </c>
      <c r="C2391" t="s">
        <v>80</v>
      </c>
      <c r="D2391" t="s">
        <v>97</v>
      </c>
      <c r="E2391" t="s">
        <v>141</v>
      </c>
      <c r="F2391" t="s">
        <v>5925</v>
      </c>
      <c r="G2391" t="s">
        <v>134</v>
      </c>
      <c r="H2391" t="s">
        <v>135</v>
      </c>
      <c r="I2391" t="s">
        <v>136</v>
      </c>
      <c r="J2391" t="s">
        <v>137</v>
      </c>
      <c r="K2391" t="s">
        <v>138</v>
      </c>
      <c r="L2391" t="s">
        <v>7018</v>
      </c>
      <c r="M2391" t="s">
        <v>7019</v>
      </c>
      <c r="N2391">
        <v>0.62805555499999999</v>
      </c>
      <c r="O2391">
        <v>8</v>
      </c>
      <c r="P2391">
        <v>1064</v>
      </c>
      <c r="Q2391">
        <v>14</v>
      </c>
      <c r="R2391">
        <v>427</v>
      </c>
      <c r="S2391">
        <v>29</v>
      </c>
      <c r="T2391">
        <v>252</v>
      </c>
      <c r="U2391">
        <v>2</v>
      </c>
      <c r="V2391">
        <v>2</v>
      </c>
      <c r="W2391">
        <v>35.699171497261879</v>
      </c>
      <c r="X2391">
        <v>282.23574046043956</v>
      </c>
      <c r="Y2391">
        <v>32.62776763221995</v>
      </c>
      <c r="Z2391">
        <v>118.23620657333068</v>
      </c>
      <c r="AA2391">
        <v>89.152104882564615</v>
      </c>
      <c r="AB2391">
        <v>129.64326711937377</v>
      </c>
      <c r="AC2391">
        <v>49.938719471065539</v>
      </c>
      <c r="AD2391">
        <v>1.6552364777032003</v>
      </c>
      <c r="AE2391">
        <v>739.18821411395913</v>
      </c>
    </row>
    <row r="2392" spans="1:31" x14ac:dyDescent="0.3">
      <c r="A2392">
        <v>2576934</v>
      </c>
      <c r="B2392">
        <v>1</v>
      </c>
      <c r="C2392" t="s">
        <v>80</v>
      </c>
      <c r="D2392" t="s">
        <v>97</v>
      </c>
      <c r="E2392" t="s">
        <v>166</v>
      </c>
      <c r="F2392" t="s">
        <v>7020</v>
      </c>
      <c r="G2392" t="s">
        <v>181</v>
      </c>
      <c r="H2392" t="s">
        <v>157</v>
      </c>
      <c r="I2392" t="s">
        <v>136</v>
      </c>
      <c r="J2392" t="s">
        <v>137</v>
      </c>
      <c r="K2392" t="s">
        <v>138</v>
      </c>
      <c r="L2392" t="s">
        <v>7021</v>
      </c>
      <c r="M2392" t="s">
        <v>7022</v>
      </c>
      <c r="N2392">
        <v>5.0975000000000001</v>
      </c>
      <c r="O2392">
        <v>0</v>
      </c>
      <c r="P2392">
        <v>1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2.9269807535673337E-2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2.9269807535673337E-2</v>
      </c>
    </row>
    <row r="2393" spans="1:31" x14ac:dyDescent="0.3">
      <c r="A2393">
        <v>2576748</v>
      </c>
      <c r="B2393">
        <v>1</v>
      </c>
      <c r="C2393" t="s">
        <v>80</v>
      </c>
      <c r="D2393" t="s">
        <v>103</v>
      </c>
      <c r="E2393" t="s">
        <v>132</v>
      </c>
      <c r="F2393" t="s">
        <v>7023</v>
      </c>
      <c r="G2393" t="s">
        <v>134</v>
      </c>
      <c r="H2393" t="s">
        <v>135</v>
      </c>
      <c r="I2393" t="s">
        <v>136</v>
      </c>
      <c r="J2393" t="s">
        <v>137</v>
      </c>
      <c r="K2393" t="s">
        <v>138</v>
      </c>
      <c r="L2393" t="s">
        <v>7024</v>
      </c>
      <c r="M2393" t="s">
        <v>7025</v>
      </c>
      <c r="N2393">
        <v>0.10361111100000001</v>
      </c>
      <c r="O2393">
        <v>27</v>
      </c>
      <c r="P2393">
        <v>5933</v>
      </c>
      <c r="Q2393">
        <v>72</v>
      </c>
      <c r="R2393">
        <v>669</v>
      </c>
      <c r="S2393">
        <v>130</v>
      </c>
      <c r="T2393">
        <v>1850</v>
      </c>
      <c r="U2393">
        <v>22</v>
      </c>
      <c r="V2393">
        <v>3</v>
      </c>
      <c r="W2393">
        <v>1.6188938240717237</v>
      </c>
      <c r="X2393">
        <v>100.49306503294839</v>
      </c>
      <c r="Y2393">
        <v>44.540066830781015</v>
      </c>
      <c r="Z2393">
        <v>29.131728387527819</v>
      </c>
      <c r="AA2393">
        <v>55.918296808414681</v>
      </c>
      <c r="AB2393">
        <v>122.62913958876334</v>
      </c>
      <c r="AC2393">
        <v>345.91544194914331</v>
      </c>
      <c r="AD2393">
        <v>3.9307372380047272</v>
      </c>
      <c r="AE2393">
        <v>704.17736965965503</v>
      </c>
    </row>
    <row r="2394" spans="1:31" x14ac:dyDescent="0.3">
      <c r="A2394">
        <v>2577329</v>
      </c>
      <c r="B2394">
        <v>1</v>
      </c>
      <c r="C2394" t="s">
        <v>80</v>
      </c>
      <c r="D2394" t="s">
        <v>106</v>
      </c>
      <c r="E2394" t="s">
        <v>155</v>
      </c>
      <c r="F2394" t="s">
        <v>7026</v>
      </c>
      <c r="G2394" t="s">
        <v>206</v>
      </c>
      <c r="H2394" t="s">
        <v>157</v>
      </c>
      <c r="I2394" t="s">
        <v>136</v>
      </c>
      <c r="J2394" t="s">
        <v>137</v>
      </c>
      <c r="K2394" t="s">
        <v>138</v>
      </c>
      <c r="L2394" t="s">
        <v>7027</v>
      </c>
      <c r="M2394" t="s">
        <v>7028</v>
      </c>
      <c r="N2394">
        <v>2.7044444439999999</v>
      </c>
      <c r="O2394">
        <v>0</v>
      </c>
      <c r="P2394">
        <v>105</v>
      </c>
      <c r="Q2394">
        <v>0</v>
      </c>
      <c r="R2394">
        <v>4</v>
      </c>
      <c r="S2394">
        <v>0</v>
      </c>
      <c r="T2394">
        <v>6</v>
      </c>
      <c r="U2394">
        <v>0</v>
      </c>
      <c r="V2394">
        <v>0</v>
      </c>
      <c r="W2394">
        <v>0</v>
      </c>
      <c r="X2394">
        <v>51.159936337740824</v>
      </c>
      <c r="Y2394">
        <v>0</v>
      </c>
      <c r="Z2394">
        <v>34.03473586145671</v>
      </c>
      <c r="AA2394">
        <v>0</v>
      </c>
      <c r="AB2394">
        <v>0.77491949785319258</v>
      </c>
      <c r="AC2394">
        <v>0</v>
      </c>
      <c r="AD2394">
        <v>0</v>
      </c>
      <c r="AE2394">
        <v>85.969591697050717</v>
      </c>
    </row>
    <row r="2395" spans="1:31" x14ac:dyDescent="0.3">
      <c r="A2395">
        <v>2577283</v>
      </c>
      <c r="B2395">
        <v>1</v>
      </c>
      <c r="C2395" t="s">
        <v>81</v>
      </c>
      <c r="D2395" t="s">
        <v>123</v>
      </c>
      <c r="E2395" t="s">
        <v>147</v>
      </c>
      <c r="F2395" t="s">
        <v>7029</v>
      </c>
      <c r="G2395" t="s">
        <v>134</v>
      </c>
      <c r="H2395" t="s">
        <v>135</v>
      </c>
      <c r="I2395" t="s">
        <v>136</v>
      </c>
      <c r="J2395" t="s">
        <v>137</v>
      </c>
      <c r="K2395" t="s">
        <v>138</v>
      </c>
      <c r="L2395" t="s">
        <v>7030</v>
      </c>
      <c r="M2395" t="s">
        <v>7031</v>
      </c>
      <c r="N2395">
        <v>0.85472222200000003</v>
      </c>
      <c r="O2395">
        <v>1</v>
      </c>
      <c r="P2395">
        <v>180</v>
      </c>
      <c r="Q2395">
        <v>5</v>
      </c>
      <c r="R2395">
        <v>67</v>
      </c>
      <c r="S2395">
        <v>3</v>
      </c>
      <c r="T2395">
        <v>29</v>
      </c>
      <c r="U2395">
        <v>0</v>
      </c>
      <c r="V2395">
        <v>0</v>
      </c>
      <c r="W2395">
        <v>0.20790198959999998</v>
      </c>
      <c r="X2395">
        <v>44.353813428730362</v>
      </c>
      <c r="Y2395">
        <v>47.719476440629151</v>
      </c>
      <c r="Z2395">
        <v>160.69432658951942</v>
      </c>
      <c r="AA2395">
        <v>7.9742412070682187</v>
      </c>
      <c r="AB2395">
        <v>22.337096067257722</v>
      </c>
      <c r="AC2395">
        <v>0</v>
      </c>
      <c r="AD2395">
        <v>0</v>
      </c>
      <c r="AE2395">
        <v>283.28685572280489</v>
      </c>
    </row>
    <row r="2396" spans="1:31" x14ac:dyDescent="0.3">
      <c r="A2396">
        <v>2576951</v>
      </c>
      <c r="B2396">
        <v>1</v>
      </c>
      <c r="C2396" t="s">
        <v>80</v>
      </c>
      <c r="D2396" t="s">
        <v>82</v>
      </c>
      <c r="E2396" t="s">
        <v>155</v>
      </c>
      <c r="F2396" t="s">
        <v>7032</v>
      </c>
      <c r="G2396" t="s">
        <v>202</v>
      </c>
      <c r="H2396" t="s">
        <v>157</v>
      </c>
      <c r="I2396" t="s">
        <v>136</v>
      </c>
      <c r="J2396" t="s">
        <v>137</v>
      </c>
      <c r="K2396" t="s">
        <v>138</v>
      </c>
      <c r="L2396" t="s">
        <v>7033</v>
      </c>
      <c r="M2396" t="s">
        <v>7034</v>
      </c>
      <c r="N2396">
        <v>0.38611111100000001</v>
      </c>
      <c r="O2396">
        <v>0</v>
      </c>
      <c r="P2396">
        <v>657</v>
      </c>
      <c r="Q2396">
        <v>0</v>
      </c>
      <c r="R2396">
        <v>0</v>
      </c>
      <c r="S2396">
        <v>0</v>
      </c>
      <c r="T2396">
        <v>62</v>
      </c>
      <c r="U2396">
        <v>0</v>
      </c>
      <c r="V2396">
        <v>0</v>
      </c>
      <c r="W2396">
        <v>0</v>
      </c>
      <c r="X2396">
        <v>64.59583559772706</v>
      </c>
      <c r="Y2396">
        <v>0</v>
      </c>
      <c r="Z2396">
        <v>0</v>
      </c>
      <c r="AA2396">
        <v>0</v>
      </c>
      <c r="AB2396">
        <v>26.799447851008885</v>
      </c>
      <c r="AC2396">
        <v>0</v>
      </c>
      <c r="AD2396">
        <v>0</v>
      </c>
      <c r="AE2396">
        <v>91.395283448735938</v>
      </c>
    </row>
    <row r="2397" spans="1:31" x14ac:dyDescent="0.3">
      <c r="A2397">
        <v>2576805</v>
      </c>
      <c r="B2397">
        <v>1</v>
      </c>
      <c r="C2397" t="s">
        <v>81</v>
      </c>
      <c r="D2397" t="s">
        <v>122</v>
      </c>
      <c r="E2397" t="s">
        <v>147</v>
      </c>
      <c r="F2397" t="s">
        <v>7035</v>
      </c>
      <c r="G2397" t="s">
        <v>194</v>
      </c>
      <c r="H2397" t="s">
        <v>135</v>
      </c>
      <c r="I2397" t="s">
        <v>136</v>
      </c>
      <c r="J2397" t="s">
        <v>137</v>
      </c>
      <c r="K2397" t="s">
        <v>144</v>
      </c>
      <c r="L2397" t="s">
        <v>7036</v>
      </c>
      <c r="M2397" t="s">
        <v>7037</v>
      </c>
      <c r="N2397">
        <v>0.93111111099999999</v>
      </c>
      <c r="O2397">
        <v>0</v>
      </c>
      <c r="P2397">
        <v>10</v>
      </c>
      <c r="Q2397">
        <v>0</v>
      </c>
      <c r="R2397">
        <v>1</v>
      </c>
      <c r="S2397">
        <v>0</v>
      </c>
      <c r="T2397">
        <v>4</v>
      </c>
      <c r="U2397">
        <v>0</v>
      </c>
      <c r="V2397">
        <v>0</v>
      </c>
      <c r="W2397">
        <v>0</v>
      </c>
      <c r="X2397">
        <v>1.6365495343739851</v>
      </c>
      <c r="Y2397">
        <v>0</v>
      </c>
      <c r="Z2397">
        <v>2.7408175864416665E-3</v>
      </c>
      <c r="AA2397">
        <v>0</v>
      </c>
      <c r="AB2397">
        <v>1.0837743935159168</v>
      </c>
      <c r="AC2397">
        <v>0</v>
      </c>
      <c r="AD2397">
        <v>0</v>
      </c>
      <c r="AE2397">
        <v>2.7230647454763437</v>
      </c>
    </row>
    <row r="2398" spans="1:31" x14ac:dyDescent="0.3">
      <c r="A2398">
        <v>2577581</v>
      </c>
      <c r="B2398">
        <v>1</v>
      </c>
      <c r="C2398" t="s">
        <v>80</v>
      </c>
      <c r="D2398" t="s">
        <v>85</v>
      </c>
      <c r="E2398" t="s">
        <v>166</v>
      </c>
      <c r="F2398" t="s">
        <v>7038</v>
      </c>
      <c r="G2398" t="s">
        <v>198</v>
      </c>
      <c r="H2398" t="s">
        <v>157</v>
      </c>
      <c r="I2398" t="s">
        <v>136</v>
      </c>
      <c r="J2398" t="s">
        <v>137</v>
      </c>
      <c r="K2398" t="s">
        <v>138</v>
      </c>
      <c r="L2398" t="s">
        <v>7039</v>
      </c>
      <c r="M2398" t="s">
        <v>7040</v>
      </c>
      <c r="N2398">
        <v>2.3025000000000002</v>
      </c>
      <c r="O2398">
        <v>0</v>
      </c>
      <c r="P2398">
        <v>1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0.69866719187056003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0.69866719187056003</v>
      </c>
    </row>
    <row r="2399" spans="1:31" x14ac:dyDescent="0.3">
      <c r="A2399">
        <v>2576894</v>
      </c>
      <c r="B2399">
        <v>1</v>
      </c>
      <c r="C2399" t="s">
        <v>80</v>
      </c>
      <c r="D2399" t="s">
        <v>96</v>
      </c>
      <c r="E2399" t="s">
        <v>132</v>
      </c>
      <c r="F2399" t="s">
        <v>7041</v>
      </c>
      <c r="G2399" t="s">
        <v>134</v>
      </c>
      <c r="H2399" t="s">
        <v>135</v>
      </c>
      <c r="I2399" t="s">
        <v>136</v>
      </c>
      <c r="J2399" t="s">
        <v>137</v>
      </c>
      <c r="K2399" t="s">
        <v>138</v>
      </c>
      <c r="L2399" t="s">
        <v>7042</v>
      </c>
      <c r="M2399" t="s">
        <v>7043</v>
      </c>
      <c r="N2399">
        <v>0.43416666599999998</v>
      </c>
      <c r="O2399">
        <v>0</v>
      </c>
      <c r="P2399">
        <v>170</v>
      </c>
      <c r="Q2399">
        <v>0</v>
      </c>
      <c r="R2399">
        <v>0</v>
      </c>
      <c r="S2399">
        <v>1</v>
      </c>
      <c r="T2399">
        <v>28</v>
      </c>
      <c r="U2399">
        <v>0</v>
      </c>
      <c r="V2399">
        <v>0</v>
      </c>
      <c r="W2399">
        <v>0</v>
      </c>
      <c r="X2399">
        <v>30.983603571977383</v>
      </c>
      <c r="Y2399">
        <v>0</v>
      </c>
      <c r="Z2399">
        <v>0</v>
      </c>
      <c r="AA2399">
        <v>115.440684281749</v>
      </c>
      <c r="AB2399">
        <v>29.5115070107788</v>
      </c>
      <c r="AC2399">
        <v>0</v>
      </c>
      <c r="AD2399">
        <v>0</v>
      </c>
      <c r="AE2399">
        <v>175.93579486450517</v>
      </c>
    </row>
    <row r="2400" spans="1:31" x14ac:dyDescent="0.3">
      <c r="A2400">
        <v>2576851</v>
      </c>
      <c r="B2400">
        <v>1</v>
      </c>
      <c r="C2400" t="s">
        <v>80</v>
      </c>
      <c r="D2400" t="s">
        <v>98</v>
      </c>
      <c r="E2400" t="s">
        <v>166</v>
      </c>
      <c r="F2400" t="s">
        <v>7044</v>
      </c>
      <c r="G2400" t="s">
        <v>168</v>
      </c>
      <c r="H2400" t="s">
        <v>157</v>
      </c>
      <c r="I2400" t="s">
        <v>136</v>
      </c>
      <c r="J2400" t="s">
        <v>137</v>
      </c>
      <c r="K2400" t="s">
        <v>138</v>
      </c>
      <c r="L2400" t="s">
        <v>7045</v>
      </c>
      <c r="M2400" t="s">
        <v>7046</v>
      </c>
      <c r="N2400">
        <v>4.6086111110000001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1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3.6104538406656004</v>
      </c>
      <c r="AC2400">
        <v>0</v>
      </c>
      <c r="AD2400">
        <v>0</v>
      </c>
      <c r="AE2400">
        <v>3.6104538406656004</v>
      </c>
    </row>
    <row r="2401" spans="1:31" x14ac:dyDescent="0.3">
      <c r="A2401">
        <v>2577538</v>
      </c>
      <c r="B2401">
        <v>1</v>
      </c>
      <c r="C2401" t="s">
        <v>80</v>
      </c>
      <c r="D2401" t="s">
        <v>104</v>
      </c>
      <c r="E2401" t="s">
        <v>132</v>
      </c>
      <c r="F2401" t="s">
        <v>6742</v>
      </c>
      <c r="G2401" t="s">
        <v>134</v>
      </c>
      <c r="H2401" t="s">
        <v>135</v>
      </c>
      <c r="I2401" t="s">
        <v>136</v>
      </c>
      <c r="J2401" t="s">
        <v>137</v>
      </c>
      <c r="K2401" t="s">
        <v>138</v>
      </c>
      <c r="L2401" t="s">
        <v>7047</v>
      </c>
      <c r="M2401" t="s">
        <v>7048</v>
      </c>
      <c r="N2401">
        <v>1.5080555550000001</v>
      </c>
      <c r="O2401">
        <v>23</v>
      </c>
      <c r="P2401">
        <v>497</v>
      </c>
      <c r="Q2401">
        <v>7</v>
      </c>
      <c r="R2401">
        <v>18</v>
      </c>
      <c r="S2401">
        <v>42</v>
      </c>
      <c r="T2401">
        <v>61</v>
      </c>
      <c r="U2401">
        <v>16</v>
      </c>
      <c r="V2401">
        <v>0</v>
      </c>
      <c r="W2401">
        <v>66.696075694172933</v>
      </c>
      <c r="X2401">
        <v>241.33963720092808</v>
      </c>
      <c r="Y2401">
        <v>12.050794845639112</v>
      </c>
      <c r="Z2401">
        <v>10.334892553959474</v>
      </c>
      <c r="AA2401">
        <v>386.64886662787291</v>
      </c>
      <c r="AB2401">
        <v>113.87558182770027</v>
      </c>
      <c r="AC2401">
        <v>1047.0282455781655</v>
      </c>
      <c r="AD2401">
        <v>0</v>
      </c>
      <c r="AE2401">
        <v>1877.9740943284382</v>
      </c>
    </row>
    <row r="2402" spans="1:31" x14ac:dyDescent="0.3">
      <c r="A2402">
        <v>2576702</v>
      </c>
      <c r="B2402">
        <v>1</v>
      </c>
      <c r="C2402" t="s">
        <v>80</v>
      </c>
      <c r="D2402" t="s">
        <v>83</v>
      </c>
      <c r="E2402" t="s">
        <v>147</v>
      </c>
      <c r="F2402" t="s">
        <v>7049</v>
      </c>
      <c r="G2402" t="s">
        <v>134</v>
      </c>
      <c r="H2402" t="s">
        <v>135</v>
      </c>
      <c r="I2402" t="s">
        <v>136</v>
      </c>
      <c r="J2402" t="s">
        <v>137</v>
      </c>
      <c r="K2402" t="s">
        <v>138</v>
      </c>
      <c r="L2402" t="s">
        <v>6408</v>
      </c>
      <c r="M2402" t="s">
        <v>7050</v>
      </c>
      <c r="N2402">
        <v>0.106944444</v>
      </c>
      <c r="O2402">
        <v>0</v>
      </c>
      <c r="P2402">
        <v>12</v>
      </c>
      <c r="Q2402">
        <v>0</v>
      </c>
      <c r="R2402">
        <v>23</v>
      </c>
      <c r="S2402">
        <v>4</v>
      </c>
      <c r="T2402">
        <v>44</v>
      </c>
      <c r="U2402">
        <v>4</v>
      </c>
      <c r="V2402">
        <v>4</v>
      </c>
      <c r="W2402">
        <v>0</v>
      </c>
      <c r="X2402">
        <v>0.23398321804646249</v>
      </c>
      <c r="Y2402">
        <v>0</v>
      </c>
      <c r="Z2402">
        <v>1.1380736792867747</v>
      </c>
      <c r="AA2402">
        <v>8.1594674585834657</v>
      </c>
      <c r="AB2402">
        <v>16.200586676676007</v>
      </c>
      <c r="AC2402">
        <v>31.864297149234552</v>
      </c>
      <c r="AD2402">
        <v>34.679201184950756</v>
      </c>
      <c r="AE2402">
        <v>92.275609366778014</v>
      </c>
    </row>
    <row r="2403" spans="1:31" x14ac:dyDescent="0.3">
      <c r="A2403">
        <v>2577143</v>
      </c>
      <c r="B2403">
        <v>1</v>
      </c>
      <c r="C2403" t="s">
        <v>80</v>
      </c>
      <c r="D2403" t="s">
        <v>105</v>
      </c>
      <c r="E2403" t="s">
        <v>141</v>
      </c>
      <c r="F2403" t="s">
        <v>7051</v>
      </c>
      <c r="G2403" t="s">
        <v>134</v>
      </c>
      <c r="H2403" t="s">
        <v>135</v>
      </c>
      <c r="I2403" t="s">
        <v>136</v>
      </c>
      <c r="J2403" t="s">
        <v>137</v>
      </c>
      <c r="K2403" t="s">
        <v>138</v>
      </c>
      <c r="L2403" t="s">
        <v>7052</v>
      </c>
      <c r="M2403" t="s">
        <v>7053</v>
      </c>
      <c r="N2403">
        <v>2.3361111110000001</v>
      </c>
      <c r="O2403">
        <v>0</v>
      </c>
      <c r="P2403">
        <v>159</v>
      </c>
      <c r="Q2403">
        <v>0</v>
      </c>
      <c r="R2403">
        <v>12</v>
      </c>
      <c r="S2403">
        <v>8</v>
      </c>
      <c r="T2403">
        <v>29</v>
      </c>
      <c r="U2403">
        <v>6</v>
      </c>
      <c r="V2403">
        <v>1</v>
      </c>
      <c r="W2403">
        <v>0</v>
      </c>
      <c r="X2403">
        <v>95.55149392569696</v>
      </c>
      <c r="Y2403">
        <v>0</v>
      </c>
      <c r="Z2403">
        <v>13.171292541393749</v>
      </c>
      <c r="AA2403">
        <v>90.845837535563319</v>
      </c>
      <c r="AB2403">
        <v>127.47215080722107</v>
      </c>
      <c r="AC2403">
        <v>1281.1945147099611</v>
      </c>
      <c r="AD2403">
        <v>7.4047659205318492</v>
      </c>
      <c r="AE2403">
        <v>1615.6400554403681</v>
      </c>
    </row>
    <row r="2404" spans="1:31" x14ac:dyDescent="0.3">
      <c r="A2404">
        <v>2576848</v>
      </c>
      <c r="B2404">
        <v>1</v>
      </c>
      <c r="C2404" t="s">
        <v>80</v>
      </c>
      <c r="D2404" t="s">
        <v>94</v>
      </c>
      <c r="E2404" t="s">
        <v>155</v>
      </c>
      <c r="F2404" t="s">
        <v>3627</v>
      </c>
      <c r="G2404" t="s">
        <v>202</v>
      </c>
      <c r="H2404" t="s">
        <v>157</v>
      </c>
      <c r="I2404" t="s">
        <v>136</v>
      </c>
      <c r="J2404" t="s">
        <v>137</v>
      </c>
      <c r="K2404" t="s">
        <v>138</v>
      </c>
      <c r="L2404" t="s">
        <v>7054</v>
      </c>
      <c r="M2404" t="s">
        <v>7055</v>
      </c>
      <c r="N2404">
        <v>0.79472222199999998</v>
      </c>
      <c r="O2404">
        <v>0</v>
      </c>
      <c r="P2404">
        <v>109</v>
      </c>
      <c r="Q2404">
        <v>0</v>
      </c>
      <c r="R2404">
        <v>4</v>
      </c>
      <c r="S2404">
        <v>0</v>
      </c>
      <c r="T2404">
        <v>14</v>
      </c>
      <c r="U2404">
        <v>0</v>
      </c>
      <c r="V2404">
        <v>0</v>
      </c>
      <c r="W2404">
        <v>0</v>
      </c>
      <c r="X2404">
        <v>13.255689872581328</v>
      </c>
      <c r="Y2404">
        <v>0</v>
      </c>
      <c r="Z2404">
        <v>3.3534102124008647</v>
      </c>
      <c r="AA2404">
        <v>0</v>
      </c>
      <c r="AB2404">
        <v>11.785323117681449</v>
      </c>
      <c r="AC2404">
        <v>0</v>
      </c>
      <c r="AD2404">
        <v>0</v>
      </c>
      <c r="AE2404">
        <v>28.394423202663639</v>
      </c>
    </row>
    <row r="2405" spans="1:31" x14ac:dyDescent="0.3">
      <c r="A2405">
        <v>2576602</v>
      </c>
      <c r="B2405">
        <v>1</v>
      </c>
      <c r="C2405" t="s">
        <v>80</v>
      </c>
      <c r="D2405" t="s">
        <v>109</v>
      </c>
      <c r="E2405" t="s">
        <v>155</v>
      </c>
      <c r="F2405" t="s">
        <v>7056</v>
      </c>
      <c r="G2405" t="s">
        <v>1531</v>
      </c>
      <c r="H2405" t="s">
        <v>157</v>
      </c>
      <c r="I2405" t="s">
        <v>136</v>
      </c>
      <c r="J2405" t="s">
        <v>137</v>
      </c>
      <c r="K2405" t="s">
        <v>138</v>
      </c>
      <c r="L2405" t="s">
        <v>7057</v>
      </c>
      <c r="M2405" t="s">
        <v>7058</v>
      </c>
      <c r="N2405">
        <v>2.9569444439999999</v>
      </c>
      <c r="O2405">
        <v>0</v>
      </c>
      <c r="P2405">
        <v>208</v>
      </c>
      <c r="Q2405">
        <v>0</v>
      </c>
      <c r="R2405">
        <v>0</v>
      </c>
      <c r="S2405">
        <v>0</v>
      </c>
      <c r="T2405">
        <v>30</v>
      </c>
      <c r="U2405">
        <v>0</v>
      </c>
      <c r="V2405">
        <v>0</v>
      </c>
      <c r="W2405">
        <v>0</v>
      </c>
      <c r="X2405">
        <v>61.873049990966621</v>
      </c>
      <c r="Y2405">
        <v>0</v>
      </c>
      <c r="Z2405">
        <v>0</v>
      </c>
      <c r="AA2405">
        <v>0</v>
      </c>
      <c r="AB2405">
        <v>16.863981439341849</v>
      </c>
      <c r="AC2405">
        <v>0</v>
      </c>
      <c r="AD2405">
        <v>0</v>
      </c>
      <c r="AE2405">
        <v>78.737031430308463</v>
      </c>
    </row>
    <row r="2406" spans="1:31" x14ac:dyDescent="0.3">
      <c r="A2406">
        <v>2576825</v>
      </c>
      <c r="B2406">
        <v>1</v>
      </c>
      <c r="C2406" t="s">
        <v>80</v>
      </c>
      <c r="D2406" t="s">
        <v>108</v>
      </c>
      <c r="E2406" t="s">
        <v>147</v>
      </c>
      <c r="F2406" t="s">
        <v>7059</v>
      </c>
      <c r="G2406" t="s">
        <v>134</v>
      </c>
      <c r="H2406" t="s">
        <v>135</v>
      </c>
      <c r="I2406" t="s">
        <v>136</v>
      </c>
      <c r="J2406" t="s">
        <v>137</v>
      </c>
      <c r="K2406" t="s">
        <v>138</v>
      </c>
      <c r="L2406" t="s">
        <v>7060</v>
      </c>
      <c r="M2406" t="s">
        <v>7061</v>
      </c>
      <c r="N2406">
        <v>7.6944444000000001E-2</v>
      </c>
      <c r="O2406">
        <v>0</v>
      </c>
      <c r="P2406">
        <v>122</v>
      </c>
      <c r="Q2406">
        <v>0</v>
      </c>
      <c r="R2406">
        <v>83</v>
      </c>
      <c r="S2406">
        <v>0</v>
      </c>
      <c r="T2406">
        <v>33</v>
      </c>
      <c r="U2406">
        <v>0</v>
      </c>
      <c r="V2406">
        <v>0</v>
      </c>
      <c r="W2406">
        <v>0</v>
      </c>
      <c r="X2406">
        <v>2.7321529002838503</v>
      </c>
      <c r="Y2406">
        <v>0</v>
      </c>
      <c r="Z2406">
        <v>17.580359022337277</v>
      </c>
      <c r="AA2406">
        <v>0</v>
      </c>
      <c r="AB2406">
        <v>2.7795576107967763</v>
      </c>
      <c r="AC2406">
        <v>0</v>
      </c>
      <c r="AD2406">
        <v>0</v>
      </c>
      <c r="AE2406">
        <v>23.092069533417902</v>
      </c>
    </row>
    <row r="2407" spans="1:31" x14ac:dyDescent="0.3">
      <c r="A2407">
        <v>2576705</v>
      </c>
      <c r="B2407">
        <v>1</v>
      </c>
      <c r="C2407" t="s">
        <v>80</v>
      </c>
      <c r="D2407" t="s">
        <v>105</v>
      </c>
      <c r="E2407" t="s">
        <v>141</v>
      </c>
      <c r="F2407" t="s">
        <v>7062</v>
      </c>
      <c r="G2407" t="s">
        <v>194</v>
      </c>
      <c r="H2407" t="s">
        <v>135</v>
      </c>
      <c r="I2407" t="s">
        <v>136</v>
      </c>
      <c r="J2407" t="s">
        <v>137</v>
      </c>
      <c r="K2407" t="s">
        <v>144</v>
      </c>
      <c r="L2407" t="s">
        <v>7063</v>
      </c>
      <c r="M2407" t="s">
        <v>7064</v>
      </c>
      <c r="N2407">
        <v>6.1972222219999997</v>
      </c>
      <c r="O2407">
        <v>4</v>
      </c>
      <c r="P2407">
        <v>6629</v>
      </c>
      <c r="Q2407">
        <v>3</v>
      </c>
      <c r="R2407">
        <v>16</v>
      </c>
      <c r="S2407">
        <v>26</v>
      </c>
      <c r="T2407">
        <v>575</v>
      </c>
      <c r="U2407">
        <v>7</v>
      </c>
      <c r="V2407">
        <v>0</v>
      </c>
      <c r="W2407">
        <v>44.542520343999556</v>
      </c>
      <c r="X2407">
        <v>9932.0876543656814</v>
      </c>
      <c r="Y2407">
        <v>24.645075612330505</v>
      </c>
      <c r="Z2407">
        <v>99.353715668395182</v>
      </c>
      <c r="AA2407">
        <v>1292.1818410118492</v>
      </c>
      <c r="AB2407">
        <v>6613.1372290994141</v>
      </c>
      <c r="AC2407">
        <v>69371.928250353274</v>
      </c>
      <c r="AD2407">
        <v>0</v>
      </c>
      <c r="AE2407">
        <v>87377.876286454935</v>
      </c>
    </row>
    <row r="2408" spans="1:31" x14ac:dyDescent="0.3">
      <c r="A2408">
        <v>2577372</v>
      </c>
      <c r="B2408">
        <v>1</v>
      </c>
      <c r="C2408" t="s">
        <v>80</v>
      </c>
      <c r="D2408" t="s">
        <v>93</v>
      </c>
      <c r="E2408" t="s">
        <v>141</v>
      </c>
      <c r="F2408" t="s">
        <v>4067</v>
      </c>
      <c r="G2408" t="s">
        <v>134</v>
      </c>
      <c r="H2408" t="s">
        <v>135</v>
      </c>
      <c r="I2408" t="s">
        <v>136</v>
      </c>
      <c r="J2408" t="s">
        <v>137</v>
      </c>
      <c r="K2408" t="s">
        <v>138</v>
      </c>
      <c r="L2408" t="s">
        <v>7065</v>
      </c>
      <c r="M2408" t="s">
        <v>7066</v>
      </c>
      <c r="N2408">
        <v>2.898055555</v>
      </c>
      <c r="O2408">
        <v>0</v>
      </c>
      <c r="P2408">
        <v>14</v>
      </c>
      <c r="Q2408">
        <v>6</v>
      </c>
      <c r="R2408">
        <v>66</v>
      </c>
      <c r="S2408">
        <v>0</v>
      </c>
      <c r="T2408">
        <v>27</v>
      </c>
      <c r="U2408">
        <v>0</v>
      </c>
      <c r="V2408">
        <v>0</v>
      </c>
      <c r="W2408">
        <v>0</v>
      </c>
      <c r="X2408">
        <v>20.403795594578416</v>
      </c>
      <c r="Y2408">
        <v>25.568673443498543</v>
      </c>
      <c r="Z2408">
        <v>332.06331969506851</v>
      </c>
      <c r="AA2408">
        <v>0</v>
      </c>
      <c r="AB2408">
        <v>80.839388419362024</v>
      </c>
      <c r="AC2408">
        <v>0</v>
      </c>
      <c r="AD2408">
        <v>0</v>
      </c>
      <c r="AE2408">
        <v>458.87517715250749</v>
      </c>
    </row>
    <row r="2409" spans="1:31" x14ac:dyDescent="0.3">
      <c r="A2409">
        <v>2577346</v>
      </c>
      <c r="B2409">
        <v>1</v>
      </c>
      <c r="C2409" t="s">
        <v>81</v>
      </c>
      <c r="D2409" t="s">
        <v>118</v>
      </c>
      <c r="E2409" t="s">
        <v>147</v>
      </c>
      <c r="F2409" t="s">
        <v>7067</v>
      </c>
      <c r="G2409" t="s">
        <v>134</v>
      </c>
      <c r="H2409" t="s">
        <v>135</v>
      </c>
      <c r="I2409" t="s">
        <v>136</v>
      </c>
      <c r="J2409" t="s">
        <v>137</v>
      </c>
      <c r="K2409" t="s">
        <v>138</v>
      </c>
      <c r="L2409" t="s">
        <v>7068</v>
      </c>
      <c r="M2409" t="s">
        <v>7069</v>
      </c>
      <c r="N2409">
        <v>6.25</v>
      </c>
      <c r="O2409">
        <v>3</v>
      </c>
      <c r="P2409">
        <v>240</v>
      </c>
      <c r="Q2409">
        <v>50</v>
      </c>
      <c r="R2409">
        <v>55</v>
      </c>
      <c r="S2409">
        <v>1</v>
      </c>
      <c r="T2409">
        <v>28</v>
      </c>
      <c r="U2409">
        <v>0</v>
      </c>
      <c r="V2409">
        <v>0</v>
      </c>
      <c r="W2409">
        <v>3.1060354699799997</v>
      </c>
      <c r="X2409">
        <v>253.98053747700394</v>
      </c>
      <c r="Y2409">
        <v>98.700503633412495</v>
      </c>
      <c r="Z2409">
        <v>256.25881461755063</v>
      </c>
      <c r="AA2409">
        <v>1.1071334739600001</v>
      </c>
      <c r="AB2409">
        <v>132.88928985916749</v>
      </c>
      <c r="AC2409">
        <v>0</v>
      </c>
      <c r="AD2409">
        <v>0</v>
      </c>
      <c r="AE2409">
        <v>746.04231453107445</v>
      </c>
    </row>
    <row r="2410" spans="1:31" x14ac:dyDescent="0.3">
      <c r="A2410">
        <v>2576582</v>
      </c>
      <c r="B2410">
        <v>1</v>
      </c>
      <c r="C2410" t="s">
        <v>81</v>
      </c>
      <c r="D2410" t="s">
        <v>126</v>
      </c>
      <c r="E2410" t="s">
        <v>147</v>
      </c>
      <c r="F2410" t="s">
        <v>2955</v>
      </c>
      <c r="G2410" t="s">
        <v>134</v>
      </c>
      <c r="H2410" t="s">
        <v>135</v>
      </c>
      <c r="I2410" t="s">
        <v>136</v>
      </c>
      <c r="J2410" t="s">
        <v>137</v>
      </c>
      <c r="K2410" t="s">
        <v>138</v>
      </c>
      <c r="L2410" t="s">
        <v>7070</v>
      </c>
      <c r="M2410" t="s">
        <v>7071</v>
      </c>
      <c r="N2410">
        <v>1.0974999999999999</v>
      </c>
      <c r="O2410">
        <v>3</v>
      </c>
      <c r="P2410">
        <v>362</v>
      </c>
      <c r="Q2410">
        <v>6</v>
      </c>
      <c r="R2410">
        <v>112</v>
      </c>
      <c r="S2410">
        <v>1</v>
      </c>
      <c r="T2410">
        <v>12</v>
      </c>
      <c r="U2410">
        <v>0</v>
      </c>
      <c r="V2410">
        <v>0</v>
      </c>
      <c r="W2410">
        <v>0.46674649907999999</v>
      </c>
      <c r="X2410">
        <v>21.24814708364141</v>
      </c>
      <c r="Y2410">
        <v>27.91854133249829</v>
      </c>
      <c r="Z2410">
        <v>7.7724041961980612</v>
      </c>
      <c r="AA2410">
        <v>4.4524810488610376</v>
      </c>
      <c r="AB2410">
        <v>1.0807239974977134</v>
      </c>
      <c r="AC2410">
        <v>0</v>
      </c>
      <c r="AD2410">
        <v>0</v>
      </c>
      <c r="AE2410">
        <v>62.939044157776507</v>
      </c>
    </row>
    <row r="2411" spans="1:31" x14ac:dyDescent="0.3">
      <c r="A2411">
        <v>2576831</v>
      </c>
      <c r="B2411">
        <v>1</v>
      </c>
      <c r="C2411" t="s">
        <v>80</v>
      </c>
      <c r="D2411" t="s">
        <v>103</v>
      </c>
      <c r="E2411" t="s">
        <v>147</v>
      </c>
      <c r="F2411" t="s">
        <v>7072</v>
      </c>
      <c r="G2411" t="s">
        <v>134</v>
      </c>
      <c r="H2411" t="s">
        <v>135</v>
      </c>
      <c r="I2411" t="s">
        <v>136</v>
      </c>
      <c r="J2411" t="s">
        <v>137</v>
      </c>
      <c r="K2411" t="s">
        <v>138</v>
      </c>
      <c r="L2411" t="s">
        <v>7073</v>
      </c>
      <c r="M2411" t="s">
        <v>7074</v>
      </c>
      <c r="N2411">
        <v>0.37111111099999999</v>
      </c>
      <c r="O2411">
        <v>0</v>
      </c>
      <c r="P2411">
        <v>9195</v>
      </c>
      <c r="Q2411">
        <v>0</v>
      </c>
      <c r="R2411">
        <v>45</v>
      </c>
      <c r="S2411">
        <v>4</v>
      </c>
      <c r="T2411">
        <v>552</v>
      </c>
      <c r="U2411">
        <v>0</v>
      </c>
      <c r="V2411">
        <v>1</v>
      </c>
      <c r="W2411">
        <v>0</v>
      </c>
      <c r="X2411">
        <v>853.61738138567557</v>
      </c>
      <c r="Y2411">
        <v>0</v>
      </c>
      <c r="Z2411">
        <v>48.87322933498028</v>
      </c>
      <c r="AA2411">
        <v>24.509253303721337</v>
      </c>
      <c r="AB2411">
        <v>441.91094235480807</v>
      </c>
      <c r="AC2411">
        <v>0</v>
      </c>
      <c r="AD2411">
        <v>11.241533499825081</v>
      </c>
      <c r="AE2411">
        <v>1380.1523398790102</v>
      </c>
    </row>
    <row r="2412" spans="1:31" x14ac:dyDescent="0.3">
      <c r="A2412">
        <v>2577601</v>
      </c>
      <c r="B2412">
        <v>1</v>
      </c>
      <c r="C2412" t="s">
        <v>80</v>
      </c>
      <c r="D2412" t="s">
        <v>97</v>
      </c>
      <c r="E2412" t="s">
        <v>141</v>
      </c>
      <c r="F2412" t="s">
        <v>7075</v>
      </c>
      <c r="G2412" t="s">
        <v>134</v>
      </c>
      <c r="H2412" t="s">
        <v>135</v>
      </c>
      <c r="I2412" t="s">
        <v>136</v>
      </c>
      <c r="J2412" t="s">
        <v>137</v>
      </c>
      <c r="K2412" t="s">
        <v>138</v>
      </c>
      <c r="L2412" t="s">
        <v>7076</v>
      </c>
      <c r="M2412" t="s">
        <v>7077</v>
      </c>
      <c r="N2412">
        <v>1.5475000000000001</v>
      </c>
      <c r="O2412">
        <v>5</v>
      </c>
      <c r="P2412">
        <v>1599</v>
      </c>
      <c r="Q2412">
        <v>5</v>
      </c>
      <c r="R2412">
        <v>69</v>
      </c>
      <c r="S2412">
        <v>16</v>
      </c>
      <c r="T2412">
        <v>149</v>
      </c>
      <c r="U2412">
        <v>1</v>
      </c>
      <c r="V2412">
        <v>0</v>
      </c>
      <c r="W2412">
        <v>51.664411638919091</v>
      </c>
      <c r="X2412">
        <v>501.66259437218054</v>
      </c>
      <c r="Y2412">
        <v>3.8361179776612917</v>
      </c>
      <c r="Z2412">
        <v>19.965854278209338</v>
      </c>
      <c r="AA2412">
        <v>65.568663335687674</v>
      </c>
      <c r="AB2412">
        <v>173.38669231378046</v>
      </c>
      <c r="AC2412">
        <v>240.09787125293519</v>
      </c>
      <c r="AD2412">
        <v>0</v>
      </c>
      <c r="AE2412">
        <v>1056.1822051693737</v>
      </c>
    </row>
    <row r="2413" spans="1:31" x14ac:dyDescent="0.3">
      <c r="A2413">
        <v>2577472</v>
      </c>
      <c r="B2413">
        <v>1</v>
      </c>
      <c r="C2413" t="s">
        <v>81</v>
      </c>
      <c r="D2413" t="s">
        <v>118</v>
      </c>
      <c r="E2413" t="s">
        <v>171</v>
      </c>
      <c r="F2413" t="s">
        <v>7078</v>
      </c>
      <c r="G2413" t="s">
        <v>3589</v>
      </c>
      <c r="H2413" t="s">
        <v>157</v>
      </c>
      <c r="I2413" t="s">
        <v>136</v>
      </c>
      <c r="J2413" t="s">
        <v>137</v>
      </c>
      <c r="K2413" t="s">
        <v>138</v>
      </c>
      <c r="L2413" t="s">
        <v>7079</v>
      </c>
      <c r="M2413" t="s">
        <v>7080</v>
      </c>
      <c r="N2413">
        <v>2.284166666</v>
      </c>
      <c r="O2413">
        <v>0</v>
      </c>
      <c r="P2413">
        <v>184</v>
      </c>
      <c r="Q2413">
        <v>0</v>
      </c>
      <c r="R2413">
        <v>0</v>
      </c>
      <c r="S2413">
        <v>0</v>
      </c>
      <c r="T2413">
        <v>5</v>
      </c>
      <c r="U2413">
        <v>0</v>
      </c>
      <c r="V2413">
        <v>0</v>
      </c>
      <c r="W2413">
        <v>0</v>
      </c>
      <c r="X2413">
        <v>80.803070146207276</v>
      </c>
      <c r="Y2413">
        <v>0</v>
      </c>
      <c r="Z2413">
        <v>0</v>
      </c>
      <c r="AA2413">
        <v>0</v>
      </c>
      <c r="AB2413">
        <v>5.9718683222292235</v>
      </c>
      <c r="AC2413">
        <v>0</v>
      </c>
      <c r="AD2413">
        <v>0</v>
      </c>
      <c r="AE2413">
        <v>86.774938468436503</v>
      </c>
    </row>
    <row r="2414" spans="1:31" x14ac:dyDescent="0.3">
      <c r="A2414">
        <v>2576619</v>
      </c>
      <c r="B2414">
        <v>1</v>
      </c>
      <c r="C2414" t="s">
        <v>81</v>
      </c>
      <c r="D2414" t="s">
        <v>127</v>
      </c>
      <c r="E2414" t="s">
        <v>147</v>
      </c>
      <c r="F2414" t="s">
        <v>7081</v>
      </c>
      <c r="G2414" t="s">
        <v>134</v>
      </c>
      <c r="H2414" t="s">
        <v>135</v>
      </c>
      <c r="I2414" t="s">
        <v>136</v>
      </c>
      <c r="J2414" t="s">
        <v>137</v>
      </c>
      <c r="K2414" t="s">
        <v>138</v>
      </c>
      <c r="L2414" t="s">
        <v>7082</v>
      </c>
      <c r="M2414" t="s">
        <v>7083</v>
      </c>
      <c r="N2414">
        <v>3.0802777770000001</v>
      </c>
      <c r="O2414">
        <v>2</v>
      </c>
      <c r="P2414">
        <v>138</v>
      </c>
      <c r="Q2414">
        <v>40</v>
      </c>
      <c r="R2414">
        <v>25</v>
      </c>
      <c r="S2414">
        <v>5</v>
      </c>
      <c r="T2414">
        <v>17</v>
      </c>
      <c r="U2414">
        <v>1</v>
      </c>
      <c r="V2414">
        <v>0</v>
      </c>
      <c r="W2414">
        <v>1.6432306830342607</v>
      </c>
      <c r="X2414">
        <v>65.145425709431549</v>
      </c>
      <c r="Y2414">
        <v>160.98665019354843</v>
      </c>
      <c r="Z2414">
        <v>133.35809487683298</v>
      </c>
      <c r="AA2414">
        <v>12.029935764570119</v>
      </c>
      <c r="AB2414">
        <v>52.175206213575926</v>
      </c>
      <c r="AC2414">
        <v>137.04205761314901</v>
      </c>
      <c r="AD2414">
        <v>0</v>
      </c>
      <c r="AE2414">
        <v>562.38060105414229</v>
      </c>
    </row>
    <row r="2415" spans="1:31" x14ac:dyDescent="0.3">
      <c r="A2415">
        <v>2577223</v>
      </c>
      <c r="B2415">
        <v>1</v>
      </c>
      <c r="C2415" t="s">
        <v>80</v>
      </c>
      <c r="D2415" t="s">
        <v>101</v>
      </c>
      <c r="E2415" t="s">
        <v>171</v>
      </c>
      <c r="F2415" t="s">
        <v>7084</v>
      </c>
      <c r="G2415" t="s">
        <v>190</v>
      </c>
      <c r="H2415" t="s">
        <v>157</v>
      </c>
      <c r="I2415" t="s">
        <v>136</v>
      </c>
      <c r="J2415" t="s">
        <v>137</v>
      </c>
      <c r="K2415" t="s">
        <v>138</v>
      </c>
      <c r="L2415" t="s">
        <v>7085</v>
      </c>
      <c r="M2415" t="s">
        <v>7086</v>
      </c>
      <c r="N2415">
        <v>0.43111111099999999</v>
      </c>
      <c r="O2415">
        <v>0</v>
      </c>
      <c r="P2415">
        <v>27</v>
      </c>
      <c r="Q2415">
        <v>0</v>
      </c>
      <c r="R2415">
        <v>0</v>
      </c>
      <c r="S2415">
        <v>0</v>
      </c>
      <c r="T2415">
        <v>7</v>
      </c>
      <c r="U2415">
        <v>0</v>
      </c>
      <c r="V2415">
        <v>0</v>
      </c>
      <c r="W2415">
        <v>0</v>
      </c>
      <c r="X2415">
        <v>7.0556331899978968</v>
      </c>
      <c r="Y2415">
        <v>0</v>
      </c>
      <c r="Z2415">
        <v>0</v>
      </c>
      <c r="AA2415">
        <v>0</v>
      </c>
      <c r="AB2415">
        <v>3.5690565577194593</v>
      </c>
      <c r="AC2415">
        <v>0</v>
      </c>
      <c r="AD2415">
        <v>0</v>
      </c>
      <c r="AE2415">
        <v>10.624689747717357</v>
      </c>
    </row>
    <row r="2416" spans="1:31" x14ac:dyDescent="0.3">
      <c r="A2416">
        <v>2577409</v>
      </c>
      <c r="B2416">
        <v>1</v>
      </c>
      <c r="C2416" t="s">
        <v>81</v>
      </c>
      <c r="D2416" t="s">
        <v>120</v>
      </c>
      <c r="E2416" t="s">
        <v>141</v>
      </c>
      <c r="F2416" t="s">
        <v>7087</v>
      </c>
      <c r="G2416" t="s">
        <v>134</v>
      </c>
      <c r="H2416" t="s">
        <v>135</v>
      </c>
      <c r="I2416" t="s">
        <v>136</v>
      </c>
      <c r="J2416" t="s">
        <v>137</v>
      </c>
      <c r="K2416" t="s">
        <v>138</v>
      </c>
      <c r="L2416" t="s">
        <v>7088</v>
      </c>
      <c r="M2416" t="s">
        <v>7089</v>
      </c>
      <c r="N2416">
        <v>1.8361111109999999</v>
      </c>
      <c r="O2416">
        <v>2</v>
      </c>
      <c r="P2416">
        <v>755</v>
      </c>
      <c r="Q2416">
        <v>117</v>
      </c>
      <c r="R2416">
        <v>91</v>
      </c>
      <c r="S2416">
        <v>13</v>
      </c>
      <c r="T2416">
        <v>85</v>
      </c>
      <c r="U2416">
        <v>1</v>
      </c>
      <c r="V2416">
        <v>0</v>
      </c>
      <c r="W2416">
        <v>6.9583490696764745</v>
      </c>
      <c r="X2416">
        <v>241.98110613852802</v>
      </c>
      <c r="Y2416">
        <v>392.10437712215668</v>
      </c>
      <c r="Z2416">
        <v>485.9082844801834</v>
      </c>
      <c r="AA2416">
        <v>97.194435790328043</v>
      </c>
      <c r="AB2416">
        <v>56.85140294289674</v>
      </c>
      <c r="AC2416">
        <v>146.40397858027666</v>
      </c>
      <c r="AD2416">
        <v>0</v>
      </c>
      <c r="AE2416">
        <v>1427.401934124046</v>
      </c>
    </row>
    <row r="2417" spans="1:31" x14ac:dyDescent="0.3">
      <c r="A2417">
        <v>2577415</v>
      </c>
      <c r="B2417">
        <v>1</v>
      </c>
      <c r="C2417" t="s">
        <v>80</v>
      </c>
      <c r="D2417" t="s">
        <v>104</v>
      </c>
      <c r="E2417" t="s">
        <v>141</v>
      </c>
      <c r="F2417" t="s">
        <v>7090</v>
      </c>
      <c r="G2417" t="s">
        <v>134</v>
      </c>
      <c r="H2417" t="s">
        <v>135</v>
      </c>
      <c r="I2417" t="s">
        <v>136</v>
      </c>
      <c r="J2417" t="s">
        <v>137</v>
      </c>
      <c r="K2417" t="s">
        <v>138</v>
      </c>
      <c r="L2417" t="s">
        <v>7091</v>
      </c>
      <c r="M2417" t="s">
        <v>7092</v>
      </c>
      <c r="N2417">
        <v>4.0625</v>
      </c>
      <c r="O2417">
        <v>19</v>
      </c>
      <c r="P2417">
        <v>5627</v>
      </c>
      <c r="Q2417">
        <v>68</v>
      </c>
      <c r="R2417">
        <v>347</v>
      </c>
      <c r="S2417">
        <v>48</v>
      </c>
      <c r="T2417">
        <v>653</v>
      </c>
      <c r="U2417">
        <v>33</v>
      </c>
      <c r="V2417">
        <v>3</v>
      </c>
      <c r="W2417">
        <v>23.437211490155462</v>
      </c>
      <c r="X2417">
        <v>4279.7493072326952</v>
      </c>
      <c r="Y2417">
        <v>124.9751362139579</v>
      </c>
      <c r="Z2417">
        <v>457.88541475514609</v>
      </c>
      <c r="AA2417">
        <v>766.47428769604596</v>
      </c>
      <c r="AB2417">
        <v>1366.0037525235357</v>
      </c>
      <c r="AC2417">
        <v>24609.370737101512</v>
      </c>
      <c r="AD2417">
        <v>75.85115528002197</v>
      </c>
      <c r="AE2417">
        <v>31703.747002293072</v>
      </c>
    </row>
    <row r="2418" spans="1:31" x14ac:dyDescent="0.3">
      <c r="A2418">
        <v>2577266</v>
      </c>
      <c r="B2418">
        <v>1</v>
      </c>
      <c r="C2418" t="s">
        <v>81</v>
      </c>
      <c r="D2418" t="s">
        <v>122</v>
      </c>
      <c r="E2418" t="s">
        <v>171</v>
      </c>
      <c r="F2418" t="s">
        <v>7093</v>
      </c>
      <c r="G2418" t="s">
        <v>190</v>
      </c>
      <c r="H2418" t="s">
        <v>157</v>
      </c>
      <c r="I2418" t="s">
        <v>136</v>
      </c>
      <c r="J2418" t="s">
        <v>137</v>
      </c>
      <c r="K2418" t="s">
        <v>138</v>
      </c>
      <c r="L2418" t="s">
        <v>7094</v>
      </c>
      <c r="M2418" t="s">
        <v>7095</v>
      </c>
      <c r="N2418">
        <v>1.788333333</v>
      </c>
      <c r="O2418">
        <v>0</v>
      </c>
      <c r="P2418">
        <v>113</v>
      </c>
      <c r="Q2418">
        <v>0</v>
      </c>
      <c r="R2418">
        <v>1</v>
      </c>
      <c r="S2418">
        <v>0</v>
      </c>
      <c r="T2418">
        <v>6</v>
      </c>
      <c r="U2418">
        <v>0</v>
      </c>
      <c r="V2418">
        <v>0</v>
      </c>
      <c r="W2418">
        <v>0</v>
      </c>
      <c r="X2418">
        <v>31.524143134646717</v>
      </c>
      <c r="Y2418">
        <v>0</v>
      </c>
      <c r="Z2418">
        <v>0.65845000657560004</v>
      </c>
      <c r="AA2418">
        <v>0</v>
      </c>
      <c r="AB2418">
        <v>10.462742929584335</v>
      </c>
      <c r="AC2418">
        <v>0</v>
      </c>
      <c r="AD2418">
        <v>0</v>
      </c>
      <c r="AE2418">
        <v>42.645336070806657</v>
      </c>
    </row>
    <row r="2419" spans="1:31" x14ac:dyDescent="0.3">
      <c r="A2419">
        <v>2576725</v>
      </c>
      <c r="B2419">
        <v>1</v>
      </c>
      <c r="C2419" t="s">
        <v>81</v>
      </c>
      <c r="D2419" t="s">
        <v>122</v>
      </c>
      <c r="E2419" t="s">
        <v>155</v>
      </c>
      <c r="F2419" t="s">
        <v>7096</v>
      </c>
      <c r="G2419" t="s">
        <v>301</v>
      </c>
      <c r="H2419" t="s">
        <v>157</v>
      </c>
      <c r="I2419" t="s">
        <v>136</v>
      </c>
      <c r="J2419" t="s">
        <v>137</v>
      </c>
      <c r="K2419" t="s">
        <v>144</v>
      </c>
      <c r="L2419" t="s">
        <v>7097</v>
      </c>
      <c r="M2419" t="s">
        <v>7098</v>
      </c>
      <c r="N2419">
        <v>0.75833333300000005</v>
      </c>
      <c r="O2419">
        <v>0</v>
      </c>
      <c r="P2419">
        <v>179</v>
      </c>
      <c r="Q2419">
        <v>0</v>
      </c>
      <c r="R2419">
        <v>1</v>
      </c>
      <c r="S2419">
        <v>0</v>
      </c>
      <c r="T2419">
        <v>9</v>
      </c>
      <c r="U2419">
        <v>0</v>
      </c>
      <c r="V2419">
        <v>0</v>
      </c>
      <c r="W2419">
        <v>0</v>
      </c>
      <c r="X2419">
        <v>17.504978881595139</v>
      </c>
      <c r="Y2419">
        <v>0</v>
      </c>
      <c r="Z2419">
        <v>1.6077779938620633</v>
      </c>
      <c r="AA2419">
        <v>0</v>
      </c>
      <c r="AB2419">
        <v>5.3028070797305604</v>
      </c>
      <c r="AC2419">
        <v>0</v>
      </c>
      <c r="AD2419">
        <v>0</v>
      </c>
      <c r="AE2419">
        <v>24.415563955187761</v>
      </c>
    </row>
    <row r="2420" spans="1:31" x14ac:dyDescent="0.3">
      <c r="A2420">
        <v>2576599</v>
      </c>
      <c r="B2420">
        <v>1</v>
      </c>
      <c r="C2420" t="s">
        <v>80</v>
      </c>
      <c r="D2420" t="s">
        <v>103</v>
      </c>
      <c r="E2420" t="s">
        <v>147</v>
      </c>
      <c r="F2420" t="s">
        <v>734</v>
      </c>
      <c r="G2420" t="s">
        <v>134</v>
      </c>
      <c r="H2420" t="s">
        <v>135</v>
      </c>
      <c r="I2420" t="s">
        <v>136</v>
      </c>
      <c r="J2420" t="s">
        <v>137</v>
      </c>
      <c r="K2420" t="s">
        <v>138</v>
      </c>
      <c r="L2420" t="s">
        <v>7099</v>
      </c>
      <c r="M2420" t="s">
        <v>7100</v>
      </c>
      <c r="N2420">
        <v>1.1902777769999999</v>
      </c>
      <c r="O2420">
        <v>1</v>
      </c>
      <c r="P2420">
        <v>573</v>
      </c>
      <c r="Q2420">
        <v>13</v>
      </c>
      <c r="R2420">
        <v>41</v>
      </c>
      <c r="S2420">
        <v>31</v>
      </c>
      <c r="T2420">
        <v>146</v>
      </c>
      <c r="U2420">
        <v>13</v>
      </c>
      <c r="V2420">
        <v>0</v>
      </c>
      <c r="W2420">
        <v>0.17840686272</v>
      </c>
      <c r="X2420">
        <v>111.68791934694467</v>
      </c>
      <c r="Y2420">
        <v>192.64630985192335</v>
      </c>
      <c r="Z2420">
        <v>21.760802997948801</v>
      </c>
      <c r="AA2420">
        <v>47.042439300852863</v>
      </c>
      <c r="AB2420">
        <v>77.228137288059031</v>
      </c>
      <c r="AC2420">
        <v>1156.7668944644679</v>
      </c>
      <c r="AD2420">
        <v>0</v>
      </c>
      <c r="AE2420">
        <v>1607.3109101129166</v>
      </c>
    </row>
    <row r="2421" spans="1:31" x14ac:dyDescent="0.3">
      <c r="A2421">
        <v>2577595</v>
      </c>
      <c r="B2421">
        <v>1</v>
      </c>
      <c r="C2421" t="s">
        <v>80</v>
      </c>
      <c r="D2421" t="s">
        <v>95</v>
      </c>
      <c r="E2421" t="s">
        <v>132</v>
      </c>
      <c r="F2421" t="s">
        <v>6657</v>
      </c>
      <c r="G2421" t="s">
        <v>134</v>
      </c>
      <c r="H2421" t="s">
        <v>135</v>
      </c>
      <c r="I2421" t="s">
        <v>136</v>
      </c>
      <c r="J2421" t="s">
        <v>137</v>
      </c>
      <c r="K2421" t="s">
        <v>138</v>
      </c>
      <c r="L2421" t="s">
        <v>7101</v>
      </c>
      <c r="M2421" t="s">
        <v>7102</v>
      </c>
      <c r="N2421">
        <v>0.75</v>
      </c>
      <c r="O2421">
        <v>6</v>
      </c>
      <c r="P2421">
        <v>8062</v>
      </c>
      <c r="Q2421">
        <v>2</v>
      </c>
      <c r="R2421">
        <v>3</v>
      </c>
      <c r="S2421">
        <v>34</v>
      </c>
      <c r="T2421">
        <v>1015</v>
      </c>
      <c r="U2421">
        <v>0</v>
      </c>
      <c r="V2421">
        <v>0</v>
      </c>
      <c r="W2421">
        <v>8.4808199707334992</v>
      </c>
      <c r="X2421">
        <v>1146.2355896471279</v>
      </c>
      <c r="Y2421">
        <v>1.9810861591475002</v>
      </c>
      <c r="Z2421">
        <v>0.15545144295135005</v>
      </c>
      <c r="AA2421">
        <v>788.33579334002548</v>
      </c>
      <c r="AB2421">
        <v>662.14896498681753</v>
      </c>
      <c r="AC2421">
        <v>0</v>
      </c>
      <c r="AD2421">
        <v>0</v>
      </c>
      <c r="AE2421">
        <v>2607.3377055468031</v>
      </c>
    </row>
    <row r="2422" spans="1:31" x14ac:dyDescent="0.3">
      <c r="A2422">
        <v>2576931</v>
      </c>
      <c r="B2422">
        <v>1</v>
      </c>
      <c r="C2422" t="s">
        <v>80</v>
      </c>
      <c r="D2422" t="s">
        <v>96</v>
      </c>
      <c r="E2422" t="s">
        <v>166</v>
      </c>
      <c r="F2422" t="s">
        <v>7103</v>
      </c>
      <c r="G2422" t="s">
        <v>168</v>
      </c>
      <c r="H2422" t="s">
        <v>157</v>
      </c>
      <c r="I2422" t="s">
        <v>136</v>
      </c>
      <c r="J2422" t="s">
        <v>137</v>
      </c>
      <c r="K2422" t="s">
        <v>138</v>
      </c>
      <c r="L2422" t="s">
        <v>7104</v>
      </c>
      <c r="M2422" t="s">
        <v>7105</v>
      </c>
      <c r="N2422">
        <v>7.2733333330000001</v>
      </c>
      <c r="O2422">
        <v>0</v>
      </c>
      <c r="P2422">
        <v>1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0.70172681324894493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0.70172681324894493</v>
      </c>
    </row>
    <row r="2423" spans="1:31" x14ac:dyDescent="0.3">
      <c r="A2423">
        <v>2577432</v>
      </c>
      <c r="B2423">
        <v>1</v>
      </c>
      <c r="C2423" t="s">
        <v>81</v>
      </c>
      <c r="D2423" t="s">
        <v>123</v>
      </c>
      <c r="E2423" t="s">
        <v>184</v>
      </c>
      <c r="F2423" t="s">
        <v>7106</v>
      </c>
      <c r="G2423" t="s">
        <v>134</v>
      </c>
      <c r="H2423" t="s">
        <v>135</v>
      </c>
      <c r="I2423" t="s">
        <v>136</v>
      </c>
      <c r="J2423" t="s">
        <v>137</v>
      </c>
      <c r="K2423" t="s">
        <v>138</v>
      </c>
      <c r="L2423" t="s">
        <v>7107</v>
      </c>
      <c r="M2423" t="s">
        <v>7108</v>
      </c>
      <c r="N2423">
        <v>2.281111111</v>
      </c>
      <c r="O2423">
        <v>17</v>
      </c>
      <c r="P2423">
        <v>1765</v>
      </c>
      <c r="Q2423">
        <v>57</v>
      </c>
      <c r="R2423">
        <v>192</v>
      </c>
      <c r="S2423">
        <v>24</v>
      </c>
      <c r="T2423">
        <v>186</v>
      </c>
      <c r="U2423">
        <v>4</v>
      </c>
      <c r="V2423">
        <v>0</v>
      </c>
      <c r="W2423">
        <v>7.9552200192254929</v>
      </c>
      <c r="X2423">
        <v>684.10081084468561</v>
      </c>
      <c r="Y2423">
        <v>338.24002421904385</v>
      </c>
      <c r="Z2423">
        <v>318.78014166125598</v>
      </c>
      <c r="AA2423">
        <v>184.79519322159655</v>
      </c>
      <c r="AB2423">
        <v>132.97970409042148</v>
      </c>
      <c r="AC2423">
        <v>48.584704960093127</v>
      </c>
      <c r="AD2423">
        <v>0</v>
      </c>
      <c r="AE2423">
        <v>1715.4357990163223</v>
      </c>
    </row>
    <row r="2424" spans="1:31" x14ac:dyDescent="0.3">
      <c r="A2424">
        <v>2576785</v>
      </c>
      <c r="B2424">
        <v>1</v>
      </c>
      <c r="C2424" t="s">
        <v>81</v>
      </c>
      <c r="D2424" t="s">
        <v>113</v>
      </c>
      <c r="E2424" t="s">
        <v>155</v>
      </c>
      <c r="F2424" t="s">
        <v>7109</v>
      </c>
      <c r="G2424" t="s">
        <v>301</v>
      </c>
      <c r="H2424" t="s">
        <v>157</v>
      </c>
      <c r="I2424" t="s">
        <v>136</v>
      </c>
      <c r="J2424" t="s">
        <v>137</v>
      </c>
      <c r="K2424" t="s">
        <v>144</v>
      </c>
      <c r="L2424" t="s">
        <v>7110</v>
      </c>
      <c r="M2424" t="s">
        <v>7111</v>
      </c>
      <c r="N2424">
        <v>7.2261111109999998</v>
      </c>
      <c r="O2424">
        <v>0</v>
      </c>
      <c r="P2424">
        <v>191</v>
      </c>
      <c r="Q2424">
        <v>0</v>
      </c>
      <c r="R2424">
        <v>9</v>
      </c>
      <c r="S2424">
        <v>0</v>
      </c>
      <c r="T2424">
        <v>15</v>
      </c>
      <c r="U2424">
        <v>0</v>
      </c>
      <c r="V2424">
        <v>0</v>
      </c>
      <c r="W2424">
        <v>0</v>
      </c>
      <c r="X2424">
        <v>236.98666853582608</v>
      </c>
      <c r="Y2424">
        <v>0</v>
      </c>
      <c r="Z2424">
        <v>31.235725240014208</v>
      </c>
      <c r="AA2424">
        <v>0</v>
      </c>
      <c r="AB2424">
        <v>134.07500156235136</v>
      </c>
      <c r="AC2424">
        <v>0</v>
      </c>
      <c r="AD2424">
        <v>0</v>
      </c>
      <c r="AE2424">
        <v>402.29739533819168</v>
      </c>
    </row>
    <row r="2425" spans="1:31" x14ac:dyDescent="0.3">
      <c r="A2425">
        <v>2576808</v>
      </c>
      <c r="B2425">
        <v>1</v>
      </c>
      <c r="C2425" t="s">
        <v>81</v>
      </c>
      <c r="D2425" t="s">
        <v>115</v>
      </c>
      <c r="E2425" t="s">
        <v>184</v>
      </c>
      <c r="F2425" t="s">
        <v>7112</v>
      </c>
      <c r="G2425" t="s">
        <v>149</v>
      </c>
      <c r="H2425" t="s">
        <v>135</v>
      </c>
      <c r="I2425" t="s">
        <v>136</v>
      </c>
      <c r="J2425" t="s">
        <v>137</v>
      </c>
      <c r="K2425" t="s">
        <v>138</v>
      </c>
      <c r="L2425" t="s">
        <v>7113</v>
      </c>
      <c r="M2425" t="s">
        <v>7114</v>
      </c>
      <c r="N2425">
        <v>3.7997222220000002</v>
      </c>
      <c r="O2425">
        <v>0</v>
      </c>
      <c r="P2425">
        <v>312</v>
      </c>
      <c r="Q2425">
        <v>0</v>
      </c>
      <c r="R2425">
        <v>38</v>
      </c>
      <c r="S2425">
        <v>0</v>
      </c>
      <c r="T2425">
        <v>28</v>
      </c>
      <c r="U2425">
        <v>0</v>
      </c>
      <c r="V2425">
        <v>0</v>
      </c>
      <c r="W2425">
        <v>0</v>
      </c>
      <c r="X2425">
        <v>103.51475764209243</v>
      </c>
      <c r="Y2425">
        <v>0</v>
      </c>
      <c r="Z2425">
        <v>73.597731594586918</v>
      </c>
      <c r="AA2425">
        <v>0</v>
      </c>
      <c r="AB2425">
        <v>32.441634717086778</v>
      </c>
      <c r="AC2425">
        <v>0</v>
      </c>
      <c r="AD2425">
        <v>0</v>
      </c>
      <c r="AE2425">
        <v>209.55412395376612</v>
      </c>
    </row>
    <row r="2426" spans="1:31" x14ac:dyDescent="0.3">
      <c r="A2426">
        <v>2576559</v>
      </c>
      <c r="B2426">
        <v>1</v>
      </c>
      <c r="C2426" t="s">
        <v>80</v>
      </c>
      <c r="D2426" t="s">
        <v>103</v>
      </c>
      <c r="E2426" t="s">
        <v>147</v>
      </c>
      <c r="F2426" t="s">
        <v>7115</v>
      </c>
      <c r="G2426" t="s">
        <v>194</v>
      </c>
      <c r="H2426" t="s">
        <v>135</v>
      </c>
      <c r="I2426" t="s">
        <v>136</v>
      </c>
      <c r="J2426" t="s">
        <v>137</v>
      </c>
      <c r="K2426" t="s">
        <v>144</v>
      </c>
      <c r="L2426" t="s">
        <v>7116</v>
      </c>
      <c r="M2426" t="s">
        <v>7117</v>
      </c>
      <c r="N2426">
        <v>5.8419444440000001</v>
      </c>
      <c r="O2426">
        <v>0</v>
      </c>
      <c r="P2426">
        <v>1</v>
      </c>
      <c r="Q2426">
        <v>36</v>
      </c>
      <c r="R2426">
        <v>75</v>
      </c>
      <c r="S2426">
        <v>12</v>
      </c>
      <c r="T2426">
        <v>7</v>
      </c>
      <c r="U2426">
        <v>3</v>
      </c>
      <c r="V2426">
        <v>0</v>
      </c>
      <c r="W2426">
        <v>0</v>
      </c>
      <c r="X2426">
        <v>0</v>
      </c>
      <c r="Y2426">
        <v>406.57266436617374</v>
      </c>
      <c r="Z2426">
        <v>535.74612721253266</v>
      </c>
      <c r="AA2426">
        <v>825.32099888418998</v>
      </c>
      <c r="AB2426">
        <v>28.925124468223508</v>
      </c>
      <c r="AC2426">
        <v>2733.8506742564568</v>
      </c>
      <c r="AD2426">
        <v>0</v>
      </c>
      <c r="AE2426">
        <v>4530.4155891875762</v>
      </c>
    </row>
    <row r="2427" spans="1:31" x14ac:dyDescent="0.3">
      <c r="A2427">
        <v>2576891</v>
      </c>
      <c r="B2427">
        <v>1</v>
      </c>
      <c r="C2427" t="s">
        <v>81</v>
      </c>
      <c r="D2427" t="s">
        <v>127</v>
      </c>
      <c r="E2427" t="s">
        <v>184</v>
      </c>
      <c r="F2427" t="s">
        <v>7118</v>
      </c>
      <c r="G2427" t="s">
        <v>149</v>
      </c>
      <c r="H2427" t="s">
        <v>135</v>
      </c>
      <c r="I2427" t="s">
        <v>136</v>
      </c>
      <c r="J2427" t="s">
        <v>137</v>
      </c>
      <c r="K2427" t="s">
        <v>138</v>
      </c>
      <c r="L2427" t="s">
        <v>7119</v>
      </c>
      <c r="M2427" t="s">
        <v>7120</v>
      </c>
      <c r="N2427">
        <v>2.8633333329999999</v>
      </c>
      <c r="O2427">
        <v>2</v>
      </c>
      <c r="P2427">
        <v>337</v>
      </c>
      <c r="Q2427">
        <v>0</v>
      </c>
      <c r="R2427">
        <v>14</v>
      </c>
      <c r="S2427">
        <v>0</v>
      </c>
      <c r="T2427">
        <v>18</v>
      </c>
      <c r="U2427">
        <v>0</v>
      </c>
      <c r="V2427">
        <v>0</v>
      </c>
      <c r="W2427">
        <v>1.2153807244800001</v>
      </c>
      <c r="X2427">
        <v>145.22729636201706</v>
      </c>
      <c r="Y2427">
        <v>0</v>
      </c>
      <c r="Z2427">
        <v>8.0416502081904149</v>
      </c>
      <c r="AA2427">
        <v>0</v>
      </c>
      <c r="AB2427">
        <v>35.2628268475966</v>
      </c>
      <c r="AC2427">
        <v>0</v>
      </c>
      <c r="AD2427">
        <v>0</v>
      </c>
      <c r="AE2427">
        <v>189.7471541422841</v>
      </c>
    </row>
    <row r="2428" spans="1:31" x14ac:dyDescent="0.3">
      <c r="A2428">
        <v>2576745</v>
      </c>
      <c r="B2428">
        <v>1</v>
      </c>
      <c r="C2428" t="s">
        <v>80</v>
      </c>
      <c r="D2428" t="s">
        <v>103</v>
      </c>
      <c r="E2428" t="s">
        <v>141</v>
      </c>
      <c r="F2428" t="s">
        <v>2075</v>
      </c>
      <c r="G2428" t="s">
        <v>134</v>
      </c>
      <c r="H2428" t="s">
        <v>135</v>
      </c>
      <c r="I2428" t="s">
        <v>136</v>
      </c>
      <c r="J2428" t="s">
        <v>137</v>
      </c>
      <c r="K2428" t="s">
        <v>138</v>
      </c>
      <c r="L2428" t="s">
        <v>7121</v>
      </c>
      <c r="M2428" t="s">
        <v>7122</v>
      </c>
      <c r="N2428">
        <v>0.175555555</v>
      </c>
      <c r="O2428">
        <v>0</v>
      </c>
      <c r="P2428">
        <v>0</v>
      </c>
      <c r="Q2428">
        <v>0</v>
      </c>
      <c r="R2428">
        <v>0</v>
      </c>
      <c r="S2428">
        <v>40</v>
      </c>
      <c r="T2428">
        <v>1</v>
      </c>
      <c r="U2428">
        <v>41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93.195563945823082</v>
      </c>
      <c r="AB2428">
        <v>0.36684575272016001</v>
      </c>
      <c r="AC2428">
        <v>1275.0996764756921</v>
      </c>
      <c r="AD2428">
        <v>0</v>
      </c>
      <c r="AE2428">
        <v>1368.6620861742354</v>
      </c>
    </row>
    <row r="2429" spans="1:31" x14ac:dyDescent="0.3">
      <c r="A2429">
        <v>2577392</v>
      </c>
      <c r="B2429">
        <v>1</v>
      </c>
      <c r="C2429" t="s">
        <v>80</v>
      </c>
      <c r="D2429" t="s">
        <v>98</v>
      </c>
      <c r="E2429" t="s">
        <v>147</v>
      </c>
      <c r="F2429" t="s">
        <v>7123</v>
      </c>
      <c r="G2429" t="s">
        <v>844</v>
      </c>
      <c r="H2429" t="s">
        <v>135</v>
      </c>
      <c r="I2429" t="s">
        <v>136</v>
      </c>
      <c r="J2429" t="s">
        <v>137</v>
      </c>
      <c r="K2429" t="s">
        <v>138</v>
      </c>
      <c r="L2429" t="s">
        <v>7124</v>
      </c>
      <c r="M2429" t="s">
        <v>7125</v>
      </c>
      <c r="N2429">
        <v>5.3933333330000002</v>
      </c>
      <c r="O2429">
        <v>0</v>
      </c>
      <c r="P2429">
        <v>713</v>
      </c>
      <c r="Q2429">
        <v>6</v>
      </c>
      <c r="R2429">
        <v>342</v>
      </c>
      <c r="S2429">
        <v>2</v>
      </c>
      <c r="T2429">
        <v>214</v>
      </c>
      <c r="U2429">
        <v>1</v>
      </c>
      <c r="V2429">
        <v>0</v>
      </c>
      <c r="W2429">
        <v>0</v>
      </c>
      <c r="X2429">
        <v>940.12694420569983</v>
      </c>
      <c r="Y2429">
        <v>67.601203472484912</v>
      </c>
      <c r="Z2429">
        <v>1195.4290445983679</v>
      </c>
      <c r="AA2429">
        <v>139.12452001435403</v>
      </c>
      <c r="AB2429">
        <v>763.0270692353032</v>
      </c>
      <c r="AC2429">
        <v>394.36655773086835</v>
      </c>
      <c r="AD2429">
        <v>0</v>
      </c>
      <c r="AE2429">
        <v>3499.6753392570781</v>
      </c>
    </row>
    <row r="2430" spans="1:31" x14ac:dyDescent="0.3">
      <c r="A2430">
        <v>2577040</v>
      </c>
      <c r="B2430">
        <v>1</v>
      </c>
      <c r="C2430" t="s">
        <v>80</v>
      </c>
      <c r="D2430" t="s">
        <v>100</v>
      </c>
      <c r="E2430" t="s">
        <v>141</v>
      </c>
      <c r="F2430" t="s">
        <v>7126</v>
      </c>
      <c r="G2430" t="s">
        <v>134</v>
      </c>
      <c r="H2430" t="s">
        <v>135</v>
      </c>
      <c r="I2430" t="s">
        <v>136</v>
      </c>
      <c r="J2430" t="s">
        <v>137</v>
      </c>
      <c r="K2430" t="s">
        <v>138</v>
      </c>
      <c r="L2430" t="s">
        <v>7127</v>
      </c>
      <c r="M2430" t="s">
        <v>7128</v>
      </c>
      <c r="N2430">
        <v>5.2499999999999998E-2</v>
      </c>
      <c r="O2430">
        <v>6</v>
      </c>
      <c r="P2430">
        <v>1068</v>
      </c>
      <c r="Q2430">
        <v>25</v>
      </c>
      <c r="R2430">
        <v>385</v>
      </c>
      <c r="S2430">
        <v>12</v>
      </c>
      <c r="T2430">
        <v>211</v>
      </c>
      <c r="U2430">
        <v>3</v>
      </c>
      <c r="V2430">
        <v>0</v>
      </c>
      <c r="W2430">
        <v>0.22056750508149001</v>
      </c>
      <c r="X2430">
        <v>12.098502458759627</v>
      </c>
      <c r="Y2430">
        <v>0.81465391458564751</v>
      </c>
      <c r="Z2430">
        <v>6.3830994245682326</v>
      </c>
      <c r="AA2430">
        <v>6.0611960621078991</v>
      </c>
      <c r="AB2430">
        <v>12.813998831046002</v>
      </c>
      <c r="AC2430">
        <v>20.923714489726123</v>
      </c>
      <c r="AD2430">
        <v>0</v>
      </c>
      <c r="AE2430">
        <v>59.315732685875027</v>
      </c>
    </row>
    <row r="2431" spans="1:31" x14ac:dyDescent="0.3">
      <c r="A2431">
        <v>2577369</v>
      </c>
      <c r="B2431">
        <v>1</v>
      </c>
      <c r="C2431" t="s">
        <v>80</v>
      </c>
      <c r="D2431" t="s">
        <v>106</v>
      </c>
      <c r="E2431" t="s">
        <v>141</v>
      </c>
      <c r="F2431" t="s">
        <v>5305</v>
      </c>
      <c r="G2431" t="s">
        <v>134</v>
      </c>
      <c r="H2431" t="s">
        <v>135</v>
      </c>
      <c r="I2431" t="s">
        <v>136</v>
      </c>
      <c r="J2431" t="s">
        <v>137</v>
      </c>
      <c r="K2431" t="s">
        <v>138</v>
      </c>
      <c r="L2431" t="s">
        <v>7129</v>
      </c>
      <c r="M2431" t="s">
        <v>7130</v>
      </c>
      <c r="N2431">
        <v>0.63666666599999999</v>
      </c>
      <c r="O2431">
        <v>1</v>
      </c>
      <c r="P2431">
        <v>4</v>
      </c>
      <c r="Q2431">
        <v>68</v>
      </c>
      <c r="R2431">
        <v>331</v>
      </c>
      <c r="S2431">
        <v>27</v>
      </c>
      <c r="T2431">
        <v>62</v>
      </c>
      <c r="U2431">
        <v>0</v>
      </c>
      <c r="V2431">
        <v>0</v>
      </c>
      <c r="W2431">
        <v>0.44303555787299997</v>
      </c>
      <c r="X2431">
        <v>1.2261199621498102</v>
      </c>
      <c r="Y2431">
        <v>470.07189183606215</v>
      </c>
      <c r="Z2431">
        <v>811.50316764200386</v>
      </c>
      <c r="AA2431">
        <v>72.48859005593043</v>
      </c>
      <c r="AB2431">
        <v>116.14970705315402</v>
      </c>
      <c r="AC2431">
        <v>0</v>
      </c>
      <c r="AD2431">
        <v>0</v>
      </c>
      <c r="AE2431">
        <v>1471.8825121071734</v>
      </c>
    </row>
    <row r="2432" spans="1:31" x14ac:dyDescent="0.3">
      <c r="A2432">
        <v>2577206</v>
      </c>
      <c r="B2432">
        <v>1</v>
      </c>
      <c r="C2432" t="s">
        <v>80</v>
      </c>
      <c r="D2432" t="s">
        <v>83</v>
      </c>
      <c r="E2432" t="s">
        <v>171</v>
      </c>
      <c r="F2432" t="s">
        <v>7131</v>
      </c>
      <c r="G2432" t="s">
        <v>301</v>
      </c>
      <c r="H2432" t="s">
        <v>157</v>
      </c>
      <c r="I2432" t="s">
        <v>136</v>
      </c>
      <c r="J2432" t="s">
        <v>137</v>
      </c>
      <c r="K2432" t="s">
        <v>144</v>
      </c>
      <c r="L2432" t="s">
        <v>7132</v>
      </c>
      <c r="M2432" t="s">
        <v>7133</v>
      </c>
      <c r="N2432">
        <v>3.8569444439999998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2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4.4507861946104672</v>
      </c>
      <c r="AC2432">
        <v>0</v>
      </c>
      <c r="AD2432">
        <v>0</v>
      </c>
      <c r="AE2432">
        <v>4.4507861946104672</v>
      </c>
    </row>
    <row r="2433" spans="1:31" x14ac:dyDescent="0.3">
      <c r="A2433">
        <v>2576914</v>
      </c>
      <c r="B2433">
        <v>1</v>
      </c>
      <c r="C2433" t="s">
        <v>80</v>
      </c>
      <c r="D2433" t="s">
        <v>97</v>
      </c>
      <c r="E2433" t="s">
        <v>166</v>
      </c>
      <c r="F2433" t="s">
        <v>7134</v>
      </c>
      <c r="G2433" t="s">
        <v>311</v>
      </c>
      <c r="H2433" t="s">
        <v>157</v>
      </c>
      <c r="I2433" t="s">
        <v>136</v>
      </c>
      <c r="J2433" t="s">
        <v>3</v>
      </c>
      <c r="K2433" t="s">
        <v>138</v>
      </c>
      <c r="L2433" t="s">
        <v>7135</v>
      </c>
      <c r="M2433" t="s">
        <v>7136</v>
      </c>
      <c r="N2433">
        <v>7.8513888879999998</v>
      </c>
      <c r="O2433">
        <v>0</v>
      </c>
      <c r="P2433">
        <v>1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3.0488072895155574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3.0488072895155574</v>
      </c>
    </row>
    <row r="2434" spans="1:31" x14ac:dyDescent="0.3">
      <c r="A2434">
        <v>2577306</v>
      </c>
      <c r="B2434">
        <v>1</v>
      </c>
      <c r="C2434" t="s">
        <v>80</v>
      </c>
      <c r="D2434" t="s">
        <v>90</v>
      </c>
      <c r="E2434" t="s">
        <v>166</v>
      </c>
      <c r="F2434" t="s">
        <v>7137</v>
      </c>
      <c r="G2434" t="s">
        <v>168</v>
      </c>
      <c r="H2434" t="s">
        <v>157</v>
      </c>
      <c r="I2434" t="s">
        <v>136</v>
      </c>
      <c r="J2434" t="s">
        <v>137</v>
      </c>
      <c r="K2434" t="s">
        <v>138</v>
      </c>
      <c r="L2434" t="s">
        <v>7138</v>
      </c>
      <c r="M2434" t="s">
        <v>7139</v>
      </c>
      <c r="N2434">
        <v>1.0152777770000001</v>
      </c>
      <c r="O2434">
        <v>0</v>
      </c>
      <c r="P2434">
        <v>3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0.68469842005679993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0.68469842005679993</v>
      </c>
    </row>
    <row r="2435" spans="1:31" x14ac:dyDescent="0.3">
      <c r="A2435">
        <v>2576871</v>
      </c>
      <c r="B2435">
        <v>1</v>
      </c>
      <c r="C2435" t="s">
        <v>80</v>
      </c>
      <c r="D2435" t="s">
        <v>104</v>
      </c>
      <c r="E2435" t="s">
        <v>171</v>
      </c>
      <c r="F2435" t="s">
        <v>7140</v>
      </c>
      <c r="G2435" t="s">
        <v>301</v>
      </c>
      <c r="H2435" t="s">
        <v>157</v>
      </c>
      <c r="I2435" t="s">
        <v>136</v>
      </c>
      <c r="J2435" t="s">
        <v>137</v>
      </c>
      <c r="K2435" t="s">
        <v>144</v>
      </c>
      <c r="L2435" t="s">
        <v>7141</v>
      </c>
      <c r="M2435" t="s">
        <v>7142</v>
      </c>
      <c r="N2435">
        <v>4.8191666660000001</v>
      </c>
      <c r="O2435">
        <v>0</v>
      </c>
      <c r="P2435">
        <v>207</v>
      </c>
      <c r="Q2435">
        <v>0</v>
      </c>
      <c r="R2435">
        <v>1</v>
      </c>
      <c r="S2435">
        <v>0</v>
      </c>
      <c r="T2435">
        <v>13</v>
      </c>
      <c r="U2435">
        <v>0</v>
      </c>
      <c r="V2435">
        <v>0</v>
      </c>
      <c r="W2435">
        <v>0</v>
      </c>
      <c r="X2435">
        <v>241.58305833609722</v>
      </c>
      <c r="Y2435">
        <v>0</v>
      </c>
      <c r="Z2435">
        <v>0</v>
      </c>
      <c r="AA2435">
        <v>0</v>
      </c>
      <c r="AB2435">
        <v>71.920048737400677</v>
      </c>
      <c r="AC2435">
        <v>0</v>
      </c>
      <c r="AD2435">
        <v>0</v>
      </c>
      <c r="AE2435">
        <v>313.50310707349792</v>
      </c>
    </row>
    <row r="2436" spans="1:31" x14ac:dyDescent="0.3">
      <c r="A2436">
        <v>2578022</v>
      </c>
      <c r="B2436">
        <v>1</v>
      </c>
      <c r="C2436" t="s">
        <v>80</v>
      </c>
      <c r="D2436" t="s">
        <v>108</v>
      </c>
      <c r="E2436" t="s">
        <v>155</v>
      </c>
      <c r="F2436" t="s">
        <v>3656</v>
      </c>
      <c r="G2436" t="s">
        <v>206</v>
      </c>
      <c r="H2436" t="s">
        <v>157</v>
      </c>
      <c r="I2436" t="s">
        <v>136</v>
      </c>
      <c r="J2436" t="s">
        <v>137</v>
      </c>
      <c r="K2436" t="s">
        <v>138</v>
      </c>
      <c r="L2436" t="s">
        <v>7143</v>
      </c>
      <c r="M2436" t="s">
        <v>7144</v>
      </c>
      <c r="N2436">
        <v>3.0869444439999998</v>
      </c>
      <c r="O2436">
        <v>0</v>
      </c>
      <c r="P2436">
        <v>194</v>
      </c>
      <c r="Q2436">
        <v>0</v>
      </c>
      <c r="R2436">
        <v>8</v>
      </c>
      <c r="S2436">
        <v>0</v>
      </c>
      <c r="T2436">
        <v>10</v>
      </c>
      <c r="U2436">
        <v>0</v>
      </c>
      <c r="V2436">
        <v>0</v>
      </c>
      <c r="W2436">
        <v>0</v>
      </c>
      <c r="X2436">
        <v>106.14605940762003</v>
      </c>
      <c r="Y2436">
        <v>0</v>
      </c>
      <c r="Z2436">
        <v>8.1345451414491343</v>
      </c>
      <c r="AA2436">
        <v>0</v>
      </c>
      <c r="AB2436">
        <v>13.102691350578754</v>
      </c>
      <c r="AC2436">
        <v>0</v>
      </c>
      <c r="AD2436">
        <v>0</v>
      </c>
      <c r="AE2436">
        <v>127.38329589964792</v>
      </c>
    </row>
    <row r="2437" spans="1:31" x14ac:dyDescent="0.3">
      <c r="A2437">
        <v>2578686</v>
      </c>
      <c r="B2437">
        <v>1</v>
      </c>
      <c r="C2437" t="s">
        <v>81</v>
      </c>
      <c r="D2437" t="s">
        <v>123</v>
      </c>
      <c r="E2437" t="s">
        <v>141</v>
      </c>
      <c r="F2437" t="s">
        <v>7145</v>
      </c>
      <c r="G2437" t="s">
        <v>134</v>
      </c>
      <c r="H2437" t="s">
        <v>135</v>
      </c>
      <c r="I2437" t="s">
        <v>136</v>
      </c>
      <c r="J2437" t="s">
        <v>137</v>
      </c>
      <c r="K2437" t="s">
        <v>138</v>
      </c>
      <c r="L2437" t="s">
        <v>7146</v>
      </c>
      <c r="M2437" t="s">
        <v>7147</v>
      </c>
      <c r="N2437">
        <v>2.3675000000000002</v>
      </c>
      <c r="O2437">
        <v>1</v>
      </c>
      <c r="P2437">
        <v>951</v>
      </c>
      <c r="Q2437">
        <v>26</v>
      </c>
      <c r="R2437">
        <v>132</v>
      </c>
      <c r="S2437">
        <v>3</v>
      </c>
      <c r="T2437">
        <v>102</v>
      </c>
      <c r="U2437">
        <v>0</v>
      </c>
      <c r="V2437">
        <v>0</v>
      </c>
      <c r="W2437">
        <v>0.54864492223999994</v>
      </c>
      <c r="X2437">
        <v>282.43166220274554</v>
      </c>
      <c r="Y2437">
        <v>24.034279305144079</v>
      </c>
      <c r="Z2437">
        <v>189.81093189641228</v>
      </c>
      <c r="AA2437">
        <v>9.1686641629487102</v>
      </c>
      <c r="AB2437">
        <v>89.19488129726038</v>
      </c>
      <c r="AC2437">
        <v>0</v>
      </c>
      <c r="AD2437">
        <v>0</v>
      </c>
      <c r="AE2437">
        <v>595.18906378675092</v>
      </c>
    </row>
    <row r="2438" spans="1:31" x14ac:dyDescent="0.3">
      <c r="A2438">
        <v>2577667</v>
      </c>
      <c r="B2438">
        <v>1</v>
      </c>
      <c r="C2438" t="s">
        <v>80</v>
      </c>
      <c r="D2438" t="s">
        <v>101</v>
      </c>
      <c r="E2438" t="s">
        <v>147</v>
      </c>
      <c r="F2438" t="s">
        <v>7148</v>
      </c>
      <c r="G2438" t="s">
        <v>134</v>
      </c>
      <c r="H2438" t="s">
        <v>135</v>
      </c>
      <c r="I2438" t="s">
        <v>136</v>
      </c>
      <c r="J2438" t="s">
        <v>137</v>
      </c>
      <c r="K2438" t="s">
        <v>138</v>
      </c>
      <c r="L2438" t="s">
        <v>7149</v>
      </c>
      <c r="M2438" t="s">
        <v>7040</v>
      </c>
      <c r="N2438">
        <v>0.263055555</v>
      </c>
      <c r="O2438">
        <v>25</v>
      </c>
      <c r="P2438">
        <v>886</v>
      </c>
      <c r="Q2438">
        <v>48</v>
      </c>
      <c r="R2438">
        <v>26</v>
      </c>
      <c r="S2438">
        <v>38</v>
      </c>
      <c r="T2438">
        <v>130</v>
      </c>
      <c r="U2438">
        <v>5</v>
      </c>
      <c r="V2438">
        <v>0</v>
      </c>
      <c r="W2438">
        <v>5.0047979974381578</v>
      </c>
      <c r="X2438">
        <v>56.037582102440233</v>
      </c>
      <c r="Y2438">
        <v>114.15095494603098</v>
      </c>
      <c r="Z2438">
        <v>2.750622573857711</v>
      </c>
      <c r="AA2438">
        <v>108.64982108485141</v>
      </c>
      <c r="AB2438">
        <v>21.01346733074956</v>
      </c>
      <c r="AC2438">
        <v>69.143920634319869</v>
      </c>
      <c r="AD2438">
        <v>0</v>
      </c>
      <c r="AE2438">
        <v>376.7511666696879</v>
      </c>
    </row>
    <row r="2439" spans="1:31" x14ac:dyDescent="0.3">
      <c r="A2439">
        <v>2578331</v>
      </c>
      <c r="B2439">
        <v>1</v>
      </c>
      <c r="C2439" t="s">
        <v>80</v>
      </c>
      <c r="D2439" t="s">
        <v>103</v>
      </c>
      <c r="E2439" t="s">
        <v>147</v>
      </c>
      <c r="F2439" t="s">
        <v>7150</v>
      </c>
      <c r="G2439" t="s">
        <v>134</v>
      </c>
      <c r="H2439" t="s">
        <v>135</v>
      </c>
      <c r="I2439" t="s">
        <v>136</v>
      </c>
      <c r="J2439" t="s">
        <v>137</v>
      </c>
      <c r="K2439" t="s">
        <v>138</v>
      </c>
      <c r="L2439" t="s">
        <v>7151</v>
      </c>
      <c r="M2439" t="s">
        <v>7152</v>
      </c>
      <c r="N2439">
        <v>1.581388888</v>
      </c>
      <c r="O2439">
        <v>0</v>
      </c>
      <c r="P2439">
        <v>0</v>
      </c>
      <c r="Q2439">
        <v>0</v>
      </c>
      <c r="R2439">
        <v>0</v>
      </c>
      <c r="S2439">
        <v>10</v>
      </c>
      <c r="T2439">
        <v>0</v>
      </c>
      <c r="U2439">
        <v>4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138.15642646208661</v>
      </c>
      <c r="AB2439">
        <v>0</v>
      </c>
      <c r="AC2439">
        <v>740.77096447627491</v>
      </c>
      <c r="AD2439">
        <v>0</v>
      </c>
      <c r="AE2439">
        <v>878.92739093836155</v>
      </c>
    </row>
    <row r="2440" spans="1:31" x14ac:dyDescent="0.3">
      <c r="A2440">
        <v>2577730</v>
      </c>
      <c r="B2440">
        <v>1</v>
      </c>
      <c r="C2440" t="s">
        <v>80</v>
      </c>
      <c r="D2440" t="s">
        <v>93</v>
      </c>
      <c r="E2440" t="s">
        <v>171</v>
      </c>
      <c r="F2440" t="s">
        <v>7153</v>
      </c>
      <c r="G2440" t="s">
        <v>190</v>
      </c>
      <c r="H2440" t="s">
        <v>157</v>
      </c>
      <c r="I2440" t="s">
        <v>136</v>
      </c>
      <c r="J2440" t="s">
        <v>137</v>
      </c>
      <c r="K2440" t="s">
        <v>138</v>
      </c>
      <c r="L2440" t="s">
        <v>7154</v>
      </c>
      <c r="M2440" t="s">
        <v>7155</v>
      </c>
      <c r="N2440">
        <v>2.7</v>
      </c>
      <c r="O2440">
        <v>0</v>
      </c>
      <c r="P2440">
        <v>2</v>
      </c>
      <c r="Q2440">
        <v>0</v>
      </c>
      <c r="R2440">
        <v>4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0.72599758087949995</v>
      </c>
      <c r="Y2440">
        <v>0</v>
      </c>
      <c r="Z2440">
        <v>18.766986929735399</v>
      </c>
      <c r="AA2440">
        <v>0</v>
      </c>
      <c r="AB2440">
        <v>0</v>
      </c>
      <c r="AC2440">
        <v>0</v>
      </c>
      <c r="AD2440">
        <v>0</v>
      </c>
      <c r="AE2440">
        <v>19.4929845106149</v>
      </c>
    </row>
    <row r="2441" spans="1:31" x14ac:dyDescent="0.3">
      <c r="A2441">
        <v>2578563</v>
      </c>
      <c r="B2441">
        <v>1</v>
      </c>
      <c r="C2441" t="s">
        <v>80</v>
      </c>
      <c r="D2441" t="s">
        <v>101</v>
      </c>
      <c r="E2441" t="s">
        <v>184</v>
      </c>
      <c r="F2441" t="s">
        <v>7156</v>
      </c>
      <c r="G2441" t="s">
        <v>149</v>
      </c>
      <c r="H2441" t="s">
        <v>135</v>
      </c>
      <c r="I2441" t="s">
        <v>136</v>
      </c>
      <c r="J2441" t="s">
        <v>137</v>
      </c>
      <c r="K2441" t="s">
        <v>138</v>
      </c>
      <c r="L2441" t="s">
        <v>7157</v>
      </c>
      <c r="M2441" t="s">
        <v>7158</v>
      </c>
      <c r="N2441">
        <v>1.755833333</v>
      </c>
      <c r="O2441">
        <v>0</v>
      </c>
      <c r="P2441">
        <v>5</v>
      </c>
      <c r="Q2441">
        <v>0</v>
      </c>
      <c r="R2441">
        <v>5</v>
      </c>
      <c r="S2441">
        <v>0</v>
      </c>
      <c r="T2441">
        <v>2</v>
      </c>
      <c r="U2441">
        <v>0</v>
      </c>
      <c r="V2441">
        <v>0</v>
      </c>
      <c r="W2441">
        <v>0</v>
      </c>
      <c r="X2441">
        <v>1.5855328018247201</v>
      </c>
      <c r="Y2441">
        <v>0</v>
      </c>
      <c r="Z2441">
        <v>4.340426821990123</v>
      </c>
      <c r="AA2441">
        <v>0</v>
      </c>
      <c r="AB2441">
        <v>18.346188370395399</v>
      </c>
      <c r="AC2441">
        <v>0</v>
      </c>
      <c r="AD2441">
        <v>0</v>
      </c>
      <c r="AE2441">
        <v>24.272147994210243</v>
      </c>
    </row>
    <row r="2442" spans="1:31" x14ac:dyDescent="0.3">
      <c r="A2442">
        <v>2577790</v>
      </c>
      <c r="B2442">
        <v>1</v>
      </c>
      <c r="C2442" t="s">
        <v>80</v>
      </c>
      <c r="D2442" t="s">
        <v>84</v>
      </c>
      <c r="E2442" t="s">
        <v>184</v>
      </c>
      <c r="F2442" t="s">
        <v>7159</v>
      </c>
      <c r="G2442" t="s">
        <v>134</v>
      </c>
      <c r="H2442" t="s">
        <v>135</v>
      </c>
      <c r="I2442" t="s">
        <v>136</v>
      </c>
      <c r="J2442" t="s">
        <v>137</v>
      </c>
      <c r="K2442" t="s">
        <v>138</v>
      </c>
      <c r="L2442" t="s">
        <v>7160</v>
      </c>
      <c r="M2442" t="s">
        <v>7161</v>
      </c>
      <c r="N2442">
        <v>2.8955555550000001</v>
      </c>
      <c r="O2442">
        <v>14</v>
      </c>
      <c r="P2442">
        <v>1399</v>
      </c>
      <c r="Q2442">
        <v>3</v>
      </c>
      <c r="R2442">
        <v>246</v>
      </c>
      <c r="S2442">
        <v>10</v>
      </c>
      <c r="T2442">
        <v>176</v>
      </c>
      <c r="U2442">
        <v>0</v>
      </c>
      <c r="V2442">
        <v>0</v>
      </c>
      <c r="W2442">
        <v>17.966410282717291</v>
      </c>
      <c r="X2442">
        <v>791.27207937947162</v>
      </c>
      <c r="Y2442">
        <v>63.273553365378248</v>
      </c>
      <c r="Z2442">
        <v>451.71730780314681</v>
      </c>
      <c r="AA2442">
        <v>51.213247132962216</v>
      </c>
      <c r="AB2442">
        <v>490.86395304673954</v>
      </c>
      <c r="AC2442">
        <v>0</v>
      </c>
      <c r="AD2442">
        <v>0</v>
      </c>
      <c r="AE2442">
        <v>1866.3065510104157</v>
      </c>
    </row>
    <row r="2443" spans="1:31" x14ac:dyDescent="0.3">
      <c r="A2443">
        <v>2578872</v>
      </c>
      <c r="B2443">
        <v>1</v>
      </c>
      <c r="C2443" t="s">
        <v>80</v>
      </c>
      <c r="D2443" t="s">
        <v>83</v>
      </c>
      <c r="E2443" t="s">
        <v>166</v>
      </c>
      <c r="F2443" t="s">
        <v>7162</v>
      </c>
      <c r="G2443" t="s">
        <v>168</v>
      </c>
      <c r="H2443" t="s">
        <v>157</v>
      </c>
      <c r="I2443" t="s">
        <v>136</v>
      </c>
      <c r="J2443" t="s">
        <v>137</v>
      </c>
      <c r="K2443" t="s">
        <v>138</v>
      </c>
      <c r="L2443" t="s">
        <v>7163</v>
      </c>
      <c r="M2443" t="s">
        <v>7164</v>
      </c>
      <c r="N2443">
        <v>0.84555555500000001</v>
      </c>
      <c r="O2443">
        <v>0</v>
      </c>
      <c r="P2443">
        <v>2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0.47979263445960002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0.47979263445960002</v>
      </c>
    </row>
    <row r="2444" spans="1:31" x14ac:dyDescent="0.3">
      <c r="A2444">
        <v>2577836</v>
      </c>
      <c r="B2444">
        <v>1</v>
      </c>
      <c r="C2444" t="s">
        <v>80</v>
      </c>
      <c r="D2444" t="s">
        <v>103</v>
      </c>
      <c r="E2444" t="s">
        <v>184</v>
      </c>
      <c r="F2444" t="s">
        <v>7165</v>
      </c>
      <c r="G2444" t="s">
        <v>134</v>
      </c>
      <c r="H2444" t="s">
        <v>135</v>
      </c>
      <c r="I2444" t="s">
        <v>136</v>
      </c>
      <c r="J2444" t="s">
        <v>137</v>
      </c>
      <c r="K2444" t="s">
        <v>138</v>
      </c>
      <c r="L2444" t="s">
        <v>7166</v>
      </c>
      <c r="M2444" t="s">
        <v>7167</v>
      </c>
      <c r="N2444">
        <v>0.54861111100000004</v>
      </c>
      <c r="O2444">
        <v>0</v>
      </c>
      <c r="P2444">
        <v>767</v>
      </c>
      <c r="Q2444">
        <v>0</v>
      </c>
      <c r="R2444">
        <v>0</v>
      </c>
      <c r="S2444">
        <v>0</v>
      </c>
      <c r="T2444">
        <v>289</v>
      </c>
      <c r="U2444">
        <v>0</v>
      </c>
      <c r="V2444">
        <v>0</v>
      </c>
      <c r="W2444">
        <v>0</v>
      </c>
      <c r="X2444">
        <v>76.406682188553134</v>
      </c>
      <c r="Y2444">
        <v>0</v>
      </c>
      <c r="Z2444">
        <v>0</v>
      </c>
      <c r="AA2444">
        <v>0</v>
      </c>
      <c r="AB2444">
        <v>121.38490265753532</v>
      </c>
      <c r="AC2444">
        <v>0</v>
      </c>
      <c r="AD2444">
        <v>0</v>
      </c>
      <c r="AE2444">
        <v>197.79158484608845</v>
      </c>
    </row>
    <row r="2445" spans="1:31" x14ac:dyDescent="0.3">
      <c r="A2445">
        <v>2577982</v>
      </c>
      <c r="B2445">
        <v>1</v>
      </c>
      <c r="C2445" t="s">
        <v>80</v>
      </c>
      <c r="D2445" t="s">
        <v>99</v>
      </c>
      <c r="E2445" t="s">
        <v>171</v>
      </c>
      <c r="F2445" t="s">
        <v>7168</v>
      </c>
      <c r="G2445" t="s">
        <v>190</v>
      </c>
      <c r="H2445" t="s">
        <v>157</v>
      </c>
      <c r="I2445" t="s">
        <v>136</v>
      </c>
      <c r="J2445" t="s">
        <v>137</v>
      </c>
      <c r="K2445" t="s">
        <v>138</v>
      </c>
      <c r="L2445" t="s">
        <v>7169</v>
      </c>
      <c r="M2445" t="s">
        <v>7170</v>
      </c>
      <c r="N2445">
        <v>2.5130555550000002</v>
      </c>
      <c r="O2445">
        <v>0</v>
      </c>
      <c r="P2445">
        <v>55</v>
      </c>
      <c r="Q2445">
        <v>0</v>
      </c>
      <c r="R2445">
        <v>0</v>
      </c>
      <c r="S2445">
        <v>0</v>
      </c>
      <c r="T2445">
        <v>17</v>
      </c>
      <c r="U2445">
        <v>0</v>
      </c>
      <c r="V2445">
        <v>0</v>
      </c>
      <c r="W2445">
        <v>0</v>
      </c>
      <c r="X2445">
        <v>26.567056333616126</v>
      </c>
      <c r="Y2445">
        <v>0</v>
      </c>
      <c r="Z2445">
        <v>0</v>
      </c>
      <c r="AA2445">
        <v>0</v>
      </c>
      <c r="AB2445">
        <v>26.739269561043987</v>
      </c>
      <c r="AC2445">
        <v>0</v>
      </c>
      <c r="AD2445">
        <v>0</v>
      </c>
      <c r="AE2445">
        <v>53.306325894660112</v>
      </c>
    </row>
    <row r="2446" spans="1:31" x14ac:dyDescent="0.3">
      <c r="A2446">
        <v>2578128</v>
      </c>
      <c r="B2446">
        <v>1</v>
      </c>
      <c r="C2446" t="s">
        <v>80</v>
      </c>
      <c r="D2446" t="s">
        <v>83</v>
      </c>
      <c r="E2446" t="s">
        <v>147</v>
      </c>
      <c r="F2446" t="s">
        <v>4994</v>
      </c>
      <c r="G2446" t="s">
        <v>134</v>
      </c>
      <c r="H2446" t="s">
        <v>135</v>
      </c>
      <c r="I2446" t="s">
        <v>136</v>
      </c>
      <c r="J2446" t="s">
        <v>137</v>
      </c>
      <c r="K2446" t="s">
        <v>138</v>
      </c>
      <c r="L2446" t="s">
        <v>7171</v>
      </c>
      <c r="M2446" t="s">
        <v>7172</v>
      </c>
      <c r="N2446">
        <v>0.188611111</v>
      </c>
      <c r="O2446">
        <v>0</v>
      </c>
      <c r="P2446">
        <v>0</v>
      </c>
      <c r="Q2446">
        <v>0</v>
      </c>
      <c r="R2446">
        <v>0</v>
      </c>
      <c r="S2446">
        <v>4</v>
      </c>
      <c r="T2446">
        <v>0</v>
      </c>
      <c r="U2446">
        <v>5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6.8476412248840255</v>
      </c>
      <c r="AB2446">
        <v>0</v>
      </c>
      <c r="AC2446">
        <v>79.185079770951006</v>
      </c>
      <c r="AD2446">
        <v>0</v>
      </c>
      <c r="AE2446">
        <v>86.032720995835035</v>
      </c>
    </row>
    <row r="2447" spans="1:31" x14ac:dyDescent="0.3">
      <c r="A2447">
        <v>2578248</v>
      </c>
      <c r="B2447">
        <v>1</v>
      </c>
      <c r="C2447" t="s">
        <v>81</v>
      </c>
      <c r="D2447" t="s">
        <v>123</v>
      </c>
      <c r="E2447" t="s">
        <v>141</v>
      </c>
      <c r="F2447" t="s">
        <v>832</v>
      </c>
      <c r="G2447" t="s">
        <v>134</v>
      </c>
      <c r="H2447" t="s">
        <v>135</v>
      </c>
      <c r="I2447" t="s">
        <v>136</v>
      </c>
      <c r="J2447" t="s">
        <v>137</v>
      </c>
      <c r="K2447" t="s">
        <v>138</v>
      </c>
      <c r="L2447" t="s">
        <v>7173</v>
      </c>
      <c r="M2447" t="s">
        <v>7174</v>
      </c>
      <c r="N2447">
        <v>1.6911111109999999</v>
      </c>
      <c r="O2447">
        <v>1</v>
      </c>
      <c r="P2447">
        <v>13</v>
      </c>
      <c r="Q2447">
        <v>0</v>
      </c>
      <c r="R2447">
        <v>36</v>
      </c>
      <c r="S2447">
        <v>14</v>
      </c>
      <c r="T2447">
        <v>419</v>
      </c>
      <c r="U2447">
        <v>15</v>
      </c>
      <c r="V2447">
        <v>17</v>
      </c>
      <c r="W2447">
        <v>0.35002909504000002</v>
      </c>
      <c r="X2447">
        <v>6.3333109152899851</v>
      </c>
      <c r="Y2447">
        <v>0</v>
      </c>
      <c r="Z2447">
        <v>41.767424329704511</v>
      </c>
      <c r="AA2447">
        <v>548.99264415474011</v>
      </c>
      <c r="AB2447">
        <v>1106.0146793684517</v>
      </c>
      <c r="AC2447">
        <v>5271.8096746536285</v>
      </c>
      <c r="AD2447">
        <v>1073.013040839156</v>
      </c>
      <c r="AE2447">
        <v>8048.2808033560104</v>
      </c>
    </row>
    <row r="2448" spans="1:31" x14ac:dyDescent="0.3">
      <c r="A2448">
        <v>2578317</v>
      </c>
      <c r="B2448">
        <v>1</v>
      </c>
      <c r="C2448" t="s">
        <v>80</v>
      </c>
      <c r="D2448" t="s">
        <v>96</v>
      </c>
      <c r="E2448" t="s">
        <v>132</v>
      </c>
      <c r="F2448" t="s">
        <v>7175</v>
      </c>
      <c r="G2448" t="s">
        <v>7176</v>
      </c>
      <c r="H2448" t="s">
        <v>135</v>
      </c>
      <c r="I2448" t="s">
        <v>136</v>
      </c>
      <c r="J2448" t="s">
        <v>137</v>
      </c>
      <c r="K2448" t="s">
        <v>138</v>
      </c>
      <c r="L2448" t="s">
        <v>7177</v>
      </c>
      <c r="M2448" t="s">
        <v>7178</v>
      </c>
      <c r="N2448">
        <v>4.5983333330000002</v>
      </c>
      <c r="O2448">
        <v>0</v>
      </c>
      <c r="P2448">
        <v>1</v>
      </c>
      <c r="Q2448">
        <v>4</v>
      </c>
      <c r="R2448">
        <v>0</v>
      </c>
      <c r="S2448">
        <v>11</v>
      </c>
      <c r="T2448">
        <v>0</v>
      </c>
      <c r="U2448">
        <v>2</v>
      </c>
      <c r="V2448">
        <v>0</v>
      </c>
      <c r="W2448">
        <v>0</v>
      </c>
      <c r="X2448">
        <v>1.0294413865200001</v>
      </c>
      <c r="Y2448">
        <v>54.994899434431943</v>
      </c>
      <c r="Z2448">
        <v>0</v>
      </c>
      <c r="AA2448">
        <v>331.92822737549869</v>
      </c>
      <c r="AB2448">
        <v>0</v>
      </c>
      <c r="AC2448">
        <v>3754.2920900738591</v>
      </c>
      <c r="AD2448">
        <v>0</v>
      </c>
      <c r="AE2448">
        <v>4142.2446582703096</v>
      </c>
    </row>
    <row r="2449" spans="1:31" x14ac:dyDescent="0.3">
      <c r="A2449">
        <v>2577776</v>
      </c>
      <c r="B2449">
        <v>1</v>
      </c>
      <c r="C2449" t="s">
        <v>80</v>
      </c>
      <c r="D2449" t="s">
        <v>83</v>
      </c>
      <c r="E2449" t="s">
        <v>132</v>
      </c>
      <c r="F2449" t="s">
        <v>7179</v>
      </c>
      <c r="G2449" t="s">
        <v>134</v>
      </c>
      <c r="H2449" t="s">
        <v>135</v>
      </c>
      <c r="I2449" t="s">
        <v>136</v>
      </c>
      <c r="J2449" t="s">
        <v>137</v>
      </c>
      <c r="K2449" t="s">
        <v>138</v>
      </c>
      <c r="L2449" t="s">
        <v>7180</v>
      </c>
      <c r="M2449" t="s">
        <v>7181</v>
      </c>
      <c r="N2449">
        <v>0.21833333299999999</v>
      </c>
      <c r="O2449">
        <v>0</v>
      </c>
      <c r="P2449">
        <v>883</v>
      </c>
      <c r="Q2449">
        <v>2</v>
      </c>
      <c r="R2449">
        <v>0</v>
      </c>
      <c r="S2449">
        <v>8</v>
      </c>
      <c r="T2449">
        <v>553</v>
      </c>
      <c r="U2449">
        <v>20</v>
      </c>
      <c r="V2449">
        <v>16</v>
      </c>
      <c r="W2449">
        <v>0</v>
      </c>
      <c r="X2449">
        <v>45.113350419374733</v>
      </c>
      <c r="Y2449">
        <v>0.17788930382372498</v>
      </c>
      <c r="Z2449">
        <v>0</v>
      </c>
      <c r="AA2449">
        <v>21.664094852994886</v>
      </c>
      <c r="AB2449">
        <v>172.98482565846771</v>
      </c>
      <c r="AC2449">
        <v>1031.5479648297992</v>
      </c>
      <c r="AD2449">
        <v>55.416866179209094</v>
      </c>
      <c r="AE2449">
        <v>1326.9049912436694</v>
      </c>
    </row>
    <row r="2450" spans="1:31" x14ac:dyDescent="0.3">
      <c r="A2450">
        <v>2577770</v>
      </c>
      <c r="B2450">
        <v>1</v>
      </c>
      <c r="C2450" t="s">
        <v>81</v>
      </c>
      <c r="D2450" t="s">
        <v>113</v>
      </c>
      <c r="E2450" t="s">
        <v>184</v>
      </c>
      <c r="F2450" t="s">
        <v>7182</v>
      </c>
      <c r="G2450" t="s">
        <v>149</v>
      </c>
      <c r="H2450" t="s">
        <v>135</v>
      </c>
      <c r="I2450" t="s">
        <v>136</v>
      </c>
      <c r="J2450" t="s">
        <v>137</v>
      </c>
      <c r="K2450" t="s">
        <v>138</v>
      </c>
      <c r="L2450" t="s">
        <v>7183</v>
      </c>
      <c r="M2450" t="s">
        <v>7184</v>
      </c>
      <c r="N2450">
        <v>1.259166666</v>
      </c>
      <c r="O2450">
        <v>0</v>
      </c>
      <c r="P2450">
        <v>161</v>
      </c>
      <c r="Q2450">
        <v>0</v>
      </c>
      <c r="R2450">
        <v>32</v>
      </c>
      <c r="S2450">
        <v>0</v>
      </c>
      <c r="T2450">
        <v>16</v>
      </c>
      <c r="U2450">
        <v>0</v>
      </c>
      <c r="V2450">
        <v>0</v>
      </c>
      <c r="W2450">
        <v>0</v>
      </c>
      <c r="X2450">
        <v>36.952472823252592</v>
      </c>
      <c r="Y2450">
        <v>0</v>
      </c>
      <c r="Z2450">
        <v>75.944580549851338</v>
      </c>
      <c r="AA2450">
        <v>0</v>
      </c>
      <c r="AB2450">
        <v>10.088260412251078</v>
      </c>
      <c r="AC2450">
        <v>0</v>
      </c>
      <c r="AD2450">
        <v>0</v>
      </c>
      <c r="AE2450">
        <v>122.985313785355</v>
      </c>
    </row>
    <row r="2451" spans="1:31" x14ac:dyDescent="0.3">
      <c r="A2451">
        <v>2577942</v>
      </c>
      <c r="B2451">
        <v>1</v>
      </c>
      <c r="C2451" t="s">
        <v>80</v>
      </c>
      <c r="D2451" t="s">
        <v>106</v>
      </c>
      <c r="E2451" t="s">
        <v>184</v>
      </c>
      <c r="F2451" t="s">
        <v>7185</v>
      </c>
      <c r="G2451" t="s">
        <v>149</v>
      </c>
      <c r="H2451" t="s">
        <v>135</v>
      </c>
      <c r="I2451" t="s">
        <v>136</v>
      </c>
      <c r="J2451" t="s">
        <v>137</v>
      </c>
      <c r="K2451" t="s">
        <v>138</v>
      </c>
      <c r="L2451" t="s">
        <v>7186</v>
      </c>
      <c r="M2451" t="s">
        <v>7187</v>
      </c>
      <c r="N2451">
        <v>5.5149999999999997</v>
      </c>
      <c r="O2451">
        <v>1</v>
      </c>
      <c r="P2451">
        <v>0</v>
      </c>
      <c r="Q2451">
        <v>12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0.95384899490242492</v>
      </c>
      <c r="X2451">
        <v>0</v>
      </c>
      <c r="Y2451">
        <v>766.95449544741575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767.90834444231814</v>
      </c>
    </row>
    <row r="2452" spans="1:31" x14ac:dyDescent="0.3">
      <c r="A2452">
        <v>2578291</v>
      </c>
      <c r="B2452">
        <v>1</v>
      </c>
      <c r="C2452" t="s">
        <v>80</v>
      </c>
      <c r="D2452" t="s">
        <v>104</v>
      </c>
      <c r="E2452" t="s">
        <v>171</v>
      </c>
      <c r="F2452" t="s">
        <v>1967</v>
      </c>
      <c r="G2452" t="s">
        <v>190</v>
      </c>
      <c r="H2452" t="s">
        <v>157</v>
      </c>
      <c r="I2452" t="s">
        <v>136</v>
      </c>
      <c r="J2452" t="s">
        <v>137</v>
      </c>
      <c r="K2452" t="s">
        <v>138</v>
      </c>
      <c r="L2452" t="s">
        <v>7188</v>
      </c>
      <c r="M2452" t="s">
        <v>7189</v>
      </c>
      <c r="N2452">
        <v>8.7797222220000002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1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69.539569513733838</v>
      </c>
      <c r="AE2452">
        <v>69.539569513733838</v>
      </c>
    </row>
    <row r="2453" spans="1:31" x14ac:dyDescent="0.3">
      <c r="A2453">
        <v>2577813</v>
      </c>
      <c r="B2453">
        <v>1</v>
      </c>
      <c r="C2453" t="s">
        <v>80</v>
      </c>
      <c r="D2453" t="s">
        <v>104</v>
      </c>
      <c r="E2453" t="s">
        <v>184</v>
      </c>
      <c r="F2453" t="s">
        <v>7190</v>
      </c>
      <c r="G2453" t="s">
        <v>149</v>
      </c>
      <c r="H2453" t="s">
        <v>135</v>
      </c>
      <c r="I2453" t="s">
        <v>136</v>
      </c>
      <c r="J2453" t="s">
        <v>137</v>
      </c>
      <c r="K2453" t="s">
        <v>138</v>
      </c>
      <c r="L2453" t="s">
        <v>7191</v>
      </c>
      <c r="M2453" t="s">
        <v>7192</v>
      </c>
      <c r="N2453">
        <v>1.885</v>
      </c>
      <c r="O2453">
        <v>0</v>
      </c>
      <c r="P2453">
        <v>109</v>
      </c>
      <c r="Q2453">
        <v>0</v>
      </c>
      <c r="R2453">
        <v>5</v>
      </c>
      <c r="S2453">
        <v>0</v>
      </c>
      <c r="T2453">
        <v>22</v>
      </c>
      <c r="U2453">
        <v>0</v>
      </c>
      <c r="V2453">
        <v>0</v>
      </c>
      <c r="W2453">
        <v>0</v>
      </c>
      <c r="X2453">
        <v>50.741110010099931</v>
      </c>
      <c r="Y2453">
        <v>0</v>
      </c>
      <c r="Z2453">
        <v>0.79792375242463998</v>
      </c>
      <c r="AA2453">
        <v>0</v>
      </c>
      <c r="AB2453">
        <v>37.447800064783706</v>
      </c>
      <c r="AC2453">
        <v>0</v>
      </c>
      <c r="AD2453">
        <v>0</v>
      </c>
      <c r="AE2453">
        <v>88.986833827308274</v>
      </c>
    </row>
    <row r="2454" spans="1:31" x14ac:dyDescent="0.3">
      <c r="A2454">
        <v>2577899</v>
      </c>
      <c r="B2454">
        <v>1</v>
      </c>
      <c r="C2454" t="s">
        <v>80</v>
      </c>
      <c r="D2454" t="s">
        <v>99</v>
      </c>
      <c r="E2454" t="s">
        <v>141</v>
      </c>
      <c r="F2454" t="s">
        <v>7193</v>
      </c>
      <c r="G2454" t="s">
        <v>301</v>
      </c>
      <c r="H2454" t="s">
        <v>135</v>
      </c>
      <c r="I2454" t="s">
        <v>136</v>
      </c>
      <c r="J2454" t="s">
        <v>137</v>
      </c>
      <c r="K2454" t="s">
        <v>144</v>
      </c>
      <c r="L2454" t="s">
        <v>7194</v>
      </c>
      <c r="M2454" t="s">
        <v>7195</v>
      </c>
      <c r="N2454">
        <v>6.9141666659999999</v>
      </c>
      <c r="O2454">
        <v>4</v>
      </c>
      <c r="P2454">
        <v>590</v>
      </c>
      <c r="Q2454">
        <v>1</v>
      </c>
      <c r="R2454">
        <v>39</v>
      </c>
      <c r="S2454">
        <v>2</v>
      </c>
      <c r="T2454">
        <v>73</v>
      </c>
      <c r="U2454">
        <v>0</v>
      </c>
      <c r="V2454">
        <v>0</v>
      </c>
      <c r="W2454">
        <v>189.55588044678066</v>
      </c>
      <c r="X2454">
        <v>742.49509421046673</v>
      </c>
      <c r="Y2454">
        <v>2.4777557857313499</v>
      </c>
      <c r="Z2454">
        <v>28.638799714262678</v>
      </c>
      <c r="AA2454">
        <v>595.8803578725408</v>
      </c>
      <c r="AB2454">
        <v>467.06380336185714</v>
      </c>
      <c r="AC2454">
        <v>0</v>
      </c>
      <c r="AD2454">
        <v>0</v>
      </c>
      <c r="AE2454">
        <v>2026.1116913916394</v>
      </c>
    </row>
    <row r="2455" spans="1:31" x14ac:dyDescent="0.3">
      <c r="A2455">
        <v>2578503</v>
      </c>
      <c r="B2455">
        <v>1</v>
      </c>
      <c r="C2455" t="s">
        <v>80</v>
      </c>
      <c r="D2455" t="s">
        <v>84</v>
      </c>
      <c r="E2455" t="s">
        <v>184</v>
      </c>
      <c r="F2455" t="s">
        <v>7196</v>
      </c>
      <c r="G2455" t="s">
        <v>149</v>
      </c>
      <c r="H2455" t="s">
        <v>135</v>
      </c>
      <c r="I2455" t="s">
        <v>136</v>
      </c>
      <c r="J2455" t="s">
        <v>137</v>
      </c>
      <c r="K2455" t="s">
        <v>138</v>
      </c>
      <c r="L2455" t="s">
        <v>7197</v>
      </c>
      <c r="M2455" t="s">
        <v>7198</v>
      </c>
      <c r="N2455">
        <v>6.0938888880000004</v>
      </c>
      <c r="O2455">
        <v>0</v>
      </c>
      <c r="P2455">
        <v>20</v>
      </c>
      <c r="Q2455">
        <v>0</v>
      </c>
      <c r="R2455">
        <v>0</v>
      </c>
      <c r="S2455">
        <v>0</v>
      </c>
      <c r="T2455">
        <v>10</v>
      </c>
      <c r="U2455">
        <v>0</v>
      </c>
      <c r="V2455">
        <v>0</v>
      </c>
      <c r="W2455">
        <v>0</v>
      </c>
      <c r="X2455">
        <v>28.658489933802787</v>
      </c>
      <c r="Y2455">
        <v>0</v>
      </c>
      <c r="Z2455">
        <v>0</v>
      </c>
      <c r="AA2455">
        <v>0</v>
      </c>
      <c r="AB2455">
        <v>173.53751834043527</v>
      </c>
      <c r="AC2455">
        <v>0</v>
      </c>
      <c r="AD2455">
        <v>0</v>
      </c>
      <c r="AE2455">
        <v>202.19600827423807</v>
      </c>
    </row>
    <row r="2456" spans="1:31" x14ac:dyDescent="0.3">
      <c r="A2456">
        <v>2578689</v>
      </c>
      <c r="B2456">
        <v>1</v>
      </c>
      <c r="C2456" t="s">
        <v>80</v>
      </c>
      <c r="D2456" t="s">
        <v>93</v>
      </c>
      <c r="E2456" t="s">
        <v>155</v>
      </c>
      <c r="F2456" t="s">
        <v>7199</v>
      </c>
      <c r="G2456" t="s">
        <v>206</v>
      </c>
      <c r="H2456" t="s">
        <v>157</v>
      </c>
      <c r="I2456" t="s">
        <v>136</v>
      </c>
      <c r="J2456" t="s">
        <v>137</v>
      </c>
      <c r="K2456" t="s">
        <v>138</v>
      </c>
      <c r="L2456" t="s">
        <v>7200</v>
      </c>
      <c r="M2456" t="s">
        <v>7201</v>
      </c>
      <c r="N2456">
        <v>2.5591666659999999</v>
      </c>
      <c r="O2456">
        <v>0</v>
      </c>
      <c r="P2456">
        <v>8</v>
      </c>
      <c r="Q2456">
        <v>0</v>
      </c>
      <c r="R2456">
        <v>10</v>
      </c>
      <c r="S2456">
        <v>0</v>
      </c>
      <c r="T2456">
        <v>6</v>
      </c>
      <c r="U2456">
        <v>0</v>
      </c>
      <c r="V2456">
        <v>0</v>
      </c>
      <c r="W2456">
        <v>0</v>
      </c>
      <c r="X2456">
        <v>5.1184872155305507</v>
      </c>
      <c r="Y2456">
        <v>0</v>
      </c>
      <c r="Z2456">
        <v>108.68738771758332</v>
      </c>
      <c r="AA2456">
        <v>0</v>
      </c>
      <c r="AB2456">
        <v>33.832200427848306</v>
      </c>
      <c r="AC2456">
        <v>0</v>
      </c>
      <c r="AD2456">
        <v>0</v>
      </c>
      <c r="AE2456">
        <v>147.63807536096218</v>
      </c>
    </row>
    <row r="2457" spans="1:31" x14ac:dyDescent="0.3">
      <c r="A2457">
        <v>2578520</v>
      </c>
      <c r="B2457">
        <v>1</v>
      </c>
      <c r="C2457" t="s">
        <v>81</v>
      </c>
      <c r="D2457" t="s">
        <v>128</v>
      </c>
      <c r="E2457" t="s">
        <v>184</v>
      </c>
      <c r="F2457" t="s">
        <v>7202</v>
      </c>
      <c r="G2457" t="s">
        <v>134</v>
      </c>
      <c r="H2457" t="s">
        <v>135</v>
      </c>
      <c r="I2457" t="s">
        <v>136</v>
      </c>
      <c r="J2457" t="s">
        <v>137</v>
      </c>
      <c r="K2457" t="s">
        <v>138</v>
      </c>
      <c r="L2457" t="s">
        <v>7203</v>
      </c>
      <c r="M2457" t="s">
        <v>7204</v>
      </c>
      <c r="N2457">
        <v>2.2066666659999998</v>
      </c>
      <c r="O2457">
        <v>0</v>
      </c>
      <c r="P2457">
        <v>1109</v>
      </c>
      <c r="Q2457">
        <v>0</v>
      </c>
      <c r="R2457">
        <v>0</v>
      </c>
      <c r="S2457">
        <v>0</v>
      </c>
      <c r="T2457">
        <v>20</v>
      </c>
      <c r="U2457">
        <v>0</v>
      </c>
      <c r="V2457">
        <v>0</v>
      </c>
      <c r="W2457">
        <v>0</v>
      </c>
      <c r="X2457">
        <v>501.15132873722928</v>
      </c>
      <c r="Y2457">
        <v>0</v>
      </c>
      <c r="Z2457">
        <v>0</v>
      </c>
      <c r="AA2457">
        <v>0</v>
      </c>
      <c r="AB2457">
        <v>50.355565427319178</v>
      </c>
      <c r="AC2457">
        <v>0</v>
      </c>
      <c r="AD2457">
        <v>0</v>
      </c>
      <c r="AE2457">
        <v>551.5068941645485</v>
      </c>
    </row>
    <row r="2458" spans="1:31" x14ac:dyDescent="0.3">
      <c r="A2458">
        <v>2578875</v>
      </c>
      <c r="B2458">
        <v>1</v>
      </c>
      <c r="C2458" t="s">
        <v>80</v>
      </c>
      <c r="D2458" t="s">
        <v>105</v>
      </c>
      <c r="E2458" t="s">
        <v>184</v>
      </c>
      <c r="F2458" t="s">
        <v>7205</v>
      </c>
      <c r="G2458" t="s">
        <v>1572</v>
      </c>
      <c r="H2458" t="s">
        <v>135</v>
      </c>
      <c r="I2458" t="s">
        <v>136</v>
      </c>
      <c r="J2458" t="s">
        <v>137</v>
      </c>
      <c r="K2458" t="s">
        <v>138</v>
      </c>
      <c r="L2458" t="s">
        <v>7206</v>
      </c>
      <c r="M2458" t="s">
        <v>7207</v>
      </c>
      <c r="N2458">
        <v>2.5433333330000001</v>
      </c>
      <c r="O2458">
        <v>1</v>
      </c>
      <c r="P2458">
        <v>50</v>
      </c>
      <c r="Q2458">
        <v>0</v>
      </c>
      <c r="R2458">
        <v>18</v>
      </c>
      <c r="S2458">
        <v>1</v>
      </c>
      <c r="T2458">
        <v>11</v>
      </c>
      <c r="U2458">
        <v>1</v>
      </c>
      <c r="V2458">
        <v>0</v>
      </c>
      <c r="W2458">
        <v>2.8027649148339995</v>
      </c>
      <c r="X2458">
        <v>31.013405985034876</v>
      </c>
      <c r="Y2458">
        <v>0</v>
      </c>
      <c r="Z2458">
        <v>18.762324148103382</v>
      </c>
      <c r="AA2458">
        <v>3.4651693304533331</v>
      </c>
      <c r="AB2458">
        <v>74.172904365106604</v>
      </c>
      <c r="AC2458">
        <v>605.31461528186924</v>
      </c>
      <c r="AD2458">
        <v>0</v>
      </c>
      <c r="AE2458">
        <v>735.53118402540144</v>
      </c>
    </row>
    <row r="2459" spans="1:31" x14ac:dyDescent="0.3">
      <c r="A2459">
        <v>2578211</v>
      </c>
      <c r="B2459">
        <v>1</v>
      </c>
      <c r="C2459" t="s">
        <v>80</v>
      </c>
      <c r="D2459" t="s">
        <v>93</v>
      </c>
      <c r="E2459" t="s">
        <v>171</v>
      </c>
      <c r="F2459" t="s">
        <v>4039</v>
      </c>
      <c r="G2459" t="s">
        <v>190</v>
      </c>
      <c r="H2459" t="s">
        <v>157</v>
      </c>
      <c r="I2459" t="s">
        <v>136</v>
      </c>
      <c r="J2459" t="s">
        <v>137</v>
      </c>
      <c r="K2459" t="s">
        <v>138</v>
      </c>
      <c r="L2459" t="s">
        <v>7208</v>
      </c>
      <c r="M2459" t="s">
        <v>7209</v>
      </c>
      <c r="N2459">
        <v>4.8611111109999996</v>
      </c>
      <c r="O2459">
        <v>0</v>
      </c>
      <c r="P2459">
        <v>2</v>
      </c>
      <c r="Q2459">
        <v>0</v>
      </c>
      <c r="R2459">
        <v>3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0.70170221634083996</v>
      </c>
      <c r="Y2459">
        <v>0</v>
      </c>
      <c r="Z2459">
        <v>8.7484028297697254</v>
      </c>
      <c r="AA2459">
        <v>0</v>
      </c>
      <c r="AB2459">
        <v>0</v>
      </c>
      <c r="AC2459">
        <v>0</v>
      </c>
      <c r="AD2459">
        <v>0</v>
      </c>
      <c r="AE2459">
        <v>9.4501050461105649</v>
      </c>
    </row>
    <row r="2460" spans="1:31" x14ac:dyDescent="0.3">
      <c r="A2460">
        <v>2578712</v>
      </c>
      <c r="B2460">
        <v>1</v>
      </c>
      <c r="C2460" t="s">
        <v>80</v>
      </c>
      <c r="D2460" t="s">
        <v>83</v>
      </c>
      <c r="E2460" t="s">
        <v>147</v>
      </c>
      <c r="F2460" t="s">
        <v>4994</v>
      </c>
      <c r="G2460" t="s">
        <v>134</v>
      </c>
      <c r="H2460" t="s">
        <v>135</v>
      </c>
      <c r="I2460" t="s">
        <v>136</v>
      </c>
      <c r="J2460" t="s">
        <v>137</v>
      </c>
      <c r="K2460" t="s">
        <v>138</v>
      </c>
      <c r="L2460" t="s">
        <v>7210</v>
      </c>
      <c r="M2460" t="s">
        <v>7211</v>
      </c>
      <c r="N2460">
        <v>0.198333333</v>
      </c>
      <c r="O2460">
        <v>0</v>
      </c>
      <c r="P2460">
        <v>0</v>
      </c>
      <c r="Q2460">
        <v>0</v>
      </c>
      <c r="R2460">
        <v>0</v>
      </c>
      <c r="S2460">
        <v>4</v>
      </c>
      <c r="T2460">
        <v>0</v>
      </c>
      <c r="U2460">
        <v>5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5.171866632239535</v>
      </c>
      <c r="AB2460">
        <v>0</v>
      </c>
      <c r="AC2460">
        <v>39.246412821682497</v>
      </c>
      <c r="AD2460">
        <v>0</v>
      </c>
      <c r="AE2460">
        <v>44.418279453922032</v>
      </c>
    </row>
    <row r="2461" spans="1:31" x14ac:dyDescent="0.3">
      <c r="A2461">
        <v>2577693</v>
      </c>
      <c r="B2461">
        <v>1</v>
      </c>
      <c r="C2461" t="s">
        <v>81</v>
      </c>
      <c r="D2461" t="s">
        <v>127</v>
      </c>
      <c r="E2461" t="s">
        <v>184</v>
      </c>
      <c r="F2461" t="s">
        <v>6360</v>
      </c>
      <c r="G2461" t="s">
        <v>134</v>
      </c>
      <c r="H2461" t="s">
        <v>135</v>
      </c>
      <c r="I2461" t="s">
        <v>136</v>
      </c>
      <c r="J2461" t="s">
        <v>137</v>
      </c>
      <c r="K2461" t="s">
        <v>138</v>
      </c>
      <c r="L2461" t="s">
        <v>7212</v>
      </c>
      <c r="M2461" t="s">
        <v>7213</v>
      </c>
      <c r="N2461">
        <v>3.3227777770000002</v>
      </c>
      <c r="O2461">
        <v>6</v>
      </c>
      <c r="P2461">
        <v>597</v>
      </c>
      <c r="Q2461">
        <v>106</v>
      </c>
      <c r="R2461">
        <v>51</v>
      </c>
      <c r="S2461">
        <v>10</v>
      </c>
      <c r="T2461">
        <v>69</v>
      </c>
      <c r="U2461">
        <v>1</v>
      </c>
      <c r="V2461">
        <v>0</v>
      </c>
      <c r="W2461">
        <v>4.7404480325143492</v>
      </c>
      <c r="X2461">
        <v>260.65629933553487</v>
      </c>
      <c r="Y2461">
        <v>553.11896740374084</v>
      </c>
      <c r="Z2461">
        <v>200.44822184859188</v>
      </c>
      <c r="AA2461">
        <v>151.3426087283666</v>
      </c>
      <c r="AB2461">
        <v>79.839416782088463</v>
      </c>
      <c r="AC2461">
        <v>57.019580179243924</v>
      </c>
      <c r="AD2461">
        <v>0</v>
      </c>
      <c r="AE2461">
        <v>1307.1655423100808</v>
      </c>
    </row>
    <row r="2462" spans="1:31" x14ac:dyDescent="0.3">
      <c r="A2462">
        <v>2578311</v>
      </c>
      <c r="B2462">
        <v>1</v>
      </c>
      <c r="C2462" t="s">
        <v>81</v>
      </c>
      <c r="D2462" t="s">
        <v>128</v>
      </c>
      <c r="E2462" t="s">
        <v>166</v>
      </c>
      <c r="F2462" t="s">
        <v>7214</v>
      </c>
      <c r="G2462" t="s">
        <v>168</v>
      </c>
      <c r="H2462" t="s">
        <v>157</v>
      </c>
      <c r="I2462" t="s">
        <v>136</v>
      </c>
      <c r="J2462" t="s">
        <v>137</v>
      </c>
      <c r="K2462" t="s">
        <v>138</v>
      </c>
      <c r="L2462" t="s">
        <v>7215</v>
      </c>
      <c r="M2462" t="s">
        <v>7216</v>
      </c>
      <c r="N2462">
        <v>6.6458333329999997</v>
      </c>
      <c r="O2462">
        <v>0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5.2078153533636886</v>
      </c>
      <c r="AA2462">
        <v>0</v>
      </c>
      <c r="AB2462">
        <v>0</v>
      </c>
      <c r="AC2462">
        <v>0</v>
      </c>
      <c r="AD2462">
        <v>0</v>
      </c>
      <c r="AE2462">
        <v>5.2078153533636886</v>
      </c>
    </row>
    <row r="2463" spans="1:31" x14ac:dyDescent="0.3">
      <c r="A2463">
        <v>2599954</v>
      </c>
      <c r="B2463">
        <v>1</v>
      </c>
      <c r="C2463" t="s">
        <v>80</v>
      </c>
      <c r="D2463" t="s">
        <v>101</v>
      </c>
      <c r="E2463" t="s">
        <v>184</v>
      </c>
      <c r="F2463" t="s">
        <v>7217</v>
      </c>
      <c r="G2463" t="s">
        <v>1218</v>
      </c>
      <c r="H2463" t="s">
        <v>135</v>
      </c>
      <c r="I2463" t="s">
        <v>136</v>
      </c>
      <c r="J2463" t="s">
        <v>137</v>
      </c>
      <c r="K2463" t="s">
        <v>138</v>
      </c>
      <c r="L2463" t="s">
        <v>7218</v>
      </c>
      <c r="M2463" t="s">
        <v>7219</v>
      </c>
      <c r="N2463">
        <v>5.4872222219999998</v>
      </c>
      <c r="O2463">
        <v>0</v>
      </c>
      <c r="P2463">
        <v>38</v>
      </c>
      <c r="Q2463">
        <v>0</v>
      </c>
      <c r="R2463">
        <v>0</v>
      </c>
      <c r="S2463">
        <v>0</v>
      </c>
      <c r="T2463">
        <v>12</v>
      </c>
      <c r="U2463">
        <v>0</v>
      </c>
      <c r="V2463">
        <v>0</v>
      </c>
      <c r="W2463">
        <v>0</v>
      </c>
      <c r="X2463">
        <v>82.131870166292416</v>
      </c>
      <c r="Y2463">
        <v>0</v>
      </c>
      <c r="Z2463">
        <v>0</v>
      </c>
      <c r="AA2463">
        <v>0</v>
      </c>
      <c r="AB2463">
        <v>77.096397652731554</v>
      </c>
      <c r="AC2463">
        <v>0</v>
      </c>
      <c r="AD2463">
        <v>0</v>
      </c>
      <c r="AE2463">
        <v>159.22826781902398</v>
      </c>
    </row>
    <row r="2464" spans="1:31" x14ac:dyDescent="0.3">
      <c r="A2464">
        <v>2578858</v>
      </c>
      <c r="B2464">
        <v>1</v>
      </c>
      <c r="C2464" t="s">
        <v>81</v>
      </c>
      <c r="D2464" t="s">
        <v>123</v>
      </c>
      <c r="E2464" t="s">
        <v>175</v>
      </c>
      <c r="F2464" t="s">
        <v>7220</v>
      </c>
      <c r="G2464" t="s">
        <v>202</v>
      </c>
      <c r="H2464" t="s">
        <v>157</v>
      </c>
      <c r="I2464" t="s">
        <v>136</v>
      </c>
      <c r="J2464" t="s">
        <v>137</v>
      </c>
      <c r="K2464" t="s">
        <v>138</v>
      </c>
      <c r="L2464" t="s">
        <v>7221</v>
      </c>
      <c r="M2464" t="s">
        <v>7222</v>
      </c>
      <c r="N2464">
        <v>1.313055555</v>
      </c>
      <c r="O2464">
        <v>0</v>
      </c>
      <c r="P2464">
        <v>21</v>
      </c>
      <c r="Q2464">
        <v>0</v>
      </c>
      <c r="R2464">
        <v>0</v>
      </c>
      <c r="S2464">
        <v>0</v>
      </c>
      <c r="T2464">
        <v>1</v>
      </c>
      <c r="U2464">
        <v>0</v>
      </c>
      <c r="V2464">
        <v>0</v>
      </c>
      <c r="W2464">
        <v>0</v>
      </c>
      <c r="X2464">
        <v>5.9520215421843874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5.9520215421843874</v>
      </c>
    </row>
    <row r="2465" spans="1:31" x14ac:dyDescent="0.3">
      <c r="A2465">
        <v>2577873</v>
      </c>
      <c r="B2465">
        <v>1</v>
      </c>
      <c r="C2465" t="s">
        <v>80</v>
      </c>
      <c r="D2465" t="s">
        <v>103</v>
      </c>
      <c r="E2465" t="s">
        <v>147</v>
      </c>
      <c r="F2465" t="s">
        <v>2717</v>
      </c>
      <c r="G2465" t="s">
        <v>301</v>
      </c>
      <c r="H2465" t="s">
        <v>135</v>
      </c>
      <c r="I2465" t="s">
        <v>136</v>
      </c>
      <c r="J2465" t="s">
        <v>137</v>
      </c>
      <c r="K2465" t="s">
        <v>144</v>
      </c>
      <c r="L2465" t="s">
        <v>7223</v>
      </c>
      <c r="M2465" t="s">
        <v>7224</v>
      </c>
      <c r="N2465">
        <v>6.4786111110000002</v>
      </c>
      <c r="O2465">
        <v>22</v>
      </c>
      <c r="P2465">
        <v>2677</v>
      </c>
      <c r="Q2465">
        <v>35</v>
      </c>
      <c r="R2465">
        <v>205</v>
      </c>
      <c r="S2465">
        <v>64</v>
      </c>
      <c r="T2465">
        <v>793</v>
      </c>
      <c r="U2465">
        <v>6</v>
      </c>
      <c r="V2465">
        <v>1</v>
      </c>
      <c r="W2465">
        <v>96.869348341151891</v>
      </c>
      <c r="X2465">
        <v>2785.3825605283923</v>
      </c>
      <c r="Y2465">
        <v>940.24818290544226</v>
      </c>
      <c r="Z2465">
        <v>653.39377684888007</v>
      </c>
      <c r="AA2465">
        <v>2060.2171001189195</v>
      </c>
      <c r="AB2465">
        <v>3425.207353633311</v>
      </c>
      <c r="AC2465">
        <v>4047.894876262139</v>
      </c>
      <c r="AD2465">
        <v>220.02749421965819</v>
      </c>
      <c r="AE2465">
        <v>14229.240692857893</v>
      </c>
    </row>
    <row r="2466" spans="1:31" x14ac:dyDescent="0.3">
      <c r="A2466">
        <v>2577839</v>
      </c>
      <c r="B2466">
        <v>1</v>
      </c>
      <c r="C2466" t="s">
        <v>81</v>
      </c>
      <c r="D2466" t="s">
        <v>126</v>
      </c>
      <c r="E2466" t="s">
        <v>147</v>
      </c>
      <c r="F2466" t="s">
        <v>2955</v>
      </c>
      <c r="G2466" t="s">
        <v>134</v>
      </c>
      <c r="H2466" t="s">
        <v>135</v>
      </c>
      <c r="I2466" t="s">
        <v>136</v>
      </c>
      <c r="J2466" t="s">
        <v>137</v>
      </c>
      <c r="K2466" t="s">
        <v>138</v>
      </c>
      <c r="L2466" t="s">
        <v>7225</v>
      </c>
      <c r="M2466" t="s">
        <v>7226</v>
      </c>
      <c r="N2466">
        <v>1.445277777</v>
      </c>
      <c r="O2466">
        <v>3</v>
      </c>
      <c r="P2466">
        <v>362</v>
      </c>
      <c r="Q2466">
        <v>6</v>
      </c>
      <c r="R2466">
        <v>112</v>
      </c>
      <c r="S2466">
        <v>1</v>
      </c>
      <c r="T2466">
        <v>12</v>
      </c>
      <c r="U2466">
        <v>0</v>
      </c>
      <c r="V2466">
        <v>0</v>
      </c>
      <c r="W2466">
        <v>0.81195401004000001</v>
      </c>
      <c r="X2466">
        <v>33.846088676253757</v>
      </c>
      <c r="Y2466">
        <v>48.600634620124083</v>
      </c>
      <c r="Z2466">
        <v>13.685276456999722</v>
      </c>
      <c r="AA2466">
        <v>9.7549069192138678</v>
      </c>
      <c r="AB2466">
        <v>2.7033875008791943</v>
      </c>
      <c r="AC2466">
        <v>0</v>
      </c>
      <c r="AD2466">
        <v>0</v>
      </c>
      <c r="AE2466">
        <v>109.40224818351061</v>
      </c>
    </row>
    <row r="2467" spans="1:31" x14ac:dyDescent="0.3">
      <c r="A2467">
        <v>2577687</v>
      </c>
      <c r="B2467">
        <v>1</v>
      </c>
      <c r="C2467" t="s">
        <v>80</v>
      </c>
      <c r="D2467" t="s">
        <v>101</v>
      </c>
      <c r="E2467" t="s">
        <v>171</v>
      </c>
      <c r="F2467" t="s">
        <v>7227</v>
      </c>
      <c r="G2467" t="s">
        <v>177</v>
      </c>
      <c r="H2467" t="s">
        <v>157</v>
      </c>
      <c r="I2467" t="s">
        <v>136</v>
      </c>
      <c r="J2467" t="s">
        <v>137</v>
      </c>
      <c r="K2467" t="s">
        <v>138</v>
      </c>
      <c r="L2467" t="s">
        <v>7228</v>
      </c>
      <c r="M2467" t="s">
        <v>7229</v>
      </c>
      <c r="N2467">
        <v>10.346944444</v>
      </c>
      <c r="O2467">
        <v>0</v>
      </c>
      <c r="P2467">
        <v>39</v>
      </c>
      <c r="Q2467">
        <v>0</v>
      </c>
      <c r="R2467">
        <v>0</v>
      </c>
      <c r="S2467">
        <v>0</v>
      </c>
      <c r="T2467">
        <v>8</v>
      </c>
      <c r="U2467">
        <v>0</v>
      </c>
      <c r="V2467">
        <v>0</v>
      </c>
      <c r="W2467">
        <v>0</v>
      </c>
      <c r="X2467">
        <v>139.8674365301093</v>
      </c>
      <c r="Y2467">
        <v>0</v>
      </c>
      <c r="Z2467">
        <v>0</v>
      </c>
      <c r="AA2467">
        <v>0</v>
      </c>
      <c r="AB2467">
        <v>66.040564951873492</v>
      </c>
      <c r="AC2467">
        <v>0</v>
      </c>
      <c r="AD2467">
        <v>0</v>
      </c>
      <c r="AE2467">
        <v>205.90800148198281</v>
      </c>
    </row>
    <row r="2468" spans="1:31" x14ac:dyDescent="0.3">
      <c r="A2468">
        <v>2578666</v>
      </c>
      <c r="B2468">
        <v>1</v>
      </c>
      <c r="C2468" t="s">
        <v>80</v>
      </c>
      <c r="D2468" t="s">
        <v>107</v>
      </c>
      <c r="E2468" t="s">
        <v>171</v>
      </c>
      <c r="F2468" t="s">
        <v>7230</v>
      </c>
      <c r="G2468" t="s">
        <v>202</v>
      </c>
      <c r="H2468" t="s">
        <v>157</v>
      </c>
      <c r="I2468" t="s">
        <v>136</v>
      </c>
      <c r="J2468" t="s">
        <v>137</v>
      </c>
      <c r="K2468" t="s">
        <v>138</v>
      </c>
      <c r="L2468" t="s">
        <v>7231</v>
      </c>
      <c r="M2468" t="s">
        <v>7232</v>
      </c>
      <c r="N2468">
        <v>0.59333333300000002</v>
      </c>
      <c r="O2468">
        <v>0</v>
      </c>
      <c r="P2468">
        <v>10</v>
      </c>
      <c r="Q2468">
        <v>0</v>
      </c>
      <c r="R2468">
        <v>0</v>
      </c>
      <c r="S2468">
        <v>0</v>
      </c>
      <c r="T2468">
        <v>6</v>
      </c>
      <c r="U2468">
        <v>0</v>
      </c>
      <c r="V2468">
        <v>0</v>
      </c>
      <c r="W2468">
        <v>0</v>
      </c>
      <c r="X2468">
        <v>1.2001011397956001</v>
      </c>
      <c r="Y2468">
        <v>0</v>
      </c>
      <c r="Z2468">
        <v>0</v>
      </c>
      <c r="AA2468">
        <v>0</v>
      </c>
      <c r="AB2468">
        <v>2.5460084787321322</v>
      </c>
      <c r="AC2468">
        <v>0</v>
      </c>
      <c r="AD2468">
        <v>0</v>
      </c>
      <c r="AE2468">
        <v>3.7461096185277323</v>
      </c>
    </row>
    <row r="2469" spans="1:31" x14ac:dyDescent="0.3">
      <c r="A2469">
        <v>2577979</v>
      </c>
      <c r="B2469">
        <v>1</v>
      </c>
      <c r="C2469" t="s">
        <v>81</v>
      </c>
      <c r="D2469" t="s">
        <v>112</v>
      </c>
      <c r="E2469" t="s">
        <v>166</v>
      </c>
      <c r="F2469" t="s">
        <v>7233</v>
      </c>
      <c r="G2469" t="s">
        <v>168</v>
      </c>
      <c r="H2469" t="s">
        <v>157</v>
      </c>
      <c r="I2469" t="s">
        <v>136</v>
      </c>
      <c r="J2469" t="s">
        <v>137</v>
      </c>
      <c r="K2469" t="s">
        <v>138</v>
      </c>
      <c r="L2469" t="s">
        <v>7234</v>
      </c>
      <c r="M2469" t="s">
        <v>7235</v>
      </c>
      <c r="N2469">
        <v>1.385277777</v>
      </c>
      <c r="O2469">
        <v>0</v>
      </c>
      <c r="P2469">
        <v>1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0.27812720992892503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0.27812720992892503</v>
      </c>
    </row>
    <row r="2470" spans="1:31" x14ac:dyDescent="0.3">
      <c r="A2470">
        <v>2578374</v>
      </c>
      <c r="B2470">
        <v>1</v>
      </c>
      <c r="C2470" t="s">
        <v>80</v>
      </c>
      <c r="D2470" t="s">
        <v>104</v>
      </c>
      <c r="E2470" t="s">
        <v>155</v>
      </c>
      <c r="F2470" t="s">
        <v>7236</v>
      </c>
      <c r="G2470" t="s">
        <v>190</v>
      </c>
      <c r="H2470" t="s">
        <v>157</v>
      </c>
      <c r="I2470" t="s">
        <v>136</v>
      </c>
      <c r="J2470" t="s">
        <v>137</v>
      </c>
      <c r="K2470" t="s">
        <v>138</v>
      </c>
      <c r="L2470" t="s">
        <v>7237</v>
      </c>
      <c r="M2470" t="s">
        <v>7238</v>
      </c>
      <c r="N2470">
        <v>5.6449999999999996</v>
      </c>
      <c r="O2470">
        <v>0</v>
      </c>
      <c r="P2470">
        <v>0</v>
      </c>
      <c r="Q2470">
        <v>0</v>
      </c>
      <c r="R2470">
        <v>2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14.766402806757535</v>
      </c>
      <c r="AA2470">
        <v>0</v>
      </c>
      <c r="AB2470">
        <v>0</v>
      </c>
      <c r="AC2470">
        <v>0</v>
      </c>
      <c r="AD2470">
        <v>0</v>
      </c>
      <c r="AE2470">
        <v>14.766402806757535</v>
      </c>
    </row>
    <row r="2471" spans="1:31" x14ac:dyDescent="0.3">
      <c r="A2471">
        <v>2577833</v>
      </c>
      <c r="B2471">
        <v>1</v>
      </c>
      <c r="C2471" t="s">
        <v>81</v>
      </c>
      <c r="D2471" t="s">
        <v>126</v>
      </c>
      <c r="E2471" t="s">
        <v>147</v>
      </c>
      <c r="F2471" t="s">
        <v>6159</v>
      </c>
      <c r="G2471" t="s">
        <v>134</v>
      </c>
      <c r="H2471" t="s">
        <v>135</v>
      </c>
      <c r="I2471" t="s">
        <v>136</v>
      </c>
      <c r="J2471" t="s">
        <v>137</v>
      </c>
      <c r="K2471" t="s">
        <v>138</v>
      </c>
      <c r="L2471" t="s">
        <v>7239</v>
      </c>
      <c r="M2471" t="s">
        <v>7240</v>
      </c>
      <c r="N2471">
        <v>1.0925</v>
      </c>
      <c r="O2471">
        <v>7</v>
      </c>
      <c r="P2471">
        <v>304</v>
      </c>
      <c r="Q2471">
        <v>36</v>
      </c>
      <c r="R2471">
        <v>131</v>
      </c>
      <c r="S2471">
        <v>6</v>
      </c>
      <c r="T2471">
        <v>20</v>
      </c>
      <c r="U2471">
        <v>0</v>
      </c>
      <c r="V2471">
        <v>0</v>
      </c>
      <c r="W2471">
        <v>1.47041437953162</v>
      </c>
      <c r="X2471">
        <v>38.998186016961668</v>
      </c>
      <c r="Y2471">
        <v>409.98493923311599</v>
      </c>
      <c r="Z2471">
        <v>117.68898452517369</v>
      </c>
      <c r="AA2471">
        <v>61.902933824324172</v>
      </c>
      <c r="AB2471">
        <v>25.795696766804358</v>
      </c>
      <c r="AC2471">
        <v>0</v>
      </c>
      <c r="AD2471">
        <v>0</v>
      </c>
      <c r="AE2471">
        <v>655.84115474591147</v>
      </c>
    </row>
    <row r="2472" spans="1:31" x14ac:dyDescent="0.3">
      <c r="A2472">
        <v>2578271</v>
      </c>
      <c r="B2472">
        <v>1</v>
      </c>
      <c r="C2472" t="s">
        <v>80</v>
      </c>
      <c r="D2472" t="s">
        <v>106</v>
      </c>
      <c r="E2472" t="s">
        <v>171</v>
      </c>
      <c r="F2472" t="s">
        <v>7241</v>
      </c>
      <c r="G2472" t="s">
        <v>190</v>
      </c>
      <c r="H2472" t="s">
        <v>157</v>
      </c>
      <c r="I2472" t="s">
        <v>136</v>
      </c>
      <c r="J2472" t="s">
        <v>137</v>
      </c>
      <c r="K2472" t="s">
        <v>138</v>
      </c>
      <c r="L2472" t="s">
        <v>7242</v>
      </c>
      <c r="M2472" t="s">
        <v>7243</v>
      </c>
      <c r="N2472">
        <v>2.7738888880000001</v>
      </c>
      <c r="O2472">
        <v>0</v>
      </c>
      <c r="P2472">
        <v>8</v>
      </c>
      <c r="Q2472">
        <v>0</v>
      </c>
      <c r="R2472">
        <v>0</v>
      </c>
      <c r="S2472">
        <v>0</v>
      </c>
      <c r="T2472">
        <v>1</v>
      </c>
      <c r="U2472">
        <v>0</v>
      </c>
      <c r="V2472">
        <v>0</v>
      </c>
      <c r="W2472">
        <v>0</v>
      </c>
      <c r="X2472">
        <v>2.5191187637340398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2.5191187637340398</v>
      </c>
    </row>
    <row r="2473" spans="1:31" x14ac:dyDescent="0.3">
      <c r="A2473">
        <v>2577916</v>
      </c>
      <c r="B2473">
        <v>1</v>
      </c>
      <c r="C2473" t="s">
        <v>80</v>
      </c>
      <c r="D2473" t="s">
        <v>90</v>
      </c>
      <c r="E2473" t="s">
        <v>184</v>
      </c>
      <c r="F2473" t="s">
        <v>7244</v>
      </c>
      <c r="G2473" t="s">
        <v>318</v>
      </c>
      <c r="H2473" t="s">
        <v>135</v>
      </c>
      <c r="I2473" t="s">
        <v>136</v>
      </c>
      <c r="J2473" t="s">
        <v>137</v>
      </c>
      <c r="K2473" t="s">
        <v>144</v>
      </c>
      <c r="L2473" t="s">
        <v>7245</v>
      </c>
      <c r="M2473" t="s">
        <v>7246</v>
      </c>
      <c r="N2473">
        <v>0.28194444400000002</v>
      </c>
      <c r="O2473">
        <v>0</v>
      </c>
      <c r="P2473">
        <v>309</v>
      </c>
      <c r="Q2473">
        <v>0</v>
      </c>
      <c r="R2473">
        <v>0</v>
      </c>
      <c r="S2473">
        <v>0</v>
      </c>
      <c r="T2473">
        <v>22</v>
      </c>
      <c r="U2473">
        <v>0</v>
      </c>
      <c r="V2473">
        <v>0</v>
      </c>
      <c r="W2473">
        <v>0</v>
      </c>
      <c r="X2473">
        <v>19.580952574831038</v>
      </c>
      <c r="Y2473">
        <v>0</v>
      </c>
      <c r="Z2473">
        <v>0</v>
      </c>
      <c r="AA2473">
        <v>0</v>
      </c>
      <c r="AB2473">
        <v>8.650294781701767</v>
      </c>
      <c r="AC2473">
        <v>0</v>
      </c>
      <c r="AD2473">
        <v>0</v>
      </c>
      <c r="AE2473">
        <v>28.231247356532805</v>
      </c>
    </row>
    <row r="2474" spans="1:31" x14ac:dyDescent="0.3">
      <c r="A2474">
        <v>2578649</v>
      </c>
      <c r="B2474">
        <v>1</v>
      </c>
      <c r="C2474" t="s">
        <v>80</v>
      </c>
      <c r="D2474" t="s">
        <v>108</v>
      </c>
      <c r="E2474" t="s">
        <v>171</v>
      </c>
      <c r="F2474" t="s">
        <v>7247</v>
      </c>
      <c r="G2474" t="s">
        <v>190</v>
      </c>
      <c r="H2474" t="s">
        <v>157</v>
      </c>
      <c r="I2474" t="s">
        <v>136</v>
      </c>
      <c r="J2474" t="s">
        <v>137</v>
      </c>
      <c r="K2474" t="s">
        <v>138</v>
      </c>
      <c r="L2474" t="s">
        <v>7248</v>
      </c>
      <c r="M2474" t="s">
        <v>7249</v>
      </c>
      <c r="N2474">
        <v>5.5280555549999999</v>
      </c>
      <c r="O2474">
        <v>0</v>
      </c>
      <c r="P2474">
        <v>2</v>
      </c>
      <c r="Q2474">
        <v>0</v>
      </c>
      <c r="R2474">
        <v>5</v>
      </c>
      <c r="S2474">
        <v>0</v>
      </c>
      <c r="T2474">
        <v>3</v>
      </c>
      <c r="U2474">
        <v>0</v>
      </c>
      <c r="V2474">
        <v>0</v>
      </c>
      <c r="W2474">
        <v>0</v>
      </c>
      <c r="X2474">
        <v>2.4326814015401337</v>
      </c>
      <c r="Y2474">
        <v>0</v>
      </c>
      <c r="Z2474">
        <v>22.115737488967252</v>
      </c>
      <c r="AA2474">
        <v>0</v>
      </c>
      <c r="AB2474">
        <v>13.611836505674892</v>
      </c>
      <c r="AC2474">
        <v>0</v>
      </c>
      <c r="AD2474">
        <v>0</v>
      </c>
      <c r="AE2474">
        <v>38.160255396182279</v>
      </c>
    </row>
    <row r="2475" spans="1:31" x14ac:dyDescent="0.3">
      <c r="A2475">
        <v>2578457</v>
      </c>
      <c r="B2475">
        <v>1</v>
      </c>
      <c r="C2475" t="s">
        <v>81</v>
      </c>
      <c r="D2475" t="s">
        <v>114</v>
      </c>
      <c r="E2475" t="s">
        <v>184</v>
      </c>
      <c r="F2475" t="s">
        <v>7250</v>
      </c>
      <c r="G2475" t="s">
        <v>311</v>
      </c>
      <c r="H2475" t="s">
        <v>135</v>
      </c>
      <c r="I2475" t="s">
        <v>136</v>
      </c>
      <c r="J2475" t="s">
        <v>3</v>
      </c>
      <c r="K2475" t="s">
        <v>138</v>
      </c>
      <c r="L2475" t="s">
        <v>7251</v>
      </c>
      <c r="M2475" t="s">
        <v>7252</v>
      </c>
      <c r="N2475">
        <v>2.9383333330000001</v>
      </c>
      <c r="O2475">
        <v>0</v>
      </c>
      <c r="P2475">
        <v>520</v>
      </c>
      <c r="Q2475">
        <v>0</v>
      </c>
      <c r="R2475">
        <v>0</v>
      </c>
      <c r="S2475">
        <v>0</v>
      </c>
      <c r="T2475">
        <v>13</v>
      </c>
      <c r="U2475">
        <v>0</v>
      </c>
      <c r="V2475">
        <v>0</v>
      </c>
      <c r="W2475">
        <v>0</v>
      </c>
      <c r="X2475">
        <v>212.47720369969383</v>
      </c>
      <c r="Y2475">
        <v>0</v>
      </c>
      <c r="Z2475">
        <v>0</v>
      </c>
      <c r="AA2475">
        <v>0</v>
      </c>
      <c r="AB2475">
        <v>33.338894159827831</v>
      </c>
      <c r="AC2475">
        <v>0</v>
      </c>
      <c r="AD2475">
        <v>0</v>
      </c>
      <c r="AE2475">
        <v>245.81609785952168</v>
      </c>
    </row>
    <row r="2476" spans="1:31" x14ac:dyDescent="0.3">
      <c r="A2476">
        <v>2577896</v>
      </c>
      <c r="B2476">
        <v>1</v>
      </c>
      <c r="C2476" t="s">
        <v>81</v>
      </c>
      <c r="D2476" t="s">
        <v>114</v>
      </c>
      <c r="E2476" t="s">
        <v>171</v>
      </c>
      <c r="F2476" t="s">
        <v>7253</v>
      </c>
      <c r="G2476" t="s">
        <v>190</v>
      </c>
      <c r="H2476" t="s">
        <v>157</v>
      </c>
      <c r="I2476" t="s">
        <v>136</v>
      </c>
      <c r="J2476" t="s">
        <v>137</v>
      </c>
      <c r="K2476" t="s">
        <v>138</v>
      </c>
      <c r="L2476" t="s">
        <v>7254</v>
      </c>
      <c r="M2476" t="s">
        <v>7255</v>
      </c>
      <c r="N2476">
        <v>1.318888888</v>
      </c>
      <c r="O2476">
        <v>0</v>
      </c>
      <c r="P2476">
        <v>80</v>
      </c>
      <c r="Q2476">
        <v>0</v>
      </c>
      <c r="R2476">
        <v>0</v>
      </c>
      <c r="S2476">
        <v>0</v>
      </c>
      <c r="T2476">
        <v>3</v>
      </c>
      <c r="U2476">
        <v>0</v>
      </c>
      <c r="V2476">
        <v>0</v>
      </c>
      <c r="W2476">
        <v>0</v>
      </c>
      <c r="X2476">
        <v>10.944443899490482</v>
      </c>
      <c r="Y2476">
        <v>0</v>
      </c>
      <c r="Z2476">
        <v>0</v>
      </c>
      <c r="AA2476">
        <v>0</v>
      </c>
      <c r="AB2476">
        <v>0.47475630567449345</v>
      </c>
      <c r="AC2476">
        <v>0</v>
      </c>
      <c r="AD2476">
        <v>0</v>
      </c>
      <c r="AE2476">
        <v>11.419200205164975</v>
      </c>
    </row>
    <row r="2477" spans="1:31" x14ac:dyDescent="0.3">
      <c r="A2477">
        <v>2577796</v>
      </c>
      <c r="B2477">
        <v>1</v>
      </c>
      <c r="C2477" t="s">
        <v>81</v>
      </c>
      <c r="D2477" t="s">
        <v>118</v>
      </c>
      <c r="E2477" t="s">
        <v>184</v>
      </c>
      <c r="F2477" t="s">
        <v>7256</v>
      </c>
      <c r="G2477" t="s">
        <v>149</v>
      </c>
      <c r="H2477" t="s">
        <v>135</v>
      </c>
      <c r="I2477" t="s">
        <v>136</v>
      </c>
      <c r="J2477" t="s">
        <v>137</v>
      </c>
      <c r="K2477" t="s">
        <v>138</v>
      </c>
      <c r="L2477" t="s">
        <v>7257</v>
      </c>
      <c r="M2477" t="s">
        <v>7258</v>
      </c>
      <c r="N2477">
        <v>10.790555554999999</v>
      </c>
      <c r="O2477">
        <v>0</v>
      </c>
      <c r="P2477">
        <v>352</v>
      </c>
      <c r="Q2477">
        <v>2</v>
      </c>
      <c r="R2477">
        <v>75</v>
      </c>
      <c r="S2477">
        <v>0</v>
      </c>
      <c r="T2477">
        <v>15</v>
      </c>
      <c r="U2477">
        <v>0</v>
      </c>
      <c r="V2477">
        <v>0</v>
      </c>
      <c r="W2477">
        <v>0</v>
      </c>
      <c r="X2477">
        <v>767.63143571978799</v>
      </c>
      <c r="Y2477">
        <v>104.8179924061336</v>
      </c>
      <c r="Z2477">
        <v>638.62057011805166</v>
      </c>
      <c r="AA2477">
        <v>0</v>
      </c>
      <c r="AB2477">
        <v>91.100196562047188</v>
      </c>
      <c r="AC2477">
        <v>0</v>
      </c>
      <c r="AD2477">
        <v>0</v>
      </c>
      <c r="AE2477">
        <v>1602.1701948060204</v>
      </c>
    </row>
    <row r="2478" spans="1:31" x14ac:dyDescent="0.3">
      <c r="A2478">
        <v>2578692</v>
      </c>
      <c r="B2478">
        <v>1</v>
      </c>
      <c r="C2478" t="s">
        <v>81</v>
      </c>
      <c r="D2478" t="s">
        <v>127</v>
      </c>
      <c r="E2478" t="s">
        <v>184</v>
      </c>
      <c r="F2478" t="s">
        <v>7259</v>
      </c>
      <c r="G2478" t="s">
        <v>134</v>
      </c>
      <c r="H2478" t="s">
        <v>135</v>
      </c>
      <c r="I2478" t="s">
        <v>136</v>
      </c>
      <c r="J2478" t="s">
        <v>137</v>
      </c>
      <c r="K2478" t="s">
        <v>138</v>
      </c>
      <c r="L2478" t="s">
        <v>7260</v>
      </c>
      <c r="M2478" t="s">
        <v>7261</v>
      </c>
      <c r="N2478">
        <v>1.6419444439999999</v>
      </c>
      <c r="O2478">
        <v>0</v>
      </c>
      <c r="P2478">
        <v>457</v>
      </c>
      <c r="Q2478">
        <v>32</v>
      </c>
      <c r="R2478">
        <v>61</v>
      </c>
      <c r="S2478">
        <v>3</v>
      </c>
      <c r="T2478">
        <v>29</v>
      </c>
      <c r="U2478">
        <v>0</v>
      </c>
      <c r="V2478">
        <v>0</v>
      </c>
      <c r="W2478">
        <v>0</v>
      </c>
      <c r="X2478">
        <v>134.79310211075477</v>
      </c>
      <c r="Y2478">
        <v>73.779113270589491</v>
      </c>
      <c r="Z2478">
        <v>114.71512146737072</v>
      </c>
      <c r="AA2478">
        <v>5.1330139430931894</v>
      </c>
      <c r="AB2478">
        <v>21.684499909007897</v>
      </c>
      <c r="AC2478">
        <v>0</v>
      </c>
      <c r="AD2478">
        <v>0</v>
      </c>
      <c r="AE2478">
        <v>350.10485070081609</v>
      </c>
    </row>
    <row r="2479" spans="1:31" x14ac:dyDescent="0.3">
      <c r="A2479">
        <v>2578586</v>
      </c>
      <c r="B2479">
        <v>1</v>
      </c>
      <c r="C2479" t="s">
        <v>80</v>
      </c>
      <c r="D2479" t="s">
        <v>103</v>
      </c>
      <c r="E2479" t="s">
        <v>155</v>
      </c>
      <c r="F2479" t="s">
        <v>7262</v>
      </c>
      <c r="G2479" t="s">
        <v>206</v>
      </c>
      <c r="H2479" t="s">
        <v>157</v>
      </c>
      <c r="I2479" t="s">
        <v>136</v>
      </c>
      <c r="J2479" t="s">
        <v>137</v>
      </c>
      <c r="K2479" t="s">
        <v>138</v>
      </c>
      <c r="L2479" t="s">
        <v>7263</v>
      </c>
      <c r="M2479" t="s">
        <v>7264</v>
      </c>
      <c r="N2479">
        <v>1.0169444439999999</v>
      </c>
      <c r="O2479">
        <v>0</v>
      </c>
      <c r="P2479">
        <v>190</v>
      </c>
      <c r="Q2479">
        <v>0</v>
      </c>
      <c r="R2479">
        <v>14</v>
      </c>
      <c r="S2479">
        <v>0</v>
      </c>
      <c r="T2479">
        <v>52</v>
      </c>
      <c r="U2479">
        <v>0</v>
      </c>
      <c r="V2479">
        <v>0</v>
      </c>
      <c r="W2479">
        <v>0</v>
      </c>
      <c r="X2479">
        <v>28.481561348984236</v>
      </c>
      <c r="Y2479">
        <v>0</v>
      </c>
      <c r="Z2479">
        <v>6.1507941695766055</v>
      </c>
      <c r="AA2479">
        <v>0</v>
      </c>
      <c r="AB2479">
        <v>40.051241065040678</v>
      </c>
      <c r="AC2479">
        <v>0</v>
      </c>
      <c r="AD2479">
        <v>0</v>
      </c>
      <c r="AE2479">
        <v>74.683596583601513</v>
      </c>
    </row>
    <row r="2480" spans="1:31" x14ac:dyDescent="0.3">
      <c r="A2480">
        <v>2578145</v>
      </c>
      <c r="B2480">
        <v>1</v>
      </c>
      <c r="C2480" t="s">
        <v>80</v>
      </c>
      <c r="D2480" t="s">
        <v>104</v>
      </c>
      <c r="E2480" t="s">
        <v>141</v>
      </c>
      <c r="F2480" t="s">
        <v>7265</v>
      </c>
      <c r="G2480" t="s">
        <v>134</v>
      </c>
      <c r="H2480" t="s">
        <v>135</v>
      </c>
      <c r="I2480" t="s">
        <v>136</v>
      </c>
      <c r="J2480" t="s">
        <v>137</v>
      </c>
      <c r="K2480" t="s">
        <v>138</v>
      </c>
      <c r="L2480" t="s">
        <v>7266</v>
      </c>
      <c r="M2480" t="s">
        <v>7267</v>
      </c>
      <c r="N2480">
        <v>0.33611111100000002</v>
      </c>
      <c r="O2480">
        <v>1</v>
      </c>
      <c r="P2480">
        <v>746</v>
      </c>
      <c r="Q2480">
        <v>12</v>
      </c>
      <c r="R2480">
        <v>8</v>
      </c>
      <c r="S2480">
        <v>26</v>
      </c>
      <c r="T2480">
        <v>63</v>
      </c>
      <c r="U2480">
        <v>6</v>
      </c>
      <c r="V2480">
        <v>0</v>
      </c>
      <c r="W2480">
        <v>9.3791857306583334E-2</v>
      </c>
      <c r="X2480">
        <v>51.668934827299267</v>
      </c>
      <c r="Y2480">
        <v>45.261368406599317</v>
      </c>
      <c r="Z2480">
        <v>1.1077464428154666</v>
      </c>
      <c r="AA2480">
        <v>431.54907853674615</v>
      </c>
      <c r="AB2480">
        <v>13.567513253764801</v>
      </c>
      <c r="AC2480">
        <v>260.06571351586655</v>
      </c>
      <c r="AD2480">
        <v>0</v>
      </c>
      <c r="AE2480">
        <v>803.31414684039805</v>
      </c>
    </row>
    <row r="2481" spans="1:31" x14ac:dyDescent="0.3">
      <c r="A2481">
        <v>2577816</v>
      </c>
      <c r="B2481">
        <v>1</v>
      </c>
      <c r="C2481" t="s">
        <v>80</v>
      </c>
      <c r="D2481" t="s">
        <v>100</v>
      </c>
      <c r="E2481" t="s">
        <v>147</v>
      </c>
      <c r="F2481" t="s">
        <v>7268</v>
      </c>
      <c r="G2481" t="s">
        <v>134</v>
      </c>
      <c r="H2481" t="s">
        <v>135</v>
      </c>
      <c r="I2481" t="s">
        <v>136</v>
      </c>
      <c r="J2481" t="s">
        <v>137</v>
      </c>
      <c r="K2481" t="s">
        <v>138</v>
      </c>
      <c r="L2481" t="s">
        <v>7269</v>
      </c>
      <c r="M2481" t="s">
        <v>7270</v>
      </c>
      <c r="N2481">
        <v>1.928055555</v>
      </c>
      <c r="O2481">
        <v>6</v>
      </c>
      <c r="P2481">
        <v>389</v>
      </c>
      <c r="Q2481">
        <v>25</v>
      </c>
      <c r="R2481">
        <v>72</v>
      </c>
      <c r="S2481">
        <v>10</v>
      </c>
      <c r="T2481">
        <v>52</v>
      </c>
      <c r="U2481">
        <v>0</v>
      </c>
      <c r="V2481">
        <v>0</v>
      </c>
      <c r="W2481">
        <v>14.696450406658638</v>
      </c>
      <c r="X2481">
        <v>184.85736165956595</v>
      </c>
      <c r="Y2481">
        <v>180.90890523743377</v>
      </c>
      <c r="Z2481">
        <v>204.86124195929136</v>
      </c>
      <c r="AA2481">
        <v>80.641744772862992</v>
      </c>
      <c r="AB2481">
        <v>101.46162538718345</v>
      </c>
      <c r="AC2481">
        <v>0</v>
      </c>
      <c r="AD2481">
        <v>0</v>
      </c>
      <c r="AE2481">
        <v>767.42732942299619</v>
      </c>
    </row>
    <row r="2482" spans="1:31" x14ac:dyDescent="0.3">
      <c r="A2482">
        <v>2578208</v>
      </c>
      <c r="B2482">
        <v>1</v>
      </c>
      <c r="C2482" t="s">
        <v>80</v>
      </c>
      <c r="D2482" t="s">
        <v>97</v>
      </c>
      <c r="E2482" t="s">
        <v>141</v>
      </c>
      <c r="F2482" t="s">
        <v>2497</v>
      </c>
      <c r="G2482" t="s">
        <v>149</v>
      </c>
      <c r="H2482" t="s">
        <v>135</v>
      </c>
      <c r="I2482" t="s">
        <v>136</v>
      </c>
      <c r="J2482" t="s">
        <v>137</v>
      </c>
      <c r="K2482" t="s">
        <v>138</v>
      </c>
      <c r="L2482" t="s">
        <v>7271</v>
      </c>
      <c r="M2482" t="s">
        <v>7272</v>
      </c>
      <c r="N2482">
        <v>0.96333333300000001</v>
      </c>
      <c r="O2482">
        <v>0</v>
      </c>
      <c r="P2482">
        <v>0</v>
      </c>
      <c r="Q2482">
        <v>7</v>
      </c>
      <c r="R2482">
        <v>0</v>
      </c>
      <c r="S2482">
        <v>8</v>
      </c>
      <c r="T2482">
        <v>0</v>
      </c>
      <c r="U2482">
        <v>1</v>
      </c>
      <c r="V2482">
        <v>0</v>
      </c>
      <c r="W2482">
        <v>0</v>
      </c>
      <c r="X2482">
        <v>0</v>
      </c>
      <c r="Y2482">
        <v>2.5443265262004</v>
      </c>
      <c r="Z2482">
        <v>0</v>
      </c>
      <c r="AA2482">
        <v>46.812705595919795</v>
      </c>
      <c r="AB2482">
        <v>0</v>
      </c>
      <c r="AC2482">
        <v>137.40981627303711</v>
      </c>
      <c r="AD2482">
        <v>0</v>
      </c>
      <c r="AE2482">
        <v>186.7668483951573</v>
      </c>
    </row>
    <row r="2483" spans="1:31" x14ac:dyDescent="0.3">
      <c r="A2483">
        <v>2578108</v>
      </c>
      <c r="B2483">
        <v>1</v>
      </c>
      <c r="C2483" t="s">
        <v>80</v>
      </c>
      <c r="D2483" t="s">
        <v>96</v>
      </c>
      <c r="E2483" t="s">
        <v>155</v>
      </c>
      <c r="F2483" t="s">
        <v>5500</v>
      </c>
      <c r="G2483" t="s">
        <v>301</v>
      </c>
      <c r="H2483" t="s">
        <v>157</v>
      </c>
      <c r="I2483" t="s">
        <v>136</v>
      </c>
      <c r="J2483" t="s">
        <v>137</v>
      </c>
      <c r="K2483" t="s">
        <v>144</v>
      </c>
      <c r="L2483" t="s">
        <v>7273</v>
      </c>
      <c r="M2483" t="s">
        <v>7274</v>
      </c>
      <c r="N2483">
        <v>5.9052777770000002</v>
      </c>
      <c r="O2483">
        <v>0</v>
      </c>
      <c r="P2483">
        <v>329</v>
      </c>
      <c r="Q2483">
        <v>0</v>
      </c>
      <c r="R2483">
        <v>0</v>
      </c>
      <c r="S2483">
        <v>0</v>
      </c>
      <c r="T2483">
        <v>28</v>
      </c>
      <c r="U2483">
        <v>0</v>
      </c>
      <c r="V2483">
        <v>0</v>
      </c>
      <c r="W2483">
        <v>0</v>
      </c>
      <c r="X2483">
        <v>465.00323418559418</v>
      </c>
      <c r="Y2483">
        <v>0</v>
      </c>
      <c r="Z2483">
        <v>0</v>
      </c>
      <c r="AA2483">
        <v>0</v>
      </c>
      <c r="AB2483">
        <v>317.70978032230346</v>
      </c>
      <c r="AC2483">
        <v>0</v>
      </c>
      <c r="AD2483">
        <v>0</v>
      </c>
      <c r="AE2483">
        <v>782.7130145078977</v>
      </c>
    </row>
    <row r="2484" spans="1:31" x14ac:dyDescent="0.3">
      <c r="A2484">
        <v>2578400</v>
      </c>
      <c r="B2484">
        <v>1</v>
      </c>
      <c r="C2484" t="s">
        <v>80</v>
      </c>
      <c r="D2484" t="s">
        <v>99</v>
      </c>
      <c r="E2484" t="s">
        <v>141</v>
      </c>
      <c r="F2484" t="s">
        <v>7275</v>
      </c>
      <c r="G2484" t="s">
        <v>7276</v>
      </c>
      <c r="H2484" t="s">
        <v>135</v>
      </c>
      <c r="I2484" t="s">
        <v>136</v>
      </c>
      <c r="J2484" t="s">
        <v>137</v>
      </c>
      <c r="K2484" t="s">
        <v>144</v>
      </c>
      <c r="L2484" t="s">
        <v>7277</v>
      </c>
      <c r="M2484" t="s">
        <v>7278</v>
      </c>
      <c r="N2484">
        <v>1.3916666660000001</v>
      </c>
      <c r="O2484">
        <v>9</v>
      </c>
      <c r="P2484">
        <v>4786</v>
      </c>
      <c r="Q2484">
        <v>15</v>
      </c>
      <c r="R2484">
        <v>194</v>
      </c>
      <c r="S2484">
        <v>28</v>
      </c>
      <c r="T2484">
        <v>651</v>
      </c>
      <c r="U2484">
        <v>0</v>
      </c>
      <c r="V2484">
        <v>9</v>
      </c>
      <c r="W2484">
        <v>64.581178470065296</v>
      </c>
      <c r="X2484">
        <v>1251.6438639308612</v>
      </c>
      <c r="Y2484">
        <v>67.726369857123032</v>
      </c>
      <c r="Z2484">
        <v>97.195561561971772</v>
      </c>
      <c r="AA2484">
        <v>389.66217416767017</v>
      </c>
      <c r="AB2484">
        <v>1366.3795562880091</v>
      </c>
      <c r="AC2484">
        <v>0</v>
      </c>
      <c r="AD2484">
        <v>99.624182284419987</v>
      </c>
      <c r="AE2484">
        <v>3336.8128865601207</v>
      </c>
    </row>
    <row r="2485" spans="1:31" x14ac:dyDescent="0.3">
      <c r="A2485">
        <v>2578792</v>
      </c>
      <c r="B2485">
        <v>1</v>
      </c>
      <c r="C2485" t="s">
        <v>80</v>
      </c>
      <c r="D2485" t="s">
        <v>105</v>
      </c>
      <c r="E2485" t="s">
        <v>141</v>
      </c>
      <c r="F2485" t="s">
        <v>7279</v>
      </c>
      <c r="G2485" t="s">
        <v>134</v>
      </c>
      <c r="H2485" t="s">
        <v>135</v>
      </c>
      <c r="I2485" t="s">
        <v>136</v>
      </c>
      <c r="J2485" t="s">
        <v>137</v>
      </c>
      <c r="K2485" t="s">
        <v>138</v>
      </c>
      <c r="L2485" t="s">
        <v>7280</v>
      </c>
      <c r="M2485" t="s">
        <v>7281</v>
      </c>
      <c r="N2485">
        <v>1.4286111109999999</v>
      </c>
      <c r="O2485">
        <v>0</v>
      </c>
      <c r="P2485">
        <v>2111</v>
      </c>
      <c r="Q2485">
        <v>0</v>
      </c>
      <c r="R2485">
        <v>2</v>
      </c>
      <c r="S2485">
        <v>1</v>
      </c>
      <c r="T2485">
        <v>470</v>
      </c>
      <c r="U2485">
        <v>0</v>
      </c>
      <c r="V2485">
        <v>1</v>
      </c>
      <c r="W2485">
        <v>0</v>
      </c>
      <c r="X2485">
        <v>724.0362975062344</v>
      </c>
      <c r="Y2485">
        <v>0</v>
      </c>
      <c r="Z2485">
        <v>0.53083496281735754</v>
      </c>
      <c r="AA2485">
        <v>119.5552365463172</v>
      </c>
      <c r="AB2485">
        <v>557.59508850844338</v>
      </c>
      <c r="AC2485">
        <v>0</v>
      </c>
      <c r="AD2485">
        <v>13.450660138545921</v>
      </c>
      <c r="AE2485">
        <v>1415.1681176623583</v>
      </c>
    </row>
    <row r="2486" spans="1:31" x14ac:dyDescent="0.3">
      <c r="A2486">
        <v>2578615</v>
      </c>
      <c r="B2486">
        <v>1</v>
      </c>
      <c r="C2486" t="s">
        <v>80</v>
      </c>
      <c r="D2486" t="s">
        <v>84</v>
      </c>
      <c r="E2486" t="s">
        <v>171</v>
      </c>
      <c r="F2486" t="s">
        <v>7282</v>
      </c>
      <c r="G2486" t="s">
        <v>190</v>
      </c>
      <c r="H2486" t="s">
        <v>157</v>
      </c>
      <c r="I2486" t="s">
        <v>136</v>
      </c>
      <c r="J2486" t="s">
        <v>137</v>
      </c>
      <c r="K2486" t="s">
        <v>138</v>
      </c>
      <c r="L2486" t="s">
        <v>7283</v>
      </c>
      <c r="M2486" t="s">
        <v>7284</v>
      </c>
      <c r="N2486">
        <v>3.1625000000000001</v>
      </c>
      <c r="O2486">
        <v>0</v>
      </c>
      <c r="P2486">
        <v>276</v>
      </c>
      <c r="Q2486">
        <v>0</v>
      </c>
      <c r="R2486">
        <v>0</v>
      </c>
      <c r="S2486">
        <v>0</v>
      </c>
      <c r="T2486">
        <v>8</v>
      </c>
      <c r="U2486">
        <v>0</v>
      </c>
      <c r="V2486">
        <v>0</v>
      </c>
      <c r="W2486">
        <v>0</v>
      </c>
      <c r="X2486">
        <v>148.47009297168808</v>
      </c>
      <c r="Y2486">
        <v>0</v>
      </c>
      <c r="Z2486">
        <v>0</v>
      </c>
      <c r="AA2486">
        <v>0</v>
      </c>
      <c r="AB2486">
        <v>14.054989679683009</v>
      </c>
      <c r="AC2486">
        <v>0</v>
      </c>
      <c r="AD2486">
        <v>0</v>
      </c>
      <c r="AE2486">
        <v>162.52508265137109</v>
      </c>
    </row>
    <row r="2487" spans="1:31" x14ac:dyDescent="0.3">
      <c r="A2487">
        <v>2577928</v>
      </c>
      <c r="B2487">
        <v>1</v>
      </c>
      <c r="C2487" t="s">
        <v>80</v>
      </c>
      <c r="D2487" t="s">
        <v>93</v>
      </c>
      <c r="E2487" t="s">
        <v>141</v>
      </c>
      <c r="F2487" t="s">
        <v>7285</v>
      </c>
      <c r="G2487" t="s">
        <v>301</v>
      </c>
      <c r="H2487" t="s">
        <v>135</v>
      </c>
      <c r="I2487" t="s">
        <v>136</v>
      </c>
      <c r="J2487" t="s">
        <v>137</v>
      </c>
      <c r="K2487" t="s">
        <v>144</v>
      </c>
      <c r="L2487" t="s">
        <v>7286</v>
      </c>
      <c r="M2487" t="s">
        <v>7287</v>
      </c>
      <c r="N2487">
        <v>8.9958333330000002</v>
      </c>
      <c r="O2487">
        <v>0</v>
      </c>
      <c r="P2487">
        <v>1832</v>
      </c>
      <c r="Q2487">
        <v>26</v>
      </c>
      <c r="R2487">
        <v>65</v>
      </c>
      <c r="S2487">
        <v>11</v>
      </c>
      <c r="T2487">
        <v>210</v>
      </c>
      <c r="U2487">
        <v>2</v>
      </c>
      <c r="V2487">
        <v>1</v>
      </c>
      <c r="W2487">
        <v>0</v>
      </c>
      <c r="X2487">
        <v>3120.5619493620611</v>
      </c>
      <c r="Y2487">
        <v>922.36922429781225</v>
      </c>
      <c r="Z2487">
        <v>747.49348027020767</v>
      </c>
      <c r="AA2487">
        <v>778.16341726122209</v>
      </c>
      <c r="AB2487">
        <v>1636.2172159121214</v>
      </c>
      <c r="AC2487">
        <v>4067.3675009184453</v>
      </c>
      <c r="AD2487">
        <v>514.24242407661927</v>
      </c>
      <c r="AE2487">
        <v>11786.415212098491</v>
      </c>
    </row>
    <row r="2488" spans="1:31" x14ac:dyDescent="0.3">
      <c r="A2488">
        <v>2578778</v>
      </c>
      <c r="B2488">
        <v>1</v>
      </c>
      <c r="C2488" t="s">
        <v>80</v>
      </c>
      <c r="D2488" t="s">
        <v>105</v>
      </c>
      <c r="E2488" t="s">
        <v>141</v>
      </c>
      <c r="F2488" t="s">
        <v>7288</v>
      </c>
      <c r="G2488" t="s">
        <v>134</v>
      </c>
      <c r="H2488" t="s">
        <v>135</v>
      </c>
      <c r="I2488" t="s">
        <v>136</v>
      </c>
      <c r="J2488" t="s">
        <v>137</v>
      </c>
      <c r="K2488" t="s">
        <v>138</v>
      </c>
      <c r="L2488" t="s">
        <v>7289</v>
      </c>
      <c r="M2488" t="s">
        <v>7290</v>
      </c>
      <c r="N2488">
        <v>0.100277777</v>
      </c>
      <c r="O2488">
        <v>1</v>
      </c>
      <c r="P2488">
        <v>5426</v>
      </c>
      <c r="Q2488">
        <v>0</v>
      </c>
      <c r="R2488">
        <v>20</v>
      </c>
      <c r="S2488">
        <v>4</v>
      </c>
      <c r="T2488">
        <v>1352</v>
      </c>
      <c r="U2488">
        <v>1</v>
      </c>
      <c r="V2488">
        <v>3</v>
      </c>
      <c r="W2488">
        <v>0.11354280399274999</v>
      </c>
      <c r="X2488">
        <v>122.21006967371373</v>
      </c>
      <c r="Y2488">
        <v>0</v>
      </c>
      <c r="Z2488">
        <v>1.0427087319674451</v>
      </c>
      <c r="AA2488">
        <v>18.719883321299871</v>
      </c>
      <c r="AB2488">
        <v>147.77181243905736</v>
      </c>
      <c r="AC2488">
        <v>28.438828428336638</v>
      </c>
      <c r="AD2488">
        <v>2.2600808016735852</v>
      </c>
      <c r="AE2488">
        <v>320.5569262000414</v>
      </c>
    </row>
    <row r="2489" spans="1:31" x14ac:dyDescent="0.3">
      <c r="A2489">
        <v>2577696</v>
      </c>
      <c r="B2489">
        <v>1</v>
      </c>
      <c r="C2489" t="s">
        <v>81</v>
      </c>
      <c r="D2489" t="s">
        <v>123</v>
      </c>
      <c r="E2489" t="s">
        <v>155</v>
      </c>
      <c r="F2489" t="s">
        <v>7291</v>
      </c>
      <c r="G2489" t="s">
        <v>206</v>
      </c>
      <c r="H2489" t="s">
        <v>157</v>
      </c>
      <c r="I2489" t="s">
        <v>136</v>
      </c>
      <c r="J2489" t="s">
        <v>137</v>
      </c>
      <c r="K2489" t="s">
        <v>138</v>
      </c>
      <c r="L2489" t="s">
        <v>7292</v>
      </c>
      <c r="M2489" t="s">
        <v>7293</v>
      </c>
      <c r="N2489">
        <v>3.1305555549999999</v>
      </c>
      <c r="O2489">
        <v>0</v>
      </c>
      <c r="P2489">
        <v>5</v>
      </c>
      <c r="Q2489">
        <v>0</v>
      </c>
      <c r="R2489">
        <v>34</v>
      </c>
      <c r="S2489">
        <v>0</v>
      </c>
      <c r="T2489">
        <v>5</v>
      </c>
      <c r="U2489">
        <v>0</v>
      </c>
      <c r="V2489">
        <v>0</v>
      </c>
      <c r="W2489">
        <v>0</v>
      </c>
      <c r="X2489">
        <v>2.250891266463714</v>
      </c>
      <c r="Y2489">
        <v>0</v>
      </c>
      <c r="Z2489">
        <v>41.392267365785123</v>
      </c>
      <c r="AA2489">
        <v>0</v>
      </c>
      <c r="AB2489">
        <v>1.1531802607279582</v>
      </c>
      <c r="AC2489">
        <v>0</v>
      </c>
      <c r="AD2489">
        <v>0</v>
      </c>
      <c r="AE2489">
        <v>44.796338892976792</v>
      </c>
    </row>
    <row r="2490" spans="1:31" x14ac:dyDescent="0.3">
      <c r="A2490">
        <v>2578028</v>
      </c>
      <c r="B2490">
        <v>1</v>
      </c>
      <c r="C2490" t="s">
        <v>80</v>
      </c>
      <c r="D2490" t="s">
        <v>104</v>
      </c>
      <c r="E2490" t="s">
        <v>155</v>
      </c>
      <c r="F2490" t="s">
        <v>7294</v>
      </c>
      <c r="G2490" t="s">
        <v>301</v>
      </c>
      <c r="H2490" t="s">
        <v>157</v>
      </c>
      <c r="I2490" t="s">
        <v>136</v>
      </c>
      <c r="J2490" t="s">
        <v>137</v>
      </c>
      <c r="K2490" t="s">
        <v>144</v>
      </c>
      <c r="L2490" t="s">
        <v>7295</v>
      </c>
      <c r="M2490" t="s">
        <v>7296</v>
      </c>
      <c r="N2490">
        <v>5.3397222219999998</v>
      </c>
      <c r="O2490">
        <v>0</v>
      </c>
      <c r="P2490">
        <v>201</v>
      </c>
      <c r="Q2490">
        <v>0</v>
      </c>
      <c r="R2490">
        <v>2</v>
      </c>
      <c r="S2490">
        <v>0</v>
      </c>
      <c r="T2490">
        <v>23</v>
      </c>
      <c r="U2490">
        <v>0</v>
      </c>
      <c r="V2490">
        <v>0</v>
      </c>
      <c r="W2490">
        <v>0</v>
      </c>
      <c r="X2490">
        <v>228.06351316917704</v>
      </c>
      <c r="Y2490">
        <v>0</v>
      </c>
      <c r="Z2490">
        <v>7.8810794419786756</v>
      </c>
      <c r="AA2490">
        <v>0</v>
      </c>
      <c r="AB2490">
        <v>84.659290196164505</v>
      </c>
      <c r="AC2490">
        <v>0</v>
      </c>
      <c r="AD2490">
        <v>0</v>
      </c>
      <c r="AE2490">
        <v>320.60388280732025</v>
      </c>
    </row>
    <row r="2491" spans="1:31" x14ac:dyDescent="0.3">
      <c r="A2491">
        <v>2578277</v>
      </c>
      <c r="B2491">
        <v>1</v>
      </c>
      <c r="C2491" t="s">
        <v>81</v>
      </c>
      <c r="D2491" t="s">
        <v>115</v>
      </c>
      <c r="E2491" t="s">
        <v>141</v>
      </c>
      <c r="F2491" t="s">
        <v>7297</v>
      </c>
      <c r="G2491" t="s">
        <v>134</v>
      </c>
      <c r="H2491" t="s">
        <v>135</v>
      </c>
      <c r="I2491" t="s">
        <v>136</v>
      </c>
      <c r="J2491" t="s">
        <v>137</v>
      </c>
      <c r="K2491" t="s">
        <v>138</v>
      </c>
      <c r="L2491" t="s">
        <v>7298</v>
      </c>
      <c r="M2491" t="s">
        <v>7299</v>
      </c>
      <c r="N2491">
        <v>7.6666665999999994E-2</v>
      </c>
      <c r="O2491">
        <v>1</v>
      </c>
      <c r="P2491">
        <v>678</v>
      </c>
      <c r="Q2491">
        <v>4</v>
      </c>
      <c r="R2491">
        <v>88</v>
      </c>
      <c r="S2491">
        <v>4</v>
      </c>
      <c r="T2491">
        <v>27</v>
      </c>
      <c r="U2491">
        <v>0</v>
      </c>
      <c r="V2491">
        <v>0</v>
      </c>
      <c r="W2491">
        <v>1.5594927359999998E-2</v>
      </c>
      <c r="X2491">
        <v>3.8238660717181236</v>
      </c>
      <c r="Y2491">
        <v>0.83651343816236001</v>
      </c>
      <c r="Z2491">
        <v>5.828289846444453</v>
      </c>
      <c r="AA2491">
        <v>1.3456215510243732</v>
      </c>
      <c r="AB2491">
        <v>1.1855463280404999</v>
      </c>
      <c r="AC2491">
        <v>0</v>
      </c>
      <c r="AD2491">
        <v>0</v>
      </c>
      <c r="AE2491">
        <v>13.035432162749808</v>
      </c>
    </row>
    <row r="2492" spans="1:31" x14ac:dyDescent="0.3">
      <c r="A2492">
        <v>2578715</v>
      </c>
      <c r="B2492">
        <v>1</v>
      </c>
      <c r="C2492" t="s">
        <v>81</v>
      </c>
      <c r="D2492" t="s">
        <v>118</v>
      </c>
      <c r="E2492" t="s">
        <v>166</v>
      </c>
      <c r="F2492" t="s">
        <v>7300</v>
      </c>
      <c r="G2492" t="s">
        <v>181</v>
      </c>
      <c r="H2492" t="s">
        <v>157</v>
      </c>
      <c r="I2492" t="s">
        <v>136</v>
      </c>
      <c r="J2492" t="s">
        <v>137</v>
      </c>
      <c r="K2492" t="s">
        <v>138</v>
      </c>
      <c r="L2492" t="s">
        <v>7301</v>
      </c>
      <c r="M2492" t="s">
        <v>7302</v>
      </c>
      <c r="N2492">
        <v>4.2411111110000004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1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63.662100919212072</v>
      </c>
      <c r="AC2492">
        <v>0</v>
      </c>
      <c r="AD2492">
        <v>0</v>
      </c>
      <c r="AE2492">
        <v>63.662100919212072</v>
      </c>
    </row>
    <row r="2493" spans="1:31" x14ac:dyDescent="0.3">
      <c r="A2493">
        <v>2578907</v>
      </c>
      <c r="B2493">
        <v>1</v>
      </c>
      <c r="C2493" t="s">
        <v>81</v>
      </c>
      <c r="D2493" t="s">
        <v>128</v>
      </c>
      <c r="E2493" t="s">
        <v>184</v>
      </c>
      <c r="F2493" t="s">
        <v>7303</v>
      </c>
      <c r="G2493" t="s">
        <v>149</v>
      </c>
      <c r="H2493" t="s">
        <v>135</v>
      </c>
      <c r="I2493" t="s">
        <v>136</v>
      </c>
      <c r="J2493" t="s">
        <v>137</v>
      </c>
      <c r="K2493" t="s">
        <v>138</v>
      </c>
      <c r="L2493" t="s">
        <v>7304</v>
      </c>
      <c r="M2493" t="s">
        <v>7305</v>
      </c>
      <c r="N2493">
        <v>1.3525</v>
      </c>
      <c r="O2493">
        <v>0</v>
      </c>
      <c r="P2493">
        <v>1</v>
      </c>
      <c r="Q2493">
        <v>0</v>
      </c>
      <c r="R2493">
        <v>0</v>
      </c>
      <c r="S2493">
        <v>2</v>
      </c>
      <c r="T2493">
        <v>0</v>
      </c>
      <c r="U2493">
        <v>0</v>
      </c>
      <c r="V2493">
        <v>0</v>
      </c>
      <c r="W2493">
        <v>0</v>
      </c>
      <c r="X2493">
        <v>0.72113679693674748</v>
      </c>
      <c r="Y2493">
        <v>0</v>
      </c>
      <c r="Z2493">
        <v>0</v>
      </c>
      <c r="AA2493">
        <v>24.896617595314311</v>
      </c>
      <c r="AB2493">
        <v>0</v>
      </c>
      <c r="AC2493">
        <v>0</v>
      </c>
      <c r="AD2493">
        <v>0</v>
      </c>
      <c r="AE2493">
        <v>25.617754392251058</v>
      </c>
    </row>
    <row r="2494" spans="1:31" x14ac:dyDescent="0.3">
      <c r="A2494">
        <v>2578861</v>
      </c>
      <c r="B2494">
        <v>1</v>
      </c>
      <c r="C2494" t="s">
        <v>81</v>
      </c>
      <c r="D2494" t="s">
        <v>123</v>
      </c>
      <c r="E2494" t="s">
        <v>171</v>
      </c>
      <c r="F2494" t="s">
        <v>7306</v>
      </c>
      <c r="G2494" t="s">
        <v>1541</v>
      </c>
      <c r="H2494" t="s">
        <v>157</v>
      </c>
      <c r="I2494" t="s">
        <v>136</v>
      </c>
      <c r="J2494" t="s">
        <v>137</v>
      </c>
      <c r="K2494" t="s">
        <v>138</v>
      </c>
      <c r="L2494" t="s">
        <v>7307</v>
      </c>
      <c r="M2494" t="s">
        <v>7308</v>
      </c>
      <c r="N2494">
        <v>2.2374999999999998</v>
      </c>
      <c r="O2494">
        <v>0</v>
      </c>
      <c r="P2494">
        <v>52</v>
      </c>
      <c r="Q2494">
        <v>0</v>
      </c>
      <c r="R2494">
        <v>5</v>
      </c>
      <c r="S2494">
        <v>0</v>
      </c>
      <c r="T2494">
        <v>3</v>
      </c>
      <c r="U2494">
        <v>0</v>
      </c>
      <c r="V2494">
        <v>0</v>
      </c>
      <c r="W2494">
        <v>0</v>
      </c>
      <c r="X2494">
        <v>19.079527324602889</v>
      </c>
      <c r="Y2494">
        <v>0</v>
      </c>
      <c r="Z2494">
        <v>3.6591226998680848</v>
      </c>
      <c r="AA2494">
        <v>0</v>
      </c>
      <c r="AB2494">
        <v>3.6464894003997248</v>
      </c>
      <c r="AC2494">
        <v>0</v>
      </c>
      <c r="AD2494">
        <v>0</v>
      </c>
      <c r="AE2494">
        <v>26.385139424870701</v>
      </c>
    </row>
    <row r="2495" spans="1:31" x14ac:dyDescent="0.3">
      <c r="A2495">
        <v>2578469</v>
      </c>
      <c r="B2495">
        <v>1</v>
      </c>
      <c r="C2495" t="s">
        <v>81</v>
      </c>
      <c r="D2495" t="s">
        <v>123</v>
      </c>
      <c r="E2495" t="s">
        <v>141</v>
      </c>
      <c r="F2495" t="s">
        <v>4592</v>
      </c>
      <c r="G2495" t="s">
        <v>134</v>
      </c>
      <c r="H2495" t="s">
        <v>135</v>
      </c>
      <c r="I2495" t="s">
        <v>136</v>
      </c>
      <c r="J2495" t="s">
        <v>137</v>
      </c>
      <c r="K2495" t="s">
        <v>138</v>
      </c>
      <c r="L2495" t="s">
        <v>7309</v>
      </c>
      <c r="M2495" t="s">
        <v>7310</v>
      </c>
      <c r="N2495">
        <v>6.5947222219999997</v>
      </c>
      <c r="O2495">
        <v>0</v>
      </c>
      <c r="P2495">
        <v>0</v>
      </c>
      <c r="Q2495">
        <v>3</v>
      </c>
      <c r="R2495">
        <v>1</v>
      </c>
      <c r="S2495">
        <v>10</v>
      </c>
      <c r="T2495">
        <v>0</v>
      </c>
      <c r="U2495">
        <v>2</v>
      </c>
      <c r="V2495">
        <v>0</v>
      </c>
      <c r="W2495">
        <v>0</v>
      </c>
      <c r="X2495">
        <v>0</v>
      </c>
      <c r="Y2495">
        <v>12.131953983883069</v>
      </c>
      <c r="Z2495">
        <v>1.4616693750105603</v>
      </c>
      <c r="AA2495">
        <v>538.5303845317784</v>
      </c>
      <c r="AB2495">
        <v>0</v>
      </c>
      <c r="AC2495">
        <v>2416.2092533989439</v>
      </c>
      <c r="AD2495">
        <v>0</v>
      </c>
      <c r="AE2495">
        <v>2968.3332612896161</v>
      </c>
    </row>
    <row r="2496" spans="1:31" x14ac:dyDescent="0.3">
      <c r="A2496">
        <v>2578569</v>
      </c>
      <c r="B2496">
        <v>1</v>
      </c>
      <c r="C2496" t="s">
        <v>81</v>
      </c>
      <c r="D2496" t="s">
        <v>119</v>
      </c>
      <c r="E2496" t="s">
        <v>155</v>
      </c>
      <c r="F2496" t="s">
        <v>7311</v>
      </c>
      <c r="G2496" t="s">
        <v>202</v>
      </c>
      <c r="H2496" t="s">
        <v>157</v>
      </c>
      <c r="I2496" t="s">
        <v>136</v>
      </c>
      <c r="J2496" t="s">
        <v>137</v>
      </c>
      <c r="K2496" t="s">
        <v>138</v>
      </c>
      <c r="L2496" t="s">
        <v>7312</v>
      </c>
      <c r="M2496" t="s">
        <v>7313</v>
      </c>
      <c r="N2496">
        <v>0.88333333300000005</v>
      </c>
      <c r="O2496">
        <v>0</v>
      </c>
      <c r="P2496">
        <v>298</v>
      </c>
      <c r="Q2496">
        <v>0</v>
      </c>
      <c r="R2496">
        <v>1</v>
      </c>
      <c r="S2496">
        <v>0</v>
      </c>
      <c r="T2496">
        <v>28</v>
      </c>
      <c r="U2496">
        <v>0</v>
      </c>
      <c r="V2496">
        <v>0</v>
      </c>
      <c r="W2496">
        <v>0</v>
      </c>
      <c r="X2496">
        <v>46.367567798031772</v>
      </c>
      <c r="Y2496">
        <v>0</v>
      </c>
      <c r="Z2496">
        <v>0.8794956939795</v>
      </c>
      <c r="AA2496">
        <v>0</v>
      </c>
      <c r="AB2496">
        <v>9.0367102741918881</v>
      </c>
      <c r="AC2496">
        <v>0</v>
      </c>
      <c r="AD2496">
        <v>0</v>
      </c>
      <c r="AE2496">
        <v>56.283773766203161</v>
      </c>
    </row>
    <row r="2497" spans="1:31" x14ac:dyDescent="0.3">
      <c r="A2497">
        <v>2577736</v>
      </c>
      <c r="B2497">
        <v>1</v>
      </c>
      <c r="C2497" t="s">
        <v>81</v>
      </c>
      <c r="D2497" t="s">
        <v>118</v>
      </c>
      <c r="E2497" t="s">
        <v>184</v>
      </c>
      <c r="F2497" t="s">
        <v>7314</v>
      </c>
      <c r="G2497" t="s">
        <v>134</v>
      </c>
      <c r="H2497" t="s">
        <v>135</v>
      </c>
      <c r="I2497" t="s">
        <v>136</v>
      </c>
      <c r="J2497" t="s">
        <v>137</v>
      </c>
      <c r="K2497" t="s">
        <v>138</v>
      </c>
      <c r="L2497" t="s">
        <v>7315</v>
      </c>
      <c r="M2497" t="s">
        <v>7316</v>
      </c>
      <c r="N2497">
        <v>4.6305555549999999</v>
      </c>
      <c r="O2497">
        <v>0</v>
      </c>
      <c r="P2497">
        <v>0</v>
      </c>
      <c r="Q2497">
        <v>0</v>
      </c>
      <c r="R2497">
        <v>0</v>
      </c>
      <c r="S2497">
        <v>7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</row>
    <row r="2498" spans="1:31" x14ac:dyDescent="0.3">
      <c r="A2498">
        <v>2578323</v>
      </c>
      <c r="B2498">
        <v>1</v>
      </c>
      <c r="C2498" t="s">
        <v>80</v>
      </c>
      <c r="D2498" t="s">
        <v>104</v>
      </c>
      <c r="E2498" t="s">
        <v>184</v>
      </c>
      <c r="F2498" t="s">
        <v>7317</v>
      </c>
      <c r="G2498" t="s">
        <v>149</v>
      </c>
      <c r="H2498" t="s">
        <v>135</v>
      </c>
      <c r="I2498" t="s">
        <v>136</v>
      </c>
      <c r="J2498" t="s">
        <v>137</v>
      </c>
      <c r="K2498" t="s">
        <v>138</v>
      </c>
      <c r="L2498" t="s">
        <v>7318</v>
      </c>
      <c r="M2498" t="s">
        <v>7319</v>
      </c>
      <c r="N2498">
        <v>8.3269444440000004</v>
      </c>
      <c r="O2498">
        <v>0</v>
      </c>
      <c r="P2498">
        <v>16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30.002753691113334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30.002753691113334</v>
      </c>
    </row>
    <row r="2499" spans="1:31" x14ac:dyDescent="0.3">
      <c r="A2499">
        <v>2578177</v>
      </c>
      <c r="B2499">
        <v>1</v>
      </c>
      <c r="C2499" t="s">
        <v>81</v>
      </c>
      <c r="D2499" t="s">
        <v>112</v>
      </c>
      <c r="E2499" t="s">
        <v>184</v>
      </c>
      <c r="F2499" t="s">
        <v>7320</v>
      </c>
      <c r="G2499" t="s">
        <v>149</v>
      </c>
      <c r="H2499" t="s">
        <v>135</v>
      </c>
      <c r="I2499" t="s">
        <v>136</v>
      </c>
      <c r="J2499" t="s">
        <v>137</v>
      </c>
      <c r="K2499" t="s">
        <v>138</v>
      </c>
      <c r="L2499" t="s">
        <v>7321</v>
      </c>
      <c r="M2499" t="s">
        <v>7322</v>
      </c>
      <c r="N2499">
        <v>1.214444444</v>
      </c>
      <c r="O2499">
        <v>0</v>
      </c>
      <c r="P2499">
        <v>1</v>
      </c>
      <c r="Q2499">
        <v>0</v>
      </c>
      <c r="R2499">
        <v>16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0.17350719120459002</v>
      </c>
      <c r="Y2499">
        <v>0</v>
      </c>
      <c r="Z2499">
        <v>17.577327954024753</v>
      </c>
      <c r="AA2499">
        <v>0</v>
      </c>
      <c r="AB2499">
        <v>0</v>
      </c>
      <c r="AC2499">
        <v>0</v>
      </c>
      <c r="AD2499">
        <v>0</v>
      </c>
      <c r="AE2499">
        <v>17.750835145229342</v>
      </c>
    </row>
    <row r="2500" spans="1:31" x14ac:dyDescent="0.3">
      <c r="A2500">
        <v>2577882</v>
      </c>
      <c r="B2500">
        <v>1</v>
      </c>
      <c r="C2500" t="s">
        <v>80</v>
      </c>
      <c r="D2500" t="s">
        <v>103</v>
      </c>
      <c r="E2500" t="s">
        <v>147</v>
      </c>
      <c r="F2500" t="s">
        <v>7323</v>
      </c>
      <c r="G2500" t="s">
        <v>134</v>
      </c>
      <c r="H2500" t="s">
        <v>135</v>
      </c>
      <c r="I2500" t="s">
        <v>136</v>
      </c>
      <c r="J2500" t="s">
        <v>137</v>
      </c>
      <c r="K2500" t="s">
        <v>138</v>
      </c>
      <c r="L2500" t="s">
        <v>7166</v>
      </c>
      <c r="M2500" t="s">
        <v>7324</v>
      </c>
      <c r="N2500">
        <v>1.1558333329999999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4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2239.9928931448858</v>
      </c>
      <c r="AD2500">
        <v>0</v>
      </c>
      <c r="AE2500">
        <v>2239.9928931448858</v>
      </c>
    </row>
    <row r="2501" spans="1:31" x14ac:dyDescent="0.3">
      <c r="A2501">
        <v>2577656</v>
      </c>
      <c r="B2501">
        <v>1</v>
      </c>
      <c r="C2501" t="s">
        <v>80</v>
      </c>
      <c r="D2501" t="s">
        <v>110</v>
      </c>
      <c r="E2501" t="s">
        <v>166</v>
      </c>
      <c r="F2501" t="s">
        <v>7325</v>
      </c>
      <c r="G2501" t="s">
        <v>168</v>
      </c>
      <c r="H2501" t="s">
        <v>157</v>
      </c>
      <c r="I2501" t="s">
        <v>136</v>
      </c>
      <c r="J2501" t="s">
        <v>137</v>
      </c>
      <c r="K2501" t="s">
        <v>138</v>
      </c>
      <c r="L2501" t="s">
        <v>7326</v>
      </c>
      <c r="M2501" t="s">
        <v>7327</v>
      </c>
      <c r="N2501">
        <v>1.2255555549999999</v>
      </c>
      <c r="O2501">
        <v>0</v>
      </c>
      <c r="P2501">
        <v>6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1.1754075609735819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1.1754075609735819</v>
      </c>
    </row>
    <row r="2502" spans="1:31" x14ac:dyDescent="0.3">
      <c r="A2502">
        <v>2578675</v>
      </c>
      <c r="B2502">
        <v>1</v>
      </c>
      <c r="C2502" t="s">
        <v>80</v>
      </c>
      <c r="D2502" t="s">
        <v>94</v>
      </c>
      <c r="E2502" t="s">
        <v>184</v>
      </c>
      <c r="F2502" t="s">
        <v>7328</v>
      </c>
      <c r="G2502" t="s">
        <v>134</v>
      </c>
      <c r="H2502" t="s">
        <v>135</v>
      </c>
      <c r="I2502" t="s">
        <v>136</v>
      </c>
      <c r="J2502" t="s">
        <v>137</v>
      </c>
      <c r="K2502" t="s">
        <v>138</v>
      </c>
      <c r="L2502" t="s">
        <v>7329</v>
      </c>
      <c r="M2502" t="s">
        <v>7330</v>
      </c>
      <c r="N2502">
        <v>0.41277777700000001</v>
      </c>
      <c r="O2502">
        <v>0</v>
      </c>
      <c r="P2502">
        <v>415</v>
      </c>
      <c r="Q2502">
        <v>0</v>
      </c>
      <c r="R2502">
        <v>34</v>
      </c>
      <c r="S2502">
        <v>0</v>
      </c>
      <c r="T2502">
        <v>16</v>
      </c>
      <c r="U2502">
        <v>0</v>
      </c>
      <c r="V2502">
        <v>0</v>
      </c>
      <c r="W2502">
        <v>0</v>
      </c>
      <c r="X2502">
        <v>36.732166308706447</v>
      </c>
      <c r="Y2502">
        <v>0</v>
      </c>
      <c r="Z2502">
        <v>9.7675584802759943</v>
      </c>
      <c r="AA2502">
        <v>0</v>
      </c>
      <c r="AB2502">
        <v>10.624352442045762</v>
      </c>
      <c r="AC2502">
        <v>0</v>
      </c>
      <c r="AD2502">
        <v>0</v>
      </c>
      <c r="AE2502">
        <v>57.124077231028203</v>
      </c>
    </row>
    <row r="2503" spans="1:31" x14ac:dyDescent="0.3">
      <c r="A2503">
        <v>2577676</v>
      </c>
      <c r="B2503">
        <v>1</v>
      </c>
      <c r="C2503" t="s">
        <v>80</v>
      </c>
      <c r="D2503" t="s">
        <v>88</v>
      </c>
      <c r="E2503" t="s">
        <v>171</v>
      </c>
      <c r="F2503" t="s">
        <v>7331</v>
      </c>
      <c r="G2503" t="s">
        <v>190</v>
      </c>
      <c r="H2503" t="s">
        <v>157</v>
      </c>
      <c r="I2503" t="s">
        <v>136</v>
      </c>
      <c r="J2503" t="s">
        <v>137</v>
      </c>
      <c r="K2503" t="s">
        <v>138</v>
      </c>
      <c r="L2503" t="s">
        <v>7332</v>
      </c>
      <c r="M2503" t="s">
        <v>7333</v>
      </c>
      <c r="N2503">
        <v>2.1269444439999998</v>
      </c>
      <c r="O2503">
        <v>0</v>
      </c>
      <c r="P2503">
        <v>113</v>
      </c>
      <c r="Q2503">
        <v>0</v>
      </c>
      <c r="R2503">
        <v>0</v>
      </c>
      <c r="S2503">
        <v>0</v>
      </c>
      <c r="T2503">
        <v>6</v>
      </c>
      <c r="U2503">
        <v>0</v>
      </c>
      <c r="V2503">
        <v>0</v>
      </c>
      <c r="W2503">
        <v>0</v>
      </c>
      <c r="X2503">
        <v>47.191130791551394</v>
      </c>
      <c r="Y2503">
        <v>0</v>
      </c>
      <c r="Z2503">
        <v>0</v>
      </c>
      <c r="AA2503">
        <v>0</v>
      </c>
      <c r="AB2503">
        <v>29.681295624738539</v>
      </c>
      <c r="AC2503">
        <v>0</v>
      </c>
      <c r="AD2503">
        <v>0</v>
      </c>
      <c r="AE2503">
        <v>76.872426416289926</v>
      </c>
    </row>
    <row r="2504" spans="1:31" x14ac:dyDescent="0.3">
      <c r="A2504">
        <v>2577991</v>
      </c>
      <c r="B2504">
        <v>1</v>
      </c>
      <c r="C2504" t="s">
        <v>81</v>
      </c>
      <c r="D2504" t="s">
        <v>128</v>
      </c>
      <c r="E2504" t="s">
        <v>147</v>
      </c>
      <c r="F2504" t="s">
        <v>897</v>
      </c>
      <c r="G2504" t="s">
        <v>301</v>
      </c>
      <c r="H2504" t="s">
        <v>135</v>
      </c>
      <c r="I2504" t="s">
        <v>136</v>
      </c>
      <c r="J2504" t="s">
        <v>137</v>
      </c>
      <c r="K2504" t="s">
        <v>144</v>
      </c>
      <c r="L2504" t="s">
        <v>7334</v>
      </c>
      <c r="M2504" t="s">
        <v>7335</v>
      </c>
      <c r="N2504">
        <v>8.5280555549999999</v>
      </c>
      <c r="O2504">
        <v>7</v>
      </c>
      <c r="P2504">
        <v>1186</v>
      </c>
      <c r="Q2504">
        <v>4</v>
      </c>
      <c r="R2504">
        <v>3</v>
      </c>
      <c r="S2504">
        <v>3</v>
      </c>
      <c r="T2504">
        <v>85</v>
      </c>
      <c r="U2504">
        <v>0</v>
      </c>
      <c r="V2504">
        <v>0</v>
      </c>
      <c r="W2504">
        <v>12.418504201880001</v>
      </c>
      <c r="X2504">
        <v>1132.0317805976413</v>
      </c>
      <c r="Y2504">
        <v>140.69160760890554</v>
      </c>
      <c r="Z2504">
        <v>28.467801667155484</v>
      </c>
      <c r="AA2504">
        <v>289.76557518482025</v>
      </c>
      <c r="AB2504">
        <v>223.90729763234199</v>
      </c>
      <c r="AC2504">
        <v>0</v>
      </c>
      <c r="AD2504">
        <v>0</v>
      </c>
      <c r="AE2504">
        <v>1827.2825668927446</v>
      </c>
    </row>
    <row r="2505" spans="1:31" x14ac:dyDescent="0.3">
      <c r="A2505">
        <v>2577819</v>
      </c>
      <c r="B2505">
        <v>1</v>
      </c>
      <c r="C2505" t="s">
        <v>80</v>
      </c>
      <c r="D2505" t="s">
        <v>83</v>
      </c>
      <c r="E2505" t="s">
        <v>147</v>
      </c>
      <c r="F2505" t="s">
        <v>7336</v>
      </c>
      <c r="G2505" t="s">
        <v>149</v>
      </c>
      <c r="H2505" t="s">
        <v>135</v>
      </c>
      <c r="I2505" t="s">
        <v>136</v>
      </c>
      <c r="J2505" t="s">
        <v>137</v>
      </c>
      <c r="K2505" t="s">
        <v>138</v>
      </c>
      <c r="L2505" t="s">
        <v>7337</v>
      </c>
      <c r="M2505" t="s">
        <v>7338</v>
      </c>
      <c r="N2505">
        <v>2.8</v>
      </c>
      <c r="O2505">
        <v>0</v>
      </c>
      <c r="P2505">
        <v>8</v>
      </c>
      <c r="Q2505">
        <v>0</v>
      </c>
      <c r="R2505">
        <v>3</v>
      </c>
      <c r="S2505">
        <v>1</v>
      </c>
      <c r="T2505">
        <v>0</v>
      </c>
      <c r="U2505">
        <v>2</v>
      </c>
      <c r="V2505">
        <v>0</v>
      </c>
      <c r="W2505">
        <v>0</v>
      </c>
      <c r="X2505">
        <v>9.519809497042008</v>
      </c>
      <c r="Y2505">
        <v>0</v>
      </c>
      <c r="Z2505">
        <v>0.61001359434852742</v>
      </c>
      <c r="AA2505">
        <v>873.875370139545</v>
      </c>
      <c r="AB2505">
        <v>0</v>
      </c>
      <c r="AC2505">
        <v>177.68866353731471</v>
      </c>
      <c r="AD2505">
        <v>0</v>
      </c>
      <c r="AE2505">
        <v>1061.6938567682503</v>
      </c>
    </row>
    <row r="2506" spans="1:31" x14ac:dyDescent="0.3">
      <c r="A2506">
        <v>2578509</v>
      </c>
      <c r="B2506">
        <v>1</v>
      </c>
      <c r="C2506" t="s">
        <v>80</v>
      </c>
      <c r="D2506" t="s">
        <v>92</v>
      </c>
      <c r="E2506" t="s">
        <v>166</v>
      </c>
      <c r="F2506" t="s">
        <v>7339</v>
      </c>
      <c r="G2506" t="s">
        <v>168</v>
      </c>
      <c r="H2506" t="s">
        <v>157</v>
      </c>
      <c r="I2506" t="s">
        <v>136</v>
      </c>
      <c r="J2506" t="s">
        <v>137</v>
      </c>
      <c r="K2506" t="s">
        <v>138</v>
      </c>
      <c r="L2506" t="s">
        <v>7340</v>
      </c>
      <c r="M2506" t="s">
        <v>7341</v>
      </c>
      <c r="N2506">
        <v>1.0863888880000001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3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1.3975459623700759</v>
      </c>
      <c r="AC2506">
        <v>0</v>
      </c>
      <c r="AD2506">
        <v>0</v>
      </c>
      <c r="AE2506">
        <v>1.3975459623700759</v>
      </c>
    </row>
    <row r="2507" spans="1:31" x14ac:dyDescent="0.3">
      <c r="A2507">
        <v>2577968</v>
      </c>
      <c r="B2507">
        <v>1</v>
      </c>
      <c r="C2507" t="s">
        <v>80</v>
      </c>
      <c r="D2507" t="s">
        <v>83</v>
      </c>
      <c r="E2507" t="s">
        <v>147</v>
      </c>
      <c r="F2507" t="s">
        <v>7342</v>
      </c>
      <c r="G2507" t="s">
        <v>134</v>
      </c>
      <c r="H2507" t="s">
        <v>135</v>
      </c>
      <c r="I2507" t="s">
        <v>136</v>
      </c>
      <c r="J2507" t="s">
        <v>137</v>
      </c>
      <c r="K2507" t="s">
        <v>138</v>
      </c>
      <c r="L2507" t="s">
        <v>7343</v>
      </c>
      <c r="M2507" t="s">
        <v>7344</v>
      </c>
      <c r="N2507">
        <v>0.253611111</v>
      </c>
      <c r="O2507">
        <v>0</v>
      </c>
      <c r="P2507">
        <v>262</v>
      </c>
      <c r="Q2507">
        <v>0</v>
      </c>
      <c r="R2507">
        <v>0</v>
      </c>
      <c r="S2507">
        <v>8</v>
      </c>
      <c r="T2507">
        <v>31</v>
      </c>
      <c r="U2507">
        <v>3</v>
      </c>
      <c r="V2507">
        <v>0</v>
      </c>
      <c r="W2507">
        <v>0</v>
      </c>
      <c r="X2507">
        <v>14.587967888660918</v>
      </c>
      <c r="Y2507">
        <v>0</v>
      </c>
      <c r="Z2507">
        <v>0</v>
      </c>
      <c r="AA2507">
        <v>10.763776775500935</v>
      </c>
      <c r="AB2507">
        <v>16.291760562440846</v>
      </c>
      <c r="AC2507">
        <v>43.334940684101689</v>
      </c>
      <c r="AD2507">
        <v>0</v>
      </c>
      <c r="AE2507">
        <v>84.97844591070438</v>
      </c>
    </row>
    <row r="2508" spans="1:31" x14ac:dyDescent="0.3">
      <c r="A2508">
        <v>2578360</v>
      </c>
      <c r="B2508">
        <v>1</v>
      </c>
      <c r="C2508" t="s">
        <v>80</v>
      </c>
      <c r="D2508" t="s">
        <v>86</v>
      </c>
      <c r="E2508" t="s">
        <v>166</v>
      </c>
      <c r="F2508" t="s">
        <v>7345</v>
      </c>
      <c r="G2508" t="s">
        <v>181</v>
      </c>
      <c r="H2508" t="s">
        <v>157</v>
      </c>
      <c r="I2508" t="s">
        <v>136</v>
      </c>
      <c r="J2508" t="s">
        <v>137</v>
      </c>
      <c r="K2508" t="s">
        <v>138</v>
      </c>
      <c r="L2508" t="s">
        <v>7346</v>
      </c>
      <c r="M2508" t="s">
        <v>7347</v>
      </c>
      <c r="N2508">
        <v>2.9525000000000001</v>
      </c>
      <c r="O2508">
        <v>0</v>
      </c>
      <c r="P2508">
        <v>1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1.3674921382176799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1.3674921382176799</v>
      </c>
    </row>
    <row r="2509" spans="1:31" x14ac:dyDescent="0.3">
      <c r="A2509">
        <v>2577719</v>
      </c>
      <c r="B2509">
        <v>1</v>
      </c>
      <c r="C2509" t="s">
        <v>80</v>
      </c>
      <c r="D2509" t="s">
        <v>93</v>
      </c>
      <c r="E2509" t="s">
        <v>171</v>
      </c>
      <c r="F2509" t="s">
        <v>7348</v>
      </c>
      <c r="G2509" t="s">
        <v>190</v>
      </c>
      <c r="H2509" t="s">
        <v>157</v>
      </c>
      <c r="I2509" t="s">
        <v>136</v>
      </c>
      <c r="J2509" t="s">
        <v>137</v>
      </c>
      <c r="K2509" t="s">
        <v>138</v>
      </c>
      <c r="L2509" t="s">
        <v>7349</v>
      </c>
      <c r="M2509" t="s">
        <v>7350</v>
      </c>
      <c r="N2509">
        <v>1.9088888879999999</v>
      </c>
      <c r="O2509">
        <v>0</v>
      </c>
      <c r="P2509">
        <v>1</v>
      </c>
      <c r="Q2509">
        <v>0</v>
      </c>
      <c r="R2509">
        <v>1</v>
      </c>
      <c r="S2509">
        <v>0</v>
      </c>
      <c r="T2509">
        <v>5</v>
      </c>
      <c r="U2509">
        <v>0</v>
      </c>
      <c r="V2509">
        <v>0</v>
      </c>
      <c r="W2509">
        <v>0</v>
      </c>
      <c r="X2509">
        <v>2.5206962735510006E-2</v>
      </c>
      <c r="Y2509">
        <v>0</v>
      </c>
      <c r="Z2509">
        <v>2.3262705375916664</v>
      </c>
      <c r="AA2509">
        <v>0</v>
      </c>
      <c r="AB2509">
        <v>19.705193483161203</v>
      </c>
      <c r="AC2509">
        <v>0</v>
      </c>
      <c r="AD2509">
        <v>0</v>
      </c>
      <c r="AE2509">
        <v>22.056670983488381</v>
      </c>
    </row>
    <row r="2510" spans="1:31" x14ac:dyDescent="0.3">
      <c r="A2510">
        <v>2577756</v>
      </c>
      <c r="B2510">
        <v>1</v>
      </c>
      <c r="C2510" t="s">
        <v>80</v>
      </c>
      <c r="D2510" t="s">
        <v>92</v>
      </c>
      <c r="E2510" t="s">
        <v>141</v>
      </c>
      <c r="F2510" t="s">
        <v>7351</v>
      </c>
      <c r="G2510" t="s">
        <v>134</v>
      </c>
      <c r="H2510" t="s">
        <v>135</v>
      </c>
      <c r="I2510" t="s">
        <v>136</v>
      </c>
      <c r="J2510" t="s">
        <v>137</v>
      </c>
      <c r="K2510" t="s">
        <v>138</v>
      </c>
      <c r="L2510" t="s">
        <v>7352</v>
      </c>
      <c r="M2510" t="s">
        <v>7353</v>
      </c>
      <c r="N2510">
        <v>0.97083333299999997</v>
      </c>
      <c r="O2510">
        <v>1</v>
      </c>
      <c r="P2510">
        <v>3682</v>
      </c>
      <c r="Q2510">
        <v>0</v>
      </c>
      <c r="R2510">
        <v>7</v>
      </c>
      <c r="S2510">
        <v>7</v>
      </c>
      <c r="T2510">
        <v>224</v>
      </c>
      <c r="U2510">
        <v>0</v>
      </c>
      <c r="V2510">
        <v>0</v>
      </c>
      <c r="W2510">
        <v>6.346956963045125</v>
      </c>
      <c r="X2510">
        <v>476.60563291309643</v>
      </c>
      <c r="Y2510">
        <v>0</v>
      </c>
      <c r="Z2510">
        <v>0.64747279538319336</v>
      </c>
      <c r="AA2510">
        <v>175.64231044457586</v>
      </c>
      <c r="AB2510">
        <v>149.47296258505324</v>
      </c>
      <c r="AC2510">
        <v>0</v>
      </c>
      <c r="AD2510">
        <v>0</v>
      </c>
      <c r="AE2510">
        <v>808.71533570115378</v>
      </c>
    </row>
    <row r="2511" spans="1:31" x14ac:dyDescent="0.3">
      <c r="A2511">
        <v>2578489</v>
      </c>
      <c r="B2511">
        <v>1</v>
      </c>
      <c r="C2511" t="s">
        <v>81</v>
      </c>
      <c r="D2511" t="s">
        <v>124</v>
      </c>
      <c r="E2511" t="s">
        <v>184</v>
      </c>
      <c r="F2511" t="s">
        <v>7354</v>
      </c>
      <c r="G2511" t="s">
        <v>149</v>
      </c>
      <c r="H2511" t="s">
        <v>135</v>
      </c>
      <c r="I2511" t="s">
        <v>136</v>
      </c>
      <c r="J2511" t="s">
        <v>137</v>
      </c>
      <c r="K2511" t="s">
        <v>138</v>
      </c>
      <c r="L2511" t="s">
        <v>7355</v>
      </c>
      <c r="M2511" t="s">
        <v>7356</v>
      </c>
      <c r="N2511">
        <v>3.661944444</v>
      </c>
      <c r="O2511">
        <v>0</v>
      </c>
      <c r="P2511">
        <v>168</v>
      </c>
      <c r="Q2511">
        <v>3</v>
      </c>
      <c r="R2511">
        <v>5</v>
      </c>
      <c r="S2511">
        <v>0</v>
      </c>
      <c r="T2511">
        <v>17</v>
      </c>
      <c r="U2511">
        <v>0</v>
      </c>
      <c r="V2511">
        <v>0</v>
      </c>
      <c r="W2511">
        <v>0</v>
      </c>
      <c r="X2511">
        <v>105.29885696211088</v>
      </c>
      <c r="Y2511">
        <v>10.593491026509085</v>
      </c>
      <c r="Z2511">
        <v>22.97041247259034</v>
      </c>
      <c r="AA2511">
        <v>0</v>
      </c>
      <c r="AB2511">
        <v>39.2757529967217</v>
      </c>
      <c r="AC2511">
        <v>0</v>
      </c>
      <c r="AD2511">
        <v>0</v>
      </c>
      <c r="AE2511">
        <v>178.13851345793202</v>
      </c>
    </row>
    <row r="2512" spans="1:31" x14ac:dyDescent="0.3">
      <c r="A2512">
        <v>2578552</v>
      </c>
      <c r="B2512">
        <v>1</v>
      </c>
      <c r="C2512" t="s">
        <v>80</v>
      </c>
      <c r="D2512" t="s">
        <v>96</v>
      </c>
      <c r="E2512" t="s">
        <v>166</v>
      </c>
      <c r="F2512" t="s">
        <v>7357</v>
      </c>
      <c r="G2512" t="s">
        <v>168</v>
      </c>
      <c r="H2512" t="s">
        <v>157</v>
      </c>
      <c r="I2512" t="s">
        <v>136</v>
      </c>
      <c r="J2512" t="s">
        <v>137</v>
      </c>
      <c r="K2512" t="s">
        <v>138</v>
      </c>
      <c r="L2512" t="s">
        <v>7358</v>
      </c>
      <c r="M2512" t="s">
        <v>7359</v>
      </c>
      <c r="N2512">
        <v>5.9702777769999997</v>
      </c>
      <c r="O2512">
        <v>0</v>
      </c>
      <c r="P2512">
        <v>2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5.1229790426643014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5.1229790426643014</v>
      </c>
    </row>
    <row r="2513" spans="1:31" x14ac:dyDescent="0.3">
      <c r="A2513">
        <v>2578197</v>
      </c>
      <c r="B2513">
        <v>1</v>
      </c>
      <c r="C2513" t="s">
        <v>80</v>
      </c>
      <c r="D2513" t="s">
        <v>97</v>
      </c>
      <c r="E2513" t="s">
        <v>166</v>
      </c>
      <c r="F2513" t="s">
        <v>7360</v>
      </c>
      <c r="G2513" t="s">
        <v>198</v>
      </c>
      <c r="H2513" t="s">
        <v>157</v>
      </c>
      <c r="I2513" t="s">
        <v>136</v>
      </c>
      <c r="J2513" t="s">
        <v>137</v>
      </c>
      <c r="K2513" t="s">
        <v>138</v>
      </c>
      <c r="L2513" t="s">
        <v>7361</v>
      </c>
      <c r="M2513" t="s">
        <v>7362</v>
      </c>
      <c r="N2513">
        <v>3.661944444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1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6.4882862760474218</v>
      </c>
      <c r="AC2513">
        <v>0</v>
      </c>
      <c r="AD2513">
        <v>0</v>
      </c>
      <c r="AE2513">
        <v>6.4882862760474218</v>
      </c>
    </row>
    <row r="2514" spans="1:31" x14ac:dyDescent="0.3">
      <c r="A2514">
        <v>2578303</v>
      </c>
      <c r="B2514">
        <v>1</v>
      </c>
      <c r="C2514" t="s">
        <v>80</v>
      </c>
      <c r="D2514" t="s">
        <v>91</v>
      </c>
      <c r="E2514" t="s">
        <v>141</v>
      </c>
      <c r="F2514" t="s">
        <v>5556</v>
      </c>
      <c r="G2514" t="s">
        <v>134</v>
      </c>
      <c r="H2514" t="s">
        <v>135</v>
      </c>
      <c r="I2514" t="s">
        <v>136</v>
      </c>
      <c r="J2514" t="s">
        <v>137</v>
      </c>
      <c r="K2514" t="s">
        <v>138</v>
      </c>
      <c r="L2514" t="s">
        <v>7363</v>
      </c>
      <c r="M2514" t="s">
        <v>7364</v>
      </c>
      <c r="N2514">
        <v>0.89111111099999996</v>
      </c>
      <c r="O2514">
        <v>0</v>
      </c>
      <c r="P2514">
        <v>0</v>
      </c>
      <c r="Q2514">
        <v>0</v>
      </c>
      <c r="R2514">
        <v>0</v>
      </c>
      <c r="S2514">
        <v>6</v>
      </c>
      <c r="T2514">
        <v>2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4556.7702048500487</v>
      </c>
      <c r="AB2514">
        <v>4.0277826011544438</v>
      </c>
      <c r="AC2514">
        <v>0</v>
      </c>
      <c r="AD2514">
        <v>0</v>
      </c>
      <c r="AE2514">
        <v>4560.797987451203</v>
      </c>
    </row>
    <row r="2515" spans="1:31" x14ac:dyDescent="0.3">
      <c r="A2515">
        <v>2577905</v>
      </c>
      <c r="B2515">
        <v>1</v>
      </c>
      <c r="C2515" t="s">
        <v>81</v>
      </c>
      <c r="D2515" t="s">
        <v>123</v>
      </c>
      <c r="E2515" t="s">
        <v>147</v>
      </c>
      <c r="F2515" t="s">
        <v>6125</v>
      </c>
      <c r="G2515" t="s">
        <v>202</v>
      </c>
      <c r="H2515" t="s">
        <v>135</v>
      </c>
      <c r="I2515" t="s">
        <v>136</v>
      </c>
      <c r="J2515" t="s">
        <v>137</v>
      </c>
      <c r="K2515" t="s">
        <v>138</v>
      </c>
      <c r="L2515" t="s">
        <v>7365</v>
      </c>
      <c r="M2515" t="s">
        <v>7366</v>
      </c>
      <c r="N2515">
        <v>0.90277777699999995</v>
      </c>
      <c r="O2515">
        <v>0</v>
      </c>
      <c r="P2515">
        <v>6</v>
      </c>
      <c r="Q2515">
        <v>1</v>
      </c>
      <c r="R2515">
        <v>151</v>
      </c>
      <c r="S2515">
        <v>0</v>
      </c>
      <c r="T2515">
        <v>13</v>
      </c>
      <c r="U2515">
        <v>0</v>
      </c>
      <c r="V2515">
        <v>0</v>
      </c>
      <c r="W2515">
        <v>0</v>
      </c>
      <c r="X2515">
        <v>1.9530173483768269</v>
      </c>
      <c r="Y2515">
        <v>16.093024504096086</v>
      </c>
      <c r="Z2515">
        <v>303.44482530020048</v>
      </c>
      <c r="AA2515">
        <v>0</v>
      </c>
      <c r="AB2515">
        <v>8.001799610572121</v>
      </c>
      <c r="AC2515">
        <v>0</v>
      </c>
      <c r="AD2515">
        <v>0</v>
      </c>
      <c r="AE2515">
        <v>329.4926667632455</v>
      </c>
    </row>
    <row r="2516" spans="1:31" x14ac:dyDescent="0.3">
      <c r="A2516">
        <v>2578054</v>
      </c>
      <c r="B2516">
        <v>1</v>
      </c>
      <c r="C2516" t="s">
        <v>80</v>
      </c>
      <c r="D2516" t="s">
        <v>106</v>
      </c>
      <c r="E2516" t="s">
        <v>147</v>
      </c>
      <c r="F2516" t="s">
        <v>7367</v>
      </c>
      <c r="G2516" t="s">
        <v>134</v>
      </c>
      <c r="H2516" t="s">
        <v>135</v>
      </c>
      <c r="I2516" t="s">
        <v>136</v>
      </c>
      <c r="J2516" t="s">
        <v>137</v>
      </c>
      <c r="K2516" t="s">
        <v>138</v>
      </c>
      <c r="L2516" t="s">
        <v>7368</v>
      </c>
      <c r="M2516" t="s">
        <v>7369</v>
      </c>
      <c r="N2516">
        <v>0.28694444400000002</v>
      </c>
      <c r="O2516">
        <v>0</v>
      </c>
      <c r="P2516">
        <v>266</v>
      </c>
      <c r="Q2516">
        <v>54</v>
      </c>
      <c r="R2516">
        <v>51</v>
      </c>
      <c r="S2516">
        <v>6</v>
      </c>
      <c r="T2516">
        <v>48</v>
      </c>
      <c r="U2516">
        <v>1</v>
      </c>
      <c r="V2516">
        <v>0</v>
      </c>
      <c r="W2516">
        <v>0</v>
      </c>
      <c r="X2516">
        <v>12.481871121673588</v>
      </c>
      <c r="Y2516">
        <v>82.0890030576317</v>
      </c>
      <c r="Z2516">
        <v>21.612557017182262</v>
      </c>
      <c r="AA2516">
        <v>26.005870005774419</v>
      </c>
      <c r="AB2516">
        <v>15.161324584591839</v>
      </c>
      <c r="AC2516">
        <v>5.3217470970635414</v>
      </c>
      <c r="AD2516">
        <v>0</v>
      </c>
      <c r="AE2516">
        <v>162.67237288391735</v>
      </c>
    </row>
    <row r="2517" spans="1:31" x14ac:dyDescent="0.3">
      <c r="A2517">
        <v>2578094</v>
      </c>
      <c r="B2517">
        <v>1</v>
      </c>
      <c r="C2517" t="s">
        <v>81</v>
      </c>
      <c r="D2517" t="s">
        <v>126</v>
      </c>
      <c r="E2517" t="s">
        <v>184</v>
      </c>
      <c r="F2517" t="s">
        <v>7370</v>
      </c>
      <c r="G2517" t="s">
        <v>149</v>
      </c>
      <c r="H2517" t="s">
        <v>135</v>
      </c>
      <c r="I2517" t="s">
        <v>136</v>
      </c>
      <c r="J2517" t="s">
        <v>137</v>
      </c>
      <c r="K2517" t="s">
        <v>138</v>
      </c>
      <c r="L2517" t="s">
        <v>7371</v>
      </c>
      <c r="M2517" t="s">
        <v>7372</v>
      </c>
      <c r="N2517">
        <v>0.88388888799999998</v>
      </c>
      <c r="O2517">
        <v>0</v>
      </c>
      <c r="P2517">
        <v>44</v>
      </c>
      <c r="Q2517">
        <v>0</v>
      </c>
      <c r="R2517">
        <v>17</v>
      </c>
      <c r="S2517">
        <v>0</v>
      </c>
      <c r="T2517">
        <v>3</v>
      </c>
      <c r="U2517">
        <v>0</v>
      </c>
      <c r="V2517">
        <v>0</v>
      </c>
      <c r="W2517">
        <v>0</v>
      </c>
      <c r="X2517">
        <v>4.8786300635226798</v>
      </c>
      <c r="Y2517">
        <v>0</v>
      </c>
      <c r="Z2517">
        <v>7.0384626103408001</v>
      </c>
      <c r="AA2517">
        <v>0</v>
      </c>
      <c r="AB2517">
        <v>1.2772401942685E-2</v>
      </c>
      <c r="AC2517">
        <v>0</v>
      </c>
      <c r="AD2517">
        <v>0</v>
      </c>
      <c r="AE2517">
        <v>11.929865075806164</v>
      </c>
    </row>
    <row r="2518" spans="1:31" x14ac:dyDescent="0.3">
      <c r="A2518">
        <v>2578426</v>
      </c>
      <c r="B2518">
        <v>1</v>
      </c>
      <c r="C2518" t="s">
        <v>81</v>
      </c>
      <c r="D2518" t="s">
        <v>112</v>
      </c>
      <c r="E2518" t="s">
        <v>166</v>
      </c>
      <c r="F2518" t="s">
        <v>7373</v>
      </c>
      <c r="G2518" t="s">
        <v>311</v>
      </c>
      <c r="H2518" t="s">
        <v>157</v>
      </c>
      <c r="I2518" t="s">
        <v>136</v>
      </c>
      <c r="J2518" t="s">
        <v>3</v>
      </c>
      <c r="K2518" t="s">
        <v>138</v>
      </c>
      <c r="L2518" t="s">
        <v>7374</v>
      </c>
      <c r="M2518" t="s">
        <v>7375</v>
      </c>
      <c r="N2518">
        <v>0.96583333299999996</v>
      </c>
      <c r="O2518">
        <v>0</v>
      </c>
      <c r="P2518">
        <v>1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0.18083871779546082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0.18083871779546082</v>
      </c>
    </row>
    <row r="2519" spans="1:31" x14ac:dyDescent="0.3">
      <c r="A2519">
        <v>2578403</v>
      </c>
      <c r="B2519">
        <v>1</v>
      </c>
      <c r="C2519" t="s">
        <v>81</v>
      </c>
      <c r="D2519" t="s">
        <v>128</v>
      </c>
      <c r="E2519" t="s">
        <v>147</v>
      </c>
      <c r="F2519" t="s">
        <v>7376</v>
      </c>
      <c r="G2519" t="s">
        <v>134</v>
      </c>
      <c r="H2519" t="s">
        <v>135</v>
      </c>
      <c r="I2519" t="s">
        <v>136</v>
      </c>
      <c r="J2519" t="s">
        <v>137</v>
      </c>
      <c r="K2519" t="s">
        <v>138</v>
      </c>
      <c r="L2519" t="s">
        <v>7377</v>
      </c>
      <c r="M2519" t="s">
        <v>7378</v>
      </c>
      <c r="N2519">
        <v>0.93222222200000004</v>
      </c>
      <c r="O2519">
        <v>5</v>
      </c>
      <c r="P2519">
        <v>384</v>
      </c>
      <c r="Q2519">
        <v>4</v>
      </c>
      <c r="R2519">
        <v>4</v>
      </c>
      <c r="S2519">
        <v>15</v>
      </c>
      <c r="T2519">
        <v>34</v>
      </c>
      <c r="U2519">
        <v>4</v>
      </c>
      <c r="V2519">
        <v>0</v>
      </c>
      <c r="W2519">
        <v>0.95406436579999976</v>
      </c>
      <c r="X2519">
        <v>72.949441078888398</v>
      </c>
      <c r="Y2519">
        <v>4.3484142090814348</v>
      </c>
      <c r="Z2519">
        <v>2.5890863575619512</v>
      </c>
      <c r="AA2519">
        <v>105.86295457998241</v>
      </c>
      <c r="AB2519">
        <v>47.931482217158766</v>
      </c>
      <c r="AC2519">
        <v>1047.0561912404955</v>
      </c>
      <c r="AD2519">
        <v>0</v>
      </c>
      <c r="AE2519">
        <v>1281.6916340489686</v>
      </c>
    </row>
    <row r="2520" spans="1:31" x14ac:dyDescent="0.3">
      <c r="A2520">
        <v>2577716</v>
      </c>
      <c r="B2520">
        <v>1</v>
      </c>
      <c r="C2520" t="s">
        <v>80</v>
      </c>
      <c r="D2520" t="s">
        <v>82</v>
      </c>
      <c r="E2520" t="s">
        <v>141</v>
      </c>
      <c r="F2520" t="s">
        <v>7379</v>
      </c>
      <c r="G2520" t="s">
        <v>311</v>
      </c>
      <c r="H2520" t="s">
        <v>135</v>
      </c>
      <c r="I2520" t="s">
        <v>136</v>
      </c>
      <c r="J2520" t="s">
        <v>3</v>
      </c>
      <c r="K2520" t="s">
        <v>138</v>
      </c>
      <c r="L2520" t="s">
        <v>7380</v>
      </c>
      <c r="M2520" t="s">
        <v>7381</v>
      </c>
      <c r="N2520">
        <v>2.0449999999999999</v>
      </c>
      <c r="O2520">
        <v>0</v>
      </c>
      <c r="P2520">
        <v>3447</v>
      </c>
      <c r="Q2520">
        <v>0</v>
      </c>
      <c r="R2520">
        <v>0</v>
      </c>
      <c r="S2520">
        <v>0</v>
      </c>
      <c r="T2520">
        <v>198</v>
      </c>
      <c r="U2520">
        <v>0</v>
      </c>
      <c r="V2520">
        <v>2</v>
      </c>
      <c r="W2520">
        <v>0</v>
      </c>
      <c r="X2520">
        <v>1232.36478446357</v>
      </c>
      <c r="Y2520">
        <v>0</v>
      </c>
      <c r="Z2520">
        <v>0</v>
      </c>
      <c r="AA2520">
        <v>0</v>
      </c>
      <c r="AB2520">
        <v>329.31868783304719</v>
      </c>
      <c r="AC2520">
        <v>0</v>
      </c>
      <c r="AD2520">
        <v>35.680801301997896</v>
      </c>
      <c r="AE2520">
        <v>1597.3642735986152</v>
      </c>
    </row>
    <row r="2521" spans="1:31" x14ac:dyDescent="0.3">
      <c r="A2521">
        <v>2578048</v>
      </c>
      <c r="B2521">
        <v>1</v>
      </c>
      <c r="C2521" t="s">
        <v>80</v>
      </c>
      <c r="D2521" t="s">
        <v>98</v>
      </c>
      <c r="E2521" t="s">
        <v>171</v>
      </c>
      <c r="F2521" t="s">
        <v>7382</v>
      </c>
      <c r="G2521" t="s">
        <v>190</v>
      </c>
      <c r="H2521" t="s">
        <v>157</v>
      </c>
      <c r="I2521" t="s">
        <v>136</v>
      </c>
      <c r="J2521" t="s">
        <v>137</v>
      </c>
      <c r="K2521" t="s">
        <v>138</v>
      </c>
      <c r="L2521" t="s">
        <v>7383</v>
      </c>
      <c r="M2521" t="s">
        <v>7384</v>
      </c>
      <c r="N2521">
        <v>1.5863888880000001</v>
      </c>
      <c r="O2521">
        <v>0</v>
      </c>
      <c r="P2521">
        <v>16</v>
      </c>
      <c r="Q2521">
        <v>0</v>
      </c>
      <c r="R2521">
        <v>3</v>
      </c>
      <c r="S2521">
        <v>0</v>
      </c>
      <c r="T2521">
        <v>7</v>
      </c>
      <c r="U2521">
        <v>0</v>
      </c>
      <c r="V2521">
        <v>0</v>
      </c>
      <c r="W2521">
        <v>0</v>
      </c>
      <c r="X2521">
        <v>14.480576973245791</v>
      </c>
      <c r="Y2521">
        <v>0</v>
      </c>
      <c r="Z2521">
        <v>5.1568903921281999</v>
      </c>
      <c r="AA2521">
        <v>0</v>
      </c>
      <c r="AB2521">
        <v>13.77716668005332</v>
      </c>
      <c r="AC2521">
        <v>0</v>
      </c>
      <c r="AD2521">
        <v>0</v>
      </c>
      <c r="AE2521">
        <v>33.414634045427306</v>
      </c>
    </row>
    <row r="2522" spans="1:31" x14ac:dyDescent="0.3">
      <c r="A2522">
        <v>2578589</v>
      </c>
      <c r="B2522">
        <v>1</v>
      </c>
      <c r="C2522" t="s">
        <v>80</v>
      </c>
      <c r="D2522" t="s">
        <v>103</v>
      </c>
      <c r="E2522" t="s">
        <v>147</v>
      </c>
      <c r="F2522" t="s">
        <v>7385</v>
      </c>
      <c r="G2522" t="s">
        <v>134</v>
      </c>
      <c r="H2522" t="s">
        <v>135</v>
      </c>
      <c r="I2522" t="s">
        <v>136</v>
      </c>
      <c r="J2522" t="s">
        <v>137</v>
      </c>
      <c r="K2522" t="s">
        <v>138</v>
      </c>
      <c r="L2522" t="s">
        <v>7386</v>
      </c>
      <c r="M2522" t="s">
        <v>7387</v>
      </c>
      <c r="N2522">
        <v>2.0274999999999999</v>
      </c>
      <c r="O2522">
        <v>0</v>
      </c>
      <c r="P2522">
        <v>1294</v>
      </c>
      <c r="Q2522">
        <v>9</v>
      </c>
      <c r="R2522">
        <v>17</v>
      </c>
      <c r="S2522">
        <v>3</v>
      </c>
      <c r="T2522">
        <v>196</v>
      </c>
      <c r="U2522">
        <v>0</v>
      </c>
      <c r="V2522">
        <v>2</v>
      </c>
      <c r="W2522">
        <v>0</v>
      </c>
      <c r="X2522">
        <v>630.57161400741643</v>
      </c>
      <c r="Y2522">
        <v>238.89957061936121</v>
      </c>
      <c r="Z2522">
        <v>146.64288050690968</v>
      </c>
      <c r="AA2522">
        <v>120.93362495153703</v>
      </c>
      <c r="AB2522">
        <v>459.60714446415977</v>
      </c>
      <c r="AC2522">
        <v>0</v>
      </c>
      <c r="AD2522">
        <v>13.233444153306861</v>
      </c>
      <c r="AE2522">
        <v>1609.888278702691</v>
      </c>
    </row>
    <row r="2523" spans="1:31" x14ac:dyDescent="0.3">
      <c r="A2523">
        <v>2577948</v>
      </c>
      <c r="B2523">
        <v>1</v>
      </c>
      <c r="C2523" t="s">
        <v>80</v>
      </c>
      <c r="D2523" t="s">
        <v>107</v>
      </c>
      <c r="E2523" t="s">
        <v>141</v>
      </c>
      <c r="F2523" t="s">
        <v>7388</v>
      </c>
      <c r="G2523" t="s">
        <v>194</v>
      </c>
      <c r="H2523" t="s">
        <v>135</v>
      </c>
      <c r="I2523" t="s">
        <v>136</v>
      </c>
      <c r="J2523" t="s">
        <v>137</v>
      </c>
      <c r="K2523" t="s">
        <v>144</v>
      </c>
      <c r="L2523" t="s">
        <v>7389</v>
      </c>
      <c r="M2523" t="s">
        <v>7390</v>
      </c>
      <c r="N2523">
        <v>6.6825000000000001</v>
      </c>
      <c r="O2523">
        <v>2</v>
      </c>
      <c r="P2523">
        <v>236</v>
      </c>
      <c r="Q2523">
        <v>26</v>
      </c>
      <c r="R2523">
        <v>73</v>
      </c>
      <c r="S2523">
        <v>20</v>
      </c>
      <c r="T2523">
        <v>29</v>
      </c>
      <c r="U2523">
        <v>1</v>
      </c>
      <c r="V2523">
        <v>0</v>
      </c>
      <c r="W2523">
        <v>1.37992364612</v>
      </c>
      <c r="X2523">
        <v>171.85633332202897</v>
      </c>
      <c r="Y2523">
        <v>1851.8995843116061</v>
      </c>
      <c r="Z2523">
        <v>572.86555458090788</v>
      </c>
      <c r="AA2523">
        <v>493.67142132290786</v>
      </c>
      <c r="AB2523">
        <v>374.93485381931885</v>
      </c>
      <c r="AC2523">
        <v>42.380908023126032</v>
      </c>
      <c r="AD2523">
        <v>0</v>
      </c>
      <c r="AE2523">
        <v>3508.9885790260159</v>
      </c>
    </row>
    <row r="2524" spans="1:31" x14ac:dyDescent="0.3">
      <c r="A2524">
        <v>2578635</v>
      </c>
      <c r="B2524">
        <v>1</v>
      </c>
      <c r="C2524" t="s">
        <v>80</v>
      </c>
      <c r="D2524" t="s">
        <v>108</v>
      </c>
      <c r="E2524" t="s">
        <v>155</v>
      </c>
      <c r="F2524" t="s">
        <v>7391</v>
      </c>
      <c r="G2524" t="s">
        <v>229</v>
      </c>
      <c r="H2524" t="s">
        <v>157</v>
      </c>
      <c r="I2524" t="s">
        <v>136</v>
      </c>
      <c r="J2524" t="s">
        <v>137</v>
      </c>
      <c r="K2524" t="s">
        <v>138</v>
      </c>
      <c r="L2524" t="s">
        <v>7392</v>
      </c>
      <c r="M2524" t="s">
        <v>7393</v>
      </c>
      <c r="N2524">
        <v>3.1441666659999998</v>
      </c>
      <c r="O2524">
        <v>0</v>
      </c>
      <c r="P2524">
        <v>27</v>
      </c>
      <c r="Q2524">
        <v>0</v>
      </c>
      <c r="R2524">
        <v>38</v>
      </c>
      <c r="S2524">
        <v>0</v>
      </c>
      <c r="T2524">
        <v>16</v>
      </c>
      <c r="U2524">
        <v>0</v>
      </c>
      <c r="V2524">
        <v>0</v>
      </c>
      <c r="W2524">
        <v>0</v>
      </c>
      <c r="X2524">
        <v>12.798321833279735</v>
      </c>
      <c r="Y2524">
        <v>0</v>
      </c>
      <c r="Z2524">
        <v>110.07121120807156</v>
      </c>
      <c r="AA2524">
        <v>0</v>
      </c>
      <c r="AB2524">
        <v>40.901193598790279</v>
      </c>
      <c r="AC2524">
        <v>0</v>
      </c>
      <c r="AD2524">
        <v>0</v>
      </c>
      <c r="AE2524">
        <v>163.77072664014156</v>
      </c>
    </row>
    <row r="2525" spans="1:31" x14ac:dyDescent="0.3">
      <c r="A2525">
        <v>2578240</v>
      </c>
      <c r="B2525">
        <v>1</v>
      </c>
      <c r="C2525" t="s">
        <v>80</v>
      </c>
      <c r="D2525" t="s">
        <v>105</v>
      </c>
      <c r="E2525" t="s">
        <v>141</v>
      </c>
      <c r="F2525" t="s">
        <v>7394</v>
      </c>
      <c r="G2525" t="s">
        <v>194</v>
      </c>
      <c r="H2525" t="s">
        <v>135</v>
      </c>
      <c r="I2525" t="s">
        <v>136</v>
      </c>
      <c r="J2525" t="s">
        <v>137</v>
      </c>
      <c r="K2525" t="s">
        <v>144</v>
      </c>
      <c r="L2525" t="s">
        <v>7395</v>
      </c>
      <c r="M2525" t="s">
        <v>7396</v>
      </c>
      <c r="N2525">
        <v>5.66</v>
      </c>
      <c r="O2525">
        <v>1</v>
      </c>
      <c r="P2525">
        <v>392</v>
      </c>
      <c r="Q2525">
        <v>1</v>
      </c>
      <c r="R2525">
        <v>2</v>
      </c>
      <c r="S2525">
        <v>6</v>
      </c>
      <c r="T2525">
        <v>49</v>
      </c>
      <c r="U2525">
        <v>0</v>
      </c>
      <c r="V2525">
        <v>0</v>
      </c>
      <c r="W2525">
        <v>5.1036162543134003</v>
      </c>
      <c r="X2525">
        <v>523.78059404326973</v>
      </c>
      <c r="Y2525">
        <v>43.933029730647213</v>
      </c>
      <c r="Z2525">
        <v>0</v>
      </c>
      <c r="AA2525">
        <v>253.35145898586487</v>
      </c>
      <c r="AB2525">
        <v>416.59217377273433</v>
      </c>
      <c r="AC2525">
        <v>0</v>
      </c>
      <c r="AD2525">
        <v>0</v>
      </c>
      <c r="AE2525">
        <v>1242.7608727868296</v>
      </c>
    </row>
    <row r="2526" spans="1:31" x14ac:dyDescent="0.3">
      <c r="A2526">
        <v>2578658</v>
      </c>
      <c r="B2526">
        <v>1</v>
      </c>
      <c r="C2526" t="s">
        <v>80</v>
      </c>
      <c r="D2526" t="s">
        <v>85</v>
      </c>
      <c r="E2526" t="s">
        <v>166</v>
      </c>
      <c r="F2526" t="s">
        <v>7397</v>
      </c>
      <c r="G2526" t="s">
        <v>168</v>
      </c>
      <c r="H2526" t="s">
        <v>157</v>
      </c>
      <c r="I2526" t="s">
        <v>136</v>
      </c>
      <c r="J2526" t="s">
        <v>137</v>
      </c>
      <c r="K2526" t="s">
        <v>138</v>
      </c>
      <c r="L2526" t="s">
        <v>7398</v>
      </c>
      <c r="M2526" t="s">
        <v>7399</v>
      </c>
      <c r="N2526">
        <v>1.2636111109999999</v>
      </c>
      <c r="O2526">
        <v>0</v>
      </c>
      <c r="P2526">
        <v>3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0.60439279991916917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0.60439279991916917</v>
      </c>
    </row>
    <row r="2527" spans="1:31" x14ac:dyDescent="0.3">
      <c r="A2527">
        <v>2578217</v>
      </c>
      <c r="B2527">
        <v>1</v>
      </c>
      <c r="C2527" t="s">
        <v>80</v>
      </c>
      <c r="D2527" t="s">
        <v>83</v>
      </c>
      <c r="E2527" t="s">
        <v>184</v>
      </c>
      <c r="F2527" t="s">
        <v>7400</v>
      </c>
      <c r="G2527" t="s">
        <v>318</v>
      </c>
      <c r="H2527" t="s">
        <v>135</v>
      </c>
      <c r="I2527" t="s">
        <v>136</v>
      </c>
      <c r="J2527" t="s">
        <v>137</v>
      </c>
      <c r="K2527" t="s">
        <v>138</v>
      </c>
      <c r="L2527" t="s">
        <v>7401</v>
      </c>
      <c r="M2527" t="s">
        <v>7402</v>
      </c>
      <c r="N2527">
        <v>0.387222222</v>
      </c>
      <c r="O2527">
        <v>0</v>
      </c>
      <c r="P2527">
        <v>2</v>
      </c>
      <c r="Q2527">
        <v>0</v>
      </c>
      <c r="R2527">
        <v>0</v>
      </c>
      <c r="S2527">
        <v>0</v>
      </c>
      <c r="T2527">
        <v>172</v>
      </c>
      <c r="U2527">
        <v>0</v>
      </c>
      <c r="V2527">
        <v>4</v>
      </c>
      <c r="W2527">
        <v>0</v>
      </c>
      <c r="X2527">
        <v>0.50696952647293336</v>
      </c>
      <c r="Y2527">
        <v>0</v>
      </c>
      <c r="Z2527">
        <v>0</v>
      </c>
      <c r="AA2527">
        <v>0</v>
      </c>
      <c r="AB2527">
        <v>128.27371986057148</v>
      </c>
      <c r="AC2527">
        <v>0</v>
      </c>
      <c r="AD2527">
        <v>9.865761656688802</v>
      </c>
      <c r="AE2527">
        <v>138.64645104373321</v>
      </c>
    </row>
    <row r="2528" spans="1:31" x14ac:dyDescent="0.3">
      <c r="A2528">
        <v>2577885</v>
      </c>
      <c r="B2528">
        <v>1</v>
      </c>
      <c r="C2528" t="s">
        <v>80</v>
      </c>
      <c r="D2528" t="s">
        <v>82</v>
      </c>
      <c r="E2528" t="s">
        <v>155</v>
      </c>
      <c r="F2528" t="s">
        <v>7403</v>
      </c>
      <c r="G2528" t="s">
        <v>301</v>
      </c>
      <c r="H2528" t="s">
        <v>157</v>
      </c>
      <c r="I2528" t="s">
        <v>136</v>
      </c>
      <c r="J2528" t="s">
        <v>137</v>
      </c>
      <c r="K2528" t="s">
        <v>144</v>
      </c>
      <c r="L2528" t="s">
        <v>7404</v>
      </c>
      <c r="M2528" t="s">
        <v>7405</v>
      </c>
      <c r="N2528">
        <v>4.9416666659999997</v>
      </c>
      <c r="O2528">
        <v>0</v>
      </c>
      <c r="P2528">
        <v>209</v>
      </c>
      <c r="Q2528">
        <v>0</v>
      </c>
      <c r="R2528">
        <v>0</v>
      </c>
      <c r="S2528">
        <v>0</v>
      </c>
      <c r="T2528">
        <v>96</v>
      </c>
      <c r="U2528">
        <v>0</v>
      </c>
      <c r="V2528">
        <v>0</v>
      </c>
      <c r="W2528">
        <v>0</v>
      </c>
      <c r="X2528">
        <v>324.01266086332583</v>
      </c>
      <c r="Y2528">
        <v>0</v>
      </c>
      <c r="Z2528">
        <v>0</v>
      </c>
      <c r="AA2528">
        <v>0</v>
      </c>
      <c r="AB2528">
        <v>1468.5500788487554</v>
      </c>
      <c r="AC2528">
        <v>0</v>
      </c>
      <c r="AD2528">
        <v>0</v>
      </c>
      <c r="AE2528">
        <v>1792.5627397120813</v>
      </c>
    </row>
    <row r="2529" spans="1:31" x14ac:dyDescent="0.3">
      <c r="A2529">
        <v>2577825</v>
      </c>
      <c r="B2529">
        <v>1</v>
      </c>
      <c r="C2529" t="s">
        <v>80</v>
      </c>
      <c r="D2529" t="s">
        <v>106</v>
      </c>
      <c r="E2529" t="s">
        <v>155</v>
      </c>
      <c r="F2529" t="s">
        <v>7406</v>
      </c>
      <c r="G2529" t="s">
        <v>190</v>
      </c>
      <c r="H2529" t="s">
        <v>157</v>
      </c>
      <c r="I2529" t="s">
        <v>136</v>
      </c>
      <c r="J2529" t="s">
        <v>137</v>
      </c>
      <c r="K2529" t="s">
        <v>138</v>
      </c>
      <c r="L2529" t="s">
        <v>7407</v>
      </c>
      <c r="M2529" t="s">
        <v>7408</v>
      </c>
      <c r="N2529">
        <v>6.8941666660000003</v>
      </c>
      <c r="O2529">
        <v>0</v>
      </c>
      <c r="P2529">
        <v>0</v>
      </c>
      <c r="Q2529">
        <v>0</v>
      </c>
      <c r="R2529">
        <v>8</v>
      </c>
      <c r="S2529">
        <v>0</v>
      </c>
      <c r="T2529">
        <v>1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170.52315628962612</v>
      </c>
      <c r="AA2529">
        <v>0</v>
      </c>
      <c r="AB2529">
        <v>55.832927976366875</v>
      </c>
      <c r="AC2529">
        <v>0</v>
      </c>
      <c r="AD2529">
        <v>0</v>
      </c>
      <c r="AE2529">
        <v>226.35608426599299</v>
      </c>
    </row>
    <row r="2530" spans="1:31" x14ac:dyDescent="0.3">
      <c r="A2530">
        <v>2578506</v>
      </c>
      <c r="B2530">
        <v>1</v>
      </c>
      <c r="C2530" t="s">
        <v>80</v>
      </c>
      <c r="D2530" t="s">
        <v>105</v>
      </c>
      <c r="E2530" t="s">
        <v>184</v>
      </c>
      <c r="F2530" t="s">
        <v>7409</v>
      </c>
      <c r="G2530" t="s">
        <v>149</v>
      </c>
      <c r="H2530" t="s">
        <v>135</v>
      </c>
      <c r="I2530" t="s">
        <v>136</v>
      </c>
      <c r="J2530" t="s">
        <v>137</v>
      </c>
      <c r="K2530" t="s">
        <v>138</v>
      </c>
      <c r="L2530" t="s">
        <v>7410</v>
      </c>
      <c r="M2530" t="s">
        <v>7411</v>
      </c>
      <c r="N2530">
        <v>1.933888888</v>
      </c>
      <c r="O2530">
        <v>1</v>
      </c>
      <c r="P2530">
        <v>0</v>
      </c>
      <c r="Q2530">
        <v>5</v>
      </c>
      <c r="R2530">
        <v>0</v>
      </c>
      <c r="S2530">
        <v>1</v>
      </c>
      <c r="T2530">
        <v>0</v>
      </c>
      <c r="U2530">
        <v>0</v>
      </c>
      <c r="V2530">
        <v>0</v>
      </c>
      <c r="W2530">
        <v>1.0578255953021007</v>
      </c>
      <c r="X2530">
        <v>0</v>
      </c>
      <c r="Y2530">
        <v>4.6202805399093645</v>
      </c>
      <c r="Z2530">
        <v>0</v>
      </c>
      <c r="AA2530">
        <v>17.832312368153069</v>
      </c>
      <c r="AB2530">
        <v>0</v>
      </c>
      <c r="AC2530">
        <v>0</v>
      </c>
      <c r="AD2530">
        <v>0</v>
      </c>
      <c r="AE2530">
        <v>23.510418503364534</v>
      </c>
    </row>
    <row r="2531" spans="1:31" x14ac:dyDescent="0.3">
      <c r="A2531">
        <v>2578655</v>
      </c>
      <c r="B2531">
        <v>1</v>
      </c>
      <c r="C2531" t="s">
        <v>81</v>
      </c>
      <c r="D2531" t="s">
        <v>113</v>
      </c>
      <c r="E2531" t="s">
        <v>171</v>
      </c>
      <c r="F2531" t="s">
        <v>7412</v>
      </c>
      <c r="G2531" t="s">
        <v>190</v>
      </c>
      <c r="H2531" t="s">
        <v>157</v>
      </c>
      <c r="I2531" t="s">
        <v>136</v>
      </c>
      <c r="J2531" t="s">
        <v>137</v>
      </c>
      <c r="K2531" t="s">
        <v>138</v>
      </c>
      <c r="L2531" t="s">
        <v>7413</v>
      </c>
      <c r="M2531" t="s">
        <v>7414</v>
      </c>
      <c r="N2531">
        <v>0.90861111100000003</v>
      </c>
      <c r="O2531">
        <v>0</v>
      </c>
      <c r="P2531">
        <v>0</v>
      </c>
      <c r="Q2531">
        <v>0</v>
      </c>
      <c r="R2531">
        <v>1</v>
      </c>
      <c r="S2531">
        <v>0</v>
      </c>
      <c r="T2531">
        <v>2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3.2419973674442129</v>
      </c>
      <c r="AA2531">
        <v>0</v>
      </c>
      <c r="AB2531">
        <v>2.8708670918960646</v>
      </c>
      <c r="AC2531">
        <v>0</v>
      </c>
      <c r="AD2531">
        <v>0</v>
      </c>
      <c r="AE2531">
        <v>6.1128644593402779</v>
      </c>
    </row>
    <row r="2532" spans="1:31" x14ac:dyDescent="0.3">
      <c r="A2532">
        <v>2578486</v>
      </c>
      <c r="B2532">
        <v>1</v>
      </c>
      <c r="C2532" t="s">
        <v>80</v>
      </c>
      <c r="D2532" t="s">
        <v>84</v>
      </c>
      <c r="E2532" t="s">
        <v>166</v>
      </c>
      <c r="F2532" t="s">
        <v>7415</v>
      </c>
      <c r="G2532" t="s">
        <v>311</v>
      </c>
      <c r="H2532" t="s">
        <v>157</v>
      </c>
      <c r="I2532" t="s">
        <v>136</v>
      </c>
      <c r="J2532" t="s">
        <v>3</v>
      </c>
      <c r="K2532" t="s">
        <v>138</v>
      </c>
      <c r="L2532" t="s">
        <v>7416</v>
      </c>
      <c r="M2532" t="s">
        <v>7417</v>
      </c>
      <c r="N2532">
        <v>5.7630555550000002</v>
      </c>
      <c r="O2532">
        <v>0</v>
      </c>
      <c r="P2532">
        <v>9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10.514391251032638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10.514391251032638</v>
      </c>
    </row>
    <row r="2533" spans="1:31" x14ac:dyDescent="0.3">
      <c r="A2533">
        <v>2578386</v>
      </c>
      <c r="B2533">
        <v>1</v>
      </c>
      <c r="C2533" t="s">
        <v>80</v>
      </c>
      <c r="D2533" t="s">
        <v>94</v>
      </c>
      <c r="E2533" t="s">
        <v>155</v>
      </c>
      <c r="F2533" t="s">
        <v>7418</v>
      </c>
      <c r="G2533" t="s">
        <v>202</v>
      </c>
      <c r="H2533" t="s">
        <v>157</v>
      </c>
      <c r="I2533" t="s">
        <v>136</v>
      </c>
      <c r="J2533" t="s">
        <v>137</v>
      </c>
      <c r="K2533" t="s">
        <v>138</v>
      </c>
      <c r="L2533" t="s">
        <v>7419</v>
      </c>
      <c r="M2533" t="s">
        <v>7420</v>
      </c>
      <c r="N2533">
        <v>0.41083333300000002</v>
      </c>
      <c r="O2533">
        <v>0</v>
      </c>
      <c r="P2533">
        <v>369</v>
      </c>
      <c r="Q2533">
        <v>0</v>
      </c>
      <c r="R2533">
        <v>0</v>
      </c>
      <c r="S2533">
        <v>0</v>
      </c>
      <c r="T2533">
        <v>13</v>
      </c>
      <c r="U2533">
        <v>0</v>
      </c>
      <c r="V2533">
        <v>0</v>
      </c>
      <c r="W2533">
        <v>0</v>
      </c>
      <c r="X2533">
        <v>33.026297355366438</v>
      </c>
      <c r="Y2533">
        <v>0</v>
      </c>
      <c r="Z2533">
        <v>0</v>
      </c>
      <c r="AA2533">
        <v>0</v>
      </c>
      <c r="AB2533">
        <v>11.81173679367553</v>
      </c>
      <c r="AC2533">
        <v>0</v>
      </c>
      <c r="AD2533">
        <v>0</v>
      </c>
      <c r="AE2533">
        <v>44.838034149041967</v>
      </c>
    </row>
    <row r="2534" spans="1:31" x14ac:dyDescent="0.3">
      <c r="A2534">
        <v>2577673</v>
      </c>
      <c r="B2534">
        <v>1</v>
      </c>
      <c r="C2534" t="s">
        <v>81</v>
      </c>
      <c r="D2534" t="s">
        <v>127</v>
      </c>
      <c r="E2534" t="s">
        <v>147</v>
      </c>
      <c r="F2534" t="s">
        <v>1498</v>
      </c>
      <c r="G2534" t="s">
        <v>134</v>
      </c>
      <c r="H2534" t="s">
        <v>135</v>
      </c>
      <c r="I2534" t="s">
        <v>136</v>
      </c>
      <c r="J2534" t="s">
        <v>137</v>
      </c>
      <c r="K2534" t="s">
        <v>138</v>
      </c>
      <c r="L2534" t="s">
        <v>7421</v>
      </c>
      <c r="M2534" t="s">
        <v>7422</v>
      </c>
      <c r="N2534">
        <v>1.416388888</v>
      </c>
      <c r="O2534">
        <v>10</v>
      </c>
      <c r="P2534">
        <v>526</v>
      </c>
      <c r="Q2534">
        <v>79</v>
      </c>
      <c r="R2534">
        <v>84</v>
      </c>
      <c r="S2534">
        <v>18</v>
      </c>
      <c r="T2534">
        <v>41</v>
      </c>
      <c r="U2534">
        <v>4</v>
      </c>
      <c r="V2534">
        <v>0</v>
      </c>
      <c r="W2534">
        <v>2.2001558542021673</v>
      </c>
      <c r="X2534">
        <v>117.26073844093276</v>
      </c>
      <c r="Y2534">
        <v>195.02771933566819</v>
      </c>
      <c r="Z2534">
        <v>76.790222873162236</v>
      </c>
      <c r="AA2534">
        <v>617.10477010515172</v>
      </c>
      <c r="AB2534">
        <v>10.23163377853688</v>
      </c>
      <c r="AC2534">
        <v>369.58870434325559</v>
      </c>
      <c r="AD2534">
        <v>0</v>
      </c>
      <c r="AE2534">
        <v>1388.2039447309096</v>
      </c>
    </row>
    <row r="2535" spans="1:31" x14ac:dyDescent="0.3">
      <c r="A2535">
        <v>2577722</v>
      </c>
      <c r="B2535">
        <v>1</v>
      </c>
      <c r="C2535" t="s">
        <v>81</v>
      </c>
      <c r="D2535" t="s">
        <v>123</v>
      </c>
      <c r="E2535" t="s">
        <v>171</v>
      </c>
      <c r="F2535" t="s">
        <v>7423</v>
      </c>
      <c r="G2535" t="s">
        <v>190</v>
      </c>
      <c r="H2535" t="s">
        <v>157</v>
      </c>
      <c r="I2535" t="s">
        <v>136</v>
      </c>
      <c r="J2535" t="s">
        <v>137</v>
      </c>
      <c r="K2535" t="s">
        <v>138</v>
      </c>
      <c r="L2535" t="s">
        <v>7424</v>
      </c>
      <c r="M2535" t="s">
        <v>7425</v>
      </c>
      <c r="N2535">
        <v>3.7508333330000001</v>
      </c>
      <c r="O2535">
        <v>0</v>
      </c>
      <c r="P2535">
        <v>31</v>
      </c>
      <c r="Q2535">
        <v>0</v>
      </c>
      <c r="R2535">
        <v>6</v>
      </c>
      <c r="S2535">
        <v>0</v>
      </c>
      <c r="T2535">
        <v>2</v>
      </c>
      <c r="U2535">
        <v>0</v>
      </c>
      <c r="V2535">
        <v>0</v>
      </c>
      <c r="W2535">
        <v>0</v>
      </c>
      <c r="X2535">
        <v>44.247736576790558</v>
      </c>
      <c r="Y2535">
        <v>0</v>
      </c>
      <c r="Z2535">
        <v>17.71897673605794</v>
      </c>
      <c r="AA2535">
        <v>0</v>
      </c>
      <c r="AB2535">
        <v>4.9113570713640167</v>
      </c>
      <c r="AC2535">
        <v>0</v>
      </c>
      <c r="AD2535">
        <v>0</v>
      </c>
      <c r="AE2535">
        <v>66.878070384212521</v>
      </c>
    </row>
    <row r="2536" spans="1:31" x14ac:dyDescent="0.3">
      <c r="A2536">
        <v>2578443</v>
      </c>
      <c r="B2536">
        <v>1</v>
      </c>
      <c r="C2536" t="s">
        <v>80</v>
      </c>
      <c r="D2536" t="s">
        <v>100</v>
      </c>
      <c r="E2536" t="s">
        <v>147</v>
      </c>
      <c r="F2536" t="s">
        <v>7268</v>
      </c>
      <c r="G2536" t="s">
        <v>202</v>
      </c>
      <c r="H2536" t="s">
        <v>135</v>
      </c>
      <c r="I2536" t="s">
        <v>136</v>
      </c>
      <c r="J2536" t="s">
        <v>137</v>
      </c>
      <c r="K2536" t="s">
        <v>138</v>
      </c>
      <c r="L2536" t="s">
        <v>7426</v>
      </c>
      <c r="M2536" t="s">
        <v>7427</v>
      </c>
      <c r="N2536">
        <v>0.78722222200000003</v>
      </c>
      <c r="O2536">
        <v>6</v>
      </c>
      <c r="P2536">
        <v>389</v>
      </c>
      <c r="Q2536">
        <v>25</v>
      </c>
      <c r="R2536">
        <v>72</v>
      </c>
      <c r="S2536">
        <v>10</v>
      </c>
      <c r="T2536">
        <v>52</v>
      </c>
      <c r="U2536">
        <v>0</v>
      </c>
      <c r="V2536">
        <v>0</v>
      </c>
      <c r="W2536">
        <v>6.63731076449025</v>
      </c>
      <c r="X2536">
        <v>82.72830938100752</v>
      </c>
      <c r="Y2536">
        <v>83.115760186376846</v>
      </c>
      <c r="Z2536">
        <v>89.230689393616814</v>
      </c>
      <c r="AA2536">
        <v>39.131559943359541</v>
      </c>
      <c r="AB2536">
        <v>53.151634614334348</v>
      </c>
      <c r="AC2536">
        <v>0</v>
      </c>
      <c r="AD2536">
        <v>0</v>
      </c>
      <c r="AE2536">
        <v>353.99526428318535</v>
      </c>
    </row>
    <row r="2537" spans="1:31" x14ac:dyDescent="0.3">
      <c r="A2537">
        <v>2578051</v>
      </c>
      <c r="B2537">
        <v>1</v>
      </c>
      <c r="C2537" t="s">
        <v>81</v>
      </c>
      <c r="D2537" t="s">
        <v>123</v>
      </c>
      <c r="E2537" t="s">
        <v>184</v>
      </c>
      <c r="F2537" t="s">
        <v>7428</v>
      </c>
      <c r="G2537" t="s">
        <v>1056</v>
      </c>
      <c r="H2537" t="s">
        <v>135</v>
      </c>
      <c r="I2537" t="s">
        <v>136</v>
      </c>
      <c r="J2537" t="s">
        <v>137</v>
      </c>
      <c r="K2537" t="s">
        <v>138</v>
      </c>
      <c r="L2537" t="s">
        <v>7429</v>
      </c>
      <c r="M2537" t="s">
        <v>7430</v>
      </c>
      <c r="N2537">
        <v>6.4877777769999998</v>
      </c>
      <c r="O2537">
        <v>0</v>
      </c>
      <c r="P2537">
        <v>0</v>
      </c>
      <c r="Q2537">
        <v>0</v>
      </c>
      <c r="R2537">
        <v>76</v>
      </c>
      <c r="S2537">
        <v>0</v>
      </c>
      <c r="T2537">
        <v>4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1792.574206114419</v>
      </c>
      <c r="AA2537">
        <v>0</v>
      </c>
      <c r="AB2537">
        <v>24.115816554467361</v>
      </c>
      <c r="AC2537">
        <v>0</v>
      </c>
      <c r="AD2537">
        <v>0</v>
      </c>
      <c r="AE2537">
        <v>1816.6900226688863</v>
      </c>
    </row>
    <row r="2538" spans="1:31" x14ac:dyDescent="0.3">
      <c r="A2538">
        <v>2578549</v>
      </c>
      <c r="B2538">
        <v>1</v>
      </c>
      <c r="C2538" t="s">
        <v>81</v>
      </c>
      <c r="D2538" t="s">
        <v>127</v>
      </c>
      <c r="E2538" t="s">
        <v>166</v>
      </c>
      <c r="F2538" t="s">
        <v>7431</v>
      </c>
      <c r="G2538" t="s">
        <v>198</v>
      </c>
      <c r="H2538" t="s">
        <v>157</v>
      </c>
      <c r="I2538" t="s">
        <v>136</v>
      </c>
      <c r="J2538" t="s">
        <v>137</v>
      </c>
      <c r="K2538" t="s">
        <v>138</v>
      </c>
      <c r="L2538" t="s">
        <v>7432</v>
      </c>
      <c r="M2538" t="s">
        <v>7433</v>
      </c>
      <c r="N2538">
        <v>5.840833333</v>
      </c>
      <c r="O2538">
        <v>0</v>
      </c>
      <c r="P2538">
        <v>4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5.5946922979298996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5.5946922979298996</v>
      </c>
    </row>
    <row r="2539" spans="1:31" x14ac:dyDescent="0.3">
      <c r="A2539">
        <v>2578406</v>
      </c>
      <c r="B2539">
        <v>1</v>
      </c>
      <c r="C2539" t="s">
        <v>80</v>
      </c>
      <c r="D2539" t="s">
        <v>91</v>
      </c>
      <c r="E2539" t="s">
        <v>147</v>
      </c>
      <c r="F2539" t="s">
        <v>967</v>
      </c>
      <c r="G2539" t="s">
        <v>134</v>
      </c>
      <c r="H2539" t="s">
        <v>135</v>
      </c>
      <c r="I2539" t="s">
        <v>136</v>
      </c>
      <c r="J2539" t="s">
        <v>137</v>
      </c>
      <c r="K2539" t="s">
        <v>138</v>
      </c>
      <c r="L2539" t="s">
        <v>7434</v>
      </c>
      <c r="M2539" t="s">
        <v>7435</v>
      </c>
      <c r="N2539">
        <v>4.119722222</v>
      </c>
      <c r="O2539">
        <v>3</v>
      </c>
      <c r="P2539">
        <v>16</v>
      </c>
      <c r="Q2539">
        <v>25</v>
      </c>
      <c r="R2539">
        <v>4</v>
      </c>
      <c r="S2539">
        <v>24</v>
      </c>
      <c r="T2539">
        <v>1</v>
      </c>
      <c r="U2539">
        <v>0</v>
      </c>
      <c r="V2539">
        <v>0</v>
      </c>
      <c r="W2539">
        <v>30.516367330873589</v>
      </c>
      <c r="X2539">
        <v>14.450026331826217</v>
      </c>
      <c r="Y2539">
        <v>207.33189183068694</v>
      </c>
      <c r="Z2539">
        <v>1.3854449594519544</v>
      </c>
      <c r="AA2539">
        <v>960.71279460144979</v>
      </c>
      <c r="AB2539">
        <v>15.531684645717542</v>
      </c>
      <c r="AC2539">
        <v>0</v>
      </c>
      <c r="AD2539">
        <v>0</v>
      </c>
      <c r="AE2539">
        <v>1229.9282097000062</v>
      </c>
    </row>
    <row r="2540" spans="1:31" x14ac:dyDescent="0.3">
      <c r="A2540">
        <v>2578798</v>
      </c>
      <c r="B2540">
        <v>1</v>
      </c>
      <c r="C2540" t="s">
        <v>80</v>
      </c>
      <c r="D2540" t="s">
        <v>100</v>
      </c>
      <c r="E2540" t="s">
        <v>171</v>
      </c>
      <c r="F2540" t="s">
        <v>7436</v>
      </c>
      <c r="G2540" t="s">
        <v>190</v>
      </c>
      <c r="H2540" t="s">
        <v>157</v>
      </c>
      <c r="I2540" t="s">
        <v>136</v>
      </c>
      <c r="J2540" t="s">
        <v>137</v>
      </c>
      <c r="K2540" t="s">
        <v>138</v>
      </c>
      <c r="L2540" t="s">
        <v>7437</v>
      </c>
      <c r="M2540" t="s">
        <v>7438</v>
      </c>
      <c r="N2540">
        <v>1.539722222</v>
      </c>
      <c r="O2540">
        <v>0</v>
      </c>
      <c r="P2540">
        <v>2</v>
      </c>
      <c r="Q2540">
        <v>0</v>
      </c>
      <c r="R2540">
        <v>6</v>
      </c>
      <c r="S2540">
        <v>0</v>
      </c>
      <c r="T2540">
        <v>2</v>
      </c>
      <c r="U2540">
        <v>0</v>
      </c>
      <c r="V2540">
        <v>0</v>
      </c>
      <c r="W2540">
        <v>0</v>
      </c>
      <c r="X2540">
        <v>1.74504748068393</v>
      </c>
      <c r="Y2540">
        <v>0</v>
      </c>
      <c r="Z2540">
        <v>13.320483604455401</v>
      </c>
      <c r="AA2540">
        <v>0</v>
      </c>
      <c r="AB2540">
        <v>1.9301461307399399</v>
      </c>
      <c r="AC2540">
        <v>0</v>
      </c>
      <c r="AD2540">
        <v>0</v>
      </c>
      <c r="AE2540">
        <v>16.995677215879269</v>
      </c>
    </row>
    <row r="2541" spans="1:31" x14ac:dyDescent="0.3">
      <c r="A2541">
        <v>2579033</v>
      </c>
      <c r="B2541">
        <v>1</v>
      </c>
      <c r="C2541" t="s">
        <v>81</v>
      </c>
      <c r="D2541" t="s">
        <v>118</v>
      </c>
      <c r="E2541" t="s">
        <v>175</v>
      </c>
      <c r="F2541" t="s">
        <v>7439</v>
      </c>
      <c r="G2541" t="s">
        <v>5725</v>
      </c>
      <c r="H2541" t="s">
        <v>157</v>
      </c>
      <c r="I2541" t="s">
        <v>136</v>
      </c>
      <c r="J2541" t="s">
        <v>3</v>
      </c>
      <c r="K2541" t="s">
        <v>138</v>
      </c>
      <c r="L2541" t="s">
        <v>7440</v>
      </c>
      <c r="M2541" t="s">
        <v>7441</v>
      </c>
      <c r="N2541">
        <v>0.64055555500000005</v>
      </c>
      <c r="O2541">
        <v>0</v>
      </c>
      <c r="P2541">
        <v>32</v>
      </c>
      <c r="Q2541">
        <v>0</v>
      </c>
      <c r="R2541">
        <v>0</v>
      </c>
      <c r="S2541">
        <v>0</v>
      </c>
      <c r="T2541">
        <v>5</v>
      </c>
      <c r="U2541">
        <v>0</v>
      </c>
      <c r="V2541">
        <v>0</v>
      </c>
      <c r="W2541">
        <v>0</v>
      </c>
      <c r="X2541">
        <v>4.092839088070451</v>
      </c>
      <c r="Y2541">
        <v>0</v>
      </c>
      <c r="Z2541">
        <v>0</v>
      </c>
      <c r="AA2541">
        <v>0</v>
      </c>
      <c r="AB2541">
        <v>3.4343709982594599</v>
      </c>
      <c r="AC2541">
        <v>0</v>
      </c>
      <c r="AD2541">
        <v>0</v>
      </c>
      <c r="AE2541">
        <v>7.5272100863299105</v>
      </c>
    </row>
    <row r="2542" spans="1:31" x14ac:dyDescent="0.3">
      <c r="A2542">
        <v>2578741</v>
      </c>
      <c r="B2542">
        <v>1</v>
      </c>
      <c r="C2542" t="s">
        <v>81</v>
      </c>
      <c r="D2542" t="s">
        <v>114</v>
      </c>
      <c r="E2542" t="s">
        <v>141</v>
      </c>
      <c r="F2542" t="s">
        <v>7442</v>
      </c>
      <c r="G2542" t="s">
        <v>134</v>
      </c>
      <c r="H2542" t="s">
        <v>135</v>
      </c>
      <c r="I2542" t="s">
        <v>136</v>
      </c>
      <c r="J2542" t="s">
        <v>137</v>
      </c>
      <c r="K2542" t="s">
        <v>138</v>
      </c>
      <c r="L2542" t="s">
        <v>7443</v>
      </c>
      <c r="M2542" t="s">
        <v>7444</v>
      </c>
      <c r="N2542">
        <v>1.2308333330000001</v>
      </c>
      <c r="O2542">
        <v>7</v>
      </c>
      <c r="P2542">
        <v>1706</v>
      </c>
      <c r="Q2542">
        <v>0</v>
      </c>
      <c r="R2542">
        <v>13</v>
      </c>
      <c r="S2542">
        <v>1</v>
      </c>
      <c r="T2542">
        <v>136</v>
      </c>
      <c r="U2542">
        <v>0</v>
      </c>
      <c r="V2542">
        <v>0</v>
      </c>
      <c r="W2542">
        <v>1.9400356625999997</v>
      </c>
      <c r="X2542">
        <v>214.31458533590251</v>
      </c>
      <c r="Y2542">
        <v>0</v>
      </c>
      <c r="Z2542">
        <v>2.3235545379627927</v>
      </c>
      <c r="AA2542">
        <v>1.865370216303889</v>
      </c>
      <c r="AB2542">
        <v>63.732545400004987</v>
      </c>
      <c r="AC2542">
        <v>0</v>
      </c>
      <c r="AD2542">
        <v>0</v>
      </c>
      <c r="AE2542">
        <v>284.17609115277418</v>
      </c>
    </row>
    <row r="2543" spans="1:31" x14ac:dyDescent="0.3">
      <c r="A2543">
        <v>2577908</v>
      </c>
      <c r="B2543">
        <v>1</v>
      </c>
      <c r="C2543" t="s">
        <v>80</v>
      </c>
      <c r="D2543" t="s">
        <v>96</v>
      </c>
      <c r="E2543" t="s">
        <v>171</v>
      </c>
      <c r="F2543" t="s">
        <v>7445</v>
      </c>
      <c r="G2543" t="s">
        <v>190</v>
      </c>
      <c r="H2543" t="s">
        <v>157</v>
      </c>
      <c r="I2543" t="s">
        <v>136</v>
      </c>
      <c r="J2543" t="s">
        <v>137</v>
      </c>
      <c r="K2543" t="s">
        <v>138</v>
      </c>
      <c r="L2543" t="s">
        <v>7446</v>
      </c>
      <c r="M2543" t="s">
        <v>7447</v>
      </c>
      <c r="N2543">
        <v>2.1838888879999998</v>
      </c>
      <c r="O2543">
        <v>0</v>
      </c>
      <c r="P2543">
        <v>12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12.612603395569128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12.612603395569128</v>
      </c>
    </row>
    <row r="2544" spans="1:31" x14ac:dyDescent="0.3">
      <c r="A2544">
        <v>2577951</v>
      </c>
      <c r="B2544">
        <v>1</v>
      </c>
      <c r="C2544" t="s">
        <v>80</v>
      </c>
      <c r="D2544" t="s">
        <v>107</v>
      </c>
      <c r="E2544" t="s">
        <v>141</v>
      </c>
      <c r="F2544" t="s">
        <v>7448</v>
      </c>
      <c r="G2544" t="s">
        <v>194</v>
      </c>
      <c r="H2544" t="s">
        <v>135</v>
      </c>
      <c r="I2544" t="s">
        <v>136</v>
      </c>
      <c r="J2544" t="s">
        <v>137</v>
      </c>
      <c r="K2544" t="s">
        <v>144</v>
      </c>
      <c r="L2544" t="s">
        <v>7449</v>
      </c>
      <c r="M2544" t="s">
        <v>7450</v>
      </c>
      <c r="N2544">
        <v>6.6563888880000004</v>
      </c>
      <c r="O2544">
        <v>18</v>
      </c>
      <c r="P2544">
        <v>2410</v>
      </c>
      <c r="Q2544">
        <v>79</v>
      </c>
      <c r="R2544">
        <v>165</v>
      </c>
      <c r="S2544">
        <v>29</v>
      </c>
      <c r="T2544">
        <v>251</v>
      </c>
      <c r="U2544">
        <v>4</v>
      </c>
      <c r="V2544">
        <v>2</v>
      </c>
      <c r="W2544">
        <v>58.400340656711883</v>
      </c>
      <c r="X2544">
        <v>2753.1426757016484</v>
      </c>
      <c r="Y2544">
        <v>800.22835422422952</v>
      </c>
      <c r="Z2544">
        <v>490.93038348599828</v>
      </c>
      <c r="AA2544">
        <v>1304.6500386650687</v>
      </c>
      <c r="AB2544">
        <v>2503.8086002761415</v>
      </c>
      <c r="AC2544">
        <v>5019.662344342446</v>
      </c>
      <c r="AD2544">
        <v>59.962901047789813</v>
      </c>
      <c r="AE2544">
        <v>12990.785638400032</v>
      </c>
    </row>
    <row r="2545" spans="1:31" x14ac:dyDescent="0.3">
      <c r="A2545">
        <v>2577997</v>
      </c>
      <c r="B2545">
        <v>1</v>
      </c>
      <c r="C2545" t="s">
        <v>81</v>
      </c>
      <c r="D2545" t="s">
        <v>125</v>
      </c>
      <c r="E2545" t="s">
        <v>184</v>
      </c>
      <c r="F2545" t="s">
        <v>7451</v>
      </c>
      <c r="G2545" t="s">
        <v>186</v>
      </c>
      <c r="H2545" t="s">
        <v>135</v>
      </c>
      <c r="I2545" t="s">
        <v>136</v>
      </c>
      <c r="J2545" t="s">
        <v>137</v>
      </c>
      <c r="K2545" t="s">
        <v>138</v>
      </c>
      <c r="L2545" t="s">
        <v>7452</v>
      </c>
      <c r="M2545" t="s">
        <v>7453</v>
      </c>
      <c r="N2545">
        <v>6.716388888</v>
      </c>
      <c r="O2545">
        <v>0</v>
      </c>
      <c r="P2545">
        <v>1</v>
      </c>
      <c r="Q2545">
        <v>0</v>
      </c>
      <c r="R2545">
        <v>11</v>
      </c>
      <c r="S2545">
        <v>0</v>
      </c>
      <c r="T2545">
        <v>6</v>
      </c>
      <c r="U2545">
        <v>0</v>
      </c>
      <c r="V2545">
        <v>0</v>
      </c>
      <c r="W2545">
        <v>0</v>
      </c>
      <c r="X2545">
        <v>1.2755356415667336</v>
      </c>
      <c r="Y2545">
        <v>0</v>
      </c>
      <c r="Z2545">
        <v>60.898283204979023</v>
      </c>
      <c r="AA2545">
        <v>0</v>
      </c>
      <c r="AB2545">
        <v>52.324764531015731</v>
      </c>
      <c r="AC2545">
        <v>0</v>
      </c>
      <c r="AD2545">
        <v>0</v>
      </c>
      <c r="AE2545">
        <v>114.49858337756149</v>
      </c>
    </row>
    <row r="2546" spans="1:31" x14ac:dyDescent="0.3">
      <c r="A2546">
        <v>2578143</v>
      </c>
      <c r="B2546">
        <v>1</v>
      </c>
      <c r="C2546" t="s">
        <v>80</v>
      </c>
      <c r="D2546" t="s">
        <v>98</v>
      </c>
      <c r="E2546" t="s">
        <v>171</v>
      </c>
      <c r="F2546" t="s">
        <v>7454</v>
      </c>
      <c r="G2546" t="s">
        <v>229</v>
      </c>
      <c r="H2546" t="s">
        <v>157</v>
      </c>
      <c r="I2546" t="s">
        <v>136</v>
      </c>
      <c r="J2546" t="s">
        <v>137</v>
      </c>
      <c r="K2546" t="s">
        <v>138</v>
      </c>
      <c r="L2546" t="s">
        <v>7455</v>
      </c>
      <c r="M2546" t="s">
        <v>7456</v>
      </c>
      <c r="N2546">
        <v>1.9541666660000001</v>
      </c>
      <c r="O2546">
        <v>0</v>
      </c>
      <c r="P2546">
        <v>6</v>
      </c>
      <c r="Q2546">
        <v>0</v>
      </c>
      <c r="R2546">
        <v>7</v>
      </c>
      <c r="S2546">
        <v>0</v>
      </c>
      <c r="T2546">
        <v>11</v>
      </c>
      <c r="U2546">
        <v>0</v>
      </c>
      <c r="V2546">
        <v>0</v>
      </c>
      <c r="W2546">
        <v>0</v>
      </c>
      <c r="X2546">
        <v>6.3968908015204597</v>
      </c>
      <c r="Y2546">
        <v>0</v>
      </c>
      <c r="Z2546">
        <v>28.856575370185396</v>
      </c>
      <c r="AA2546">
        <v>0</v>
      </c>
      <c r="AB2546">
        <v>39.535312920745824</v>
      </c>
      <c r="AC2546">
        <v>0</v>
      </c>
      <c r="AD2546">
        <v>0</v>
      </c>
      <c r="AE2546">
        <v>74.788779092451676</v>
      </c>
    </row>
    <row r="2547" spans="1:31" x14ac:dyDescent="0.3">
      <c r="A2547">
        <v>2578166</v>
      </c>
      <c r="B2547">
        <v>1</v>
      </c>
      <c r="C2547" t="s">
        <v>80</v>
      </c>
      <c r="D2547" t="s">
        <v>83</v>
      </c>
      <c r="E2547" t="s">
        <v>155</v>
      </c>
      <c r="F2547" t="s">
        <v>7457</v>
      </c>
      <c r="G2547" t="s">
        <v>202</v>
      </c>
      <c r="H2547" t="s">
        <v>157</v>
      </c>
      <c r="I2547" t="s">
        <v>136</v>
      </c>
      <c r="J2547" t="s">
        <v>137</v>
      </c>
      <c r="K2547" t="s">
        <v>138</v>
      </c>
      <c r="L2547" t="s">
        <v>7458</v>
      </c>
      <c r="M2547" t="s">
        <v>7459</v>
      </c>
      <c r="N2547">
        <v>0.41694444400000003</v>
      </c>
      <c r="O2547">
        <v>0</v>
      </c>
      <c r="P2547">
        <v>192</v>
      </c>
      <c r="Q2547">
        <v>0</v>
      </c>
      <c r="R2547">
        <v>0</v>
      </c>
      <c r="S2547">
        <v>0</v>
      </c>
      <c r="T2547">
        <v>114</v>
      </c>
      <c r="U2547">
        <v>0</v>
      </c>
      <c r="V2547">
        <v>2</v>
      </c>
      <c r="W2547">
        <v>0</v>
      </c>
      <c r="X2547">
        <v>15.453830634265366</v>
      </c>
      <c r="Y2547">
        <v>0</v>
      </c>
      <c r="Z2547">
        <v>0</v>
      </c>
      <c r="AA2547">
        <v>0</v>
      </c>
      <c r="AB2547">
        <v>87.67528341925032</v>
      </c>
      <c r="AC2547">
        <v>0</v>
      </c>
      <c r="AD2547">
        <v>38.849932094001268</v>
      </c>
      <c r="AE2547">
        <v>141.97904614751695</v>
      </c>
    </row>
    <row r="2548" spans="1:31" x14ac:dyDescent="0.3">
      <c r="A2548">
        <v>2578312</v>
      </c>
      <c r="B2548">
        <v>1</v>
      </c>
      <c r="C2548" t="s">
        <v>80</v>
      </c>
      <c r="D2548" t="s">
        <v>93</v>
      </c>
      <c r="E2548" t="s">
        <v>184</v>
      </c>
      <c r="F2548" t="s">
        <v>7460</v>
      </c>
      <c r="G2548" t="s">
        <v>1218</v>
      </c>
      <c r="H2548" t="s">
        <v>135</v>
      </c>
      <c r="I2548" t="s">
        <v>136</v>
      </c>
      <c r="J2548" t="s">
        <v>137</v>
      </c>
      <c r="K2548" t="s">
        <v>138</v>
      </c>
      <c r="L2548" t="s">
        <v>7461</v>
      </c>
      <c r="M2548" t="s">
        <v>7375</v>
      </c>
      <c r="N2548">
        <v>2.4133333330000002</v>
      </c>
      <c r="O2548">
        <v>0</v>
      </c>
      <c r="P2548">
        <v>14</v>
      </c>
      <c r="Q2548">
        <v>0</v>
      </c>
      <c r="R2548">
        <v>26</v>
      </c>
      <c r="S2548">
        <v>0</v>
      </c>
      <c r="T2548">
        <v>7</v>
      </c>
      <c r="U2548">
        <v>0</v>
      </c>
      <c r="V2548">
        <v>0</v>
      </c>
      <c r="W2548">
        <v>0</v>
      </c>
      <c r="X2548">
        <v>4.5652191025174798</v>
      </c>
      <c r="Y2548">
        <v>0</v>
      </c>
      <c r="Z2548">
        <v>50.203091743370784</v>
      </c>
      <c r="AA2548">
        <v>0</v>
      </c>
      <c r="AB2548">
        <v>13.120351003614378</v>
      </c>
      <c r="AC2548">
        <v>0</v>
      </c>
      <c r="AD2548">
        <v>0</v>
      </c>
      <c r="AE2548">
        <v>67.88866184950264</v>
      </c>
    </row>
    <row r="2549" spans="1:31" x14ac:dyDescent="0.3">
      <c r="A2549">
        <v>2577874</v>
      </c>
      <c r="B2549">
        <v>1</v>
      </c>
      <c r="C2549" t="s">
        <v>81</v>
      </c>
      <c r="D2549" t="s">
        <v>127</v>
      </c>
      <c r="E2549" t="s">
        <v>147</v>
      </c>
      <c r="F2549" t="s">
        <v>7462</v>
      </c>
      <c r="G2549" t="s">
        <v>134</v>
      </c>
      <c r="H2549" t="s">
        <v>135</v>
      </c>
      <c r="I2549" t="s">
        <v>136</v>
      </c>
      <c r="J2549" t="s">
        <v>137</v>
      </c>
      <c r="K2549" t="s">
        <v>138</v>
      </c>
      <c r="L2549" t="s">
        <v>7463</v>
      </c>
      <c r="M2549" t="s">
        <v>7464</v>
      </c>
      <c r="N2549">
        <v>3.295833333</v>
      </c>
      <c r="O2549">
        <v>9</v>
      </c>
      <c r="P2549">
        <v>1465</v>
      </c>
      <c r="Q2549">
        <v>30</v>
      </c>
      <c r="R2549">
        <v>83</v>
      </c>
      <c r="S2549">
        <v>9</v>
      </c>
      <c r="T2549">
        <v>124</v>
      </c>
      <c r="U2549">
        <v>1</v>
      </c>
      <c r="V2549">
        <v>0</v>
      </c>
      <c r="W2549">
        <v>6.1763308860047568</v>
      </c>
      <c r="X2549">
        <v>659.53198001880196</v>
      </c>
      <c r="Y2549">
        <v>262.50163143634938</v>
      </c>
      <c r="Z2549">
        <v>145.20242950731944</v>
      </c>
      <c r="AA2549">
        <v>988.31090576326653</v>
      </c>
      <c r="AB2549">
        <v>262.69060397177986</v>
      </c>
      <c r="AC2549">
        <v>10.174702492099861</v>
      </c>
      <c r="AD2549">
        <v>0</v>
      </c>
      <c r="AE2549">
        <v>2334.5885840756218</v>
      </c>
    </row>
    <row r="2550" spans="1:31" x14ac:dyDescent="0.3">
      <c r="A2550">
        <v>2577934</v>
      </c>
      <c r="B2550">
        <v>1</v>
      </c>
      <c r="C2550" t="s">
        <v>80</v>
      </c>
      <c r="D2550" t="s">
        <v>99</v>
      </c>
      <c r="E2550" t="s">
        <v>141</v>
      </c>
      <c r="F2550" t="s">
        <v>7465</v>
      </c>
      <c r="G2550" t="s">
        <v>7276</v>
      </c>
      <c r="H2550" t="s">
        <v>135</v>
      </c>
      <c r="I2550" t="s">
        <v>136</v>
      </c>
      <c r="J2550" t="s">
        <v>137</v>
      </c>
      <c r="K2550" t="s">
        <v>144</v>
      </c>
      <c r="L2550" t="s">
        <v>7466</v>
      </c>
      <c r="M2550" t="s">
        <v>7467</v>
      </c>
      <c r="N2550">
        <v>1.004444444</v>
      </c>
      <c r="O2550">
        <v>4</v>
      </c>
      <c r="P2550">
        <v>921</v>
      </c>
      <c r="Q2550">
        <v>14</v>
      </c>
      <c r="R2550">
        <v>132</v>
      </c>
      <c r="S2550">
        <v>20</v>
      </c>
      <c r="T2550">
        <v>81</v>
      </c>
      <c r="U2550">
        <v>0</v>
      </c>
      <c r="V2550">
        <v>4</v>
      </c>
      <c r="W2550">
        <v>8.9800327001630418</v>
      </c>
      <c r="X2550">
        <v>143.07579177468969</v>
      </c>
      <c r="Y2550">
        <v>45.215622172383178</v>
      </c>
      <c r="Z2550">
        <v>56.450130097555174</v>
      </c>
      <c r="AA2550">
        <v>96.383561947227165</v>
      </c>
      <c r="AB2550">
        <v>45.754155436336106</v>
      </c>
      <c r="AC2550">
        <v>0</v>
      </c>
      <c r="AD2550">
        <v>25.250225638708681</v>
      </c>
      <c r="AE2550">
        <v>421.10951976706303</v>
      </c>
    </row>
    <row r="2551" spans="1:31" x14ac:dyDescent="0.3">
      <c r="A2551">
        <v>2578229</v>
      </c>
      <c r="B2551">
        <v>1</v>
      </c>
      <c r="C2551" t="s">
        <v>80</v>
      </c>
      <c r="D2551" t="s">
        <v>84</v>
      </c>
      <c r="E2551" t="s">
        <v>155</v>
      </c>
      <c r="F2551" t="s">
        <v>7468</v>
      </c>
      <c r="G2551" t="s">
        <v>194</v>
      </c>
      <c r="H2551" t="s">
        <v>157</v>
      </c>
      <c r="I2551" t="s">
        <v>136</v>
      </c>
      <c r="J2551" t="s">
        <v>137</v>
      </c>
      <c r="K2551" t="s">
        <v>144</v>
      </c>
      <c r="L2551" t="s">
        <v>7469</v>
      </c>
      <c r="M2551" t="s">
        <v>7470</v>
      </c>
      <c r="N2551">
        <v>0.72333333300000002</v>
      </c>
      <c r="O2551">
        <v>0</v>
      </c>
      <c r="P2551">
        <v>404</v>
      </c>
      <c r="Q2551">
        <v>0</v>
      </c>
      <c r="R2551">
        <v>0</v>
      </c>
      <c r="S2551">
        <v>0</v>
      </c>
      <c r="T2551">
        <v>32</v>
      </c>
      <c r="U2551">
        <v>0</v>
      </c>
      <c r="V2551">
        <v>0</v>
      </c>
      <c r="W2551">
        <v>0</v>
      </c>
      <c r="X2551">
        <v>62.385199717806877</v>
      </c>
      <c r="Y2551">
        <v>0</v>
      </c>
      <c r="Z2551">
        <v>0</v>
      </c>
      <c r="AA2551">
        <v>0</v>
      </c>
      <c r="AB2551">
        <v>102.72052615325276</v>
      </c>
      <c r="AC2551">
        <v>0</v>
      </c>
      <c r="AD2551">
        <v>0</v>
      </c>
      <c r="AE2551">
        <v>165.10572587105963</v>
      </c>
    </row>
    <row r="2552" spans="1:31" x14ac:dyDescent="0.3">
      <c r="A2552">
        <v>2578561</v>
      </c>
      <c r="B2552">
        <v>1</v>
      </c>
      <c r="C2552" t="s">
        <v>81</v>
      </c>
      <c r="D2552" t="s">
        <v>127</v>
      </c>
      <c r="E2552" t="s">
        <v>147</v>
      </c>
      <c r="F2552" t="s">
        <v>7471</v>
      </c>
      <c r="G2552" t="s">
        <v>134</v>
      </c>
      <c r="H2552" t="s">
        <v>135</v>
      </c>
      <c r="I2552" t="s">
        <v>136</v>
      </c>
      <c r="J2552" t="s">
        <v>137</v>
      </c>
      <c r="K2552" t="s">
        <v>138</v>
      </c>
      <c r="L2552" t="s">
        <v>7472</v>
      </c>
      <c r="M2552" t="s">
        <v>7473</v>
      </c>
      <c r="N2552">
        <v>3.1180555550000002</v>
      </c>
      <c r="O2552">
        <v>0</v>
      </c>
      <c r="P2552">
        <v>3</v>
      </c>
      <c r="Q2552">
        <v>38</v>
      </c>
      <c r="R2552">
        <v>37</v>
      </c>
      <c r="S2552">
        <v>5</v>
      </c>
      <c r="T2552">
        <v>1</v>
      </c>
      <c r="U2552">
        <v>0</v>
      </c>
      <c r="V2552">
        <v>0</v>
      </c>
      <c r="W2552">
        <v>0</v>
      </c>
      <c r="X2552">
        <v>0.66857257976920004</v>
      </c>
      <c r="Y2552">
        <v>127.49952151185227</v>
      </c>
      <c r="Z2552">
        <v>166.00338519133567</v>
      </c>
      <c r="AA2552">
        <v>51.454634791024077</v>
      </c>
      <c r="AB2552">
        <v>1.0624236484359866</v>
      </c>
      <c r="AC2552">
        <v>0</v>
      </c>
      <c r="AD2552">
        <v>0</v>
      </c>
      <c r="AE2552">
        <v>346.68853772241721</v>
      </c>
    </row>
    <row r="2553" spans="1:31" x14ac:dyDescent="0.3">
      <c r="A2553">
        <v>2578183</v>
      </c>
      <c r="B2553">
        <v>1</v>
      </c>
      <c r="C2553" t="s">
        <v>81</v>
      </c>
      <c r="D2553" t="s">
        <v>120</v>
      </c>
      <c r="E2553" t="s">
        <v>147</v>
      </c>
      <c r="F2553" t="s">
        <v>1856</v>
      </c>
      <c r="G2553" t="s">
        <v>134</v>
      </c>
      <c r="H2553" t="s">
        <v>135</v>
      </c>
      <c r="I2553" t="s">
        <v>136</v>
      </c>
      <c r="J2553" t="s">
        <v>137</v>
      </c>
      <c r="K2553" t="s">
        <v>138</v>
      </c>
      <c r="L2553" t="s">
        <v>7474</v>
      </c>
      <c r="M2553" t="s">
        <v>7475</v>
      </c>
      <c r="N2553">
        <v>0.43833333299999999</v>
      </c>
      <c r="O2553">
        <v>0</v>
      </c>
      <c r="P2553">
        <v>0</v>
      </c>
      <c r="Q2553">
        <v>56</v>
      </c>
      <c r="R2553">
        <v>36</v>
      </c>
      <c r="S2553">
        <v>1</v>
      </c>
      <c r="T2553">
        <v>2</v>
      </c>
      <c r="U2553">
        <v>1</v>
      </c>
      <c r="V2553">
        <v>0</v>
      </c>
      <c r="W2553">
        <v>0</v>
      </c>
      <c r="X2553">
        <v>0</v>
      </c>
      <c r="Y2553">
        <v>125.76611161100931</v>
      </c>
      <c r="Z2553">
        <v>59.399290420036536</v>
      </c>
      <c r="AA2553">
        <v>3.7922275493370252</v>
      </c>
      <c r="AB2553">
        <v>4.4947139960076008</v>
      </c>
      <c r="AC2553">
        <v>113.941030531968</v>
      </c>
      <c r="AD2553">
        <v>0</v>
      </c>
      <c r="AE2553">
        <v>307.39337410835844</v>
      </c>
    </row>
    <row r="2554" spans="1:31" x14ac:dyDescent="0.3">
      <c r="A2554">
        <v>2578369</v>
      </c>
      <c r="B2554">
        <v>1</v>
      </c>
      <c r="C2554" t="s">
        <v>80</v>
      </c>
      <c r="D2554" t="s">
        <v>90</v>
      </c>
      <c r="E2554" t="s">
        <v>166</v>
      </c>
      <c r="F2554" t="s">
        <v>7476</v>
      </c>
      <c r="G2554" t="s">
        <v>168</v>
      </c>
      <c r="H2554" t="s">
        <v>157</v>
      </c>
      <c r="I2554" t="s">
        <v>136</v>
      </c>
      <c r="J2554" t="s">
        <v>137</v>
      </c>
      <c r="K2554" t="s">
        <v>138</v>
      </c>
      <c r="L2554" t="s">
        <v>7477</v>
      </c>
      <c r="M2554" t="s">
        <v>7478</v>
      </c>
      <c r="N2554">
        <v>1.459166666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1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3.320311481543889</v>
      </c>
      <c r="AC2554">
        <v>0</v>
      </c>
      <c r="AD2554">
        <v>0</v>
      </c>
      <c r="AE2554">
        <v>3.320311481543889</v>
      </c>
    </row>
    <row r="2555" spans="1:31" x14ac:dyDescent="0.3">
      <c r="A2555">
        <v>2577688</v>
      </c>
      <c r="B2555">
        <v>1</v>
      </c>
      <c r="C2555" t="s">
        <v>80</v>
      </c>
      <c r="D2555" t="s">
        <v>104</v>
      </c>
      <c r="E2555" t="s">
        <v>184</v>
      </c>
      <c r="F2555" t="s">
        <v>7479</v>
      </c>
      <c r="G2555" t="s">
        <v>134</v>
      </c>
      <c r="H2555" t="s">
        <v>135</v>
      </c>
      <c r="I2555" t="s">
        <v>136</v>
      </c>
      <c r="J2555" t="s">
        <v>137</v>
      </c>
      <c r="K2555" t="s">
        <v>138</v>
      </c>
      <c r="L2555" t="s">
        <v>7480</v>
      </c>
      <c r="M2555" t="s">
        <v>7481</v>
      </c>
      <c r="N2555">
        <v>2.5383333330000002</v>
      </c>
      <c r="O2555">
        <v>9</v>
      </c>
      <c r="P2555">
        <v>41</v>
      </c>
      <c r="Q2555">
        <v>59</v>
      </c>
      <c r="R2555">
        <v>199</v>
      </c>
      <c r="S2555">
        <v>19</v>
      </c>
      <c r="T2555">
        <v>48</v>
      </c>
      <c r="U2555">
        <v>8</v>
      </c>
      <c r="V2555">
        <v>0</v>
      </c>
      <c r="W2555">
        <v>6.0230354842293083</v>
      </c>
      <c r="X2555">
        <v>28.615685629789922</v>
      </c>
      <c r="Y2555">
        <v>187.67437815099078</v>
      </c>
      <c r="Z2555">
        <v>108.48686762212888</v>
      </c>
      <c r="AA2555">
        <v>103.26704900567563</v>
      </c>
      <c r="AB2555">
        <v>28.924388520179043</v>
      </c>
      <c r="AC2555">
        <v>595.98143959944889</v>
      </c>
      <c r="AD2555">
        <v>0</v>
      </c>
      <c r="AE2555">
        <v>1058.9728440124425</v>
      </c>
    </row>
    <row r="2556" spans="1:31" x14ac:dyDescent="0.3">
      <c r="A2556">
        <v>2578080</v>
      </c>
      <c r="B2556">
        <v>1</v>
      </c>
      <c r="C2556" t="s">
        <v>80</v>
      </c>
      <c r="D2556" t="s">
        <v>104</v>
      </c>
      <c r="E2556" t="s">
        <v>171</v>
      </c>
      <c r="F2556" t="s">
        <v>7482</v>
      </c>
      <c r="G2556" t="s">
        <v>301</v>
      </c>
      <c r="H2556" t="s">
        <v>157</v>
      </c>
      <c r="I2556" t="s">
        <v>136</v>
      </c>
      <c r="J2556" t="s">
        <v>137</v>
      </c>
      <c r="K2556" t="s">
        <v>144</v>
      </c>
      <c r="L2556" t="s">
        <v>7483</v>
      </c>
      <c r="M2556" t="s">
        <v>7484</v>
      </c>
      <c r="N2556">
        <v>4.9974999999999996</v>
      </c>
      <c r="O2556">
        <v>0</v>
      </c>
      <c r="P2556">
        <v>198</v>
      </c>
      <c r="Q2556">
        <v>0</v>
      </c>
      <c r="R2556">
        <v>2</v>
      </c>
      <c r="S2556">
        <v>0</v>
      </c>
      <c r="T2556">
        <v>19</v>
      </c>
      <c r="U2556">
        <v>0</v>
      </c>
      <c r="V2556">
        <v>0</v>
      </c>
      <c r="W2556">
        <v>0</v>
      </c>
      <c r="X2556">
        <v>174.061933860197</v>
      </c>
      <c r="Y2556">
        <v>0</v>
      </c>
      <c r="Z2556">
        <v>3.0877974213593062</v>
      </c>
      <c r="AA2556">
        <v>0</v>
      </c>
      <c r="AB2556">
        <v>84.668094766528824</v>
      </c>
      <c r="AC2556">
        <v>0</v>
      </c>
      <c r="AD2556">
        <v>0</v>
      </c>
      <c r="AE2556">
        <v>261.81782604808512</v>
      </c>
    </row>
    <row r="2557" spans="1:31" x14ac:dyDescent="0.3">
      <c r="A2557">
        <v>2577868</v>
      </c>
      <c r="B2557">
        <v>1</v>
      </c>
      <c r="C2557" t="s">
        <v>81</v>
      </c>
      <c r="D2557" t="s">
        <v>114</v>
      </c>
      <c r="E2557" t="s">
        <v>184</v>
      </c>
      <c r="F2557" t="s">
        <v>7485</v>
      </c>
      <c r="G2557" t="s">
        <v>149</v>
      </c>
      <c r="H2557" t="s">
        <v>135</v>
      </c>
      <c r="I2557" t="s">
        <v>136</v>
      </c>
      <c r="J2557" t="s">
        <v>137</v>
      </c>
      <c r="K2557" t="s">
        <v>138</v>
      </c>
      <c r="L2557" t="s">
        <v>7486</v>
      </c>
      <c r="M2557" t="s">
        <v>7487</v>
      </c>
      <c r="N2557">
        <v>6.5416666660000002</v>
      </c>
      <c r="O2557">
        <v>3</v>
      </c>
      <c r="P2557">
        <v>188</v>
      </c>
      <c r="Q2557">
        <v>7</v>
      </c>
      <c r="R2557">
        <v>4</v>
      </c>
      <c r="S2557">
        <v>0</v>
      </c>
      <c r="T2557">
        <v>9</v>
      </c>
      <c r="U2557">
        <v>0</v>
      </c>
      <c r="V2557">
        <v>0</v>
      </c>
      <c r="W2557">
        <v>4.0329776757599989</v>
      </c>
      <c r="X2557">
        <v>127.19068129984871</v>
      </c>
      <c r="Y2557">
        <v>64.619734595820916</v>
      </c>
      <c r="Z2557">
        <v>23.677620887045581</v>
      </c>
      <c r="AA2557">
        <v>0</v>
      </c>
      <c r="AB2557">
        <v>14.653311327018512</v>
      </c>
      <c r="AC2557">
        <v>0</v>
      </c>
      <c r="AD2557">
        <v>0</v>
      </c>
      <c r="AE2557">
        <v>234.17432578549372</v>
      </c>
    </row>
    <row r="2558" spans="1:31" x14ac:dyDescent="0.3">
      <c r="A2558">
        <v>2577891</v>
      </c>
      <c r="B2558">
        <v>1</v>
      </c>
      <c r="C2558" t="s">
        <v>81</v>
      </c>
      <c r="D2558" t="s">
        <v>115</v>
      </c>
      <c r="E2558" t="s">
        <v>184</v>
      </c>
      <c r="F2558" t="s">
        <v>7488</v>
      </c>
      <c r="G2558" t="s">
        <v>134</v>
      </c>
      <c r="H2558" t="s">
        <v>135</v>
      </c>
      <c r="I2558" t="s">
        <v>680</v>
      </c>
      <c r="J2558" t="s">
        <v>137</v>
      </c>
      <c r="K2558" t="s">
        <v>138</v>
      </c>
      <c r="L2558" t="s">
        <v>7489</v>
      </c>
      <c r="M2558" t="s">
        <v>7490</v>
      </c>
      <c r="N2558">
        <v>7.2222220000000004E-3</v>
      </c>
      <c r="O2558">
        <v>0</v>
      </c>
      <c r="P2558">
        <v>333</v>
      </c>
      <c r="Q2558">
        <v>10</v>
      </c>
      <c r="R2558">
        <v>161</v>
      </c>
      <c r="S2558">
        <v>0</v>
      </c>
      <c r="T2558">
        <v>16</v>
      </c>
      <c r="U2558">
        <v>1</v>
      </c>
      <c r="V2558">
        <v>0</v>
      </c>
      <c r="W2558">
        <v>0</v>
      </c>
      <c r="X2558">
        <v>0.30924760118054845</v>
      </c>
      <c r="Y2558">
        <v>0.39000987030416662</v>
      </c>
      <c r="Z2558">
        <v>1.184053347210241</v>
      </c>
      <c r="AA2558">
        <v>0</v>
      </c>
      <c r="AB2558">
        <v>9.7865988690686675E-2</v>
      </c>
      <c r="AC2558">
        <v>0.460196640531225</v>
      </c>
      <c r="AD2558">
        <v>0</v>
      </c>
      <c r="AE2558">
        <v>2.4413734479168676</v>
      </c>
    </row>
    <row r="2559" spans="1:31" x14ac:dyDescent="0.3">
      <c r="A2559">
        <v>2577725</v>
      </c>
      <c r="B2559">
        <v>1</v>
      </c>
      <c r="C2559" t="s">
        <v>80</v>
      </c>
      <c r="D2559" t="s">
        <v>98</v>
      </c>
      <c r="E2559" t="s">
        <v>171</v>
      </c>
      <c r="F2559" t="s">
        <v>7491</v>
      </c>
      <c r="G2559" t="s">
        <v>190</v>
      </c>
      <c r="H2559" t="s">
        <v>157</v>
      </c>
      <c r="I2559" t="s">
        <v>136</v>
      </c>
      <c r="J2559" t="s">
        <v>137</v>
      </c>
      <c r="K2559" t="s">
        <v>138</v>
      </c>
      <c r="L2559" t="s">
        <v>7492</v>
      </c>
      <c r="M2559" t="s">
        <v>7493</v>
      </c>
      <c r="N2559">
        <v>3.7541666660000002</v>
      </c>
      <c r="O2559">
        <v>0</v>
      </c>
      <c r="P2559">
        <v>6</v>
      </c>
      <c r="Q2559">
        <v>0</v>
      </c>
      <c r="R2559">
        <v>7</v>
      </c>
      <c r="S2559">
        <v>0</v>
      </c>
      <c r="T2559">
        <v>5</v>
      </c>
      <c r="U2559">
        <v>0</v>
      </c>
      <c r="V2559">
        <v>0</v>
      </c>
      <c r="W2559">
        <v>0</v>
      </c>
      <c r="X2559">
        <v>1.8051592215667875</v>
      </c>
      <c r="Y2559">
        <v>0</v>
      </c>
      <c r="Z2559">
        <v>19.291273161127201</v>
      </c>
      <c r="AA2559">
        <v>0</v>
      </c>
      <c r="AB2559">
        <v>5.0127331904008665</v>
      </c>
      <c r="AC2559">
        <v>0</v>
      </c>
      <c r="AD2559">
        <v>0</v>
      </c>
      <c r="AE2559">
        <v>26.109165573094852</v>
      </c>
    </row>
    <row r="2560" spans="1:31" x14ac:dyDescent="0.3">
      <c r="A2560">
        <v>2578701</v>
      </c>
      <c r="B2560">
        <v>1</v>
      </c>
      <c r="C2560" t="s">
        <v>81</v>
      </c>
      <c r="D2560" t="s">
        <v>118</v>
      </c>
      <c r="E2560" t="s">
        <v>171</v>
      </c>
      <c r="F2560" t="s">
        <v>7494</v>
      </c>
      <c r="G2560" t="s">
        <v>177</v>
      </c>
      <c r="H2560" t="s">
        <v>157</v>
      </c>
      <c r="I2560" t="s">
        <v>136</v>
      </c>
      <c r="J2560" t="s">
        <v>137</v>
      </c>
      <c r="K2560" t="s">
        <v>138</v>
      </c>
      <c r="L2560" t="s">
        <v>7495</v>
      </c>
      <c r="M2560" t="s">
        <v>7496</v>
      </c>
      <c r="N2560">
        <v>9.2691666660000003</v>
      </c>
      <c r="O2560">
        <v>0</v>
      </c>
      <c r="P2560">
        <v>0</v>
      </c>
      <c r="Q2560">
        <v>0</v>
      </c>
      <c r="R2560">
        <v>4</v>
      </c>
      <c r="S2560">
        <v>0</v>
      </c>
      <c r="T2560">
        <v>1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34.899647376117613</v>
      </c>
      <c r="AA2560">
        <v>0</v>
      </c>
      <c r="AB2560">
        <v>4.8889198900663722</v>
      </c>
      <c r="AC2560">
        <v>0</v>
      </c>
      <c r="AD2560">
        <v>0</v>
      </c>
      <c r="AE2560">
        <v>39.788567266183989</v>
      </c>
    </row>
    <row r="2561" spans="1:31" x14ac:dyDescent="0.3">
      <c r="A2561">
        <v>2577917</v>
      </c>
      <c r="B2561">
        <v>1</v>
      </c>
      <c r="C2561" t="s">
        <v>80</v>
      </c>
      <c r="D2561" t="s">
        <v>100</v>
      </c>
      <c r="E2561" t="s">
        <v>141</v>
      </c>
      <c r="F2561" t="s">
        <v>7497</v>
      </c>
      <c r="G2561" t="s">
        <v>301</v>
      </c>
      <c r="H2561" t="s">
        <v>135</v>
      </c>
      <c r="I2561" t="s">
        <v>136</v>
      </c>
      <c r="J2561" t="s">
        <v>137</v>
      </c>
      <c r="K2561" t="s">
        <v>144</v>
      </c>
      <c r="L2561" t="s">
        <v>7498</v>
      </c>
      <c r="M2561" t="s">
        <v>7499</v>
      </c>
      <c r="N2561">
        <v>3.3430555549999998</v>
      </c>
      <c r="O2561">
        <v>2</v>
      </c>
      <c r="P2561">
        <v>1490</v>
      </c>
      <c r="Q2561">
        <v>14</v>
      </c>
      <c r="R2561">
        <v>153</v>
      </c>
      <c r="S2561">
        <v>29</v>
      </c>
      <c r="T2561">
        <v>143</v>
      </c>
      <c r="U2561">
        <v>1</v>
      </c>
      <c r="V2561">
        <v>0</v>
      </c>
      <c r="W2561">
        <v>1.4932798537864633</v>
      </c>
      <c r="X2561">
        <v>1829.2929047838909</v>
      </c>
      <c r="Y2561">
        <v>147.86623259733003</v>
      </c>
      <c r="Z2561">
        <v>451.84802891200957</v>
      </c>
      <c r="AA2561">
        <v>1122.188677640378</v>
      </c>
      <c r="AB2561">
        <v>627.11010827008158</v>
      </c>
      <c r="AC2561">
        <v>342.41955196184699</v>
      </c>
      <c r="AD2561">
        <v>0</v>
      </c>
      <c r="AE2561">
        <v>4522.2187840193237</v>
      </c>
    </row>
    <row r="2562" spans="1:31" x14ac:dyDescent="0.3">
      <c r="A2562">
        <v>2577748</v>
      </c>
      <c r="B2562">
        <v>1</v>
      </c>
      <c r="C2562" t="s">
        <v>80</v>
      </c>
      <c r="D2562" t="s">
        <v>104</v>
      </c>
      <c r="E2562" t="s">
        <v>141</v>
      </c>
      <c r="F2562" t="s">
        <v>7500</v>
      </c>
      <c r="G2562" t="s">
        <v>134</v>
      </c>
      <c r="H2562" t="s">
        <v>135</v>
      </c>
      <c r="I2562" t="s">
        <v>136</v>
      </c>
      <c r="J2562" t="s">
        <v>137</v>
      </c>
      <c r="K2562" t="s">
        <v>138</v>
      </c>
      <c r="L2562" t="s">
        <v>7501</v>
      </c>
      <c r="M2562" t="s">
        <v>7353</v>
      </c>
      <c r="N2562">
        <v>1.412222222</v>
      </c>
      <c r="O2562">
        <v>1</v>
      </c>
      <c r="P2562">
        <v>9</v>
      </c>
      <c r="Q2562">
        <v>20</v>
      </c>
      <c r="R2562">
        <v>49</v>
      </c>
      <c r="S2562">
        <v>12</v>
      </c>
      <c r="T2562">
        <v>9</v>
      </c>
      <c r="U2562">
        <v>7</v>
      </c>
      <c r="V2562">
        <v>0</v>
      </c>
      <c r="W2562">
        <v>0.46254248911181001</v>
      </c>
      <c r="X2562">
        <v>2.58765546985512</v>
      </c>
      <c r="Y2562">
        <v>164.21127520348361</v>
      </c>
      <c r="Z2562">
        <v>21.972749244288007</v>
      </c>
      <c r="AA2562">
        <v>90.376558528158228</v>
      </c>
      <c r="AB2562">
        <v>11.745432653530914</v>
      </c>
      <c r="AC2562">
        <v>1137.086542218259</v>
      </c>
      <c r="AD2562">
        <v>0</v>
      </c>
      <c r="AE2562">
        <v>1428.4427558066866</v>
      </c>
    </row>
    <row r="2563" spans="1:31" x14ac:dyDescent="0.3">
      <c r="A2563">
        <v>2578581</v>
      </c>
      <c r="B2563">
        <v>1</v>
      </c>
      <c r="C2563" t="s">
        <v>80</v>
      </c>
      <c r="D2563" t="s">
        <v>93</v>
      </c>
      <c r="E2563" t="s">
        <v>141</v>
      </c>
      <c r="F2563" t="s">
        <v>7502</v>
      </c>
      <c r="G2563" t="s">
        <v>134</v>
      </c>
      <c r="H2563" t="s">
        <v>135</v>
      </c>
      <c r="I2563" t="s">
        <v>136</v>
      </c>
      <c r="J2563" t="s">
        <v>137</v>
      </c>
      <c r="K2563" t="s">
        <v>138</v>
      </c>
      <c r="L2563" t="s">
        <v>7503</v>
      </c>
      <c r="M2563" t="s">
        <v>7504</v>
      </c>
      <c r="N2563">
        <v>0.1875</v>
      </c>
      <c r="O2563">
        <v>0</v>
      </c>
      <c r="P2563">
        <v>253</v>
      </c>
      <c r="Q2563">
        <v>2</v>
      </c>
      <c r="R2563">
        <v>167</v>
      </c>
      <c r="S2563">
        <v>0</v>
      </c>
      <c r="T2563">
        <v>95</v>
      </c>
      <c r="U2563">
        <v>0</v>
      </c>
      <c r="V2563">
        <v>0</v>
      </c>
      <c r="W2563">
        <v>0</v>
      </c>
      <c r="X2563">
        <v>8.19801027870413</v>
      </c>
      <c r="Y2563">
        <v>0.51214597991549993</v>
      </c>
      <c r="Z2563">
        <v>19.905423174387</v>
      </c>
      <c r="AA2563">
        <v>0</v>
      </c>
      <c r="AB2563">
        <v>14.547796124494127</v>
      </c>
      <c r="AC2563">
        <v>0</v>
      </c>
      <c r="AD2563">
        <v>0</v>
      </c>
      <c r="AE2563">
        <v>43.163375557500757</v>
      </c>
    </row>
    <row r="2564" spans="1:31" x14ac:dyDescent="0.3">
      <c r="A2564">
        <v>2578289</v>
      </c>
      <c r="B2564">
        <v>1</v>
      </c>
      <c r="C2564" t="s">
        <v>80</v>
      </c>
      <c r="D2564" t="s">
        <v>83</v>
      </c>
      <c r="E2564" t="s">
        <v>184</v>
      </c>
      <c r="F2564" t="s">
        <v>7505</v>
      </c>
      <c r="G2564" t="s">
        <v>301</v>
      </c>
      <c r="H2564" t="s">
        <v>135</v>
      </c>
      <c r="I2564" t="s">
        <v>136</v>
      </c>
      <c r="J2564" t="s">
        <v>137</v>
      </c>
      <c r="K2564" t="s">
        <v>144</v>
      </c>
      <c r="L2564" t="s">
        <v>7506</v>
      </c>
      <c r="M2564" t="s">
        <v>7507</v>
      </c>
      <c r="N2564">
        <v>5.59</v>
      </c>
      <c r="O2564">
        <v>0</v>
      </c>
      <c r="P2564">
        <v>658</v>
      </c>
      <c r="Q2564">
        <v>0</v>
      </c>
      <c r="R2564">
        <v>0</v>
      </c>
      <c r="S2564">
        <v>0</v>
      </c>
      <c r="T2564">
        <v>52</v>
      </c>
      <c r="U2564">
        <v>0</v>
      </c>
      <c r="V2564">
        <v>0</v>
      </c>
      <c r="W2564">
        <v>0</v>
      </c>
      <c r="X2564">
        <v>794.85416293705362</v>
      </c>
      <c r="Y2564">
        <v>0</v>
      </c>
      <c r="Z2564">
        <v>0</v>
      </c>
      <c r="AA2564">
        <v>0</v>
      </c>
      <c r="AB2564">
        <v>555.10872259307678</v>
      </c>
      <c r="AC2564">
        <v>0</v>
      </c>
      <c r="AD2564">
        <v>0</v>
      </c>
      <c r="AE2564">
        <v>1349.9628855301303</v>
      </c>
    </row>
    <row r="2565" spans="1:31" x14ac:dyDescent="0.3">
      <c r="A2565">
        <v>2579036</v>
      </c>
      <c r="B2565">
        <v>1</v>
      </c>
      <c r="C2565" t="s">
        <v>81</v>
      </c>
      <c r="D2565" t="s">
        <v>128</v>
      </c>
      <c r="E2565" t="s">
        <v>171</v>
      </c>
      <c r="F2565" t="s">
        <v>7508</v>
      </c>
      <c r="G2565" t="s">
        <v>190</v>
      </c>
      <c r="H2565" t="s">
        <v>157</v>
      </c>
      <c r="I2565" t="s">
        <v>136</v>
      </c>
      <c r="J2565" t="s">
        <v>137</v>
      </c>
      <c r="K2565" t="s">
        <v>138</v>
      </c>
      <c r="L2565" t="s">
        <v>7509</v>
      </c>
      <c r="M2565" t="s">
        <v>7510</v>
      </c>
      <c r="N2565">
        <v>1.87</v>
      </c>
      <c r="O2565">
        <v>0</v>
      </c>
      <c r="P2565">
        <v>3</v>
      </c>
      <c r="Q2565">
        <v>0</v>
      </c>
      <c r="R2565">
        <v>4</v>
      </c>
      <c r="S2565">
        <v>0</v>
      </c>
      <c r="T2565">
        <v>6</v>
      </c>
      <c r="U2565">
        <v>0</v>
      </c>
      <c r="V2565">
        <v>0</v>
      </c>
      <c r="W2565">
        <v>0</v>
      </c>
      <c r="X2565">
        <v>0.79496959804336753</v>
      </c>
      <c r="Y2565">
        <v>0</v>
      </c>
      <c r="Z2565">
        <v>3.2441051013647915</v>
      </c>
      <c r="AA2565">
        <v>0</v>
      </c>
      <c r="AB2565">
        <v>1.0997353166173982</v>
      </c>
      <c r="AC2565">
        <v>0</v>
      </c>
      <c r="AD2565">
        <v>0</v>
      </c>
      <c r="AE2565">
        <v>5.1388100160255572</v>
      </c>
    </row>
    <row r="2566" spans="1:31" x14ac:dyDescent="0.3">
      <c r="A2566">
        <v>2578538</v>
      </c>
      <c r="B2566">
        <v>1</v>
      </c>
      <c r="C2566" t="s">
        <v>80</v>
      </c>
      <c r="D2566" t="s">
        <v>83</v>
      </c>
      <c r="E2566" t="s">
        <v>166</v>
      </c>
      <c r="F2566" t="s">
        <v>7511</v>
      </c>
      <c r="G2566" t="s">
        <v>168</v>
      </c>
      <c r="H2566" t="s">
        <v>157</v>
      </c>
      <c r="I2566" t="s">
        <v>136</v>
      </c>
      <c r="J2566" t="s">
        <v>137</v>
      </c>
      <c r="K2566" t="s">
        <v>138</v>
      </c>
      <c r="L2566" t="s">
        <v>7512</v>
      </c>
      <c r="M2566" t="s">
        <v>7513</v>
      </c>
      <c r="N2566">
        <v>2.7269444439999999</v>
      </c>
      <c r="O2566">
        <v>0</v>
      </c>
      <c r="P2566">
        <v>3</v>
      </c>
      <c r="Q2566">
        <v>0</v>
      </c>
      <c r="R2566">
        <v>0</v>
      </c>
      <c r="S2566">
        <v>0</v>
      </c>
      <c r="T2566">
        <v>1</v>
      </c>
      <c r="U2566">
        <v>0</v>
      </c>
      <c r="V2566">
        <v>0</v>
      </c>
      <c r="W2566">
        <v>0</v>
      </c>
      <c r="X2566">
        <v>1.2994153793040002</v>
      </c>
      <c r="Y2566">
        <v>0</v>
      </c>
      <c r="Z2566">
        <v>0</v>
      </c>
      <c r="AA2566">
        <v>0</v>
      </c>
      <c r="AB2566">
        <v>5.3020120003550009</v>
      </c>
      <c r="AC2566">
        <v>0</v>
      </c>
      <c r="AD2566">
        <v>0</v>
      </c>
      <c r="AE2566">
        <v>6.6014273796590013</v>
      </c>
    </row>
    <row r="2567" spans="1:31" x14ac:dyDescent="0.3">
      <c r="A2567">
        <v>2577768</v>
      </c>
      <c r="B2567">
        <v>1</v>
      </c>
      <c r="C2567" t="s">
        <v>81</v>
      </c>
      <c r="D2567" t="s">
        <v>118</v>
      </c>
      <c r="E2567" t="s">
        <v>147</v>
      </c>
      <c r="F2567" t="s">
        <v>7514</v>
      </c>
      <c r="G2567" t="s">
        <v>134</v>
      </c>
      <c r="H2567" t="s">
        <v>135</v>
      </c>
      <c r="I2567" t="s">
        <v>136</v>
      </c>
      <c r="J2567" t="s">
        <v>137</v>
      </c>
      <c r="K2567" t="s">
        <v>138</v>
      </c>
      <c r="L2567" t="s">
        <v>7515</v>
      </c>
      <c r="M2567" t="s">
        <v>7516</v>
      </c>
      <c r="N2567">
        <v>4.5605555549999997</v>
      </c>
      <c r="O2567">
        <v>2</v>
      </c>
      <c r="P2567">
        <v>124</v>
      </c>
      <c r="Q2567">
        <v>26</v>
      </c>
      <c r="R2567">
        <v>4</v>
      </c>
      <c r="S2567">
        <v>7</v>
      </c>
      <c r="T2567">
        <v>4</v>
      </c>
      <c r="U2567">
        <v>0</v>
      </c>
      <c r="V2567">
        <v>0</v>
      </c>
      <c r="W2567">
        <v>1.7637872987200001</v>
      </c>
      <c r="X2567">
        <v>54.58493025279801</v>
      </c>
      <c r="Y2567">
        <v>185.62186872297116</v>
      </c>
      <c r="Z2567">
        <v>6.5403333755271209</v>
      </c>
      <c r="AA2567">
        <v>70.239485310652455</v>
      </c>
      <c r="AB2567">
        <v>3.8978790069004781</v>
      </c>
      <c r="AC2567">
        <v>0</v>
      </c>
      <c r="AD2567">
        <v>0</v>
      </c>
      <c r="AE2567">
        <v>322.64828396756923</v>
      </c>
    </row>
    <row r="2568" spans="1:31" x14ac:dyDescent="0.3">
      <c r="A2568">
        <v>2578097</v>
      </c>
      <c r="B2568">
        <v>1</v>
      </c>
      <c r="C2568" t="s">
        <v>80</v>
      </c>
      <c r="D2568" t="s">
        <v>104</v>
      </c>
      <c r="E2568" t="s">
        <v>141</v>
      </c>
      <c r="F2568" t="s">
        <v>7517</v>
      </c>
      <c r="G2568" t="s">
        <v>134</v>
      </c>
      <c r="H2568" t="s">
        <v>135</v>
      </c>
      <c r="I2568" t="s">
        <v>136</v>
      </c>
      <c r="J2568" t="s">
        <v>137</v>
      </c>
      <c r="K2568" t="s">
        <v>138</v>
      </c>
      <c r="L2568" t="s">
        <v>7518</v>
      </c>
      <c r="M2568" t="s">
        <v>7519</v>
      </c>
      <c r="N2568">
        <v>8.1388888000000006E-2</v>
      </c>
      <c r="O2568">
        <v>11</v>
      </c>
      <c r="P2568">
        <v>2236</v>
      </c>
      <c r="Q2568">
        <v>9</v>
      </c>
      <c r="R2568">
        <v>37</v>
      </c>
      <c r="S2568">
        <v>22</v>
      </c>
      <c r="T2568">
        <v>290</v>
      </c>
      <c r="U2568">
        <v>1</v>
      </c>
      <c r="V2568">
        <v>2</v>
      </c>
      <c r="W2568">
        <v>2.6594266392742099</v>
      </c>
      <c r="X2568">
        <v>39.533446815886691</v>
      </c>
      <c r="Y2568">
        <v>1.2087912410757049</v>
      </c>
      <c r="Z2568">
        <v>3.030310724020445</v>
      </c>
      <c r="AA2568">
        <v>39.980340931807085</v>
      </c>
      <c r="AB2568">
        <v>42.209804581317236</v>
      </c>
      <c r="AC2568">
        <v>2.0479092999698669</v>
      </c>
      <c r="AD2568">
        <v>0.96193954450563335</v>
      </c>
      <c r="AE2568">
        <v>131.63196977785688</v>
      </c>
    </row>
    <row r="2569" spans="1:31" x14ac:dyDescent="0.3">
      <c r="A2569">
        <v>2577954</v>
      </c>
      <c r="B2569">
        <v>1</v>
      </c>
      <c r="C2569" t="s">
        <v>80</v>
      </c>
      <c r="D2569" t="s">
        <v>105</v>
      </c>
      <c r="E2569" t="s">
        <v>147</v>
      </c>
      <c r="F2569" t="s">
        <v>7520</v>
      </c>
      <c r="G2569" t="s">
        <v>194</v>
      </c>
      <c r="H2569" t="s">
        <v>135</v>
      </c>
      <c r="I2569" t="s">
        <v>136</v>
      </c>
      <c r="J2569" t="s">
        <v>137</v>
      </c>
      <c r="K2569" t="s">
        <v>144</v>
      </c>
      <c r="L2569" t="s">
        <v>7521</v>
      </c>
      <c r="M2569" t="s">
        <v>7522</v>
      </c>
      <c r="N2569">
        <v>1.4472222219999999</v>
      </c>
      <c r="O2569">
        <v>3</v>
      </c>
      <c r="P2569">
        <v>329</v>
      </c>
      <c r="Q2569">
        <v>5</v>
      </c>
      <c r="R2569">
        <v>2</v>
      </c>
      <c r="S2569">
        <v>32</v>
      </c>
      <c r="T2569">
        <v>162</v>
      </c>
      <c r="U2569">
        <v>23</v>
      </c>
      <c r="V2569">
        <v>37</v>
      </c>
      <c r="W2569">
        <v>11.496152576013124</v>
      </c>
      <c r="X2569">
        <v>133.31671967916932</v>
      </c>
      <c r="Y2569">
        <v>4.0451259597608482</v>
      </c>
      <c r="Z2569">
        <v>19.231943775056546</v>
      </c>
      <c r="AA2569">
        <v>580.19277178412688</v>
      </c>
      <c r="AB2569">
        <v>983.39149047894796</v>
      </c>
      <c r="AC2569">
        <v>5413.9690209636192</v>
      </c>
      <c r="AD2569">
        <v>2721.0528168883457</v>
      </c>
      <c r="AE2569">
        <v>9866.6960421050389</v>
      </c>
    </row>
    <row r="2570" spans="1:31" x14ac:dyDescent="0.3">
      <c r="A2570">
        <v>2577705</v>
      </c>
      <c r="B2570">
        <v>1</v>
      </c>
      <c r="C2570" t="s">
        <v>80</v>
      </c>
      <c r="D2570" t="s">
        <v>110</v>
      </c>
      <c r="E2570" t="s">
        <v>166</v>
      </c>
      <c r="F2570" t="s">
        <v>7523</v>
      </c>
      <c r="G2570" t="s">
        <v>198</v>
      </c>
      <c r="H2570" t="s">
        <v>157</v>
      </c>
      <c r="I2570" t="s">
        <v>136</v>
      </c>
      <c r="J2570" t="s">
        <v>137</v>
      </c>
      <c r="K2570" t="s">
        <v>138</v>
      </c>
      <c r="L2570" t="s">
        <v>7524</v>
      </c>
      <c r="M2570" t="s">
        <v>7525</v>
      </c>
      <c r="N2570">
        <v>2.0861111110000001</v>
      </c>
      <c r="O2570">
        <v>0</v>
      </c>
      <c r="P2570">
        <v>1</v>
      </c>
      <c r="Q2570">
        <v>0</v>
      </c>
      <c r="R2570">
        <v>0</v>
      </c>
      <c r="S2570">
        <v>0</v>
      </c>
      <c r="T2570">
        <v>19</v>
      </c>
      <c r="U2570">
        <v>0</v>
      </c>
      <c r="V2570">
        <v>0</v>
      </c>
      <c r="W2570">
        <v>0</v>
      </c>
      <c r="X2570">
        <v>2.6116397515325334</v>
      </c>
      <c r="Y2570">
        <v>0</v>
      </c>
      <c r="Z2570">
        <v>0</v>
      </c>
      <c r="AA2570">
        <v>0</v>
      </c>
      <c r="AB2570">
        <v>41.968669864737734</v>
      </c>
      <c r="AC2570">
        <v>0</v>
      </c>
      <c r="AD2570">
        <v>0</v>
      </c>
      <c r="AE2570">
        <v>44.58030961627027</v>
      </c>
    </row>
    <row r="2571" spans="1:31" x14ac:dyDescent="0.3">
      <c r="A2571">
        <v>2578203</v>
      </c>
      <c r="B2571">
        <v>1</v>
      </c>
      <c r="C2571" t="s">
        <v>80</v>
      </c>
      <c r="D2571" t="s">
        <v>100</v>
      </c>
      <c r="E2571" t="s">
        <v>141</v>
      </c>
      <c r="F2571" t="s">
        <v>7526</v>
      </c>
      <c r="G2571" t="s">
        <v>134</v>
      </c>
      <c r="H2571" t="s">
        <v>135</v>
      </c>
      <c r="I2571" t="s">
        <v>136</v>
      </c>
      <c r="J2571" t="s">
        <v>137</v>
      </c>
      <c r="K2571" t="s">
        <v>138</v>
      </c>
      <c r="L2571" t="s">
        <v>7527</v>
      </c>
      <c r="M2571" t="s">
        <v>7528</v>
      </c>
      <c r="N2571">
        <v>2.4019444440000002</v>
      </c>
      <c r="O2571">
        <v>1</v>
      </c>
      <c r="P2571">
        <v>1511</v>
      </c>
      <c r="Q2571">
        <v>18</v>
      </c>
      <c r="R2571">
        <v>459</v>
      </c>
      <c r="S2571">
        <v>14</v>
      </c>
      <c r="T2571">
        <v>308</v>
      </c>
      <c r="U2571">
        <v>0</v>
      </c>
      <c r="V2571">
        <v>1</v>
      </c>
      <c r="W2571">
        <v>3.2491117169620201</v>
      </c>
      <c r="X2571">
        <v>889.46255532342798</v>
      </c>
      <c r="Y2571">
        <v>547.83466165678215</v>
      </c>
      <c r="Z2571">
        <v>878.00906773018062</v>
      </c>
      <c r="AA2571">
        <v>312.4982667488668</v>
      </c>
      <c r="AB2571">
        <v>653.05700273423463</v>
      </c>
      <c r="AC2571">
        <v>0</v>
      </c>
      <c r="AD2571">
        <v>3.8870301586272977</v>
      </c>
      <c r="AE2571">
        <v>3287.997696069081</v>
      </c>
    </row>
    <row r="2572" spans="1:31" x14ac:dyDescent="0.3">
      <c r="A2572">
        <v>2578495</v>
      </c>
      <c r="B2572">
        <v>1</v>
      </c>
      <c r="C2572" t="s">
        <v>80</v>
      </c>
      <c r="D2572" t="s">
        <v>106</v>
      </c>
      <c r="E2572" t="s">
        <v>184</v>
      </c>
      <c r="F2572" t="s">
        <v>7529</v>
      </c>
      <c r="G2572" t="s">
        <v>202</v>
      </c>
      <c r="H2572" t="s">
        <v>135</v>
      </c>
      <c r="I2572" t="s">
        <v>136</v>
      </c>
      <c r="J2572" t="s">
        <v>137</v>
      </c>
      <c r="K2572" t="s">
        <v>138</v>
      </c>
      <c r="L2572" t="s">
        <v>7530</v>
      </c>
      <c r="M2572" t="s">
        <v>7531</v>
      </c>
      <c r="N2572">
        <v>3.5802777770000001</v>
      </c>
      <c r="O2572">
        <v>0</v>
      </c>
      <c r="P2572">
        <v>0</v>
      </c>
      <c r="Q2572">
        <v>0</v>
      </c>
      <c r="R2572">
        <v>11</v>
      </c>
      <c r="S2572">
        <v>0</v>
      </c>
      <c r="T2572">
        <v>5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87.727598002312931</v>
      </c>
      <c r="AA2572">
        <v>0</v>
      </c>
      <c r="AB2572">
        <v>38.467376087758467</v>
      </c>
      <c r="AC2572">
        <v>0</v>
      </c>
      <c r="AD2572">
        <v>0</v>
      </c>
      <c r="AE2572">
        <v>126.1949740900714</v>
      </c>
    </row>
    <row r="2573" spans="1:31" x14ac:dyDescent="0.3">
      <c r="A2573">
        <v>2578744</v>
      </c>
      <c r="B2573">
        <v>1</v>
      </c>
      <c r="C2573" t="s">
        <v>80</v>
      </c>
      <c r="D2573" t="s">
        <v>92</v>
      </c>
      <c r="E2573" t="s">
        <v>141</v>
      </c>
      <c r="F2573" t="s">
        <v>6805</v>
      </c>
      <c r="G2573" t="s">
        <v>134</v>
      </c>
      <c r="H2573" t="s">
        <v>135</v>
      </c>
      <c r="I2573" t="s">
        <v>136</v>
      </c>
      <c r="J2573" t="s">
        <v>137</v>
      </c>
      <c r="K2573" t="s">
        <v>138</v>
      </c>
      <c r="L2573" t="s">
        <v>7532</v>
      </c>
      <c r="M2573" t="s">
        <v>7533</v>
      </c>
      <c r="N2573">
        <v>1.2838888879999999</v>
      </c>
      <c r="O2573">
        <v>1</v>
      </c>
      <c r="P2573">
        <v>3682</v>
      </c>
      <c r="Q2573">
        <v>0</v>
      </c>
      <c r="R2573">
        <v>7</v>
      </c>
      <c r="S2573">
        <v>7</v>
      </c>
      <c r="T2573">
        <v>224</v>
      </c>
      <c r="U2573">
        <v>0</v>
      </c>
      <c r="V2573">
        <v>0</v>
      </c>
      <c r="W2573">
        <v>12.633371785503147</v>
      </c>
      <c r="X2573">
        <v>792.4576642581851</v>
      </c>
      <c r="Y2573">
        <v>0</v>
      </c>
      <c r="Z2573">
        <v>1.07248544030243</v>
      </c>
      <c r="AA2573">
        <v>282.13858016512933</v>
      </c>
      <c r="AB2573">
        <v>267.2195212107672</v>
      </c>
      <c r="AC2573">
        <v>0</v>
      </c>
      <c r="AD2573">
        <v>0</v>
      </c>
      <c r="AE2573">
        <v>1355.5216228598872</v>
      </c>
    </row>
    <row r="2574" spans="1:31" x14ac:dyDescent="0.3">
      <c r="A2574">
        <v>2578664</v>
      </c>
      <c r="B2574">
        <v>1</v>
      </c>
      <c r="C2574" t="s">
        <v>81</v>
      </c>
      <c r="D2574" t="s">
        <v>123</v>
      </c>
      <c r="E2574" t="s">
        <v>141</v>
      </c>
      <c r="F2574" t="s">
        <v>6332</v>
      </c>
      <c r="G2574" t="s">
        <v>134</v>
      </c>
      <c r="H2574" t="s">
        <v>135</v>
      </c>
      <c r="I2574" t="s">
        <v>136</v>
      </c>
      <c r="J2574" t="s">
        <v>137</v>
      </c>
      <c r="K2574" t="s">
        <v>138</v>
      </c>
      <c r="L2574" t="s">
        <v>7534</v>
      </c>
      <c r="M2574" t="s">
        <v>7535</v>
      </c>
      <c r="N2574">
        <v>1.5919444439999999</v>
      </c>
      <c r="O2574">
        <v>1</v>
      </c>
      <c r="P2574">
        <v>1</v>
      </c>
      <c r="Q2574">
        <v>100</v>
      </c>
      <c r="R2574">
        <v>1</v>
      </c>
      <c r="S2574">
        <v>13</v>
      </c>
      <c r="T2574">
        <v>0</v>
      </c>
      <c r="U2574">
        <v>0</v>
      </c>
      <c r="V2574">
        <v>0</v>
      </c>
      <c r="W2574">
        <v>0.104685972128925</v>
      </c>
      <c r="X2574">
        <v>0.34315224652674581</v>
      </c>
      <c r="Y2574">
        <v>254.22619925241801</v>
      </c>
      <c r="Z2574">
        <v>2.7857176811583333</v>
      </c>
      <c r="AA2574">
        <v>29.353833905345159</v>
      </c>
      <c r="AB2574">
        <v>0</v>
      </c>
      <c r="AC2574">
        <v>0</v>
      </c>
      <c r="AD2574">
        <v>0</v>
      </c>
      <c r="AE2574">
        <v>286.81358905757719</v>
      </c>
    </row>
    <row r="2575" spans="1:31" x14ac:dyDescent="0.3">
      <c r="A2575">
        <v>2578687</v>
      </c>
      <c r="B2575">
        <v>1</v>
      </c>
      <c r="C2575" t="s">
        <v>80</v>
      </c>
      <c r="D2575" t="s">
        <v>95</v>
      </c>
      <c r="E2575" t="s">
        <v>141</v>
      </c>
      <c r="F2575" t="s">
        <v>5645</v>
      </c>
      <c r="G2575" t="s">
        <v>134</v>
      </c>
      <c r="H2575" t="s">
        <v>135</v>
      </c>
      <c r="I2575" t="s">
        <v>136</v>
      </c>
      <c r="J2575" t="s">
        <v>137</v>
      </c>
      <c r="K2575" t="s">
        <v>138</v>
      </c>
      <c r="L2575" t="s">
        <v>7536</v>
      </c>
      <c r="M2575" t="s">
        <v>7537</v>
      </c>
      <c r="N2575">
        <v>0.129722222</v>
      </c>
      <c r="O2575">
        <v>0</v>
      </c>
      <c r="P2575">
        <v>0</v>
      </c>
      <c r="Q2575">
        <v>0</v>
      </c>
      <c r="R2575">
        <v>0</v>
      </c>
      <c r="S2575">
        <v>4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45.033222301352417</v>
      </c>
      <c r="AB2575">
        <v>0</v>
      </c>
      <c r="AC2575">
        <v>0</v>
      </c>
      <c r="AD2575">
        <v>0</v>
      </c>
      <c r="AE2575">
        <v>45.033222301352417</v>
      </c>
    </row>
    <row r="2576" spans="1:31" x14ac:dyDescent="0.3">
      <c r="A2576">
        <v>2578681</v>
      </c>
      <c r="B2576">
        <v>1</v>
      </c>
      <c r="C2576" t="s">
        <v>81</v>
      </c>
      <c r="D2576" t="s">
        <v>123</v>
      </c>
      <c r="E2576" t="s">
        <v>132</v>
      </c>
      <c r="F2576" t="s">
        <v>1087</v>
      </c>
      <c r="G2576" t="s">
        <v>134</v>
      </c>
      <c r="H2576" t="s">
        <v>135</v>
      </c>
      <c r="I2576" t="s">
        <v>136</v>
      </c>
      <c r="J2576" t="s">
        <v>137</v>
      </c>
      <c r="K2576" t="s">
        <v>138</v>
      </c>
      <c r="L2576" t="s">
        <v>7538</v>
      </c>
      <c r="M2576" t="s">
        <v>7539</v>
      </c>
      <c r="N2576">
        <v>2.048611111</v>
      </c>
      <c r="O2576">
        <v>1</v>
      </c>
      <c r="P2576">
        <v>2432</v>
      </c>
      <c r="Q2576">
        <v>0</v>
      </c>
      <c r="R2576">
        <v>174</v>
      </c>
      <c r="S2576">
        <v>24</v>
      </c>
      <c r="T2576">
        <v>566</v>
      </c>
      <c r="U2576">
        <v>20</v>
      </c>
      <c r="V2576">
        <v>17</v>
      </c>
      <c r="W2576">
        <v>0.46444902219999995</v>
      </c>
      <c r="X2576">
        <v>1077.1152222258684</v>
      </c>
      <c r="Y2576">
        <v>0</v>
      </c>
      <c r="Z2576">
        <v>278.19248378409935</v>
      </c>
      <c r="AA2576">
        <v>520.11840558583947</v>
      </c>
      <c r="AB2576">
        <v>1286.444964087829</v>
      </c>
      <c r="AC2576">
        <v>3729.859695247626</v>
      </c>
      <c r="AD2576">
        <v>716.16571245853913</v>
      </c>
      <c r="AE2576">
        <v>7608.3609324120016</v>
      </c>
    </row>
    <row r="2577" spans="1:31" x14ac:dyDescent="0.3">
      <c r="A2577">
        <v>2578140</v>
      </c>
      <c r="B2577">
        <v>1</v>
      </c>
      <c r="C2577" t="s">
        <v>80</v>
      </c>
      <c r="D2577" t="s">
        <v>93</v>
      </c>
      <c r="E2577" t="s">
        <v>147</v>
      </c>
      <c r="F2577" t="s">
        <v>1606</v>
      </c>
      <c r="G2577" t="s">
        <v>134</v>
      </c>
      <c r="H2577" t="s">
        <v>135</v>
      </c>
      <c r="I2577" t="s">
        <v>136</v>
      </c>
      <c r="J2577" t="s">
        <v>137</v>
      </c>
      <c r="K2577" t="s">
        <v>138</v>
      </c>
      <c r="L2577" t="s">
        <v>7540</v>
      </c>
      <c r="M2577" t="s">
        <v>7541</v>
      </c>
      <c r="N2577">
        <v>3.7180555549999998</v>
      </c>
      <c r="O2577">
        <v>0</v>
      </c>
      <c r="P2577">
        <v>0</v>
      </c>
      <c r="Q2577">
        <v>34</v>
      </c>
      <c r="R2577">
        <v>1</v>
      </c>
      <c r="S2577">
        <v>3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562.42010297146305</v>
      </c>
      <c r="Z2577">
        <v>6.6105024754666664</v>
      </c>
      <c r="AA2577">
        <v>245.51744803677735</v>
      </c>
      <c r="AB2577">
        <v>0</v>
      </c>
      <c r="AC2577">
        <v>0</v>
      </c>
      <c r="AD2577">
        <v>0</v>
      </c>
      <c r="AE2577">
        <v>814.54805348370701</v>
      </c>
    </row>
    <row r="2578" spans="1:31" x14ac:dyDescent="0.3">
      <c r="A2578">
        <v>2577791</v>
      </c>
      <c r="B2578">
        <v>1</v>
      </c>
      <c r="C2578" t="s">
        <v>80</v>
      </c>
      <c r="D2578" t="s">
        <v>91</v>
      </c>
      <c r="E2578" t="s">
        <v>141</v>
      </c>
      <c r="F2578" t="s">
        <v>6303</v>
      </c>
      <c r="G2578" t="s">
        <v>311</v>
      </c>
      <c r="H2578" t="s">
        <v>135</v>
      </c>
      <c r="I2578" t="s">
        <v>136</v>
      </c>
      <c r="J2578" t="s">
        <v>3</v>
      </c>
      <c r="K2578" t="s">
        <v>138</v>
      </c>
      <c r="L2578" t="s">
        <v>7542</v>
      </c>
      <c r="M2578" t="s">
        <v>7543</v>
      </c>
      <c r="N2578">
        <v>10.584166666</v>
      </c>
      <c r="O2578">
        <v>1</v>
      </c>
      <c r="P2578">
        <v>43</v>
      </c>
      <c r="Q2578">
        <v>21</v>
      </c>
      <c r="R2578">
        <v>277</v>
      </c>
      <c r="S2578">
        <v>14</v>
      </c>
      <c r="T2578">
        <v>64</v>
      </c>
      <c r="U2578">
        <v>1</v>
      </c>
      <c r="V2578">
        <v>0</v>
      </c>
      <c r="W2578">
        <v>14.780138065974533</v>
      </c>
      <c r="X2578">
        <v>126.96233059802033</v>
      </c>
      <c r="Y2578">
        <v>912.59846158066546</v>
      </c>
      <c r="Z2578">
        <v>2801.7459419241327</v>
      </c>
      <c r="AA2578">
        <v>3976.0560479208821</v>
      </c>
      <c r="AB2578">
        <v>884.01909737858068</v>
      </c>
      <c r="AC2578">
        <v>45.656108488795162</v>
      </c>
      <c r="AD2578">
        <v>0</v>
      </c>
      <c r="AE2578">
        <v>8761.8181259570501</v>
      </c>
    </row>
    <row r="2579" spans="1:31" x14ac:dyDescent="0.3">
      <c r="A2579">
        <v>2578123</v>
      </c>
      <c r="B2579">
        <v>1</v>
      </c>
      <c r="C2579" t="s">
        <v>80</v>
      </c>
      <c r="D2579" t="s">
        <v>106</v>
      </c>
      <c r="E2579" t="s">
        <v>171</v>
      </c>
      <c r="F2579" t="s">
        <v>7544</v>
      </c>
      <c r="G2579" t="s">
        <v>190</v>
      </c>
      <c r="H2579" t="s">
        <v>157</v>
      </c>
      <c r="I2579" t="s">
        <v>136</v>
      </c>
      <c r="J2579" t="s">
        <v>137</v>
      </c>
      <c r="K2579" t="s">
        <v>138</v>
      </c>
      <c r="L2579" t="s">
        <v>7545</v>
      </c>
      <c r="M2579" t="s">
        <v>7546</v>
      </c>
      <c r="N2579">
        <v>3.9497222220000001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41</v>
      </c>
      <c r="U2579">
        <v>0</v>
      </c>
      <c r="V2579">
        <v>2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133.0997374014255</v>
      </c>
      <c r="AC2579">
        <v>0</v>
      </c>
      <c r="AD2579">
        <v>55.438793293336083</v>
      </c>
      <c r="AE2579">
        <v>188.53853069476159</v>
      </c>
    </row>
    <row r="2580" spans="1:31" x14ac:dyDescent="0.3">
      <c r="A2580">
        <v>2578478</v>
      </c>
      <c r="B2580">
        <v>1</v>
      </c>
      <c r="C2580" t="s">
        <v>81</v>
      </c>
      <c r="D2580" t="s">
        <v>126</v>
      </c>
      <c r="E2580" t="s">
        <v>147</v>
      </c>
      <c r="F2580" t="s">
        <v>5432</v>
      </c>
      <c r="G2580" t="s">
        <v>134</v>
      </c>
      <c r="H2580" t="s">
        <v>135</v>
      </c>
      <c r="I2580" t="s">
        <v>136</v>
      </c>
      <c r="J2580" t="s">
        <v>137</v>
      </c>
      <c r="K2580" t="s">
        <v>138</v>
      </c>
      <c r="L2580" t="s">
        <v>7547</v>
      </c>
      <c r="M2580" t="s">
        <v>7548</v>
      </c>
      <c r="N2580">
        <v>0.16666666599999999</v>
      </c>
      <c r="O2580">
        <v>1</v>
      </c>
      <c r="P2580">
        <v>267</v>
      </c>
      <c r="Q2580">
        <v>4</v>
      </c>
      <c r="R2580">
        <v>47</v>
      </c>
      <c r="S2580">
        <v>10</v>
      </c>
      <c r="T2580">
        <v>27</v>
      </c>
      <c r="U2580">
        <v>0</v>
      </c>
      <c r="V2580">
        <v>0</v>
      </c>
      <c r="W2580">
        <v>3.41874E-2</v>
      </c>
      <c r="X2580">
        <v>5.0964466816619964</v>
      </c>
      <c r="Y2580">
        <v>1.2707540175079997</v>
      </c>
      <c r="Z2580">
        <v>2.8727174139480001</v>
      </c>
      <c r="AA2580">
        <v>5.6449836946124998</v>
      </c>
      <c r="AB2580">
        <v>4.0970122207966666</v>
      </c>
      <c r="AC2580">
        <v>0</v>
      </c>
      <c r="AD2580">
        <v>0</v>
      </c>
      <c r="AE2580">
        <v>19.016101428527165</v>
      </c>
    </row>
    <row r="2581" spans="1:31" x14ac:dyDescent="0.3">
      <c r="A2581">
        <v>2578810</v>
      </c>
      <c r="B2581">
        <v>1</v>
      </c>
      <c r="C2581" t="s">
        <v>80</v>
      </c>
      <c r="D2581" t="s">
        <v>84</v>
      </c>
      <c r="E2581" t="s">
        <v>166</v>
      </c>
      <c r="F2581" t="s">
        <v>7549</v>
      </c>
      <c r="G2581" t="s">
        <v>168</v>
      </c>
      <c r="H2581" t="s">
        <v>157</v>
      </c>
      <c r="I2581" t="s">
        <v>136</v>
      </c>
      <c r="J2581" t="s">
        <v>137</v>
      </c>
      <c r="K2581" t="s">
        <v>138</v>
      </c>
      <c r="L2581" t="s">
        <v>7550</v>
      </c>
      <c r="M2581" t="s">
        <v>7551</v>
      </c>
      <c r="N2581">
        <v>1.6930555549999999</v>
      </c>
      <c r="O2581">
        <v>0</v>
      </c>
      <c r="P2581">
        <v>2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0.46042618688174497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0.46042618688174497</v>
      </c>
    </row>
    <row r="2582" spans="1:31" x14ac:dyDescent="0.3">
      <c r="A2582">
        <v>2578624</v>
      </c>
      <c r="B2582">
        <v>1</v>
      </c>
      <c r="C2582" t="s">
        <v>80</v>
      </c>
      <c r="D2582" t="s">
        <v>97</v>
      </c>
      <c r="E2582" t="s">
        <v>155</v>
      </c>
      <c r="F2582" t="s">
        <v>7552</v>
      </c>
      <c r="G2582" t="s">
        <v>202</v>
      </c>
      <c r="H2582" t="s">
        <v>157</v>
      </c>
      <c r="I2582" t="s">
        <v>136</v>
      </c>
      <c r="J2582" t="s">
        <v>137</v>
      </c>
      <c r="K2582" t="s">
        <v>138</v>
      </c>
      <c r="L2582" t="s">
        <v>7553</v>
      </c>
      <c r="M2582" t="s">
        <v>7554</v>
      </c>
      <c r="N2582">
        <v>0.42722222199999998</v>
      </c>
      <c r="O2582">
        <v>0</v>
      </c>
      <c r="P2582">
        <v>157</v>
      </c>
      <c r="Q2582">
        <v>0</v>
      </c>
      <c r="R2582">
        <v>11</v>
      </c>
      <c r="S2582">
        <v>0</v>
      </c>
      <c r="T2582">
        <v>20</v>
      </c>
      <c r="U2582">
        <v>0</v>
      </c>
      <c r="V2582">
        <v>0</v>
      </c>
      <c r="W2582">
        <v>0</v>
      </c>
      <c r="X2582">
        <v>12.023667250357091</v>
      </c>
      <c r="Y2582">
        <v>0</v>
      </c>
      <c r="Z2582">
        <v>0.64894938964532234</v>
      </c>
      <c r="AA2582">
        <v>0</v>
      </c>
      <c r="AB2582">
        <v>2.8186188837934627</v>
      </c>
      <c r="AC2582">
        <v>0</v>
      </c>
      <c r="AD2582">
        <v>0</v>
      </c>
      <c r="AE2582">
        <v>15.491235523795876</v>
      </c>
    </row>
    <row r="2583" spans="1:31" x14ac:dyDescent="0.3">
      <c r="A2583">
        <v>2577639</v>
      </c>
      <c r="B2583">
        <v>1</v>
      </c>
      <c r="C2583" t="s">
        <v>80</v>
      </c>
      <c r="D2583" t="s">
        <v>100</v>
      </c>
      <c r="E2583" t="s">
        <v>184</v>
      </c>
      <c r="F2583" t="s">
        <v>7555</v>
      </c>
      <c r="G2583" t="s">
        <v>1084</v>
      </c>
      <c r="H2583" t="s">
        <v>135</v>
      </c>
      <c r="I2583" t="s">
        <v>136</v>
      </c>
      <c r="J2583" t="s">
        <v>137</v>
      </c>
      <c r="K2583" t="s">
        <v>138</v>
      </c>
      <c r="L2583" t="s">
        <v>7556</v>
      </c>
      <c r="M2583" t="s">
        <v>7557</v>
      </c>
      <c r="N2583">
        <v>4.2869444440000004</v>
      </c>
      <c r="O2583">
        <v>0</v>
      </c>
      <c r="P2583">
        <v>460</v>
      </c>
      <c r="Q2583">
        <v>0</v>
      </c>
      <c r="R2583">
        <v>1</v>
      </c>
      <c r="S2583">
        <v>0</v>
      </c>
      <c r="T2583">
        <v>41</v>
      </c>
      <c r="U2583">
        <v>0</v>
      </c>
      <c r="V2583">
        <v>0</v>
      </c>
      <c r="W2583">
        <v>0</v>
      </c>
      <c r="X2583">
        <v>263.04727572631754</v>
      </c>
      <c r="Y2583">
        <v>0</v>
      </c>
      <c r="Z2583">
        <v>1.1031891491987385</v>
      </c>
      <c r="AA2583">
        <v>0</v>
      </c>
      <c r="AB2583">
        <v>103.49134624700081</v>
      </c>
      <c r="AC2583">
        <v>0</v>
      </c>
      <c r="AD2583">
        <v>0</v>
      </c>
      <c r="AE2583">
        <v>367.64181112251708</v>
      </c>
    </row>
    <row r="2584" spans="1:31" x14ac:dyDescent="0.3">
      <c r="A2584">
        <v>2578180</v>
      </c>
      <c r="B2584">
        <v>1</v>
      </c>
      <c r="C2584" t="s">
        <v>81</v>
      </c>
      <c r="D2584" t="s">
        <v>112</v>
      </c>
      <c r="E2584" t="s">
        <v>166</v>
      </c>
      <c r="F2584" t="s">
        <v>7558</v>
      </c>
      <c r="G2584" t="s">
        <v>168</v>
      </c>
      <c r="H2584" t="s">
        <v>157</v>
      </c>
      <c r="I2584" t="s">
        <v>136</v>
      </c>
      <c r="J2584" t="s">
        <v>137</v>
      </c>
      <c r="K2584" t="s">
        <v>138</v>
      </c>
      <c r="L2584" t="s">
        <v>7559</v>
      </c>
      <c r="M2584" t="s">
        <v>7560</v>
      </c>
      <c r="N2584">
        <v>4.3313888880000002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1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</row>
    <row r="2585" spans="1:31" x14ac:dyDescent="0.3">
      <c r="A2585">
        <v>2577977</v>
      </c>
      <c r="B2585">
        <v>1</v>
      </c>
      <c r="C2585" t="s">
        <v>80</v>
      </c>
      <c r="D2585" t="s">
        <v>94</v>
      </c>
      <c r="E2585" t="s">
        <v>166</v>
      </c>
      <c r="F2585" t="s">
        <v>7561</v>
      </c>
      <c r="G2585" t="s">
        <v>168</v>
      </c>
      <c r="H2585" t="s">
        <v>157</v>
      </c>
      <c r="I2585" t="s">
        <v>136</v>
      </c>
      <c r="J2585" t="s">
        <v>137</v>
      </c>
      <c r="K2585" t="s">
        <v>138</v>
      </c>
      <c r="L2585" t="s">
        <v>7562</v>
      </c>
      <c r="M2585" t="s">
        <v>7563</v>
      </c>
      <c r="N2585">
        <v>0.59916666600000001</v>
      </c>
      <c r="O2585">
        <v>0</v>
      </c>
      <c r="P2585">
        <v>1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0.30632961795058328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0.30632961795058328</v>
      </c>
    </row>
    <row r="2586" spans="1:31" x14ac:dyDescent="0.3">
      <c r="A2586">
        <v>2578077</v>
      </c>
      <c r="B2586">
        <v>1</v>
      </c>
      <c r="C2586" t="s">
        <v>80</v>
      </c>
      <c r="D2586" t="s">
        <v>106</v>
      </c>
      <c r="E2586" t="s">
        <v>155</v>
      </c>
      <c r="F2586" t="s">
        <v>7564</v>
      </c>
      <c r="G2586" t="s">
        <v>190</v>
      </c>
      <c r="H2586" t="s">
        <v>157</v>
      </c>
      <c r="I2586" t="s">
        <v>136</v>
      </c>
      <c r="J2586" t="s">
        <v>137</v>
      </c>
      <c r="K2586" t="s">
        <v>138</v>
      </c>
      <c r="L2586" t="s">
        <v>7565</v>
      </c>
      <c r="M2586" t="s">
        <v>7566</v>
      </c>
      <c r="N2586">
        <v>4.4824999999999999</v>
      </c>
      <c r="O2586">
        <v>0</v>
      </c>
      <c r="P2586">
        <v>43</v>
      </c>
      <c r="Q2586">
        <v>0</v>
      </c>
      <c r="R2586">
        <v>2</v>
      </c>
      <c r="S2586">
        <v>0</v>
      </c>
      <c r="T2586">
        <v>4</v>
      </c>
      <c r="U2586">
        <v>0</v>
      </c>
      <c r="V2586">
        <v>0</v>
      </c>
      <c r="W2586">
        <v>0</v>
      </c>
      <c r="X2586">
        <v>24.282127098935398</v>
      </c>
      <c r="Y2586">
        <v>0</v>
      </c>
      <c r="Z2586">
        <v>13.364123344500049</v>
      </c>
      <c r="AA2586">
        <v>0</v>
      </c>
      <c r="AB2586">
        <v>25.924306613602649</v>
      </c>
      <c r="AC2586">
        <v>0</v>
      </c>
      <c r="AD2586">
        <v>0</v>
      </c>
      <c r="AE2586">
        <v>63.570557057038101</v>
      </c>
    </row>
    <row r="2587" spans="1:31" x14ac:dyDescent="0.3">
      <c r="A2587">
        <v>2578326</v>
      </c>
      <c r="B2587">
        <v>1</v>
      </c>
      <c r="C2587" t="s">
        <v>80</v>
      </c>
      <c r="D2587" t="s">
        <v>99</v>
      </c>
      <c r="E2587" t="s">
        <v>171</v>
      </c>
      <c r="F2587" t="s">
        <v>7567</v>
      </c>
      <c r="G2587" t="s">
        <v>229</v>
      </c>
      <c r="H2587" t="s">
        <v>157</v>
      </c>
      <c r="I2587" t="s">
        <v>136</v>
      </c>
      <c r="J2587" t="s">
        <v>137</v>
      </c>
      <c r="K2587" t="s">
        <v>138</v>
      </c>
      <c r="L2587" t="s">
        <v>7568</v>
      </c>
      <c r="M2587" t="s">
        <v>7569</v>
      </c>
      <c r="N2587">
        <v>3.6841666659999999</v>
      </c>
      <c r="O2587">
        <v>0</v>
      </c>
      <c r="P2587">
        <v>70</v>
      </c>
      <c r="Q2587">
        <v>0</v>
      </c>
      <c r="R2587">
        <v>2</v>
      </c>
      <c r="S2587">
        <v>0</v>
      </c>
      <c r="T2587">
        <v>10</v>
      </c>
      <c r="U2587">
        <v>0</v>
      </c>
      <c r="V2587">
        <v>0</v>
      </c>
      <c r="W2587">
        <v>0</v>
      </c>
      <c r="X2587">
        <v>51.271553559797937</v>
      </c>
      <c r="Y2587">
        <v>0</v>
      </c>
      <c r="Z2587">
        <v>0.77200734690919681</v>
      </c>
      <c r="AA2587">
        <v>0</v>
      </c>
      <c r="AB2587">
        <v>49.493880890343455</v>
      </c>
      <c r="AC2587">
        <v>0</v>
      </c>
      <c r="AD2587">
        <v>0</v>
      </c>
      <c r="AE2587">
        <v>101.53744179705059</v>
      </c>
    </row>
    <row r="2588" spans="1:31" x14ac:dyDescent="0.3">
      <c r="A2588">
        <v>2578472</v>
      </c>
      <c r="B2588">
        <v>1</v>
      </c>
      <c r="C2588" t="s">
        <v>81</v>
      </c>
      <c r="D2588" t="s">
        <v>128</v>
      </c>
      <c r="E2588" t="s">
        <v>141</v>
      </c>
      <c r="F2588" t="s">
        <v>7570</v>
      </c>
      <c r="G2588" t="s">
        <v>134</v>
      </c>
      <c r="H2588" t="s">
        <v>135</v>
      </c>
      <c r="I2588" t="s">
        <v>136</v>
      </c>
      <c r="J2588" t="s">
        <v>137</v>
      </c>
      <c r="K2588" t="s">
        <v>138</v>
      </c>
      <c r="L2588" t="s">
        <v>7571</v>
      </c>
      <c r="M2588" t="s">
        <v>7572</v>
      </c>
      <c r="N2588">
        <v>1.8263888880000001</v>
      </c>
      <c r="O2588">
        <v>0</v>
      </c>
      <c r="P2588">
        <v>2482</v>
      </c>
      <c r="Q2588">
        <v>0</v>
      </c>
      <c r="R2588">
        <v>5</v>
      </c>
      <c r="S2588">
        <v>0</v>
      </c>
      <c r="T2588">
        <v>55</v>
      </c>
      <c r="U2588">
        <v>0</v>
      </c>
      <c r="V2588">
        <v>0</v>
      </c>
      <c r="W2588">
        <v>0</v>
      </c>
      <c r="X2588">
        <v>988.29503245320291</v>
      </c>
      <c r="Y2588">
        <v>0</v>
      </c>
      <c r="Z2588">
        <v>0.33952957683259999</v>
      </c>
      <c r="AA2588">
        <v>0</v>
      </c>
      <c r="AB2588">
        <v>171.48936947141235</v>
      </c>
      <c r="AC2588">
        <v>0</v>
      </c>
      <c r="AD2588">
        <v>0</v>
      </c>
      <c r="AE2588">
        <v>1160.1239315014477</v>
      </c>
    </row>
    <row r="2589" spans="1:31" x14ac:dyDescent="0.3">
      <c r="A2589">
        <v>2577702</v>
      </c>
      <c r="B2589">
        <v>1</v>
      </c>
      <c r="C2589" t="s">
        <v>81</v>
      </c>
      <c r="D2589" t="s">
        <v>118</v>
      </c>
      <c r="E2589" t="s">
        <v>184</v>
      </c>
      <c r="F2589" t="s">
        <v>6251</v>
      </c>
      <c r="G2589" t="s">
        <v>1084</v>
      </c>
      <c r="H2589" t="s">
        <v>135</v>
      </c>
      <c r="I2589" t="s">
        <v>136</v>
      </c>
      <c r="J2589" t="s">
        <v>137</v>
      </c>
      <c r="K2589" t="s">
        <v>138</v>
      </c>
      <c r="L2589" t="s">
        <v>7573</v>
      </c>
      <c r="M2589" t="s">
        <v>7574</v>
      </c>
      <c r="N2589">
        <v>4.2436111109999999</v>
      </c>
      <c r="O2589">
        <v>2</v>
      </c>
      <c r="P2589">
        <v>461</v>
      </c>
      <c r="Q2589">
        <v>4</v>
      </c>
      <c r="R2589">
        <v>17</v>
      </c>
      <c r="S2589">
        <v>1</v>
      </c>
      <c r="T2589">
        <v>54</v>
      </c>
      <c r="U2589">
        <v>0</v>
      </c>
      <c r="V2589">
        <v>0</v>
      </c>
      <c r="W2589">
        <v>0.61304371167999994</v>
      </c>
      <c r="X2589">
        <v>275.29220134929477</v>
      </c>
      <c r="Y2589">
        <v>75.618069370247596</v>
      </c>
      <c r="Z2589">
        <v>68.144919904759035</v>
      </c>
      <c r="AA2589">
        <v>4.7671937894466661</v>
      </c>
      <c r="AB2589">
        <v>103.09641593721842</v>
      </c>
      <c r="AC2589">
        <v>0</v>
      </c>
      <c r="AD2589">
        <v>0</v>
      </c>
      <c r="AE2589">
        <v>527.53184406264654</v>
      </c>
    </row>
    <row r="2590" spans="1:31" x14ac:dyDescent="0.3">
      <c r="A2590">
        <v>2578910</v>
      </c>
      <c r="B2590">
        <v>1</v>
      </c>
      <c r="C2590" t="s">
        <v>80</v>
      </c>
      <c r="D2590" t="s">
        <v>95</v>
      </c>
      <c r="E2590" t="s">
        <v>132</v>
      </c>
      <c r="F2590" t="s">
        <v>7575</v>
      </c>
      <c r="G2590" t="s">
        <v>134</v>
      </c>
      <c r="H2590" t="s">
        <v>135</v>
      </c>
      <c r="I2590" t="s">
        <v>136</v>
      </c>
      <c r="J2590" t="s">
        <v>137</v>
      </c>
      <c r="K2590" t="s">
        <v>138</v>
      </c>
      <c r="L2590" t="s">
        <v>7576</v>
      </c>
      <c r="M2590" t="s">
        <v>7577</v>
      </c>
      <c r="N2590">
        <v>2.1497222219999998</v>
      </c>
      <c r="O2590">
        <v>5</v>
      </c>
      <c r="P2590">
        <v>1724</v>
      </c>
      <c r="Q2590">
        <v>7</v>
      </c>
      <c r="R2590">
        <v>110</v>
      </c>
      <c r="S2590">
        <v>42</v>
      </c>
      <c r="T2590">
        <v>178</v>
      </c>
      <c r="U2590">
        <v>7</v>
      </c>
      <c r="V2590">
        <v>0</v>
      </c>
      <c r="W2590">
        <v>10.926219259278774</v>
      </c>
      <c r="X2590">
        <v>798.14264663241636</v>
      </c>
      <c r="Y2590">
        <v>85.820361479311899</v>
      </c>
      <c r="Z2590">
        <v>96.370925121764813</v>
      </c>
      <c r="AA2590">
        <v>3691.2030639606755</v>
      </c>
      <c r="AB2590">
        <v>367.12973960004547</v>
      </c>
      <c r="AC2590">
        <v>3332.3097790483321</v>
      </c>
      <c r="AD2590">
        <v>0</v>
      </c>
      <c r="AE2590">
        <v>8381.9027351018249</v>
      </c>
    </row>
    <row r="2591" spans="1:31" x14ac:dyDescent="0.3">
      <c r="A2591">
        <v>2578747</v>
      </c>
      <c r="B2591">
        <v>1</v>
      </c>
      <c r="C2591" t="s">
        <v>81</v>
      </c>
      <c r="D2591" t="s">
        <v>127</v>
      </c>
      <c r="E2591" t="s">
        <v>147</v>
      </c>
      <c r="F2591" t="s">
        <v>1721</v>
      </c>
      <c r="G2591" t="s">
        <v>134</v>
      </c>
      <c r="H2591" t="s">
        <v>135</v>
      </c>
      <c r="I2591" t="s">
        <v>136</v>
      </c>
      <c r="J2591" t="s">
        <v>137</v>
      </c>
      <c r="K2591" t="s">
        <v>138</v>
      </c>
      <c r="L2591" t="s">
        <v>7578</v>
      </c>
      <c r="M2591" t="s">
        <v>7579</v>
      </c>
      <c r="N2591">
        <v>0.46805555500000001</v>
      </c>
      <c r="O2591">
        <v>9</v>
      </c>
      <c r="P2591">
        <v>3</v>
      </c>
      <c r="Q2591">
        <v>281</v>
      </c>
      <c r="R2591">
        <v>42</v>
      </c>
      <c r="S2591">
        <v>17</v>
      </c>
      <c r="T2591">
        <v>2</v>
      </c>
      <c r="U2591">
        <v>0</v>
      </c>
      <c r="V2591">
        <v>0</v>
      </c>
      <c r="W2591">
        <v>2.4255292211933872</v>
      </c>
      <c r="X2591">
        <v>1.0003502838361502</v>
      </c>
      <c r="Y2591">
        <v>358.77243713993261</v>
      </c>
      <c r="Z2591">
        <v>111.37919196557704</v>
      </c>
      <c r="AA2591">
        <v>35.42015713468458</v>
      </c>
      <c r="AB2591">
        <v>0.87086914593814169</v>
      </c>
      <c r="AC2591">
        <v>0</v>
      </c>
      <c r="AD2591">
        <v>0</v>
      </c>
      <c r="AE2591">
        <v>509.86853489116186</v>
      </c>
    </row>
    <row r="2592" spans="1:31" x14ac:dyDescent="0.3">
      <c r="A2592">
        <v>2578578</v>
      </c>
      <c r="B2592">
        <v>1</v>
      </c>
      <c r="C2592" t="s">
        <v>80</v>
      </c>
      <c r="D2592" t="s">
        <v>103</v>
      </c>
      <c r="E2592" t="s">
        <v>184</v>
      </c>
      <c r="F2592" t="s">
        <v>5217</v>
      </c>
      <c r="G2592" t="s">
        <v>186</v>
      </c>
      <c r="H2592" t="s">
        <v>135</v>
      </c>
      <c r="I2592" t="s">
        <v>136</v>
      </c>
      <c r="J2592" t="s">
        <v>137</v>
      </c>
      <c r="K2592" t="s">
        <v>138</v>
      </c>
      <c r="L2592" t="s">
        <v>7580</v>
      </c>
      <c r="M2592" t="s">
        <v>7581</v>
      </c>
      <c r="N2592">
        <v>2.256388888</v>
      </c>
      <c r="O2592">
        <v>0</v>
      </c>
      <c r="P2592">
        <v>0</v>
      </c>
      <c r="Q2592">
        <v>0</v>
      </c>
      <c r="R2592">
        <v>11</v>
      </c>
      <c r="S2592">
        <v>0</v>
      </c>
      <c r="T2592">
        <v>2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62.133770748272866</v>
      </c>
      <c r="AA2592">
        <v>0</v>
      </c>
      <c r="AB2592">
        <v>17.480401839200653</v>
      </c>
      <c r="AC2592">
        <v>0</v>
      </c>
      <c r="AD2592">
        <v>0</v>
      </c>
      <c r="AE2592">
        <v>79.614172587473519</v>
      </c>
    </row>
    <row r="2593" spans="1:31" x14ac:dyDescent="0.3">
      <c r="A2593">
        <v>2577745</v>
      </c>
      <c r="B2593">
        <v>1</v>
      </c>
      <c r="C2593" t="s">
        <v>80</v>
      </c>
      <c r="D2593" t="s">
        <v>90</v>
      </c>
      <c r="E2593" t="s">
        <v>184</v>
      </c>
      <c r="F2593" t="s">
        <v>7582</v>
      </c>
      <c r="G2593" t="s">
        <v>311</v>
      </c>
      <c r="H2593" t="s">
        <v>135</v>
      </c>
      <c r="I2593" t="s">
        <v>136</v>
      </c>
      <c r="J2593" t="s">
        <v>3</v>
      </c>
      <c r="K2593" t="s">
        <v>138</v>
      </c>
      <c r="L2593" t="s">
        <v>7583</v>
      </c>
      <c r="M2593" t="s">
        <v>7584</v>
      </c>
      <c r="N2593">
        <v>4.926666666</v>
      </c>
      <c r="O2593">
        <v>0</v>
      </c>
      <c r="P2593">
        <v>342</v>
      </c>
      <c r="Q2593">
        <v>0</v>
      </c>
      <c r="R2593">
        <v>0</v>
      </c>
      <c r="S2593">
        <v>0</v>
      </c>
      <c r="T2593">
        <v>10</v>
      </c>
      <c r="U2593">
        <v>0</v>
      </c>
      <c r="V2593">
        <v>0</v>
      </c>
      <c r="W2593">
        <v>0</v>
      </c>
      <c r="X2593">
        <v>306.38420451142906</v>
      </c>
      <c r="Y2593">
        <v>0</v>
      </c>
      <c r="Z2593">
        <v>0</v>
      </c>
      <c r="AA2593">
        <v>0</v>
      </c>
      <c r="AB2593">
        <v>55.484988509718953</v>
      </c>
      <c r="AC2593">
        <v>0</v>
      </c>
      <c r="AD2593">
        <v>0</v>
      </c>
      <c r="AE2593">
        <v>361.86919302114802</v>
      </c>
    </row>
    <row r="2594" spans="1:31" x14ac:dyDescent="0.3">
      <c r="A2594">
        <v>2577894</v>
      </c>
      <c r="B2594">
        <v>1</v>
      </c>
      <c r="C2594" t="s">
        <v>81</v>
      </c>
      <c r="D2594" t="s">
        <v>120</v>
      </c>
      <c r="E2594" t="s">
        <v>141</v>
      </c>
      <c r="F2594" t="s">
        <v>7585</v>
      </c>
      <c r="G2594" t="s">
        <v>134</v>
      </c>
      <c r="H2594" t="s">
        <v>135</v>
      </c>
      <c r="I2594" t="s">
        <v>136</v>
      </c>
      <c r="J2594" t="s">
        <v>137</v>
      </c>
      <c r="K2594" t="s">
        <v>138</v>
      </c>
      <c r="L2594" t="s">
        <v>7586</v>
      </c>
      <c r="M2594" t="s">
        <v>7587</v>
      </c>
      <c r="N2594">
        <v>0.73388888799999996</v>
      </c>
      <c r="O2594">
        <v>0</v>
      </c>
      <c r="P2594">
        <v>1146</v>
      </c>
      <c r="Q2594">
        <v>0</v>
      </c>
      <c r="R2594">
        <v>8</v>
      </c>
      <c r="S2594">
        <v>0</v>
      </c>
      <c r="T2594">
        <v>146</v>
      </c>
      <c r="U2594">
        <v>1</v>
      </c>
      <c r="V2594">
        <v>0</v>
      </c>
      <c r="W2594">
        <v>0</v>
      </c>
      <c r="X2594">
        <v>145.19751901461376</v>
      </c>
      <c r="Y2594">
        <v>0</v>
      </c>
      <c r="Z2594">
        <v>9.9918327518006702</v>
      </c>
      <c r="AA2594">
        <v>0</v>
      </c>
      <c r="AB2594">
        <v>62.163466832666643</v>
      </c>
      <c r="AC2594">
        <v>8.6234206197688987</v>
      </c>
      <c r="AD2594">
        <v>0</v>
      </c>
      <c r="AE2594">
        <v>225.97623921884997</v>
      </c>
    </row>
    <row r="2595" spans="1:31" x14ac:dyDescent="0.3">
      <c r="A2595">
        <v>2578435</v>
      </c>
      <c r="B2595">
        <v>1</v>
      </c>
      <c r="C2595" t="s">
        <v>81</v>
      </c>
      <c r="D2595" t="s">
        <v>126</v>
      </c>
      <c r="E2595" t="s">
        <v>171</v>
      </c>
      <c r="F2595" t="s">
        <v>7588</v>
      </c>
      <c r="G2595" t="s">
        <v>202</v>
      </c>
      <c r="H2595" t="s">
        <v>157</v>
      </c>
      <c r="I2595" t="s">
        <v>136</v>
      </c>
      <c r="J2595" t="s">
        <v>137</v>
      </c>
      <c r="K2595" t="s">
        <v>138</v>
      </c>
      <c r="L2595" t="s">
        <v>7589</v>
      </c>
      <c r="M2595" t="s">
        <v>7590</v>
      </c>
      <c r="N2595">
        <v>0.16027777700000001</v>
      </c>
      <c r="O2595">
        <v>0</v>
      </c>
      <c r="P2595">
        <v>24</v>
      </c>
      <c r="Q2595">
        <v>0</v>
      </c>
      <c r="R2595">
        <v>1</v>
      </c>
      <c r="S2595">
        <v>0</v>
      </c>
      <c r="T2595">
        <v>1</v>
      </c>
      <c r="U2595">
        <v>0</v>
      </c>
      <c r="V2595">
        <v>0</v>
      </c>
      <c r="W2595">
        <v>0</v>
      </c>
      <c r="X2595">
        <v>0.39680396602192491</v>
      </c>
      <c r="Y2595">
        <v>0</v>
      </c>
      <c r="Z2595">
        <v>0</v>
      </c>
      <c r="AA2595">
        <v>0</v>
      </c>
      <c r="AB2595">
        <v>1.2254709801647501E-2</v>
      </c>
      <c r="AC2595">
        <v>0</v>
      </c>
      <c r="AD2595">
        <v>0</v>
      </c>
      <c r="AE2595">
        <v>0.40905867582357242</v>
      </c>
    </row>
    <row r="2596" spans="1:31" x14ac:dyDescent="0.3">
      <c r="A2596">
        <v>2577771</v>
      </c>
      <c r="B2596">
        <v>1</v>
      </c>
      <c r="C2596" t="s">
        <v>81</v>
      </c>
      <c r="D2596" t="s">
        <v>127</v>
      </c>
      <c r="E2596" t="s">
        <v>147</v>
      </c>
      <c r="F2596" t="s">
        <v>1395</v>
      </c>
      <c r="G2596" t="s">
        <v>134</v>
      </c>
      <c r="H2596" t="s">
        <v>135</v>
      </c>
      <c r="I2596" t="s">
        <v>136</v>
      </c>
      <c r="J2596" t="s">
        <v>137</v>
      </c>
      <c r="K2596" t="s">
        <v>138</v>
      </c>
      <c r="L2596" t="s">
        <v>7591</v>
      </c>
      <c r="M2596" t="s">
        <v>7592</v>
      </c>
      <c r="N2596">
        <v>11.011944443999999</v>
      </c>
      <c r="O2596">
        <v>5</v>
      </c>
      <c r="P2596">
        <v>12</v>
      </c>
      <c r="Q2596">
        <v>184</v>
      </c>
      <c r="R2596">
        <v>121</v>
      </c>
      <c r="S2596">
        <v>16</v>
      </c>
      <c r="T2596">
        <v>8</v>
      </c>
      <c r="U2596">
        <v>0</v>
      </c>
      <c r="V2596">
        <v>0</v>
      </c>
      <c r="W2596">
        <v>17.544195864726792</v>
      </c>
      <c r="X2596">
        <v>16.006311444366712</v>
      </c>
      <c r="Y2596">
        <v>4580.1679246894146</v>
      </c>
      <c r="Z2596">
        <v>1372.6585114267914</v>
      </c>
      <c r="AA2596">
        <v>243.77229459950044</v>
      </c>
      <c r="AB2596">
        <v>78.546417643905073</v>
      </c>
      <c r="AC2596">
        <v>0</v>
      </c>
      <c r="AD2596">
        <v>0</v>
      </c>
      <c r="AE2596">
        <v>6308.6956556687046</v>
      </c>
    </row>
    <row r="2597" spans="1:31" x14ac:dyDescent="0.3">
      <c r="A2597">
        <v>2577708</v>
      </c>
      <c r="B2597">
        <v>1</v>
      </c>
      <c r="C2597" t="s">
        <v>81</v>
      </c>
      <c r="D2597" t="s">
        <v>112</v>
      </c>
      <c r="E2597" t="s">
        <v>141</v>
      </c>
      <c r="F2597" t="s">
        <v>7593</v>
      </c>
      <c r="G2597" t="s">
        <v>134</v>
      </c>
      <c r="H2597" t="s">
        <v>135</v>
      </c>
      <c r="I2597" t="s">
        <v>136</v>
      </c>
      <c r="J2597" t="s">
        <v>137</v>
      </c>
      <c r="K2597" t="s">
        <v>138</v>
      </c>
      <c r="L2597" t="s">
        <v>7594</v>
      </c>
      <c r="M2597" t="s">
        <v>7595</v>
      </c>
      <c r="N2597">
        <v>0.56333333299999999</v>
      </c>
      <c r="O2597">
        <v>5</v>
      </c>
      <c r="P2597">
        <v>982</v>
      </c>
      <c r="Q2597">
        <v>105</v>
      </c>
      <c r="R2597">
        <v>325</v>
      </c>
      <c r="S2597">
        <v>14</v>
      </c>
      <c r="T2597">
        <v>108</v>
      </c>
      <c r="U2597">
        <v>1</v>
      </c>
      <c r="V2597">
        <v>0</v>
      </c>
      <c r="W2597">
        <v>0.2239433768290166</v>
      </c>
      <c r="X2597">
        <v>62.379131212736922</v>
      </c>
      <c r="Y2597">
        <v>58.389474168479893</v>
      </c>
      <c r="Z2597">
        <v>31.285344294428601</v>
      </c>
      <c r="AA2597">
        <v>19.631011868340714</v>
      </c>
      <c r="AB2597">
        <v>16.792241777284815</v>
      </c>
      <c r="AC2597">
        <v>0.93149653575613778</v>
      </c>
      <c r="AD2597">
        <v>0</v>
      </c>
      <c r="AE2597">
        <v>189.63264323385613</v>
      </c>
    </row>
    <row r="2598" spans="1:31" x14ac:dyDescent="0.3">
      <c r="A2598">
        <v>2578206</v>
      </c>
      <c r="B2598">
        <v>1</v>
      </c>
      <c r="C2598" t="s">
        <v>80</v>
      </c>
      <c r="D2598" t="s">
        <v>105</v>
      </c>
      <c r="E2598" t="s">
        <v>155</v>
      </c>
      <c r="F2598" t="s">
        <v>7596</v>
      </c>
      <c r="G2598" t="s">
        <v>301</v>
      </c>
      <c r="H2598" t="s">
        <v>157</v>
      </c>
      <c r="I2598" t="s">
        <v>136</v>
      </c>
      <c r="J2598" t="s">
        <v>137</v>
      </c>
      <c r="K2598" t="s">
        <v>144</v>
      </c>
      <c r="L2598" t="s">
        <v>7597</v>
      </c>
      <c r="M2598" t="s">
        <v>7598</v>
      </c>
      <c r="N2598">
        <v>5.0902777769999998</v>
      </c>
      <c r="O2598">
        <v>0</v>
      </c>
      <c r="P2598">
        <v>438</v>
      </c>
      <c r="Q2598">
        <v>0</v>
      </c>
      <c r="R2598">
        <v>0</v>
      </c>
      <c r="S2598">
        <v>0</v>
      </c>
      <c r="T2598">
        <v>57</v>
      </c>
      <c r="U2598">
        <v>0</v>
      </c>
      <c r="V2598">
        <v>0</v>
      </c>
      <c r="W2598">
        <v>0</v>
      </c>
      <c r="X2598">
        <v>606.10898868710069</v>
      </c>
      <c r="Y2598">
        <v>0</v>
      </c>
      <c r="Z2598">
        <v>0</v>
      </c>
      <c r="AA2598">
        <v>0</v>
      </c>
      <c r="AB2598">
        <v>466.01289783557951</v>
      </c>
      <c r="AC2598">
        <v>0</v>
      </c>
      <c r="AD2598">
        <v>0</v>
      </c>
      <c r="AE2598">
        <v>1072.1218865226801</v>
      </c>
    </row>
    <row r="2599" spans="1:31" x14ac:dyDescent="0.3">
      <c r="A2599">
        <v>2577765</v>
      </c>
      <c r="B2599">
        <v>1</v>
      </c>
      <c r="C2599" t="s">
        <v>80</v>
      </c>
      <c r="D2599" t="s">
        <v>107</v>
      </c>
      <c r="E2599" t="s">
        <v>141</v>
      </c>
      <c r="F2599" t="s">
        <v>1489</v>
      </c>
      <c r="G2599" t="s">
        <v>134</v>
      </c>
      <c r="H2599" t="s">
        <v>135</v>
      </c>
      <c r="I2599" t="s">
        <v>136</v>
      </c>
      <c r="J2599" t="s">
        <v>137</v>
      </c>
      <c r="K2599" t="s">
        <v>138</v>
      </c>
      <c r="L2599" t="s">
        <v>7599</v>
      </c>
      <c r="M2599" t="s">
        <v>7600</v>
      </c>
      <c r="N2599">
        <v>1.900833333</v>
      </c>
      <c r="O2599">
        <v>0</v>
      </c>
      <c r="P2599">
        <v>339</v>
      </c>
      <c r="Q2599">
        <v>15</v>
      </c>
      <c r="R2599">
        <v>23</v>
      </c>
      <c r="S2599">
        <v>3</v>
      </c>
      <c r="T2599">
        <v>88</v>
      </c>
      <c r="U2599">
        <v>1</v>
      </c>
      <c r="V2599">
        <v>0</v>
      </c>
      <c r="W2599">
        <v>0</v>
      </c>
      <c r="X2599">
        <v>106.12002374638256</v>
      </c>
      <c r="Y2599">
        <v>38.162466230964455</v>
      </c>
      <c r="Z2599">
        <v>41.314284863068558</v>
      </c>
      <c r="AA2599">
        <v>44.713238166963464</v>
      </c>
      <c r="AB2599">
        <v>126.92334660210916</v>
      </c>
      <c r="AC2599">
        <v>230.25067131076216</v>
      </c>
      <c r="AD2599">
        <v>0</v>
      </c>
      <c r="AE2599">
        <v>587.48403092025035</v>
      </c>
    </row>
    <row r="2600" spans="1:31" x14ac:dyDescent="0.3">
      <c r="A2600">
        <v>2577851</v>
      </c>
      <c r="B2600">
        <v>1</v>
      </c>
      <c r="C2600" t="s">
        <v>81</v>
      </c>
      <c r="D2600" t="s">
        <v>121</v>
      </c>
      <c r="E2600" t="s">
        <v>147</v>
      </c>
      <c r="F2600" t="s">
        <v>2265</v>
      </c>
      <c r="G2600" t="s">
        <v>134</v>
      </c>
      <c r="H2600" t="s">
        <v>135</v>
      </c>
      <c r="I2600" t="s">
        <v>136</v>
      </c>
      <c r="J2600" t="s">
        <v>137</v>
      </c>
      <c r="K2600" t="s">
        <v>138</v>
      </c>
      <c r="L2600" t="s">
        <v>7601</v>
      </c>
      <c r="M2600" t="s">
        <v>7602</v>
      </c>
      <c r="N2600">
        <v>1.1527777770000001</v>
      </c>
      <c r="O2600">
        <v>3</v>
      </c>
      <c r="P2600">
        <v>289</v>
      </c>
      <c r="Q2600">
        <v>4</v>
      </c>
      <c r="R2600">
        <v>38</v>
      </c>
      <c r="S2600">
        <v>3</v>
      </c>
      <c r="T2600">
        <v>14</v>
      </c>
      <c r="U2600">
        <v>0</v>
      </c>
      <c r="V2600">
        <v>0</v>
      </c>
      <c r="W2600">
        <v>0.66101249015999997</v>
      </c>
      <c r="X2600">
        <v>44.726639658306297</v>
      </c>
      <c r="Y2600">
        <v>8.6458432631356406</v>
      </c>
      <c r="Z2600">
        <v>24.585881276784619</v>
      </c>
      <c r="AA2600">
        <v>31.379090012927485</v>
      </c>
      <c r="AB2600">
        <v>13.901201882284472</v>
      </c>
      <c r="AC2600">
        <v>0</v>
      </c>
      <c r="AD2600">
        <v>0</v>
      </c>
      <c r="AE2600">
        <v>123.89966858359851</v>
      </c>
    </row>
    <row r="2601" spans="1:31" x14ac:dyDescent="0.3">
      <c r="A2601">
        <v>2578847</v>
      </c>
      <c r="B2601">
        <v>1</v>
      </c>
      <c r="C2601" t="s">
        <v>80</v>
      </c>
      <c r="D2601" t="s">
        <v>102</v>
      </c>
      <c r="E2601" t="s">
        <v>171</v>
      </c>
      <c r="F2601" t="s">
        <v>7603</v>
      </c>
      <c r="G2601" t="s">
        <v>202</v>
      </c>
      <c r="H2601" t="s">
        <v>157</v>
      </c>
      <c r="I2601" t="s">
        <v>136</v>
      </c>
      <c r="J2601" t="s">
        <v>137</v>
      </c>
      <c r="K2601" t="s">
        <v>138</v>
      </c>
      <c r="L2601" t="s">
        <v>7604</v>
      </c>
      <c r="M2601" t="s">
        <v>7605</v>
      </c>
      <c r="N2601">
        <v>1.5080555550000001</v>
      </c>
      <c r="O2601">
        <v>0</v>
      </c>
      <c r="P2601">
        <v>4</v>
      </c>
      <c r="Q2601">
        <v>0</v>
      </c>
      <c r="R2601">
        <v>16</v>
      </c>
      <c r="S2601">
        <v>0</v>
      </c>
      <c r="T2601">
        <v>18</v>
      </c>
      <c r="U2601">
        <v>0</v>
      </c>
      <c r="V2601">
        <v>0</v>
      </c>
      <c r="W2601">
        <v>0</v>
      </c>
      <c r="X2601">
        <v>1.1521591807182749</v>
      </c>
      <c r="Y2601">
        <v>0</v>
      </c>
      <c r="Z2601">
        <v>5.7164733604562548</v>
      </c>
      <c r="AA2601">
        <v>0</v>
      </c>
      <c r="AB2601">
        <v>11.057592278569219</v>
      </c>
      <c r="AC2601">
        <v>0</v>
      </c>
      <c r="AD2601">
        <v>0</v>
      </c>
      <c r="AE2601">
        <v>17.926224819743748</v>
      </c>
    </row>
    <row r="2602" spans="1:31" x14ac:dyDescent="0.3">
      <c r="A2602">
        <v>2578790</v>
      </c>
      <c r="B2602">
        <v>1</v>
      </c>
      <c r="C2602" t="s">
        <v>80</v>
      </c>
      <c r="D2602" t="s">
        <v>82</v>
      </c>
      <c r="E2602" t="s">
        <v>166</v>
      </c>
      <c r="F2602" t="s">
        <v>7606</v>
      </c>
      <c r="G2602" t="s">
        <v>198</v>
      </c>
      <c r="H2602" t="s">
        <v>157</v>
      </c>
      <c r="I2602" t="s">
        <v>136</v>
      </c>
      <c r="J2602" t="s">
        <v>137</v>
      </c>
      <c r="K2602" t="s">
        <v>138</v>
      </c>
      <c r="L2602" t="s">
        <v>7607</v>
      </c>
      <c r="M2602" t="s">
        <v>7608</v>
      </c>
      <c r="N2602">
        <v>1.8330555550000001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29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14.986301013336636</v>
      </c>
      <c r="AC2602">
        <v>0</v>
      </c>
      <c r="AD2602">
        <v>0</v>
      </c>
      <c r="AE2602">
        <v>14.986301013336636</v>
      </c>
    </row>
    <row r="2603" spans="1:31" x14ac:dyDescent="0.3">
      <c r="A2603">
        <v>2577808</v>
      </c>
      <c r="B2603">
        <v>1</v>
      </c>
      <c r="C2603" t="s">
        <v>80</v>
      </c>
      <c r="D2603" t="s">
        <v>101</v>
      </c>
      <c r="E2603" t="s">
        <v>141</v>
      </c>
      <c r="F2603" t="s">
        <v>7609</v>
      </c>
      <c r="G2603" t="s">
        <v>134</v>
      </c>
      <c r="H2603" t="s">
        <v>135</v>
      </c>
      <c r="I2603" t="s">
        <v>136</v>
      </c>
      <c r="J2603" t="s">
        <v>137</v>
      </c>
      <c r="K2603" t="s">
        <v>138</v>
      </c>
      <c r="L2603" t="s">
        <v>7610</v>
      </c>
      <c r="M2603" t="s">
        <v>7611</v>
      </c>
      <c r="N2603">
        <v>3.7377777769999998</v>
      </c>
      <c r="O2603">
        <v>0</v>
      </c>
      <c r="P2603">
        <v>274</v>
      </c>
      <c r="Q2603">
        <v>0</v>
      </c>
      <c r="R2603">
        <v>0</v>
      </c>
      <c r="S2603">
        <v>2</v>
      </c>
      <c r="T2603">
        <v>112</v>
      </c>
      <c r="U2603">
        <v>0</v>
      </c>
      <c r="V2603">
        <v>0</v>
      </c>
      <c r="W2603">
        <v>0</v>
      </c>
      <c r="X2603">
        <v>126.77784248327265</v>
      </c>
      <c r="Y2603">
        <v>0</v>
      </c>
      <c r="Z2603">
        <v>0</v>
      </c>
      <c r="AA2603">
        <v>12.490530714240212</v>
      </c>
      <c r="AB2603">
        <v>244.95773290215462</v>
      </c>
      <c r="AC2603">
        <v>0</v>
      </c>
      <c r="AD2603">
        <v>0</v>
      </c>
      <c r="AE2603">
        <v>384.2261060996675</v>
      </c>
    </row>
    <row r="2604" spans="1:31" x14ac:dyDescent="0.3">
      <c r="A2604">
        <v>2577880</v>
      </c>
      <c r="B2604">
        <v>1</v>
      </c>
      <c r="C2604" t="s">
        <v>80</v>
      </c>
      <c r="D2604" t="s">
        <v>103</v>
      </c>
      <c r="E2604" t="s">
        <v>171</v>
      </c>
      <c r="F2604" t="s">
        <v>7612</v>
      </c>
      <c r="G2604" t="s">
        <v>190</v>
      </c>
      <c r="H2604" t="s">
        <v>157</v>
      </c>
      <c r="I2604" t="s">
        <v>136</v>
      </c>
      <c r="J2604" t="s">
        <v>137</v>
      </c>
      <c r="K2604" t="s">
        <v>138</v>
      </c>
      <c r="L2604" t="s">
        <v>7613</v>
      </c>
      <c r="M2604" t="s">
        <v>7614</v>
      </c>
      <c r="N2604">
        <v>2.44</v>
      </c>
      <c r="O2604">
        <v>0</v>
      </c>
      <c r="P2604">
        <v>0</v>
      </c>
      <c r="Q2604">
        <v>0</v>
      </c>
      <c r="R2604">
        <v>13</v>
      </c>
      <c r="S2604">
        <v>0</v>
      </c>
      <c r="T2604">
        <v>5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61.238212601236803</v>
      </c>
      <c r="AA2604">
        <v>0</v>
      </c>
      <c r="AB2604">
        <v>34.698845709392138</v>
      </c>
      <c r="AC2604">
        <v>0</v>
      </c>
      <c r="AD2604">
        <v>0</v>
      </c>
      <c r="AE2604">
        <v>95.937058310628942</v>
      </c>
    </row>
    <row r="2605" spans="1:31" x14ac:dyDescent="0.3">
      <c r="A2605">
        <v>2578212</v>
      </c>
      <c r="B2605">
        <v>1</v>
      </c>
      <c r="C2605" t="s">
        <v>80</v>
      </c>
      <c r="D2605" t="s">
        <v>84</v>
      </c>
      <c r="E2605" t="s">
        <v>175</v>
      </c>
      <c r="F2605" t="s">
        <v>7615</v>
      </c>
      <c r="G2605" t="s">
        <v>213</v>
      </c>
      <c r="H2605" t="s">
        <v>157</v>
      </c>
      <c r="I2605" t="s">
        <v>136</v>
      </c>
      <c r="J2605" t="s">
        <v>137</v>
      </c>
      <c r="K2605" t="s">
        <v>138</v>
      </c>
      <c r="L2605" t="s">
        <v>7616</v>
      </c>
      <c r="M2605" t="s">
        <v>7617</v>
      </c>
      <c r="N2605">
        <v>4.3430555550000003</v>
      </c>
      <c r="O2605">
        <v>0</v>
      </c>
      <c r="P2605">
        <v>59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53.705316485657534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53.705316485657534</v>
      </c>
    </row>
    <row r="2606" spans="1:31" x14ac:dyDescent="0.3">
      <c r="A2606">
        <v>2578381</v>
      </c>
      <c r="B2606">
        <v>1</v>
      </c>
      <c r="C2606" t="s">
        <v>80</v>
      </c>
      <c r="D2606" t="s">
        <v>101</v>
      </c>
      <c r="E2606" t="s">
        <v>171</v>
      </c>
      <c r="F2606" t="s">
        <v>7618</v>
      </c>
      <c r="G2606" t="s">
        <v>190</v>
      </c>
      <c r="H2606" t="s">
        <v>157</v>
      </c>
      <c r="I2606" t="s">
        <v>136</v>
      </c>
      <c r="J2606" t="s">
        <v>137</v>
      </c>
      <c r="K2606" t="s">
        <v>138</v>
      </c>
      <c r="L2606" t="s">
        <v>7619</v>
      </c>
      <c r="M2606" t="s">
        <v>7620</v>
      </c>
      <c r="N2606">
        <v>2.2577777769999998</v>
      </c>
      <c r="O2606">
        <v>0</v>
      </c>
      <c r="P2606">
        <v>111</v>
      </c>
      <c r="Q2606">
        <v>0</v>
      </c>
      <c r="R2606">
        <v>0</v>
      </c>
      <c r="S2606">
        <v>0</v>
      </c>
      <c r="T2606">
        <v>29</v>
      </c>
      <c r="U2606">
        <v>0</v>
      </c>
      <c r="V2606">
        <v>0</v>
      </c>
      <c r="W2606">
        <v>0</v>
      </c>
      <c r="X2606">
        <v>114.87577587052718</v>
      </c>
      <c r="Y2606">
        <v>0</v>
      </c>
      <c r="Z2606">
        <v>0</v>
      </c>
      <c r="AA2606">
        <v>0</v>
      </c>
      <c r="AB2606">
        <v>80.051399364245697</v>
      </c>
      <c r="AC2606">
        <v>0</v>
      </c>
      <c r="AD2606">
        <v>0</v>
      </c>
      <c r="AE2606">
        <v>194.92717523477288</v>
      </c>
    </row>
    <row r="2607" spans="1:31" x14ac:dyDescent="0.3">
      <c r="A2607">
        <v>2578335</v>
      </c>
      <c r="B2607">
        <v>1</v>
      </c>
      <c r="C2607" t="s">
        <v>80</v>
      </c>
      <c r="D2607" t="s">
        <v>100</v>
      </c>
      <c r="E2607" t="s">
        <v>141</v>
      </c>
      <c r="F2607" t="s">
        <v>7621</v>
      </c>
      <c r="G2607" t="s">
        <v>301</v>
      </c>
      <c r="H2607" t="s">
        <v>135</v>
      </c>
      <c r="I2607" t="s">
        <v>136</v>
      </c>
      <c r="J2607" t="s">
        <v>137</v>
      </c>
      <c r="K2607" t="s">
        <v>144</v>
      </c>
      <c r="L2607" t="s">
        <v>7622</v>
      </c>
      <c r="M2607" t="s">
        <v>7623</v>
      </c>
      <c r="N2607">
        <v>3.0930555549999998</v>
      </c>
      <c r="O2607">
        <v>0</v>
      </c>
      <c r="P2607">
        <v>18</v>
      </c>
      <c r="Q2607">
        <v>0</v>
      </c>
      <c r="R2607">
        <v>5</v>
      </c>
      <c r="S2607">
        <v>2</v>
      </c>
      <c r="T2607">
        <v>18</v>
      </c>
      <c r="U2607">
        <v>0</v>
      </c>
      <c r="V2607">
        <v>0</v>
      </c>
      <c r="W2607">
        <v>0</v>
      </c>
      <c r="X2607">
        <v>12.861721540437939</v>
      </c>
      <c r="Y2607">
        <v>0</v>
      </c>
      <c r="Z2607">
        <v>13.985461232752874</v>
      </c>
      <c r="AA2607">
        <v>143.43275628216168</v>
      </c>
      <c r="AB2607">
        <v>52.132348964462679</v>
      </c>
      <c r="AC2607">
        <v>0</v>
      </c>
      <c r="AD2607">
        <v>0</v>
      </c>
      <c r="AE2607">
        <v>222.41228801981515</v>
      </c>
    </row>
    <row r="2608" spans="1:31" x14ac:dyDescent="0.3">
      <c r="A2608">
        <v>2578753</v>
      </c>
      <c r="B2608">
        <v>1</v>
      </c>
      <c r="C2608" t="s">
        <v>80</v>
      </c>
      <c r="D2608" t="s">
        <v>86</v>
      </c>
      <c r="E2608" t="s">
        <v>166</v>
      </c>
      <c r="F2608" t="s">
        <v>7345</v>
      </c>
      <c r="G2608" t="s">
        <v>181</v>
      </c>
      <c r="H2608" t="s">
        <v>157</v>
      </c>
      <c r="I2608" t="s">
        <v>136</v>
      </c>
      <c r="J2608" t="s">
        <v>137</v>
      </c>
      <c r="K2608" t="s">
        <v>138</v>
      </c>
      <c r="L2608" t="s">
        <v>7624</v>
      </c>
      <c r="M2608" t="s">
        <v>7625</v>
      </c>
      <c r="N2608">
        <v>3.111111111</v>
      </c>
      <c r="O2608">
        <v>0</v>
      </c>
      <c r="P2608">
        <v>1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1.4534660962989601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1.4534660962989601</v>
      </c>
    </row>
    <row r="2609" spans="1:31" x14ac:dyDescent="0.3">
      <c r="A2609">
        <v>2578776</v>
      </c>
      <c r="B2609">
        <v>1</v>
      </c>
      <c r="C2609" t="s">
        <v>80</v>
      </c>
      <c r="D2609" t="s">
        <v>110</v>
      </c>
      <c r="E2609" t="s">
        <v>166</v>
      </c>
      <c r="F2609" t="s">
        <v>7626</v>
      </c>
      <c r="G2609" t="s">
        <v>198</v>
      </c>
      <c r="H2609" t="s">
        <v>157</v>
      </c>
      <c r="I2609" t="s">
        <v>136</v>
      </c>
      <c r="J2609" t="s">
        <v>137</v>
      </c>
      <c r="K2609" t="s">
        <v>138</v>
      </c>
      <c r="L2609" t="s">
        <v>7627</v>
      </c>
      <c r="M2609" t="s">
        <v>7628</v>
      </c>
      <c r="N2609">
        <v>0.60694444400000003</v>
      </c>
      <c r="O2609">
        <v>0</v>
      </c>
      <c r="P2609">
        <v>2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0.24336134938937504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0.24336134938937504</v>
      </c>
    </row>
    <row r="2610" spans="1:31" x14ac:dyDescent="0.3">
      <c r="A2610">
        <v>2578859</v>
      </c>
      <c r="B2610">
        <v>1</v>
      </c>
      <c r="C2610" t="s">
        <v>81</v>
      </c>
      <c r="D2610" t="s">
        <v>118</v>
      </c>
      <c r="E2610" t="s">
        <v>184</v>
      </c>
      <c r="F2610" t="s">
        <v>7629</v>
      </c>
      <c r="G2610" t="s">
        <v>149</v>
      </c>
      <c r="H2610" t="s">
        <v>135</v>
      </c>
      <c r="I2610" t="s">
        <v>136</v>
      </c>
      <c r="J2610" t="s">
        <v>137</v>
      </c>
      <c r="K2610" t="s">
        <v>138</v>
      </c>
      <c r="L2610" t="s">
        <v>7630</v>
      </c>
      <c r="M2610" t="s">
        <v>7631</v>
      </c>
      <c r="N2610">
        <v>5.4341666660000003</v>
      </c>
      <c r="O2610">
        <v>0</v>
      </c>
      <c r="P2610">
        <v>0</v>
      </c>
      <c r="Q2610">
        <v>3</v>
      </c>
      <c r="R2610">
        <v>2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185.57845531063151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185.57845531063151</v>
      </c>
    </row>
    <row r="2611" spans="1:31" x14ac:dyDescent="0.3">
      <c r="A2611">
        <v>2578713</v>
      </c>
      <c r="B2611">
        <v>1</v>
      </c>
      <c r="C2611" t="s">
        <v>80</v>
      </c>
      <c r="D2611" t="s">
        <v>83</v>
      </c>
      <c r="E2611" t="s">
        <v>147</v>
      </c>
      <c r="F2611" t="s">
        <v>6407</v>
      </c>
      <c r="G2611" t="s">
        <v>134</v>
      </c>
      <c r="H2611" t="s">
        <v>135</v>
      </c>
      <c r="I2611" t="s">
        <v>136</v>
      </c>
      <c r="J2611" t="s">
        <v>137</v>
      </c>
      <c r="K2611" t="s">
        <v>138</v>
      </c>
      <c r="L2611" t="s">
        <v>7632</v>
      </c>
      <c r="M2611" t="s">
        <v>7633</v>
      </c>
      <c r="N2611">
        <v>0.204444444</v>
      </c>
      <c r="O2611">
        <v>0</v>
      </c>
      <c r="P2611">
        <v>1</v>
      </c>
      <c r="Q2611">
        <v>0</v>
      </c>
      <c r="R2611">
        <v>0</v>
      </c>
      <c r="S2611">
        <v>7</v>
      </c>
      <c r="T2611">
        <v>21</v>
      </c>
      <c r="U2611">
        <v>4</v>
      </c>
      <c r="V2611">
        <v>4</v>
      </c>
      <c r="W2611">
        <v>0</v>
      </c>
      <c r="X2611">
        <v>8.9355344613599993E-2</v>
      </c>
      <c r="Y2611">
        <v>0</v>
      </c>
      <c r="Z2611">
        <v>0</v>
      </c>
      <c r="AA2611">
        <v>5.5197154377480899</v>
      </c>
      <c r="AB2611">
        <v>23.097735816440956</v>
      </c>
      <c r="AC2611">
        <v>8.9761295674452004</v>
      </c>
      <c r="AD2611">
        <v>14.060679009340667</v>
      </c>
      <c r="AE2611">
        <v>51.743615175588516</v>
      </c>
    </row>
    <row r="2612" spans="1:31" x14ac:dyDescent="0.3">
      <c r="A2612">
        <v>2578813</v>
      </c>
      <c r="B2612">
        <v>1</v>
      </c>
      <c r="C2612" t="s">
        <v>80</v>
      </c>
      <c r="D2612" t="s">
        <v>105</v>
      </c>
      <c r="E2612" t="s">
        <v>141</v>
      </c>
      <c r="F2612" t="s">
        <v>7634</v>
      </c>
      <c r="G2612" t="s">
        <v>134</v>
      </c>
      <c r="H2612" t="s">
        <v>135</v>
      </c>
      <c r="I2612" t="s">
        <v>136</v>
      </c>
      <c r="J2612" t="s">
        <v>137</v>
      </c>
      <c r="K2612" t="s">
        <v>138</v>
      </c>
      <c r="L2612" t="s">
        <v>7635</v>
      </c>
      <c r="M2612" t="s">
        <v>7636</v>
      </c>
      <c r="N2612">
        <v>0.43472222199999999</v>
      </c>
      <c r="O2612">
        <v>4</v>
      </c>
      <c r="P2612">
        <v>6629</v>
      </c>
      <c r="Q2612">
        <v>3</v>
      </c>
      <c r="R2612">
        <v>16</v>
      </c>
      <c r="S2612">
        <v>26</v>
      </c>
      <c r="T2612">
        <v>575</v>
      </c>
      <c r="U2612">
        <v>7</v>
      </c>
      <c r="V2612">
        <v>0</v>
      </c>
      <c r="W2612">
        <v>3.6917543098311336</v>
      </c>
      <c r="X2612">
        <v>719.47518705921038</v>
      </c>
      <c r="Y2612">
        <v>1.4963241377956666</v>
      </c>
      <c r="Z2612">
        <v>6.4681511491693087</v>
      </c>
      <c r="AA2612">
        <v>64.375916791893701</v>
      </c>
      <c r="AB2612">
        <v>309.67972383945295</v>
      </c>
      <c r="AC2612">
        <v>3353.381750872255</v>
      </c>
      <c r="AD2612">
        <v>0</v>
      </c>
      <c r="AE2612">
        <v>4458.5688081596081</v>
      </c>
    </row>
    <row r="2613" spans="1:31" x14ac:dyDescent="0.3">
      <c r="A2613">
        <v>2578026</v>
      </c>
      <c r="B2613">
        <v>1</v>
      </c>
      <c r="C2613" t="s">
        <v>80</v>
      </c>
      <c r="D2613" t="s">
        <v>82</v>
      </c>
      <c r="E2613" t="s">
        <v>155</v>
      </c>
      <c r="F2613" t="s">
        <v>7637</v>
      </c>
      <c r="G2613" t="s">
        <v>301</v>
      </c>
      <c r="H2613" t="s">
        <v>157</v>
      </c>
      <c r="I2613" t="s">
        <v>136</v>
      </c>
      <c r="J2613" t="s">
        <v>137</v>
      </c>
      <c r="K2613" t="s">
        <v>144</v>
      </c>
      <c r="L2613" t="s">
        <v>7638</v>
      </c>
      <c r="M2613" t="s">
        <v>7639</v>
      </c>
      <c r="N2613">
        <v>6.8291666659999999</v>
      </c>
      <c r="O2613">
        <v>0</v>
      </c>
      <c r="P2613">
        <v>861</v>
      </c>
      <c r="Q2613">
        <v>0</v>
      </c>
      <c r="R2613">
        <v>0</v>
      </c>
      <c r="S2613">
        <v>0</v>
      </c>
      <c r="T2613">
        <v>46</v>
      </c>
      <c r="U2613">
        <v>0</v>
      </c>
      <c r="V2613">
        <v>0</v>
      </c>
      <c r="W2613">
        <v>0</v>
      </c>
      <c r="X2613">
        <v>1279.5618918451266</v>
      </c>
      <c r="Y2613">
        <v>0</v>
      </c>
      <c r="Z2613">
        <v>0</v>
      </c>
      <c r="AA2613">
        <v>0</v>
      </c>
      <c r="AB2613">
        <v>197.21364076434344</v>
      </c>
      <c r="AC2613">
        <v>0</v>
      </c>
      <c r="AD2613">
        <v>0</v>
      </c>
      <c r="AE2613">
        <v>1476.77553260947</v>
      </c>
    </row>
    <row r="2614" spans="1:31" x14ac:dyDescent="0.3">
      <c r="A2614">
        <v>2577734</v>
      </c>
      <c r="B2614">
        <v>1</v>
      </c>
      <c r="C2614" t="s">
        <v>80</v>
      </c>
      <c r="D2614" t="s">
        <v>101</v>
      </c>
      <c r="E2614" t="s">
        <v>147</v>
      </c>
      <c r="F2614" t="s">
        <v>1177</v>
      </c>
      <c r="G2614" t="s">
        <v>134</v>
      </c>
      <c r="H2614" t="s">
        <v>135</v>
      </c>
      <c r="I2614" t="s">
        <v>136</v>
      </c>
      <c r="J2614" t="s">
        <v>137</v>
      </c>
      <c r="K2614" t="s">
        <v>138</v>
      </c>
      <c r="L2614" t="s">
        <v>7640</v>
      </c>
      <c r="M2614" t="s">
        <v>7641</v>
      </c>
      <c r="N2614">
        <v>0.580555555</v>
      </c>
      <c r="O2614">
        <v>0</v>
      </c>
      <c r="P2614">
        <v>2467</v>
      </c>
      <c r="Q2614">
        <v>0</v>
      </c>
      <c r="R2614">
        <v>16</v>
      </c>
      <c r="S2614">
        <v>1</v>
      </c>
      <c r="T2614">
        <v>212</v>
      </c>
      <c r="U2614">
        <v>0</v>
      </c>
      <c r="V2614">
        <v>0</v>
      </c>
      <c r="W2614">
        <v>0</v>
      </c>
      <c r="X2614">
        <v>260.1420475998695</v>
      </c>
      <c r="Y2614">
        <v>0</v>
      </c>
      <c r="Z2614">
        <v>3.8534046764311416</v>
      </c>
      <c r="AA2614">
        <v>0.30563519823382918</v>
      </c>
      <c r="AB2614">
        <v>90.41838100500182</v>
      </c>
      <c r="AC2614">
        <v>0</v>
      </c>
      <c r="AD2614">
        <v>0</v>
      </c>
      <c r="AE2614">
        <v>354.71946847953626</v>
      </c>
    </row>
    <row r="2615" spans="1:31" x14ac:dyDescent="0.3">
      <c r="A2615">
        <v>2577797</v>
      </c>
      <c r="B2615">
        <v>1</v>
      </c>
      <c r="C2615" t="s">
        <v>80</v>
      </c>
      <c r="D2615" t="s">
        <v>100</v>
      </c>
      <c r="E2615" t="s">
        <v>141</v>
      </c>
      <c r="F2615" t="s">
        <v>7642</v>
      </c>
      <c r="G2615" t="s">
        <v>149</v>
      </c>
      <c r="H2615" t="s">
        <v>135</v>
      </c>
      <c r="I2615" t="s">
        <v>136</v>
      </c>
      <c r="J2615" t="s">
        <v>137</v>
      </c>
      <c r="K2615" t="s">
        <v>138</v>
      </c>
      <c r="L2615" t="s">
        <v>7643</v>
      </c>
      <c r="M2615" t="s">
        <v>7644</v>
      </c>
      <c r="N2615">
        <v>2.6413888879999998</v>
      </c>
      <c r="O2615">
        <v>1</v>
      </c>
      <c r="P2615">
        <v>1511</v>
      </c>
      <c r="Q2615">
        <v>18</v>
      </c>
      <c r="R2615">
        <v>461</v>
      </c>
      <c r="S2615">
        <v>14</v>
      </c>
      <c r="T2615">
        <v>309</v>
      </c>
      <c r="U2615">
        <v>0</v>
      </c>
      <c r="V2615">
        <v>1</v>
      </c>
      <c r="W2615">
        <v>3.2366013813554404</v>
      </c>
      <c r="X2615">
        <v>916.63803030642964</v>
      </c>
      <c r="Y2615">
        <v>554.04528308415593</v>
      </c>
      <c r="Z2615">
        <v>894.85195145936359</v>
      </c>
      <c r="AA2615">
        <v>302.79919589327665</v>
      </c>
      <c r="AB2615">
        <v>601.33554862371818</v>
      </c>
      <c r="AC2615">
        <v>0</v>
      </c>
      <c r="AD2615">
        <v>4.0162321775462777</v>
      </c>
      <c r="AE2615">
        <v>3276.922842925846</v>
      </c>
    </row>
    <row r="2616" spans="1:31" x14ac:dyDescent="0.3">
      <c r="A2616">
        <v>2577631</v>
      </c>
      <c r="B2616">
        <v>1</v>
      </c>
      <c r="C2616" t="s">
        <v>80</v>
      </c>
      <c r="D2616" t="s">
        <v>83</v>
      </c>
      <c r="E2616" t="s">
        <v>166</v>
      </c>
      <c r="F2616" t="s">
        <v>7645</v>
      </c>
      <c r="G2616" t="s">
        <v>168</v>
      </c>
      <c r="H2616" t="s">
        <v>157</v>
      </c>
      <c r="I2616" t="s">
        <v>136</v>
      </c>
      <c r="J2616" t="s">
        <v>137</v>
      </c>
      <c r="K2616" t="s">
        <v>138</v>
      </c>
      <c r="L2616" t="s">
        <v>7646</v>
      </c>
      <c r="M2616" t="s">
        <v>7647</v>
      </c>
      <c r="N2616">
        <v>1.9794444440000001</v>
      </c>
      <c r="O2616">
        <v>0</v>
      </c>
      <c r="P2616">
        <v>3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1.7135292890984952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1.7135292890984952</v>
      </c>
    </row>
    <row r="2617" spans="1:31" x14ac:dyDescent="0.3">
      <c r="A2617">
        <v>2578438</v>
      </c>
      <c r="B2617">
        <v>1</v>
      </c>
      <c r="C2617" t="s">
        <v>80</v>
      </c>
      <c r="D2617" t="s">
        <v>93</v>
      </c>
      <c r="E2617" t="s">
        <v>155</v>
      </c>
      <c r="F2617" t="s">
        <v>7648</v>
      </c>
      <c r="G2617" t="s">
        <v>206</v>
      </c>
      <c r="H2617" t="s">
        <v>157</v>
      </c>
      <c r="I2617" t="s">
        <v>136</v>
      </c>
      <c r="J2617" t="s">
        <v>137</v>
      </c>
      <c r="K2617" t="s">
        <v>138</v>
      </c>
      <c r="L2617" t="s">
        <v>7649</v>
      </c>
      <c r="M2617" t="s">
        <v>7650</v>
      </c>
      <c r="N2617">
        <v>8.3941666660000003</v>
      </c>
      <c r="O2617">
        <v>0</v>
      </c>
      <c r="P2617">
        <v>0</v>
      </c>
      <c r="Q2617">
        <v>0</v>
      </c>
      <c r="R2617">
        <v>13</v>
      </c>
      <c r="S2617">
        <v>0</v>
      </c>
      <c r="T2617">
        <v>2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520.99266642289876</v>
      </c>
      <c r="AA2617">
        <v>0</v>
      </c>
      <c r="AB2617">
        <v>138.32880823109247</v>
      </c>
      <c r="AC2617">
        <v>0</v>
      </c>
      <c r="AD2617">
        <v>0</v>
      </c>
      <c r="AE2617">
        <v>659.32147465399123</v>
      </c>
    </row>
    <row r="2618" spans="1:31" x14ac:dyDescent="0.3">
      <c r="A2618">
        <v>2577774</v>
      </c>
      <c r="B2618">
        <v>1</v>
      </c>
      <c r="C2618" t="s">
        <v>81</v>
      </c>
      <c r="D2618" t="s">
        <v>120</v>
      </c>
      <c r="E2618" t="s">
        <v>147</v>
      </c>
      <c r="F2618" t="s">
        <v>7651</v>
      </c>
      <c r="G2618" t="s">
        <v>134</v>
      </c>
      <c r="H2618" t="s">
        <v>135</v>
      </c>
      <c r="I2618" t="s">
        <v>136</v>
      </c>
      <c r="J2618" t="s">
        <v>137</v>
      </c>
      <c r="K2618" t="s">
        <v>138</v>
      </c>
      <c r="L2618" t="s">
        <v>7652</v>
      </c>
      <c r="M2618" t="s">
        <v>7653</v>
      </c>
      <c r="N2618">
        <v>1.299722222</v>
      </c>
      <c r="O2618">
        <v>2</v>
      </c>
      <c r="P2618">
        <v>98</v>
      </c>
      <c r="Q2618">
        <v>54</v>
      </c>
      <c r="R2618">
        <v>1</v>
      </c>
      <c r="S2618">
        <v>10</v>
      </c>
      <c r="T2618">
        <v>6</v>
      </c>
      <c r="U2618">
        <v>0</v>
      </c>
      <c r="V2618">
        <v>0</v>
      </c>
      <c r="W2618">
        <v>0.43891891304000002</v>
      </c>
      <c r="X2618">
        <v>33.46642462665632</v>
      </c>
      <c r="Y2618">
        <v>210.03179017736807</v>
      </c>
      <c r="Z2618">
        <v>3.2601795738849996E-3</v>
      </c>
      <c r="AA2618">
        <v>36.23368972656781</v>
      </c>
      <c r="AB2618">
        <v>6.0105533664325961</v>
      </c>
      <c r="AC2618">
        <v>0</v>
      </c>
      <c r="AD2618">
        <v>0</v>
      </c>
      <c r="AE2618">
        <v>286.1846369896387</v>
      </c>
    </row>
    <row r="2619" spans="1:31" x14ac:dyDescent="0.3">
      <c r="A2619">
        <v>2578630</v>
      </c>
      <c r="B2619">
        <v>1</v>
      </c>
      <c r="C2619" t="s">
        <v>80</v>
      </c>
      <c r="D2619" t="s">
        <v>100</v>
      </c>
      <c r="E2619" t="s">
        <v>166</v>
      </c>
      <c r="F2619" t="s">
        <v>7654</v>
      </c>
      <c r="G2619" t="s">
        <v>168</v>
      </c>
      <c r="H2619" t="s">
        <v>157</v>
      </c>
      <c r="I2619" t="s">
        <v>136</v>
      </c>
      <c r="J2619" t="s">
        <v>137</v>
      </c>
      <c r="K2619" t="s">
        <v>138</v>
      </c>
      <c r="L2619" t="s">
        <v>7655</v>
      </c>
      <c r="M2619" t="s">
        <v>7656</v>
      </c>
      <c r="N2619">
        <v>1.082777777</v>
      </c>
      <c r="O2619">
        <v>0</v>
      </c>
      <c r="P2619">
        <v>1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0.14005957799479585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0.14005957799479585</v>
      </c>
    </row>
    <row r="2620" spans="1:31" x14ac:dyDescent="0.3">
      <c r="A2620">
        <v>2578315</v>
      </c>
      <c r="B2620">
        <v>1</v>
      </c>
      <c r="C2620" t="s">
        <v>80</v>
      </c>
      <c r="D2620" t="s">
        <v>90</v>
      </c>
      <c r="E2620" t="s">
        <v>184</v>
      </c>
      <c r="F2620" t="s">
        <v>7582</v>
      </c>
      <c r="G2620" t="s">
        <v>311</v>
      </c>
      <c r="H2620" t="s">
        <v>135</v>
      </c>
      <c r="I2620" t="s">
        <v>136</v>
      </c>
      <c r="J2620" t="s">
        <v>3</v>
      </c>
      <c r="K2620" t="s">
        <v>138</v>
      </c>
      <c r="L2620" t="s">
        <v>7657</v>
      </c>
      <c r="M2620" t="s">
        <v>7658</v>
      </c>
      <c r="N2620">
        <v>8.2566666659999992</v>
      </c>
      <c r="O2620">
        <v>0</v>
      </c>
      <c r="P2620">
        <v>743</v>
      </c>
      <c r="Q2620">
        <v>0</v>
      </c>
      <c r="R2620">
        <v>0</v>
      </c>
      <c r="S2620">
        <v>0</v>
      </c>
      <c r="T2620">
        <v>25</v>
      </c>
      <c r="U2620">
        <v>0</v>
      </c>
      <c r="V2620">
        <v>0</v>
      </c>
      <c r="W2620">
        <v>0</v>
      </c>
      <c r="X2620">
        <v>1222.7706716258092</v>
      </c>
      <c r="Y2620">
        <v>0</v>
      </c>
      <c r="Z2620">
        <v>0</v>
      </c>
      <c r="AA2620">
        <v>0</v>
      </c>
      <c r="AB2620">
        <v>201.51384314412223</v>
      </c>
      <c r="AC2620">
        <v>0</v>
      </c>
      <c r="AD2620">
        <v>0</v>
      </c>
      <c r="AE2620">
        <v>1424.2845147699313</v>
      </c>
    </row>
    <row r="2621" spans="1:31" x14ac:dyDescent="0.3">
      <c r="A2621">
        <v>2577674</v>
      </c>
      <c r="B2621">
        <v>1</v>
      </c>
      <c r="C2621" t="s">
        <v>81</v>
      </c>
      <c r="D2621" t="s">
        <v>123</v>
      </c>
      <c r="E2621" t="s">
        <v>171</v>
      </c>
      <c r="F2621" t="s">
        <v>7659</v>
      </c>
      <c r="G2621" t="s">
        <v>190</v>
      </c>
      <c r="H2621" t="s">
        <v>157</v>
      </c>
      <c r="I2621" t="s">
        <v>136</v>
      </c>
      <c r="J2621" t="s">
        <v>137</v>
      </c>
      <c r="K2621" t="s">
        <v>138</v>
      </c>
      <c r="L2621" t="s">
        <v>7660</v>
      </c>
      <c r="M2621" t="s">
        <v>7661</v>
      </c>
      <c r="N2621">
        <v>6.5713888880000004</v>
      </c>
      <c r="O2621">
        <v>0</v>
      </c>
      <c r="P2621">
        <v>110</v>
      </c>
      <c r="Q2621">
        <v>0</v>
      </c>
      <c r="R2621">
        <v>0</v>
      </c>
      <c r="S2621">
        <v>0</v>
      </c>
      <c r="T2621">
        <v>3</v>
      </c>
      <c r="U2621">
        <v>0</v>
      </c>
      <c r="V2621">
        <v>0</v>
      </c>
      <c r="W2621">
        <v>0</v>
      </c>
      <c r="X2621">
        <v>127.76436674896119</v>
      </c>
      <c r="Y2621">
        <v>0</v>
      </c>
      <c r="Z2621">
        <v>0</v>
      </c>
      <c r="AA2621">
        <v>0</v>
      </c>
      <c r="AB2621">
        <v>0.52053487805551246</v>
      </c>
      <c r="AC2621">
        <v>0</v>
      </c>
      <c r="AD2621">
        <v>0</v>
      </c>
      <c r="AE2621">
        <v>128.28490162701669</v>
      </c>
    </row>
    <row r="2622" spans="1:31" x14ac:dyDescent="0.3">
      <c r="A2622">
        <v>2578607</v>
      </c>
      <c r="B2622">
        <v>1</v>
      </c>
      <c r="C2622" t="s">
        <v>81</v>
      </c>
      <c r="D2622" t="s">
        <v>118</v>
      </c>
      <c r="E2622" t="s">
        <v>184</v>
      </c>
      <c r="F2622" t="s">
        <v>7662</v>
      </c>
      <c r="G2622" t="s">
        <v>149</v>
      </c>
      <c r="H2622" t="s">
        <v>135</v>
      </c>
      <c r="I2622" t="s">
        <v>136</v>
      </c>
      <c r="J2622" t="s">
        <v>137</v>
      </c>
      <c r="K2622" t="s">
        <v>138</v>
      </c>
      <c r="L2622" t="s">
        <v>7663</v>
      </c>
      <c r="M2622" t="s">
        <v>7664</v>
      </c>
      <c r="N2622">
        <v>7.4508333330000003</v>
      </c>
      <c r="O2622">
        <v>0</v>
      </c>
      <c r="P2622">
        <v>0</v>
      </c>
      <c r="Q2622">
        <v>5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343.1468312446915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343.1468312446915</v>
      </c>
    </row>
    <row r="2623" spans="1:31" x14ac:dyDescent="0.3">
      <c r="A2623">
        <v>2578799</v>
      </c>
      <c r="B2623">
        <v>1</v>
      </c>
      <c r="C2623" t="s">
        <v>80</v>
      </c>
      <c r="D2623" t="s">
        <v>85</v>
      </c>
      <c r="E2623" t="s">
        <v>166</v>
      </c>
      <c r="F2623" t="s">
        <v>7665</v>
      </c>
      <c r="G2623" t="s">
        <v>198</v>
      </c>
      <c r="H2623" t="s">
        <v>157</v>
      </c>
      <c r="I2623" t="s">
        <v>136</v>
      </c>
      <c r="J2623" t="s">
        <v>137</v>
      </c>
      <c r="K2623" t="s">
        <v>138</v>
      </c>
      <c r="L2623" t="s">
        <v>7666</v>
      </c>
      <c r="M2623" t="s">
        <v>7667</v>
      </c>
      <c r="N2623">
        <v>1.470555555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2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14.793029309061097</v>
      </c>
      <c r="AC2623">
        <v>0</v>
      </c>
      <c r="AD2623">
        <v>0</v>
      </c>
      <c r="AE2623">
        <v>14.793029309061097</v>
      </c>
    </row>
    <row r="2624" spans="1:31" x14ac:dyDescent="0.3">
      <c r="A2624">
        <v>2578750</v>
      </c>
      <c r="B2624">
        <v>1</v>
      </c>
      <c r="C2624" t="s">
        <v>80</v>
      </c>
      <c r="D2624" t="s">
        <v>104</v>
      </c>
      <c r="E2624" t="s">
        <v>147</v>
      </c>
      <c r="F2624" t="s">
        <v>7668</v>
      </c>
      <c r="G2624" t="s">
        <v>134</v>
      </c>
      <c r="H2624" t="s">
        <v>135</v>
      </c>
      <c r="I2624" t="s">
        <v>136</v>
      </c>
      <c r="J2624" t="s">
        <v>137</v>
      </c>
      <c r="K2624" t="s">
        <v>138</v>
      </c>
      <c r="L2624" t="s">
        <v>7669</v>
      </c>
      <c r="M2624" t="s">
        <v>7670</v>
      </c>
      <c r="N2624">
        <v>1.336944444</v>
      </c>
      <c r="O2624">
        <v>0</v>
      </c>
      <c r="P2624">
        <v>0</v>
      </c>
      <c r="Q2624">
        <v>8</v>
      </c>
      <c r="R2624">
        <v>0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0</v>
      </c>
      <c r="Y2624">
        <v>129.77767412127574</v>
      </c>
      <c r="Z2624">
        <v>0</v>
      </c>
      <c r="AA2624">
        <v>0</v>
      </c>
      <c r="AB2624">
        <v>0</v>
      </c>
      <c r="AC2624">
        <v>139.16634930118829</v>
      </c>
      <c r="AD2624">
        <v>0</v>
      </c>
      <c r="AE2624">
        <v>268.94402342246406</v>
      </c>
    </row>
    <row r="2625" spans="1:31" x14ac:dyDescent="0.3">
      <c r="A2625">
        <v>2577754</v>
      </c>
      <c r="B2625">
        <v>1</v>
      </c>
      <c r="C2625" t="s">
        <v>81</v>
      </c>
      <c r="D2625" t="s">
        <v>115</v>
      </c>
      <c r="E2625" t="s">
        <v>171</v>
      </c>
      <c r="F2625" t="s">
        <v>7671</v>
      </c>
      <c r="G2625" t="s">
        <v>190</v>
      </c>
      <c r="H2625" t="s">
        <v>157</v>
      </c>
      <c r="I2625" t="s">
        <v>136</v>
      </c>
      <c r="J2625" t="s">
        <v>137</v>
      </c>
      <c r="K2625" t="s">
        <v>138</v>
      </c>
      <c r="L2625" t="s">
        <v>7672</v>
      </c>
      <c r="M2625" t="s">
        <v>7673</v>
      </c>
      <c r="N2625">
        <v>1.7566666660000001</v>
      </c>
      <c r="O2625">
        <v>0</v>
      </c>
      <c r="P2625">
        <v>38</v>
      </c>
      <c r="Q2625">
        <v>0</v>
      </c>
      <c r="R2625">
        <v>6</v>
      </c>
      <c r="S2625">
        <v>0</v>
      </c>
      <c r="T2625">
        <v>3</v>
      </c>
      <c r="U2625">
        <v>0</v>
      </c>
      <c r="V2625">
        <v>0</v>
      </c>
      <c r="W2625">
        <v>0</v>
      </c>
      <c r="X2625">
        <v>4.2933024580885961</v>
      </c>
      <c r="Y2625">
        <v>0</v>
      </c>
      <c r="Z2625">
        <v>4.6127925844937305</v>
      </c>
      <c r="AA2625">
        <v>0</v>
      </c>
      <c r="AB2625">
        <v>1.6709798767855901</v>
      </c>
      <c r="AC2625">
        <v>0</v>
      </c>
      <c r="AD2625">
        <v>0</v>
      </c>
      <c r="AE2625">
        <v>10.577074919367917</v>
      </c>
    </row>
    <row r="2626" spans="1:31" x14ac:dyDescent="0.3">
      <c r="A2626">
        <v>2577711</v>
      </c>
      <c r="B2626">
        <v>1</v>
      </c>
      <c r="C2626" t="s">
        <v>80</v>
      </c>
      <c r="D2626" t="s">
        <v>111</v>
      </c>
      <c r="E2626" t="s">
        <v>184</v>
      </c>
      <c r="F2626" t="s">
        <v>7674</v>
      </c>
      <c r="G2626" t="s">
        <v>186</v>
      </c>
      <c r="H2626" t="s">
        <v>135</v>
      </c>
      <c r="I2626" t="s">
        <v>136</v>
      </c>
      <c r="J2626" t="s">
        <v>137</v>
      </c>
      <c r="K2626" t="s">
        <v>138</v>
      </c>
      <c r="L2626" t="s">
        <v>7675</v>
      </c>
      <c r="M2626" t="s">
        <v>7676</v>
      </c>
      <c r="N2626">
        <v>9.2991666659999996</v>
      </c>
      <c r="O2626">
        <v>0</v>
      </c>
      <c r="P2626">
        <v>401</v>
      </c>
      <c r="Q2626">
        <v>0</v>
      </c>
      <c r="R2626">
        <v>0</v>
      </c>
      <c r="S2626">
        <v>0</v>
      </c>
      <c r="T2626">
        <v>15</v>
      </c>
      <c r="U2626">
        <v>0</v>
      </c>
      <c r="V2626">
        <v>0</v>
      </c>
      <c r="W2626">
        <v>0</v>
      </c>
      <c r="X2626">
        <v>640.94333081960394</v>
      </c>
      <c r="Y2626">
        <v>0</v>
      </c>
      <c r="Z2626">
        <v>0</v>
      </c>
      <c r="AA2626">
        <v>0</v>
      </c>
      <c r="AB2626">
        <v>91.429689946921883</v>
      </c>
      <c r="AC2626">
        <v>0</v>
      </c>
      <c r="AD2626">
        <v>0</v>
      </c>
      <c r="AE2626">
        <v>732.37302076652577</v>
      </c>
    </row>
    <row r="2627" spans="1:31" x14ac:dyDescent="0.3">
      <c r="A2627">
        <v>2577960</v>
      </c>
      <c r="B2627">
        <v>1</v>
      </c>
      <c r="C2627" t="s">
        <v>81</v>
      </c>
      <c r="D2627" t="s">
        <v>117</v>
      </c>
      <c r="E2627" t="s">
        <v>166</v>
      </c>
      <c r="F2627" t="s">
        <v>7677</v>
      </c>
      <c r="G2627" t="s">
        <v>181</v>
      </c>
      <c r="H2627" t="s">
        <v>157</v>
      </c>
      <c r="I2627" t="s">
        <v>136</v>
      </c>
      <c r="J2627" t="s">
        <v>137</v>
      </c>
      <c r="K2627" t="s">
        <v>138</v>
      </c>
      <c r="L2627" t="s">
        <v>7678</v>
      </c>
      <c r="M2627" t="s">
        <v>7679</v>
      </c>
      <c r="N2627">
        <v>2.7316666660000002</v>
      </c>
      <c r="O2627">
        <v>0</v>
      </c>
      <c r="P2627">
        <v>4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2.0787240755244802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2.0787240755244802</v>
      </c>
    </row>
    <row r="2628" spans="1:31" x14ac:dyDescent="0.3">
      <c r="A2628">
        <v>2578252</v>
      </c>
      <c r="B2628">
        <v>1</v>
      </c>
      <c r="C2628" t="s">
        <v>80</v>
      </c>
      <c r="D2628" t="s">
        <v>94</v>
      </c>
      <c r="E2628" t="s">
        <v>166</v>
      </c>
      <c r="F2628" t="s">
        <v>7680</v>
      </c>
      <c r="G2628" t="s">
        <v>168</v>
      </c>
      <c r="H2628" t="s">
        <v>157</v>
      </c>
      <c r="I2628" t="s">
        <v>136</v>
      </c>
      <c r="J2628" t="s">
        <v>137</v>
      </c>
      <c r="K2628" t="s">
        <v>138</v>
      </c>
      <c r="L2628" t="s">
        <v>7681</v>
      </c>
      <c r="M2628" t="s">
        <v>7682</v>
      </c>
      <c r="N2628">
        <v>2.4580555550000001</v>
      </c>
      <c r="O2628">
        <v>0</v>
      </c>
      <c r="P2628">
        <v>3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1.6327489717200001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1.6327489717200001</v>
      </c>
    </row>
    <row r="2629" spans="1:31" x14ac:dyDescent="0.3">
      <c r="A2629">
        <v>2577714</v>
      </c>
      <c r="B2629">
        <v>1</v>
      </c>
      <c r="C2629" t="s">
        <v>81</v>
      </c>
      <c r="D2629" t="s">
        <v>123</v>
      </c>
      <c r="E2629" t="s">
        <v>141</v>
      </c>
      <c r="F2629" t="s">
        <v>4592</v>
      </c>
      <c r="G2629" t="s">
        <v>134</v>
      </c>
      <c r="H2629" t="s">
        <v>135</v>
      </c>
      <c r="I2629" t="s">
        <v>136</v>
      </c>
      <c r="J2629" t="s">
        <v>137</v>
      </c>
      <c r="K2629" t="s">
        <v>138</v>
      </c>
      <c r="L2629" t="s">
        <v>7683</v>
      </c>
      <c r="M2629" t="s">
        <v>7684</v>
      </c>
      <c r="N2629">
        <v>1.0147222220000001</v>
      </c>
      <c r="O2629">
        <v>0</v>
      </c>
      <c r="P2629">
        <v>0</v>
      </c>
      <c r="Q2629">
        <v>3</v>
      </c>
      <c r="R2629">
        <v>1</v>
      </c>
      <c r="S2629">
        <v>10</v>
      </c>
      <c r="T2629">
        <v>0</v>
      </c>
      <c r="U2629">
        <v>2</v>
      </c>
      <c r="V2629">
        <v>0</v>
      </c>
      <c r="W2629">
        <v>0</v>
      </c>
      <c r="X2629">
        <v>0</v>
      </c>
      <c r="Y2629">
        <v>1.2743058948586665</v>
      </c>
      <c r="Z2629">
        <v>0.14041886811522669</v>
      </c>
      <c r="AA2629">
        <v>53.896901745763572</v>
      </c>
      <c r="AB2629">
        <v>0</v>
      </c>
      <c r="AC2629">
        <v>183.10226693135905</v>
      </c>
      <c r="AD2629">
        <v>0</v>
      </c>
      <c r="AE2629">
        <v>238.4138934400965</v>
      </c>
    </row>
    <row r="2630" spans="1:31" x14ac:dyDescent="0.3">
      <c r="A2630">
        <v>2577737</v>
      </c>
      <c r="B2630">
        <v>1</v>
      </c>
      <c r="C2630" t="s">
        <v>80</v>
      </c>
      <c r="D2630" t="s">
        <v>84</v>
      </c>
      <c r="E2630" t="s">
        <v>166</v>
      </c>
      <c r="F2630" t="s">
        <v>6986</v>
      </c>
      <c r="G2630" t="s">
        <v>198</v>
      </c>
      <c r="H2630" t="s">
        <v>157</v>
      </c>
      <c r="I2630" t="s">
        <v>136</v>
      </c>
      <c r="J2630" t="s">
        <v>137</v>
      </c>
      <c r="K2630" t="s">
        <v>138</v>
      </c>
      <c r="L2630" t="s">
        <v>7685</v>
      </c>
      <c r="M2630" t="s">
        <v>7686</v>
      </c>
      <c r="N2630">
        <v>2.6405555550000002</v>
      </c>
      <c r="O2630">
        <v>0</v>
      </c>
      <c r="P2630">
        <v>4</v>
      </c>
      <c r="Q2630">
        <v>0</v>
      </c>
      <c r="R2630">
        <v>0</v>
      </c>
      <c r="S2630">
        <v>0</v>
      </c>
      <c r="T2630">
        <v>1</v>
      </c>
      <c r="U2630">
        <v>0</v>
      </c>
      <c r="V2630">
        <v>0</v>
      </c>
      <c r="W2630">
        <v>0</v>
      </c>
      <c r="X2630">
        <v>1.4222649312229334</v>
      </c>
      <c r="Y2630">
        <v>0</v>
      </c>
      <c r="Z2630">
        <v>0</v>
      </c>
      <c r="AA2630">
        <v>0</v>
      </c>
      <c r="AB2630">
        <v>1.090625880764E-2</v>
      </c>
      <c r="AC2630">
        <v>0</v>
      </c>
      <c r="AD2630">
        <v>0</v>
      </c>
      <c r="AE2630">
        <v>1.4331711900305735</v>
      </c>
    </row>
    <row r="2631" spans="1:31" x14ac:dyDescent="0.3">
      <c r="A2631">
        <v>2577691</v>
      </c>
      <c r="B2631">
        <v>1</v>
      </c>
      <c r="C2631" t="s">
        <v>80</v>
      </c>
      <c r="D2631" t="s">
        <v>97</v>
      </c>
      <c r="E2631" t="s">
        <v>166</v>
      </c>
      <c r="F2631" t="s">
        <v>7687</v>
      </c>
      <c r="G2631" t="s">
        <v>198</v>
      </c>
      <c r="H2631" t="s">
        <v>157</v>
      </c>
      <c r="I2631" t="s">
        <v>136</v>
      </c>
      <c r="J2631" t="s">
        <v>137</v>
      </c>
      <c r="K2631" t="s">
        <v>138</v>
      </c>
      <c r="L2631" t="s">
        <v>7688</v>
      </c>
      <c r="M2631" t="s">
        <v>7689</v>
      </c>
      <c r="N2631">
        <v>7.6863888879999998</v>
      </c>
      <c r="O2631">
        <v>0</v>
      </c>
      <c r="P2631">
        <v>1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5.3767076200696398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5.3767076200696398</v>
      </c>
    </row>
    <row r="2632" spans="1:31" x14ac:dyDescent="0.3">
      <c r="A2632">
        <v>2578215</v>
      </c>
      <c r="B2632">
        <v>1</v>
      </c>
      <c r="C2632" t="s">
        <v>80</v>
      </c>
      <c r="D2632" t="s">
        <v>103</v>
      </c>
      <c r="E2632" t="s">
        <v>147</v>
      </c>
      <c r="F2632" t="s">
        <v>7690</v>
      </c>
      <c r="G2632" t="s">
        <v>134</v>
      </c>
      <c r="H2632" t="s">
        <v>135</v>
      </c>
      <c r="I2632" t="s">
        <v>136</v>
      </c>
      <c r="J2632" t="s">
        <v>137</v>
      </c>
      <c r="K2632" t="s">
        <v>138</v>
      </c>
      <c r="L2632" t="s">
        <v>7691</v>
      </c>
      <c r="M2632" t="s">
        <v>7692</v>
      </c>
      <c r="N2632">
        <v>1.8533333329999999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25.580794943396167</v>
      </c>
      <c r="AD2632">
        <v>0</v>
      </c>
      <c r="AE2632">
        <v>25.580794943396167</v>
      </c>
    </row>
    <row r="2633" spans="1:31" x14ac:dyDescent="0.3">
      <c r="A2633">
        <v>2578209</v>
      </c>
      <c r="B2633">
        <v>1</v>
      </c>
      <c r="C2633" t="s">
        <v>80</v>
      </c>
      <c r="D2633" t="s">
        <v>85</v>
      </c>
      <c r="E2633" t="s">
        <v>171</v>
      </c>
      <c r="F2633" t="s">
        <v>7693</v>
      </c>
      <c r="G2633" t="s">
        <v>2558</v>
      </c>
      <c r="H2633" t="s">
        <v>157</v>
      </c>
      <c r="I2633" t="s">
        <v>136</v>
      </c>
      <c r="J2633" t="s">
        <v>137</v>
      </c>
      <c r="K2633" t="s">
        <v>138</v>
      </c>
      <c r="L2633" t="s">
        <v>7694</v>
      </c>
      <c r="M2633" t="s">
        <v>7695</v>
      </c>
      <c r="N2633">
        <v>7.3197222220000002</v>
      </c>
      <c r="O2633">
        <v>0</v>
      </c>
      <c r="P2633">
        <v>15</v>
      </c>
      <c r="Q2633">
        <v>0</v>
      </c>
      <c r="R2633">
        <v>0</v>
      </c>
      <c r="S2633">
        <v>0</v>
      </c>
      <c r="T2633">
        <v>3</v>
      </c>
      <c r="U2633">
        <v>0</v>
      </c>
      <c r="V2633">
        <v>0</v>
      </c>
      <c r="W2633">
        <v>0</v>
      </c>
      <c r="X2633">
        <v>29.269280830811383</v>
      </c>
      <c r="Y2633">
        <v>0</v>
      </c>
      <c r="Z2633">
        <v>0</v>
      </c>
      <c r="AA2633">
        <v>0</v>
      </c>
      <c r="AB2633">
        <v>23.077301889578571</v>
      </c>
      <c r="AC2633">
        <v>0</v>
      </c>
      <c r="AD2633">
        <v>0</v>
      </c>
      <c r="AE2633">
        <v>52.346582720389954</v>
      </c>
    </row>
    <row r="2634" spans="1:31" x14ac:dyDescent="0.3">
      <c r="A2634">
        <v>2578965</v>
      </c>
      <c r="B2634">
        <v>1</v>
      </c>
      <c r="C2634" t="s">
        <v>80</v>
      </c>
      <c r="D2634" t="s">
        <v>105</v>
      </c>
      <c r="E2634" t="s">
        <v>141</v>
      </c>
      <c r="F2634" t="s">
        <v>7394</v>
      </c>
      <c r="G2634" t="s">
        <v>1628</v>
      </c>
      <c r="H2634" t="s">
        <v>135</v>
      </c>
      <c r="I2634" t="s">
        <v>136</v>
      </c>
      <c r="J2634" t="s">
        <v>137</v>
      </c>
      <c r="K2634" t="s">
        <v>138</v>
      </c>
      <c r="L2634" t="s">
        <v>7696</v>
      </c>
      <c r="M2634" t="s">
        <v>7697</v>
      </c>
      <c r="N2634">
        <v>1.0252777769999999</v>
      </c>
      <c r="O2634">
        <v>1</v>
      </c>
      <c r="P2634">
        <v>392</v>
      </c>
      <c r="Q2634">
        <v>1</v>
      </c>
      <c r="R2634">
        <v>2</v>
      </c>
      <c r="S2634">
        <v>6</v>
      </c>
      <c r="T2634">
        <v>49</v>
      </c>
      <c r="U2634">
        <v>0</v>
      </c>
      <c r="V2634">
        <v>0</v>
      </c>
      <c r="W2634">
        <v>1.0056840440195165</v>
      </c>
      <c r="X2634">
        <v>90.238888830048921</v>
      </c>
      <c r="Y2634">
        <v>6.3934807762265375</v>
      </c>
      <c r="Z2634">
        <v>0</v>
      </c>
      <c r="AA2634">
        <v>29.917988103687975</v>
      </c>
      <c r="AB2634">
        <v>39.485190007819618</v>
      </c>
      <c r="AC2634">
        <v>0</v>
      </c>
      <c r="AD2634">
        <v>0</v>
      </c>
      <c r="AE2634">
        <v>167.04123176180258</v>
      </c>
    </row>
    <row r="2635" spans="1:31" x14ac:dyDescent="0.3">
      <c r="A2635">
        <v>2578418</v>
      </c>
      <c r="B2635">
        <v>1</v>
      </c>
      <c r="C2635" t="s">
        <v>81</v>
      </c>
      <c r="D2635" t="s">
        <v>119</v>
      </c>
      <c r="E2635" t="s">
        <v>171</v>
      </c>
      <c r="F2635" t="s">
        <v>7698</v>
      </c>
      <c r="G2635" t="s">
        <v>202</v>
      </c>
      <c r="H2635" t="s">
        <v>157</v>
      </c>
      <c r="I2635" t="s">
        <v>136</v>
      </c>
      <c r="J2635" t="s">
        <v>137</v>
      </c>
      <c r="K2635" t="s">
        <v>138</v>
      </c>
      <c r="L2635" t="s">
        <v>7699</v>
      </c>
      <c r="M2635" t="s">
        <v>7700</v>
      </c>
      <c r="N2635">
        <v>0.66472222199999997</v>
      </c>
      <c r="O2635">
        <v>0</v>
      </c>
      <c r="P2635">
        <v>33</v>
      </c>
      <c r="Q2635">
        <v>0</v>
      </c>
      <c r="R2635">
        <v>0</v>
      </c>
      <c r="S2635">
        <v>0</v>
      </c>
      <c r="T2635">
        <v>3</v>
      </c>
      <c r="U2635">
        <v>0</v>
      </c>
      <c r="V2635">
        <v>0</v>
      </c>
      <c r="W2635">
        <v>0</v>
      </c>
      <c r="X2635">
        <v>2.9164518821113368</v>
      </c>
      <c r="Y2635">
        <v>0</v>
      </c>
      <c r="Z2635">
        <v>0</v>
      </c>
      <c r="AA2635">
        <v>0</v>
      </c>
      <c r="AB2635">
        <v>0.15999897435377583</v>
      </c>
      <c r="AC2635">
        <v>0</v>
      </c>
      <c r="AD2635">
        <v>0</v>
      </c>
      <c r="AE2635">
        <v>3.0764508564651125</v>
      </c>
    </row>
    <row r="2636" spans="1:31" x14ac:dyDescent="0.3">
      <c r="A2636">
        <v>2577777</v>
      </c>
      <c r="B2636">
        <v>1</v>
      </c>
      <c r="C2636" t="s">
        <v>81</v>
      </c>
      <c r="D2636" t="s">
        <v>118</v>
      </c>
      <c r="E2636" t="s">
        <v>184</v>
      </c>
      <c r="F2636" t="s">
        <v>7701</v>
      </c>
      <c r="G2636" t="s">
        <v>844</v>
      </c>
      <c r="H2636" t="s">
        <v>135</v>
      </c>
      <c r="I2636" t="s">
        <v>136</v>
      </c>
      <c r="J2636" t="s">
        <v>137</v>
      </c>
      <c r="K2636" t="s">
        <v>138</v>
      </c>
      <c r="L2636" t="s">
        <v>7702</v>
      </c>
      <c r="M2636" t="s">
        <v>7703</v>
      </c>
      <c r="N2636">
        <v>1.955833333</v>
      </c>
      <c r="O2636">
        <v>0</v>
      </c>
      <c r="P2636">
        <v>2</v>
      </c>
      <c r="Q2636">
        <v>8</v>
      </c>
      <c r="R2636">
        <v>11</v>
      </c>
      <c r="S2636">
        <v>3</v>
      </c>
      <c r="T2636">
        <v>2</v>
      </c>
      <c r="U2636">
        <v>0</v>
      </c>
      <c r="V2636">
        <v>0</v>
      </c>
      <c r="W2636">
        <v>0</v>
      </c>
      <c r="X2636">
        <v>0.45916803319406502</v>
      </c>
      <c r="Y2636">
        <v>41.845120374240125</v>
      </c>
      <c r="Z2636">
        <v>28.029807616412409</v>
      </c>
      <c r="AA2636">
        <v>66.232945379550458</v>
      </c>
      <c r="AB2636">
        <v>5.3777931796153595</v>
      </c>
      <c r="AC2636">
        <v>0</v>
      </c>
      <c r="AD2636">
        <v>0</v>
      </c>
      <c r="AE2636">
        <v>141.94483458301244</v>
      </c>
    </row>
    <row r="2637" spans="1:31" x14ac:dyDescent="0.3">
      <c r="A2637">
        <v>2577883</v>
      </c>
      <c r="B2637">
        <v>1</v>
      </c>
      <c r="C2637" t="s">
        <v>80</v>
      </c>
      <c r="D2637" t="s">
        <v>84</v>
      </c>
      <c r="E2637" t="s">
        <v>155</v>
      </c>
      <c r="F2637" t="s">
        <v>7704</v>
      </c>
      <c r="G2637" t="s">
        <v>194</v>
      </c>
      <c r="H2637" t="s">
        <v>157</v>
      </c>
      <c r="I2637" t="s">
        <v>136</v>
      </c>
      <c r="J2637" t="s">
        <v>137</v>
      </c>
      <c r="K2637" t="s">
        <v>144</v>
      </c>
      <c r="L2637" t="s">
        <v>7705</v>
      </c>
      <c r="M2637" t="s">
        <v>7706</v>
      </c>
      <c r="N2637">
        <v>1.1074999999999999</v>
      </c>
      <c r="O2637">
        <v>0</v>
      </c>
      <c r="P2637">
        <v>466</v>
      </c>
      <c r="Q2637">
        <v>0</v>
      </c>
      <c r="R2637">
        <v>0</v>
      </c>
      <c r="S2637">
        <v>0</v>
      </c>
      <c r="T2637">
        <v>31</v>
      </c>
      <c r="U2637">
        <v>0</v>
      </c>
      <c r="V2637">
        <v>0</v>
      </c>
      <c r="W2637">
        <v>0</v>
      </c>
      <c r="X2637">
        <v>130.16335594334873</v>
      </c>
      <c r="Y2637">
        <v>0</v>
      </c>
      <c r="Z2637">
        <v>0</v>
      </c>
      <c r="AA2637">
        <v>0</v>
      </c>
      <c r="AB2637">
        <v>45.746044740912048</v>
      </c>
      <c r="AC2637">
        <v>0</v>
      </c>
      <c r="AD2637">
        <v>0</v>
      </c>
      <c r="AE2637">
        <v>175.90940068426079</v>
      </c>
    </row>
    <row r="2638" spans="1:31" x14ac:dyDescent="0.3">
      <c r="A2638">
        <v>2577877</v>
      </c>
      <c r="B2638">
        <v>1</v>
      </c>
      <c r="C2638" t="s">
        <v>80</v>
      </c>
      <c r="D2638" t="s">
        <v>94</v>
      </c>
      <c r="E2638" t="s">
        <v>184</v>
      </c>
      <c r="F2638" t="s">
        <v>7707</v>
      </c>
      <c r="G2638" t="s">
        <v>149</v>
      </c>
      <c r="H2638" t="s">
        <v>135</v>
      </c>
      <c r="I2638" t="s">
        <v>136</v>
      </c>
      <c r="J2638" t="s">
        <v>137</v>
      </c>
      <c r="K2638" t="s">
        <v>138</v>
      </c>
      <c r="L2638" t="s">
        <v>7167</v>
      </c>
      <c r="M2638" t="s">
        <v>7708</v>
      </c>
      <c r="N2638">
        <v>2.7913888880000002</v>
      </c>
      <c r="O2638">
        <v>0</v>
      </c>
      <c r="P2638">
        <v>0</v>
      </c>
      <c r="Q2638">
        <v>7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18.367249396132195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18.367249396132195</v>
      </c>
    </row>
    <row r="2639" spans="1:31" x14ac:dyDescent="0.3">
      <c r="A2639">
        <v>2578670</v>
      </c>
      <c r="B2639">
        <v>1</v>
      </c>
      <c r="C2639" t="s">
        <v>80</v>
      </c>
      <c r="D2639" t="s">
        <v>105</v>
      </c>
      <c r="E2639" t="s">
        <v>171</v>
      </c>
      <c r="F2639" t="s">
        <v>7709</v>
      </c>
      <c r="G2639" t="s">
        <v>202</v>
      </c>
      <c r="H2639" t="s">
        <v>157</v>
      </c>
      <c r="I2639" t="s">
        <v>136</v>
      </c>
      <c r="J2639" t="s">
        <v>137</v>
      </c>
      <c r="K2639" t="s">
        <v>138</v>
      </c>
      <c r="L2639" t="s">
        <v>7710</v>
      </c>
      <c r="M2639" t="s">
        <v>7711</v>
      </c>
      <c r="N2639">
        <v>0.77111111099999996</v>
      </c>
      <c r="O2639">
        <v>0</v>
      </c>
      <c r="P2639">
        <v>21</v>
      </c>
      <c r="Q2639">
        <v>0</v>
      </c>
      <c r="R2639">
        <v>14</v>
      </c>
      <c r="S2639">
        <v>0</v>
      </c>
      <c r="T2639">
        <v>8</v>
      </c>
      <c r="U2639">
        <v>0</v>
      </c>
      <c r="V2639">
        <v>0</v>
      </c>
      <c r="W2639">
        <v>0</v>
      </c>
      <c r="X2639">
        <v>2.1586183174384503</v>
      </c>
      <c r="Y2639">
        <v>0</v>
      </c>
      <c r="Z2639">
        <v>7.0105017543207993</v>
      </c>
      <c r="AA2639">
        <v>0</v>
      </c>
      <c r="AB2639">
        <v>9.1956883405804604</v>
      </c>
      <c r="AC2639">
        <v>0</v>
      </c>
      <c r="AD2639">
        <v>0</v>
      </c>
      <c r="AE2639">
        <v>18.364808412339709</v>
      </c>
    </row>
    <row r="2640" spans="1:31" x14ac:dyDescent="0.3">
      <c r="A2640">
        <v>2578129</v>
      </c>
      <c r="B2640">
        <v>1</v>
      </c>
      <c r="C2640" t="s">
        <v>80</v>
      </c>
      <c r="D2640" t="s">
        <v>83</v>
      </c>
      <c r="E2640" t="s">
        <v>184</v>
      </c>
      <c r="F2640" t="s">
        <v>7712</v>
      </c>
      <c r="G2640" t="s">
        <v>134</v>
      </c>
      <c r="H2640" t="s">
        <v>135</v>
      </c>
      <c r="I2640" t="s">
        <v>136</v>
      </c>
      <c r="J2640" t="s">
        <v>137</v>
      </c>
      <c r="K2640" t="s">
        <v>138</v>
      </c>
      <c r="L2640" t="s">
        <v>7713</v>
      </c>
      <c r="M2640" t="s">
        <v>7714</v>
      </c>
      <c r="N2640">
        <v>0.12555555500000001</v>
      </c>
      <c r="O2640">
        <v>1</v>
      </c>
      <c r="P2640">
        <v>2686</v>
      </c>
      <c r="Q2640">
        <v>0</v>
      </c>
      <c r="R2640">
        <v>40</v>
      </c>
      <c r="S2640">
        <v>29</v>
      </c>
      <c r="T2640">
        <v>649</v>
      </c>
      <c r="U2640">
        <v>13</v>
      </c>
      <c r="V2640">
        <v>19</v>
      </c>
      <c r="W2640">
        <v>0.87707223224333997</v>
      </c>
      <c r="X2640">
        <v>84.892305571425936</v>
      </c>
      <c r="Y2640">
        <v>0</v>
      </c>
      <c r="Z2640">
        <v>3.6363050952148663</v>
      </c>
      <c r="AA2640">
        <v>33.670240874313471</v>
      </c>
      <c r="AB2640">
        <v>169.97044310788726</v>
      </c>
      <c r="AC2640">
        <v>255.5866446510978</v>
      </c>
      <c r="AD2640">
        <v>120.34252841718869</v>
      </c>
      <c r="AE2640">
        <v>668.9755399493713</v>
      </c>
    </row>
    <row r="2641" spans="1:31" x14ac:dyDescent="0.3">
      <c r="A2641">
        <v>2578627</v>
      </c>
      <c r="B2641">
        <v>1</v>
      </c>
      <c r="C2641" t="s">
        <v>80</v>
      </c>
      <c r="D2641" t="s">
        <v>104</v>
      </c>
      <c r="E2641" t="s">
        <v>155</v>
      </c>
      <c r="F2641" t="s">
        <v>7715</v>
      </c>
      <c r="G2641" t="s">
        <v>202</v>
      </c>
      <c r="H2641" t="s">
        <v>157</v>
      </c>
      <c r="I2641" t="s">
        <v>136</v>
      </c>
      <c r="J2641" t="s">
        <v>137</v>
      </c>
      <c r="K2641" t="s">
        <v>138</v>
      </c>
      <c r="L2641" t="s">
        <v>7716</v>
      </c>
      <c r="M2641" t="s">
        <v>7717</v>
      </c>
      <c r="N2641">
        <v>2.4049999999999998</v>
      </c>
      <c r="O2641">
        <v>0</v>
      </c>
      <c r="P2641">
        <v>6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1.9050097921585805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1.9050097921585805</v>
      </c>
    </row>
    <row r="2642" spans="1:31" x14ac:dyDescent="0.3">
      <c r="A2642">
        <v>2577751</v>
      </c>
      <c r="B2642">
        <v>1</v>
      </c>
      <c r="C2642" t="s">
        <v>80</v>
      </c>
      <c r="D2642" t="s">
        <v>104</v>
      </c>
      <c r="E2642" t="s">
        <v>141</v>
      </c>
      <c r="F2642" t="s">
        <v>1271</v>
      </c>
      <c r="G2642" t="s">
        <v>134</v>
      </c>
      <c r="H2642" t="s">
        <v>135</v>
      </c>
      <c r="I2642" t="s">
        <v>136</v>
      </c>
      <c r="J2642" t="s">
        <v>137</v>
      </c>
      <c r="K2642" t="s">
        <v>138</v>
      </c>
      <c r="L2642" t="s">
        <v>7718</v>
      </c>
      <c r="M2642" t="s">
        <v>7719</v>
      </c>
      <c r="N2642">
        <v>0.48055555500000002</v>
      </c>
      <c r="O2642">
        <v>43</v>
      </c>
      <c r="P2642">
        <v>3181</v>
      </c>
      <c r="Q2642">
        <v>126</v>
      </c>
      <c r="R2642">
        <v>207</v>
      </c>
      <c r="S2642">
        <v>59</v>
      </c>
      <c r="T2642">
        <v>408</v>
      </c>
      <c r="U2642">
        <v>2</v>
      </c>
      <c r="V2642">
        <v>1</v>
      </c>
      <c r="W2642">
        <v>19.960220945690367</v>
      </c>
      <c r="X2642">
        <v>269.65620600602205</v>
      </c>
      <c r="Y2642">
        <v>58.84055144077292</v>
      </c>
      <c r="Z2642">
        <v>51.512849813956336</v>
      </c>
      <c r="AA2642">
        <v>79.104287779466119</v>
      </c>
      <c r="AB2642">
        <v>90.318723169158972</v>
      </c>
      <c r="AC2642">
        <v>0.64742637571600004</v>
      </c>
      <c r="AD2642">
        <v>0.79181144198399989</v>
      </c>
      <c r="AE2642">
        <v>570.8320769727668</v>
      </c>
    </row>
    <row r="2643" spans="1:31" x14ac:dyDescent="0.3">
      <c r="A2643">
        <v>2578292</v>
      </c>
      <c r="B2643">
        <v>1</v>
      </c>
      <c r="C2643" t="s">
        <v>81</v>
      </c>
      <c r="D2643" t="s">
        <v>113</v>
      </c>
      <c r="E2643" t="s">
        <v>184</v>
      </c>
      <c r="F2643" t="s">
        <v>7720</v>
      </c>
      <c r="G2643" t="s">
        <v>149</v>
      </c>
      <c r="H2643" t="s">
        <v>135</v>
      </c>
      <c r="I2643" t="s">
        <v>136</v>
      </c>
      <c r="J2643" t="s">
        <v>137</v>
      </c>
      <c r="K2643" t="s">
        <v>138</v>
      </c>
      <c r="L2643" t="s">
        <v>7721</v>
      </c>
      <c r="M2643" t="s">
        <v>7722</v>
      </c>
      <c r="N2643">
        <v>0.72444444399999997</v>
      </c>
      <c r="O2643">
        <v>0</v>
      </c>
      <c r="P2643">
        <v>90</v>
      </c>
      <c r="Q2643">
        <v>0</v>
      </c>
      <c r="R2643">
        <v>52</v>
      </c>
      <c r="S2643">
        <v>0</v>
      </c>
      <c r="T2643">
        <v>2</v>
      </c>
      <c r="U2643">
        <v>0</v>
      </c>
      <c r="V2643">
        <v>0</v>
      </c>
      <c r="W2643">
        <v>0</v>
      </c>
      <c r="X2643">
        <v>8.9997202620656651</v>
      </c>
      <c r="Y2643">
        <v>0</v>
      </c>
      <c r="Z2643">
        <v>15.640281242683383</v>
      </c>
      <c r="AA2643">
        <v>0</v>
      </c>
      <c r="AB2643">
        <v>2.6482038199292104</v>
      </c>
      <c r="AC2643">
        <v>0</v>
      </c>
      <c r="AD2643">
        <v>0</v>
      </c>
      <c r="AE2643">
        <v>27.288205324678259</v>
      </c>
    </row>
    <row r="2644" spans="1:31" x14ac:dyDescent="0.3">
      <c r="A2644">
        <v>2577794</v>
      </c>
      <c r="B2644">
        <v>1</v>
      </c>
      <c r="C2644" t="s">
        <v>80</v>
      </c>
      <c r="D2644" t="s">
        <v>88</v>
      </c>
      <c r="E2644" t="s">
        <v>175</v>
      </c>
      <c r="F2644" t="s">
        <v>7723</v>
      </c>
      <c r="G2644" t="s">
        <v>190</v>
      </c>
      <c r="H2644" t="s">
        <v>157</v>
      </c>
      <c r="I2644" t="s">
        <v>136</v>
      </c>
      <c r="J2644" t="s">
        <v>137</v>
      </c>
      <c r="K2644" t="s">
        <v>138</v>
      </c>
      <c r="L2644" t="s">
        <v>7724</v>
      </c>
      <c r="M2644" t="s">
        <v>7725</v>
      </c>
      <c r="N2644">
        <v>1.907777777</v>
      </c>
      <c r="O2644">
        <v>0</v>
      </c>
      <c r="P2644">
        <v>25</v>
      </c>
      <c r="Q2644">
        <v>0</v>
      </c>
      <c r="R2644">
        <v>0</v>
      </c>
      <c r="S2644">
        <v>0</v>
      </c>
      <c r="T2644">
        <v>10</v>
      </c>
      <c r="U2644">
        <v>0</v>
      </c>
      <c r="V2644">
        <v>0</v>
      </c>
      <c r="W2644">
        <v>0</v>
      </c>
      <c r="X2644">
        <v>10.013363764210304</v>
      </c>
      <c r="Y2644">
        <v>0</v>
      </c>
      <c r="Z2644">
        <v>0</v>
      </c>
      <c r="AA2644">
        <v>0</v>
      </c>
      <c r="AB2644">
        <v>40.947988739107728</v>
      </c>
      <c r="AC2644">
        <v>0</v>
      </c>
      <c r="AD2644">
        <v>0</v>
      </c>
      <c r="AE2644">
        <v>50.961352503318032</v>
      </c>
    </row>
    <row r="2645" spans="1:31" x14ac:dyDescent="0.3">
      <c r="A2645">
        <v>2577920</v>
      </c>
      <c r="B2645">
        <v>1</v>
      </c>
      <c r="C2645" t="s">
        <v>81</v>
      </c>
      <c r="D2645" t="s">
        <v>112</v>
      </c>
      <c r="E2645" t="s">
        <v>155</v>
      </c>
      <c r="F2645" t="s">
        <v>2561</v>
      </c>
      <c r="G2645" t="s">
        <v>194</v>
      </c>
      <c r="H2645" t="s">
        <v>157</v>
      </c>
      <c r="I2645" t="s">
        <v>136</v>
      </c>
      <c r="J2645" t="s">
        <v>137</v>
      </c>
      <c r="K2645" t="s">
        <v>144</v>
      </c>
      <c r="L2645" t="s">
        <v>7726</v>
      </c>
      <c r="M2645" t="s">
        <v>7727</v>
      </c>
      <c r="N2645">
        <v>8.1736111109999996</v>
      </c>
      <c r="O2645">
        <v>0</v>
      </c>
      <c r="P2645">
        <v>215</v>
      </c>
      <c r="Q2645">
        <v>0</v>
      </c>
      <c r="R2645">
        <v>34</v>
      </c>
      <c r="S2645">
        <v>0</v>
      </c>
      <c r="T2645">
        <v>60</v>
      </c>
      <c r="U2645">
        <v>0</v>
      </c>
      <c r="V2645">
        <v>0</v>
      </c>
      <c r="W2645">
        <v>0</v>
      </c>
      <c r="X2645">
        <v>324.23685383972622</v>
      </c>
      <c r="Y2645">
        <v>0</v>
      </c>
      <c r="Z2645">
        <v>33.175285354066297</v>
      </c>
      <c r="AA2645">
        <v>0</v>
      </c>
      <c r="AB2645">
        <v>201.74786405835158</v>
      </c>
      <c r="AC2645">
        <v>0</v>
      </c>
      <c r="AD2645">
        <v>0</v>
      </c>
      <c r="AE2645">
        <v>559.16000325214418</v>
      </c>
    </row>
    <row r="2646" spans="1:31" x14ac:dyDescent="0.3">
      <c r="A2646">
        <v>2577820</v>
      </c>
      <c r="B2646">
        <v>1</v>
      </c>
      <c r="C2646" t="s">
        <v>80</v>
      </c>
      <c r="D2646" t="s">
        <v>101</v>
      </c>
      <c r="E2646" t="s">
        <v>184</v>
      </c>
      <c r="F2646" t="s">
        <v>7728</v>
      </c>
      <c r="G2646" t="s">
        <v>149</v>
      </c>
      <c r="H2646" t="s">
        <v>135</v>
      </c>
      <c r="I2646" t="s">
        <v>136</v>
      </c>
      <c r="J2646" t="s">
        <v>137</v>
      </c>
      <c r="K2646" t="s">
        <v>138</v>
      </c>
      <c r="L2646" t="s">
        <v>7729</v>
      </c>
      <c r="M2646" t="s">
        <v>7730</v>
      </c>
      <c r="N2646">
        <v>5.8202777770000003</v>
      </c>
      <c r="O2646">
        <v>7</v>
      </c>
      <c r="P2646">
        <v>88</v>
      </c>
      <c r="Q2646">
        <v>0</v>
      </c>
      <c r="R2646">
        <v>15</v>
      </c>
      <c r="S2646">
        <v>6</v>
      </c>
      <c r="T2646">
        <v>20</v>
      </c>
      <c r="U2646">
        <v>0</v>
      </c>
      <c r="V2646">
        <v>0</v>
      </c>
      <c r="W2646">
        <v>72.808594610225597</v>
      </c>
      <c r="X2646">
        <v>144.48204602045547</v>
      </c>
      <c r="Y2646">
        <v>0</v>
      </c>
      <c r="Z2646">
        <v>51.990453439134093</v>
      </c>
      <c r="AA2646">
        <v>365.15150286440337</v>
      </c>
      <c r="AB2646">
        <v>98.875111846192084</v>
      </c>
      <c r="AC2646">
        <v>0</v>
      </c>
      <c r="AD2646">
        <v>0</v>
      </c>
      <c r="AE2646">
        <v>733.30770878041062</v>
      </c>
    </row>
    <row r="2647" spans="1:31" x14ac:dyDescent="0.3">
      <c r="A2647">
        <v>2578112</v>
      </c>
      <c r="B2647">
        <v>1</v>
      </c>
      <c r="C2647" t="s">
        <v>80</v>
      </c>
      <c r="D2647" t="s">
        <v>84</v>
      </c>
      <c r="E2647" t="s">
        <v>166</v>
      </c>
      <c r="F2647" t="s">
        <v>7731</v>
      </c>
      <c r="G2647" t="s">
        <v>311</v>
      </c>
      <c r="H2647" t="s">
        <v>157</v>
      </c>
      <c r="I2647" t="s">
        <v>136</v>
      </c>
      <c r="J2647" t="s">
        <v>3</v>
      </c>
      <c r="K2647" t="s">
        <v>138</v>
      </c>
      <c r="L2647" t="s">
        <v>7732</v>
      </c>
      <c r="M2647" t="s">
        <v>7733</v>
      </c>
      <c r="N2647">
        <v>4.0049999999999999</v>
      </c>
      <c r="O2647">
        <v>0</v>
      </c>
      <c r="P2647">
        <v>9</v>
      </c>
      <c r="Q2647">
        <v>0</v>
      </c>
      <c r="R2647">
        <v>0</v>
      </c>
      <c r="S2647">
        <v>0</v>
      </c>
      <c r="T2647">
        <v>1</v>
      </c>
      <c r="U2647">
        <v>0</v>
      </c>
      <c r="V2647">
        <v>0</v>
      </c>
      <c r="W2647">
        <v>0</v>
      </c>
      <c r="X2647">
        <v>6.044717959387941</v>
      </c>
      <c r="Y2647">
        <v>0</v>
      </c>
      <c r="Z2647">
        <v>0</v>
      </c>
      <c r="AA2647">
        <v>0</v>
      </c>
      <c r="AB2647">
        <v>8.8932265649055555</v>
      </c>
      <c r="AC2647">
        <v>0</v>
      </c>
      <c r="AD2647">
        <v>0</v>
      </c>
      <c r="AE2647">
        <v>14.937944524293496</v>
      </c>
    </row>
    <row r="2648" spans="1:31" x14ac:dyDescent="0.3">
      <c r="A2648">
        <v>2578896</v>
      </c>
      <c r="B2648">
        <v>1</v>
      </c>
      <c r="C2648" t="s">
        <v>80</v>
      </c>
      <c r="D2648" t="s">
        <v>97</v>
      </c>
      <c r="E2648" t="s">
        <v>171</v>
      </c>
      <c r="F2648" t="s">
        <v>7734</v>
      </c>
      <c r="G2648" t="s">
        <v>190</v>
      </c>
      <c r="H2648" t="s">
        <v>157</v>
      </c>
      <c r="I2648" t="s">
        <v>136</v>
      </c>
      <c r="J2648" t="s">
        <v>137</v>
      </c>
      <c r="K2648" t="s">
        <v>138</v>
      </c>
      <c r="L2648" t="s">
        <v>7735</v>
      </c>
      <c r="M2648" t="s">
        <v>7736</v>
      </c>
      <c r="N2648">
        <v>1.6597222220000001</v>
      </c>
      <c r="O2648">
        <v>0</v>
      </c>
      <c r="P2648">
        <v>52</v>
      </c>
      <c r="Q2648">
        <v>0</v>
      </c>
      <c r="R2648">
        <v>6</v>
      </c>
      <c r="S2648">
        <v>0</v>
      </c>
      <c r="T2648">
        <v>6</v>
      </c>
      <c r="U2648">
        <v>0</v>
      </c>
      <c r="V2648">
        <v>0</v>
      </c>
      <c r="W2648">
        <v>0</v>
      </c>
      <c r="X2648">
        <v>11.985316476432768</v>
      </c>
      <c r="Y2648">
        <v>0</v>
      </c>
      <c r="Z2648">
        <v>0.54707072989112082</v>
      </c>
      <c r="AA2648">
        <v>0</v>
      </c>
      <c r="AB2648">
        <v>18.065628653858486</v>
      </c>
      <c r="AC2648">
        <v>0</v>
      </c>
      <c r="AD2648">
        <v>0</v>
      </c>
      <c r="AE2648">
        <v>30.598015860182375</v>
      </c>
    </row>
    <row r="2649" spans="1:31" x14ac:dyDescent="0.3">
      <c r="A2649">
        <v>2578796</v>
      </c>
      <c r="B2649">
        <v>1</v>
      </c>
      <c r="C2649" t="s">
        <v>80</v>
      </c>
      <c r="D2649" t="s">
        <v>106</v>
      </c>
      <c r="E2649" t="s">
        <v>184</v>
      </c>
      <c r="F2649" t="s">
        <v>7737</v>
      </c>
      <c r="G2649" t="s">
        <v>1218</v>
      </c>
      <c r="H2649" t="s">
        <v>135</v>
      </c>
      <c r="I2649" t="s">
        <v>136</v>
      </c>
      <c r="J2649" t="s">
        <v>137</v>
      </c>
      <c r="K2649" t="s">
        <v>138</v>
      </c>
      <c r="L2649" t="s">
        <v>7738</v>
      </c>
      <c r="M2649" t="s">
        <v>7739</v>
      </c>
      <c r="N2649">
        <v>5.625</v>
      </c>
      <c r="O2649">
        <v>0</v>
      </c>
      <c r="P2649">
        <v>0</v>
      </c>
      <c r="Q2649">
        <v>0</v>
      </c>
      <c r="R2649">
        <v>5</v>
      </c>
      <c r="S2649">
        <v>0</v>
      </c>
      <c r="T2649">
        <v>2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61.488662712417558</v>
      </c>
      <c r="AA2649">
        <v>0</v>
      </c>
      <c r="AB2649">
        <v>74.688831608210748</v>
      </c>
      <c r="AC2649">
        <v>0</v>
      </c>
      <c r="AD2649">
        <v>0</v>
      </c>
      <c r="AE2649">
        <v>136.17749432062831</v>
      </c>
    </row>
    <row r="2650" spans="1:31" x14ac:dyDescent="0.3">
      <c r="A2650">
        <v>2578647</v>
      </c>
      <c r="B2650">
        <v>1</v>
      </c>
      <c r="C2650" t="s">
        <v>81</v>
      </c>
      <c r="D2650" t="s">
        <v>118</v>
      </c>
      <c r="E2650" t="s">
        <v>166</v>
      </c>
      <c r="F2650" t="s">
        <v>7740</v>
      </c>
      <c r="G2650" t="s">
        <v>181</v>
      </c>
      <c r="H2650" t="s">
        <v>157</v>
      </c>
      <c r="I2650" t="s">
        <v>136</v>
      </c>
      <c r="J2650" t="s">
        <v>137</v>
      </c>
      <c r="K2650" t="s">
        <v>138</v>
      </c>
      <c r="L2650" t="s">
        <v>7741</v>
      </c>
      <c r="M2650" t="s">
        <v>7742</v>
      </c>
      <c r="N2650">
        <v>2.25</v>
      </c>
      <c r="O2650">
        <v>0</v>
      </c>
      <c r="P2650">
        <v>4</v>
      </c>
      <c r="Q2650">
        <v>0</v>
      </c>
      <c r="R2650">
        <v>0</v>
      </c>
      <c r="S2650">
        <v>0</v>
      </c>
      <c r="T2650">
        <v>2</v>
      </c>
      <c r="U2650">
        <v>0</v>
      </c>
      <c r="V2650">
        <v>0</v>
      </c>
      <c r="W2650">
        <v>0</v>
      </c>
      <c r="X2650">
        <v>0.78280437421004012</v>
      </c>
      <c r="Y2650">
        <v>0</v>
      </c>
      <c r="Z2650">
        <v>0</v>
      </c>
      <c r="AA2650">
        <v>0</v>
      </c>
      <c r="AB2650">
        <v>0.80808698352555675</v>
      </c>
      <c r="AC2650">
        <v>0</v>
      </c>
      <c r="AD2650">
        <v>0</v>
      </c>
      <c r="AE2650">
        <v>1.5908913577355968</v>
      </c>
    </row>
    <row r="2651" spans="1:31" x14ac:dyDescent="0.3">
      <c r="A2651">
        <v>2578690</v>
      </c>
      <c r="B2651">
        <v>1</v>
      </c>
      <c r="C2651" t="s">
        <v>80</v>
      </c>
      <c r="D2651" t="s">
        <v>101</v>
      </c>
      <c r="E2651" t="s">
        <v>171</v>
      </c>
      <c r="F2651" t="s">
        <v>7743</v>
      </c>
      <c r="G2651" t="s">
        <v>190</v>
      </c>
      <c r="H2651" t="s">
        <v>157</v>
      </c>
      <c r="I2651" t="s">
        <v>136</v>
      </c>
      <c r="J2651" t="s">
        <v>137</v>
      </c>
      <c r="K2651" t="s">
        <v>138</v>
      </c>
      <c r="L2651" t="s">
        <v>7744</v>
      </c>
      <c r="M2651" t="s">
        <v>7745</v>
      </c>
      <c r="N2651">
        <v>2.5897222219999998</v>
      </c>
      <c r="O2651">
        <v>0</v>
      </c>
      <c r="P2651">
        <v>15</v>
      </c>
      <c r="Q2651">
        <v>0</v>
      </c>
      <c r="R2651">
        <v>0</v>
      </c>
      <c r="S2651">
        <v>0</v>
      </c>
      <c r="T2651">
        <v>4</v>
      </c>
      <c r="U2651">
        <v>0</v>
      </c>
      <c r="V2651">
        <v>0</v>
      </c>
      <c r="W2651">
        <v>0</v>
      </c>
      <c r="X2651">
        <v>17.548822625917214</v>
      </c>
      <c r="Y2651">
        <v>0</v>
      </c>
      <c r="Z2651">
        <v>0</v>
      </c>
      <c r="AA2651">
        <v>0</v>
      </c>
      <c r="AB2651">
        <v>8.822008014545851</v>
      </c>
      <c r="AC2651">
        <v>0</v>
      </c>
      <c r="AD2651">
        <v>0</v>
      </c>
      <c r="AE2651">
        <v>26.370830640463065</v>
      </c>
    </row>
    <row r="2652" spans="1:31" x14ac:dyDescent="0.3">
      <c r="A2652">
        <v>2578006</v>
      </c>
      <c r="B2652">
        <v>1</v>
      </c>
      <c r="C2652" t="s">
        <v>81</v>
      </c>
      <c r="D2652" t="s">
        <v>115</v>
      </c>
      <c r="E2652" t="s">
        <v>155</v>
      </c>
      <c r="F2652" t="s">
        <v>7746</v>
      </c>
      <c r="G2652" t="s">
        <v>301</v>
      </c>
      <c r="H2652" t="s">
        <v>157</v>
      </c>
      <c r="I2652" t="s">
        <v>136</v>
      </c>
      <c r="J2652" t="s">
        <v>137</v>
      </c>
      <c r="K2652" t="s">
        <v>144</v>
      </c>
      <c r="L2652" t="s">
        <v>7747</v>
      </c>
      <c r="M2652" t="s">
        <v>7748</v>
      </c>
      <c r="N2652">
        <v>7.1627777769999996</v>
      </c>
      <c r="O2652">
        <v>0</v>
      </c>
      <c r="P2652">
        <v>112</v>
      </c>
      <c r="Q2652">
        <v>0</v>
      </c>
      <c r="R2652">
        <v>9</v>
      </c>
      <c r="S2652">
        <v>0</v>
      </c>
      <c r="T2652">
        <v>9</v>
      </c>
      <c r="U2652">
        <v>0</v>
      </c>
      <c r="V2652">
        <v>0</v>
      </c>
      <c r="W2652">
        <v>0</v>
      </c>
      <c r="X2652">
        <v>80.922705952882453</v>
      </c>
      <c r="Y2652">
        <v>0</v>
      </c>
      <c r="Z2652">
        <v>8.3192715716758148</v>
      </c>
      <c r="AA2652">
        <v>0</v>
      </c>
      <c r="AB2652">
        <v>3.5808159971332207</v>
      </c>
      <c r="AC2652">
        <v>0</v>
      </c>
      <c r="AD2652">
        <v>0</v>
      </c>
      <c r="AE2652">
        <v>92.82279352169148</v>
      </c>
    </row>
    <row r="2653" spans="1:31" x14ac:dyDescent="0.3">
      <c r="A2653">
        <v>2577757</v>
      </c>
      <c r="B2653">
        <v>1</v>
      </c>
      <c r="C2653" t="s">
        <v>80</v>
      </c>
      <c r="D2653" t="s">
        <v>97</v>
      </c>
      <c r="E2653" t="s">
        <v>166</v>
      </c>
      <c r="F2653" t="s">
        <v>7749</v>
      </c>
      <c r="G2653" t="s">
        <v>168</v>
      </c>
      <c r="H2653" t="s">
        <v>157</v>
      </c>
      <c r="I2653" t="s">
        <v>136</v>
      </c>
      <c r="J2653" t="s">
        <v>137</v>
      </c>
      <c r="K2653" t="s">
        <v>138</v>
      </c>
      <c r="L2653" t="s">
        <v>7750</v>
      </c>
      <c r="M2653" t="s">
        <v>7751</v>
      </c>
      <c r="N2653">
        <v>7.2005555550000002</v>
      </c>
      <c r="O2653">
        <v>0</v>
      </c>
      <c r="P2653">
        <v>1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1.7513926886688052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1.7513926886688052</v>
      </c>
    </row>
    <row r="2654" spans="1:31" x14ac:dyDescent="0.3">
      <c r="A2654">
        <v>2578805</v>
      </c>
      <c r="B2654">
        <v>1</v>
      </c>
      <c r="C2654" t="s">
        <v>81</v>
      </c>
      <c r="D2654" t="s">
        <v>128</v>
      </c>
      <c r="E2654" t="s">
        <v>141</v>
      </c>
      <c r="F2654" t="s">
        <v>7752</v>
      </c>
      <c r="G2654" t="s">
        <v>134</v>
      </c>
      <c r="H2654" t="s">
        <v>135</v>
      </c>
      <c r="I2654" t="s">
        <v>136</v>
      </c>
      <c r="J2654" t="s">
        <v>137</v>
      </c>
      <c r="K2654" t="s">
        <v>138</v>
      </c>
      <c r="L2654" t="s">
        <v>7753</v>
      </c>
      <c r="M2654" t="s">
        <v>7754</v>
      </c>
      <c r="N2654">
        <v>1.661944444</v>
      </c>
      <c r="O2654">
        <v>0</v>
      </c>
      <c r="P2654">
        <v>562</v>
      </c>
      <c r="Q2654">
        <v>1</v>
      </c>
      <c r="R2654">
        <v>70</v>
      </c>
      <c r="S2654">
        <v>3</v>
      </c>
      <c r="T2654">
        <v>127</v>
      </c>
      <c r="U2654">
        <v>1</v>
      </c>
      <c r="V2654">
        <v>0</v>
      </c>
      <c r="W2654">
        <v>0</v>
      </c>
      <c r="X2654">
        <v>169.68239787237275</v>
      </c>
      <c r="Y2654">
        <v>67.637538488722129</v>
      </c>
      <c r="Z2654">
        <v>76.146759579471023</v>
      </c>
      <c r="AA2654">
        <v>8.5302372486158582</v>
      </c>
      <c r="AB2654">
        <v>103.76723857541425</v>
      </c>
      <c r="AC2654">
        <v>31.788177200620808</v>
      </c>
      <c r="AD2654">
        <v>0</v>
      </c>
      <c r="AE2654">
        <v>457.55234896521677</v>
      </c>
    </row>
    <row r="2655" spans="1:31" x14ac:dyDescent="0.3">
      <c r="A2655">
        <v>2578450</v>
      </c>
      <c r="B2655">
        <v>1</v>
      </c>
      <c r="C2655" t="s">
        <v>80</v>
      </c>
      <c r="D2655" t="s">
        <v>83</v>
      </c>
      <c r="E2655" t="s">
        <v>166</v>
      </c>
      <c r="F2655" t="s">
        <v>7755</v>
      </c>
      <c r="G2655" t="s">
        <v>168</v>
      </c>
      <c r="H2655" t="s">
        <v>157</v>
      </c>
      <c r="I2655" t="s">
        <v>136</v>
      </c>
      <c r="J2655" t="s">
        <v>137</v>
      </c>
      <c r="K2655" t="s">
        <v>138</v>
      </c>
      <c r="L2655" t="s">
        <v>7756</v>
      </c>
      <c r="M2655" t="s">
        <v>7757</v>
      </c>
      <c r="N2655">
        <v>4.83</v>
      </c>
      <c r="O2655">
        <v>0</v>
      </c>
      <c r="P2655">
        <v>5</v>
      </c>
      <c r="Q2655">
        <v>0</v>
      </c>
      <c r="R2655">
        <v>0</v>
      </c>
      <c r="S2655">
        <v>0</v>
      </c>
      <c r="T2655">
        <v>1</v>
      </c>
      <c r="U2655">
        <v>0</v>
      </c>
      <c r="V2655">
        <v>0</v>
      </c>
      <c r="W2655">
        <v>0</v>
      </c>
      <c r="X2655">
        <v>7.2612012214899009</v>
      </c>
      <c r="Y2655">
        <v>0</v>
      </c>
      <c r="Z2655">
        <v>0</v>
      </c>
      <c r="AA2655">
        <v>0</v>
      </c>
      <c r="AB2655">
        <v>109.3780096392627</v>
      </c>
      <c r="AC2655">
        <v>0</v>
      </c>
      <c r="AD2655">
        <v>0</v>
      </c>
      <c r="AE2655">
        <v>116.6392108607526</v>
      </c>
    </row>
    <row r="2656" spans="1:31" x14ac:dyDescent="0.3">
      <c r="A2656">
        <v>2578427</v>
      </c>
      <c r="B2656">
        <v>1</v>
      </c>
      <c r="C2656" t="s">
        <v>81</v>
      </c>
      <c r="D2656" t="s">
        <v>114</v>
      </c>
      <c r="E2656" t="s">
        <v>184</v>
      </c>
      <c r="F2656" t="s">
        <v>7758</v>
      </c>
      <c r="G2656" t="s">
        <v>134</v>
      </c>
      <c r="H2656" t="s">
        <v>135</v>
      </c>
      <c r="I2656" t="s">
        <v>136</v>
      </c>
      <c r="J2656" t="s">
        <v>137</v>
      </c>
      <c r="K2656" t="s">
        <v>138</v>
      </c>
      <c r="L2656" t="s">
        <v>7759</v>
      </c>
      <c r="M2656" t="s">
        <v>7760</v>
      </c>
      <c r="N2656">
        <v>7.5361111110000003</v>
      </c>
      <c r="O2656">
        <v>2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3.3369933181600002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3.3369933181600002</v>
      </c>
    </row>
    <row r="2657" spans="1:31" x14ac:dyDescent="0.3">
      <c r="A2657">
        <v>2577763</v>
      </c>
      <c r="B2657">
        <v>1</v>
      </c>
      <c r="C2657" t="s">
        <v>81</v>
      </c>
      <c r="D2657" t="s">
        <v>118</v>
      </c>
      <c r="E2657" t="s">
        <v>147</v>
      </c>
      <c r="F2657" t="s">
        <v>7761</v>
      </c>
      <c r="G2657" t="s">
        <v>134</v>
      </c>
      <c r="H2657" t="s">
        <v>135</v>
      </c>
      <c r="I2657" t="s">
        <v>136</v>
      </c>
      <c r="J2657" t="s">
        <v>137</v>
      </c>
      <c r="K2657" t="s">
        <v>138</v>
      </c>
      <c r="L2657" t="s">
        <v>7762</v>
      </c>
      <c r="M2657" t="s">
        <v>7763</v>
      </c>
      <c r="N2657">
        <v>2.8255555550000002</v>
      </c>
      <c r="O2657">
        <v>5</v>
      </c>
      <c r="P2657">
        <v>401</v>
      </c>
      <c r="Q2657">
        <v>163</v>
      </c>
      <c r="R2657">
        <v>325</v>
      </c>
      <c r="S2657">
        <v>17</v>
      </c>
      <c r="T2657">
        <v>51</v>
      </c>
      <c r="U2657">
        <v>1</v>
      </c>
      <c r="V2657">
        <v>0</v>
      </c>
      <c r="W2657">
        <v>2.4768852194855651</v>
      </c>
      <c r="X2657">
        <v>190.3802841713036</v>
      </c>
      <c r="Y2657">
        <v>2219.9946420025894</v>
      </c>
      <c r="Z2657">
        <v>2853.1948426880585</v>
      </c>
      <c r="AA2657">
        <v>99.441253831440179</v>
      </c>
      <c r="AB2657">
        <v>156.90839947836909</v>
      </c>
      <c r="AC2657">
        <v>585.73233866435351</v>
      </c>
      <c r="AD2657">
        <v>0</v>
      </c>
      <c r="AE2657">
        <v>6108.1286460556003</v>
      </c>
    </row>
    <row r="2658" spans="1:31" x14ac:dyDescent="0.3">
      <c r="A2658">
        <v>2578613</v>
      </c>
      <c r="B2658">
        <v>1</v>
      </c>
      <c r="C2658" t="s">
        <v>81</v>
      </c>
      <c r="D2658" t="s">
        <v>127</v>
      </c>
      <c r="E2658" t="s">
        <v>184</v>
      </c>
      <c r="F2658" t="s">
        <v>7764</v>
      </c>
      <c r="G2658" t="s">
        <v>134</v>
      </c>
      <c r="H2658" t="s">
        <v>135</v>
      </c>
      <c r="I2658" t="s">
        <v>136</v>
      </c>
      <c r="J2658" t="s">
        <v>137</v>
      </c>
      <c r="K2658" t="s">
        <v>138</v>
      </c>
      <c r="L2658" t="s">
        <v>7765</v>
      </c>
      <c r="M2658" t="s">
        <v>7766</v>
      </c>
      <c r="N2658">
        <v>4.7516666660000002</v>
      </c>
      <c r="O2658">
        <v>1</v>
      </c>
      <c r="P2658">
        <v>414</v>
      </c>
      <c r="Q2658">
        <v>1</v>
      </c>
      <c r="R2658">
        <v>40</v>
      </c>
      <c r="S2658">
        <v>0</v>
      </c>
      <c r="T2658">
        <v>70</v>
      </c>
      <c r="U2658">
        <v>0</v>
      </c>
      <c r="V2658">
        <v>0</v>
      </c>
      <c r="W2658">
        <v>1.08434522964</v>
      </c>
      <c r="X2658">
        <v>377.61907619281328</v>
      </c>
      <c r="Y2658">
        <v>11.394418937619319</v>
      </c>
      <c r="Z2658">
        <v>208.18893319010871</v>
      </c>
      <c r="AA2658">
        <v>0</v>
      </c>
      <c r="AB2658">
        <v>245.3429781901612</v>
      </c>
      <c r="AC2658">
        <v>0</v>
      </c>
      <c r="AD2658">
        <v>0</v>
      </c>
      <c r="AE2658">
        <v>843.6297517403425</v>
      </c>
    </row>
    <row r="2659" spans="1:31" x14ac:dyDescent="0.3">
      <c r="A2659">
        <v>2577972</v>
      </c>
      <c r="B2659">
        <v>1</v>
      </c>
      <c r="C2659" t="s">
        <v>81</v>
      </c>
      <c r="D2659" t="s">
        <v>118</v>
      </c>
      <c r="E2659" t="s">
        <v>171</v>
      </c>
      <c r="F2659" t="s">
        <v>7767</v>
      </c>
      <c r="G2659" t="s">
        <v>190</v>
      </c>
      <c r="H2659" t="s">
        <v>157</v>
      </c>
      <c r="I2659" t="s">
        <v>136</v>
      </c>
      <c r="J2659" t="s">
        <v>137</v>
      </c>
      <c r="K2659" t="s">
        <v>138</v>
      </c>
      <c r="L2659" t="s">
        <v>7768</v>
      </c>
      <c r="M2659" t="s">
        <v>7769</v>
      </c>
      <c r="N2659">
        <v>8.3197222219999993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78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195.07363054788402</v>
      </c>
      <c r="AC2659">
        <v>0</v>
      </c>
      <c r="AD2659">
        <v>0</v>
      </c>
      <c r="AE2659">
        <v>195.07363054788402</v>
      </c>
    </row>
    <row r="2660" spans="1:31" x14ac:dyDescent="0.3">
      <c r="A2660">
        <v>2578636</v>
      </c>
      <c r="B2660">
        <v>1</v>
      </c>
      <c r="C2660" t="s">
        <v>81</v>
      </c>
      <c r="D2660" t="s">
        <v>121</v>
      </c>
      <c r="E2660" t="s">
        <v>166</v>
      </c>
      <c r="F2660" t="s">
        <v>7770</v>
      </c>
      <c r="G2660" t="s">
        <v>311</v>
      </c>
      <c r="H2660" t="s">
        <v>157</v>
      </c>
      <c r="I2660" t="s">
        <v>136</v>
      </c>
      <c r="J2660" t="s">
        <v>3</v>
      </c>
      <c r="K2660" t="s">
        <v>138</v>
      </c>
      <c r="L2660" t="s">
        <v>7771</v>
      </c>
      <c r="M2660" t="s">
        <v>7772</v>
      </c>
      <c r="N2660">
        <v>2.9791666659999998</v>
      </c>
      <c r="O2660">
        <v>0</v>
      </c>
      <c r="P2660">
        <v>3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1.3962093669432334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1.3962093669432334</v>
      </c>
    </row>
    <row r="2661" spans="1:31" x14ac:dyDescent="0.3">
      <c r="A2661">
        <v>2577995</v>
      </c>
      <c r="B2661">
        <v>1</v>
      </c>
      <c r="C2661" t="s">
        <v>81</v>
      </c>
      <c r="D2661" t="s">
        <v>122</v>
      </c>
      <c r="E2661" t="s">
        <v>171</v>
      </c>
      <c r="F2661" t="s">
        <v>7773</v>
      </c>
      <c r="G2661" t="s">
        <v>190</v>
      </c>
      <c r="H2661" t="s">
        <v>157</v>
      </c>
      <c r="I2661" t="s">
        <v>136</v>
      </c>
      <c r="J2661" t="s">
        <v>137</v>
      </c>
      <c r="K2661" t="s">
        <v>138</v>
      </c>
      <c r="L2661" t="s">
        <v>7774</v>
      </c>
      <c r="M2661" t="s">
        <v>7775</v>
      </c>
      <c r="N2661">
        <v>0.716388888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1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9.0196053865720008E-2</v>
      </c>
      <c r="AC2661">
        <v>0</v>
      </c>
      <c r="AD2661">
        <v>0</v>
      </c>
      <c r="AE2661">
        <v>9.0196053865720008E-2</v>
      </c>
    </row>
    <row r="2662" spans="1:31" x14ac:dyDescent="0.3">
      <c r="A2662">
        <v>2578264</v>
      </c>
      <c r="B2662">
        <v>1</v>
      </c>
      <c r="C2662" t="s">
        <v>80</v>
      </c>
      <c r="D2662" t="s">
        <v>100</v>
      </c>
      <c r="E2662" t="s">
        <v>166</v>
      </c>
      <c r="F2662" t="s">
        <v>7776</v>
      </c>
      <c r="G2662" t="s">
        <v>181</v>
      </c>
      <c r="H2662" t="s">
        <v>157</v>
      </c>
      <c r="I2662" t="s">
        <v>136</v>
      </c>
      <c r="J2662" t="s">
        <v>137</v>
      </c>
      <c r="K2662" t="s">
        <v>138</v>
      </c>
      <c r="L2662" t="s">
        <v>7777</v>
      </c>
      <c r="M2662" t="s">
        <v>7778</v>
      </c>
      <c r="N2662">
        <v>8.4111111110000003</v>
      </c>
      <c r="O2662">
        <v>0</v>
      </c>
      <c r="P2662">
        <v>1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1.1262338289636116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1.1262338289636116</v>
      </c>
    </row>
    <row r="2663" spans="1:31" x14ac:dyDescent="0.3">
      <c r="A2663">
        <v>2577886</v>
      </c>
      <c r="B2663">
        <v>1</v>
      </c>
      <c r="C2663" t="s">
        <v>81</v>
      </c>
      <c r="D2663" t="s">
        <v>119</v>
      </c>
      <c r="E2663" t="s">
        <v>141</v>
      </c>
      <c r="F2663" t="s">
        <v>7779</v>
      </c>
      <c r="G2663" t="s">
        <v>134</v>
      </c>
      <c r="H2663" t="s">
        <v>135</v>
      </c>
      <c r="I2663" t="s">
        <v>136</v>
      </c>
      <c r="J2663" t="s">
        <v>137</v>
      </c>
      <c r="K2663" t="s">
        <v>138</v>
      </c>
      <c r="L2663" t="s">
        <v>7780</v>
      </c>
      <c r="M2663" t="s">
        <v>7781</v>
      </c>
      <c r="N2663">
        <v>0.10972222199999999</v>
      </c>
      <c r="O2663">
        <v>2</v>
      </c>
      <c r="P2663">
        <v>644</v>
      </c>
      <c r="Q2663">
        <v>17</v>
      </c>
      <c r="R2663">
        <v>204</v>
      </c>
      <c r="S2663">
        <v>1</v>
      </c>
      <c r="T2663">
        <v>34</v>
      </c>
      <c r="U2663">
        <v>0</v>
      </c>
      <c r="V2663">
        <v>0</v>
      </c>
      <c r="W2663">
        <v>4.2828681680000001E-2</v>
      </c>
      <c r="X2663">
        <v>9.5014967802636576</v>
      </c>
      <c r="Y2663">
        <v>9.2739321864202342</v>
      </c>
      <c r="Z2663">
        <v>55.024771404028279</v>
      </c>
      <c r="AA2663">
        <v>0.21376376399777777</v>
      </c>
      <c r="AB2663">
        <v>1.6210238583905416</v>
      </c>
      <c r="AC2663">
        <v>0</v>
      </c>
      <c r="AD2663">
        <v>0</v>
      </c>
      <c r="AE2663">
        <v>75.677816674780487</v>
      </c>
    </row>
    <row r="2664" spans="1:31" x14ac:dyDescent="0.3">
      <c r="A2664">
        <v>2578135</v>
      </c>
      <c r="B2664">
        <v>1</v>
      </c>
      <c r="C2664" t="s">
        <v>81</v>
      </c>
      <c r="D2664" t="s">
        <v>127</v>
      </c>
      <c r="E2664" t="s">
        <v>147</v>
      </c>
      <c r="F2664" t="s">
        <v>7782</v>
      </c>
      <c r="G2664" t="s">
        <v>149</v>
      </c>
      <c r="H2664" t="s">
        <v>135</v>
      </c>
      <c r="I2664" t="s">
        <v>136</v>
      </c>
      <c r="J2664" t="s">
        <v>137</v>
      </c>
      <c r="K2664" t="s">
        <v>138</v>
      </c>
      <c r="L2664" t="s">
        <v>7783</v>
      </c>
      <c r="M2664" t="s">
        <v>7784</v>
      </c>
      <c r="N2664">
        <v>1.9302777769999999</v>
      </c>
      <c r="O2664">
        <v>0</v>
      </c>
      <c r="P2664">
        <v>430</v>
      </c>
      <c r="Q2664">
        <v>0</v>
      </c>
      <c r="R2664">
        <v>16</v>
      </c>
      <c r="S2664">
        <v>0</v>
      </c>
      <c r="T2664">
        <v>48</v>
      </c>
      <c r="U2664">
        <v>0</v>
      </c>
      <c r="V2664">
        <v>0</v>
      </c>
      <c r="W2664">
        <v>0</v>
      </c>
      <c r="X2664">
        <v>130.4447275550443</v>
      </c>
      <c r="Y2664">
        <v>0</v>
      </c>
      <c r="Z2664">
        <v>44.661706545867773</v>
      </c>
      <c r="AA2664">
        <v>0</v>
      </c>
      <c r="AB2664">
        <v>57.971821316669086</v>
      </c>
      <c r="AC2664">
        <v>0</v>
      </c>
      <c r="AD2664">
        <v>0</v>
      </c>
      <c r="AE2664">
        <v>233.07825541758115</v>
      </c>
    </row>
    <row r="2665" spans="1:31" x14ac:dyDescent="0.3">
      <c r="A2665">
        <v>2577640</v>
      </c>
      <c r="B2665">
        <v>1</v>
      </c>
      <c r="C2665" t="s">
        <v>80</v>
      </c>
      <c r="D2665" t="s">
        <v>99</v>
      </c>
      <c r="E2665" t="s">
        <v>141</v>
      </c>
      <c r="F2665" t="s">
        <v>7193</v>
      </c>
      <c r="G2665" t="s">
        <v>149</v>
      </c>
      <c r="H2665" t="s">
        <v>135</v>
      </c>
      <c r="I2665" t="s">
        <v>136</v>
      </c>
      <c r="J2665" t="s">
        <v>137</v>
      </c>
      <c r="K2665" t="s">
        <v>138</v>
      </c>
      <c r="L2665" t="s">
        <v>7785</v>
      </c>
      <c r="M2665" t="s">
        <v>7786</v>
      </c>
      <c r="N2665">
        <v>2.4958333330000002</v>
      </c>
      <c r="O2665">
        <v>4</v>
      </c>
      <c r="P2665">
        <v>583</v>
      </c>
      <c r="Q2665">
        <v>1</v>
      </c>
      <c r="R2665">
        <v>39</v>
      </c>
      <c r="S2665">
        <v>2</v>
      </c>
      <c r="T2665">
        <v>74</v>
      </c>
      <c r="U2665">
        <v>0</v>
      </c>
      <c r="V2665">
        <v>0</v>
      </c>
      <c r="W2665">
        <v>57.83116580010968</v>
      </c>
      <c r="X2665">
        <v>232.24995418448367</v>
      </c>
      <c r="Y2665">
        <v>0.64729429980795006</v>
      </c>
      <c r="Z2665">
        <v>6.7487089062525998</v>
      </c>
      <c r="AA2665">
        <v>126.25800470572274</v>
      </c>
      <c r="AB2665">
        <v>78.261141655254889</v>
      </c>
      <c r="AC2665">
        <v>0</v>
      </c>
      <c r="AD2665">
        <v>0</v>
      </c>
      <c r="AE2665">
        <v>501.99626955163149</v>
      </c>
    </row>
    <row r="2666" spans="1:31" x14ac:dyDescent="0.3">
      <c r="A2666">
        <v>2578765</v>
      </c>
      <c r="B2666">
        <v>1</v>
      </c>
      <c r="C2666" t="s">
        <v>81</v>
      </c>
      <c r="D2666" t="s">
        <v>128</v>
      </c>
      <c r="E2666" t="s">
        <v>166</v>
      </c>
      <c r="F2666" t="s">
        <v>7787</v>
      </c>
      <c r="G2666" t="s">
        <v>213</v>
      </c>
      <c r="H2666" t="s">
        <v>157</v>
      </c>
      <c r="I2666" t="s">
        <v>136</v>
      </c>
      <c r="J2666" t="s">
        <v>137</v>
      </c>
      <c r="K2666" t="s">
        <v>138</v>
      </c>
      <c r="L2666" t="s">
        <v>7788</v>
      </c>
      <c r="M2666" t="s">
        <v>7789</v>
      </c>
      <c r="N2666">
        <v>0.70472222200000001</v>
      </c>
      <c r="O2666">
        <v>0</v>
      </c>
      <c r="P2666">
        <v>14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1.7455802123825799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1.7455802123825799</v>
      </c>
    </row>
    <row r="2667" spans="1:31" x14ac:dyDescent="0.3">
      <c r="A2667">
        <v>2578619</v>
      </c>
      <c r="B2667">
        <v>1</v>
      </c>
      <c r="C2667" t="s">
        <v>80</v>
      </c>
      <c r="D2667" t="s">
        <v>103</v>
      </c>
      <c r="E2667" t="s">
        <v>147</v>
      </c>
      <c r="F2667" t="s">
        <v>7790</v>
      </c>
      <c r="G2667" t="s">
        <v>134</v>
      </c>
      <c r="H2667" t="s">
        <v>135</v>
      </c>
      <c r="I2667" t="s">
        <v>136</v>
      </c>
      <c r="J2667" t="s">
        <v>137</v>
      </c>
      <c r="K2667" t="s">
        <v>138</v>
      </c>
      <c r="L2667" t="s">
        <v>7791</v>
      </c>
      <c r="M2667" t="s">
        <v>7792</v>
      </c>
      <c r="N2667">
        <v>0.74555555500000004</v>
      </c>
      <c r="O2667">
        <v>0</v>
      </c>
      <c r="P2667">
        <v>0</v>
      </c>
      <c r="Q2667">
        <v>0</v>
      </c>
      <c r="R2667">
        <v>0</v>
      </c>
      <c r="S2667">
        <v>2</v>
      </c>
      <c r="T2667">
        <v>37</v>
      </c>
      <c r="U2667">
        <v>8</v>
      </c>
      <c r="V2667">
        <v>7</v>
      </c>
      <c r="W2667">
        <v>0</v>
      </c>
      <c r="X2667">
        <v>0</v>
      </c>
      <c r="Y2667">
        <v>0</v>
      </c>
      <c r="Z2667">
        <v>0</v>
      </c>
      <c r="AA2667">
        <v>94.185712784117769</v>
      </c>
      <c r="AB2667">
        <v>63.1226776050068</v>
      </c>
      <c r="AC2667">
        <v>3731.519138184894</v>
      </c>
      <c r="AD2667">
        <v>253.22349439959544</v>
      </c>
      <c r="AE2667">
        <v>4142.0510229736137</v>
      </c>
    </row>
    <row r="2668" spans="1:31" x14ac:dyDescent="0.3">
      <c r="A2668">
        <v>2577680</v>
      </c>
      <c r="B2668">
        <v>1</v>
      </c>
      <c r="C2668" t="s">
        <v>80</v>
      </c>
      <c r="D2668" t="s">
        <v>104</v>
      </c>
      <c r="E2668" t="s">
        <v>171</v>
      </c>
      <c r="F2668" t="s">
        <v>7793</v>
      </c>
      <c r="G2668" t="s">
        <v>190</v>
      </c>
      <c r="H2668" t="s">
        <v>157</v>
      </c>
      <c r="I2668" t="s">
        <v>136</v>
      </c>
      <c r="J2668" t="s">
        <v>137</v>
      </c>
      <c r="K2668" t="s">
        <v>138</v>
      </c>
      <c r="L2668" t="s">
        <v>7794</v>
      </c>
      <c r="M2668" t="s">
        <v>7795</v>
      </c>
      <c r="N2668">
        <v>2.6563888879999999</v>
      </c>
      <c r="O2668">
        <v>0</v>
      </c>
      <c r="P2668">
        <v>38</v>
      </c>
      <c r="Q2668">
        <v>0</v>
      </c>
      <c r="R2668">
        <v>0</v>
      </c>
      <c r="S2668">
        <v>0</v>
      </c>
      <c r="T2668">
        <v>7</v>
      </c>
      <c r="U2668">
        <v>0</v>
      </c>
      <c r="V2668">
        <v>0</v>
      </c>
      <c r="W2668">
        <v>0</v>
      </c>
      <c r="X2668">
        <v>19.620752756133871</v>
      </c>
      <c r="Y2668">
        <v>0</v>
      </c>
      <c r="Z2668">
        <v>0</v>
      </c>
      <c r="AA2668">
        <v>0</v>
      </c>
      <c r="AB2668">
        <v>4.47774135746812</v>
      </c>
      <c r="AC2668">
        <v>0</v>
      </c>
      <c r="AD2668">
        <v>0</v>
      </c>
      <c r="AE2668">
        <v>24.098494113601991</v>
      </c>
    </row>
    <row r="2669" spans="1:31" x14ac:dyDescent="0.3">
      <c r="A2669">
        <v>2578699</v>
      </c>
      <c r="B2669">
        <v>1</v>
      </c>
      <c r="C2669" t="s">
        <v>81</v>
      </c>
      <c r="D2669" t="s">
        <v>118</v>
      </c>
      <c r="E2669" t="s">
        <v>184</v>
      </c>
      <c r="F2669" t="s">
        <v>7796</v>
      </c>
      <c r="G2669" t="s">
        <v>844</v>
      </c>
      <c r="H2669" t="s">
        <v>135</v>
      </c>
      <c r="I2669" t="s">
        <v>136</v>
      </c>
      <c r="J2669" t="s">
        <v>137</v>
      </c>
      <c r="K2669" t="s">
        <v>138</v>
      </c>
      <c r="L2669" t="s">
        <v>7797</v>
      </c>
      <c r="M2669" t="s">
        <v>7798</v>
      </c>
      <c r="N2669">
        <v>1.7424999999999999</v>
      </c>
      <c r="O2669">
        <v>0</v>
      </c>
      <c r="P2669">
        <v>14</v>
      </c>
      <c r="Q2669">
        <v>0</v>
      </c>
      <c r="R2669">
        <v>3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3.2720766029479731</v>
      </c>
      <c r="Y2669">
        <v>0</v>
      </c>
      <c r="Z2669">
        <v>2.7524212749725696</v>
      </c>
      <c r="AA2669">
        <v>0</v>
      </c>
      <c r="AB2669">
        <v>0</v>
      </c>
      <c r="AC2669">
        <v>0</v>
      </c>
      <c r="AD2669">
        <v>0</v>
      </c>
      <c r="AE2669">
        <v>6.0244978779205427</v>
      </c>
    </row>
    <row r="2670" spans="1:31" x14ac:dyDescent="0.3">
      <c r="A2670">
        <v>2577723</v>
      </c>
      <c r="B2670">
        <v>1</v>
      </c>
      <c r="C2670" t="s">
        <v>81</v>
      </c>
      <c r="D2670" t="s">
        <v>113</v>
      </c>
      <c r="E2670" t="s">
        <v>184</v>
      </c>
      <c r="F2670" t="s">
        <v>7799</v>
      </c>
      <c r="G2670" t="s">
        <v>134</v>
      </c>
      <c r="H2670" t="s">
        <v>135</v>
      </c>
      <c r="I2670" t="s">
        <v>136</v>
      </c>
      <c r="J2670" t="s">
        <v>137</v>
      </c>
      <c r="K2670" t="s">
        <v>138</v>
      </c>
      <c r="L2670" t="s">
        <v>7800</v>
      </c>
      <c r="M2670" t="s">
        <v>7801</v>
      </c>
      <c r="N2670">
        <v>0.50416666600000004</v>
      </c>
      <c r="O2670">
        <v>0</v>
      </c>
      <c r="P2670">
        <v>640</v>
      </c>
      <c r="Q2670">
        <v>2</v>
      </c>
      <c r="R2670">
        <v>34</v>
      </c>
      <c r="S2670">
        <v>3</v>
      </c>
      <c r="T2670">
        <v>119</v>
      </c>
      <c r="U2670">
        <v>4</v>
      </c>
      <c r="V2670">
        <v>1</v>
      </c>
      <c r="W2670">
        <v>0</v>
      </c>
      <c r="X2670">
        <v>53.643432214388277</v>
      </c>
      <c r="Y2670">
        <v>5.3836809811021515</v>
      </c>
      <c r="Z2670">
        <v>3.5657528649649337</v>
      </c>
      <c r="AA2670">
        <v>17.287814918265759</v>
      </c>
      <c r="AB2670">
        <v>39.193180513538763</v>
      </c>
      <c r="AC2670">
        <v>178.16931073550506</v>
      </c>
      <c r="AD2670">
        <v>0.62511821390495426</v>
      </c>
      <c r="AE2670">
        <v>297.8682904416699</v>
      </c>
    </row>
    <row r="2671" spans="1:31" x14ac:dyDescent="0.3">
      <c r="A2671">
        <v>2577823</v>
      </c>
      <c r="B2671">
        <v>1</v>
      </c>
      <c r="C2671" t="s">
        <v>80</v>
      </c>
      <c r="D2671" t="s">
        <v>83</v>
      </c>
      <c r="E2671" t="s">
        <v>166</v>
      </c>
      <c r="F2671" t="s">
        <v>7645</v>
      </c>
      <c r="G2671" t="s">
        <v>168</v>
      </c>
      <c r="H2671" t="s">
        <v>157</v>
      </c>
      <c r="I2671" t="s">
        <v>136</v>
      </c>
      <c r="J2671" t="s">
        <v>137</v>
      </c>
      <c r="K2671" t="s">
        <v>138</v>
      </c>
      <c r="L2671" t="s">
        <v>7802</v>
      </c>
      <c r="M2671" t="s">
        <v>7803</v>
      </c>
      <c r="N2671">
        <v>3.9677777769999998</v>
      </c>
      <c r="O2671">
        <v>0</v>
      </c>
      <c r="P2671">
        <v>3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3.6311470389600262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3.6311470389600262</v>
      </c>
    </row>
    <row r="2672" spans="1:31" x14ac:dyDescent="0.3">
      <c r="A2672">
        <v>2578536</v>
      </c>
      <c r="B2672">
        <v>1</v>
      </c>
      <c r="C2672" t="s">
        <v>81</v>
      </c>
      <c r="D2672" t="s">
        <v>118</v>
      </c>
      <c r="E2672" t="s">
        <v>184</v>
      </c>
      <c r="F2672" t="s">
        <v>7804</v>
      </c>
      <c r="G2672" t="s">
        <v>134</v>
      </c>
      <c r="H2672" t="s">
        <v>135</v>
      </c>
      <c r="I2672" t="s">
        <v>136</v>
      </c>
      <c r="J2672" t="s">
        <v>137</v>
      </c>
      <c r="K2672" t="s">
        <v>138</v>
      </c>
      <c r="L2672" t="s">
        <v>7805</v>
      </c>
      <c r="M2672" t="s">
        <v>7806</v>
      </c>
      <c r="N2672">
        <v>3.7027777770000001</v>
      </c>
      <c r="O2672">
        <v>0</v>
      </c>
      <c r="P2672">
        <v>0</v>
      </c>
      <c r="Q2672">
        <v>0</v>
      </c>
      <c r="R2672">
        <v>0</v>
      </c>
      <c r="S2672">
        <v>7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</row>
    <row r="2673" spans="1:31" x14ac:dyDescent="0.3">
      <c r="A2673">
        <v>2578550</v>
      </c>
      <c r="B2673">
        <v>1</v>
      </c>
      <c r="C2673" t="s">
        <v>81</v>
      </c>
      <c r="D2673" t="s">
        <v>117</v>
      </c>
      <c r="E2673" t="s">
        <v>147</v>
      </c>
      <c r="F2673" t="s">
        <v>7807</v>
      </c>
      <c r="G2673" t="s">
        <v>134</v>
      </c>
      <c r="H2673" t="s">
        <v>135</v>
      </c>
      <c r="I2673" t="s">
        <v>136</v>
      </c>
      <c r="J2673" t="s">
        <v>137</v>
      </c>
      <c r="K2673" t="s">
        <v>138</v>
      </c>
      <c r="L2673" t="s">
        <v>7808</v>
      </c>
      <c r="M2673" t="s">
        <v>7809</v>
      </c>
      <c r="N2673">
        <v>0.25416666599999999</v>
      </c>
      <c r="O2673">
        <v>0</v>
      </c>
      <c r="P2673">
        <v>190</v>
      </c>
      <c r="Q2673">
        <v>16</v>
      </c>
      <c r="R2673">
        <v>104</v>
      </c>
      <c r="S2673">
        <v>0</v>
      </c>
      <c r="T2673">
        <v>7</v>
      </c>
      <c r="U2673">
        <v>0</v>
      </c>
      <c r="V2673">
        <v>0</v>
      </c>
      <c r="W2673">
        <v>0</v>
      </c>
      <c r="X2673">
        <v>8.1053840613075234</v>
      </c>
      <c r="Y2673">
        <v>23.614628421374096</v>
      </c>
      <c r="Z2673">
        <v>26.288376158554559</v>
      </c>
      <c r="AA2673">
        <v>0</v>
      </c>
      <c r="AB2673">
        <v>1.6144175439598918</v>
      </c>
      <c r="AC2673">
        <v>0</v>
      </c>
      <c r="AD2673">
        <v>0</v>
      </c>
      <c r="AE2673">
        <v>59.622806185196069</v>
      </c>
    </row>
    <row r="2674" spans="1:31" x14ac:dyDescent="0.3">
      <c r="A2674">
        <v>2577946</v>
      </c>
      <c r="B2674">
        <v>1</v>
      </c>
      <c r="C2674" t="s">
        <v>80</v>
      </c>
      <c r="D2674" t="s">
        <v>106</v>
      </c>
      <c r="E2674" t="s">
        <v>184</v>
      </c>
      <c r="F2674" t="s">
        <v>7810</v>
      </c>
      <c r="G2674" t="s">
        <v>134</v>
      </c>
      <c r="H2674" t="s">
        <v>135</v>
      </c>
      <c r="I2674" t="s">
        <v>136</v>
      </c>
      <c r="J2674" t="s">
        <v>137</v>
      </c>
      <c r="K2674" t="s">
        <v>138</v>
      </c>
      <c r="L2674" t="s">
        <v>7811</v>
      </c>
      <c r="M2674" t="s">
        <v>7812</v>
      </c>
      <c r="N2674">
        <v>7.0833332999999998E-2</v>
      </c>
      <c r="O2674">
        <v>0</v>
      </c>
      <c r="P2674">
        <v>4267</v>
      </c>
      <c r="Q2674">
        <v>0</v>
      </c>
      <c r="R2674">
        <v>12</v>
      </c>
      <c r="S2674">
        <v>1</v>
      </c>
      <c r="T2674">
        <v>561</v>
      </c>
      <c r="U2674">
        <v>0</v>
      </c>
      <c r="V2674">
        <v>5</v>
      </c>
      <c r="W2674">
        <v>0</v>
      </c>
      <c r="X2674">
        <v>47.259457130863311</v>
      </c>
      <c r="Y2674">
        <v>0</v>
      </c>
      <c r="Z2674">
        <v>0.35953277548142498</v>
      </c>
      <c r="AA2674">
        <v>0.19518121615916251</v>
      </c>
      <c r="AB2674">
        <v>35.577912590918366</v>
      </c>
      <c r="AC2674">
        <v>0</v>
      </c>
      <c r="AD2674">
        <v>1.9568069946478126</v>
      </c>
      <c r="AE2674">
        <v>85.348890708070073</v>
      </c>
    </row>
    <row r="2675" spans="1:31" x14ac:dyDescent="0.3">
      <c r="A2675">
        <v>2577766</v>
      </c>
      <c r="B2675">
        <v>1</v>
      </c>
      <c r="C2675" t="s">
        <v>80</v>
      </c>
      <c r="D2675" t="s">
        <v>106</v>
      </c>
      <c r="E2675" t="s">
        <v>132</v>
      </c>
      <c r="F2675" t="s">
        <v>7813</v>
      </c>
      <c r="G2675" t="s">
        <v>134</v>
      </c>
      <c r="H2675" t="s">
        <v>135</v>
      </c>
      <c r="I2675" t="s">
        <v>136</v>
      </c>
      <c r="J2675" t="s">
        <v>137</v>
      </c>
      <c r="K2675" t="s">
        <v>138</v>
      </c>
      <c r="L2675" t="s">
        <v>7814</v>
      </c>
      <c r="M2675" t="s">
        <v>7815</v>
      </c>
      <c r="N2675">
        <v>2.9163888880000002</v>
      </c>
      <c r="O2675">
        <v>0</v>
      </c>
      <c r="P2675">
        <v>0</v>
      </c>
      <c r="Q2675">
        <v>1</v>
      </c>
      <c r="R2675">
        <v>0</v>
      </c>
      <c r="S2675">
        <v>16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4.6251557647583335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4.6251557647583335</v>
      </c>
    </row>
    <row r="2676" spans="1:31" x14ac:dyDescent="0.3">
      <c r="A2676">
        <v>2578158</v>
      </c>
      <c r="B2676">
        <v>1</v>
      </c>
      <c r="C2676" t="s">
        <v>80</v>
      </c>
      <c r="D2676" t="s">
        <v>106</v>
      </c>
      <c r="E2676" t="s">
        <v>171</v>
      </c>
      <c r="F2676" t="s">
        <v>7816</v>
      </c>
      <c r="G2676" t="s">
        <v>194</v>
      </c>
      <c r="H2676" t="s">
        <v>157</v>
      </c>
      <c r="I2676" t="s">
        <v>136</v>
      </c>
      <c r="J2676" t="s">
        <v>137</v>
      </c>
      <c r="K2676" t="s">
        <v>144</v>
      </c>
      <c r="L2676" t="s">
        <v>7817</v>
      </c>
      <c r="M2676" t="s">
        <v>7818</v>
      </c>
      <c r="N2676">
        <v>5.8311111110000002</v>
      </c>
      <c r="O2676">
        <v>0</v>
      </c>
      <c r="P2676">
        <v>28</v>
      </c>
      <c r="Q2676">
        <v>0</v>
      </c>
      <c r="R2676">
        <v>0</v>
      </c>
      <c r="S2676">
        <v>0</v>
      </c>
      <c r="T2676">
        <v>1</v>
      </c>
      <c r="U2676">
        <v>0</v>
      </c>
      <c r="V2676">
        <v>0</v>
      </c>
      <c r="W2676">
        <v>0</v>
      </c>
      <c r="X2676">
        <v>25.851679327012036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25.851679327012036</v>
      </c>
    </row>
    <row r="2677" spans="1:31" x14ac:dyDescent="0.3">
      <c r="A2677">
        <v>2577760</v>
      </c>
      <c r="B2677">
        <v>1</v>
      </c>
      <c r="C2677" t="s">
        <v>81</v>
      </c>
      <c r="D2677" t="s">
        <v>121</v>
      </c>
      <c r="E2677" t="s">
        <v>147</v>
      </c>
      <c r="F2677" t="s">
        <v>1189</v>
      </c>
      <c r="G2677" t="s">
        <v>134</v>
      </c>
      <c r="H2677" t="s">
        <v>135</v>
      </c>
      <c r="I2677" t="s">
        <v>136</v>
      </c>
      <c r="J2677" t="s">
        <v>137</v>
      </c>
      <c r="K2677" t="s">
        <v>138</v>
      </c>
      <c r="L2677" t="s">
        <v>7819</v>
      </c>
      <c r="M2677" t="s">
        <v>7820</v>
      </c>
      <c r="N2677">
        <v>1.114166666</v>
      </c>
      <c r="O2677">
        <v>3</v>
      </c>
      <c r="P2677">
        <v>289</v>
      </c>
      <c r="Q2677">
        <v>4</v>
      </c>
      <c r="R2677">
        <v>38</v>
      </c>
      <c r="S2677">
        <v>3</v>
      </c>
      <c r="T2677">
        <v>14</v>
      </c>
      <c r="U2677">
        <v>0</v>
      </c>
      <c r="V2677">
        <v>0</v>
      </c>
      <c r="W2677">
        <v>0.54425231927999995</v>
      </c>
      <c r="X2677">
        <v>38.889204968548057</v>
      </c>
      <c r="Y2677">
        <v>7.1016115024984323</v>
      </c>
      <c r="Z2677">
        <v>21.83451366224272</v>
      </c>
      <c r="AA2677">
        <v>22.01299717064586</v>
      </c>
      <c r="AB2677">
        <v>9.4322511463998246</v>
      </c>
      <c r="AC2677">
        <v>0</v>
      </c>
      <c r="AD2677">
        <v>0</v>
      </c>
      <c r="AE2677">
        <v>99.814830769614886</v>
      </c>
    </row>
    <row r="2678" spans="1:31" x14ac:dyDescent="0.3">
      <c r="A2678">
        <v>2578742</v>
      </c>
      <c r="B2678">
        <v>1</v>
      </c>
      <c r="C2678" t="s">
        <v>81</v>
      </c>
      <c r="D2678" t="s">
        <v>127</v>
      </c>
      <c r="E2678" t="s">
        <v>184</v>
      </c>
      <c r="F2678" t="s">
        <v>737</v>
      </c>
      <c r="G2678" t="s">
        <v>149</v>
      </c>
      <c r="H2678" t="s">
        <v>135</v>
      </c>
      <c r="I2678" t="s">
        <v>136</v>
      </c>
      <c r="J2678" t="s">
        <v>137</v>
      </c>
      <c r="K2678" t="s">
        <v>138</v>
      </c>
      <c r="L2678" t="s">
        <v>7821</v>
      </c>
      <c r="M2678" t="s">
        <v>7822</v>
      </c>
      <c r="N2678">
        <v>2.6580555549999998</v>
      </c>
      <c r="O2678">
        <v>0</v>
      </c>
      <c r="P2678">
        <v>85</v>
      </c>
      <c r="Q2678">
        <v>0</v>
      </c>
      <c r="R2678">
        <v>26</v>
      </c>
      <c r="S2678">
        <v>0</v>
      </c>
      <c r="T2678">
        <v>12</v>
      </c>
      <c r="U2678">
        <v>0</v>
      </c>
      <c r="V2678">
        <v>1</v>
      </c>
      <c r="W2678">
        <v>0</v>
      </c>
      <c r="X2678">
        <v>43.044672219025024</v>
      </c>
      <c r="Y2678">
        <v>0</v>
      </c>
      <c r="Z2678">
        <v>43.059112404564672</v>
      </c>
      <c r="AA2678">
        <v>0</v>
      </c>
      <c r="AB2678">
        <v>18.996663018596212</v>
      </c>
      <c r="AC2678">
        <v>0</v>
      </c>
      <c r="AD2678">
        <v>216.4739817814467</v>
      </c>
      <c r="AE2678">
        <v>321.57442942363258</v>
      </c>
    </row>
    <row r="2679" spans="1:31" x14ac:dyDescent="0.3">
      <c r="A2679">
        <v>2577660</v>
      </c>
      <c r="B2679">
        <v>1</v>
      </c>
      <c r="C2679" t="s">
        <v>81</v>
      </c>
      <c r="D2679" t="s">
        <v>118</v>
      </c>
      <c r="E2679" t="s">
        <v>155</v>
      </c>
      <c r="F2679" t="s">
        <v>7823</v>
      </c>
      <c r="G2679" t="s">
        <v>3589</v>
      </c>
      <c r="H2679" t="s">
        <v>157</v>
      </c>
      <c r="I2679" t="s">
        <v>136</v>
      </c>
      <c r="J2679" t="s">
        <v>137</v>
      </c>
      <c r="K2679" t="s">
        <v>138</v>
      </c>
      <c r="L2679" t="s">
        <v>7824</v>
      </c>
      <c r="M2679" t="s">
        <v>7825</v>
      </c>
      <c r="N2679">
        <v>10.623333333</v>
      </c>
      <c r="O2679">
        <v>0</v>
      </c>
      <c r="P2679">
        <v>0</v>
      </c>
      <c r="Q2679">
        <v>0</v>
      </c>
      <c r="R2679">
        <v>9</v>
      </c>
      <c r="S2679">
        <v>0</v>
      </c>
      <c r="T2679">
        <v>1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126.94972908587897</v>
      </c>
      <c r="AA2679">
        <v>0</v>
      </c>
      <c r="AB2679">
        <v>5.9860055441127455</v>
      </c>
      <c r="AC2679">
        <v>0</v>
      </c>
      <c r="AD2679">
        <v>0</v>
      </c>
      <c r="AE2679">
        <v>132.93573462999171</v>
      </c>
    </row>
    <row r="2680" spans="1:31" x14ac:dyDescent="0.3">
      <c r="A2680">
        <v>2578201</v>
      </c>
      <c r="B2680">
        <v>1</v>
      </c>
      <c r="C2680" t="s">
        <v>80</v>
      </c>
      <c r="D2680" t="s">
        <v>82</v>
      </c>
      <c r="E2680" t="s">
        <v>155</v>
      </c>
      <c r="F2680" t="s">
        <v>7826</v>
      </c>
      <c r="G2680" t="s">
        <v>202</v>
      </c>
      <c r="H2680" t="s">
        <v>157</v>
      </c>
      <c r="I2680" t="s">
        <v>136</v>
      </c>
      <c r="J2680" t="s">
        <v>137</v>
      </c>
      <c r="K2680" t="s">
        <v>138</v>
      </c>
      <c r="L2680" t="s">
        <v>7827</v>
      </c>
      <c r="M2680" t="s">
        <v>7828</v>
      </c>
      <c r="N2680">
        <v>0.53555555499999996</v>
      </c>
      <c r="O2680">
        <v>0</v>
      </c>
      <c r="P2680">
        <v>512</v>
      </c>
      <c r="Q2680">
        <v>0</v>
      </c>
      <c r="R2680">
        <v>0</v>
      </c>
      <c r="S2680">
        <v>0</v>
      </c>
      <c r="T2680">
        <v>11</v>
      </c>
      <c r="U2680">
        <v>0</v>
      </c>
      <c r="V2680">
        <v>0</v>
      </c>
      <c r="W2680">
        <v>0</v>
      </c>
      <c r="X2680">
        <v>51.638586491818657</v>
      </c>
      <c r="Y2680">
        <v>0</v>
      </c>
      <c r="Z2680">
        <v>0</v>
      </c>
      <c r="AA2680">
        <v>0</v>
      </c>
      <c r="AB2680">
        <v>2.8521578013045001</v>
      </c>
      <c r="AC2680">
        <v>0</v>
      </c>
      <c r="AD2680">
        <v>0</v>
      </c>
      <c r="AE2680">
        <v>54.490744293123157</v>
      </c>
    </row>
    <row r="2681" spans="1:31" x14ac:dyDescent="0.3">
      <c r="A2681">
        <v>2578639</v>
      </c>
      <c r="B2681">
        <v>1</v>
      </c>
      <c r="C2681" t="s">
        <v>81</v>
      </c>
      <c r="D2681" t="s">
        <v>123</v>
      </c>
      <c r="E2681" t="s">
        <v>141</v>
      </c>
      <c r="F2681" t="s">
        <v>5754</v>
      </c>
      <c r="G2681" t="s">
        <v>134</v>
      </c>
      <c r="H2681" t="s">
        <v>135</v>
      </c>
      <c r="I2681" t="s">
        <v>136</v>
      </c>
      <c r="J2681" t="s">
        <v>137</v>
      </c>
      <c r="K2681" t="s">
        <v>138</v>
      </c>
      <c r="L2681" t="s">
        <v>7829</v>
      </c>
      <c r="M2681" t="s">
        <v>7830</v>
      </c>
      <c r="N2681">
        <v>2.0055555549999999</v>
      </c>
      <c r="O2681">
        <v>13</v>
      </c>
      <c r="P2681">
        <v>1425</v>
      </c>
      <c r="Q2681">
        <v>123</v>
      </c>
      <c r="R2681">
        <v>84</v>
      </c>
      <c r="S2681">
        <v>36</v>
      </c>
      <c r="T2681">
        <v>151</v>
      </c>
      <c r="U2681">
        <v>4</v>
      </c>
      <c r="V2681">
        <v>0</v>
      </c>
      <c r="W2681">
        <v>7.2681582057733349</v>
      </c>
      <c r="X2681">
        <v>524.13652624983831</v>
      </c>
      <c r="Y2681">
        <v>228.9797642788746</v>
      </c>
      <c r="Z2681">
        <v>222.7925834513843</v>
      </c>
      <c r="AA2681">
        <v>178.65684206312937</v>
      </c>
      <c r="AB2681">
        <v>234.19419936883585</v>
      </c>
      <c r="AC2681">
        <v>541.2661554255485</v>
      </c>
      <c r="AD2681">
        <v>0</v>
      </c>
      <c r="AE2681">
        <v>1937.2942290433843</v>
      </c>
    </row>
    <row r="2682" spans="1:31" x14ac:dyDescent="0.3">
      <c r="A2682">
        <v>2578616</v>
      </c>
      <c r="B2682">
        <v>1</v>
      </c>
      <c r="C2682" t="s">
        <v>80</v>
      </c>
      <c r="D2682" t="s">
        <v>94</v>
      </c>
      <c r="E2682" t="s">
        <v>166</v>
      </c>
      <c r="F2682" t="s">
        <v>7831</v>
      </c>
      <c r="G2682" t="s">
        <v>168</v>
      </c>
      <c r="H2682" t="s">
        <v>157</v>
      </c>
      <c r="I2682" t="s">
        <v>136</v>
      </c>
      <c r="J2682" t="s">
        <v>137</v>
      </c>
      <c r="K2682" t="s">
        <v>138</v>
      </c>
      <c r="L2682" t="s">
        <v>7832</v>
      </c>
      <c r="M2682" t="s">
        <v>7833</v>
      </c>
      <c r="N2682">
        <v>2.7513888880000001</v>
      </c>
      <c r="O2682">
        <v>0</v>
      </c>
      <c r="P2682">
        <v>1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0.20783564812269997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0.20783564812269997</v>
      </c>
    </row>
    <row r="2683" spans="1:31" x14ac:dyDescent="0.3">
      <c r="A2683">
        <v>2578925</v>
      </c>
      <c r="B2683">
        <v>1</v>
      </c>
      <c r="C2683" t="s">
        <v>80</v>
      </c>
      <c r="D2683" t="s">
        <v>92</v>
      </c>
      <c r="E2683" t="s">
        <v>166</v>
      </c>
      <c r="F2683" t="s">
        <v>7834</v>
      </c>
      <c r="G2683" t="s">
        <v>181</v>
      </c>
      <c r="H2683" t="s">
        <v>157</v>
      </c>
      <c r="I2683" t="s">
        <v>136</v>
      </c>
      <c r="J2683" t="s">
        <v>137</v>
      </c>
      <c r="K2683" t="s">
        <v>138</v>
      </c>
      <c r="L2683" t="s">
        <v>7835</v>
      </c>
      <c r="M2683" t="s">
        <v>7836</v>
      </c>
      <c r="N2683">
        <v>1.7194444440000001</v>
      </c>
      <c r="O2683">
        <v>0</v>
      </c>
      <c r="P2683">
        <v>9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4.1751221554027769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4.1751221554027769</v>
      </c>
    </row>
    <row r="2684" spans="1:31" x14ac:dyDescent="0.3">
      <c r="A2684">
        <v>2578115</v>
      </c>
      <c r="B2684">
        <v>1</v>
      </c>
      <c r="C2684" t="s">
        <v>80</v>
      </c>
      <c r="D2684" t="s">
        <v>93</v>
      </c>
      <c r="E2684" t="s">
        <v>141</v>
      </c>
      <c r="F2684" t="s">
        <v>7837</v>
      </c>
      <c r="G2684" t="s">
        <v>143</v>
      </c>
      <c r="H2684" t="s">
        <v>135</v>
      </c>
      <c r="I2684" t="s">
        <v>136</v>
      </c>
      <c r="J2684" t="s">
        <v>137</v>
      </c>
      <c r="K2684" t="s">
        <v>144</v>
      </c>
      <c r="L2684" t="s">
        <v>7838</v>
      </c>
      <c r="M2684" t="s">
        <v>7839</v>
      </c>
      <c r="N2684">
        <v>8.1913888880000005</v>
      </c>
      <c r="O2684">
        <v>0</v>
      </c>
      <c r="P2684">
        <v>633</v>
      </c>
      <c r="Q2684">
        <v>10</v>
      </c>
      <c r="R2684">
        <v>161</v>
      </c>
      <c r="S2684">
        <v>2</v>
      </c>
      <c r="T2684">
        <v>116</v>
      </c>
      <c r="U2684">
        <v>1</v>
      </c>
      <c r="V2684">
        <v>0</v>
      </c>
      <c r="W2684">
        <v>0</v>
      </c>
      <c r="X2684">
        <v>1395.4102064375832</v>
      </c>
      <c r="Y2684">
        <v>329.22471758412763</v>
      </c>
      <c r="Z2684">
        <v>4427.2418909090611</v>
      </c>
      <c r="AA2684">
        <v>148.4915346808055</v>
      </c>
      <c r="AB2684">
        <v>1912.2499896430838</v>
      </c>
      <c r="AC2684">
        <v>559.00447642773065</v>
      </c>
      <c r="AD2684">
        <v>0</v>
      </c>
      <c r="AE2684">
        <v>8771.6228156823909</v>
      </c>
    </row>
    <row r="2685" spans="1:31" x14ac:dyDescent="0.3">
      <c r="A2685">
        <v>2577969</v>
      </c>
      <c r="B2685">
        <v>1</v>
      </c>
      <c r="C2685" t="s">
        <v>81</v>
      </c>
      <c r="D2685" t="s">
        <v>127</v>
      </c>
      <c r="E2685" t="s">
        <v>147</v>
      </c>
      <c r="F2685" t="s">
        <v>7840</v>
      </c>
      <c r="G2685" t="s">
        <v>194</v>
      </c>
      <c r="H2685" t="s">
        <v>135</v>
      </c>
      <c r="I2685" t="s">
        <v>136</v>
      </c>
      <c r="J2685" t="s">
        <v>137</v>
      </c>
      <c r="K2685" t="s">
        <v>144</v>
      </c>
      <c r="L2685" t="s">
        <v>7841</v>
      </c>
      <c r="M2685" t="s">
        <v>7842</v>
      </c>
      <c r="N2685">
        <v>5.0372222219999996</v>
      </c>
      <c r="O2685">
        <v>9</v>
      </c>
      <c r="P2685">
        <v>3</v>
      </c>
      <c r="Q2685">
        <v>281</v>
      </c>
      <c r="R2685">
        <v>42</v>
      </c>
      <c r="S2685">
        <v>17</v>
      </c>
      <c r="T2685">
        <v>2</v>
      </c>
      <c r="U2685">
        <v>0</v>
      </c>
      <c r="V2685">
        <v>0</v>
      </c>
      <c r="W2685">
        <v>23.473773138886951</v>
      </c>
      <c r="X2685">
        <v>10.673328189754644</v>
      </c>
      <c r="Y2685">
        <v>3999.4223155798122</v>
      </c>
      <c r="Z2685">
        <v>1114.2422314980745</v>
      </c>
      <c r="AA2685">
        <v>525.71785687494605</v>
      </c>
      <c r="AB2685">
        <v>12.49366116204858</v>
      </c>
      <c r="AC2685">
        <v>0</v>
      </c>
      <c r="AD2685">
        <v>0</v>
      </c>
      <c r="AE2685">
        <v>5686.0231664435232</v>
      </c>
    </row>
    <row r="2686" spans="1:31" x14ac:dyDescent="0.3">
      <c r="A2686">
        <v>2577637</v>
      </c>
      <c r="B2686">
        <v>1</v>
      </c>
      <c r="C2686" t="s">
        <v>81</v>
      </c>
      <c r="D2686" t="s">
        <v>123</v>
      </c>
      <c r="E2686" t="s">
        <v>171</v>
      </c>
      <c r="F2686" t="s">
        <v>7843</v>
      </c>
      <c r="G2686" t="s">
        <v>190</v>
      </c>
      <c r="H2686" t="s">
        <v>157</v>
      </c>
      <c r="I2686" t="s">
        <v>136</v>
      </c>
      <c r="J2686" t="s">
        <v>137</v>
      </c>
      <c r="K2686" t="s">
        <v>138</v>
      </c>
      <c r="L2686" t="s">
        <v>7844</v>
      </c>
      <c r="M2686" t="s">
        <v>7845</v>
      </c>
      <c r="N2686">
        <v>1.214444444</v>
      </c>
      <c r="O2686">
        <v>0</v>
      </c>
      <c r="P2686">
        <v>17</v>
      </c>
      <c r="Q2686">
        <v>0</v>
      </c>
      <c r="R2686">
        <v>0</v>
      </c>
      <c r="S2686">
        <v>0</v>
      </c>
      <c r="T2686">
        <v>5</v>
      </c>
      <c r="U2686">
        <v>0</v>
      </c>
      <c r="V2686">
        <v>0</v>
      </c>
      <c r="W2686">
        <v>0</v>
      </c>
      <c r="X2686">
        <v>4.0916711831811332</v>
      </c>
      <c r="Y2686">
        <v>0</v>
      </c>
      <c r="Z2686">
        <v>0</v>
      </c>
      <c r="AA2686">
        <v>0</v>
      </c>
      <c r="AB2686">
        <v>0.65242328300837338</v>
      </c>
      <c r="AC2686">
        <v>0</v>
      </c>
      <c r="AD2686">
        <v>0</v>
      </c>
      <c r="AE2686">
        <v>4.744094466189507</v>
      </c>
    </row>
    <row r="2687" spans="1:31" x14ac:dyDescent="0.3">
      <c r="A2687">
        <v>2577743</v>
      </c>
      <c r="B2687">
        <v>1</v>
      </c>
      <c r="C2687" t="s">
        <v>80</v>
      </c>
      <c r="D2687" t="s">
        <v>98</v>
      </c>
      <c r="E2687" t="s">
        <v>171</v>
      </c>
      <c r="F2687" t="s">
        <v>7846</v>
      </c>
      <c r="G2687" t="s">
        <v>190</v>
      </c>
      <c r="H2687" t="s">
        <v>157</v>
      </c>
      <c r="I2687" t="s">
        <v>136</v>
      </c>
      <c r="J2687" t="s">
        <v>137</v>
      </c>
      <c r="K2687" t="s">
        <v>138</v>
      </c>
      <c r="L2687" t="s">
        <v>7847</v>
      </c>
      <c r="M2687" t="s">
        <v>7848</v>
      </c>
      <c r="N2687">
        <v>1.833611111</v>
      </c>
      <c r="O2687">
        <v>0</v>
      </c>
      <c r="P2687">
        <v>14</v>
      </c>
      <c r="Q2687">
        <v>0</v>
      </c>
      <c r="R2687">
        <v>2</v>
      </c>
      <c r="S2687">
        <v>0</v>
      </c>
      <c r="T2687">
        <v>6</v>
      </c>
      <c r="U2687">
        <v>0</v>
      </c>
      <c r="V2687">
        <v>0</v>
      </c>
      <c r="W2687">
        <v>0</v>
      </c>
      <c r="X2687">
        <v>3.3613815487716678</v>
      </c>
      <c r="Y2687">
        <v>0</v>
      </c>
      <c r="Z2687">
        <v>5.4756506178979283</v>
      </c>
      <c r="AA2687">
        <v>0</v>
      </c>
      <c r="AB2687">
        <v>3.3727190378099747</v>
      </c>
      <c r="AC2687">
        <v>0</v>
      </c>
      <c r="AD2687">
        <v>0</v>
      </c>
      <c r="AE2687">
        <v>12.20975120447957</v>
      </c>
    </row>
    <row r="2688" spans="1:31" x14ac:dyDescent="0.3">
      <c r="A2688">
        <v>2578576</v>
      </c>
      <c r="B2688">
        <v>1</v>
      </c>
      <c r="C2688" t="s">
        <v>80</v>
      </c>
      <c r="D2688" t="s">
        <v>96</v>
      </c>
      <c r="E2688" t="s">
        <v>155</v>
      </c>
      <c r="F2688" t="s">
        <v>7849</v>
      </c>
      <c r="G2688" t="s">
        <v>202</v>
      </c>
      <c r="H2688" t="s">
        <v>157</v>
      </c>
      <c r="I2688" t="s">
        <v>136</v>
      </c>
      <c r="J2688" t="s">
        <v>137</v>
      </c>
      <c r="K2688" t="s">
        <v>138</v>
      </c>
      <c r="L2688" t="s">
        <v>7850</v>
      </c>
      <c r="M2688" t="s">
        <v>7851</v>
      </c>
      <c r="N2688">
        <v>0.84694444400000002</v>
      </c>
      <c r="O2688">
        <v>0</v>
      </c>
      <c r="P2688">
        <v>18</v>
      </c>
      <c r="Q2688">
        <v>0</v>
      </c>
      <c r="R2688">
        <v>0</v>
      </c>
      <c r="S2688">
        <v>0</v>
      </c>
      <c r="T2688">
        <v>22</v>
      </c>
      <c r="U2688">
        <v>0</v>
      </c>
      <c r="V2688">
        <v>0</v>
      </c>
      <c r="W2688">
        <v>0</v>
      </c>
      <c r="X2688">
        <v>5.8610256686014255</v>
      </c>
      <c r="Y2688">
        <v>0</v>
      </c>
      <c r="Z2688">
        <v>0</v>
      </c>
      <c r="AA2688">
        <v>0</v>
      </c>
      <c r="AB2688">
        <v>108.28931425987122</v>
      </c>
      <c r="AC2688">
        <v>0</v>
      </c>
      <c r="AD2688">
        <v>0</v>
      </c>
      <c r="AE2688">
        <v>114.15033992847265</v>
      </c>
    </row>
    <row r="2689" spans="1:31" x14ac:dyDescent="0.3">
      <c r="A2689">
        <v>2579011</v>
      </c>
      <c r="B2689">
        <v>1</v>
      </c>
      <c r="C2689" t="s">
        <v>81</v>
      </c>
      <c r="D2689" t="s">
        <v>118</v>
      </c>
      <c r="E2689" t="s">
        <v>184</v>
      </c>
      <c r="F2689" t="s">
        <v>7852</v>
      </c>
      <c r="G2689" t="s">
        <v>134</v>
      </c>
      <c r="H2689" t="s">
        <v>135</v>
      </c>
      <c r="I2689" t="s">
        <v>136</v>
      </c>
      <c r="J2689" t="s">
        <v>137</v>
      </c>
      <c r="K2689" t="s">
        <v>138</v>
      </c>
      <c r="L2689" t="s">
        <v>7853</v>
      </c>
      <c r="M2689" t="s">
        <v>7854</v>
      </c>
      <c r="N2689">
        <v>1.0263888880000001</v>
      </c>
      <c r="O2689">
        <v>15</v>
      </c>
      <c r="P2689">
        <v>1404</v>
      </c>
      <c r="Q2689">
        <v>195</v>
      </c>
      <c r="R2689">
        <v>175</v>
      </c>
      <c r="S2689">
        <v>17</v>
      </c>
      <c r="T2689">
        <v>113</v>
      </c>
      <c r="U2689">
        <v>0</v>
      </c>
      <c r="V2689">
        <v>0</v>
      </c>
      <c r="W2689">
        <v>3.0854478961206495</v>
      </c>
      <c r="X2689">
        <v>144.83751953551709</v>
      </c>
      <c r="Y2689">
        <v>729.60025357721031</v>
      </c>
      <c r="Z2689">
        <v>135.20993113704091</v>
      </c>
      <c r="AA2689">
        <v>48.273679920112286</v>
      </c>
      <c r="AB2689">
        <v>29.54166220711511</v>
      </c>
      <c r="AC2689">
        <v>0</v>
      </c>
      <c r="AD2689">
        <v>0</v>
      </c>
      <c r="AE2689">
        <v>1090.5484942731164</v>
      </c>
    </row>
    <row r="2690" spans="1:31" x14ac:dyDescent="0.3">
      <c r="A2690">
        <v>2578865</v>
      </c>
      <c r="B2690">
        <v>1</v>
      </c>
      <c r="C2690" t="s">
        <v>80</v>
      </c>
      <c r="D2690" t="s">
        <v>100</v>
      </c>
      <c r="E2690" t="s">
        <v>166</v>
      </c>
      <c r="F2690" t="s">
        <v>7855</v>
      </c>
      <c r="G2690" t="s">
        <v>198</v>
      </c>
      <c r="H2690" t="s">
        <v>157</v>
      </c>
      <c r="I2690" t="s">
        <v>136</v>
      </c>
      <c r="J2690" t="s">
        <v>137</v>
      </c>
      <c r="K2690" t="s">
        <v>138</v>
      </c>
      <c r="L2690" t="s">
        <v>7856</v>
      </c>
      <c r="M2690" t="s">
        <v>7857</v>
      </c>
      <c r="N2690">
        <v>3.3219444440000001</v>
      </c>
      <c r="O2690">
        <v>0</v>
      </c>
      <c r="P2690">
        <v>1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0.12071577497291418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0.12071577497291418</v>
      </c>
    </row>
    <row r="2691" spans="1:31" x14ac:dyDescent="0.3">
      <c r="A2691">
        <v>2578390</v>
      </c>
      <c r="B2691">
        <v>1</v>
      </c>
      <c r="C2691" t="s">
        <v>80</v>
      </c>
      <c r="D2691" t="s">
        <v>94</v>
      </c>
      <c r="E2691" t="s">
        <v>155</v>
      </c>
      <c r="F2691" t="s">
        <v>7858</v>
      </c>
      <c r="G2691" t="s">
        <v>202</v>
      </c>
      <c r="H2691" t="s">
        <v>157</v>
      </c>
      <c r="I2691" t="s">
        <v>136</v>
      </c>
      <c r="J2691" t="s">
        <v>137</v>
      </c>
      <c r="K2691" t="s">
        <v>138</v>
      </c>
      <c r="L2691" t="s">
        <v>7859</v>
      </c>
      <c r="M2691" t="s">
        <v>7860</v>
      </c>
      <c r="N2691">
        <v>0.80611111099999999</v>
      </c>
      <c r="O2691">
        <v>0</v>
      </c>
      <c r="P2691">
        <v>18</v>
      </c>
      <c r="Q2691">
        <v>0</v>
      </c>
      <c r="R2691">
        <v>18</v>
      </c>
      <c r="S2691">
        <v>0</v>
      </c>
      <c r="T2691">
        <v>10</v>
      </c>
      <c r="U2691">
        <v>0</v>
      </c>
      <c r="V2691">
        <v>0</v>
      </c>
      <c r="W2691">
        <v>0</v>
      </c>
      <c r="X2691">
        <v>2.3084044593262498</v>
      </c>
      <c r="Y2691">
        <v>0</v>
      </c>
      <c r="Z2691">
        <v>12.661383528985837</v>
      </c>
      <c r="AA2691">
        <v>0</v>
      </c>
      <c r="AB2691">
        <v>13.318141958271349</v>
      </c>
      <c r="AC2691">
        <v>0</v>
      </c>
      <c r="AD2691">
        <v>0</v>
      </c>
      <c r="AE2691">
        <v>28.287929946583436</v>
      </c>
    </row>
    <row r="2692" spans="1:31" x14ac:dyDescent="0.3">
      <c r="A2692">
        <v>2578676</v>
      </c>
      <c r="B2692">
        <v>1</v>
      </c>
      <c r="C2692" t="s">
        <v>81</v>
      </c>
      <c r="D2692" t="s">
        <v>113</v>
      </c>
      <c r="E2692" t="s">
        <v>184</v>
      </c>
      <c r="F2692" t="s">
        <v>3260</v>
      </c>
      <c r="G2692" t="s">
        <v>202</v>
      </c>
      <c r="H2692" t="s">
        <v>135</v>
      </c>
      <c r="I2692" t="s">
        <v>136</v>
      </c>
      <c r="J2692" t="s">
        <v>137</v>
      </c>
      <c r="K2692" t="s">
        <v>138</v>
      </c>
      <c r="L2692" t="s">
        <v>7861</v>
      </c>
      <c r="M2692" t="s">
        <v>7862</v>
      </c>
      <c r="N2692">
        <v>0.71194444400000001</v>
      </c>
      <c r="O2692">
        <v>0</v>
      </c>
      <c r="P2692">
        <v>453</v>
      </c>
      <c r="Q2692">
        <v>2</v>
      </c>
      <c r="R2692">
        <v>29</v>
      </c>
      <c r="S2692">
        <v>3</v>
      </c>
      <c r="T2692">
        <v>81</v>
      </c>
      <c r="U2692">
        <v>2</v>
      </c>
      <c r="V2692">
        <v>0</v>
      </c>
      <c r="W2692">
        <v>0</v>
      </c>
      <c r="X2692">
        <v>71.866017717379719</v>
      </c>
      <c r="Y2692">
        <v>10.870287599416818</v>
      </c>
      <c r="Z2692">
        <v>5.6018562039389153</v>
      </c>
      <c r="AA2692">
        <v>34.386858910738511</v>
      </c>
      <c r="AB2692">
        <v>37.653483472089334</v>
      </c>
      <c r="AC2692">
        <v>39.230231734048893</v>
      </c>
      <c r="AD2692">
        <v>0</v>
      </c>
      <c r="AE2692">
        <v>199.60873563761217</v>
      </c>
    </row>
    <row r="2693" spans="1:31" x14ac:dyDescent="0.3">
      <c r="A2693">
        <v>2577677</v>
      </c>
      <c r="B2693">
        <v>1</v>
      </c>
      <c r="C2693" t="s">
        <v>80</v>
      </c>
      <c r="D2693" t="s">
        <v>105</v>
      </c>
      <c r="E2693" t="s">
        <v>166</v>
      </c>
      <c r="F2693" t="s">
        <v>7863</v>
      </c>
      <c r="G2693" t="s">
        <v>198</v>
      </c>
      <c r="H2693" t="s">
        <v>157</v>
      </c>
      <c r="I2693" t="s">
        <v>136</v>
      </c>
      <c r="J2693" t="s">
        <v>137</v>
      </c>
      <c r="K2693" t="s">
        <v>138</v>
      </c>
      <c r="L2693" t="s">
        <v>7864</v>
      </c>
      <c r="M2693" t="s">
        <v>7865</v>
      </c>
      <c r="N2693">
        <v>0.80083333300000004</v>
      </c>
      <c r="O2693">
        <v>0</v>
      </c>
      <c r="P2693">
        <v>7</v>
      </c>
      <c r="Q2693">
        <v>0</v>
      </c>
      <c r="R2693">
        <v>0</v>
      </c>
      <c r="S2693">
        <v>0</v>
      </c>
      <c r="T2693">
        <v>2</v>
      </c>
      <c r="U2693">
        <v>0</v>
      </c>
      <c r="V2693">
        <v>0</v>
      </c>
      <c r="W2693">
        <v>0</v>
      </c>
      <c r="X2693">
        <v>1.0506281995601428</v>
      </c>
      <c r="Y2693">
        <v>0</v>
      </c>
      <c r="Z2693">
        <v>0</v>
      </c>
      <c r="AA2693">
        <v>0</v>
      </c>
      <c r="AB2693">
        <v>1.0433704006834135</v>
      </c>
      <c r="AC2693">
        <v>0</v>
      </c>
      <c r="AD2693">
        <v>0</v>
      </c>
      <c r="AE2693">
        <v>2.0939986002435562</v>
      </c>
    </row>
    <row r="2694" spans="1:31" x14ac:dyDescent="0.3">
      <c r="A2694">
        <v>2578035</v>
      </c>
      <c r="B2694">
        <v>1</v>
      </c>
      <c r="C2694" t="s">
        <v>81</v>
      </c>
      <c r="D2694" t="s">
        <v>127</v>
      </c>
      <c r="E2694" t="s">
        <v>184</v>
      </c>
      <c r="F2694" t="s">
        <v>7866</v>
      </c>
      <c r="G2694" t="s">
        <v>149</v>
      </c>
      <c r="H2694" t="s">
        <v>135</v>
      </c>
      <c r="I2694" t="s">
        <v>136</v>
      </c>
      <c r="J2694" t="s">
        <v>137</v>
      </c>
      <c r="K2694" t="s">
        <v>138</v>
      </c>
      <c r="L2694" t="s">
        <v>7867</v>
      </c>
      <c r="M2694" t="s">
        <v>7868</v>
      </c>
      <c r="N2694">
        <v>7.307222222</v>
      </c>
      <c r="O2694">
        <v>3</v>
      </c>
      <c r="P2694">
        <v>467</v>
      </c>
      <c r="Q2694">
        <v>13</v>
      </c>
      <c r="R2694">
        <v>37</v>
      </c>
      <c r="S2694">
        <v>3</v>
      </c>
      <c r="T2694">
        <v>36</v>
      </c>
      <c r="U2694">
        <v>3</v>
      </c>
      <c r="V2694">
        <v>0</v>
      </c>
      <c r="W2694">
        <v>4.5498209229599995</v>
      </c>
      <c r="X2694">
        <v>584.1909895288544</v>
      </c>
      <c r="Y2694">
        <v>96.99471886372568</v>
      </c>
      <c r="Z2694">
        <v>192.64811390077625</v>
      </c>
      <c r="AA2694">
        <v>4552.6712970679182</v>
      </c>
      <c r="AB2694">
        <v>98.618948394845702</v>
      </c>
      <c r="AC2694">
        <v>2823.9110467731584</v>
      </c>
      <c r="AD2694">
        <v>0</v>
      </c>
      <c r="AE2694">
        <v>8353.5849354522379</v>
      </c>
    </row>
    <row r="2695" spans="1:31" x14ac:dyDescent="0.3">
      <c r="A2695">
        <v>2579031</v>
      </c>
      <c r="B2695">
        <v>1</v>
      </c>
      <c r="C2695" t="s">
        <v>80</v>
      </c>
      <c r="D2695" t="s">
        <v>105</v>
      </c>
      <c r="E2695" t="s">
        <v>141</v>
      </c>
      <c r="F2695" t="s">
        <v>1377</v>
      </c>
      <c r="G2695" t="s">
        <v>134</v>
      </c>
      <c r="H2695" t="s">
        <v>135</v>
      </c>
      <c r="I2695" t="s">
        <v>136</v>
      </c>
      <c r="J2695" t="s">
        <v>137</v>
      </c>
      <c r="K2695" t="s">
        <v>138</v>
      </c>
      <c r="L2695" t="s">
        <v>7869</v>
      </c>
      <c r="M2695" t="s">
        <v>7870</v>
      </c>
      <c r="N2695">
        <v>2.1225000000000001</v>
      </c>
      <c r="O2695">
        <v>4</v>
      </c>
      <c r="P2695">
        <v>6629</v>
      </c>
      <c r="Q2695">
        <v>3</v>
      </c>
      <c r="R2695">
        <v>16</v>
      </c>
      <c r="S2695">
        <v>26</v>
      </c>
      <c r="T2695">
        <v>575</v>
      </c>
      <c r="U2695">
        <v>5</v>
      </c>
      <c r="V2695">
        <v>0</v>
      </c>
      <c r="W2695">
        <v>16.317374583056253</v>
      </c>
      <c r="X2695">
        <v>3217.7303922714127</v>
      </c>
      <c r="Y2695">
        <v>6.5556726971859192</v>
      </c>
      <c r="Z2695">
        <v>25.569066527989587</v>
      </c>
      <c r="AA2695">
        <v>278.62864380778558</v>
      </c>
      <c r="AB2695">
        <v>1194.3454999556498</v>
      </c>
      <c r="AC2695">
        <v>513.99123343820077</v>
      </c>
      <c r="AD2695">
        <v>0</v>
      </c>
      <c r="AE2695">
        <v>5253.1378832812807</v>
      </c>
    </row>
    <row r="2696" spans="1:31" x14ac:dyDescent="0.3">
      <c r="A2696">
        <v>2577720</v>
      </c>
      <c r="B2696">
        <v>1</v>
      </c>
      <c r="C2696" t="s">
        <v>80</v>
      </c>
      <c r="D2696" t="s">
        <v>97</v>
      </c>
      <c r="E2696" t="s">
        <v>184</v>
      </c>
      <c r="F2696" t="s">
        <v>7871</v>
      </c>
      <c r="G2696" t="s">
        <v>149</v>
      </c>
      <c r="H2696" t="s">
        <v>135</v>
      </c>
      <c r="I2696" t="s">
        <v>136</v>
      </c>
      <c r="J2696" t="s">
        <v>137</v>
      </c>
      <c r="K2696" t="s">
        <v>138</v>
      </c>
      <c r="L2696" t="s">
        <v>7872</v>
      </c>
      <c r="M2696" t="s">
        <v>7873</v>
      </c>
      <c r="N2696">
        <v>5.9927777769999997</v>
      </c>
      <c r="O2696">
        <v>0</v>
      </c>
      <c r="P2696">
        <v>18</v>
      </c>
      <c r="Q2696">
        <v>0</v>
      </c>
      <c r="R2696">
        <v>0</v>
      </c>
      <c r="S2696">
        <v>0</v>
      </c>
      <c r="T2696">
        <v>1</v>
      </c>
      <c r="U2696">
        <v>0</v>
      </c>
      <c r="V2696">
        <v>0</v>
      </c>
      <c r="W2696">
        <v>0</v>
      </c>
      <c r="X2696">
        <v>35.526307409232189</v>
      </c>
      <c r="Y2696">
        <v>0</v>
      </c>
      <c r="Z2696">
        <v>0</v>
      </c>
      <c r="AA2696">
        <v>0</v>
      </c>
      <c r="AB2696">
        <v>0.1735972227891375</v>
      </c>
      <c r="AC2696">
        <v>0</v>
      </c>
      <c r="AD2696">
        <v>0</v>
      </c>
      <c r="AE2696">
        <v>35.69990463202133</v>
      </c>
    </row>
    <row r="2697" spans="1:31" x14ac:dyDescent="0.3">
      <c r="A2697">
        <v>2578633</v>
      </c>
      <c r="B2697">
        <v>1</v>
      </c>
      <c r="C2697" t="s">
        <v>80</v>
      </c>
      <c r="D2697" t="s">
        <v>93</v>
      </c>
      <c r="E2697" t="s">
        <v>171</v>
      </c>
      <c r="F2697" t="s">
        <v>7874</v>
      </c>
      <c r="G2697" t="s">
        <v>190</v>
      </c>
      <c r="H2697" t="s">
        <v>157</v>
      </c>
      <c r="I2697" t="s">
        <v>136</v>
      </c>
      <c r="J2697" t="s">
        <v>137</v>
      </c>
      <c r="K2697" t="s">
        <v>138</v>
      </c>
      <c r="L2697" t="s">
        <v>7875</v>
      </c>
      <c r="M2697" t="s">
        <v>7876</v>
      </c>
      <c r="N2697">
        <v>3.8594444440000002</v>
      </c>
      <c r="O2697">
        <v>0</v>
      </c>
      <c r="P2697">
        <v>8</v>
      </c>
      <c r="Q2697">
        <v>0</v>
      </c>
      <c r="R2697">
        <v>3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8.8040298529350078</v>
      </c>
      <c r="Y2697">
        <v>0</v>
      </c>
      <c r="Z2697">
        <v>16.591957370979408</v>
      </c>
      <c r="AA2697">
        <v>0</v>
      </c>
      <c r="AB2697">
        <v>0</v>
      </c>
      <c r="AC2697">
        <v>0</v>
      </c>
      <c r="AD2697">
        <v>0</v>
      </c>
      <c r="AE2697">
        <v>25.395987223914418</v>
      </c>
    </row>
    <row r="2698" spans="1:31" x14ac:dyDescent="0.3">
      <c r="A2698">
        <v>2578098</v>
      </c>
      <c r="B2698">
        <v>1</v>
      </c>
      <c r="C2698" t="s">
        <v>80</v>
      </c>
      <c r="D2698" t="s">
        <v>82</v>
      </c>
      <c r="E2698" t="s">
        <v>141</v>
      </c>
      <c r="F2698" t="s">
        <v>7379</v>
      </c>
      <c r="G2698" t="s">
        <v>318</v>
      </c>
      <c r="H2698" t="s">
        <v>135</v>
      </c>
      <c r="I2698" t="s">
        <v>680</v>
      </c>
      <c r="J2698" t="s">
        <v>137</v>
      </c>
      <c r="K2698" t="s">
        <v>138</v>
      </c>
      <c r="L2698" t="s">
        <v>7877</v>
      </c>
      <c r="M2698" t="s">
        <v>7878</v>
      </c>
      <c r="N2698">
        <v>2.4166666E-2</v>
      </c>
      <c r="O2698">
        <v>0</v>
      </c>
      <c r="P2698">
        <v>1004</v>
      </c>
      <c r="Q2698">
        <v>0</v>
      </c>
      <c r="R2698">
        <v>0</v>
      </c>
      <c r="S2698">
        <v>0</v>
      </c>
      <c r="T2698">
        <v>97</v>
      </c>
      <c r="U2698">
        <v>0</v>
      </c>
      <c r="V2698">
        <v>2</v>
      </c>
      <c r="W2698">
        <v>0</v>
      </c>
      <c r="X2698">
        <v>5.6149870943277795</v>
      </c>
      <c r="Y2698">
        <v>0</v>
      </c>
      <c r="Z2698">
        <v>0</v>
      </c>
      <c r="AA2698">
        <v>0</v>
      </c>
      <c r="AB2698">
        <v>2.8461488494332396</v>
      </c>
      <c r="AC2698">
        <v>0</v>
      </c>
      <c r="AD2698">
        <v>1.1955730155638999</v>
      </c>
      <c r="AE2698">
        <v>9.6567089593249182</v>
      </c>
    </row>
    <row r="2699" spans="1:31" x14ac:dyDescent="0.3">
      <c r="A2699">
        <v>2578155</v>
      </c>
      <c r="B2699">
        <v>1</v>
      </c>
      <c r="C2699" t="s">
        <v>80</v>
      </c>
      <c r="D2699" t="s">
        <v>106</v>
      </c>
      <c r="E2699" t="s">
        <v>147</v>
      </c>
      <c r="F2699" t="s">
        <v>7879</v>
      </c>
      <c r="G2699" t="s">
        <v>194</v>
      </c>
      <c r="H2699" t="s">
        <v>135</v>
      </c>
      <c r="I2699" t="s">
        <v>136</v>
      </c>
      <c r="J2699" t="s">
        <v>137</v>
      </c>
      <c r="K2699" t="s">
        <v>144</v>
      </c>
      <c r="L2699" t="s">
        <v>7880</v>
      </c>
      <c r="M2699" t="s">
        <v>7881</v>
      </c>
      <c r="N2699">
        <v>7.636666666</v>
      </c>
      <c r="O2699">
        <v>0</v>
      </c>
      <c r="P2699">
        <v>473</v>
      </c>
      <c r="Q2699">
        <v>1</v>
      </c>
      <c r="R2699">
        <v>42</v>
      </c>
      <c r="S2699">
        <v>2</v>
      </c>
      <c r="T2699">
        <v>57</v>
      </c>
      <c r="U2699">
        <v>0</v>
      </c>
      <c r="V2699">
        <v>0</v>
      </c>
      <c r="W2699">
        <v>0</v>
      </c>
      <c r="X2699">
        <v>592.14273407583494</v>
      </c>
      <c r="Y2699">
        <v>64.109708756510344</v>
      </c>
      <c r="Z2699">
        <v>355.26000640214659</v>
      </c>
      <c r="AA2699">
        <v>52.478684636679255</v>
      </c>
      <c r="AB2699">
        <v>297.45832300562165</v>
      </c>
      <c r="AC2699">
        <v>0</v>
      </c>
      <c r="AD2699">
        <v>0</v>
      </c>
      <c r="AE2699">
        <v>1361.4494568767927</v>
      </c>
    </row>
    <row r="2700" spans="1:31" x14ac:dyDescent="0.3">
      <c r="A2700">
        <v>2578210</v>
      </c>
      <c r="B2700">
        <v>1</v>
      </c>
      <c r="C2700" t="s">
        <v>80</v>
      </c>
      <c r="D2700" t="s">
        <v>100</v>
      </c>
      <c r="E2700" t="s">
        <v>184</v>
      </c>
      <c r="F2700" t="s">
        <v>7882</v>
      </c>
      <c r="G2700" t="s">
        <v>149</v>
      </c>
      <c r="H2700" t="s">
        <v>135</v>
      </c>
      <c r="I2700" t="s">
        <v>136</v>
      </c>
      <c r="J2700" t="s">
        <v>137</v>
      </c>
      <c r="K2700" t="s">
        <v>138</v>
      </c>
      <c r="L2700" t="s">
        <v>7883</v>
      </c>
      <c r="M2700" t="s">
        <v>7884</v>
      </c>
      <c r="N2700">
        <v>3.9249999999999998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26</v>
      </c>
      <c r="U2700">
        <v>0</v>
      </c>
      <c r="V2700">
        <v>10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438.75183233587052</v>
      </c>
      <c r="AC2700">
        <v>0</v>
      </c>
      <c r="AD2700">
        <v>1559.0197464548155</v>
      </c>
      <c r="AE2700">
        <v>1997.7715787906859</v>
      </c>
    </row>
    <row r="2701" spans="1:31" x14ac:dyDescent="0.3">
      <c r="A2701">
        <v>2578187</v>
      </c>
      <c r="B2701">
        <v>1</v>
      </c>
      <c r="C2701" t="s">
        <v>81</v>
      </c>
      <c r="D2701" t="s">
        <v>120</v>
      </c>
      <c r="E2701" t="s">
        <v>147</v>
      </c>
      <c r="F2701" t="s">
        <v>5055</v>
      </c>
      <c r="G2701" t="s">
        <v>134</v>
      </c>
      <c r="H2701" t="s">
        <v>135</v>
      </c>
      <c r="I2701" t="s">
        <v>136</v>
      </c>
      <c r="J2701" t="s">
        <v>137</v>
      </c>
      <c r="K2701" t="s">
        <v>138</v>
      </c>
      <c r="L2701" t="s">
        <v>7885</v>
      </c>
      <c r="M2701" t="s">
        <v>7886</v>
      </c>
      <c r="N2701">
        <v>0.5</v>
      </c>
      <c r="O2701">
        <v>2</v>
      </c>
      <c r="P2701">
        <v>98</v>
      </c>
      <c r="Q2701">
        <v>54</v>
      </c>
      <c r="R2701">
        <v>1</v>
      </c>
      <c r="S2701">
        <v>10</v>
      </c>
      <c r="T2701">
        <v>6</v>
      </c>
      <c r="U2701">
        <v>0</v>
      </c>
      <c r="V2701">
        <v>0</v>
      </c>
      <c r="W2701">
        <v>0.21062044799999999</v>
      </c>
      <c r="X2701">
        <v>14.834527222681505</v>
      </c>
      <c r="Y2701">
        <v>97.605181842949506</v>
      </c>
      <c r="Z2701">
        <v>1.439871576E-3</v>
      </c>
      <c r="AA2701">
        <v>19.837915157474995</v>
      </c>
      <c r="AB2701">
        <v>3.5290771327800003</v>
      </c>
      <c r="AC2701">
        <v>0</v>
      </c>
      <c r="AD2701">
        <v>0</v>
      </c>
      <c r="AE2701">
        <v>136.018761675462</v>
      </c>
    </row>
    <row r="2702" spans="1:31" x14ac:dyDescent="0.3">
      <c r="A2702">
        <v>2578682</v>
      </c>
      <c r="B2702">
        <v>1</v>
      </c>
      <c r="C2702" t="s">
        <v>81</v>
      </c>
      <c r="D2702" t="s">
        <v>123</v>
      </c>
      <c r="E2702" t="s">
        <v>141</v>
      </c>
      <c r="F2702" t="s">
        <v>1879</v>
      </c>
      <c r="G2702" t="s">
        <v>134</v>
      </c>
      <c r="H2702" t="s">
        <v>135</v>
      </c>
      <c r="I2702" t="s">
        <v>136</v>
      </c>
      <c r="J2702" t="s">
        <v>137</v>
      </c>
      <c r="K2702" t="s">
        <v>138</v>
      </c>
      <c r="L2702" t="s">
        <v>7887</v>
      </c>
      <c r="M2702" t="s">
        <v>7888</v>
      </c>
      <c r="N2702">
        <v>1.374166666</v>
      </c>
      <c r="O2702">
        <v>10</v>
      </c>
      <c r="P2702">
        <v>455</v>
      </c>
      <c r="Q2702">
        <v>430</v>
      </c>
      <c r="R2702">
        <v>670</v>
      </c>
      <c r="S2702">
        <v>43</v>
      </c>
      <c r="T2702">
        <v>150</v>
      </c>
      <c r="U2702">
        <v>1</v>
      </c>
      <c r="V2702">
        <v>0</v>
      </c>
      <c r="W2702">
        <v>18.129979800392807</v>
      </c>
      <c r="X2702">
        <v>147.65779464797038</v>
      </c>
      <c r="Y2702">
        <v>1470.930018648693</v>
      </c>
      <c r="Z2702">
        <v>1274.2416072993205</v>
      </c>
      <c r="AA2702">
        <v>63.602577970423361</v>
      </c>
      <c r="AB2702">
        <v>182.65630876413914</v>
      </c>
      <c r="AC2702">
        <v>126.60964321268666</v>
      </c>
      <c r="AD2702">
        <v>0</v>
      </c>
      <c r="AE2702">
        <v>3283.8279303436257</v>
      </c>
    </row>
    <row r="2703" spans="1:31" x14ac:dyDescent="0.3">
      <c r="A2703">
        <v>2578287</v>
      </c>
      <c r="B2703">
        <v>1</v>
      </c>
      <c r="C2703" t="s">
        <v>80</v>
      </c>
      <c r="D2703" t="s">
        <v>82</v>
      </c>
      <c r="E2703" t="s">
        <v>141</v>
      </c>
      <c r="F2703" t="s">
        <v>7379</v>
      </c>
      <c r="G2703" t="s">
        <v>311</v>
      </c>
      <c r="H2703" t="s">
        <v>135</v>
      </c>
      <c r="I2703" t="s">
        <v>136</v>
      </c>
      <c r="J2703" t="s">
        <v>3</v>
      </c>
      <c r="K2703" t="s">
        <v>138</v>
      </c>
      <c r="L2703" t="s">
        <v>7889</v>
      </c>
      <c r="M2703" t="s">
        <v>7890</v>
      </c>
      <c r="N2703">
        <v>0.47972222199999998</v>
      </c>
      <c r="O2703">
        <v>0</v>
      </c>
      <c r="P2703">
        <v>1747</v>
      </c>
      <c r="Q2703">
        <v>0</v>
      </c>
      <c r="R2703">
        <v>0</v>
      </c>
      <c r="S2703">
        <v>0</v>
      </c>
      <c r="T2703">
        <v>122</v>
      </c>
      <c r="U2703">
        <v>0</v>
      </c>
      <c r="V2703">
        <v>2</v>
      </c>
      <c r="W2703">
        <v>0</v>
      </c>
      <c r="X2703">
        <v>183.387576112651</v>
      </c>
      <c r="Y2703">
        <v>0</v>
      </c>
      <c r="Z2703">
        <v>0</v>
      </c>
      <c r="AA2703">
        <v>0</v>
      </c>
      <c r="AB2703">
        <v>73.060065184258931</v>
      </c>
      <c r="AC2703">
        <v>0</v>
      </c>
      <c r="AD2703">
        <v>20.676148307534692</v>
      </c>
      <c r="AE2703">
        <v>277.1237896044446</v>
      </c>
    </row>
    <row r="2704" spans="1:31" x14ac:dyDescent="0.3">
      <c r="A2704">
        <v>2578705</v>
      </c>
      <c r="B2704">
        <v>1</v>
      </c>
      <c r="C2704" t="s">
        <v>81</v>
      </c>
      <c r="D2704" t="s">
        <v>127</v>
      </c>
      <c r="E2704" t="s">
        <v>184</v>
      </c>
      <c r="F2704" t="s">
        <v>7891</v>
      </c>
      <c r="G2704" t="s">
        <v>134</v>
      </c>
      <c r="H2704" t="s">
        <v>135</v>
      </c>
      <c r="I2704" t="s">
        <v>136</v>
      </c>
      <c r="J2704" t="s">
        <v>137</v>
      </c>
      <c r="K2704" t="s">
        <v>138</v>
      </c>
      <c r="L2704" t="s">
        <v>7892</v>
      </c>
      <c r="M2704" t="s">
        <v>7893</v>
      </c>
      <c r="N2704">
        <v>0.89472222199999996</v>
      </c>
      <c r="O2704">
        <v>0</v>
      </c>
      <c r="P2704">
        <v>590</v>
      </c>
      <c r="Q2704">
        <v>0</v>
      </c>
      <c r="R2704">
        <v>0</v>
      </c>
      <c r="S2704">
        <v>0</v>
      </c>
      <c r="T2704">
        <v>57</v>
      </c>
      <c r="U2704">
        <v>0</v>
      </c>
      <c r="V2704">
        <v>0</v>
      </c>
      <c r="W2704">
        <v>0</v>
      </c>
      <c r="X2704">
        <v>111.29645709272523</v>
      </c>
      <c r="Y2704">
        <v>0</v>
      </c>
      <c r="Z2704">
        <v>0</v>
      </c>
      <c r="AA2704">
        <v>0</v>
      </c>
      <c r="AB2704">
        <v>47.643690129340463</v>
      </c>
      <c r="AC2704">
        <v>0</v>
      </c>
      <c r="AD2704">
        <v>0</v>
      </c>
      <c r="AE2704">
        <v>158.94014722206569</v>
      </c>
    </row>
    <row r="2705" spans="1:31" x14ac:dyDescent="0.3">
      <c r="A2705">
        <v>2577978</v>
      </c>
      <c r="B2705">
        <v>1</v>
      </c>
      <c r="C2705" t="s">
        <v>81</v>
      </c>
      <c r="D2705" t="s">
        <v>112</v>
      </c>
      <c r="E2705" t="s">
        <v>166</v>
      </c>
      <c r="F2705" t="s">
        <v>7894</v>
      </c>
      <c r="G2705" t="s">
        <v>198</v>
      </c>
      <c r="H2705" t="s">
        <v>157</v>
      </c>
      <c r="I2705" t="s">
        <v>136</v>
      </c>
      <c r="J2705" t="s">
        <v>137</v>
      </c>
      <c r="K2705" t="s">
        <v>138</v>
      </c>
      <c r="L2705" t="s">
        <v>7895</v>
      </c>
      <c r="M2705" t="s">
        <v>7896</v>
      </c>
      <c r="N2705">
        <v>0.86555555500000003</v>
      </c>
      <c r="O2705">
        <v>0</v>
      </c>
      <c r="P2705">
        <v>5</v>
      </c>
      <c r="Q2705">
        <v>0</v>
      </c>
      <c r="R2705">
        <v>0</v>
      </c>
      <c r="S2705">
        <v>0</v>
      </c>
      <c r="T2705">
        <v>1</v>
      </c>
      <c r="U2705">
        <v>0</v>
      </c>
      <c r="V2705">
        <v>0</v>
      </c>
      <c r="W2705">
        <v>0</v>
      </c>
      <c r="X2705">
        <v>0.26804909269510002</v>
      </c>
      <c r="Y2705">
        <v>0</v>
      </c>
      <c r="Z2705">
        <v>0</v>
      </c>
      <c r="AA2705">
        <v>0</v>
      </c>
      <c r="AB2705">
        <v>1.7916149746733332</v>
      </c>
      <c r="AC2705">
        <v>0</v>
      </c>
      <c r="AD2705">
        <v>0</v>
      </c>
      <c r="AE2705">
        <v>2.0596640673684332</v>
      </c>
    </row>
    <row r="2706" spans="1:31" x14ac:dyDescent="0.3">
      <c r="A2706">
        <v>2578227</v>
      </c>
      <c r="B2706">
        <v>1</v>
      </c>
      <c r="C2706" t="s">
        <v>81</v>
      </c>
      <c r="D2706" t="s">
        <v>118</v>
      </c>
      <c r="E2706" t="s">
        <v>184</v>
      </c>
      <c r="F2706" t="s">
        <v>7897</v>
      </c>
      <c r="G2706" t="s">
        <v>149</v>
      </c>
      <c r="H2706" t="s">
        <v>135</v>
      </c>
      <c r="I2706" t="s">
        <v>136</v>
      </c>
      <c r="J2706" t="s">
        <v>137</v>
      </c>
      <c r="K2706" t="s">
        <v>138</v>
      </c>
      <c r="L2706" t="s">
        <v>7898</v>
      </c>
      <c r="M2706" t="s">
        <v>7899</v>
      </c>
      <c r="N2706">
        <v>2.4249999999999998</v>
      </c>
      <c r="O2706">
        <v>2</v>
      </c>
      <c r="P2706">
        <v>1</v>
      </c>
      <c r="Q2706">
        <v>4</v>
      </c>
      <c r="R2706">
        <v>6</v>
      </c>
      <c r="S2706">
        <v>1</v>
      </c>
      <c r="T2706">
        <v>0</v>
      </c>
      <c r="U2706">
        <v>0</v>
      </c>
      <c r="V2706">
        <v>0</v>
      </c>
      <c r="W2706">
        <v>0.50248420632000002</v>
      </c>
      <c r="X2706">
        <v>0</v>
      </c>
      <c r="Y2706">
        <v>63.171107097753833</v>
      </c>
      <c r="Z2706">
        <v>22.140558698397395</v>
      </c>
      <c r="AA2706">
        <v>5.0538631426066676</v>
      </c>
      <c r="AB2706">
        <v>0</v>
      </c>
      <c r="AC2706">
        <v>0</v>
      </c>
      <c r="AD2706">
        <v>0</v>
      </c>
      <c r="AE2706">
        <v>90.868013145077896</v>
      </c>
    </row>
    <row r="2707" spans="1:31" x14ac:dyDescent="0.3">
      <c r="A2707">
        <v>2578665</v>
      </c>
      <c r="B2707">
        <v>1</v>
      </c>
      <c r="C2707" t="s">
        <v>80</v>
      </c>
      <c r="D2707" t="s">
        <v>89</v>
      </c>
      <c r="E2707" t="s">
        <v>184</v>
      </c>
      <c r="F2707" t="s">
        <v>7900</v>
      </c>
      <c r="G2707" t="s">
        <v>149</v>
      </c>
      <c r="H2707" t="s">
        <v>135</v>
      </c>
      <c r="I2707" t="s">
        <v>136</v>
      </c>
      <c r="J2707" t="s">
        <v>137</v>
      </c>
      <c r="K2707" t="s">
        <v>138</v>
      </c>
      <c r="L2707" t="s">
        <v>7901</v>
      </c>
      <c r="M2707" t="s">
        <v>7902</v>
      </c>
      <c r="N2707">
        <v>1.3208333329999999</v>
      </c>
      <c r="O2707">
        <v>0</v>
      </c>
      <c r="P2707">
        <v>38</v>
      </c>
      <c r="Q2707">
        <v>0</v>
      </c>
      <c r="R2707">
        <v>38</v>
      </c>
      <c r="S2707">
        <v>4</v>
      </c>
      <c r="T2707">
        <v>2</v>
      </c>
      <c r="U2707">
        <v>0</v>
      </c>
      <c r="V2707">
        <v>0</v>
      </c>
      <c r="W2707">
        <v>0</v>
      </c>
      <c r="X2707">
        <v>22.970053202169392</v>
      </c>
      <c r="Y2707">
        <v>0</v>
      </c>
      <c r="Z2707">
        <v>32.821350616773387</v>
      </c>
      <c r="AA2707">
        <v>137.7027809038112</v>
      </c>
      <c r="AB2707">
        <v>2.5332958861617394</v>
      </c>
      <c r="AC2707">
        <v>0</v>
      </c>
      <c r="AD2707">
        <v>0</v>
      </c>
      <c r="AE2707">
        <v>196.02748060891571</v>
      </c>
    </row>
    <row r="2708" spans="1:31" x14ac:dyDescent="0.3">
      <c r="A2708">
        <v>2577686</v>
      </c>
      <c r="B2708">
        <v>1</v>
      </c>
      <c r="C2708" t="s">
        <v>80</v>
      </c>
      <c r="D2708" t="s">
        <v>95</v>
      </c>
      <c r="E2708" t="s">
        <v>132</v>
      </c>
      <c r="F2708" t="s">
        <v>1624</v>
      </c>
      <c r="G2708" t="s">
        <v>134</v>
      </c>
      <c r="H2708" t="s">
        <v>135</v>
      </c>
      <c r="I2708" t="s">
        <v>136</v>
      </c>
      <c r="J2708" t="s">
        <v>137</v>
      </c>
      <c r="K2708" t="s">
        <v>138</v>
      </c>
      <c r="L2708" t="s">
        <v>7903</v>
      </c>
      <c r="M2708" t="s">
        <v>7904</v>
      </c>
      <c r="N2708">
        <v>0.33</v>
      </c>
      <c r="O2708">
        <v>67</v>
      </c>
      <c r="P2708">
        <v>5038</v>
      </c>
      <c r="Q2708">
        <v>86</v>
      </c>
      <c r="R2708">
        <v>154</v>
      </c>
      <c r="S2708">
        <v>117</v>
      </c>
      <c r="T2708">
        <v>565</v>
      </c>
      <c r="U2708">
        <v>10</v>
      </c>
      <c r="V2708">
        <v>1</v>
      </c>
      <c r="W2708">
        <v>11.551470617032537</v>
      </c>
      <c r="X2708">
        <v>353.60796136508145</v>
      </c>
      <c r="Y2708">
        <v>189.692243786695</v>
      </c>
      <c r="Z2708">
        <v>15.080551465670332</v>
      </c>
      <c r="AA2708">
        <v>338.75174145709019</v>
      </c>
      <c r="AB2708">
        <v>130.72385559200629</v>
      </c>
      <c r="AC2708">
        <v>161.48680538764697</v>
      </c>
      <c r="AD2708">
        <v>0</v>
      </c>
      <c r="AE2708">
        <v>1200.8946296712224</v>
      </c>
    </row>
    <row r="2709" spans="1:31" x14ac:dyDescent="0.3">
      <c r="A2709">
        <v>2578519</v>
      </c>
      <c r="B2709">
        <v>1</v>
      </c>
      <c r="C2709" t="s">
        <v>80</v>
      </c>
      <c r="D2709" t="s">
        <v>93</v>
      </c>
      <c r="E2709" t="s">
        <v>184</v>
      </c>
      <c r="F2709" t="s">
        <v>7905</v>
      </c>
      <c r="G2709" t="s">
        <v>134</v>
      </c>
      <c r="H2709" t="s">
        <v>135</v>
      </c>
      <c r="I2709" t="s">
        <v>136</v>
      </c>
      <c r="J2709" t="s">
        <v>137</v>
      </c>
      <c r="K2709" t="s">
        <v>138</v>
      </c>
      <c r="L2709" t="s">
        <v>7906</v>
      </c>
      <c r="M2709" t="s">
        <v>7907</v>
      </c>
      <c r="N2709">
        <v>0.91805555500000002</v>
      </c>
      <c r="O2709">
        <v>0</v>
      </c>
      <c r="P2709">
        <v>0</v>
      </c>
      <c r="Q2709">
        <v>0</v>
      </c>
      <c r="R2709">
        <v>0</v>
      </c>
      <c r="S2709">
        <v>3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488.57741316801577</v>
      </c>
      <c r="AB2709">
        <v>0</v>
      </c>
      <c r="AC2709">
        <v>0</v>
      </c>
      <c r="AD2709">
        <v>0</v>
      </c>
      <c r="AE2709">
        <v>488.57741316801577</v>
      </c>
    </row>
    <row r="2710" spans="1:31" x14ac:dyDescent="0.3">
      <c r="A2710">
        <v>2578058</v>
      </c>
      <c r="B2710">
        <v>1</v>
      </c>
      <c r="C2710" t="s">
        <v>80</v>
      </c>
      <c r="D2710" t="s">
        <v>83</v>
      </c>
      <c r="E2710" t="s">
        <v>171</v>
      </c>
      <c r="F2710" t="s">
        <v>7908</v>
      </c>
      <c r="G2710" t="s">
        <v>301</v>
      </c>
      <c r="H2710" t="s">
        <v>157</v>
      </c>
      <c r="I2710" t="s">
        <v>136</v>
      </c>
      <c r="J2710" t="s">
        <v>137</v>
      </c>
      <c r="K2710" t="s">
        <v>144</v>
      </c>
      <c r="L2710" t="s">
        <v>7909</v>
      </c>
      <c r="M2710" t="s">
        <v>7910</v>
      </c>
      <c r="N2710">
        <v>7.9258333329999999</v>
      </c>
      <c r="O2710">
        <v>0</v>
      </c>
      <c r="P2710">
        <v>103</v>
      </c>
      <c r="Q2710">
        <v>0</v>
      </c>
      <c r="R2710">
        <v>0</v>
      </c>
      <c r="S2710">
        <v>0</v>
      </c>
      <c r="T2710">
        <v>11</v>
      </c>
      <c r="U2710">
        <v>0</v>
      </c>
      <c r="V2710">
        <v>0</v>
      </c>
      <c r="W2710">
        <v>0</v>
      </c>
      <c r="X2710">
        <v>237.79210525825619</v>
      </c>
      <c r="Y2710">
        <v>0</v>
      </c>
      <c r="Z2710">
        <v>0</v>
      </c>
      <c r="AA2710">
        <v>0</v>
      </c>
      <c r="AB2710">
        <v>178.29095325461861</v>
      </c>
      <c r="AC2710">
        <v>0</v>
      </c>
      <c r="AD2710">
        <v>0</v>
      </c>
      <c r="AE2710">
        <v>416.0830585128748</v>
      </c>
    </row>
    <row r="2711" spans="1:31" x14ac:dyDescent="0.3">
      <c r="A2711">
        <v>2577915</v>
      </c>
      <c r="B2711">
        <v>1</v>
      </c>
      <c r="C2711" t="s">
        <v>80</v>
      </c>
      <c r="D2711" t="s">
        <v>88</v>
      </c>
      <c r="E2711" t="s">
        <v>166</v>
      </c>
      <c r="F2711" t="s">
        <v>7911</v>
      </c>
      <c r="G2711" t="s">
        <v>198</v>
      </c>
      <c r="H2711" t="s">
        <v>157</v>
      </c>
      <c r="I2711" t="s">
        <v>136</v>
      </c>
      <c r="J2711" t="s">
        <v>137</v>
      </c>
      <c r="K2711" t="s">
        <v>138</v>
      </c>
      <c r="L2711" t="s">
        <v>7912</v>
      </c>
      <c r="M2711" t="s">
        <v>7913</v>
      </c>
      <c r="N2711">
        <v>0.58361111099999996</v>
      </c>
      <c r="O2711">
        <v>0</v>
      </c>
      <c r="P2711">
        <v>12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1.4763501753663393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1.4763501753663393</v>
      </c>
    </row>
    <row r="2712" spans="1:31" x14ac:dyDescent="0.3">
      <c r="A2712">
        <v>2578107</v>
      </c>
      <c r="B2712">
        <v>1</v>
      </c>
      <c r="C2712" t="s">
        <v>80</v>
      </c>
      <c r="D2712" t="s">
        <v>104</v>
      </c>
      <c r="E2712" t="s">
        <v>132</v>
      </c>
      <c r="F2712" t="s">
        <v>4010</v>
      </c>
      <c r="G2712" t="s">
        <v>134</v>
      </c>
      <c r="H2712" t="s">
        <v>276</v>
      </c>
      <c r="I2712" t="s">
        <v>136</v>
      </c>
      <c r="J2712" t="s">
        <v>137</v>
      </c>
      <c r="K2712" t="s">
        <v>138</v>
      </c>
      <c r="L2712" t="s">
        <v>7914</v>
      </c>
      <c r="M2712" t="s">
        <v>7915</v>
      </c>
      <c r="N2712">
        <v>2.0047222219999998</v>
      </c>
      <c r="O2712">
        <v>34</v>
      </c>
      <c r="P2712">
        <v>2733</v>
      </c>
      <c r="Q2712">
        <v>16</v>
      </c>
      <c r="R2712">
        <v>55</v>
      </c>
      <c r="S2712">
        <v>64</v>
      </c>
      <c r="T2712">
        <v>351</v>
      </c>
      <c r="U2712">
        <v>17</v>
      </c>
      <c r="V2712">
        <v>2</v>
      </c>
      <c r="W2712">
        <v>142.25064136824767</v>
      </c>
      <c r="X2712">
        <v>1280.3338516598089</v>
      </c>
      <c r="Y2712">
        <v>49.054885703822855</v>
      </c>
      <c r="Z2712">
        <v>95.152230956284427</v>
      </c>
      <c r="AA2712">
        <v>1743.4920502569166</v>
      </c>
      <c r="AB2712">
        <v>1334.1972763099448</v>
      </c>
      <c r="AC2712">
        <v>3367.7566975523769</v>
      </c>
      <c r="AD2712">
        <v>23.679969659291118</v>
      </c>
      <c r="AE2712">
        <v>8035.9176034666934</v>
      </c>
    </row>
    <row r="2713" spans="1:31" x14ac:dyDescent="0.3">
      <c r="A2713">
        <v>2578771</v>
      </c>
      <c r="B2713">
        <v>1</v>
      </c>
      <c r="C2713" t="s">
        <v>81</v>
      </c>
      <c r="D2713" t="s">
        <v>115</v>
      </c>
      <c r="E2713" t="s">
        <v>184</v>
      </c>
      <c r="F2713" t="s">
        <v>7916</v>
      </c>
      <c r="G2713" t="s">
        <v>149</v>
      </c>
      <c r="H2713" t="s">
        <v>135</v>
      </c>
      <c r="I2713" t="s">
        <v>136</v>
      </c>
      <c r="J2713" t="s">
        <v>137</v>
      </c>
      <c r="K2713" t="s">
        <v>138</v>
      </c>
      <c r="L2713" t="s">
        <v>7917</v>
      </c>
      <c r="M2713" t="s">
        <v>7918</v>
      </c>
      <c r="N2713">
        <v>0.80111111099999999</v>
      </c>
      <c r="O2713">
        <v>0</v>
      </c>
      <c r="P2713">
        <v>314</v>
      </c>
      <c r="Q2713">
        <v>0</v>
      </c>
      <c r="R2713">
        <v>11</v>
      </c>
      <c r="S2713">
        <v>0</v>
      </c>
      <c r="T2713">
        <v>17</v>
      </c>
      <c r="U2713">
        <v>0</v>
      </c>
      <c r="V2713">
        <v>0</v>
      </c>
      <c r="W2713">
        <v>0</v>
      </c>
      <c r="X2713">
        <v>20.015222764731881</v>
      </c>
      <c r="Y2713">
        <v>0</v>
      </c>
      <c r="Z2713">
        <v>10.863732819063541</v>
      </c>
      <c r="AA2713">
        <v>0</v>
      </c>
      <c r="AB2713">
        <v>4.2829746272147453</v>
      </c>
      <c r="AC2713">
        <v>0</v>
      </c>
      <c r="AD2713">
        <v>0</v>
      </c>
      <c r="AE2713">
        <v>35.161930211010173</v>
      </c>
    </row>
    <row r="2714" spans="1:31" x14ac:dyDescent="0.3">
      <c r="A2714">
        <v>2578270</v>
      </c>
      <c r="B2714">
        <v>1</v>
      </c>
      <c r="C2714" t="s">
        <v>81</v>
      </c>
      <c r="D2714" t="s">
        <v>117</v>
      </c>
      <c r="E2714" t="s">
        <v>141</v>
      </c>
      <c r="F2714" t="s">
        <v>638</v>
      </c>
      <c r="G2714" t="s">
        <v>134</v>
      </c>
      <c r="H2714" t="s">
        <v>135</v>
      </c>
      <c r="I2714" t="s">
        <v>136</v>
      </c>
      <c r="J2714" t="s">
        <v>137</v>
      </c>
      <c r="K2714" t="s">
        <v>138</v>
      </c>
      <c r="L2714" t="s">
        <v>7919</v>
      </c>
      <c r="M2714" t="s">
        <v>7920</v>
      </c>
      <c r="N2714">
        <v>0.15</v>
      </c>
      <c r="O2714">
        <v>3</v>
      </c>
      <c r="P2714">
        <v>0</v>
      </c>
      <c r="Q2714">
        <v>3</v>
      </c>
      <c r="R2714">
        <v>0</v>
      </c>
      <c r="S2714">
        <v>4</v>
      </c>
      <c r="T2714">
        <v>0</v>
      </c>
      <c r="U2714">
        <v>1</v>
      </c>
      <c r="V2714">
        <v>0</v>
      </c>
      <c r="W2714">
        <v>0.1046796166332</v>
      </c>
      <c r="X2714">
        <v>0</v>
      </c>
      <c r="Y2714">
        <v>1.5904976139940499</v>
      </c>
      <c r="Z2714">
        <v>0</v>
      </c>
      <c r="AA2714">
        <v>25.202255965033949</v>
      </c>
      <c r="AB2714">
        <v>0</v>
      </c>
      <c r="AC2714">
        <v>4.20151358291535</v>
      </c>
      <c r="AD2714">
        <v>0</v>
      </c>
      <c r="AE2714">
        <v>31.098946778576551</v>
      </c>
    </row>
    <row r="2715" spans="1:31" x14ac:dyDescent="0.3">
      <c r="A2715">
        <v>2577752</v>
      </c>
      <c r="B2715">
        <v>1</v>
      </c>
      <c r="C2715" t="s">
        <v>81</v>
      </c>
      <c r="D2715" t="s">
        <v>125</v>
      </c>
      <c r="E2715" t="s">
        <v>141</v>
      </c>
      <c r="F2715" t="s">
        <v>7921</v>
      </c>
      <c r="G2715" t="s">
        <v>134</v>
      </c>
      <c r="H2715" t="s">
        <v>135</v>
      </c>
      <c r="I2715" t="s">
        <v>136</v>
      </c>
      <c r="J2715" t="s">
        <v>137</v>
      </c>
      <c r="K2715" t="s">
        <v>138</v>
      </c>
      <c r="L2715" t="s">
        <v>7922</v>
      </c>
      <c r="M2715" t="s">
        <v>7923</v>
      </c>
      <c r="N2715">
        <v>1.073611111</v>
      </c>
      <c r="O2715">
        <v>7</v>
      </c>
      <c r="P2715">
        <v>723</v>
      </c>
      <c r="Q2715">
        <v>105</v>
      </c>
      <c r="R2715">
        <v>536</v>
      </c>
      <c r="S2715">
        <v>10</v>
      </c>
      <c r="T2715">
        <v>56</v>
      </c>
      <c r="U2715">
        <v>1</v>
      </c>
      <c r="V2715">
        <v>0</v>
      </c>
      <c r="W2715">
        <v>1.0661485589157915</v>
      </c>
      <c r="X2715">
        <v>72.733854271607143</v>
      </c>
      <c r="Y2715">
        <v>206.07417882215017</v>
      </c>
      <c r="Z2715">
        <v>937.45076453174943</v>
      </c>
      <c r="AA2715">
        <v>44.961376176760133</v>
      </c>
      <c r="AB2715">
        <v>34.336667638453143</v>
      </c>
      <c r="AC2715">
        <v>76.147144457393324</v>
      </c>
      <c r="AD2715">
        <v>0</v>
      </c>
      <c r="AE2715">
        <v>1372.7701344570289</v>
      </c>
    </row>
    <row r="2716" spans="1:31" x14ac:dyDescent="0.3">
      <c r="A2716">
        <v>2577895</v>
      </c>
      <c r="B2716">
        <v>1</v>
      </c>
      <c r="C2716" t="s">
        <v>81</v>
      </c>
      <c r="D2716" t="s">
        <v>118</v>
      </c>
      <c r="E2716" t="s">
        <v>166</v>
      </c>
      <c r="F2716" t="s">
        <v>7924</v>
      </c>
      <c r="G2716" t="s">
        <v>198</v>
      </c>
      <c r="H2716" t="s">
        <v>157</v>
      </c>
      <c r="I2716" t="s">
        <v>136</v>
      </c>
      <c r="J2716" t="s">
        <v>137</v>
      </c>
      <c r="K2716" t="s">
        <v>138</v>
      </c>
      <c r="L2716" t="s">
        <v>7925</v>
      </c>
      <c r="M2716" t="s">
        <v>7926</v>
      </c>
      <c r="N2716">
        <v>8.8691666659999999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9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84.250300124678091</v>
      </c>
      <c r="AC2716">
        <v>0</v>
      </c>
      <c r="AD2716">
        <v>0</v>
      </c>
      <c r="AE2716">
        <v>84.250300124678091</v>
      </c>
    </row>
    <row r="2717" spans="1:31" x14ac:dyDescent="0.3">
      <c r="A2717">
        <v>2578605</v>
      </c>
      <c r="B2717">
        <v>1</v>
      </c>
      <c r="C2717" t="s">
        <v>81</v>
      </c>
      <c r="D2717" t="s">
        <v>127</v>
      </c>
      <c r="E2717" t="s">
        <v>166</v>
      </c>
      <c r="F2717" t="s">
        <v>7927</v>
      </c>
      <c r="G2717" t="s">
        <v>168</v>
      </c>
      <c r="H2717" t="s">
        <v>157</v>
      </c>
      <c r="I2717" t="s">
        <v>136</v>
      </c>
      <c r="J2717" t="s">
        <v>137</v>
      </c>
      <c r="K2717" t="s">
        <v>138</v>
      </c>
      <c r="L2717" t="s">
        <v>7928</v>
      </c>
      <c r="M2717" t="s">
        <v>7929</v>
      </c>
      <c r="N2717">
        <v>2.5961111109999999</v>
      </c>
      <c r="O2717">
        <v>0</v>
      </c>
      <c r="P2717">
        <v>3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2.7412614822083401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2.7412614822083401</v>
      </c>
    </row>
    <row r="2718" spans="1:31" x14ac:dyDescent="0.3">
      <c r="A2718">
        <v>2577772</v>
      </c>
      <c r="B2718">
        <v>1</v>
      </c>
      <c r="C2718" t="s">
        <v>81</v>
      </c>
      <c r="D2718" t="s">
        <v>123</v>
      </c>
      <c r="E2718" t="s">
        <v>184</v>
      </c>
      <c r="F2718" t="s">
        <v>7428</v>
      </c>
      <c r="G2718" t="s">
        <v>1218</v>
      </c>
      <c r="H2718" t="s">
        <v>135</v>
      </c>
      <c r="I2718" t="s">
        <v>136</v>
      </c>
      <c r="J2718" t="s">
        <v>137</v>
      </c>
      <c r="K2718" t="s">
        <v>138</v>
      </c>
      <c r="L2718" t="s">
        <v>7930</v>
      </c>
      <c r="M2718" t="s">
        <v>7931</v>
      </c>
      <c r="N2718">
        <v>3.5491666660000001</v>
      </c>
      <c r="O2718">
        <v>0</v>
      </c>
      <c r="P2718">
        <v>0</v>
      </c>
      <c r="Q2718">
        <v>0</v>
      </c>
      <c r="R2718">
        <v>76</v>
      </c>
      <c r="S2718">
        <v>0</v>
      </c>
      <c r="T2718">
        <v>4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902.75431889234665</v>
      </c>
      <c r="AA2718">
        <v>0</v>
      </c>
      <c r="AB2718">
        <v>10.613067274407365</v>
      </c>
      <c r="AC2718">
        <v>0</v>
      </c>
      <c r="AD2718">
        <v>0</v>
      </c>
      <c r="AE2718">
        <v>913.36738616675405</v>
      </c>
    </row>
    <row r="2719" spans="1:31" x14ac:dyDescent="0.3">
      <c r="A2719">
        <v>2577815</v>
      </c>
      <c r="B2719">
        <v>1</v>
      </c>
      <c r="C2719" t="s">
        <v>81</v>
      </c>
      <c r="D2719" t="s">
        <v>127</v>
      </c>
      <c r="E2719" t="s">
        <v>184</v>
      </c>
      <c r="F2719" t="s">
        <v>7932</v>
      </c>
      <c r="G2719" t="s">
        <v>134</v>
      </c>
      <c r="H2719" t="s">
        <v>135</v>
      </c>
      <c r="I2719" t="s">
        <v>136</v>
      </c>
      <c r="J2719" t="s">
        <v>137</v>
      </c>
      <c r="K2719" t="s">
        <v>138</v>
      </c>
      <c r="L2719" t="s">
        <v>7933</v>
      </c>
      <c r="M2719" t="s">
        <v>7934</v>
      </c>
      <c r="N2719">
        <v>3.815555555</v>
      </c>
      <c r="O2719">
        <v>6</v>
      </c>
      <c r="P2719">
        <v>0</v>
      </c>
      <c r="Q2719">
        <v>156</v>
      </c>
      <c r="R2719">
        <v>6</v>
      </c>
      <c r="S2719">
        <v>11</v>
      </c>
      <c r="T2719">
        <v>0</v>
      </c>
      <c r="U2719">
        <v>0</v>
      </c>
      <c r="V2719">
        <v>0</v>
      </c>
      <c r="W2719">
        <v>11.757432258258831</v>
      </c>
      <c r="X2719">
        <v>0</v>
      </c>
      <c r="Y2719">
        <v>753.11605648119507</v>
      </c>
      <c r="Z2719">
        <v>37.300091762249238</v>
      </c>
      <c r="AA2719">
        <v>217.29875189758692</v>
      </c>
      <c r="AB2719">
        <v>0</v>
      </c>
      <c r="AC2719">
        <v>0</v>
      </c>
      <c r="AD2719">
        <v>0</v>
      </c>
      <c r="AE2719">
        <v>1019.4723323992902</v>
      </c>
    </row>
    <row r="2720" spans="1:31" x14ac:dyDescent="0.3">
      <c r="A2720">
        <v>2578585</v>
      </c>
      <c r="B2720">
        <v>1</v>
      </c>
      <c r="C2720" t="s">
        <v>81</v>
      </c>
      <c r="D2720" t="s">
        <v>118</v>
      </c>
      <c r="E2720" t="s">
        <v>184</v>
      </c>
      <c r="F2720" t="s">
        <v>7935</v>
      </c>
      <c r="G2720" t="s">
        <v>149</v>
      </c>
      <c r="H2720" t="s">
        <v>135</v>
      </c>
      <c r="I2720" t="s">
        <v>136</v>
      </c>
      <c r="J2720" t="s">
        <v>137</v>
      </c>
      <c r="K2720" t="s">
        <v>138</v>
      </c>
      <c r="L2720" t="s">
        <v>7663</v>
      </c>
      <c r="M2720" t="s">
        <v>7936</v>
      </c>
      <c r="N2720">
        <v>2.5763888879999999</v>
      </c>
      <c r="O2720">
        <v>0</v>
      </c>
      <c r="P2720">
        <v>8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3.2377989962620637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3.2377989962620637</v>
      </c>
    </row>
    <row r="2721" spans="1:31" x14ac:dyDescent="0.3">
      <c r="A2721">
        <v>2578456</v>
      </c>
      <c r="B2721">
        <v>1</v>
      </c>
      <c r="C2721" t="s">
        <v>81</v>
      </c>
      <c r="D2721" t="s">
        <v>127</v>
      </c>
      <c r="E2721" t="s">
        <v>184</v>
      </c>
      <c r="F2721" t="s">
        <v>7937</v>
      </c>
      <c r="G2721" t="s">
        <v>149</v>
      </c>
      <c r="H2721" t="s">
        <v>135</v>
      </c>
      <c r="I2721" t="s">
        <v>136</v>
      </c>
      <c r="J2721" t="s">
        <v>137</v>
      </c>
      <c r="K2721" t="s">
        <v>138</v>
      </c>
      <c r="L2721" t="s">
        <v>7938</v>
      </c>
      <c r="M2721" t="s">
        <v>7939</v>
      </c>
      <c r="N2721">
        <v>3.378333333</v>
      </c>
      <c r="O2721">
        <v>0</v>
      </c>
      <c r="P2721">
        <v>142</v>
      </c>
      <c r="Q2721">
        <v>0</v>
      </c>
      <c r="R2721">
        <v>0</v>
      </c>
      <c r="S2721">
        <v>0</v>
      </c>
      <c r="T2721">
        <v>11</v>
      </c>
      <c r="U2721">
        <v>0</v>
      </c>
      <c r="V2721">
        <v>0</v>
      </c>
      <c r="W2721">
        <v>0</v>
      </c>
      <c r="X2721">
        <v>75.301334523451303</v>
      </c>
      <c r="Y2721">
        <v>0</v>
      </c>
      <c r="Z2721">
        <v>0</v>
      </c>
      <c r="AA2721">
        <v>0</v>
      </c>
      <c r="AB2721">
        <v>10.59311206137747</v>
      </c>
      <c r="AC2721">
        <v>0</v>
      </c>
      <c r="AD2721">
        <v>0</v>
      </c>
      <c r="AE2721">
        <v>85.894446584828771</v>
      </c>
    </row>
    <row r="2722" spans="1:31" x14ac:dyDescent="0.3">
      <c r="A2722">
        <v>2578207</v>
      </c>
      <c r="B2722">
        <v>1</v>
      </c>
      <c r="C2722" t="s">
        <v>81</v>
      </c>
      <c r="D2722" t="s">
        <v>128</v>
      </c>
      <c r="E2722" t="s">
        <v>147</v>
      </c>
      <c r="F2722" t="s">
        <v>7940</v>
      </c>
      <c r="G2722" t="s">
        <v>134</v>
      </c>
      <c r="H2722" t="s">
        <v>135</v>
      </c>
      <c r="I2722" t="s">
        <v>136</v>
      </c>
      <c r="J2722" t="s">
        <v>137</v>
      </c>
      <c r="K2722" t="s">
        <v>138</v>
      </c>
      <c r="L2722" t="s">
        <v>7941</v>
      </c>
      <c r="M2722" t="s">
        <v>7942</v>
      </c>
      <c r="N2722">
        <v>2.8238888879999999</v>
      </c>
      <c r="O2722">
        <v>3</v>
      </c>
      <c r="P2722">
        <v>228</v>
      </c>
      <c r="Q2722">
        <v>4</v>
      </c>
      <c r="R2722">
        <v>3</v>
      </c>
      <c r="S2722">
        <v>12</v>
      </c>
      <c r="T2722">
        <v>22</v>
      </c>
      <c r="U2722">
        <v>3</v>
      </c>
      <c r="V2722">
        <v>0</v>
      </c>
      <c r="W2722">
        <v>1.7571174878400004</v>
      </c>
      <c r="X2722">
        <v>124.27134423220274</v>
      </c>
      <c r="Y2722">
        <v>12.95331957462337</v>
      </c>
      <c r="Z2722">
        <v>7.7919871821510398</v>
      </c>
      <c r="AA2722">
        <v>289.63722321730529</v>
      </c>
      <c r="AB2722">
        <v>54.759675638815992</v>
      </c>
      <c r="AC2722">
        <v>2370.8890976430034</v>
      </c>
      <c r="AD2722">
        <v>0</v>
      </c>
      <c r="AE2722">
        <v>2862.059764975942</v>
      </c>
    </row>
    <row r="2723" spans="1:31" x14ac:dyDescent="0.3">
      <c r="A2723">
        <v>2578648</v>
      </c>
      <c r="B2723">
        <v>1</v>
      </c>
      <c r="C2723" t="s">
        <v>81</v>
      </c>
      <c r="D2723" t="s">
        <v>118</v>
      </c>
      <c r="E2723" t="s">
        <v>184</v>
      </c>
      <c r="F2723" t="s">
        <v>7943</v>
      </c>
      <c r="G2723" t="s">
        <v>134</v>
      </c>
      <c r="H2723" t="s">
        <v>135</v>
      </c>
      <c r="I2723" t="s">
        <v>136</v>
      </c>
      <c r="J2723" t="s">
        <v>137</v>
      </c>
      <c r="K2723" t="s">
        <v>138</v>
      </c>
      <c r="L2723" t="s">
        <v>7944</v>
      </c>
      <c r="M2723" t="s">
        <v>7945</v>
      </c>
      <c r="N2723">
        <v>0.90638888799999995</v>
      </c>
      <c r="O2723">
        <v>0</v>
      </c>
      <c r="P2723">
        <v>888</v>
      </c>
      <c r="Q2723">
        <v>0</v>
      </c>
      <c r="R2723">
        <v>49</v>
      </c>
      <c r="S2723">
        <v>0</v>
      </c>
      <c r="T2723">
        <v>101</v>
      </c>
      <c r="U2723">
        <v>0</v>
      </c>
      <c r="V2723">
        <v>1</v>
      </c>
      <c r="W2723">
        <v>0</v>
      </c>
      <c r="X2723">
        <v>131.8494262557864</v>
      </c>
      <c r="Y2723">
        <v>0</v>
      </c>
      <c r="Z2723">
        <v>33.840895160172543</v>
      </c>
      <c r="AA2723">
        <v>0</v>
      </c>
      <c r="AB2723">
        <v>76.430007375321281</v>
      </c>
      <c r="AC2723">
        <v>0</v>
      </c>
      <c r="AD2723">
        <v>43.284039333482497</v>
      </c>
      <c r="AE2723">
        <v>285.40436812476275</v>
      </c>
    </row>
    <row r="2724" spans="1:31" x14ac:dyDescent="0.3">
      <c r="A2724">
        <v>2578642</v>
      </c>
      <c r="B2724">
        <v>1</v>
      </c>
      <c r="C2724" t="s">
        <v>80</v>
      </c>
      <c r="D2724" t="s">
        <v>94</v>
      </c>
      <c r="E2724" t="s">
        <v>155</v>
      </c>
      <c r="F2724" t="s">
        <v>7946</v>
      </c>
      <c r="G2724" t="s">
        <v>202</v>
      </c>
      <c r="H2724" t="s">
        <v>157</v>
      </c>
      <c r="I2724" t="s">
        <v>136</v>
      </c>
      <c r="J2724" t="s">
        <v>137</v>
      </c>
      <c r="K2724" t="s">
        <v>138</v>
      </c>
      <c r="L2724" t="s">
        <v>7947</v>
      </c>
      <c r="M2724" t="s">
        <v>7948</v>
      </c>
      <c r="N2724">
        <v>0.26055555499999999</v>
      </c>
      <c r="O2724">
        <v>0</v>
      </c>
      <c r="P2724">
        <v>151</v>
      </c>
      <c r="Q2724">
        <v>0</v>
      </c>
      <c r="R2724">
        <v>3</v>
      </c>
      <c r="S2724">
        <v>0</v>
      </c>
      <c r="T2724">
        <v>23</v>
      </c>
      <c r="U2724">
        <v>0</v>
      </c>
      <c r="V2724">
        <v>0</v>
      </c>
      <c r="W2724">
        <v>0</v>
      </c>
      <c r="X2724">
        <v>5.5553395227523215</v>
      </c>
      <c r="Y2724">
        <v>0</v>
      </c>
      <c r="Z2724">
        <v>0.27397850708735499</v>
      </c>
      <c r="AA2724">
        <v>0</v>
      </c>
      <c r="AB2724">
        <v>2.374857656522765</v>
      </c>
      <c r="AC2724">
        <v>0</v>
      </c>
      <c r="AD2724">
        <v>0</v>
      </c>
      <c r="AE2724">
        <v>8.2041756863624418</v>
      </c>
    </row>
    <row r="2725" spans="1:31" x14ac:dyDescent="0.3">
      <c r="A2725">
        <v>2578350</v>
      </c>
      <c r="B2725">
        <v>1</v>
      </c>
      <c r="C2725" t="s">
        <v>81</v>
      </c>
      <c r="D2725" t="s">
        <v>118</v>
      </c>
      <c r="E2725" t="s">
        <v>166</v>
      </c>
      <c r="F2725" t="s">
        <v>7949</v>
      </c>
      <c r="G2725" t="s">
        <v>181</v>
      </c>
      <c r="H2725" t="s">
        <v>157</v>
      </c>
      <c r="I2725" t="s">
        <v>136</v>
      </c>
      <c r="J2725" t="s">
        <v>137</v>
      </c>
      <c r="K2725" t="s">
        <v>138</v>
      </c>
      <c r="L2725" t="s">
        <v>7950</v>
      </c>
      <c r="M2725" t="s">
        <v>7951</v>
      </c>
      <c r="N2725">
        <v>4.2675000000000001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1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1.10305976379764</v>
      </c>
      <c r="AC2725">
        <v>0</v>
      </c>
      <c r="AD2725">
        <v>0</v>
      </c>
      <c r="AE2725">
        <v>1.10305976379764</v>
      </c>
    </row>
    <row r="2726" spans="1:31" x14ac:dyDescent="0.3">
      <c r="A2726">
        <v>2577643</v>
      </c>
      <c r="B2726">
        <v>1</v>
      </c>
      <c r="C2726" t="s">
        <v>81</v>
      </c>
      <c r="D2726" t="s">
        <v>120</v>
      </c>
      <c r="E2726" t="s">
        <v>147</v>
      </c>
      <c r="F2726" t="s">
        <v>7952</v>
      </c>
      <c r="G2726" t="s">
        <v>134</v>
      </c>
      <c r="H2726" t="s">
        <v>135</v>
      </c>
      <c r="I2726" t="s">
        <v>136</v>
      </c>
      <c r="J2726" t="s">
        <v>137</v>
      </c>
      <c r="K2726" t="s">
        <v>138</v>
      </c>
      <c r="L2726" t="s">
        <v>7953</v>
      </c>
      <c r="M2726" t="s">
        <v>7954</v>
      </c>
      <c r="N2726">
        <v>0.461388888</v>
      </c>
      <c r="O2726">
        <v>0</v>
      </c>
      <c r="P2726">
        <v>202</v>
      </c>
      <c r="Q2726">
        <v>1</v>
      </c>
      <c r="R2726">
        <v>31</v>
      </c>
      <c r="S2726">
        <v>0</v>
      </c>
      <c r="T2726">
        <v>43</v>
      </c>
      <c r="U2726">
        <v>0</v>
      </c>
      <c r="V2726">
        <v>0</v>
      </c>
      <c r="W2726">
        <v>0</v>
      </c>
      <c r="X2726">
        <v>16.923429943707944</v>
      </c>
      <c r="Y2726">
        <v>0.35634532402611996</v>
      </c>
      <c r="Z2726">
        <v>18.992996080016614</v>
      </c>
      <c r="AA2726">
        <v>0</v>
      </c>
      <c r="AB2726">
        <v>11.979317437957192</v>
      </c>
      <c r="AC2726">
        <v>0</v>
      </c>
      <c r="AD2726">
        <v>0</v>
      </c>
      <c r="AE2726">
        <v>48.252088785707869</v>
      </c>
    </row>
    <row r="2727" spans="1:31" x14ac:dyDescent="0.3">
      <c r="A2727">
        <v>2577689</v>
      </c>
      <c r="B2727">
        <v>1</v>
      </c>
      <c r="C2727" t="s">
        <v>80</v>
      </c>
      <c r="D2727" t="s">
        <v>104</v>
      </c>
      <c r="E2727" t="s">
        <v>184</v>
      </c>
      <c r="F2727" t="s">
        <v>7955</v>
      </c>
      <c r="G2727" t="s">
        <v>134</v>
      </c>
      <c r="H2727" t="s">
        <v>135</v>
      </c>
      <c r="I2727" t="s">
        <v>136</v>
      </c>
      <c r="J2727" t="s">
        <v>137</v>
      </c>
      <c r="K2727" t="s">
        <v>138</v>
      </c>
      <c r="L2727" t="s">
        <v>7956</v>
      </c>
      <c r="M2727" t="s">
        <v>7957</v>
      </c>
      <c r="N2727">
        <v>0.37833333299999999</v>
      </c>
      <c r="O2727">
        <v>0</v>
      </c>
      <c r="P2727">
        <v>0</v>
      </c>
      <c r="Q2727">
        <v>0</v>
      </c>
      <c r="R2727">
        <v>0</v>
      </c>
      <c r="S2727">
        <v>1</v>
      </c>
      <c r="T2727">
        <v>0</v>
      </c>
      <c r="U2727">
        <v>2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0.44297618008333339</v>
      </c>
      <c r="AB2727">
        <v>0</v>
      </c>
      <c r="AC2727">
        <v>463.95553022881086</v>
      </c>
      <c r="AD2727">
        <v>0</v>
      </c>
      <c r="AE2727">
        <v>464.39850640889421</v>
      </c>
    </row>
    <row r="2728" spans="1:31" x14ac:dyDescent="0.3">
      <c r="A2728">
        <v>2578662</v>
      </c>
      <c r="B2728">
        <v>1</v>
      </c>
      <c r="C2728" t="s">
        <v>80</v>
      </c>
      <c r="D2728" t="s">
        <v>101</v>
      </c>
      <c r="E2728" t="s">
        <v>184</v>
      </c>
      <c r="F2728" t="s">
        <v>7958</v>
      </c>
      <c r="G2728" t="s">
        <v>149</v>
      </c>
      <c r="H2728" t="s">
        <v>135</v>
      </c>
      <c r="I2728" t="s">
        <v>136</v>
      </c>
      <c r="J2728" t="s">
        <v>137</v>
      </c>
      <c r="K2728" t="s">
        <v>138</v>
      </c>
      <c r="L2728" t="s">
        <v>7959</v>
      </c>
      <c r="M2728" t="s">
        <v>7960</v>
      </c>
      <c r="N2728">
        <v>2.7252777770000001</v>
      </c>
      <c r="O2728">
        <v>5</v>
      </c>
      <c r="P2728">
        <v>0</v>
      </c>
      <c r="Q2728">
        <v>8</v>
      </c>
      <c r="R2728">
        <v>0</v>
      </c>
      <c r="S2728">
        <v>5</v>
      </c>
      <c r="T2728">
        <v>0</v>
      </c>
      <c r="U2728">
        <v>0</v>
      </c>
      <c r="V2728">
        <v>0</v>
      </c>
      <c r="W2728">
        <v>6.4637250263997243</v>
      </c>
      <c r="X2728">
        <v>0</v>
      </c>
      <c r="Y2728">
        <v>10.720549971822177</v>
      </c>
      <c r="Z2728">
        <v>0</v>
      </c>
      <c r="AA2728">
        <v>24.76450185220861</v>
      </c>
      <c r="AB2728">
        <v>0</v>
      </c>
      <c r="AC2728">
        <v>0</v>
      </c>
      <c r="AD2728">
        <v>0</v>
      </c>
      <c r="AE2728">
        <v>41.948776850430512</v>
      </c>
    </row>
    <row r="2729" spans="1:31" x14ac:dyDescent="0.3">
      <c r="A2729">
        <v>2577998</v>
      </c>
      <c r="B2729">
        <v>1</v>
      </c>
      <c r="C2729" t="s">
        <v>81</v>
      </c>
      <c r="D2729" t="s">
        <v>113</v>
      </c>
      <c r="E2729" t="s">
        <v>184</v>
      </c>
      <c r="F2729" t="s">
        <v>7961</v>
      </c>
      <c r="G2729" t="s">
        <v>149</v>
      </c>
      <c r="H2729" t="s">
        <v>135</v>
      </c>
      <c r="I2729" t="s">
        <v>136</v>
      </c>
      <c r="J2729" t="s">
        <v>137</v>
      </c>
      <c r="K2729" t="s">
        <v>138</v>
      </c>
      <c r="L2729" t="s">
        <v>7962</v>
      </c>
      <c r="M2729" t="s">
        <v>7963</v>
      </c>
      <c r="N2729">
        <v>0.97388888799999995</v>
      </c>
      <c r="O2729">
        <v>0</v>
      </c>
      <c r="P2729">
        <v>1</v>
      </c>
      <c r="Q2729">
        <v>0</v>
      </c>
      <c r="R2729">
        <v>44</v>
      </c>
      <c r="S2729">
        <v>0</v>
      </c>
      <c r="T2729">
        <v>1</v>
      </c>
      <c r="U2729">
        <v>0</v>
      </c>
      <c r="V2729">
        <v>0</v>
      </c>
      <c r="W2729">
        <v>0</v>
      </c>
      <c r="X2729">
        <v>0.21070341304000001</v>
      </c>
      <c r="Y2729">
        <v>0</v>
      </c>
      <c r="Z2729">
        <v>178.06663958609647</v>
      </c>
      <c r="AA2729">
        <v>0</v>
      </c>
      <c r="AB2729">
        <v>2.0418133071956404</v>
      </c>
      <c r="AC2729">
        <v>0</v>
      </c>
      <c r="AD2729">
        <v>0</v>
      </c>
      <c r="AE2729">
        <v>180.3191563063321</v>
      </c>
    </row>
    <row r="2730" spans="1:31" x14ac:dyDescent="0.3">
      <c r="A2730">
        <v>2578808</v>
      </c>
      <c r="B2730">
        <v>1</v>
      </c>
      <c r="C2730" t="s">
        <v>80</v>
      </c>
      <c r="D2730" t="s">
        <v>93</v>
      </c>
      <c r="E2730" t="s">
        <v>155</v>
      </c>
      <c r="F2730" t="s">
        <v>7964</v>
      </c>
      <c r="G2730" t="s">
        <v>206</v>
      </c>
      <c r="H2730" t="s">
        <v>157</v>
      </c>
      <c r="I2730" t="s">
        <v>136</v>
      </c>
      <c r="J2730" t="s">
        <v>137</v>
      </c>
      <c r="K2730" t="s">
        <v>138</v>
      </c>
      <c r="L2730" t="s">
        <v>7875</v>
      </c>
      <c r="M2730" t="s">
        <v>7965</v>
      </c>
      <c r="N2730">
        <v>6.8927777770000001</v>
      </c>
      <c r="O2730">
        <v>0</v>
      </c>
      <c r="P2730">
        <v>41</v>
      </c>
      <c r="Q2730">
        <v>0</v>
      </c>
      <c r="R2730">
        <v>21</v>
      </c>
      <c r="S2730">
        <v>0</v>
      </c>
      <c r="T2730">
        <v>27</v>
      </c>
      <c r="U2730">
        <v>0</v>
      </c>
      <c r="V2730">
        <v>0</v>
      </c>
      <c r="W2730">
        <v>0</v>
      </c>
      <c r="X2730">
        <v>113.48548655007798</v>
      </c>
      <c r="Y2730">
        <v>0</v>
      </c>
      <c r="Z2730">
        <v>175.22461501753074</v>
      </c>
      <c r="AA2730">
        <v>0</v>
      </c>
      <c r="AB2730">
        <v>121.6800825953558</v>
      </c>
      <c r="AC2730">
        <v>0</v>
      </c>
      <c r="AD2730">
        <v>0</v>
      </c>
      <c r="AE2730">
        <v>410.39018416296449</v>
      </c>
    </row>
    <row r="2731" spans="1:31" x14ac:dyDescent="0.3">
      <c r="A2731">
        <v>2578044</v>
      </c>
      <c r="B2731">
        <v>1</v>
      </c>
      <c r="C2731" t="s">
        <v>81</v>
      </c>
      <c r="D2731" t="s">
        <v>123</v>
      </c>
      <c r="E2731" t="s">
        <v>141</v>
      </c>
      <c r="F2731" t="s">
        <v>7966</v>
      </c>
      <c r="G2731" t="s">
        <v>134</v>
      </c>
      <c r="H2731" t="s">
        <v>135</v>
      </c>
      <c r="I2731" t="s">
        <v>136</v>
      </c>
      <c r="J2731" t="s">
        <v>137</v>
      </c>
      <c r="K2731" t="s">
        <v>138</v>
      </c>
      <c r="L2731" t="s">
        <v>7967</v>
      </c>
      <c r="M2731" t="s">
        <v>7968</v>
      </c>
      <c r="N2731">
        <v>1.606666666</v>
      </c>
      <c r="O2731">
        <v>0</v>
      </c>
      <c r="P2731">
        <v>0</v>
      </c>
      <c r="Q2731">
        <v>0</v>
      </c>
      <c r="R2731">
        <v>0</v>
      </c>
      <c r="S2731">
        <v>9</v>
      </c>
      <c r="T2731">
        <v>0</v>
      </c>
      <c r="U2731">
        <v>4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22.358620015679566</v>
      </c>
      <c r="AB2731">
        <v>0</v>
      </c>
      <c r="AC2731">
        <v>1354.4568166905378</v>
      </c>
      <c r="AD2731">
        <v>0</v>
      </c>
      <c r="AE2731">
        <v>1376.8154367062175</v>
      </c>
    </row>
    <row r="2732" spans="1:31" x14ac:dyDescent="0.3">
      <c r="A2732">
        <v>2578877</v>
      </c>
      <c r="B2732">
        <v>1</v>
      </c>
      <c r="C2732" t="s">
        <v>80</v>
      </c>
      <c r="D2732" t="s">
        <v>100</v>
      </c>
      <c r="E2732" t="s">
        <v>166</v>
      </c>
      <c r="F2732" t="s">
        <v>7969</v>
      </c>
      <c r="G2732" t="s">
        <v>198</v>
      </c>
      <c r="H2732" t="s">
        <v>157</v>
      </c>
      <c r="I2732" t="s">
        <v>136</v>
      </c>
      <c r="J2732" t="s">
        <v>137</v>
      </c>
      <c r="K2732" t="s">
        <v>138</v>
      </c>
      <c r="L2732" t="s">
        <v>7970</v>
      </c>
      <c r="M2732" t="s">
        <v>7971</v>
      </c>
      <c r="N2732">
        <v>3.940555555</v>
      </c>
      <c r="O2732">
        <v>0</v>
      </c>
      <c r="P2732">
        <v>2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2.2327686216726201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2.2327686216726201</v>
      </c>
    </row>
    <row r="2733" spans="1:31" x14ac:dyDescent="0.3">
      <c r="A2733">
        <v>2578313</v>
      </c>
      <c r="B2733">
        <v>1</v>
      </c>
      <c r="C2733" t="s">
        <v>80</v>
      </c>
      <c r="D2733" t="s">
        <v>103</v>
      </c>
      <c r="E2733" t="s">
        <v>147</v>
      </c>
      <c r="F2733" t="s">
        <v>2129</v>
      </c>
      <c r="G2733" t="s">
        <v>134</v>
      </c>
      <c r="H2733" t="s">
        <v>135</v>
      </c>
      <c r="I2733" t="s">
        <v>136</v>
      </c>
      <c r="J2733" t="s">
        <v>137</v>
      </c>
      <c r="K2733" t="s">
        <v>138</v>
      </c>
      <c r="L2733" t="s">
        <v>7972</v>
      </c>
      <c r="M2733" t="s">
        <v>7973</v>
      </c>
      <c r="N2733">
        <v>1.5622222219999999</v>
      </c>
      <c r="O2733">
        <v>0</v>
      </c>
      <c r="P2733">
        <v>0</v>
      </c>
      <c r="Q2733">
        <v>0</v>
      </c>
      <c r="R2733">
        <v>0</v>
      </c>
      <c r="S2733">
        <v>9</v>
      </c>
      <c r="T2733">
        <v>0</v>
      </c>
      <c r="U2733">
        <v>16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132.08585036042692</v>
      </c>
      <c r="AB2733">
        <v>0</v>
      </c>
      <c r="AC2733">
        <v>5477.8899963456388</v>
      </c>
      <c r="AD2733">
        <v>0</v>
      </c>
      <c r="AE2733">
        <v>5609.9758467060656</v>
      </c>
    </row>
    <row r="2734" spans="1:31" x14ac:dyDescent="0.3">
      <c r="A2734">
        <v>2578622</v>
      </c>
      <c r="B2734">
        <v>1</v>
      </c>
      <c r="C2734" t="s">
        <v>80</v>
      </c>
      <c r="D2734" t="s">
        <v>94</v>
      </c>
      <c r="E2734" t="s">
        <v>171</v>
      </c>
      <c r="F2734" t="s">
        <v>7974</v>
      </c>
      <c r="G2734" t="s">
        <v>202</v>
      </c>
      <c r="H2734" t="s">
        <v>157</v>
      </c>
      <c r="I2734" t="s">
        <v>136</v>
      </c>
      <c r="J2734" t="s">
        <v>137</v>
      </c>
      <c r="K2734" t="s">
        <v>138</v>
      </c>
      <c r="L2734" t="s">
        <v>7975</v>
      </c>
      <c r="M2734" t="s">
        <v>7976</v>
      </c>
      <c r="N2734">
        <v>0.71111111100000002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2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1.4026168311544722</v>
      </c>
      <c r="AC2734">
        <v>0</v>
      </c>
      <c r="AD2734">
        <v>0</v>
      </c>
      <c r="AE2734">
        <v>1.4026168311544722</v>
      </c>
    </row>
    <row r="2735" spans="1:31" x14ac:dyDescent="0.3">
      <c r="A2735">
        <v>2578516</v>
      </c>
      <c r="B2735">
        <v>1</v>
      </c>
      <c r="C2735" t="s">
        <v>80</v>
      </c>
      <c r="D2735" t="s">
        <v>106</v>
      </c>
      <c r="E2735" t="s">
        <v>166</v>
      </c>
      <c r="F2735" t="s">
        <v>7977</v>
      </c>
      <c r="G2735" t="s">
        <v>311</v>
      </c>
      <c r="H2735" t="s">
        <v>157</v>
      </c>
      <c r="I2735" t="s">
        <v>136</v>
      </c>
      <c r="J2735" t="s">
        <v>3</v>
      </c>
      <c r="K2735" t="s">
        <v>138</v>
      </c>
      <c r="L2735" t="s">
        <v>7978</v>
      </c>
      <c r="M2735" t="s">
        <v>7979</v>
      </c>
      <c r="N2735">
        <v>4.0011111110000002</v>
      </c>
      <c r="O2735">
        <v>0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12.266981972418124</v>
      </c>
      <c r="AA2735">
        <v>0</v>
      </c>
      <c r="AB2735">
        <v>0</v>
      </c>
      <c r="AC2735">
        <v>0</v>
      </c>
      <c r="AD2735">
        <v>0</v>
      </c>
      <c r="AE2735">
        <v>12.266981972418124</v>
      </c>
    </row>
    <row r="2736" spans="1:31" x14ac:dyDescent="0.3">
      <c r="A2736">
        <v>2577729</v>
      </c>
      <c r="B2736">
        <v>1</v>
      </c>
      <c r="C2736" t="s">
        <v>80</v>
      </c>
      <c r="D2736" t="s">
        <v>101</v>
      </c>
      <c r="E2736" t="s">
        <v>147</v>
      </c>
      <c r="F2736" t="s">
        <v>7980</v>
      </c>
      <c r="G2736" t="s">
        <v>134</v>
      </c>
      <c r="H2736" t="s">
        <v>135</v>
      </c>
      <c r="I2736" t="s">
        <v>136</v>
      </c>
      <c r="J2736" t="s">
        <v>137</v>
      </c>
      <c r="K2736" t="s">
        <v>138</v>
      </c>
      <c r="L2736" t="s">
        <v>7981</v>
      </c>
      <c r="M2736" t="s">
        <v>7982</v>
      </c>
      <c r="N2736">
        <v>4.9286111110000004</v>
      </c>
      <c r="O2736">
        <v>19</v>
      </c>
      <c r="P2736">
        <v>22</v>
      </c>
      <c r="Q2736">
        <v>19</v>
      </c>
      <c r="R2736">
        <v>2</v>
      </c>
      <c r="S2736">
        <v>18</v>
      </c>
      <c r="T2736">
        <v>4</v>
      </c>
      <c r="U2736">
        <v>0</v>
      </c>
      <c r="V2736">
        <v>0</v>
      </c>
      <c r="W2736">
        <v>42.819813364683924</v>
      </c>
      <c r="X2736">
        <v>25.745391609983411</v>
      </c>
      <c r="Y2736">
        <v>65.440745613819814</v>
      </c>
      <c r="Z2736">
        <v>0.58952399811540002</v>
      </c>
      <c r="AA2736">
        <v>1286.09699471414</v>
      </c>
      <c r="AB2736">
        <v>11.64988128868794</v>
      </c>
      <c r="AC2736">
        <v>0</v>
      </c>
      <c r="AD2736">
        <v>0</v>
      </c>
      <c r="AE2736">
        <v>1432.3423505894307</v>
      </c>
    </row>
    <row r="2737" spans="1:31" x14ac:dyDescent="0.3">
      <c r="A2737">
        <v>2577835</v>
      </c>
      <c r="B2737">
        <v>1</v>
      </c>
      <c r="C2737" t="s">
        <v>80</v>
      </c>
      <c r="D2737" t="s">
        <v>103</v>
      </c>
      <c r="E2737" t="s">
        <v>147</v>
      </c>
      <c r="F2737" t="s">
        <v>2129</v>
      </c>
      <c r="G2737" t="s">
        <v>134</v>
      </c>
      <c r="H2737" t="s">
        <v>135</v>
      </c>
      <c r="I2737" t="s">
        <v>136</v>
      </c>
      <c r="J2737" t="s">
        <v>137</v>
      </c>
      <c r="K2737" t="s">
        <v>138</v>
      </c>
      <c r="L2737" t="s">
        <v>7983</v>
      </c>
      <c r="M2737" t="s">
        <v>7984</v>
      </c>
      <c r="N2737">
        <v>0.397777777</v>
      </c>
      <c r="O2737">
        <v>0</v>
      </c>
      <c r="P2737">
        <v>0</v>
      </c>
      <c r="Q2737">
        <v>0</v>
      </c>
      <c r="R2737">
        <v>0</v>
      </c>
      <c r="S2737">
        <v>9</v>
      </c>
      <c r="T2737">
        <v>0</v>
      </c>
      <c r="U2737">
        <v>16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26.566665731851216</v>
      </c>
      <c r="AB2737">
        <v>0</v>
      </c>
      <c r="AC2737">
        <v>1147.598038709101</v>
      </c>
      <c r="AD2737">
        <v>0</v>
      </c>
      <c r="AE2737">
        <v>1174.1647044409522</v>
      </c>
    </row>
    <row r="2738" spans="1:31" x14ac:dyDescent="0.3">
      <c r="A2738">
        <v>2578370</v>
      </c>
      <c r="B2738">
        <v>1</v>
      </c>
      <c r="C2738" t="s">
        <v>81</v>
      </c>
      <c r="D2738" t="s">
        <v>122</v>
      </c>
      <c r="E2738" t="s">
        <v>155</v>
      </c>
      <c r="F2738" t="s">
        <v>7985</v>
      </c>
      <c r="G2738" t="s">
        <v>194</v>
      </c>
      <c r="H2738" t="s">
        <v>157</v>
      </c>
      <c r="I2738" t="s">
        <v>136</v>
      </c>
      <c r="J2738" t="s">
        <v>137</v>
      </c>
      <c r="K2738" t="s">
        <v>144</v>
      </c>
      <c r="L2738" t="s">
        <v>7986</v>
      </c>
      <c r="M2738" t="s">
        <v>7987</v>
      </c>
      <c r="N2738">
        <v>0.51055555500000005</v>
      </c>
      <c r="O2738">
        <v>0</v>
      </c>
      <c r="P2738">
        <v>21</v>
      </c>
      <c r="Q2738">
        <v>0</v>
      </c>
      <c r="R2738">
        <v>0</v>
      </c>
      <c r="S2738">
        <v>0</v>
      </c>
      <c r="T2738">
        <v>1</v>
      </c>
      <c r="U2738">
        <v>0</v>
      </c>
      <c r="V2738">
        <v>0</v>
      </c>
      <c r="W2738">
        <v>0</v>
      </c>
      <c r="X2738">
        <v>0.96232759822265335</v>
      </c>
      <c r="Y2738">
        <v>0</v>
      </c>
      <c r="Z2738">
        <v>0</v>
      </c>
      <c r="AA2738">
        <v>0</v>
      </c>
      <c r="AB2738">
        <v>1.5761655001113335E-2</v>
      </c>
      <c r="AC2738">
        <v>0</v>
      </c>
      <c r="AD2738">
        <v>0</v>
      </c>
      <c r="AE2738">
        <v>0.97808925322376672</v>
      </c>
    </row>
    <row r="2739" spans="1:31" x14ac:dyDescent="0.3">
      <c r="A2739">
        <v>2577892</v>
      </c>
      <c r="B2739">
        <v>1</v>
      </c>
      <c r="C2739" t="s">
        <v>81</v>
      </c>
      <c r="D2739" t="s">
        <v>120</v>
      </c>
      <c r="E2739" t="s">
        <v>147</v>
      </c>
      <c r="F2739" t="s">
        <v>7988</v>
      </c>
      <c r="G2739" t="s">
        <v>134</v>
      </c>
      <c r="H2739" t="s">
        <v>135</v>
      </c>
      <c r="I2739" t="s">
        <v>136</v>
      </c>
      <c r="J2739" t="s">
        <v>137</v>
      </c>
      <c r="K2739" t="s">
        <v>138</v>
      </c>
      <c r="L2739" t="s">
        <v>7989</v>
      </c>
      <c r="M2739" t="s">
        <v>7990</v>
      </c>
      <c r="N2739">
        <v>1.6397222220000001</v>
      </c>
      <c r="O2739">
        <v>9</v>
      </c>
      <c r="P2739">
        <v>2</v>
      </c>
      <c r="Q2739">
        <v>101</v>
      </c>
      <c r="R2739">
        <v>17</v>
      </c>
      <c r="S2739">
        <v>2</v>
      </c>
      <c r="T2739">
        <v>0</v>
      </c>
      <c r="U2739">
        <v>0</v>
      </c>
      <c r="V2739">
        <v>0</v>
      </c>
      <c r="W2739">
        <v>21.95946524252836</v>
      </c>
      <c r="X2739">
        <v>0.18442328480373082</v>
      </c>
      <c r="Y2739">
        <v>298.29656672726253</v>
      </c>
      <c r="Z2739">
        <v>49.677226202714706</v>
      </c>
      <c r="AA2739">
        <v>3.6949145924134981</v>
      </c>
      <c r="AB2739">
        <v>0</v>
      </c>
      <c r="AC2739">
        <v>0</v>
      </c>
      <c r="AD2739">
        <v>0</v>
      </c>
      <c r="AE2739">
        <v>373.81259604972286</v>
      </c>
    </row>
    <row r="2740" spans="1:31" x14ac:dyDescent="0.3">
      <c r="A2740">
        <v>2578247</v>
      </c>
      <c r="B2740">
        <v>1</v>
      </c>
      <c r="C2740" t="s">
        <v>80</v>
      </c>
      <c r="D2740" t="s">
        <v>87</v>
      </c>
      <c r="E2740" t="s">
        <v>171</v>
      </c>
      <c r="F2740" t="s">
        <v>7991</v>
      </c>
      <c r="G2740" t="s">
        <v>190</v>
      </c>
      <c r="H2740" t="s">
        <v>157</v>
      </c>
      <c r="I2740" t="s">
        <v>136</v>
      </c>
      <c r="J2740" t="s">
        <v>137</v>
      </c>
      <c r="K2740" t="s">
        <v>138</v>
      </c>
      <c r="L2740" t="s">
        <v>7992</v>
      </c>
      <c r="M2740" t="s">
        <v>7993</v>
      </c>
      <c r="N2740">
        <v>2.3986111110000001</v>
      </c>
      <c r="O2740">
        <v>0</v>
      </c>
      <c r="P2740">
        <v>43</v>
      </c>
      <c r="Q2740">
        <v>0</v>
      </c>
      <c r="R2740">
        <v>0</v>
      </c>
      <c r="S2740">
        <v>0</v>
      </c>
      <c r="T2740">
        <v>2</v>
      </c>
      <c r="U2740">
        <v>0</v>
      </c>
      <c r="V2740">
        <v>0</v>
      </c>
      <c r="W2740">
        <v>0</v>
      </c>
      <c r="X2740">
        <v>22.65480261595788</v>
      </c>
      <c r="Y2740">
        <v>0</v>
      </c>
      <c r="Z2740">
        <v>0</v>
      </c>
      <c r="AA2740">
        <v>0</v>
      </c>
      <c r="AB2740">
        <v>1.0479192017264667</v>
      </c>
      <c r="AC2740">
        <v>0</v>
      </c>
      <c r="AD2740">
        <v>0</v>
      </c>
      <c r="AE2740">
        <v>23.702721817684345</v>
      </c>
    </row>
    <row r="2741" spans="1:31" x14ac:dyDescent="0.3">
      <c r="A2741">
        <v>2578625</v>
      </c>
      <c r="B2741">
        <v>1</v>
      </c>
      <c r="C2741" t="s">
        <v>80</v>
      </c>
      <c r="D2741" t="s">
        <v>101</v>
      </c>
      <c r="E2741" t="s">
        <v>184</v>
      </c>
      <c r="F2741" t="s">
        <v>7994</v>
      </c>
      <c r="G2741" t="s">
        <v>1218</v>
      </c>
      <c r="H2741" t="s">
        <v>135</v>
      </c>
      <c r="I2741" t="s">
        <v>136</v>
      </c>
      <c r="J2741" t="s">
        <v>137</v>
      </c>
      <c r="K2741" t="s">
        <v>138</v>
      </c>
      <c r="L2741" t="s">
        <v>7995</v>
      </c>
      <c r="M2741" t="s">
        <v>7996</v>
      </c>
      <c r="N2741">
        <v>5.0941666659999996</v>
      </c>
      <c r="O2741">
        <v>0</v>
      </c>
      <c r="P2741">
        <v>29</v>
      </c>
      <c r="Q2741">
        <v>0</v>
      </c>
      <c r="R2741">
        <v>2</v>
      </c>
      <c r="S2741">
        <v>0</v>
      </c>
      <c r="T2741">
        <v>5</v>
      </c>
      <c r="U2741">
        <v>0</v>
      </c>
      <c r="V2741">
        <v>0</v>
      </c>
      <c r="W2741">
        <v>0</v>
      </c>
      <c r="X2741">
        <v>34.840668158942975</v>
      </c>
      <c r="Y2741">
        <v>0</v>
      </c>
      <c r="Z2741">
        <v>3.6500441427271038</v>
      </c>
      <c r="AA2741">
        <v>0</v>
      </c>
      <c r="AB2741">
        <v>11.541260667248446</v>
      </c>
      <c r="AC2741">
        <v>0</v>
      </c>
      <c r="AD2741">
        <v>0</v>
      </c>
      <c r="AE2741">
        <v>50.031972968918524</v>
      </c>
    </row>
    <row r="2742" spans="1:31" x14ac:dyDescent="0.3">
      <c r="A2742">
        <v>2577961</v>
      </c>
      <c r="B2742">
        <v>1</v>
      </c>
      <c r="C2742" t="s">
        <v>80</v>
      </c>
      <c r="D2742" t="s">
        <v>101</v>
      </c>
      <c r="E2742" t="s">
        <v>141</v>
      </c>
      <c r="F2742" t="s">
        <v>7997</v>
      </c>
      <c r="G2742" t="s">
        <v>194</v>
      </c>
      <c r="H2742" t="s">
        <v>135</v>
      </c>
      <c r="I2742" t="s">
        <v>136</v>
      </c>
      <c r="J2742" t="s">
        <v>137</v>
      </c>
      <c r="K2742" t="s">
        <v>144</v>
      </c>
      <c r="L2742" t="s">
        <v>7998</v>
      </c>
      <c r="M2742" t="s">
        <v>7999</v>
      </c>
      <c r="N2742">
        <v>5.7316666659999997</v>
      </c>
      <c r="O2742">
        <v>0</v>
      </c>
      <c r="P2742">
        <v>3484</v>
      </c>
      <c r="Q2742">
        <v>0</v>
      </c>
      <c r="R2742">
        <v>44</v>
      </c>
      <c r="S2742">
        <v>1</v>
      </c>
      <c r="T2742">
        <v>207</v>
      </c>
      <c r="U2742">
        <v>1</v>
      </c>
      <c r="V2742">
        <v>0</v>
      </c>
      <c r="W2742">
        <v>0</v>
      </c>
      <c r="X2742">
        <v>3946.890050304261</v>
      </c>
      <c r="Y2742">
        <v>0</v>
      </c>
      <c r="Z2742">
        <v>82.743022366975211</v>
      </c>
      <c r="AA2742">
        <v>179.93306415831779</v>
      </c>
      <c r="AB2742">
        <v>2201.5812519808601</v>
      </c>
      <c r="AC2742">
        <v>917.66272455537126</v>
      </c>
      <c r="AD2742">
        <v>0</v>
      </c>
      <c r="AE2742">
        <v>7328.8101133657847</v>
      </c>
    </row>
    <row r="2743" spans="1:31" x14ac:dyDescent="0.3">
      <c r="A2743">
        <v>2578061</v>
      </c>
      <c r="B2743">
        <v>1</v>
      </c>
      <c r="C2743" t="s">
        <v>80</v>
      </c>
      <c r="D2743" t="s">
        <v>102</v>
      </c>
      <c r="E2743" t="s">
        <v>141</v>
      </c>
      <c r="F2743" t="s">
        <v>4123</v>
      </c>
      <c r="G2743" t="s">
        <v>194</v>
      </c>
      <c r="H2743" t="s">
        <v>135</v>
      </c>
      <c r="I2743" t="s">
        <v>136</v>
      </c>
      <c r="J2743" t="s">
        <v>137</v>
      </c>
      <c r="K2743" t="s">
        <v>144</v>
      </c>
      <c r="L2743" t="s">
        <v>8000</v>
      </c>
      <c r="M2743" t="s">
        <v>8001</v>
      </c>
      <c r="N2743">
        <v>1.5833333329999999</v>
      </c>
      <c r="O2743">
        <v>0</v>
      </c>
      <c r="P2743">
        <v>630</v>
      </c>
      <c r="Q2743">
        <v>39</v>
      </c>
      <c r="R2743">
        <v>133</v>
      </c>
      <c r="S2743">
        <v>17</v>
      </c>
      <c r="T2743">
        <v>77</v>
      </c>
      <c r="U2743">
        <v>1</v>
      </c>
      <c r="V2743">
        <v>0</v>
      </c>
      <c r="W2743">
        <v>0</v>
      </c>
      <c r="X2743">
        <v>211.25497265851411</v>
      </c>
      <c r="Y2743">
        <v>300.11026326585892</v>
      </c>
      <c r="Z2743">
        <v>370.53732895262954</v>
      </c>
      <c r="AA2743">
        <v>270.69274426359704</v>
      </c>
      <c r="AB2743">
        <v>180.20546174542017</v>
      </c>
      <c r="AC2743">
        <v>66.181305973795602</v>
      </c>
      <c r="AD2743">
        <v>0</v>
      </c>
      <c r="AE2743">
        <v>1398.9820768598152</v>
      </c>
    </row>
    <row r="2744" spans="1:31" x14ac:dyDescent="0.3">
      <c r="A2744">
        <v>2578433</v>
      </c>
      <c r="B2744">
        <v>1</v>
      </c>
      <c r="C2744" t="s">
        <v>81</v>
      </c>
      <c r="D2744" t="s">
        <v>127</v>
      </c>
      <c r="E2744" t="s">
        <v>166</v>
      </c>
      <c r="F2744" t="s">
        <v>8002</v>
      </c>
      <c r="G2744" t="s">
        <v>198</v>
      </c>
      <c r="H2744" t="s">
        <v>157</v>
      </c>
      <c r="I2744" t="s">
        <v>136</v>
      </c>
      <c r="J2744" t="s">
        <v>137</v>
      </c>
      <c r="K2744" t="s">
        <v>138</v>
      </c>
      <c r="L2744" t="s">
        <v>8003</v>
      </c>
      <c r="M2744" t="s">
        <v>8004</v>
      </c>
      <c r="N2744">
        <v>3.8066666659999999</v>
      </c>
      <c r="O2744">
        <v>0</v>
      </c>
      <c r="P2744">
        <v>11</v>
      </c>
      <c r="Q2744">
        <v>0</v>
      </c>
      <c r="R2744">
        <v>0</v>
      </c>
      <c r="S2744">
        <v>0</v>
      </c>
      <c r="T2744">
        <v>3</v>
      </c>
      <c r="U2744">
        <v>0</v>
      </c>
      <c r="V2744">
        <v>0</v>
      </c>
      <c r="W2744">
        <v>0</v>
      </c>
      <c r="X2744">
        <v>8.878266696719491</v>
      </c>
      <c r="Y2744">
        <v>0</v>
      </c>
      <c r="Z2744">
        <v>0</v>
      </c>
      <c r="AA2744">
        <v>0</v>
      </c>
      <c r="AB2744">
        <v>7.2131351980202592</v>
      </c>
      <c r="AC2744">
        <v>0</v>
      </c>
      <c r="AD2744">
        <v>0</v>
      </c>
      <c r="AE2744">
        <v>16.09140189473975</v>
      </c>
    </row>
    <row r="2745" spans="1:31" x14ac:dyDescent="0.3">
      <c r="A2745">
        <v>2577918</v>
      </c>
      <c r="B2745">
        <v>1</v>
      </c>
      <c r="C2745" t="s">
        <v>80</v>
      </c>
      <c r="D2745" t="s">
        <v>84</v>
      </c>
      <c r="E2745" t="s">
        <v>184</v>
      </c>
      <c r="F2745" t="s">
        <v>8005</v>
      </c>
      <c r="G2745" t="s">
        <v>301</v>
      </c>
      <c r="H2745" t="s">
        <v>135</v>
      </c>
      <c r="I2745" t="s">
        <v>136</v>
      </c>
      <c r="J2745" t="s">
        <v>137</v>
      </c>
      <c r="K2745" t="s">
        <v>144</v>
      </c>
      <c r="L2745" t="s">
        <v>8006</v>
      </c>
      <c r="M2745" t="s">
        <v>8007</v>
      </c>
      <c r="N2745">
        <v>0.72250000000000003</v>
      </c>
      <c r="O2745">
        <v>0</v>
      </c>
      <c r="P2745">
        <v>745</v>
      </c>
      <c r="Q2745">
        <v>0</v>
      </c>
      <c r="R2745">
        <v>0</v>
      </c>
      <c r="S2745">
        <v>0</v>
      </c>
      <c r="T2745">
        <v>21</v>
      </c>
      <c r="U2745">
        <v>0</v>
      </c>
      <c r="V2745">
        <v>0</v>
      </c>
      <c r="W2745">
        <v>0</v>
      </c>
      <c r="X2745">
        <v>145.31208158303346</v>
      </c>
      <c r="Y2745">
        <v>0</v>
      </c>
      <c r="Z2745">
        <v>0</v>
      </c>
      <c r="AA2745">
        <v>0</v>
      </c>
      <c r="AB2745">
        <v>50.982672750037231</v>
      </c>
      <c r="AC2745">
        <v>0</v>
      </c>
      <c r="AD2745">
        <v>0</v>
      </c>
      <c r="AE2745">
        <v>196.2947543330707</v>
      </c>
    </row>
    <row r="2746" spans="1:31" x14ac:dyDescent="0.3">
      <c r="A2746">
        <v>2578788</v>
      </c>
      <c r="B2746">
        <v>1</v>
      </c>
      <c r="C2746" t="s">
        <v>80</v>
      </c>
      <c r="D2746" t="s">
        <v>101</v>
      </c>
      <c r="E2746" t="s">
        <v>184</v>
      </c>
      <c r="F2746" t="s">
        <v>8008</v>
      </c>
      <c r="G2746" t="s">
        <v>254</v>
      </c>
      <c r="H2746" t="s">
        <v>135</v>
      </c>
      <c r="I2746" t="s">
        <v>136</v>
      </c>
      <c r="J2746" t="s">
        <v>137</v>
      </c>
      <c r="K2746" t="s">
        <v>138</v>
      </c>
      <c r="L2746" t="s">
        <v>8009</v>
      </c>
      <c r="M2746" t="s">
        <v>8010</v>
      </c>
      <c r="N2746">
        <v>3.1850000000000001</v>
      </c>
      <c r="O2746">
        <v>0</v>
      </c>
      <c r="P2746">
        <v>5</v>
      </c>
      <c r="Q2746">
        <v>0</v>
      </c>
      <c r="R2746">
        <v>5</v>
      </c>
      <c r="S2746">
        <v>0</v>
      </c>
      <c r="T2746">
        <v>2</v>
      </c>
      <c r="U2746">
        <v>0</v>
      </c>
      <c r="V2746">
        <v>0</v>
      </c>
      <c r="W2746">
        <v>0</v>
      </c>
      <c r="X2746">
        <v>2.8789051604968732</v>
      </c>
      <c r="Y2746">
        <v>0</v>
      </c>
      <c r="Z2746">
        <v>6.9042857532140047</v>
      </c>
      <c r="AA2746">
        <v>0</v>
      </c>
      <c r="AB2746">
        <v>22.858312153596401</v>
      </c>
      <c r="AC2746">
        <v>0</v>
      </c>
      <c r="AD2746">
        <v>0</v>
      </c>
      <c r="AE2746">
        <v>32.641503067307283</v>
      </c>
    </row>
    <row r="2747" spans="1:31" x14ac:dyDescent="0.3">
      <c r="A2747">
        <v>2577912</v>
      </c>
      <c r="B2747">
        <v>1</v>
      </c>
      <c r="C2747" t="s">
        <v>81</v>
      </c>
      <c r="D2747" t="s">
        <v>114</v>
      </c>
      <c r="E2747" t="s">
        <v>166</v>
      </c>
      <c r="F2747" t="s">
        <v>8011</v>
      </c>
      <c r="G2747" t="s">
        <v>168</v>
      </c>
      <c r="H2747" t="s">
        <v>157</v>
      </c>
      <c r="I2747" t="s">
        <v>136</v>
      </c>
      <c r="J2747" t="s">
        <v>137</v>
      </c>
      <c r="K2747" t="s">
        <v>138</v>
      </c>
      <c r="L2747" t="s">
        <v>8012</v>
      </c>
      <c r="M2747" t="s">
        <v>8013</v>
      </c>
      <c r="N2747">
        <v>6.6088888880000001</v>
      </c>
      <c r="O2747">
        <v>0</v>
      </c>
      <c r="P2747">
        <v>1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</row>
    <row r="2748" spans="1:31" x14ac:dyDescent="0.3">
      <c r="A2748">
        <v>2577706</v>
      </c>
      <c r="B2748">
        <v>1</v>
      </c>
      <c r="C2748" t="s">
        <v>80</v>
      </c>
      <c r="D2748" t="s">
        <v>105</v>
      </c>
      <c r="E2748" t="s">
        <v>175</v>
      </c>
      <c r="F2748" t="s">
        <v>8014</v>
      </c>
      <c r="G2748" t="s">
        <v>177</v>
      </c>
      <c r="H2748" t="s">
        <v>157</v>
      </c>
      <c r="I2748" t="s">
        <v>136</v>
      </c>
      <c r="J2748" t="s">
        <v>137</v>
      </c>
      <c r="K2748" t="s">
        <v>138</v>
      </c>
      <c r="L2748" t="s">
        <v>8015</v>
      </c>
      <c r="M2748" t="s">
        <v>8016</v>
      </c>
      <c r="N2748">
        <v>2.0816666659999998</v>
      </c>
      <c r="O2748">
        <v>0</v>
      </c>
      <c r="P2748">
        <v>198</v>
      </c>
      <c r="Q2748">
        <v>0</v>
      </c>
      <c r="R2748">
        <v>0</v>
      </c>
      <c r="S2748">
        <v>0</v>
      </c>
      <c r="T2748">
        <v>11</v>
      </c>
      <c r="U2748">
        <v>0</v>
      </c>
      <c r="V2748">
        <v>1</v>
      </c>
      <c r="W2748">
        <v>0</v>
      </c>
      <c r="X2748">
        <v>61.642484946712607</v>
      </c>
      <c r="Y2748">
        <v>0</v>
      </c>
      <c r="Z2748">
        <v>0</v>
      </c>
      <c r="AA2748">
        <v>0</v>
      </c>
      <c r="AB2748">
        <v>10.933097892670357</v>
      </c>
      <c r="AC2748">
        <v>0</v>
      </c>
      <c r="AD2748">
        <v>4.5881641205561134</v>
      </c>
      <c r="AE2748">
        <v>77.163746959939076</v>
      </c>
    </row>
    <row r="2749" spans="1:31" x14ac:dyDescent="0.3">
      <c r="A2749">
        <v>2577663</v>
      </c>
      <c r="B2749">
        <v>1</v>
      </c>
      <c r="C2749" t="s">
        <v>81</v>
      </c>
      <c r="D2749" t="s">
        <v>117</v>
      </c>
      <c r="E2749" t="s">
        <v>166</v>
      </c>
      <c r="F2749" t="s">
        <v>8017</v>
      </c>
      <c r="G2749" t="s">
        <v>198</v>
      </c>
      <c r="H2749" t="s">
        <v>157</v>
      </c>
      <c r="I2749" t="s">
        <v>136</v>
      </c>
      <c r="J2749" t="s">
        <v>137</v>
      </c>
      <c r="K2749" t="s">
        <v>138</v>
      </c>
      <c r="L2749" t="s">
        <v>8018</v>
      </c>
      <c r="M2749" t="s">
        <v>8019</v>
      </c>
      <c r="N2749">
        <v>2.4191666660000002</v>
      </c>
      <c r="O2749">
        <v>0</v>
      </c>
      <c r="P2749">
        <v>6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1.7789095841373603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1.7789095841373603</v>
      </c>
    </row>
    <row r="2750" spans="1:31" x14ac:dyDescent="0.3">
      <c r="A2750">
        <v>2577855</v>
      </c>
      <c r="B2750">
        <v>1</v>
      </c>
      <c r="C2750" t="s">
        <v>80</v>
      </c>
      <c r="D2750" t="s">
        <v>83</v>
      </c>
      <c r="E2750" t="s">
        <v>184</v>
      </c>
      <c r="F2750" t="s">
        <v>8020</v>
      </c>
      <c r="G2750" t="s">
        <v>149</v>
      </c>
      <c r="H2750" t="s">
        <v>135</v>
      </c>
      <c r="I2750" t="s">
        <v>136</v>
      </c>
      <c r="J2750" t="s">
        <v>137</v>
      </c>
      <c r="K2750" t="s">
        <v>138</v>
      </c>
      <c r="L2750" t="s">
        <v>8021</v>
      </c>
      <c r="M2750" t="s">
        <v>8022</v>
      </c>
      <c r="N2750">
        <v>4.4258333329999999</v>
      </c>
      <c r="O2750">
        <v>0</v>
      </c>
      <c r="P2750">
        <v>1</v>
      </c>
      <c r="Q2750">
        <v>0</v>
      </c>
      <c r="R2750">
        <v>0</v>
      </c>
      <c r="S2750">
        <v>0</v>
      </c>
      <c r="T2750">
        <v>5</v>
      </c>
      <c r="U2750">
        <v>0</v>
      </c>
      <c r="V2750">
        <v>0</v>
      </c>
      <c r="W2750">
        <v>0</v>
      </c>
      <c r="X2750">
        <v>0.16028168980138086</v>
      </c>
      <c r="Y2750">
        <v>0</v>
      </c>
      <c r="Z2750">
        <v>0</v>
      </c>
      <c r="AA2750">
        <v>0</v>
      </c>
      <c r="AB2750">
        <v>38.260389823780145</v>
      </c>
      <c r="AC2750">
        <v>0</v>
      </c>
      <c r="AD2750">
        <v>0</v>
      </c>
      <c r="AE2750">
        <v>38.420671513581524</v>
      </c>
    </row>
    <row r="2751" spans="1:31" x14ac:dyDescent="0.3">
      <c r="A2751">
        <v>2578104</v>
      </c>
      <c r="B2751">
        <v>1</v>
      </c>
      <c r="C2751" t="s">
        <v>81</v>
      </c>
      <c r="D2751" t="s">
        <v>112</v>
      </c>
      <c r="E2751" t="s">
        <v>166</v>
      </c>
      <c r="F2751" t="s">
        <v>8023</v>
      </c>
      <c r="G2751" t="s">
        <v>198</v>
      </c>
      <c r="H2751" t="s">
        <v>157</v>
      </c>
      <c r="I2751" t="s">
        <v>136</v>
      </c>
      <c r="J2751" t="s">
        <v>137</v>
      </c>
      <c r="K2751" t="s">
        <v>138</v>
      </c>
      <c r="L2751" t="s">
        <v>8024</v>
      </c>
      <c r="M2751" t="s">
        <v>8025</v>
      </c>
      <c r="N2751">
        <v>2.6827777770000001</v>
      </c>
      <c r="O2751">
        <v>0</v>
      </c>
      <c r="P2751">
        <v>2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0.402968497969525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0.402968497969525</v>
      </c>
    </row>
    <row r="2752" spans="1:31" x14ac:dyDescent="0.3">
      <c r="A2752">
        <v>2579037</v>
      </c>
      <c r="B2752">
        <v>1</v>
      </c>
      <c r="C2752" t="s">
        <v>81</v>
      </c>
      <c r="D2752" t="s">
        <v>126</v>
      </c>
      <c r="E2752" t="s">
        <v>184</v>
      </c>
      <c r="F2752" t="s">
        <v>8026</v>
      </c>
      <c r="G2752" t="s">
        <v>1628</v>
      </c>
      <c r="H2752" t="s">
        <v>135</v>
      </c>
      <c r="I2752" t="s">
        <v>136</v>
      </c>
      <c r="J2752" t="s">
        <v>137</v>
      </c>
      <c r="K2752" t="s">
        <v>138</v>
      </c>
      <c r="L2752" t="s">
        <v>8027</v>
      </c>
      <c r="M2752" t="s">
        <v>8028</v>
      </c>
      <c r="N2752">
        <v>0.79</v>
      </c>
      <c r="O2752">
        <v>0</v>
      </c>
      <c r="P2752">
        <v>0</v>
      </c>
      <c r="Q2752">
        <v>3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12.345870901766189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12.345870901766189</v>
      </c>
    </row>
    <row r="2753" spans="1:31" x14ac:dyDescent="0.3">
      <c r="A2753">
        <v>2577738</v>
      </c>
      <c r="B2753">
        <v>1</v>
      </c>
      <c r="C2753" t="s">
        <v>80</v>
      </c>
      <c r="D2753" t="s">
        <v>93</v>
      </c>
      <c r="E2753" t="s">
        <v>171</v>
      </c>
      <c r="F2753" t="s">
        <v>8029</v>
      </c>
      <c r="G2753" t="s">
        <v>190</v>
      </c>
      <c r="H2753" t="s">
        <v>157</v>
      </c>
      <c r="I2753" t="s">
        <v>136</v>
      </c>
      <c r="J2753" t="s">
        <v>137</v>
      </c>
      <c r="K2753" t="s">
        <v>138</v>
      </c>
      <c r="L2753" t="s">
        <v>8030</v>
      </c>
      <c r="M2753" t="s">
        <v>8031</v>
      </c>
      <c r="N2753">
        <v>3.2947222219999999</v>
      </c>
      <c r="O2753">
        <v>0</v>
      </c>
      <c r="P2753">
        <v>10</v>
      </c>
      <c r="Q2753">
        <v>0</v>
      </c>
      <c r="R2753">
        <v>8</v>
      </c>
      <c r="S2753">
        <v>0</v>
      </c>
      <c r="T2753">
        <v>1</v>
      </c>
      <c r="U2753">
        <v>0</v>
      </c>
      <c r="V2753">
        <v>0</v>
      </c>
      <c r="W2753">
        <v>0</v>
      </c>
      <c r="X2753">
        <v>1.9093589940323303</v>
      </c>
      <c r="Y2753">
        <v>0</v>
      </c>
      <c r="Z2753">
        <v>41.862481236338709</v>
      </c>
      <c r="AA2753">
        <v>0</v>
      </c>
      <c r="AB2753">
        <v>0</v>
      </c>
      <c r="AC2753">
        <v>0</v>
      </c>
      <c r="AD2753">
        <v>0</v>
      </c>
      <c r="AE2753">
        <v>43.771840230371041</v>
      </c>
    </row>
    <row r="2754" spans="1:31" x14ac:dyDescent="0.3">
      <c r="A2754">
        <v>2578425</v>
      </c>
      <c r="B2754">
        <v>1</v>
      </c>
      <c r="C2754" t="s">
        <v>81</v>
      </c>
      <c r="D2754" t="s">
        <v>117</v>
      </c>
      <c r="E2754" t="s">
        <v>184</v>
      </c>
      <c r="F2754" t="s">
        <v>8032</v>
      </c>
      <c r="G2754" t="s">
        <v>134</v>
      </c>
      <c r="H2754" t="s">
        <v>135</v>
      </c>
      <c r="I2754" t="s">
        <v>136</v>
      </c>
      <c r="J2754" t="s">
        <v>137</v>
      </c>
      <c r="K2754" t="s">
        <v>138</v>
      </c>
      <c r="L2754" t="s">
        <v>8033</v>
      </c>
      <c r="M2754" t="s">
        <v>8034</v>
      </c>
      <c r="N2754">
        <v>0.322222222</v>
      </c>
      <c r="O2754">
        <v>10</v>
      </c>
      <c r="P2754">
        <v>1016</v>
      </c>
      <c r="Q2754">
        <v>103</v>
      </c>
      <c r="R2754">
        <v>243</v>
      </c>
      <c r="S2754">
        <v>17</v>
      </c>
      <c r="T2754">
        <v>107</v>
      </c>
      <c r="U2754">
        <v>3</v>
      </c>
      <c r="V2754">
        <v>0</v>
      </c>
      <c r="W2754">
        <v>1.2083907843149999</v>
      </c>
      <c r="X2754">
        <v>61.525500016986989</v>
      </c>
      <c r="Y2754">
        <v>85.534827553463614</v>
      </c>
      <c r="Z2754">
        <v>65.263045202288353</v>
      </c>
      <c r="AA2754">
        <v>48.878203762704445</v>
      </c>
      <c r="AB2754">
        <v>54.11676951086438</v>
      </c>
      <c r="AC2754">
        <v>51.320524132717232</v>
      </c>
      <c r="AD2754">
        <v>0</v>
      </c>
      <c r="AE2754">
        <v>367.84726096334009</v>
      </c>
    </row>
    <row r="2755" spans="1:31" x14ac:dyDescent="0.3">
      <c r="A2755">
        <v>2578757</v>
      </c>
      <c r="B2755">
        <v>1</v>
      </c>
      <c r="C2755" t="s">
        <v>81</v>
      </c>
      <c r="D2755" t="s">
        <v>123</v>
      </c>
      <c r="E2755" t="s">
        <v>141</v>
      </c>
      <c r="F2755" t="s">
        <v>8035</v>
      </c>
      <c r="G2755" t="s">
        <v>134</v>
      </c>
      <c r="H2755" t="s">
        <v>135</v>
      </c>
      <c r="I2755" t="s">
        <v>136</v>
      </c>
      <c r="J2755" t="s">
        <v>137</v>
      </c>
      <c r="K2755" t="s">
        <v>138</v>
      </c>
      <c r="L2755" t="s">
        <v>8036</v>
      </c>
      <c r="M2755" t="s">
        <v>8037</v>
      </c>
      <c r="N2755">
        <v>1.2866666659999999</v>
      </c>
      <c r="O2755">
        <v>2</v>
      </c>
      <c r="P2755">
        <v>14488</v>
      </c>
      <c r="Q2755">
        <v>19</v>
      </c>
      <c r="R2755">
        <v>187</v>
      </c>
      <c r="S2755">
        <v>6</v>
      </c>
      <c r="T2755">
        <v>956</v>
      </c>
      <c r="U2755">
        <v>0</v>
      </c>
      <c r="V2755">
        <v>5</v>
      </c>
      <c r="W2755">
        <v>0.74109551849291999</v>
      </c>
      <c r="X2755">
        <v>3703.4407236714665</v>
      </c>
      <c r="Y2755">
        <v>67.224517270801385</v>
      </c>
      <c r="Z2755">
        <v>185.43990260054952</v>
      </c>
      <c r="AA2755">
        <v>12.236705104609214</v>
      </c>
      <c r="AB2755">
        <v>993.07886394291734</v>
      </c>
      <c r="AC2755">
        <v>0</v>
      </c>
      <c r="AD2755">
        <v>29.527925401227549</v>
      </c>
      <c r="AE2755">
        <v>4991.6897335100639</v>
      </c>
    </row>
    <row r="2756" spans="1:31" x14ac:dyDescent="0.3">
      <c r="A2756">
        <v>2577692</v>
      </c>
      <c r="B2756">
        <v>1</v>
      </c>
      <c r="C2756" t="s">
        <v>80</v>
      </c>
      <c r="D2756" t="s">
        <v>83</v>
      </c>
      <c r="E2756" t="s">
        <v>184</v>
      </c>
      <c r="F2756" t="s">
        <v>8038</v>
      </c>
      <c r="G2756" t="s">
        <v>202</v>
      </c>
      <c r="H2756" t="s">
        <v>135</v>
      </c>
      <c r="I2756" t="s">
        <v>136</v>
      </c>
      <c r="J2756" t="s">
        <v>137</v>
      </c>
      <c r="K2756" t="s">
        <v>138</v>
      </c>
      <c r="L2756" t="s">
        <v>8039</v>
      </c>
      <c r="M2756" t="s">
        <v>8040</v>
      </c>
      <c r="N2756">
        <v>0.37694444399999999</v>
      </c>
      <c r="O2756">
        <v>0</v>
      </c>
      <c r="P2756">
        <v>4</v>
      </c>
      <c r="Q2756">
        <v>0</v>
      </c>
      <c r="R2756">
        <v>2</v>
      </c>
      <c r="S2756">
        <v>4</v>
      </c>
      <c r="T2756">
        <v>34</v>
      </c>
      <c r="U2756">
        <v>4</v>
      </c>
      <c r="V2756">
        <v>4</v>
      </c>
      <c r="W2756">
        <v>0</v>
      </c>
      <c r="X2756">
        <v>0.23701841520149838</v>
      </c>
      <c r="Y2756">
        <v>0</v>
      </c>
      <c r="Z2756">
        <v>6.3850479183416672E-2</v>
      </c>
      <c r="AA2756">
        <v>16.841154447322673</v>
      </c>
      <c r="AB2756">
        <v>37.892293947576448</v>
      </c>
      <c r="AC2756">
        <v>37.899510806619311</v>
      </c>
      <c r="AD2756">
        <v>42.134906750192329</v>
      </c>
      <c r="AE2756">
        <v>135.06873484609568</v>
      </c>
    </row>
    <row r="2757" spans="1:31" x14ac:dyDescent="0.3">
      <c r="A2757">
        <v>2577715</v>
      </c>
      <c r="B2757">
        <v>1</v>
      </c>
      <c r="C2757" t="s">
        <v>81</v>
      </c>
      <c r="D2757" t="s">
        <v>123</v>
      </c>
      <c r="E2757" t="s">
        <v>184</v>
      </c>
      <c r="F2757" t="s">
        <v>8041</v>
      </c>
      <c r="G2757" t="s">
        <v>134</v>
      </c>
      <c r="H2757" t="s">
        <v>135</v>
      </c>
      <c r="I2757" t="s">
        <v>136</v>
      </c>
      <c r="J2757" t="s">
        <v>137</v>
      </c>
      <c r="K2757" t="s">
        <v>138</v>
      </c>
      <c r="L2757" t="s">
        <v>8042</v>
      </c>
      <c r="M2757" t="s">
        <v>8043</v>
      </c>
      <c r="N2757">
        <v>2.2286111110000002</v>
      </c>
      <c r="O2757">
        <v>1</v>
      </c>
      <c r="P2757">
        <v>377</v>
      </c>
      <c r="Q2757">
        <v>8</v>
      </c>
      <c r="R2757">
        <v>13</v>
      </c>
      <c r="S2757">
        <v>4</v>
      </c>
      <c r="T2757">
        <v>17</v>
      </c>
      <c r="U2757">
        <v>2</v>
      </c>
      <c r="V2757">
        <v>0</v>
      </c>
      <c r="W2757">
        <v>2.0064514603373333E-2</v>
      </c>
      <c r="X2757">
        <v>131.06777154054825</v>
      </c>
      <c r="Y2757">
        <v>98.673875517893336</v>
      </c>
      <c r="Z2757">
        <v>8.1552087918873362</v>
      </c>
      <c r="AA2757">
        <v>33.531895586814841</v>
      </c>
      <c r="AB2757">
        <v>16.133858305645845</v>
      </c>
      <c r="AC2757">
        <v>16.535799784471067</v>
      </c>
      <c r="AD2757">
        <v>0</v>
      </c>
      <c r="AE2757">
        <v>304.11847404186409</v>
      </c>
    </row>
    <row r="2758" spans="1:31" x14ac:dyDescent="0.3">
      <c r="A2758">
        <v>2578780</v>
      </c>
      <c r="B2758">
        <v>1</v>
      </c>
      <c r="C2758" t="s">
        <v>80</v>
      </c>
      <c r="D2758" t="s">
        <v>94</v>
      </c>
      <c r="E2758" t="s">
        <v>155</v>
      </c>
      <c r="F2758" t="s">
        <v>3662</v>
      </c>
      <c r="G2758" t="s">
        <v>202</v>
      </c>
      <c r="H2758" t="s">
        <v>157</v>
      </c>
      <c r="I2758" t="s">
        <v>136</v>
      </c>
      <c r="J2758" t="s">
        <v>137</v>
      </c>
      <c r="K2758" t="s">
        <v>138</v>
      </c>
      <c r="L2758" t="s">
        <v>8044</v>
      </c>
      <c r="M2758" t="s">
        <v>8045</v>
      </c>
      <c r="N2758">
        <v>0.86888888799999997</v>
      </c>
      <c r="O2758">
        <v>0</v>
      </c>
      <c r="P2758">
        <v>685</v>
      </c>
      <c r="Q2758">
        <v>0</v>
      </c>
      <c r="R2758">
        <v>0</v>
      </c>
      <c r="S2758">
        <v>0</v>
      </c>
      <c r="T2758">
        <v>49</v>
      </c>
      <c r="U2758">
        <v>0</v>
      </c>
      <c r="V2758">
        <v>0</v>
      </c>
      <c r="W2758">
        <v>0</v>
      </c>
      <c r="X2758">
        <v>124.69188969732136</v>
      </c>
      <c r="Y2758">
        <v>0</v>
      </c>
      <c r="Z2758">
        <v>0</v>
      </c>
      <c r="AA2758">
        <v>0</v>
      </c>
      <c r="AB2758">
        <v>40.172997456271347</v>
      </c>
      <c r="AC2758">
        <v>0</v>
      </c>
      <c r="AD2758">
        <v>0</v>
      </c>
      <c r="AE2758">
        <v>164.86488715359269</v>
      </c>
    </row>
    <row r="2759" spans="1:31" x14ac:dyDescent="0.3">
      <c r="A2759">
        <v>2578774</v>
      </c>
      <c r="B2759">
        <v>1</v>
      </c>
      <c r="C2759" t="s">
        <v>80</v>
      </c>
      <c r="D2759" t="s">
        <v>105</v>
      </c>
      <c r="E2759" t="s">
        <v>155</v>
      </c>
      <c r="F2759" t="s">
        <v>8046</v>
      </c>
      <c r="G2759" t="s">
        <v>202</v>
      </c>
      <c r="H2759" t="s">
        <v>157</v>
      </c>
      <c r="I2759" t="s">
        <v>136</v>
      </c>
      <c r="J2759" t="s">
        <v>137</v>
      </c>
      <c r="K2759" t="s">
        <v>138</v>
      </c>
      <c r="L2759" t="s">
        <v>8047</v>
      </c>
      <c r="M2759" t="s">
        <v>8048</v>
      </c>
      <c r="N2759">
        <v>0.59055555500000001</v>
      </c>
      <c r="O2759">
        <v>0</v>
      </c>
      <c r="P2759">
        <v>60</v>
      </c>
      <c r="Q2759">
        <v>0</v>
      </c>
      <c r="R2759">
        <v>8</v>
      </c>
      <c r="S2759">
        <v>0</v>
      </c>
      <c r="T2759">
        <v>5</v>
      </c>
      <c r="U2759">
        <v>0</v>
      </c>
      <c r="V2759">
        <v>1</v>
      </c>
      <c r="W2759">
        <v>0</v>
      </c>
      <c r="X2759">
        <v>10.949570904339623</v>
      </c>
      <c r="Y2759">
        <v>0</v>
      </c>
      <c r="Z2759">
        <v>0.57156903560995009</v>
      </c>
      <c r="AA2759">
        <v>0</v>
      </c>
      <c r="AB2759">
        <v>17.405950380575124</v>
      </c>
      <c r="AC2759">
        <v>0</v>
      </c>
      <c r="AD2759">
        <v>1.6216737511090784</v>
      </c>
      <c r="AE2759">
        <v>30.548764071633776</v>
      </c>
    </row>
    <row r="2760" spans="1:31" x14ac:dyDescent="0.3">
      <c r="A2760">
        <v>2578611</v>
      </c>
      <c r="B2760">
        <v>1</v>
      </c>
      <c r="C2760" t="s">
        <v>80</v>
      </c>
      <c r="D2760" t="s">
        <v>107</v>
      </c>
      <c r="E2760" t="s">
        <v>155</v>
      </c>
      <c r="F2760" t="s">
        <v>8049</v>
      </c>
      <c r="G2760" t="s">
        <v>206</v>
      </c>
      <c r="H2760" t="s">
        <v>157</v>
      </c>
      <c r="I2760" t="s">
        <v>136</v>
      </c>
      <c r="J2760" t="s">
        <v>137</v>
      </c>
      <c r="K2760" t="s">
        <v>138</v>
      </c>
      <c r="L2760" t="s">
        <v>8050</v>
      </c>
      <c r="M2760" t="s">
        <v>8051</v>
      </c>
      <c r="N2760">
        <v>1.9780555550000001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2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2.5805953701607471</v>
      </c>
      <c r="AC2760">
        <v>0</v>
      </c>
      <c r="AD2760">
        <v>0</v>
      </c>
      <c r="AE2760">
        <v>2.5805953701607471</v>
      </c>
    </row>
    <row r="2761" spans="1:31" x14ac:dyDescent="0.3">
      <c r="A2761">
        <v>2578465</v>
      </c>
      <c r="B2761">
        <v>1</v>
      </c>
      <c r="C2761" t="s">
        <v>81</v>
      </c>
      <c r="D2761" t="s">
        <v>127</v>
      </c>
      <c r="E2761" t="s">
        <v>155</v>
      </c>
      <c r="F2761" t="s">
        <v>8052</v>
      </c>
      <c r="G2761" t="s">
        <v>206</v>
      </c>
      <c r="H2761" t="s">
        <v>157</v>
      </c>
      <c r="I2761" t="s">
        <v>136</v>
      </c>
      <c r="J2761" t="s">
        <v>137</v>
      </c>
      <c r="K2761" t="s">
        <v>138</v>
      </c>
      <c r="L2761" t="s">
        <v>8053</v>
      </c>
      <c r="M2761" t="s">
        <v>8054</v>
      </c>
      <c r="N2761">
        <v>3.8905555550000002</v>
      </c>
      <c r="O2761">
        <v>0</v>
      </c>
      <c r="P2761">
        <v>29</v>
      </c>
      <c r="Q2761">
        <v>0</v>
      </c>
      <c r="R2761">
        <v>9</v>
      </c>
      <c r="S2761">
        <v>0</v>
      </c>
      <c r="T2761">
        <v>4</v>
      </c>
      <c r="U2761">
        <v>0</v>
      </c>
      <c r="V2761">
        <v>0</v>
      </c>
      <c r="W2761">
        <v>0</v>
      </c>
      <c r="X2761">
        <v>20.857562975846605</v>
      </c>
      <c r="Y2761">
        <v>0</v>
      </c>
      <c r="Z2761">
        <v>64.797234400050797</v>
      </c>
      <c r="AA2761">
        <v>0</v>
      </c>
      <c r="AB2761">
        <v>16.110593808752423</v>
      </c>
      <c r="AC2761">
        <v>0</v>
      </c>
      <c r="AD2761">
        <v>0</v>
      </c>
      <c r="AE2761">
        <v>101.76539118464983</v>
      </c>
    </row>
    <row r="2762" spans="1:31" x14ac:dyDescent="0.3">
      <c r="A2762">
        <v>2578133</v>
      </c>
      <c r="B2762">
        <v>1</v>
      </c>
      <c r="C2762" t="s">
        <v>80</v>
      </c>
      <c r="D2762" t="s">
        <v>92</v>
      </c>
      <c r="E2762" t="s">
        <v>166</v>
      </c>
      <c r="F2762" t="s">
        <v>8055</v>
      </c>
      <c r="G2762" t="s">
        <v>181</v>
      </c>
      <c r="H2762" t="s">
        <v>157</v>
      </c>
      <c r="I2762" t="s">
        <v>136</v>
      </c>
      <c r="J2762" t="s">
        <v>137</v>
      </c>
      <c r="K2762" t="s">
        <v>138</v>
      </c>
      <c r="L2762" t="s">
        <v>8056</v>
      </c>
      <c r="M2762" t="s">
        <v>8057</v>
      </c>
      <c r="N2762">
        <v>0.92138888799999996</v>
      </c>
      <c r="O2762">
        <v>0</v>
      </c>
      <c r="P2762">
        <v>1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8.4175666141052513E-2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8.4175666141052513E-2</v>
      </c>
    </row>
    <row r="2763" spans="1:31" x14ac:dyDescent="0.3">
      <c r="A2763">
        <v>2578571</v>
      </c>
      <c r="B2763">
        <v>1</v>
      </c>
      <c r="C2763" t="s">
        <v>80</v>
      </c>
      <c r="D2763" t="s">
        <v>108</v>
      </c>
      <c r="E2763" t="s">
        <v>155</v>
      </c>
      <c r="F2763" t="s">
        <v>8058</v>
      </c>
      <c r="G2763" t="s">
        <v>202</v>
      </c>
      <c r="H2763" t="s">
        <v>157</v>
      </c>
      <c r="I2763" t="s">
        <v>136</v>
      </c>
      <c r="J2763" t="s">
        <v>137</v>
      </c>
      <c r="K2763" t="s">
        <v>138</v>
      </c>
      <c r="L2763" t="s">
        <v>8059</v>
      </c>
      <c r="M2763" t="s">
        <v>8060</v>
      </c>
      <c r="N2763">
        <v>0.95888888800000005</v>
      </c>
      <c r="O2763">
        <v>0</v>
      </c>
      <c r="P2763">
        <v>17</v>
      </c>
      <c r="Q2763">
        <v>0</v>
      </c>
      <c r="R2763">
        <v>21</v>
      </c>
      <c r="S2763">
        <v>0</v>
      </c>
      <c r="T2763">
        <v>6</v>
      </c>
      <c r="U2763">
        <v>0</v>
      </c>
      <c r="V2763">
        <v>0</v>
      </c>
      <c r="W2763">
        <v>0</v>
      </c>
      <c r="X2763">
        <v>3.6713020837231345</v>
      </c>
      <c r="Y2763">
        <v>0</v>
      </c>
      <c r="Z2763">
        <v>69.712592381329173</v>
      </c>
      <c r="AA2763">
        <v>0</v>
      </c>
      <c r="AB2763">
        <v>9.3701105912156919</v>
      </c>
      <c r="AC2763">
        <v>0</v>
      </c>
      <c r="AD2763">
        <v>0</v>
      </c>
      <c r="AE2763">
        <v>82.754005056267999</v>
      </c>
    </row>
    <row r="2764" spans="1:31" x14ac:dyDescent="0.3">
      <c r="A2764">
        <v>2620228</v>
      </c>
      <c r="B2764">
        <v>1</v>
      </c>
      <c r="C2764" t="s">
        <v>80</v>
      </c>
      <c r="D2764" t="s">
        <v>105</v>
      </c>
      <c r="E2764" t="s">
        <v>132</v>
      </c>
      <c r="F2764" t="s">
        <v>2907</v>
      </c>
      <c r="G2764" t="s">
        <v>134</v>
      </c>
      <c r="H2764" t="s">
        <v>135</v>
      </c>
      <c r="I2764" t="s">
        <v>136</v>
      </c>
      <c r="J2764" t="s">
        <v>137</v>
      </c>
      <c r="K2764" t="s">
        <v>138</v>
      </c>
      <c r="L2764" t="s">
        <v>8061</v>
      </c>
      <c r="M2764" t="s">
        <v>8062</v>
      </c>
      <c r="N2764">
        <v>3.0833333330000001</v>
      </c>
      <c r="O2764">
        <v>1</v>
      </c>
      <c r="P2764">
        <v>44</v>
      </c>
      <c r="Q2764">
        <v>8</v>
      </c>
      <c r="R2764">
        <v>0</v>
      </c>
      <c r="S2764">
        <v>20</v>
      </c>
      <c r="T2764">
        <v>28</v>
      </c>
      <c r="U2764">
        <v>2</v>
      </c>
      <c r="V2764">
        <v>6</v>
      </c>
      <c r="W2764">
        <v>1.5875478573279</v>
      </c>
      <c r="X2764">
        <v>32.47607971979248</v>
      </c>
      <c r="Y2764">
        <v>218.19119735420443</v>
      </c>
      <c r="Z2764">
        <v>0</v>
      </c>
      <c r="AA2764">
        <v>1439.1332751032862</v>
      </c>
      <c r="AB2764">
        <v>169.850866996485</v>
      </c>
      <c r="AC2764">
        <v>651.42760353596759</v>
      </c>
      <c r="AD2764">
        <v>76.829651410437748</v>
      </c>
      <c r="AE2764">
        <v>2589.4962219775011</v>
      </c>
    </row>
    <row r="2765" spans="1:31" x14ac:dyDescent="0.3">
      <c r="A2765">
        <v>2578863</v>
      </c>
      <c r="B2765">
        <v>1</v>
      </c>
      <c r="C2765" t="s">
        <v>81</v>
      </c>
      <c r="D2765" t="s">
        <v>115</v>
      </c>
      <c r="E2765" t="s">
        <v>184</v>
      </c>
      <c r="F2765" t="s">
        <v>8063</v>
      </c>
      <c r="G2765" t="s">
        <v>149</v>
      </c>
      <c r="H2765" t="s">
        <v>135</v>
      </c>
      <c r="I2765" t="s">
        <v>136</v>
      </c>
      <c r="J2765" t="s">
        <v>137</v>
      </c>
      <c r="K2765" t="s">
        <v>138</v>
      </c>
      <c r="L2765" t="s">
        <v>8064</v>
      </c>
      <c r="M2765" t="s">
        <v>8065</v>
      </c>
      <c r="N2765">
        <v>1.8075000000000001</v>
      </c>
      <c r="O2765">
        <v>0</v>
      </c>
      <c r="P2765">
        <v>20</v>
      </c>
      <c r="Q2765">
        <v>0</v>
      </c>
      <c r="R2765">
        <v>3</v>
      </c>
      <c r="S2765">
        <v>0</v>
      </c>
      <c r="T2765">
        <v>1</v>
      </c>
      <c r="U2765">
        <v>0</v>
      </c>
      <c r="V2765">
        <v>0</v>
      </c>
      <c r="W2765">
        <v>0</v>
      </c>
      <c r="X2765">
        <v>2.6797517275919174</v>
      </c>
      <c r="Y2765">
        <v>0</v>
      </c>
      <c r="Z2765">
        <v>4.1431039630364452</v>
      </c>
      <c r="AA2765">
        <v>0</v>
      </c>
      <c r="AB2765">
        <v>2.2488642703916666</v>
      </c>
      <c r="AC2765">
        <v>0</v>
      </c>
      <c r="AD2765">
        <v>0</v>
      </c>
      <c r="AE2765">
        <v>9.0717199610200296</v>
      </c>
    </row>
    <row r="2766" spans="1:31" x14ac:dyDescent="0.3">
      <c r="A2766">
        <v>2578342</v>
      </c>
      <c r="B2766">
        <v>1</v>
      </c>
      <c r="C2766" t="s">
        <v>80</v>
      </c>
      <c r="D2766" t="s">
        <v>100</v>
      </c>
      <c r="E2766" t="s">
        <v>166</v>
      </c>
      <c r="F2766" t="s">
        <v>8066</v>
      </c>
      <c r="G2766" t="s">
        <v>168</v>
      </c>
      <c r="H2766" t="s">
        <v>157</v>
      </c>
      <c r="I2766" t="s">
        <v>136</v>
      </c>
      <c r="J2766" t="s">
        <v>137</v>
      </c>
      <c r="K2766" t="s">
        <v>138</v>
      </c>
      <c r="L2766" t="s">
        <v>8067</v>
      </c>
      <c r="M2766" t="s">
        <v>8068</v>
      </c>
      <c r="N2766">
        <v>6.6316666660000001</v>
      </c>
      <c r="O2766">
        <v>0</v>
      </c>
      <c r="P2766">
        <v>2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1.7112091082454965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1.7112091082454965</v>
      </c>
    </row>
    <row r="2767" spans="1:31" x14ac:dyDescent="0.3">
      <c r="A2767">
        <v>2577652</v>
      </c>
      <c r="B2767">
        <v>1</v>
      </c>
      <c r="C2767" t="s">
        <v>80</v>
      </c>
      <c r="D2767" t="s">
        <v>95</v>
      </c>
      <c r="E2767" t="s">
        <v>132</v>
      </c>
      <c r="F2767" t="s">
        <v>1624</v>
      </c>
      <c r="G2767" t="s">
        <v>134</v>
      </c>
      <c r="H2767" t="s">
        <v>135</v>
      </c>
      <c r="I2767" t="s">
        <v>136</v>
      </c>
      <c r="J2767" t="s">
        <v>137</v>
      </c>
      <c r="K2767" t="s">
        <v>138</v>
      </c>
      <c r="L2767" t="s">
        <v>8069</v>
      </c>
      <c r="M2767" t="s">
        <v>8070</v>
      </c>
      <c r="N2767">
        <v>0.49944444399999999</v>
      </c>
      <c r="O2767">
        <v>51</v>
      </c>
      <c r="P2767">
        <v>5111</v>
      </c>
      <c r="Q2767">
        <v>48</v>
      </c>
      <c r="R2767">
        <v>152</v>
      </c>
      <c r="S2767">
        <v>103</v>
      </c>
      <c r="T2767">
        <v>637</v>
      </c>
      <c r="U2767">
        <v>9</v>
      </c>
      <c r="V2767">
        <v>1</v>
      </c>
      <c r="W2767">
        <v>11.609456006685884</v>
      </c>
      <c r="X2767">
        <v>601.30201527913948</v>
      </c>
      <c r="Y2767">
        <v>149.78620023854734</v>
      </c>
      <c r="Z2767">
        <v>23.092014842423811</v>
      </c>
      <c r="AA2767">
        <v>1600.8016965097222</v>
      </c>
      <c r="AB2767">
        <v>229.36167377984918</v>
      </c>
      <c r="AC2767">
        <v>162.69781491260156</v>
      </c>
      <c r="AD2767">
        <v>0</v>
      </c>
      <c r="AE2767">
        <v>2778.6508715689697</v>
      </c>
    </row>
    <row r="2768" spans="1:31" x14ac:dyDescent="0.3">
      <c r="A2768">
        <v>2578634</v>
      </c>
      <c r="B2768">
        <v>1</v>
      </c>
      <c r="C2768" t="s">
        <v>81</v>
      </c>
      <c r="D2768" t="s">
        <v>115</v>
      </c>
      <c r="E2768" t="s">
        <v>184</v>
      </c>
      <c r="F2768" t="s">
        <v>8071</v>
      </c>
      <c r="G2768" t="s">
        <v>186</v>
      </c>
      <c r="H2768" t="s">
        <v>135</v>
      </c>
      <c r="I2768" t="s">
        <v>136</v>
      </c>
      <c r="J2768" t="s">
        <v>137</v>
      </c>
      <c r="K2768" t="s">
        <v>138</v>
      </c>
      <c r="L2768" t="s">
        <v>8072</v>
      </c>
      <c r="M2768" t="s">
        <v>8073</v>
      </c>
      <c r="N2768">
        <v>2.0983333329999998</v>
      </c>
      <c r="O2768">
        <v>0</v>
      </c>
      <c r="P2768">
        <v>12</v>
      </c>
      <c r="Q2768">
        <v>0</v>
      </c>
      <c r="R2768">
        <v>5</v>
      </c>
      <c r="S2768">
        <v>0</v>
      </c>
      <c r="T2768">
        <v>3</v>
      </c>
      <c r="U2768">
        <v>0</v>
      </c>
      <c r="V2768">
        <v>0</v>
      </c>
      <c r="W2768">
        <v>0</v>
      </c>
      <c r="X2768">
        <v>3.2064236579675414</v>
      </c>
      <c r="Y2768">
        <v>0</v>
      </c>
      <c r="Z2768">
        <v>17.282555562156023</v>
      </c>
      <c r="AA2768">
        <v>0</v>
      </c>
      <c r="AB2768">
        <v>1.3437993485455335</v>
      </c>
      <c r="AC2768">
        <v>0</v>
      </c>
      <c r="AD2768">
        <v>0</v>
      </c>
      <c r="AE2768">
        <v>21.832778568669099</v>
      </c>
    </row>
    <row r="2769" spans="1:31" x14ac:dyDescent="0.3">
      <c r="A2769">
        <v>2578193</v>
      </c>
      <c r="B2769">
        <v>1</v>
      </c>
      <c r="C2769" t="s">
        <v>81</v>
      </c>
      <c r="D2769" t="s">
        <v>118</v>
      </c>
      <c r="E2769" t="s">
        <v>147</v>
      </c>
      <c r="F2769" t="s">
        <v>552</v>
      </c>
      <c r="G2769" t="s">
        <v>134</v>
      </c>
      <c r="H2769" t="s">
        <v>135</v>
      </c>
      <c r="I2769" t="s">
        <v>136</v>
      </c>
      <c r="J2769" t="s">
        <v>137</v>
      </c>
      <c r="K2769" t="s">
        <v>138</v>
      </c>
      <c r="L2769" t="s">
        <v>8074</v>
      </c>
      <c r="M2769" t="s">
        <v>8075</v>
      </c>
      <c r="N2769">
        <v>0.14361111100000001</v>
      </c>
      <c r="O2769">
        <v>0</v>
      </c>
      <c r="P2769">
        <v>0</v>
      </c>
      <c r="Q2769">
        <v>30</v>
      </c>
      <c r="R2769">
        <v>56</v>
      </c>
      <c r="S2769">
        <v>4</v>
      </c>
      <c r="T2769">
        <v>5</v>
      </c>
      <c r="U2769">
        <v>0</v>
      </c>
      <c r="V2769">
        <v>0</v>
      </c>
      <c r="W2769">
        <v>0</v>
      </c>
      <c r="X2769">
        <v>0</v>
      </c>
      <c r="Y2769">
        <v>6.904135767637662</v>
      </c>
      <c r="Z2769">
        <v>7.9910449112235868</v>
      </c>
      <c r="AA2769">
        <v>2.5587064212688766</v>
      </c>
      <c r="AB2769">
        <v>0.74878978185014666</v>
      </c>
      <c r="AC2769">
        <v>0</v>
      </c>
      <c r="AD2769">
        <v>0</v>
      </c>
      <c r="AE2769">
        <v>18.20267688198027</v>
      </c>
    </row>
    <row r="2770" spans="1:31" x14ac:dyDescent="0.3">
      <c r="A2770">
        <v>2578442</v>
      </c>
      <c r="B2770">
        <v>1</v>
      </c>
      <c r="C2770" t="s">
        <v>80</v>
      </c>
      <c r="D2770" t="s">
        <v>96</v>
      </c>
      <c r="E2770" t="s">
        <v>166</v>
      </c>
      <c r="F2770" t="s">
        <v>8076</v>
      </c>
      <c r="G2770" t="s">
        <v>311</v>
      </c>
      <c r="H2770" t="s">
        <v>157</v>
      </c>
      <c r="I2770" t="s">
        <v>136</v>
      </c>
      <c r="J2770" t="s">
        <v>3</v>
      </c>
      <c r="K2770" t="s">
        <v>138</v>
      </c>
      <c r="L2770" t="s">
        <v>8077</v>
      </c>
      <c r="M2770" t="s">
        <v>8078</v>
      </c>
      <c r="N2770">
        <v>7.471666666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1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13.532184318185559</v>
      </c>
      <c r="AC2770">
        <v>0</v>
      </c>
      <c r="AD2770">
        <v>0</v>
      </c>
      <c r="AE2770">
        <v>13.532184318185559</v>
      </c>
    </row>
    <row r="2771" spans="1:31" x14ac:dyDescent="0.3">
      <c r="A2771">
        <v>2578256</v>
      </c>
      <c r="B2771">
        <v>1</v>
      </c>
      <c r="C2771" t="s">
        <v>81</v>
      </c>
      <c r="D2771" t="s">
        <v>114</v>
      </c>
      <c r="E2771" t="s">
        <v>141</v>
      </c>
      <c r="F2771" t="s">
        <v>5637</v>
      </c>
      <c r="G2771" t="s">
        <v>134</v>
      </c>
      <c r="H2771" t="s">
        <v>135</v>
      </c>
      <c r="I2771" t="s">
        <v>136</v>
      </c>
      <c r="J2771" t="s">
        <v>137</v>
      </c>
      <c r="K2771" t="s">
        <v>138</v>
      </c>
      <c r="L2771" t="s">
        <v>8079</v>
      </c>
      <c r="M2771" t="s">
        <v>8080</v>
      </c>
      <c r="N2771">
        <v>0.30222222199999998</v>
      </c>
      <c r="O2771">
        <v>7</v>
      </c>
      <c r="P2771">
        <v>1620</v>
      </c>
      <c r="Q2771">
        <v>0</v>
      </c>
      <c r="R2771">
        <v>13</v>
      </c>
      <c r="S2771">
        <v>1</v>
      </c>
      <c r="T2771">
        <v>134</v>
      </c>
      <c r="U2771">
        <v>0</v>
      </c>
      <c r="V2771">
        <v>0</v>
      </c>
      <c r="W2771">
        <v>0.44913440767999996</v>
      </c>
      <c r="X2771">
        <v>49.275968538200985</v>
      </c>
      <c r="Y2771">
        <v>0</v>
      </c>
      <c r="Z2771">
        <v>0.59687152448746661</v>
      </c>
      <c r="AA2771">
        <v>0.62101836974222224</v>
      </c>
      <c r="AB2771">
        <v>20.169712003613729</v>
      </c>
      <c r="AC2771">
        <v>0</v>
      </c>
      <c r="AD2771">
        <v>0</v>
      </c>
      <c r="AE2771">
        <v>71.112704843724401</v>
      </c>
    </row>
    <row r="2772" spans="1:31" x14ac:dyDescent="0.3">
      <c r="A2772">
        <v>2578797</v>
      </c>
      <c r="B2772">
        <v>1</v>
      </c>
      <c r="C2772" t="s">
        <v>80</v>
      </c>
      <c r="D2772" t="s">
        <v>83</v>
      </c>
      <c r="E2772" t="s">
        <v>184</v>
      </c>
      <c r="F2772" t="s">
        <v>8081</v>
      </c>
      <c r="G2772" t="s">
        <v>318</v>
      </c>
      <c r="H2772" t="s">
        <v>135</v>
      </c>
      <c r="I2772" t="s">
        <v>680</v>
      </c>
      <c r="J2772" t="s">
        <v>137</v>
      </c>
      <c r="K2772" t="s">
        <v>138</v>
      </c>
      <c r="L2772" t="s">
        <v>8082</v>
      </c>
      <c r="M2772" t="s">
        <v>8083</v>
      </c>
      <c r="N2772">
        <v>7.4999999999999997E-3</v>
      </c>
      <c r="O2772">
        <v>0</v>
      </c>
      <c r="P2772">
        <v>2775</v>
      </c>
      <c r="Q2772">
        <v>0</v>
      </c>
      <c r="R2772">
        <v>0</v>
      </c>
      <c r="S2772">
        <v>0</v>
      </c>
      <c r="T2772">
        <v>77</v>
      </c>
      <c r="U2772">
        <v>0</v>
      </c>
      <c r="V2772">
        <v>0</v>
      </c>
      <c r="W2772">
        <v>0</v>
      </c>
      <c r="X2772">
        <v>6.2384121766238865</v>
      </c>
      <c r="Y2772">
        <v>0</v>
      </c>
      <c r="Z2772">
        <v>0</v>
      </c>
      <c r="AA2772">
        <v>0</v>
      </c>
      <c r="AB2772">
        <v>1.0140250542294076</v>
      </c>
      <c r="AC2772">
        <v>0</v>
      </c>
      <c r="AD2772">
        <v>0</v>
      </c>
      <c r="AE2772">
        <v>7.2524372308532943</v>
      </c>
    </row>
    <row r="2773" spans="1:31" x14ac:dyDescent="0.3">
      <c r="A2773">
        <v>2577901</v>
      </c>
      <c r="B2773">
        <v>1</v>
      </c>
      <c r="C2773" t="s">
        <v>80</v>
      </c>
      <c r="D2773" t="s">
        <v>92</v>
      </c>
      <c r="E2773" t="s">
        <v>166</v>
      </c>
      <c r="F2773" t="s">
        <v>8084</v>
      </c>
      <c r="G2773" t="s">
        <v>198</v>
      </c>
      <c r="H2773" t="s">
        <v>157</v>
      </c>
      <c r="I2773" t="s">
        <v>136</v>
      </c>
      <c r="J2773" t="s">
        <v>137</v>
      </c>
      <c r="K2773" t="s">
        <v>138</v>
      </c>
      <c r="L2773" t="s">
        <v>8085</v>
      </c>
      <c r="M2773" t="s">
        <v>8086</v>
      </c>
      <c r="N2773">
        <v>1.699166666</v>
      </c>
      <c r="O2773">
        <v>0</v>
      </c>
      <c r="P2773">
        <v>2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1.3238831997849192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1.3238831997849192</v>
      </c>
    </row>
    <row r="2774" spans="1:31" x14ac:dyDescent="0.3">
      <c r="A2774">
        <v>2577758</v>
      </c>
      <c r="B2774">
        <v>1</v>
      </c>
      <c r="C2774" t="s">
        <v>81</v>
      </c>
      <c r="D2774" t="s">
        <v>118</v>
      </c>
      <c r="E2774" t="s">
        <v>171</v>
      </c>
      <c r="F2774" t="s">
        <v>8087</v>
      </c>
      <c r="G2774" t="s">
        <v>190</v>
      </c>
      <c r="H2774" t="s">
        <v>157</v>
      </c>
      <c r="I2774" t="s">
        <v>136</v>
      </c>
      <c r="J2774" t="s">
        <v>137</v>
      </c>
      <c r="K2774" t="s">
        <v>138</v>
      </c>
      <c r="L2774" t="s">
        <v>8088</v>
      </c>
      <c r="M2774" t="s">
        <v>8089</v>
      </c>
      <c r="N2774">
        <v>1.276944444</v>
      </c>
      <c r="O2774">
        <v>0</v>
      </c>
      <c r="P2774">
        <v>18</v>
      </c>
      <c r="Q2774">
        <v>0</v>
      </c>
      <c r="R2774">
        <v>0</v>
      </c>
      <c r="S2774">
        <v>0</v>
      </c>
      <c r="T2774">
        <v>3</v>
      </c>
      <c r="U2774">
        <v>0</v>
      </c>
      <c r="V2774">
        <v>0</v>
      </c>
      <c r="W2774">
        <v>0</v>
      </c>
      <c r="X2774">
        <v>4.2858315903380131</v>
      </c>
      <c r="Y2774">
        <v>0</v>
      </c>
      <c r="Z2774">
        <v>0</v>
      </c>
      <c r="AA2774">
        <v>0</v>
      </c>
      <c r="AB2774">
        <v>1.4740634006459836</v>
      </c>
      <c r="AC2774">
        <v>0</v>
      </c>
      <c r="AD2774">
        <v>0</v>
      </c>
      <c r="AE2774">
        <v>5.7598949909839963</v>
      </c>
    </row>
    <row r="2775" spans="1:31" x14ac:dyDescent="0.3">
      <c r="A2775">
        <v>2578067</v>
      </c>
      <c r="B2775">
        <v>1</v>
      </c>
      <c r="C2775" t="s">
        <v>80</v>
      </c>
      <c r="D2775" t="s">
        <v>97</v>
      </c>
      <c r="E2775" t="s">
        <v>184</v>
      </c>
      <c r="F2775" t="s">
        <v>8090</v>
      </c>
      <c r="G2775" t="s">
        <v>149</v>
      </c>
      <c r="H2775" t="s">
        <v>135</v>
      </c>
      <c r="I2775" t="s">
        <v>136</v>
      </c>
      <c r="J2775" t="s">
        <v>137</v>
      </c>
      <c r="K2775" t="s">
        <v>138</v>
      </c>
      <c r="L2775" t="s">
        <v>8091</v>
      </c>
      <c r="M2775" t="s">
        <v>8092</v>
      </c>
      <c r="N2775">
        <v>5.2052777770000001</v>
      </c>
      <c r="O2775">
        <v>2</v>
      </c>
      <c r="P2775">
        <v>0</v>
      </c>
      <c r="Q2775">
        <v>0</v>
      </c>
      <c r="R2775">
        <v>0</v>
      </c>
      <c r="S2775">
        <v>2</v>
      </c>
      <c r="T2775">
        <v>0</v>
      </c>
      <c r="U2775">
        <v>0</v>
      </c>
      <c r="V2775">
        <v>0</v>
      </c>
      <c r="W2775">
        <v>6.8249063360821332</v>
      </c>
      <c r="X2775">
        <v>0</v>
      </c>
      <c r="Y2775">
        <v>0</v>
      </c>
      <c r="Z2775">
        <v>0</v>
      </c>
      <c r="AA2775">
        <v>5.3493922909534088</v>
      </c>
      <c r="AB2775">
        <v>0</v>
      </c>
      <c r="AC2775">
        <v>0</v>
      </c>
      <c r="AD2775">
        <v>0</v>
      </c>
      <c r="AE2775">
        <v>12.174298627035542</v>
      </c>
    </row>
    <row r="2776" spans="1:31" x14ac:dyDescent="0.3">
      <c r="A2776">
        <v>2577695</v>
      </c>
      <c r="B2776">
        <v>1</v>
      </c>
      <c r="C2776" t="s">
        <v>80</v>
      </c>
      <c r="D2776" t="s">
        <v>91</v>
      </c>
      <c r="E2776" t="s">
        <v>141</v>
      </c>
      <c r="F2776" t="s">
        <v>6303</v>
      </c>
      <c r="G2776" t="s">
        <v>134</v>
      </c>
      <c r="H2776" t="s">
        <v>135</v>
      </c>
      <c r="I2776" t="s">
        <v>136</v>
      </c>
      <c r="J2776" t="s">
        <v>137</v>
      </c>
      <c r="K2776" t="s">
        <v>138</v>
      </c>
      <c r="L2776" t="s">
        <v>8093</v>
      </c>
      <c r="M2776" t="s">
        <v>8094</v>
      </c>
      <c r="N2776">
        <v>0.191111111</v>
      </c>
      <c r="O2776">
        <v>1</v>
      </c>
      <c r="P2776">
        <v>43</v>
      </c>
      <c r="Q2776">
        <v>21</v>
      </c>
      <c r="R2776">
        <v>277</v>
      </c>
      <c r="S2776">
        <v>14</v>
      </c>
      <c r="T2776">
        <v>64</v>
      </c>
      <c r="U2776">
        <v>1</v>
      </c>
      <c r="V2776">
        <v>0</v>
      </c>
      <c r="W2776">
        <v>0.2055759062739467</v>
      </c>
      <c r="X2776">
        <v>1.9588460230685738</v>
      </c>
      <c r="Y2776">
        <v>11.811021245962401</v>
      </c>
      <c r="Z2776">
        <v>32.461930222884945</v>
      </c>
      <c r="AA2776">
        <v>42.192148059610339</v>
      </c>
      <c r="AB2776">
        <v>7.371181866851356</v>
      </c>
      <c r="AC2776">
        <v>0.3017440755088</v>
      </c>
      <c r="AD2776">
        <v>0</v>
      </c>
      <c r="AE2776">
        <v>96.302447400160347</v>
      </c>
    </row>
    <row r="2777" spans="1:31" x14ac:dyDescent="0.3">
      <c r="A2777">
        <v>2578359</v>
      </c>
      <c r="B2777">
        <v>1</v>
      </c>
      <c r="C2777" t="s">
        <v>80</v>
      </c>
      <c r="D2777" t="s">
        <v>101</v>
      </c>
      <c r="E2777" t="s">
        <v>147</v>
      </c>
      <c r="F2777" t="s">
        <v>8095</v>
      </c>
      <c r="G2777" t="s">
        <v>844</v>
      </c>
      <c r="H2777" t="s">
        <v>135</v>
      </c>
      <c r="I2777" t="s">
        <v>136</v>
      </c>
      <c r="J2777" t="s">
        <v>137</v>
      </c>
      <c r="K2777" t="s">
        <v>138</v>
      </c>
      <c r="L2777" t="s">
        <v>8096</v>
      </c>
      <c r="M2777" t="s">
        <v>8097</v>
      </c>
      <c r="N2777">
        <v>2.0413888880000002</v>
      </c>
      <c r="O2777">
        <v>0</v>
      </c>
      <c r="P2777">
        <v>0</v>
      </c>
      <c r="Q2777">
        <v>0</v>
      </c>
      <c r="R2777">
        <v>0</v>
      </c>
      <c r="S2777">
        <v>13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50.840596358405442</v>
      </c>
      <c r="AB2777">
        <v>0</v>
      </c>
      <c r="AC2777">
        <v>0</v>
      </c>
      <c r="AD2777">
        <v>0</v>
      </c>
      <c r="AE2777">
        <v>50.840596358405442</v>
      </c>
    </row>
    <row r="2778" spans="1:31" x14ac:dyDescent="0.3">
      <c r="A2778">
        <v>2578213</v>
      </c>
      <c r="B2778">
        <v>1</v>
      </c>
      <c r="C2778" t="s">
        <v>80</v>
      </c>
      <c r="D2778" t="s">
        <v>83</v>
      </c>
      <c r="E2778" t="s">
        <v>166</v>
      </c>
      <c r="F2778" t="s">
        <v>8098</v>
      </c>
      <c r="G2778" t="s">
        <v>168</v>
      </c>
      <c r="H2778" t="s">
        <v>157</v>
      </c>
      <c r="I2778" t="s">
        <v>136</v>
      </c>
      <c r="J2778" t="s">
        <v>137</v>
      </c>
      <c r="K2778" t="s">
        <v>138</v>
      </c>
      <c r="L2778" t="s">
        <v>8099</v>
      </c>
      <c r="M2778" t="s">
        <v>8100</v>
      </c>
      <c r="N2778">
        <v>1.4736111110000001</v>
      </c>
      <c r="O2778">
        <v>0</v>
      </c>
      <c r="P2778">
        <v>3</v>
      </c>
      <c r="Q2778">
        <v>0</v>
      </c>
      <c r="R2778">
        <v>0</v>
      </c>
      <c r="S2778">
        <v>0</v>
      </c>
      <c r="T2778">
        <v>1</v>
      </c>
      <c r="U2778">
        <v>0</v>
      </c>
      <c r="V2778">
        <v>0</v>
      </c>
      <c r="W2778">
        <v>0</v>
      </c>
      <c r="X2778">
        <v>1.0157948410744275</v>
      </c>
      <c r="Y2778">
        <v>0</v>
      </c>
      <c r="Z2778">
        <v>0</v>
      </c>
      <c r="AA2778">
        <v>0</v>
      </c>
      <c r="AB2778">
        <v>3.240518159853333</v>
      </c>
      <c r="AC2778">
        <v>0</v>
      </c>
      <c r="AD2778">
        <v>0</v>
      </c>
      <c r="AE2778">
        <v>4.2563130009277605</v>
      </c>
    </row>
    <row r="2779" spans="1:31" x14ac:dyDescent="0.3">
      <c r="A2779">
        <v>2578754</v>
      </c>
      <c r="B2779">
        <v>1</v>
      </c>
      <c r="C2779" t="s">
        <v>81</v>
      </c>
      <c r="D2779" t="s">
        <v>118</v>
      </c>
      <c r="E2779" t="s">
        <v>166</v>
      </c>
      <c r="F2779" t="s">
        <v>8101</v>
      </c>
      <c r="G2779" t="s">
        <v>168</v>
      </c>
      <c r="H2779" t="s">
        <v>157</v>
      </c>
      <c r="I2779" t="s">
        <v>136</v>
      </c>
      <c r="J2779" t="s">
        <v>137</v>
      </c>
      <c r="K2779" t="s">
        <v>138</v>
      </c>
      <c r="L2779" t="s">
        <v>8102</v>
      </c>
      <c r="M2779" t="s">
        <v>8103</v>
      </c>
      <c r="N2779">
        <v>7.0927777770000002</v>
      </c>
      <c r="O2779">
        <v>0</v>
      </c>
      <c r="P2779">
        <v>1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0.96173381004263758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0.96173381004263758</v>
      </c>
    </row>
    <row r="2780" spans="1:31" x14ac:dyDescent="0.3">
      <c r="A2780">
        <v>2577921</v>
      </c>
      <c r="B2780">
        <v>1</v>
      </c>
      <c r="C2780" t="s">
        <v>80</v>
      </c>
      <c r="D2780" t="s">
        <v>94</v>
      </c>
      <c r="E2780" t="s">
        <v>155</v>
      </c>
      <c r="F2780" t="s">
        <v>519</v>
      </c>
      <c r="G2780" t="s">
        <v>202</v>
      </c>
      <c r="H2780" t="s">
        <v>157</v>
      </c>
      <c r="I2780" t="s">
        <v>136</v>
      </c>
      <c r="J2780" t="s">
        <v>137</v>
      </c>
      <c r="K2780" t="s">
        <v>138</v>
      </c>
      <c r="L2780" t="s">
        <v>8104</v>
      </c>
      <c r="M2780" t="s">
        <v>8105</v>
      </c>
      <c r="N2780">
        <v>0.42249999999999999</v>
      </c>
      <c r="O2780">
        <v>0</v>
      </c>
      <c r="P2780">
        <v>355</v>
      </c>
      <c r="Q2780">
        <v>0</v>
      </c>
      <c r="R2780">
        <v>0</v>
      </c>
      <c r="S2780">
        <v>0</v>
      </c>
      <c r="T2780">
        <v>9</v>
      </c>
      <c r="U2780">
        <v>0</v>
      </c>
      <c r="V2780">
        <v>0</v>
      </c>
      <c r="W2780">
        <v>0</v>
      </c>
      <c r="X2780">
        <v>26.116350109022243</v>
      </c>
      <c r="Y2780">
        <v>0</v>
      </c>
      <c r="Z2780">
        <v>0</v>
      </c>
      <c r="AA2780">
        <v>0</v>
      </c>
      <c r="AB2780">
        <v>6.0312208561772698</v>
      </c>
      <c r="AC2780">
        <v>0</v>
      </c>
      <c r="AD2780">
        <v>0</v>
      </c>
      <c r="AE2780">
        <v>32.147570965199513</v>
      </c>
    </row>
    <row r="2781" spans="1:31" x14ac:dyDescent="0.3">
      <c r="A2781">
        <v>2578468</v>
      </c>
      <c r="B2781">
        <v>1</v>
      </c>
      <c r="C2781" t="s">
        <v>80</v>
      </c>
      <c r="D2781" t="s">
        <v>97</v>
      </c>
      <c r="E2781" t="s">
        <v>166</v>
      </c>
      <c r="F2781" t="s">
        <v>8106</v>
      </c>
      <c r="G2781" t="s">
        <v>181</v>
      </c>
      <c r="H2781" t="s">
        <v>157</v>
      </c>
      <c r="I2781" t="s">
        <v>136</v>
      </c>
      <c r="J2781" t="s">
        <v>137</v>
      </c>
      <c r="K2781" t="s">
        <v>138</v>
      </c>
      <c r="L2781" t="s">
        <v>8107</v>
      </c>
      <c r="M2781" t="s">
        <v>8108</v>
      </c>
      <c r="N2781">
        <v>1.8147222220000001</v>
      </c>
      <c r="O2781">
        <v>0</v>
      </c>
      <c r="P2781">
        <v>1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0.49764622347009002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0.49764622347009002</v>
      </c>
    </row>
    <row r="2782" spans="1:31" x14ac:dyDescent="0.3">
      <c r="A2782">
        <v>2577735</v>
      </c>
      <c r="B2782">
        <v>1</v>
      </c>
      <c r="C2782" t="s">
        <v>81</v>
      </c>
      <c r="D2782" t="s">
        <v>113</v>
      </c>
      <c r="E2782" t="s">
        <v>184</v>
      </c>
      <c r="F2782" t="s">
        <v>8109</v>
      </c>
      <c r="G2782" t="s">
        <v>134</v>
      </c>
      <c r="H2782" t="s">
        <v>135</v>
      </c>
      <c r="I2782" t="s">
        <v>136</v>
      </c>
      <c r="J2782" t="s">
        <v>137</v>
      </c>
      <c r="K2782" t="s">
        <v>138</v>
      </c>
      <c r="L2782" t="s">
        <v>8110</v>
      </c>
      <c r="M2782" t="s">
        <v>8111</v>
      </c>
      <c r="N2782">
        <v>0.73472222200000004</v>
      </c>
      <c r="O2782">
        <v>0</v>
      </c>
      <c r="P2782">
        <v>453</v>
      </c>
      <c r="Q2782">
        <v>2</v>
      </c>
      <c r="R2782">
        <v>29</v>
      </c>
      <c r="S2782">
        <v>3</v>
      </c>
      <c r="T2782">
        <v>81</v>
      </c>
      <c r="U2782">
        <v>2</v>
      </c>
      <c r="V2782">
        <v>0</v>
      </c>
      <c r="W2782">
        <v>0</v>
      </c>
      <c r="X2782">
        <v>56.612737437544617</v>
      </c>
      <c r="Y2782">
        <v>8.1427831145325644</v>
      </c>
      <c r="Z2782">
        <v>4.0095149261408336</v>
      </c>
      <c r="AA2782">
        <v>24.693783927999814</v>
      </c>
      <c r="AB2782">
        <v>22.219383340654435</v>
      </c>
      <c r="AC2782">
        <v>25.813893687056151</v>
      </c>
      <c r="AD2782">
        <v>0</v>
      </c>
      <c r="AE2782">
        <v>141.49209643392842</v>
      </c>
    </row>
    <row r="2783" spans="1:31" x14ac:dyDescent="0.3">
      <c r="A2783">
        <v>2578073</v>
      </c>
      <c r="B2783">
        <v>1</v>
      </c>
      <c r="C2783" t="s">
        <v>80</v>
      </c>
      <c r="D2783" t="s">
        <v>92</v>
      </c>
      <c r="E2783" t="s">
        <v>166</v>
      </c>
      <c r="F2783" t="s">
        <v>8112</v>
      </c>
      <c r="G2783" t="s">
        <v>168</v>
      </c>
      <c r="H2783" t="s">
        <v>157</v>
      </c>
      <c r="I2783" t="s">
        <v>136</v>
      </c>
      <c r="J2783" t="s">
        <v>137</v>
      </c>
      <c r="K2783" t="s">
        <v>138</v>
      </c>
      <c r="L2783" t="s">
        <v>8113</v>
      </c>
      <c r="M2783" t="s">
        <v>8114</v>
      </c>
      <c r="N2783">
        <v>1.469166666</v>
      </c>
      <c r="O2783">
        <v>0</v>
      </c>
      <c r="P2783">
        <v>1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0.35342328188772504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0.35342328188772504</v>
      </c>
    </row>
    <row r="2784" spans="1:31" x14ac:dyDescent="0.3">
      <c r="A2784">
        <v>2578714</v>
      </c>
      <c r="B2784">
        <v>1</v>
      </c>
      <c r="C2784" t="s">
        <v>80</v>
      </c>
      <c r="D2784" t="s">
        <v>87</v>
      </c>
      <c r="E2784" t="s">
        <v>166</v>
      </c>
      <c r="F2784" t="s">
        <v>8115</v>
      </c>
      <c r="G2784" t="s">
        <v>168</v>
      </c>
      <c r="H2784" t="s">
        <v>157</v>
      </c>
      <c r="I2784" t="s">
        <v>136</v>
      </c>
      <c r="J2784" t="s">
        <v>137</v>
      </c>
      <c r="K2784" t="s">
        <v>138</v>
      </c>
      <c r="L2784" t="s">
        <v>8116</v>
      </c>
      <c r="M2784" t="s">
        <v>8117</v>
      </c>
      <c r="N2784">
        <v>1.6758333329999999</v>
      </c>
      <c r="O2784">
        <v>0</v>
      </c>
      <c r="P2784">
        <v>3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1.4490533281140459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1.4490533281140459</v>
      </c>
    </row>
    <row r="2785" spans="1:31" x14ac:dyDescent="0.3">
      <c r="A2785">
        <v>2578276</v>
      </c>
      <c r="B2785">
        <v>1</v>
      </c>
      <c r="C2785" t="s">
        <v>80</v>
      </c>
      <c r="D2785" t="s">
        <v>83</v>
      </c>
      <c r="E2785" t="s">
        <v>184</v>
      </c>
      <c r="F2785" t="s">
        <v>7400</v>
      </c>
      <c r="G2785" t="s">
        <v>318</v>
      </c>
      <c r="H2785" t="s">
        <v>135</v>
      </c>
      <c r="I2785" t="s">
        <v>136</v>
      </c>
      <c r="J2785" t="s">
        <v>137</v>
      </c>
      <c r="K2785" t="s">
        <v>138</v>
      </c>
      <c r="L2785" t="s">
        <v>8118</v>
      </c>
      <c r="M2785" t="s">
        <v>8119</v>
      </c>
      <c r="N2785">
        <v>0.130833333</v>
      </c>
      <c r="O2785">
        <v>0</v>
      </c>
      <c r="P2785">
        <v>2</v>
      </c>
      <c r="Q2785">
        <v>0</v>
      </c>
      <c r="R2785">
        <v>0</v>
      </c>
      <c r="S2785">
        <v>0</v>
      </c>
      <c r="T2785">
        <v>172</v>
      </c>
      <c r="U2785">
        <v>0</v>
      </c>
      <c r="V2785">
        <v>4</v>
      </c>
      <c r="W2785">
        <v>0</v>
      </c>
      <c r="X2785">
        <v>0.17324690433509249</v>
      </c>
      <c r="Y2785">
        <v>0</v>
      </c>
      <c r="Z2785">
        <v>0</v>
      </c>
      <c r="AA2785">
        <v>0</v>
      </c>
      <c r="AB2785">
        <v>43.990940965610967</v>
      </c>
      <c r="AC2785">
        <v>0</v>
      </c>
      <c r="AD2785">
        <v>2.9039607046624498</v>
      </c>
      <c r="AE2785">
        <v>47.068148574608514</v>
      </c>
    </row>
    <row r="2786" spans="1:31" x14ac:dyDescent="0.3">
      <c r="A2786">
        <v>2577781</v>
      </c>
      <c r="B2786">
        <v>1</v>
      </c>
      <c r="C2786" t="s">
        <v>80</v>
      </c>
      <c r="D2786" t="s">
        <v>85</v>
      </c>
      <c r="E2786" t="s">
        <v>166</v>
      </c>
      <c r="F2786" t="s">
        <v>8120</v>
      </c>
      <c r="G2786" t="s">
        <v>181</v>
      </c>
      <c r="H2786" t="s">
        <v>157</v>
      </c>
      <c r="I2786" t="s">
        <v>136</v>
      </c>
      <c r="J2786" t="s">
        <v>137</v>
      </c>
      <c r="K2786" t="s">
        <v>138</v>
      </c>
      <c r="L2786" t="s">
        <v>8121</v>
      </c>
      <c r="M2786" t="s">
        <v>8122</v>
      </c>
      <c r="N2786">
        <v>0.58555555500000001</v>
      </c>
      <c r="O2786">
        <v>0</v>
      </c>
      <c r="P2786">
        <v>8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1.0771074589975669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1.0771074589975669</v>
      </c>
    </row>
    <row r="2787" spans="1:31" x14ac:dyDescent="0.3">
      <c r="A2787">
        <v>2577881</v>
      </c>
      <c r="B2787">
        <v>1</v>
      </c>
      <c r="C2787" t="s">
        <v>80</v>
      </c>
      <c r="D2787" t="s">
        <v>83</v>
      </c>
      <c r="E2787" t="s">
        <v>184</v>
      </c>
      <c r="F2787" t="s">
        <v>8123</v>
      </c>
      <c r="G2787" t="s">
        <v>301</v>
      </c>
      <c r="H2787" t="s">
        <v>135</v>
      </c>
      <c r="I2787" t="s">
        <v>136</v>
      </c>
      <c r="J2787" t="s">
        <v>137</v>
      </c>
      <c r="K2787" t="s">
        <v>144</v>
      </c>
      <c r="L2787" t="s">
        <v>8124</v>
      </c>
      <c r="M2787" t="s">
        <v>8125</v>
      </c>
      <c r="N2787">
        <v>3.4602777769999999</v>
      </c>
      <c r="O2787">
        <v>0</v>
      </c>
      <c r="P2787">
        <v>130</v>
      </c>
      <c r="Q2787">
        <v>0</v>
      </c>
      <c r="R2787">
        <v>0</v>
      </c>
      <c r="S2787">
        <v>0</v>
      </c>
      <c r="T2787">
        <v>11</v>
      </c>
      <c r="U2787">
        <v>0</v>
      </c>
      <c r="V2787">
        <v>0</v>
      </c>
      <c r="W2787">
        <v>0</v>
      </c>
      <c r="X2787">
        <v>90.000815530335316</v>
      </c>
      <c r="Y2787">
        <v>0</v>
      </c>
      <c r="Z2787">
        <v>0</v>
      </c>
      <c r="AA2787">
        <v>0</v>
      </c>
      <c r="AB2787">
        <v>452.66125330209161</v>
      </c>
      <c r="AC2787">
        <v>0</v>
      </c>
      <c r="AD2787">
        <v>0</v>
      </c>
      <c r="AE2787">
        <v>542.66206883242694</v>
      </c>
    </row>
    <row r="2788" spans="1:31" x14ac:dyDescent="0.3">
      <c r="A2788">
        <v>2578422</v>
      </c>
      <c r="B2788">
        <v>1</v>
      </c>
      <c r="C2788" t="s">
        <v>81</v>
      </c>
      <c r="D2788" t="s">
        <v>128</v>
      </c>
      <c r="E2788" t="s">
        <v>166</v>
      </c>
      <c r="F2788" t="s">
        <v>8126</v>
      </c>
      <c r="G2788" t="s">
        <v>181</v>
      </c>
      <c r="H2788" t="s">
        <v>157</v>
      </c>
      <c r="I2788" t="s">
        <v>136</v>
      </c>
      <c r="J2788" t="s">
        <v>137</v>
      </c>
      <c r="K2788" t="s">
        <v>138</v>
      </c>
      <c r="L2788" t="s">
        <v>8127</v>
      </c>
      <c r="M2788" t="s">
        <v>7535</v>
      </c>
      <c r="N2788">
        <v>5.4569444440000003</v>
      </c>
      <c r="O2788">
        <v>0</v>
      </c>
      <c r="P2788">
        <v>1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</row>
    <row r="2789" spans="1:31" x14ac:dyDescent="0.3">
      <c r="A2789">
        <v>2577798</v>
      </c>
      <c r="B2789">
        <v>1</v>
      </c>
      <c r="C2789" t="s">
        <v>81</v>
      </c>
      <c r="D2789" t="s">
        <v>128</v>
      </c>
      <c r="E2789" t="s">
        <v>147</v>
      </c>
      <c r="F2789" t="s">
        <v>907</v>
      </c>
      <c r="G2789" t="s">
        <v>134</v>
      </c>
      <c r="H2789" t="s">
        <v>135</v>
      </c>
      <c r="I2789" t="s">
        <v>136</v>
      </c>
      <c r="J2789" t="s">
        <v>137</v>
      </c>
      <c r="K2789" t="s">
        <v>138</v>
      </c>
      <c r="L2789" t="s">
        <v>8128</v>
      </c>
      <c r="M2789" t="s">
        <v>8129</v>
      </c>
      <c r="N2789">
        <v>1.153333333</v>
      </c>
      <c r="O2789">
        <v>6</v>
      </c>
      <c r="P2789">
        <v>384</v>
      </c>
      <c r="Q2789">
        <v>5</v>
      </c>
      <c r="R2789">
        <v>4</v>
      </c>
      <c r="S2789">
        <v>20</v>
      </c>
      <c r="T2789">
        <v>35</v>
      </c>
      <c r="U2789">
        <v>6</v>
      </c>
      <c r="V2789">
        <v>0</v>
      </c>
      <c r="W2789">
        <v>1.6435944919667003</v>
      </c>
      <c r="X2789">
        <v>81.422845341700238</v>
      </c>
      <c r="Y2789">
        <v>32.22242440335252</v>
      </c>
      <c r="Z2789">
        <v>2.986371203166815</v>
      </c>
      <c r="AA2789">
        <v>129.08329915891395</v>
      </c>
      <c r="AB2789">
        <v>45.55532581079548</v>
      </c>
      <c r="AC2789">
        <v>2527.9130416445792</v>
      </c>
      <c r="AD2789">
        <v>0</v>
      </c>
      <c r="AE2789">
        <v>2820.8269020544749</v>
      </c>
    </row>
    <row r="2790" spans="1:31" x14ac:dyDescent="0.3">
      <c r="A2790">
        <v>2578794</v>
      </c>
      <c r="B2790">
        <v>1</v>
      </c>
      <c r="C2790" t="s">
        <v>80</v>
      </c>
      <c r="D2790" t="s">
        <v>104</v>
      </c>
      <c r="E2790" t="s">
        <v>166</v>
      </c>
      <c r="F2790" t="s">
        <v>8130</v>
      </c>
      <c r="G2790" t="s">
        <v>1174</v>
      </c>
      <c r="H2790" t="s">
        <v>157</v>
      </c>
      <c r="I2790" t="s">
        <v>136</v>
      </c>
      <c r="J2790" t="s">
        <v>137</v>
      </c>
      <c r="K2790" t="s">
        <v>138</v>
      </c>
      <c r="L2790" t="s">
        <v>8131</v>
      </c>
      <c r="M2790" t="s">
        <v>8132</v>
      </c>
      <c r="N2790">
        <v>2.9761111109999998</v>
      </c>
      <c r="O2790">
        <v>0</v>
      </c>
      <c r="P2790">
        <v>1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0.89064145474087997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0.89064145474087997</v>
      </c>
    </row>
    <row r="2791" spans="1:31" x14ac:dyDescent="0.3">
      <c r="A2791">
        <v>2578296</v>
      </c>
      <c r="B2791">
        <v>1</v>
      </c>
      <c r="C2791" t="s">
        <v>80</v>
      </c>
      <c r="D2791" t="s">
        <v>105</v>
      </c>
      <c r="E2791" t="s">
        <v>147</v>
      </c>
      <c r="F2791" t="s">
        <v>7520</v>
      </c>
      <c r="G2791" t="s">
        <v>194</v>
      </c>
      <c r="H2791" t="s">
        <v>135</v>
      </c>
      <c r="I2791" t="s">
        <v>136</v>
      </c>
      <c r="J2791" t="s">
        <v>137</v>
      </c>
      <c r="K2791" t="s">
        <v>144</v>
      </c>
      <c r="L2791" t="s">
        <v>8133</v>
      </c>
      <c r="M2791" t="s">
        <v>8134</v>
      </c>
      <c r="N2791">
        <v>1.9875</v>
      </c>
      <c r="O2791">
        <v>3</v>
      </c>
      <c r="P2791">
        <v>329</v>
      </c>
      <c r="Q2791">
        <v>5</v>
      </c>
      <c r="R2791">
        <v>2</v>
      </c>
      <c r="S2791">
        <v>32</v>
      </c>
      <c r="T2791">
        <v>162</v>
      </c>
      <c r="U2791">
        <v>23</v>
      </c>
      <c r="V2791">
        <v>37</v>
      </c>
      <c r="W2791">
        <v>15.671614333483502</v>
      </c>
      <c r="X2791">
        <v>190.84532279968587</v>
      </c>
      <c r="Y2791">
        <v>5.9062904256494253</v>
      </c>
      <c r="Z2791">
        <v>27.665948480178827</v>
      </c>
      <c r="AA2791">
        <v>844.34548711337459</v>
      </c>
      <c r="AB2791">
        <v>1489.4364928829445</v>
      </c>
      <c r="AC2791">
        <v>7325.8030290899706</v>
      </c>
      <c r="AD2791">
        <v>3627.0475589147891</v>
      </c>
      <c r="AE2791">
        <v>13526.721744040078</v>
      </c>
    </row>
    <row r="2792" spans="1:31" x14ac:dyDescent="0.3">
      <c r="A2792">
        <v>2578488</v>
      </c>
      <c r="B2792">
        <v>1</v>
      </c>
      <c r="C2792" t="s">
        <v>81</v>
      </c>
      <c r="D2792" t="s">
        <v>113</v>
      </c>
      <c r="E2792" t="s">
        <v>184</v>
      </c>
      <c r="F2792" t="s">
        <v>3246</v>
      </c>
      <c r="G2792" t="s">
        <v>149</v>
      </c>
      <c r="H2792" t="s">
        <v>135</v>
      </c>
      <c r="I2792" t="s">
        <v>136</v>
      </c>
      <c r="J2792" t="s">
        <v>137</v>
      </c>
      <c r="K2792" t="s">
        <v>138</v>
      </c>
      <c r="L2792" t="s">
        <v>8135</v>
      </c>
      <c r="M2792" t="s">
        <v>8136</v>
      </c>
      <c r="N2792">
        <v>0.516666666</v>
      </c>
      <c r="O2792">
        <v>0</v>
      </c>
      <c r="P2792">
        <v>213</v>
      </c>
      <c r="Q2792">
        <v>0</v>
      </c>
      <c r="R2792">
        <v>5</v>
      </c>
      <c r="S2792">
        <v>0</v>
      </c>
      <c r="T2792">
        <v>35</v>
      </c>
      <c r="U2792">
        <v>0</v>
      </c>
      <c r="V2792">
        <v>0</v>
      </c>
      <c r="W2792">
        <v>0</v>
      </c>
      <c r="X2792">
        <v>25.170893573533249</v>
      </c>
      <c r="Y2792">
        <v>0</v>
      </c>
      <c r="Z2792">
        <v>0.29335562603745002</v>
      </c>
      <c r="AA2792">
        <v>0</v>
      </c>
      <c r="AB2792">
        <v>12.417425706138628</v>
      </c>
      <c r="AC2792">
        <v>0</v>
      </c>
      <c r="AD2792">
        <v>0</v>
      </c>
      <c r="AE2792">
        <v>37.881674905709325</v>
      </c>
    </row>
    <row r="2793" spans="1:31" x14ac:dyDescent="0.3">
      <c r="A2793">
        <v>2577841</v>
      </c>
      <c r="B2793">
        <v>1</v>
      </c>
      <c r="C2793" t="s">
        <v>81</v>
      </c>
      <c r="D2793" t="s">
        <v>118</v>
      </c>
      <c r="E2793" t="s">
        <v>147</v>
      </c>
      <c r="F2793" t="s">
        <v>8137</v>
      </c>
      <c r="G2793" t="s">
        <v>134</v>
      </c>
      <c r="H2793" t="s">
        <v>135</v>
      </c>
      <c r="I2793" t="s">
        <v>136</v>
      </c>
      <c r="J2793" t="s">
        <v>137</v>
      </c>
      <c r="K2793" t="s">
        <v>138</v>
      </c>
      <c r="L2793" t="s">
        <v>8138</v>
      </c>
      <c r="M2793" t="s">
        <v>8139</v>
      </c>
      <c r="N2793">
        <v>7.9694444439999996</v>
      </c>
      <c r="O2793">
        <v>3</v>
      </c>
      <c r="P2793">
        <v>326</v>
      </c>
      <c r="Q2793">
        <v>17</v>
      </c>
      <c r="R2793">
        <v>63</v>
      </c>
      <c r="S2793">
        <v>2</v>
      </c>
      <c r="T2793">
        <v>31</v>
      </c>
      <c r="U2793">
        <v>0</v>
      </c>
      <c r="V2793">
        <v>0</v>
      </c>
      <c r="W2793">
        <v>4.8786462788399998</v>
      </c>
      <c r="X2793">
        <v>305.0553037848839</v>
      </c>
      <c r="Y2793">
        <v>431.51725189456209</v>
      </c>
      <c r="Z2793">
        <v>204.95479912491746</v>
      </c>
      <c r="AA2793">
        <v>119.65364254149129</v>
      </c>
      <c r="AB2793">
        <v>118.7099213488294</v>
      </c>
      <c r="AC2793">
        <v>0</v>
      </c>
      <c r="AD2793">
        <v>0</v>
      </c>
      <c r="AE2793">
        <v>1184.769564973524</v>
      </c>
    </row>
    <row r="2794" spans="1:31" x14ac:dyDescent="0.3">
      <c r="A2794">
        <v>2577675</v>
      </c>
      <c r="B2794">
        <v>1</v>
      </c>
      <c r="C2794" t="s">
        <v>80</v>
      </c>
      <c r="D2794" t="s">
        <v>101</v>
      </c>
      <c r="E2794" t="s">
        <v>147</v>
      </c>
      <c r="F2794" t="s">
        <v>8140</v>
      </c>
      <c r="G2794" t="s">
        <v>134</v>
      </c>
      <c r="H2794" t="s">
        <v>135</v>
      </c>
      <c r="I2794" t="s">
        <v>136</v>
      </c>
      <c r="J2794" t="s">
        <v>137</v>
      </c>
      <c r="K2794" t="s">
        <v>138</v>
      </c>
      <c r="L2794" t="s">
        <v>8141</v>
      </c>
      <c r="M2794" t="s">
        <v>8142</v>
      </c>
      <c r="N2794">
        <v>12.571388888</v>
      </c>
      <c r="O2794">
        <v>0</v>
      </c>
      <c r="P2794">
        <v>0</v>
      </c>
      <c r="Q2794">
        <v>0</v>
      </c>
      <c r="R2794">
        <v>0</v>
      </c>
      <c r="S2794">
        <v>14</v>
      </c>
      <c r="T2794">
        <v>43</v>
      </c>
      <c r="U2794">
        <v>1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34182.315553129054</v>
      </c>
      <c r="AB2794">
        <v>129.64575126411424</v>
      </c>
      <c r="AC2794">
        <v>1580.4833772791949</v>
      </c>
      <c r="AD2794">
        <v>0</v>
      </c>
      <c r="AE2794">
        <v>35892.444681672365</v>
      </c>
    </row>
    <row r="2795" spans="1:31" x14ac:dyDescent="0.3">
      <c r="A2795">
        <v>2577698</v>
      </c>
      <c r="B2795">
        <v>1</v>
      </c>
      <c r="C2795" t="s">
        <v>81</v>
      </c>
      <c r="D2795" t="s">
        <v>118</v>
      </c>
      <c r="E2795" t="s">
        <v>147</v>
      </c>
      <c r="F2795" t="s">
        <v>8143</v>
      </c>
      <c r="G2795" t="s">
        <v>134</v>
      </c>
      <c r="H2795" t="s">
        <v>135</v>
      </c>
      <c r="I2795" t="s">
        <v>136</v>
      </c>
      <c r="J2795" t="s">
        <v>137</v>
      </c>
      <c r="K2795" t="s">
        <v>138</v>
      </c>
      <c r="L2795" t="s">
        <v>8144</v>
      </c>
      <c r="M2795" t="s">
        <v>8145</v>
      </c>
      <c r="N2795">
        <v>0.13916666599999999</v>
      </c>
      <c r="O2795">
        <v>0</v>
      </c>
      <c r="P2795">
        <v>0</v>
      </c>
      <c r="Q2795">
        <v>2</v>
      </c>
      <c r="R2795">
        <v>61</v>
      </c>
      <c r="S2795">
        <v>1</v>
      </c>
      <c r="T2795">
        <v>3</v>
      </c>
      <c r="U2795">
        <v>0</v>
      </c>
      <c r="V2795">
        <v>0</v>
      </c>
      <c r="W2795">
        <v>0</v>
      </c>
      <c r="X2795">
        <v>0</v>
      </c>
      <c r="Y2795">
        <v>1.9249886168706605</v>
      </c>
      <c r="Z2795">
        <v>26.878291036972104</v>
      </c>
      <c r="AA2795">
        <v>0.16031841466500002</v>
      </c>
      <c r="AB2795">
        <v>1.5190349569588764</v>
      </c>
      <c r="AC2795">
        <v>0</v>
      </c>
      <c r="AD2795">
        <v>0</v>
      </c>
      <c r="AE2795">
        <v>30.48263302546664</v>
      </c>
    </row>
    <row r="2796" spans="1:31" x14ac:dyDescent="0.3">
      <c r="A2796">
        <v>2578800</v>
      </c>
      <c r="B2796">
        <v>1</v>
      </c>
      <c r="C2796" t="s">
        <v>80</v>
      </c>
      <c r="D2796" t="s">
        <v>98</v>
      </c>
      <c r="E2796" t="s">
        <v>166</v>
      </c>
      <c r="F2796" t="s">
        <v>8146</v>
      </c>
      <c r="G2796" t="s">
        <v>168</v>
      </c>
      <c r="H2796" t="s">
        <v>157</v>
      </c>
      <c r="I2796" t="s">
        <v>136</v>
      </c>
      <c r="J2796" t="s">
        <v>137</v>
      </c>
      <c r="K2796" t="s">
        <v>138</v>
      </c>
      <c r="L2796" t="s">
        <v>8147</v>
      </c>
      <c r="M2796" t="s">
        <v>8148</v>
      </c>
      <c r="N2796">
        <v>2.060277777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1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0.12425668376930418</v>
      </c>
      <c r="AC2796">
        <v>0</v>
      </c>
      <c r="AD2796">
        <v>0</v>
      </c>
      <c r="AE2796">
        <v>0.12425668376930418</v>
      </c>
    </row>
    <row r="2797" spans="1:31" x14ac:dyDescent="0.3">
      <c r="A2797">
        <v>2577947</v>
      </c>
      <c r="B2797">
        <v>1</v>
      </c>
      <c r="C2797" t="s">
        <v>80</v>
      </c>
      <c r="D2797" t="s">
        <v>93</v>
      </c>
      <c r="E2797" t="s">
        <v>141</v>
      </c>
      <c r="F2797" t="s">
        <v>8149</v>
      </c>
      <c r="G2797" t="s">
        <v>134</v>
      </c>
      <c r="H2797" t="s">
        <v>135</v>
      </c>
      <c r="I2797" t="s">
        <v>136</v>
      </c>
      <c r="J2797" t="s">
        <v>137</v>
      </c>
      <c r="K2797" t="s">
        <v>138</v>
      </c>
      <c r="L2797" t="s">
        <v>8150</v>
      </c>
      <c r="M2797" t="s">
        <v>8151</v>
      </c>
      <c r="N2797">
        <v>2.8361111110000001</v>
      </c>
      <c r="O2797">
        <v>4</v>
      </c>
      <c r="P2797">
        <v>2885</v>
      </c>
      <c r="Q2797">
        <v>99</v>
      </c>
      <c r="R2797">
        <v>494</v>
      </c>
      <c r="S2797">
        <v>36</v>
      </c>
      <c r="T2797">
        <v>683</v>
      </c>
      <c r="U2797">
        <v>3</v>
      </c>
      <c r="V2797">
        <v>3</v>
      </c>
      <c r="W2797">
        <v>58.742289162571865</v>
      </c>
      <c r="X2797">
        <v>1460.7880537315482</v>
      </c>
      <c r="Y2797">
        <v>1913.4099458204955</v>
      </c>
      <c r="Z2797">
        <v>1984.4648551049045</v>
      </c>
      <c r="AA2797">
        <v>732.70108196508227</v>
      </c>
      <c r="AB2797">
        <v>1697.6019258788072</v>
      </c>
      <c r="AC2797">
        <v>523.44361380919759</v>
      </c>
      <c r="AD2797">
        <v>489.84393726677621</v>
      </c>
      <c r="AE2797">
        <v>8860.995702739383</v>
      </c>
    </row>
    <row r="2798" spans="1:31" x14ac:dyDescent="0.3">
      <c r="A2798">
        <v>2578737</v>
      </c>
      <c r="B2798">
        <v>1</v>
      </c>
      <c r="C2798" t="s">
        <v>80</v>
      </c>
      <c r="D2798" t="s">
        <v>93</v>
      </c>
      <c r="E2798" t="s">
        <v>141</v>
      </c>
      <c r="F2798" t="s">
        <v>6162</v>
      </c>
      <c r="G2798" t="s">
        <v>134</v>
      </c>
      <c r="H2798" t="s">
        <v>135</v>
      </c>
      <c r="I2798" t="s">
        <v>136</v>
      </c>
      <c r="J2798" t="s">
        <v>137</v>
      </c>
      <c r="K2798" t="s">
        <v>138</v>
      </c>
      <c r="L2798" t="s">
        <v>8152</v>
      </c>
      <c r="M2798" t="s">
        <v>8153</v>
      </c>
      <c r="N2798">
        <v>0.30416666599999997</v>
      </c>
      <c r="O2798">
        <v>0</v>
      </c>
      <c r="P2798">
        <v>51</v>
      </c>
      <c r="Q2798">
        <v>51</v>
      </c>
      <c r="R2798">
        <v>150</v>
      </c>
      <c r="S2798">
        <v>4</v>
      </c>
      <c r="T2798">
        <v>59</v>
      </c>
      <c r="U2798">
        <v>1</v>
      </c>
      <c r="V2798">
        <v>0</v>
      </c>
      <c r="W2798">
        <v>0</v>
      </c>
      <c r="X2798">
        <v>8.0744771882265383</v>
      </c>
      <c r="Y2798">
        <v>193.61632035298237</v>
      </c>
      <c r="Z2798">
        <v>141.47617353418735</v>
      </c>
      <c r="AA2798">
        <v>4.6961836928093259</v>
      </c>
      <c r="AB2798">
        <v>32.656855435510074</v>
      </c>
      <c r="AC2798">
        <v>106.14408473099709</v>
      </c>
      <c r="AD2798">
        <v>0</v>
      </c>
      <c r="AE2798">
        <v>486.66409493471269</v>
      </c>
    </row>
    <row r="2799" spans="1:31" x14ac:dyDescent="0.3">
      <c r="A2799">
        <v>2578694</v>
      </c>
      <c r="B2799">
        <v>1</v>
      </c>
      <c r="C2799" t="s">
        <v>81</v>
      </c>
      <c r="D2799" t="s">
        <v>119</v>
      </c>
      <c r="E2799" t="s">
        <v>141</v>
      </c>
      <c r="F2799" t="s">
        <v>8154</v>
      </c>
      <c r="G2799" t="s">
        <v>134</v>
      </c>
      <c r="H2799" t="s">
        <v>135</v>
      </c>
      <c r="I2799" t="s">
        <v>136</v>
      </c>
      <c r="J2799" t="s">
        <v>137</v>
      </c>
      <c r="K2799" t="s">
        <v>138</v>
      </c>
      <c r="L2799" t="s">
        <v>8155</v>
      </c>
      <c r="M2799" t="s">
        <v>8156</v>
      </c>
      <c r="N2799">
        <v>0.17833333300000001</v>
      </c>
      <c r="O2799">
        <v>0</v>
      </c>
      <c r="P2799">
        <v>1932</v>
      </c>
      <c r="Q2799">
        <v>0</v>
      </c>
      <c r="R2799">
        <v>63</v>
      </c>
      <c r="S2799">
        <v>0</v>
      </c>
      <c r="T2799">
        <v>735</v>
      </c>
      <c r="U2799">
        <v>0</v>
      </c>
      <c r="V2799">
        <v>0</v>
      </c>
      <c r="W2799">
        <v>0</v>
      </c>
      <c r="X2799">
        <v>63.420558519356334</v>
      </c>
      <c r="Y2799">
        <v>0</v>
      </c>
      <c r="Z2799">
        <v>11.514799480454222</v>
      </c>
      <c r="AA2799">
        <v>0</v>
      </c>
      <c r="AB2799">
        <v>66.555802610063452</v>
      </c>
      <c r="AC2799">
        <v>0</v>
      </c>
      <c r="AD2799">
        <v>0</v>
      </c>
      <c r="AE2799">
        <v>141.49116060987399</v>
      </c>
    </row>
    <row r="2800" spans="1:31" x14ac:dyDescent="0.3">
      <c r="A2800">
        <v>2578004</v>
      </c>
      <c r="B2800">
        <v>1</v>
      </c>
      <c r="C2800" t="s">
        <v>81</v>
      </c>
      <c r="D2800" t="s">
        <v>123</v>
      </c>
      <c r="E2800" t="s">
        <v>155</v>
      </c>
      <c r="F2800" t="s">
        <v>8157</v>
      </c>
      <c r="G2800" t="s">
        <v>202</v>
      </c>
      <c r="H2800" t="s">
        <v>157</v>
      </c>
      <c r="I2800" t="s">
        <v>136</v>
      </c>
      <c r="J2800" t="s">
        <v>137</v>
      </c>
      <c r="K2800" t="s">
        <v>138</v>
      </c>
      <c r="L2800" t="s">
        <v>8158</v>
      </c>
      <c r="M2800" t="s">
        <v>8159</v>
      </c>
      <c r="N2800">
        <v>0.58222222199999996</v>
      </c>
      <c r="O2800">
        <v>0</v>
      </c>
      <c r="P2800">
        <v>213</v>
      </c>
      <c r="Q2800">
        <v>0</v>
      </c>
      <c r="R2800">
        <v>0</v>
      </c>
      <c r="S2800">
        <v>0</v>
      </c>
      <c r="T2800">
        <v>27</v>
      </c>
      <c r="U2800">
        <v>0</v>
      </c>
      <c r="V2800">
        <v>0</v>
      </c>
      <c r="W2800">
        <v>0</v>
      </c>
      <c r="X2800">
        <v>20.178428477406243</v>
      </c>
      <c r="Y2800">
        <v>0</v>
      </c>
      <c r="Z2800">
        <v>0</v>
      </c>
      <c r="AA2800">
        <v>0</v>
      </c>
      <c r="AB2800">
        <v>15.251117993348293</v>
      </c>
      <c r="AC2800">
        <v>0</v>
      </c>
      <c r="AD2800">
        <v>0</v>
      </c>
      <c r="AE2800">
        <v>35.429546470754538</v>
      </c>
    </row>
    <row r="2801" spans="1:31" x14ac:dyDescent="0.3">
      <c r="A2801">
        <v>2578663</v>
      </c>
      <c r="B2801">
        <v>1</v>
      </c>
      <c r="C2801" t="s">
        <v>81</v>
      </c>
      <c r="D2801" t="s">
        <v>123</v>
      </c>
      <c r="E2801" t="s">
        <v>147</v>
      </c>
      <c r="F2801" t="s">
        <v>3263</v>
      </c>
      <c r="G2801" t="s">
        <v>134</v>
      </c>
      <c r="H2801" t="s">
        <v>135</v>
      </c>
      <c r="I2801" t="s">
        <v>136</v>
      </c>
      <c r="J2801" t="s">
        <v>137</v>
      </c>
      <c r="K2801" t="s">
        <v>138</v>
      </c>
      <c r="L2801" t="s">
        <v>8160</v>
      </c>
      <c r="M2801" t="s">
        <v>8161</v>
      </c>
      <c r="N2801">
        <v>2.4430555549999999</v>
      </c>
      <c r="O2801">
        <v>2</v>
      </c>
      <c r="P2801">
        <v>0</v>
      </c>
      <c r="Q2801">
        <v>60</v>
      </c>
      <c r="R2801">
        <v>0</v>
      </c>
      <c r="S2801">
        <v>9</v>
      </c>
      <c r="T2801">
        <v>0</v>
      </c>
      <c r="U2801">
        <v>0</v>
      </c>
      <c r="V2801">
        <v>0</v>
      </c>
      <c r="W2801">
        <v>3.1990188080086654</v>
      </c>
      <c r="X2801">
        <v>0</v>
      </c>
      <c r="Y2801">
        <v>270.22875312582789</v>
      </c>
      <c r="Z2801">
        <v>0</v>
      </c>
      <c r="AA2801">
        <v>7.018854106663861</v>
      </c>
      <c r="AB2801">
        <v>0</v>
      </c>
      <c r="AC2801">
        <v>0</v>
      </c>
      <c r="AD2801">
        <v>0</v>
      </c>
      <c r="AE2801">
        <v>280.4466260405004</v>
      </c>
    </row>
    <row r="2802" spans="1:31" x14ac:dyDescent="0.3">
      <c r="A2802">
        <v>2578995</v>
      </c>
      <c r="B2802">
        <v>1</v>
      </c>
      <c r="C2802" t="s">
        <v>81</v>
      </c>
      <c r="D2802" t="s">
        <v>123</v>
      </c>
      <c r="E2802" t="s">
        <v>171</v>
      </c>
      <c r="F2802" t="s">
        <v>8162</v>
      </c>
      <c r="G2802" t="s">
        <v>1208</v>
      </c>
      <c r="H2802" t="s">
        <v>157</v>
      </c>
      <c r="I2802" t="s">
        <v>136</v>
      </c>
      <c r="J2802" t="s">
        <v>137</v>
      </c>
      <c r="K2802" t="s">
        <v>138</v>
      </c>
      <c r="L2802" t="s">
        <v>8163</v>
      </c>
      <c r="M2802" t="s">
        <v>8164</v>
      </c>
      <c r="N2802">
        <v>2.8805555549999999</v>
      </c>
      <c r="O2802">
        <v>0</v>
      </c>
      <c r="P2802">
        <v>8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4.5798124457440794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4.5798124457440794</v>
      </c>
    </row>
    <row r="2803" spans="1:31" x14ac:dyDescent="0.3">
      <c r="A2803">
        <v>2578162</v>
      </c>
      <c r="B2803">
        <v>1</v>
      </c>
      <c r="C2803" t="s">
        <v>81</v>
      </c>
      <c r="D2803" t="s">
        <v>118</v>
      </c>
      <c r="E2803" t="s">
        <v>171</v>
      </c>
      <c r="F2803" t="s">
        <v>7494</v>
      </c>
      <c r="G2803" t="s">
        <v>636</v>
      </c>
      <c r="H2803" t="s">
        <v>157</v>
      </c>
      <c r="I2803" t="s">
        <v>136</v>
      </c>
      <c r="J2803" t="s">
        <v>137</v>
      </c>
      <c r="K2803" t="s">
        <v>138</v>
      </c>
      <c r="L2803" t="s">
        <v>8165</v>
      </c>
      <c r="M2803" t="s">
        <v>8166</v>
      </c>
      <c r="N2803">
        <v>4.8211111109999996</v>
      </c>
      <c r="O2803">
        <v>0</v>
      </c>
      <c r="P2803">
        <v>0</v>
      </c>
      <c r="Q2803">
        <v>0</v>
      </c>
      <c r="R2803">
        <v>4</v>
      </c>
      <c r="S2803">
        <v>0</v>
      </c>
      <c r="T2803">
        <v>1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22.792908849384954</v>
      </c>
      <c r="AA2803">
        <v>0</v>
      </c>
      <c r="AB2803">
        <v>4.7506613928314394</v>
      </c>
      <c r="AC2803">
        <v>0</v>
      </c>
      <c r="AD2803">
        <v>0</v>
      </c>
      <c r="AE2803">
        <v>27.543570242216393</v>
      </c>
    </row>
    <row r="2804" spans="1:31" x14ac:dyDescent="0.3">
      <c r="A2804">
        <v>2577744</v>
      </c>
      <c r="B2804">
        <v>1</v>
      </c>
      <c r="C2804" t="s">
        <v>80</v>
      </c>
      <c r="D2804" t="s">
        <v>106</v>
      </c>
      <c r="E2804" t="s">
        <v>141</v>
      </c>
      <c r="F2804" t="s">
        <v>8167</v>
      </c>
      <c r="G2804" t="s">
        <v>134</v>
      </c>
      <c r="H2804" t="s">
        <v>135</v>
      </c>
      <c r="I2804" t="s">
        <v>136</v>
      </c>
      <c r="J2804" t="s">
        <v>137</v>
      </c>
      <c r="K2804" t="s">
        <v>138</v>
      </c>
      <c r="L2804" t="s">
        <v>8168</v>
      </c>
      <c r="M2804" t="s">
        <v>8169</v>
      </c>
      <c r="N2804">
        <v>6.375277777</v>
      </c>
      <c r="O2804">
        <v>3</v>
      </c>
      <c r="P2804">
        <v>48</v>
      </c>
      <c r="Q2804">
        <v>39</v>
      </c>
      <c r="R2804">
        <v>173</v>
      </c>
      <c r="S2804">
        <v>6</v>
      </c>
      <c r="T2804">
        <v>31</v>
      </c>
      <c r="U2804">
        <v>0</v>
      </c>
      <c r="V2804">
        <v>0</v>
      </c>
      <c r="W2804">
        <v>9.5741051378029205</v>
      </c>
      <c r="X2804">
        <v>158.37416511382293</v>
      </c>
      <c r="Y2804">
        <v>3602.29172776511</v>
      </c>
      <c r="Z2804">
        <v>2774.297019928315</v>
      </c>
      <c r="AA2804">
        <v>1778.1900650145101</v>
      </c>
      <c r="AB2804">
        <v>439.18173791816497</v>
      </c>
      <c r="AC2804">
        <v>0</v>
      </c>
      <c r="AD2804">
        <v>0</v>
      </c>
      <c r="AE2804">
        <v>8761.9088208777266</v>
      </c>
    </row>
    <row r="2805" spans="1:31" x14ac:dyDescent="0.3">
      <c r="A2805">
        <v>2578657</v>
      </c>
      <c r="B2805">
        <v>1</v>
      </c>
      <c r="C2805" t="s">
        <v>80</v>
      </c>
      <c r="D2805" t="s">
        <v>92</v>
      </c>
      <c r="E2805" t="s">
        <v>166</v>
      </c>
      <c r="F2805" t="s">
        <v>8170</v>
      </c>
      <c r="G2805" t="s">
        <v>181</v>
      </c>
      <c r="H2805" t="s">
        <v>157</v>
      </c>
      <c r="I2805" t="s">
        <v>136</v>
      </c>
      <c r="J2805" t="s">
        <v>137</v>
      </c>
      <c r="K2805" t="s">
        <v>138</v>
      </c>
      <c r="L2805" t="s">
        <v>8171</v>
      </c>
      <c r="M2805" t="s">
        <v>8172</v>
      </c>
      <c r="N2805">
        <v>5.613611111</v>
      </c>
      <c r="O2805">
        <v>0</v>
      </c>
      <c r="P2805">
        <v>1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3.60685018472E-2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3.60685018472E-2</v>
      </c>
    </row>
    <row r="2806" spans="1:31" x14ac:dyDescent="0.3">
      <c r="A2806">
        <v>2578763</v>
      </c>
      <c r="B2806">
        <v>1</v>
      </c>
      <c r="C2806" t="s">
        <v>80</v>
      </c>
      <c r="D2806" t="s">
        <v>92</v>
      </c>
      <c r="E2806" t="s">
        <v>166</v>
      </c>
      <c r="F2806" t="s">
        <v>7834</v>
      </c>
      <c r="G2806" t="s">
        <v>181</v>
      </c>
      <c r="H2806" t="s">
        <v>157</v>
      </c>
      <c r="I2806" t="s">
        <v>136</v>
      </c>
      <c r="J2806" t="s">
        <v>137</v>
      </c>
      <c r="K2806" t="s">
        <v>138</v>
      </c>
      <c r="L2806" t="s">
        <v>8173</v>
      </c>
      <c r="M2806" t="s">
        <v>8174</v>
      </c>
      <c r="N2806">
        <v>1.573055555</v>
      </c>
      <c r="O2806">
        <v>0</v>
      </c>
      <c r="P2806">
        <v>9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4.1003589132730527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4.1003589132730527</v>
      </c>
    </row>
    <row r="2807" spans="1:31" x14ac:dyDescent="0.3">
      <c r="A2807">
        <v>2578122</v>
      </c>
      <c r="B2807">
        <v>1</v>
      </c>
      <c r="C2807" t="s">
        <v>80</v>
      </c>
      <c r="D2807" t="s">
        <v>83</v>
      </c>
      <c r="E2807" t="s">
        <v>171</v>
      </c>
      <c r="F2807" t="s">
        <v>8175</v>
      </c>
      <c r="G2807" t="s">
        <v>301</v>
      </c>
      <c r="H2807" t="s">
        <v>157</v>
      </c>
      <c r="I2807" t="s">
        <v>136</v>
      </c>
      <c r="J2807" t="s">
        <v>137</v>
      </c>
      <c r="K2807" t="s">
        <v>144</v>
      </c>
      <c r="L2807" t="s">
        <v>8176</v>
      </c>
      <c r="M2807" t="s">
        <v>8177</v>
      </c>
      <c r="N2807">
        <v>5.9161111110000002</v>
      </c>
      <c r="O2807">
        <v>0</v>
      </c>
      <c r="P2807">
        <v>178</v>
      </c>
      <c r="Q2807">
        <v>0</v>
      </c>
      <c r="R2807">
        <v>0</v>
      </c>
      <c r="S2807">
        <v>0</v>
      </c>
      <c r="T2807">
        <v>16</v>
      </c>
      <c r="U2807">
        <v>0</v>
      </c>
      <c r="V2807">
        <v>0</v>
      </c>
      <c r="W2807">
        <v>0</v>
      </c>
      <c r="X2807">
        <v>210.71254375178719</v>
      </c>
      <c r="Y2807">
        <v>0</v>
      </c>
      <c r="Z2807">
        <v>0</v>
      </c>
      <c r="AA2807">
        <v>0</v>
      </c>
      <c r="AB2807">
        <v>48.547474077942425</v>
      </c>
      <c r="AC2807">
        <v>0</v>
      </c>
      <c r="AD2807">
        <v>0</v>
      </c>
      <c r="AE2807">
        <v>259.26001782972963</v>
      </c>
    </row>
    <row r="2808" spans="1:31" x14ac:dyDescent="0.3">
      <c r="A2808">
        <v>2578955</v>
      </c>
      <c r="B2808">
        <v>1</v>
      </c>
      <c r="C2808" t="s">
        <v>80</v>
      </c>
      <c r="D2808" t="s">
        <v>95</v>
      </c>
      <c r="E2808" t="s">
        <v>184</v>
      </c>
      <c r="F2808" t="s">
        <v>8178</v>
      </c>
      <c r="G2808" t="s">
        <v>149</v>
      </c>
      <c r="H2808" t="s">
        <v>135</v>
      </c>
      <c r="I2808" t="s">
        <v>136</v>
      </c>
      <c r="J2808" t="s">
        <v>137</v>
      </c>
      <c r="K2808" t="s">
        <v>138</v>
      </c>
      <c r="L2808" t="s">
        <v>8179</v>
      </c>
      <c r="M2808" t="s">
        <v>8180</v>
      </c>
      <c r="N2808">
        <v>0.83305555499999995</v>
      </c>
      <c r="O2808">
        <v>0</v>
      </c>
      <c r="P2808">
        <v>205</v>
      </c>
      <c r="Q2808">
        <v>0</v>
      </c>
      <c r="R2808">
        <v>0</v>
      </c>
      <c r="S2808">
        <v>0</v>
      </c>
      <c r="T2808">
        <v>19</v>
      </c>
      <c r="U2808">
        <v>0</v>
      </c>
      <c r="V2808">
        <v>0</v>
      </c>
      <c r="W2808">
        <v>0</v>
      </c>
      <c r="X2808">
        <v>29.016460416304181</v>
      </c>
      <c r="Y2808">
        <v>0</v>
      </c>
      <c r="Z2808">
        <v>0</v>
      </c>
      <c r="AA2808">
        <v>0</v>
      </c>
      <c r="AB2808">
        <v>9.732023198694792</v>
      </c>
      <c r="AC2808">
        <v>0</v>
      </c>
      <c r="AD2808">
        <v>0</v>
      </c>
      <c r="AE2808">
        <v>38.748483614998975</v>
      </c>
    </row>
    <row r="2809" spans="1:31" x14ac:dyDescent="0.3">
      <c r="A2809">
        <v>2578268</v>
      </c>
      <c r="B2809">
        <v>1</v>
      </c>
      <c r="C2809" t="s">
        <v>81</v>
      </c>
      <c r="D2809" t="s">
        <v>122</v>
      </c>
      <c r="E2809" t="s">
        <v>141</v>
      </c>
      <c r="F2809" t="s">
        <v>1080</v>
      </c>
      <c r="G2809" t="s">
        <v>134</v>
      </c>
      <c r="H2809" t="s">
        <v>135</v>
      </c>
      <c r="I2809" t="s">
        <v>680</v>
      </c>
      <c r="J2809" t="s">
        <v>137</v>
      </c>
      <c r="K2809" t="s">
        <v>138</v>
      </c>
      <c r="L2809" t="s">
        <v>8181</v>
      </c>
      <c r="M2809" t="s">
        <v>8182</v>
      </c>
      <c r="N2809">
        <v>2.5833333E-2</v>
      </c>
      <c r="O2809">
        <v>15</v>
      </c>
      <c r="P2809">
        <v>866</v>
      </c>
      <c r="Q2809">
        <v>70</v>
      </c>
      <c r="R2809">
        <v>41</v>
      </c>
      <c r="S2809">
        <v>16</v>
      </c>
      <c r="T2809">
        <v>50</v>
      </c>
      <c r="U2809">
        <v>0</v>
      </c>
      <c r="V2809">
        <v>1</v>
      </c>
      <c r="W2809">
        <v>0.11179163874872002</v>
      </c>
      <c r="X2809">
        <v>2.809712678290015</v>
      </c>
      <c r="Y2809">
        <v>2.4532732355843478</v>
      </c>
      <c r="Z2809">
        <v>0.46124755538450007</v>
      </c>
      <c r="AA2809">
        <v>1.822151456440517</v>
      </c>
      <c r="AB2809">
        <v>0.97359955424821354</v>
      </c>
      <c r="AC2809">
        <v>0</v>
      </c>
      <c r="AD2809">
        <v>0.14395832955378002</v>
      </c>
      <c r="AE2809">
        <v>8.775734448250093</v>
      </c>
    </row>
    <row r="2810" spans="1:31" x14ac:dyDescent="0.3">
      <c r="A2810">
        <v>2578517</v>
      </c>
      <c r="B2810">
        <v>1</v>
      </c>
      <c r="C2810" t="s">
        <v>81</v>
      </c>
      <c r="D2810" t="s">
        <v>118</v>
      </c>
      <c r="E2810" t="s">
        <v>184</v>
      </c>
      <c r="F2810" t="s">
        <v>8183</v>
      </c>
      <c r="G2810" t="s">
        <v>149</v>
      </c>
      <c r="H2810" t="s">
        <v>135</v>
      </c>
      <c r="I2810" t="s">
        <v>136</v>
      </c>
      <c r="J2810" t="s">
        <v>137</v>
      </c>
      <c r="K2810" t="s">
        <v>138</v>
      </c>
      <c r="L2810" t="s">
        <v>8184</v>
      </c>
      <c r="M2810" t="s">
        <v>8185</v>
      </c>
      <c r="N2810">
        <v>11.456388887999999</v>
      </c>
      <c r="O2810">
        <v>3</v>
      </c>
      <c r="P2810">
        <v>259</v>
      </c>
      <c r="Q2810">
        <v>50</v>
      </c>
      <c r="R2810">
        <v>23</v>
      </c>
      <c r="S2810">
        <v>2</v>
      </c>
      <c r="T2810">
        <v>36</v>
      </c>
      <c r="U2810">
        <v>0</v>
      </c>
      <c r="V2810">
        <v>0</v>
      </c>
      <c r="W2810">
        <v>7.1804745434399972</v>
      </c>
      <c r="X2810">
        <v>391.76649208294265</v>
      </c>
      <c r="Y2810">
        <v>919.51033629644087</v>
      </c>
      <c r="Z2810">
        <v>356.48725303068647</v>
      </c>
      <c r="AA2810">
        <v>15.234122483486068</v>
      </c>
      <c r="AB2810">
        <v>140.99503199626216</v>
      </c>
      <c r="AC2810">
        <v>0</v>
      </c>
      <c r="AD2810">
        <v>0</v>
      </c>
      <c r="AE2810">
        <v>1831.1737104332585</v>
      </c>
    </row>
    <row r="2811" spans="1:31" x14ac:dyDescent="0.3">
      <c r="A2811">
        <v>2577784</v>
      </c>
      <c r="B2811">
        <v>1</v>
      </c>
      <c r="C2811" t="s">
        <v>80</v>
      </c>
      <c r="D2811" t="s">
        <v>103</v>
      </c>
      <c r="E2811" t="s">
        <v>147</v>
      </c>
      <c r="F2811" t="s">
        <v>1768</v>
      </c>
      <c r="G2811" t="s">
        <v>134</v>
      </c>
      <c r="H2811" t="s">
        <v>135</v>
      </c>
      <c r="I2811" t="s">
        <v>136</v>
      </c>
      <c r="J2811" t="s">
        <v>137</v>
      </c>
      <c r="K2811" t="s">
        <v>138</v>
      </c>
      <c r="L2811" t="s">
        <v>8186</v>
      </c>
      <c r="M2811" t="s">
        <v>8187</v>
      </c>
      <c r="N2811">
        <v>1.418055555</v>
      </c>
      <c r="O2811">
        <v>0</v>
      </c>
      <c r="P2811">
        <v>585</v>
      </c>
      <c r="Q2811">
        <v>20</v>
      </c>
      <c r="R2811">
        <v>2</v>
      </c>
      <c r="S2811">
        <v>3</v>
      </c>
      <c r="T2811">
        <v>66</v>
      </c>
      <c r="U2811">
        <v>1</v>
      </c>
      <c r="V2811">
        <v>1</v>
      </c>
      <c r="W2811">
        <v>0</v>
      </c>
      <c r="X2811">
        <v>169.18395879748289</v>
      </c>
      <c r="Y2811">
        <v>121.2490007623049</v>
      </c>
      <c r="Z2811">
        <v>1.2153695934936002</v>
      </c>
      <c r="AA2811">
        <v>130.69281997764367</v>
      </c>
      <c r="AB2811">
        <v>94.741940673878901</v>
      </c>
      <c r="AC2811">
        <v>83.746666729651182</v>
      </c>
      <c r="AD2811">
        <v>151.24842418256446</v>
      </c>
      <c r="AE2811">
        <v>752.07818071701956</v>
      </c>
    </row>
    <row r="2812" spans="1:31" x14ac:dyDescent="0.3">
      <c r="A2812">
        <v>2577930</v>
      </c>
      <c r="B2812">
        <v>1</v>
      </c>
      <c r="C2812" t="s">
        <v>81</v>
      </c>
      <c r="D2812" t="s">
        <v>118</v>
      </c>
      <c r="E2812" t="s">
        <v>184</v>
      </c>
      <c r="F2812" t="s">
        <v>6649</v>
      </c>
      <c r="G2812" t="s">
        <v>149</v>
      </c>
      <c r="H2812" t="s">
        <v>135</v>
      </c>
      <c r="I2812" t="s">
        <v>136</v>
      </c>
      <c r="J2812" t="s">
        <v>137</v>
      </c>
      <c r="K2812" t="s">
        <v>138</v>
      </c>
      <c r="L2812" t="s">
        <v>8188</v>
      </c>
      <c r="M2812" t="s">
        <v>8189</v>
      </c>
      <c r="N2812">
        <v>1.2024999999999999</v>
      </c>
      <c r="O2812">
        <v>0</v>
      </c>
      <c r="P2812">
        <v>160</v>
      </c>
      <c r="Q2812">
        <v>0</v>
      </c>
      <c r="R2812">
        <v>29</v>
      </c>
      <c r="S2812">
        <v>0</v>
      </c>
      <c r="T2812">
        <v>14</v>
      </c>
      <c r="U2812">
        <v>0</v>
      </c>
      <c r="V2812">
        <v>0</v>
      </c>
      <c r="W2812">
        <v>0</v>
      </c>
      <c r="X2812">
        <v>34.72865242821802</v>
      </c>
      <c r="Y2812">
        <v>0</v>
      </c>
      <c r="Z2812">
        <v>14.95676775730905</v>
      </c>
      <c r="AA2812">
        <v>0</v>
      </c>
      <c r="AB2812">
        <v>3.3066725432206274</v>
      </c>
      <c r="AC2812">
        <v>0</v>
      </c>
      <c r="AD2812">
        <v>0</v>
      </c>
      <c r="AE2812">
        <v>52.9920927287477</v>
      </c>
    </row>
    <row r="2813" spans="1:31" x14ac:dyDescent="0.3">
      <c r="A2813">
        <v>2578225</v>
      </c>
      <c r="B2813">
        <v>1</v>
      </c>
      <c r="C2813" t="s">
        <v>80</v>
      </c>
      <c r="D2813" t="s">
        <v>83</v>
      </c>
      <c r="E2813" t="s">
        <v>171</v>
      </c>
      <c r="F2813" t="s">
        <v>8190</v>
      </c>
      <c r="G2813" t="s">
        <v>301</v>
      </c>
      <c r="H2813" t="s">
        <v>157</v>
      </c>
      <c r="I2813" t="s">
        <v>136</v>
      </c>
      <c r="J2813" t="s">
        <v>137</v>
      </c>
      <c r="K2813" t="s">
        <v>144</v>
      </c>
      <c r="L2813" t="s">
        <v>8191</v>
      </c>
      <c r="M2813" t="s">
        <v>8192</v>
      </c>
      <c r="N2813">
        <v>4.9277777770000002</v>
      </c>
      <c r="O2813">
        <v>0</v>
      </c>
      <c r="P2813">
        <v>11</v>
      </c>
      <c r="Q2813">
        <v>0</v>
      </c>
      <c r="R2813">
        <v>0</v>
      </c>
      <c r="S2813">
        <v>0</v>
      </c>
      <c r="T2813">
        <v>53</v>
      </c>
      <c r="U2813">
        <v>0</v>
      </c>
      <c r="V2813">
        <v>0</v>
      </c>
      <c r="W2813">
        <v>0</v>
      </c>
      <c r="X2813">
        <v>8.8778606715354265</v>
      </c>
      <c r="Y2813">
        <v>0</v>
      </c>
      <c r="Z2813">
        <v>0</v>
      </c>
      <c r="AA2813">
        <v>0</v>
      </c>
      <c r="AB2813">
        <v>289.90070553370288</v>
      </c>
      <c r="AC2813">
        <v>0</v>
      </c>
      <c r="AD2813">
        <v>0</v>
      </c>
      <c r="AE2813">
        <v>298.77856620523829</v>
      </c>
    </row>
    <row r="2814" spans="1:31" x14ac:dyDescent="0.3">
      <c r="A2814">
        <v>2578746</v>
      </c>
      <c r="B2814">
        <v>1</v>
      </c>
      <c r="C2814" t="s">
        <v>80</v>
      </c>
      <c r="D2814" t="s">
        <v>91</v>
      </c>
      <c r="E2814" t="s">
        <v>141</v>
      </c>
      <c r="F2814" t="s">
        <v>4571</v>
      </c>
      <c r="G2814" t="s">
        <v>134</v>
      </c>
      <c r="H2814" t="s">
        <v>135</v>
      </c>
      <c r="I2814" t="s">
        <v>136</v>
      </c>
      <c r="J2814" t="s">
        <v>137</v>
      </c>
      <c r="K2814" t="s">
        <v>138</v>
      </c>
      <c r="L2814" t="s">
        <v>8193</v>
      </c>
      <c r="M2814" t="s">
        <v>8194</v>
      </c>
      <c r="N2814">
        <v>1.04</v>
      </c>
      <c r="O2814">
        <v>1</v>
      </c>
      <c r="P2814">
        <v>43</v>
      </c>
      <c r="Q2814">
        <v>21</v>
      </c>
      <c r="R2814">
        <v>277</v>
      </c>
      <c r="S2814">
        <v>14</v>
      </c>
      <c r="T2814">
        <v>64</v>
      </c>
      <c r="U2814">
        <v>1</v>
      </c>
      <c r="V2814">
        <v>0</v>
      </c>
      <c r="W2814">
        <v>1.6602210567790252</v>
      </c>
      <c r="X2814">
        <v>12.745155841687584</v>
      </c>
      <c r="Y2814">
        <v>84.256579403477673</v>
      </c>
      <c r="Z2814">
        <v>299.34602933352295</v>
      </c>
      <c r="AA2814">
        <v>295.81553831344394</v>
      </c>
      <c r="AB2814">
        <v>67.043967728202816</v>
      </c>
      <c r="AC2814">
        <v>2.1715428854738992</v>
      </c>
      <c r="AD2814">
        <v>0</v>
      </c>
      <c r="AE2814">
        <v>763.03903456258774</v>
      </c>
    </row>
    <row r="2815" spans="1:31" x14ac:dyDescent="0.3">
      <c r="A2815">
        <v>2577701</v>
      </c>
      <c r="B2815">
        <v>1</v>
      </c>
      <c r="C2815" t="s">
        <v>80</v>
      </c>
      <c r="D2815" t="s">
        <v>97</v>
      </c>
      <c r="E2815" t="s">
        <v>184</v>
      </c>
      <c r="F2815" t="s">
        <v>8195</v>
      </c>
      <c r="G2815" t="s">
        <v>149</v>
      </c>
      <c r="H2815" t="s">
        <v>135</v>
      </c>
      <c r="I2815" t="s">
        <v>136</v>
      </c>
      <c r="J2815" t="s">
        <v>137</v>
      </c>
      <c r="K2815" t="s">
        <v>138</v>
      </c>
      <c r="L2815" t="s">
        <v>8196</v>
      </c>
      <c r="M2815" t="s">
        <v>8197</v>
      </c>
      <c r="N2815">
        <v>7.1511111109999996</v>
      </c>
      <c r="O2815">
        <v>0</v>
      </c>
      <c r="P2815">
        <v>9</v>
      </c>
      <c r="Q2815">
        <v>0</v>
      </c>
      <c r="R2815">
        <v>33</v>
      </c>
      <c r="S2815">
        <v>0</v>
      </c>
      <c r="T2815">
        <v>7</v>
      </c>
      <c r="U2815">
        <v>0</v>
      </c>
      <c r="V2815">
        <v>0</v>
      </c>
      <c r="W2815">
        <v>0</v>
      </c>
      <c r="X2815">
        <v>41.928231862414584</v>
      </c>
      <c r="Y2815">
        <v>0</v>
      </c>
      <c r="Z2815">
        <v>120.82381762246395</v>
      </c>
      <c r="AA2815">
        <v>0</v>
      </c>
      <c r="AB2815">
        <v>25.212325463200948</v>
      </c>
      <c r="AC2815">
        <v>0</v>
      </c>
      <c r="AD2815">
        <v>0</v>
      </c>
      <c r="AE2815">
        <v>187.9643749480795</v>
      </c>
    </row>
    <row r="2816" spans="1:31" x14ac:dyDescent="0.3">
      <c r="A2816">
        <v>2578577</v>
      </c>
      <c r="B2816">
        <v>1</v>
      </c>
      <c r="C2816" t="s">
        <v>80</v>
      </c>
      <c r="D2816" t="s">
        <v>83</v>
      </c>
      <c r="E2816" t="s">
        <v>155</v>
      </c>
      <c r="F2816" t="s">
        <v>7457</v>
      </c>
      <c r="G2816" t="s">
        <v>202</v>
      </c>
      <c r="H2816" t="s">
        <v>157</v>
      </c>
      <c r="I2816" t="s">
        <v>136</v>
      </c>
      <c r="J2816" t="s">
        <v>137</v>
      </c>
      <c r="K2816" t="s">
        <v>138</v>
      </c>
      <c r="L2816" t="s">
        <v>8198</v>
      </c>
      <c r="M2816" t="s">
        <v>8199</v>
      </c>
      <c r="N2816">
        <v>0.37027777699999997</v>
      </c>
      <c r="O2816">
        <v>0</v>
      </c>
      <c r="P2816">
        <v>192</v>
      </c>
      <c r="Q2816">
        <v>0</v>
      </c>
      <c r="R2816">
        <v>0</v>
      </c>
      <c r="S2816">
        <v>0</v>
      </c>
      <c r="T2816">
        <v>114</v>
      </c>
      <c r="U2816">
        <v>0</v>
      </c>
      <c r="V2816">
        <v>2</v>
      </c>
      <c r="W2816">
        <v>0</v>
      </c>
      <c r="X2816">
        <v>14.264615244529693</v>
      </c>
      <c r="Y2816">
        <v>0</v>
      </c>
      <c r="Z2816">
        <v>0</v>
      </c>
      <c r="AA2816">
        <v>0</v>
      </c>
      <c r="AB2816">
        <v>71.164434840707102</v>
      </c>
      <c r="AC2816">
        <v>0</v>
      </c>
      <c r="AD2816">
        <v>29.166801327433877</v>
      </c>
      <c r="AE2816">
        <v>114.59585141267067</v>
      </c>
    </row>
    <row r="2817" spans="1:31" x14ac:dyDescent="0.3">
      <c r="A2817">
        <v>2578511</v>
      </c>
      <c r="B2817">
        <v>1</v>
      </c>
      <c r="C2817" t="s">
        <v>80</v>
      </c>
      <c r="D2817" t="s">
        <v>83</v>
      </c>
      <c r="E2817" t="s">
        <v>155</v>
      </c>
      <c r="F2817" t="s">
        <v>8200</v>
      </c>
      <c r="G2817" t="s">
        <v>202</v>
      </c>
      <c r="H2817" t="s">
        <v>157</v>
      </c>
      <c r="I2817" t="s">
        <v>136</v>
      </c>
      <c r="J2817" t="s">
        <v>137</v>
      </c>
      <c r="K2817" t="s">
        <v>138</v>
      </c>
      <c r="L2817" t="s">
        <v>8201</v>
      </c>
      <c r="M2817" t="s">
        <v>8202</v>
      </c>
      <c r="N2817">
        <v>2.5425</v>
      </c>
      <c r="O2817">
        <v>0</v>
      </c>
      <c r="P2817">
        <v>443</v>
      </c>
      <c r="Q2817">
        <v>0</v>
      </c>
      <c r="R2817">
        <v>0</v>
      </c>
      <c r="S2817">
        <v>0</v>
      </c>
      <c r="T2817">
        <v>51</v>
      </c>
      <c r="U2817">
        <v>0</v>
      </c>
      <c r="V2817">
        <v>0</v>
      </c>
      <c r="W2817">
        <v>0</v>
      </c>
      <c r="X2817">
        <v>341.17752286228387</v>
      </c>
      <c r="Y2817">
        <v>0</v>
      </c>
      <c r="Z2817">
        <v>0</v>
      </c>
      <c r="AA2817">
        <v>0</v>
      </c>
      <c r="AB2817">
        <v>265.59264658772111</v>
      </c>
      <c r="AC2817">
        <v>0</v>
      </c>
      <c r="AD2817">
        <v>0</v>
      </c>
      <c r="AE2817">
        <v>606.77016945000491</v>
      </c>
    </row>
    <row r="2818" spans="1:31" x14ac:dyDescent="0.3">
      <c r="A2818">
        <v>2578554</v>
      </c>
      <c r="B2818">
        <v>1</v>
      </c>
      <c r="C2818" t="s">
        <v>80</v>
      </c>
      <c r="D2818" t="s">
        <v>93</v>
      </c>
      <c r="E2818" t="s">
        <v>171</v>
      </c>
      <c r="F2818" t="s">
        <v>8203</v>
      </c>
      <c r="G2818" t="s">
        <v>190</v>
      </c>
      <c r="H2818" t="s">
        <v>157</v>
      </c>
      <c r="I2818" t="s">
        <v>136</v>
      </c>
      <c r="J2818" t="s">
        <v>137</v>
      </c>
      <c r="K2818" t="s">
        <v>138</v>
      </c>
      <c r="L2818" t="s">
        <v>8204</v>
      </c>
      <c r="M2818" t="s">
        <v>8205</v>
      </c>
      <c r="N2818">
        <v>7.8661111110000004</v>
      </c>
      <c r="O2818">
        <v>0</v>
      </c>
      <c r="P2818">
        <v>2</v>
      </c>
      <c r="Q2818">
        <v>0</v>
      </c>
      <c r="R2818">
        <v>5</v>
      </c>
      <c r="S2818">
        <v>0</v>
      </c>
      <c r="T2818">
        <v>2</v>
      </c>
      <c r="U2818">
        <v>0</v>
      </c>
      <c r="V2818">
        <v>0</v>
      </c>
      <c r="W2818">
        <v>0</v>
      </c>
      <c r="X2818">
        <v>3.0519187529586755</v>
      </c>
      <c r="Y2818">
        <v>0</v>
      </c>
      <c r="Z2818">
        <v>59.370270373935796</v>
      </c>
      <c r="AA2818">
        <v>0</v>
      </c>
      <c r="AB2818">
        <v>6.1002570843343475</v>
      </c>
      <c r="AC2818">
        <v>0</v>
      </c>
      <c r="AD2818">
        <v>0</v>
      </c>
      <c r="AE2818">
        <v>68.522446211228825</v>
      </c>
    </row>
    <row r="2819" spans="1:31" x14ac:dyDescent="0.3">
      <c r="A2819">
        <v>2577893</v>
      </c>
      <c r="B2819">
        <v>1</v>
      </c>
      <c r="C2819" t="s">
        <v>80</v>
      </c>
      <c r="D2819" t="s">
        <v>83</v>
      </c>
      <c r="E2819" t="s">
        <v>171</v>
      </c>
      <c r="F2819" t="s">
        <v>6626</v>
      </c>
      <c r="G2819" t="s">
        <v>301</v>
      </c>
      <c r="H2819" t="s">
        <v>157</v>
      </c>
      <c r="I2819" t="s">
        <v>136</v>
      </c>
      <c r="J2819" t="s">
        <v>137</v>
      </c>
      <c r="K2819" t="s">
        <v>144</v>
      </c>
      <c r="L2819" t="s">
        <v>8206</v>
      </c>
      <c r="M2819" t="s">
        <v>8207</v>
      </c>
      <c r="N2819">
        <v>6.0366666660000003</v>
      </c>
      <c r="O2819">
        <v>0</v>
      </c>
      <c r="P2819">
        <v>22</v>
      </c>
      <c r="Q2819">
        <v>0</v>
      </c>
      <c r="R2819">
        <v>0</v>
      </c>
      <c r="S2819">
        <v>0</v>
      </c>
      <c r="T2819">
        <v>11</v>
      </c>
      <c r="U2819">
        <v>0</v>
      </c>
      <c r="V2819">
        <v>1</v>
      </c>
      <c r="W2819">
        <v>0</v>
      </c>
      <c r="X2819">
        <v>42.674238124901571</v>
      </c>
      <c r="Y2819">
        <v>0</v>
      </c>
      <c r="Z2819">
        <v>0</v>
      </c>
      <c r="AA2819">
        <v>0</v>
      </c>
      <c r="AB2819">
        <v>335.49808837402776</v>
      </c>
      <c r="AC2819">
        <v>0</v>
      </c>
      <c r="AD2819">
        <v>772.79280126379206</v>
      </c>
      <c r="AE2819">
        <v>1150.9651277627213</v>
      </c>
    </row>
    <row r="2820" spans="1:31" x14ac:dyDescent="0.3">
      <c r="A2820">
        <v>2578242</v>
      </c>
      <c r="B2820">
        <v>1</v>
      </c>
      <c r="C2820" t="s">
        <v>81</v>
      </c>
      <c r="D2820" t="s">
        <v>121</v>
      </c>
      <c r="E2820" t="s">
        <v>171</v>
      </c>
      <c r="F2820" t="s">
        <v>8208</v>
      </c>
      <c r="G2820" t="s">
        <v>311</v>
      </c>
      <c r="H2820" t="s">
        <v>157</v>
      </c>
      <c r="I2820" t="s">
        <v>136</v>
      </c>
      <c r="J2820" t="s">
        <v>3</v>
      </c>
      <c r="K2820" t="s">
        <v>138</v>
      </c>
      <c r="L2820" t="s">
        <v>8209</v>
      </c>
      <c r="M2820" t="s">
        <v>8210</v>
      </c>
      <c r="N2820">
        <v>3.366944444</v>
      </c>
      <c r="O2820">
        <v>0</v>
      </c>
      <c r="P2820">
        <v>60</v>
      </c>
      <c r="Q2820">
        <v>0</v>
      </c>
      <c r="R2820">
        <v>0</v>
      </c>
      <c r="S2820">
        <v>0</v>
      </c>
      <c r="T2820">
        <v>2</v>
      </c>
      <c r="U2820">
        <v>0</v>
      </c>
      <c r="V2820">
        <v>0</v>
      </c>
      <c r="W2820">
        <v>0</v>
      </c>
      <c r="X2820">
        <v>39.901616237035775</v>
      </c>
      <c r="Y2820">
        <v>0</v>
      </c>
      <c r="Z2820">
        <v>0</v>
      </c>
      <c r="AA2820">
        <v>0</v>
      </c>
      <c r="AB2820">
        <v>2.144206269294997</v>
      </c>
      <c r="AC2820">
        <v>0</v>
      </c>
      <c r="AD2820">
        <v>0</v>
      </c>
      <c r="AE2820">
        <v>42.045822506330772</v>
      </c>
    </row>
    <row r="2821" spans="1:31" x14ac:dyDescent="0.3">
      <c r="A2821">
        <v>2578205</v>
      </c>
      <c r="B2821">
        <v>1</v>
      </c>
      <c r="C2821" t="s">
        <v>81</v>
      </c>
      <c r="D2821" t="s">
        <v>122</v>
      </c>
      <c r="E2821" t="s">
        <v>155</v>
      </c>
      <c r="F2821" t="s">
        <v>8211</v>
      </c>
      <c r="G2821" t="s">
        <v>194</v>
      </c>
      <c r="H2821" t="s">
        <v>157</v>
      </c>
      <c r="I2821" t="s">
        <v>136</v>
      </c>
      <c r="J2821" t="s">
        <v>137</v>
      </c>
      <c r="K2821" t="s">
        <v>144</v>
      </c>
      <c r="L2821" t="s">
        <v>8212</v>
      </c>
      <c r="M2821" t="s">
        <v>8213</v>
      </c>
      <c r="N2821">
        <v>0.74916666600000004</v>
      </c>
      <c r="O2821">
        <v>0</v>
      </c>
      <c r="P2821">
        <v>86</v>
      </c>
      <c r="Q2821">
        <v>0</v>
      </c>
      <c r="R2821">
        <v>0</v>
      </c>
      <c r="S2821">
        <v>0</v>
      </c>
      <c r="T2821">
        <v>6</v>
      </c>
      <c r="U2821">
        <v>0</v>
      </c>
      <c r="V2821">
        <v>0</v>
      </c>
      <c r="W2821">
        <v>0</v>
      </c>
      <c r="X2821">
        <v>5.5876494017356499</v>
      </c>
      <c r="Y2821">
        <v>0</v>
      </c>
      <c r="Z2821">
        <v>0</v>
      </c>
      <c r="AA2821">
        <v>0</v>
      </c>
      <c r="AB2821">
        <v>1.9507449988832799</v>
      </c>
      <c r="AC2821">
        <v>0</v>
      </c>
      <c r="AD2821">
        <v>0</v>
      </c>
      <c r="AE2821">
        <v>7.5383944006189303</v>
      </c>
    </row>
    <row r="2822" spans="1:31" x14ac:dyDescent="0.3">
      <c r="A2822">
        <v>2577956</v>
      </c>
      <c r="B2822">
        <v>1</v>
      </c>
      <c r="C2822" t="s">
        <v>80</v>
      </c>
      <c r="D2822" t="s">
        <v>106</v>
      </c>
      <c r="E2822" t="s">
        <v>147</v>
      </c>
      <c r="F2822" t="s">
        <v>1915</v>
      </c>
      <c r="G2822" t="s">
        <v>134</v>
      </c>
      <c r="H2822" t="s">
        <v>135</v>
      </c>
      <c r="I2822" t="s">
        <v>136</v>
      </c>
      <c r="J2822" t="s">
        <v>137</v>
      </c>
      <c r="K2822" t="s">
        <v>138</v>
      </c>
      <c r="L2822" t="s">
        <v>8214</v>
      </c>
      <c r="M2822" t="s">
        <v>8215</v>
      </c>
      <c r="N2822">
        <v>4.6619444440000004</v>
      </c>
      <c r="O2822">
        <v>0</v>
      </c>
      <c r="P2822">
        <v>75</v>
      </c>
      <c r="Q2822">
        <v>15</v>
      </c>
      <c r="R2822">
        <v>27</v>
      </c>
      <c r="S2822">
        <v>2</v>
      </c>
      <c r="T2822">
        <v>16</v>
      </c>
      <c r="U2822">
        <v>1</v>
      </c>
      <c r="V2822">
        <v>0</v>
      </c>
      <c r="W2822">
        <v>0</v>
      </c>
      <c r="X2822">
        <v>115.08659787626341</v>
      </c>
      <c r="Y2822">
        <v>719.73037302485739</v>
      </c>
      <c r="Z2822">
        <v>365.12409028170862</v>
      </c>
      <c r="AA2822">
        <v>18.014770182749746</v>
      </c>
      <c r="AB2822">
        <v>155.2737396460808</v>
      </c>
      <c r="AC2822">
        <v>617.10184625764953</v>
      </c>
      <c r="AD2822">
        <v>0</v>
      </c>
      <c r="AE2822">
        <v>1990.3314172693094</v>
      </c>
    </row>
    <row r="2823" spans="1:31" x14ac:dyDescent="0.3">
      <c r="A2823">
        <v>2578448</v>
      </c>
      <c r="B2823">
        <v>1</v>
      </c>
      <c r="C2823" t="s">
        <v>81</v>
      </c>
      <c r="D2823" t="s">
        <v>118</v>
      </c>
      <c r="E2823" t="s">
        <v>184</v>
      </c>
      <c r="F2823" t="s">
        <v>8216</v>
      </c>
      <c r="G2823" t="s">
        <v>149</v>
      </c>
      <c r="H2823" t="s">
        <v>135</v>
      </c>
      <c r="I2823" t="s">
        <v>136</v>
      </c>
      <c r="J2823" t="s">
        <v>137</v>
      </c>
      <c r="K2823" t="s">
        <v>138</v>
      </c>
      <c r="L2823" t="s">
        <v>8217</v>
      </c>
      <c r="M2823" t="s">
        <v>8218</v>
      </c>
      <c r="N2823">
        <v>0.73472222200000004</v>
      </c>
      <c r="O2823">
        <v>0</v>
      </c>
      <c r="P2823">
        <v>86</v>
      </c>
      <c r="Q2823">
        <v>0</v>
      </c>
      <c r="R2823">
        <v>2</v>
      </c>
      <c r="S2823">
        <v>0</v>
      </c>
      <c r="T2823">
        <v>13</v>
      </c>
      <c r="U2823">
        <v>0</v>
      </c>
      <c r="V2823">
        <v>0</v>
      </c>
      <c r="W2823">
        <v>0</v>
      </c>
      <c r="X2823">
        <v>12.331110596460627</v>
      </c>
      <c r="Y2823">
        <v>0</v>
      </c>
      <c r="Z2823">
        <v>1.2793624535181125</v>
      </c>
      <c r="AA2823">
        <v>0</v>
      </c>
      <c r="AB2823">
        <v>10.011812407491087</v>
      </c>
      <c r="AC2823">
        <v>0</v>
      </c>
      <c r="AD2823">
        <v>0</v>
      </c>
      <c r="AE2823">
        <v>23.622285457469829</v>
      </c>
    </row>
    <row r="2824" spans="1:31" x14ac:dyDescent="0.3">
      <c r="A2824">
        <v>2578142</v>
      </c>
      <c r="B2824">
        <v>1</v>
      </c>
      <c r="C2824" t="s">
        <v>80</v>
      </c>
      <c r="D2824" t="s">
        <v>105</v>
      </c>
      <c r="E2824" t="s">
        <v>171</v>
      </c>
      <c r="F2824" t="s">
        <v>8219</v>
      </c>
      <c r="G2824" t="s">
        <v>190</v>
      </c>
      <c r="H2824" t="s">
        <v>157</v>
      </c>
      <c r="I2824" t="s">
        <v>136</v>
      </c>
      <c r="J2824" t="s">
        <v>137</v>
      </c>
      <c r="K2824" t="s">
        <v>138</v>
      </c>
      <c r="L2824" t="s">
        <v>8220</v>
      </c>
      <c r="M2824" t="s">
        <v>8221</v>
      </c>
      <c r="N2824">
        <v>4.0352777770000001</v>
      </c>
      <c r="O2824">
        <v>0</v>
      </c>
      <c r="P2824">
        <v>35</v>
      </c>
      <c r="Q2824">
        <v>0</v>
      </c>
      <c r="R2824">
        <v>1</v>
      </c>
      <c r="S2824">
        <v>0</v>
      </c>
      <c r="T2824">
        <v>14</v>
      </c>
      <c r="U2824">
        <v>0</v>
      </c>
      <c r="V2824">
        <v>0</v>
      </c>
      <c r="W2824">
        <v>0</v>
      </c>
      <c r="X2824">
        <v>41.653942749303091</v>
      </c>
      <c r="Y2824">
        <v>0</v>
      </c>
      <c r="Z2824">
        <v>0.89122492756992344</v>
      </c>
      <c r="AA2824">
        <v>0</v>
      </c>
      <c r="AB2824">
        <v>56.952394623017007</v>
      </c>
      <c r="AC2824">
        <v>0</v>
      </c>
      <c r="AD2824">
        <v>0</v>
      </c>
      <c r="AE2824">
        <v>99.497562299890021</v>
      </c>
    </row>
    <row r="2825" spans="1:31" x14ac:dyDescent="0.3">
      <c r="A2825">
        <v>2578783</v>
      </c>
      <c r="B2825">
        <v>1</v>
      </c>
      <c r="C2825" t="s">
        <v>81</v>
      </c>
      <c r="D2825" t="s">
        <v>123</v>
      </c>
      <c r="E2825" t="s">
        <v>141</v>
      </c>
      <c r="F2825" t="s">
        <v>8222</v>
      </c>
      <c r="G2825" t="s">
        <v>134</v>
      </c>
      <c r="H2825" t="s">
        <v>135</v>
      </c>
      <c r="I2825" t="s">
        <v>136</v>
      </c>
      <c r="J2825" t="s">
        <v>137</v>
      </c>
      <c r="K2825" t="s">
        <v>138</v>
      </c>
      <c r="L2825" t="s">
        <v>8223</v>
      </c>
      <c r="M2825" t="s">
        <v>8224</v>
      </c>
      <c r="N2825">
        <v>3.0825</v>
      </c>
      <c r="O2825">
        <v>0</v>
      </c>
      <c r="P2825">
        <v>547</v>
      </c>
      <c r="Q2825">
        <v>0</v>
      </c>
      <c r="R2825">
        <v>4</v>
      </c>
      <c r="S2825">
        <v>0</v>
      </c>
      <c r="T2825">
        <v>66</v>
      </c>
      <c r="U2825">
        <v>0</v>
      </c>
      <c r="V2825">
        <v>0</v>
      </c>
      <c r="W2825">
        <v>0</v>
      </c>
      <c r="X2825">
        <v>286.0023303024451</v>
      </c>
      <c r="Y2825">
        <v>0</v>
      </c>
      <c r="Z2825">
        <v>12.293544766666068</v>
      </c>
      <c r="AA2825">
        <v>0</v>
      </c>
      <c r="AB2825">
        <v>183.53982106918963</v>
      </c>
      <c r="AC2825">
        <v>0</v>
      </c>
      <c r="AD2825">
        <v>0</v>
      </c>
      <c r="AE2825">
        <v>481.83569613830082</v>
      </c>
    </row>
    <row r="2826" spans="1:31" x14ac:dyDescent="0.3">
      <c r="A2826">
        <v>2578119</v>
      </c>
      <c r="B2826">
        <v>1</v>
      </c>
      <c r="C2826" t="s">
        <v>80</v>
      </c>
      <c r="D2826" t="s">
        <v>106</v>
      </c>
      <c r="E2826" t="s">
        <v>184</v>
      </c>
      <c r="F2826" t="s">
        <v>8225</v>
      </c>
      <c r="G2826" t="s">
        <v>1218</v>
      </c>
      <c r="H2826" t="s">
        <v>135</v>
      </c>
      <c r="I2826" t="s">
        <v>136</v>
      </c>
      <c r="J2826" t="s">
        <v>137</v>
      </c>
      <c r="K2826" t="s">
        <v>138</v>
      </c>
      <c r="L2826" t="s">
        <v>8226</v>
      </c>
      <c r="M2826" t="s">
        <v>8227</v>
      </c>
      <c r="N2826">
        <v>6.9452777770000003</v>
      </c>
      <c r="O2826">
        <v>0</v>
      </c>
      <c r="P2826">
        <v>4</v>
      </c>
      <c r="Q2826">
        <v>0</v>
      </c>
      <c r="R2826">
        <v>5</v>
      </c>
      <c r="S2826">
        <v>0</v>
      </c>
      <c r="T2826">
        <v>8</v>
      </c>
      <c r="U2826">
        <v>0</v>
      </c>
      <c r="V2826">
        <v>0</v>
      </c>
      <c r="W2826">
        <v>0</v>
      </c>
      <c r="X2826">
        <v>1.8764408554667249</v>
      </c>
      <c r="Y2826">
        <v>0</v>
      </c>
      <c r="Z2826">
        <v>3.9208805758843721</v>
      </c>
      <c r="AA2826">
        <v>0</v>
      </c>
      <c r="AB2826">
        <v>18.7669912460387</v>
      </c>
      <c r="AC2826">
        <v>0</v>
      </c>
      <c r="AD2826">
        <v>0</v>
      </c>
      <c r="AE2826">
        <v>24.564312677389797</v>
      </c>
    </row>
    <row r="2827" spans="1:31" x14ac:dyDescent="0.3">
      <c r="A2827">
        <v>2577950</v>
      </c>
      <c r="B2827">
        <v>1</v>
      </c>
      <c r="C2827" t="s">
        <v>80</v>
      </c>
      <c r="D2827" t="s">
        <v>106</v>
      </c>
      <c r="E2827" t="s">
        <v>155</v>
      </c>
      <c r="F2827" t="s">
        <v>8228</v>
      </c>
      <c r="G2827" t="s">
        <v>206</v>
      </c>
      <c r="H2827" t="s">
        <v>157</v>
      </c>
      <c r="I2827" t="s">
        <v>136</v>
      </c>
      <c r="J2827" t="s">
        <v>137</v>
      </c>
      <c r="K2827" t="s">
        <v>138</v>
      </c>
      <c r="L2827" t="s">
        <v>8229</v>
      </c>
      <c r="M2827" t="s">
        <v>8230</v>
      </c>
      <c r="N2827">
        <v>6.2777777769999998</v>
      </c>
      <c r="O2827">
        <v>0</v>
      </c>
      <c r="P2827">
        <v>0</v>
      </c>
      <c r="Q2827">
        <v>0</v>
      </c>
      <c r="R2827">
        <v>11</v>
      </c>
      <c r="S2827">
        <v>0</v>
      </c>
      <c r="T2827">
        <v>5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150.9548547668856</v>
      </c>
      <c r="AA2827">
        <v>0</v>
      </c>
      <c r="AB2827">
        <v>74.39221573249786</v>
      </c>
      <c r="AC2827">
        <v>0</v>
      </c>
      <c r="AD2827">
        <v>0</v>
      </c>
      <c r="AE2827">
        <v>225.34707049938345</v>
      </c>
    </row>
    <row r="2828" spans="1:31" x14ac:dyDescent="0.3">
      <c r="A2828">
        <v>2577641</v>
      </c>
      <c r="B2828">
        <v>1</v>
      </c>
      <c r="C2828" t="s">
        <v>80</v>
      </c>
      <c r="D2828" t="s">
        <v>97</v>
      </c>
      <c r="E2828" t="s">
        <v>141</v>
      </c>
      <c r="F2828" t="s">
        <v>5149</v>
      </c>
      <c r="G2828" t="s">
        <v>134</v>
      </c>
      <c r="H2828" t="s">
        <v>135</v>
      </c>
      <c r="I2828" t="s">
        <v>136</v>
      </c>
      <c r="J2828" t="s">
        <v>137</v>
      </c>
      <c r="K2828" t="s">
        <v>138</v>
      </c>
      <c r="L2828" t="s">
        <v>8231</v>
      </c>
      <c r="M2828" t="s">
        <v>8232</v>
      </c>
      <c r="N2828">
        <v>1.0266666659999999</v>
      </c>
      <c r="O2828">
        <v>8</v>
      </c>
      <c r="P2828">
        <v>775</v>
      </c>
      <c r="Q2828">
        <v>11</v>
      </c>
      <c r="R2828">
        <v>363</v>
      </c>
      <c r="S2828">
        <v>16</v>
      </c>
      <c r="T2828">
        <v>192</v>
      </c>
      <c r="U2828">
        <v>1</v>
      </c>
      <c r="V2828">
        <v>2</v>
      </c>
      <c r="W2828">
        <v>48.679744114508892</v>
      </c>
      <c r="X2828">
        <v>301.24501262138858</v>
      </c>
      <c r="Y2828">
        <v>38.049103723211829</v>
      </c>
      <c r="Z2828">
        <v>136.23674851073309</v>
      </c>
      <c r="AA2828">
        <v>125.96934877223021</v>
      </c>
      <c r="AB2828">
        <v>149.5433824010525</v>
      </c>
      <c r="AC2828">
        <v>28.014456704284804</v>
      </c>
      <c r="AD2828">
        <v>2.6072694000084007</v>
      </c>
      <c r="AE2828">
        <v>830.34506624741834</v>
      </c>
    </row>
    <row r="2829" spans="1:31" x14ac:dyDescent="0.3">
      <c r="A2829">
        <v>2578305</v>
      </c>
      <c r="B2829">
        <v>1</v>
      </c>
      <c r="C2829" t="s">
        <v>81</v>
      </c>
      <c r="D2829" t="s">
        <v>119</v>
      </c>
      <c r="E2829" t="s">
        <v>147</v>
      </c>
      <c r="F2829" t="s">
        <v>8233</v>
      </c>
      <c r="G2829" t="s">
        <v>134</v>
      </c>
      <c r="H2829" t="s">
        <v>135</v>
      </c>
      <c r="I2829" t="s">
        <v>680</v>
      </c>
      <c r="J2829" t="s">
        <v>137</v>
      </c>
      <c r="K2829" t="s">
        <v>138</v>
      </c>
      <c r="L2829" t="s">
        <v>8234</v>
      </c>
      <c r="M2829" t="s">
        <v>8235</v>
      </c>
      <c r="N2829">
        <v>4.4444444E-2</v>
      </c>
      <c r="O2829">
        <v>4</v>
      </c>
      <c r="P2829">
        <v>1671</v>
      </c>
      <c r="Q2829">
        <v>125</v>
      </c>
      <c r="R2829">
        <v>404</v>
      </c>
      <c r="S2829">
        <v>6</v>
      </c>
      <c r="T2829">
        <v>79</v>
      </c>
      <c r="U2829">
        <v>0</v>
      </c>
      <c r="V2829">
        <v>0</v>
      </c>
      <c r="W2829">
        <v>3.6162150400000002E-2</v>
      </c>
      <c r="X2829">
        <v>10.074635430857553</v>
      </c>
      <c r="Y2829">
        <v>33.080800993457075</v>
      </c>
      <c r="Z2829">
        <v>72.406999502326642</v>
      </c>
      <c r="AA2829">
        <v>0.74843266143986653</v>
      </c>
      <c r="AB2829">
        <v>3.8037316222973341</v>
      </c>
      <c r="AC2829">
        <v>0</v>
      </c>
      <c r="AD2829">
        <v>0</v>
      </c>
      <c r="AE2829">
        <v>120.15076236077846</v>
      </c>
    </row>
    <row r="2830" spans="1:31" x14ac:dyDescent="0.3">
      <c r="A2830">
        <v>2578637</v>
      </c>
      <c r="B2830">
        <v>1</v>
      </c>
      <c r="C2830" t="s">
        <v>80</v>
      </c>
      <c r="D2830" t="s">
        <v>96</v>
      </c>
      <c r="E2830" t="s">
        <v>184</v>
      </c>
      <c r="F2830" t="s">
        <v>8236</v>
      </c>
      <c r="G2830" t="s">
        <v>1084</v>
      </c>
      <c r="H2830" t="s">
        <v>135</v>
      </c>
      <c r="I2830" t="s">
        <v>136</v>
      </c>
      <c r="J2830" t="s">
        <v>137</v>
      </c>
      <c r="K2830" t="s">
        <v>138</v>
      </c>
      <c r="L2830" t="s">
        <v>8237</v>
      </c>
      <c r="M2830" t="s">
        <v>8238</v>
      </c>
      <c r="N2830">
        <v>2.8616666660000001</v>
      </c>
      <c r="O2830">
        <v>0</v>
      </c>
      <c r="P2830">
        <v>0</v>
      </c>
      <c r="Q2830">
        <v>0</v>
      </c>
      <c r="R2830">
        <v>0</v>
      </c>
      <c r="S2830">
        <v>1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22.953436330046848</v>
      </c>
      <c r="AB2830">
        <v>0</v>
      </c>
      <c r="AC2830">
        <v>0</v>
      </c>
      <c r="AD2830">
        <v>0</v>
      </c>
      <c r="AE2830">
        <v>22.953436330046848</v>
      </c>
    </row>
    <row r="2831" spans="1:31" x14ac:dyDescent="0.3">
      <c r="A2831">
        <v>2578683</v>
      </c>
      <c r="B2831">
        <v>1</v>
      </c>
      <c r="C2831" t="s">
        <v>81</v>
      </c>
      <c r="D2831" t="s">
        <v>123</v>
      </c>
      <c r="E2831" t="s">
        <v>147</v>
      </c>
      <c r="F2831" t="s">
        <v>6125</v>
      </c>
      <c r="G2831" t="s">
        <v>134</v>
      </c>
      <c r="H2831" t="s">
        <v>135</v>
      </c>
      <c r="I2831" t="s">
        <v>136</v>
      </c>
      <c r="J2831" t="s">
        <v>137</v>
      </c>
      <c r="K2831" t="s">
        <v>138</v>
      </c>
      <c r="L2831" t="s">
        <v>8239</v>
      </c>
      <c r="M2831" t="s">
        <v>8240</v>
      </c>
      <c r="N2831">
        <v>2.0747222220000001</v>
      </c>
      <c r="O2831">
        <v>0</v>
      </c>
      <c r="P2831">
        <v>6</v>
      </c>
      <c r="Q2831">
        <v>1</v>
      </c>
      <c r="R2831">
        <v>151</v>
      </c>
      <c r="S2831">
        <v>0</v>
      </c>
      <c r="T2831">
        <v>13</v>
      </c>
      <c r="U2831">
        <v>0</v>
      </c>
      <c r="V2831">
        <v>0</v>
      </c>
      <c r="W2831">
        <v>0</v>
      </c>
      <c r="X2831">
        <v>4.7160758962253055</v>
      </c>
      <c r="Y2831">
        <v>37.696065524075131</v>
      </c>
      <c r="Z2831">
        <v>783.85128294764718</v>
      </c>
      <c r="AA2831">
        <v>0</v>
      </c>
      <c r="AB2831">
        <v>15.551543525299635</v>
      </c>
      <c r="AC2831">
        <v>0</v>
      </c>
      <c r="AD2831">
        <v>0</v>
      </c>
      <c r="AE2831">
        <v>841.81496789324729</v>
      </c>
    </row>
    <row r="2832" spans="1:31" x14ac:dyDescent="0.3">
      <c r="A2832">
        <v>2578869</v>
      </c>
      <c r="B2832">
        <v>1</v>
      </c>
      <c r="C2832" t="s">
        <v>81</v>
      </c>
      <c r="D2832" t="s">
        <v>123</v>
      </c>
      <c r="E2832" t="s">
        <v>147</v>
      </c>
      <c r="F2832" t="s">
        <v>8241</v>
      </c>
      <c r="G2832" t="s">
        <v>134</v>
      </c>
      <c r="H2832" t="s">
        <v>135</v>
      </c>
      <c r="I2832" t="s">
        <v>136</v>
      </c>
      <c r="J2832" t="s">
        <v>137</v>
      </c>
      <c r="K2832" t="s">
        <v>138</v>
      </c>
      <c r="L2832" t="s">
        <v>8242</v>
      </c>
      <c r="M2832" t="s">
        <v>8243</v>
      </c>
      <c r="N2832">
        <v>1.6202777770000001</v>
      </c>
      <c r="O2832">
        <v>4</v>
      </c>
      <c r="P2832">
        <v>59</v>
      </c>
      <c r="Q2832">
        <v>127</v>
      </c>
      <c r="R2832">
        <v>324</v>
      </c>
      <c r="S2832">
        <v>18</v>
      </c>
      <c r="T2832">
        <v>81</v>
      </c>
      <c r="U2832">
        <v>0</v>
      </c>
      <c r="V2832">
        <v>0</v>
      </c>
      <c r="W2832">
        <v>8.784831833812687</v>
      </c>
      <c r="X2832">
        <v>20.218921021626372</v>
      </c>
      <c r="Y2832">
        <v>266.48528632341686</v>
      </c>
      <c r="Z2832">
        <v>276.90323516625199</v>
      </c>
      <c r="AA2832">
        <v>33.568030188579755</v>
      </c>
      <c r="AB2832">
        <v>64.601782296495614</v>
      </c>
      <c r="AC2832">
        <v>0</v>
      </c>
      <c r="AD2832">
        <v>0</v>
      </c>
      <c r="AE2832">
        <v>670.56208683018326</v>
      </c>
    </row>
    <row r="2833" spans="1:31" x14ac:dyDescent="0.3">
      <c r="A2833">
        <v>2578079</v>
      </c>
      <c r="B2833">
        <v>1</v>
      </c>
      <c r="C2833" t="s">
        <v>81</v>
      </c>
      <c r="D2833" t="s">
        <v>118</v>
      </c>
      <c r="E2833" t="s">
        <v>184</v>
      </c>
      <c r="F2833" t="s">
        <v>8244</v>
      </c>
      <c r="G2833" t="s">
        <v>149</v>
      </c>
      <c r="H2833" t="s">
        <v>135</v>
      </c>
      <c r="I2833" t="s">
        <v>136</v>
      </c>
      <c r="J2833" t="s">
        <v>137</v>
      </c>
      <c r="K2833" t="s">
        <v>138</v>
      </c>
      <c r="L2833" t="s">
        <v>8245</v>
      </c>
      <c r="M2833" t="s">
        <v>8246</v>
      </c>
      <c r="N2833">
        <v>0.79472222199999998</v>
      </c>
      <c r="O2833">
        <v>0</v>
      </c>
      <c r="P2833">
        <v>0</v>
      </c>
      <c r="Q2833">
        <v>15</v>
      </c>
      <c r="R2833">
        <v>0</v>
      </c>
      <c r="S2833">
        <v>7</v>
      </c>
      <c r="T2833">
        <v>0</v>
      </c>
      <c r="U2833">
        <v>2</v>
      </c>
      <c r="V2833">
        <v>0</v>
      </c>
      <c r="W2833">
        <v>0</v>
      </c>
      <c r="X2833">
        <v>0</v>
      </c>
      <c r="Y2833">
        <v>46.920186349796516</v>
      </c>
      <c r="Z2833">
        <v>0</v>
      </c>
      <c r="AA2833">
        <v>73.927042927675473</v>
      </c>
      <c r="AB2833">
        <v>0</v>
      </c>
      <c r="AC2833">
        <v>690.13640498976406</v>
      </c>
      <c r="AD2833">
        <v>0</v>
      </c>
      <c r="AE2833">
        <v>810.98363426723608</v>
      </c>
    </row>
    <row r="2834" spans="1:31" x14ac:dyDescent="0.3">
      <c r="A2834">
        <v>2578059</v>
      </c>
      <c r="B2834">
        <v>1</v>
      </c>
      <c r="C2834" t="s">
        <v>81</v>
      </c>
      <c r="D2834" t="s">
        <v>112</v>
      </c>
      <c r="E2834" t="s">
        <v>141</v>
      </c>
      <c r="F2834" t="s">
        <v>2753</v>
      </c>
      <c r="G2834" t="s">
        <v>194</v>
      </c>
      <c r="H2834" t="s">
        <v>135</v>
      </c>
      <c r="I2834" t="s">
        <v>136</v>
      </c>
      <c r="J2834" t="s">
        <v>137</v>
      </c>
      <c r="K2834" t="s">
        <v>144</v>
      </c>
      <c r="L2834" t="s">
        <v>8247</v>
      </c>
      <c r="M2834" t="s">
        <v>8248</v>
      </c>
      <c r="N2834">
        <v>6.9002777770000003</v>
      </c>
      <c r="O2834">
        <v>3</v>
      </c>
      <c r="P2834">
        <v>1283</v>
      </c>
      <c r="Q2834">
        <v>5</v>
      </c>
      <c r="R2834">
        <v>37</v>
      </c>
      <c r="S2834">
        <v>7</v>
      </c>
      <c r="T2834">
        <v>68</v>
      </c>
      <c r="U2834">
        <v>0</v>
      </c>
      <c r="V2834">
        <v>0</v>
      </c>
      <c r="W2834">
        <v>4.2938456073600006</v>
      </c>
      <c r="X2834">
        <v>732.83126824489364</v>
      </c>
      <c r="Y2834">
        <v>250.35879180786077</v>
      </c>
      <c r="Z2834">
        <v>65.930346516890978</v>
      </c>
      <c r="AA2834">
        <v>150.56197156869226</v>
      </c>
      <c r="AB2834">
        <v>184.88326229038577</v>
      </c>
      <c r="AC2834">
        <v>0</v>
      </c>
      <c r="AD2834">
        <v>0</v>
      </c>
      <c r="AE2834">
        <v>1388.8594860360836</v>
      </c>
    </row>
    <row r="2835" spans="1:31" x14ac:dyDescent="0.3">
      <c r="A2835">
        <v>2577747</v>
      </c>
      <c r="B2835">
        <v>1</v>
      </c>
      <c r="C2835" t="s">
        <v>80</v>
      </c>
      <c r="D2835" t="s">
        <v>105</v>
      </c>
      <c r="E2835" t="s">
        <v>141</v>
      </c>
      <c r="F2835" t="s">
        <v>8249</v>
      </c>
      <c r="G2835" t="s">
        <v>134</v>
      </c>
      <c r="H2835" t="s">
        <v>135</v>
      </c>
      <c r="I2835" t="s">
        <v>136</v>
      </c>
      <c r="J2835" t="s">
        <v>137</v>
      </c>
      <c r="K2835" t="s">
        <v>138</v>
      </c>
      <c r="L2835" t="s">
        <v>8250</v>
      </c>
      <c r="M2835" t="s">
        <v>8251</v>
      </c>
      <c r="N2835">
        <v>1.5</v>
      </c>
      <c r="O2835">
        <v>0</v>
      </c>
      <c r="P2835">
        <v>1737</v>
      </c>
      <c r="Q2835">
        <v>0</v>
      </c>
      <c r="R2835">
        <v>12</v>
      </c>
      <c r="S2835">
        <v>11</v>
      </c>
      <c r="T2835">
        <v>195</v>
      </c>
      <c r="U2835">
        <v>9</v>
      </c>
      <c r="V2835">
        <v>5</v>
      </c>
      <c r="W2835">
        <v>0</v>
      </c>
      <c r="X2835">
        <v>486.05282789679148</v>
      </c>
      <c r="Y2835">
        <v>0</v>
      </c>
      <c r="Z2835">
        <v>6.1520125421857506</v>
      </c>
      <c r="AA2835">
        <v>57.514346814820009</v>
      </c>
      <c r="AB2835">
        <v>328.85576963780863</v>
      </c>
      <c r="AC2835">
        <v>2247.9716684707305</v>
      </c>
      <c r="AD2835">
        <v>438.86938700763</v>
      </c>
      <c r="AE2835">
        <v>3565.4160123699662</v>
      </c>
    </row>
    <row r="2836" spans="1:31" x14ac:dyDescent="0.3">
      <c r="A2836">
        <v>2577724</v>
      </c>
      <c r="B2836">
        <v>1</v>
      </c>
      <c r="C2836" t="s">
        <v>81</v>
      </c>
      <c r="D2836" t="s">
        <v>123</v>
      </c>
      <c r="E2836" t="s">
        <v>147</v>
      </c>
      <c r="F2836" t="s">
        <v>8252</v>
      </c>
      <c r="G2836" t="s">
        <v>134</v>
      </c>
      <c r="H2836" t="s">
        <v>135</v>
      </c>
      <c r="I2836" t="s">
        <v>136</v>
      </c>
      <c r="J2836" t="s">
        <v>137</v>
      </c>
      <c r="K2836" t="s">
        <v>138</v>
      </c>
      <c r="L2836" t="s">
        <v>8253</v>
      </c>
      <c r="M2836" t="s">
        <v>8254</v>
      </c>
      <c r="N2836">
        <v>4.3097222220000004</v>
      </c>
      <c r="O2836">
        <v>2</v>
      </c>
      <c r="P2836">
        <v>208</v>
      </c>
      <c r="Q2836">
        <v>25</v>
      </c>
      <c r="R2836">
        <v>52</v>
      </c>
      <c r="S2836">
        <v>0</v>
      </c>
      <c r="T2836">
        <v>20</v>
      </c>
      <c r="U2836">
        <v>1</v>
      </c>
      <c r="V2836">
        <v>0</v>
      </c>
      <c r="W2836">
        <v>99.598088476326438</v>
      </c>
      <c r="X2836">
        <v>225.44167335670065</v>
      </c>
      <c r="Y2836">
        <v>812.57655614151543</v>
      </c>
      <c r="Z2836">
        <v>933.17063069155881</v>
      </c>
      <c r="AA2836">
        <v>0</v>
      </c>
      <c r="AB2836">
        <v>103.29300796456585</v>
      </c>
      <c r="AC2836">
        <v>198.65027101764332</v>
      </c>
      <c r="AD2836">
        <v>0</v>
      </c>
      <c r="AE2836">
        <v>2372.7302276483106</v>
      </c>
    </row>
    <row r="2837" spans="1:31" x14ac:dyDescent="0.3">
      <c r="A2837">
        <v>2577847</v>
      </c>
      <c r="B2837">
        <v>1</v>
      </c>
      <c r="C2837" t="s">
        <v>81</v>
      </c>
      <c r="D2837" t="s">
        <v>125</v>
      </c>
      <c r="E2837" t="s">
        <v>147</v>
      </c>
      <c r="F2837" t="s">
        <v>8255</v>
      </c>
      <c r="G2837" t="s">
        <v>134</v>
      </c>
      <c r="H2837" t="s">
        <v>135</v>
      </c>
      <c r="I2837" t="s">
        <v>136</v>
      </c>
      <c r="J2837" t="s">
        <v>137</v>
      </c>
      <c r="K2837" t="s">
        <v>138</v>
      </c>
      <c r="L2837" t="s">
        <v>8256</v>
      </c>
      <c r="M2837" t="s">
        <v>8257</v>
      </c>
      <c r="N2837">
        <v>0.75611111099999995</v>
      </c>
      <c r="O2837">
        <v>1</v>
      </c>
      <c r="P2837">
        <v>324</v>
      </c>
      <c r="Q2837">
        <v>54</v>
      </c>
      <c r="R2837">
        <v>117</v>
      </c>
      <c r="S2837">
        <v>5</v>
      </c>
      <c r="T2837">
        <v>31</v>
      </c>
      <c r="U2837">
        <v>1</v>
      </c>
      <c r="V2837">
        <v>0</v>
      </c>
      <c r="W2837">
        <v>0.13972410656000001</v>
      </c>
      <c r="X2837">
        <v>39.294486497625769</v>
      </c>
      <c r="Y2837">
        <v>404.0710574456163</v>
      </c>
      <c r="Z2837">
        <v>474.51552471581476</v>
      </c>
      <c r="AA2837">
        <v>24.262157997276088</v>
      </c>
      <c r="AB2837">
        <v>18.992330293248209</v>
      </c>
      <c r="AC2837">
        <v>95.154578781719607</v>
      </c>
      <c r="AD2837">
        <v>0</v>
      </c>
      <c r="AE2837">
        <v>1056.4298598378607</v>
      </c>
    </row>
    <row r="2838" spans="1:31" x14ac:dyDescent="0.3">
      <c r="A2838">
        <v>2577890</v>
      </c>
      <c r="B2838">
        <v>1</v>
      </c>
      <c r="C2838" t="s">
        <v>80</v>
      </c>
      <c r="D2838" t="s">
        <v>97</v>
      </c>
      <c r="E2838" t="s">
        <v>184</v>
      </c>
      <c r="F2838" t="s">
        <v>8258</v>
      </c>
      <c r="G2838" t="s">
        <v>301</v>
      </c>
      <c r="H2838" t="s">
        <v>135</v>
      </c>
      <c r="I2838" t="s">
        <v>136</v>
      </c>
      <c r="J2838" t="s">
        <v>137</v>
      </c>
      <c r="K2838" t="s">
        <v>144</v>
      </c>
      <c r="L2838" t="s">
        <v>8259</v>
      </c>
      <c r="M2838" t="s">
        <v>8260</v>
      </c>
      <c r="N2838">
        <v>7.1025</v>
      </c>
      <c r="O2838">
        <v>0</v>
      </c>
      <c r="P2838">
        <v>862</v>
      </c>
      <c r="Q2838">
        <v>0</v>
      </c>
      <c r="R2838">
        <v>6</v>
      </c>
      <c r="S2838">
        <v>0</v>
      </c>
      <c r="T2838">
        <v>87</v>
      </c>
      <c r="U2838">
        <v>0</v>
      </c>
      <c r="V2838">
        <v>0</v>
      </c>
      <c r="W2838">
        <v>0</v>
      </c>
      <c r="X2838">
        <v>1588.8525828452093</v>
      </c>
      <c r="Y2838">
        <v>0</v>
      </c>
      <c r="Z2838">
        <v>5.7062838417961794</v>
      </c>
      <c r="AA2838">
        <v>0</v>
      </c>
      <c r="AB2838">
        <v>946.00509327057375</v>
      </c>
      <c r="AC2838">
        <v>0</v>
      </c>
      <c r="AD2838">
        <v>0</v>
      </c>
      <c r="AE2838">
        <v>2540.5639599575793</v>
      </c>
    </row>
    <row r="2839" spans="1:31" x14ac:dyDescent="0.3">
      <c r="A2839">
        <v>2577910</v>
      </c>
      <c r="B2839">
        <v>1</v>
      </c>
      <c r="C2839" t="s">
        <v>80</v>
      </c>
      <c r="D2839" t="s">
        <v>84</v>
      </c>
      <c r="E2839" t="s">
        <v>184</v>
      </c>
      <c r="F2839" t="s">
        <v>8261</v>
      </c>
      <c r="G2839" t="s">
        <v>301</v>
      </c>
      <c r="H2839" t="s">
        <v>135</v>
      </c>
      <c r="I2839" t="s">
        <v>136</v>
      </c>
      <c r="J2839" t="s">
        <v>137</v>
      </c>
      <c r="K2839" t="s">
        <v>144</v>
      </c>
      <c r="L2839" t="s">
        <v>8262</v>
      </c>
      <c r="M2839" t="s">
        <v>8263</v>
      </c>
      <c r="N2839">
        <v>8.7397222219999993</v>
      </c>
      <c r="O2839">
        <v>0</v>
      </c>
      <c r="P2839">
        <v>772</v>
      </c>
      <c r="Q2839">
        <v>0</v>
      </c>
      <c r="R2839">
        <v>0</v>
      </c>
      <c r="S2839">
        <v>0</v>
      </c>
      <c r="T2839">
        <v>21</v>
      </c>
      <c r="U2839">
        <v>0</v>
      </c>
      <c r="V2839">
        <v>0</v>
      </c>
      <c r="W2839">
        <v>0</v>
      </c>
      <c r="X2839">
        <v>1956.166486062639</v>
      </c>
      <c r="Y2839">
        <v>0</v>
      </c>
      <c r="Z2839">
        <v>0</v>
      </c>
      <c r="AA2839">
        <v>0</v>
      </c>
      <c r="AB2839">
        <v>680.16242715297824</v>
      </c>
      <c r="AC2839">
        <v>0</v>
      </c>
      <c r="AD2839">
        <v>0</v>
      </c>
      <c r="AE2839">
        <v>2636.3289132156174</v>
      </c>
    </row>
    <row r="2840" spans="1:31" x14ac:dyDescent="0.3">
      <c r="A2840">
        <v>2578929</v>
      </c>
      <c r="B2840">
        <v>1</v>
      </c>
      <c r="C2840" t="s">
        <v>80</v>
      </c>
      <c r="D2840" t="s">
        <v>97</v>
      </c>
      <c r="E2840" t="s">
        <v>155</v>
      </c>
      <c r="F2840" t="s">
        <v>8264</v>
      </c>
      <c r="G2840" t="s">
        <v>202</v>
      </c>
      <c r="H2840" t="s">
        <v>157</v>
      </c>
      <c r="I2840" t="s">
        <v>136</v>
      </c>
      <c r="J2840" t="s">
        <v>137</v>
      </c>
      <c r="K2840" t="s">
        <v>138</v>
      </c>
      <c r="L2840" t="s">
        <v>8265</v>
      </c>
      <c r="M2840" t="s">
        <v>8266</v>
      </c>
      <c r="N2840">
        <v>0.39722222200000001</v>
      </c>
      <c r="O2840">
        <v>0</v>
      </c>
      <c r="P2840">
        <v>115</v>
      </c>
      <c r="Q2840">
        <v>0</v>
      </c>
      <c r="R2840">
        <v>7</v>
      </c>
      <c r="S2840">
        <v>0</v>
      </c>
      <c r="T2840">
        <v>9</v>
      </c>
      <c r="U2840">
        <v>0</v>
      </c>
      <c r="V2840">
        <v>0</v>
      </c>
      <c r="W2840">
        <v>0</v>
      </c>
      <c r="X2840">
        <v>14.291452735624</v>
      </c>
      <c r="Y2840">
        <v>0</v>
      </c>
      <c r="Z2840">
        <v>0.64428602790525002</v>
      </c>
      <c r="AA2840">
        <v>0</v>
      </c>
      <c r="AB2840">
        <v>5.3156154245094225</v>
      </c>
      <c r="AC2840">
        <v>0</v>
      </c>
      <c r="AD2840">
        <v>0</v>
      </c>
      <c r="AE2840">
        <v>20.251354188038675</v>
      </c>
    </row>
    <row r="2841" spans="1:31" x14ac:dyDescent="0.3">
      <c r="A2841">
        <v>2578245</v>
      </c>
      <c r="B2841">
        <v>1</v>
      </c>
      <c r="C2841" t="s">
        <v>81</v>
      </c>
      <c r="D2841" t="s">
        <v>123</v>
      </c>
      <c r="E2841" t="s">
        <v>171</v>
      </c>
      <c r="F2841" t="s">
        <v>8267</v>
      </c>
      <c r="G2841" t="s">
        <v>301</v>
      </c>
      <c r="H2841" t="s">
        <v>157</v>
      </c>
      <c r="I2841" t="s">
        <v>136</v>
      </c>
      <c r="J2841" t="s">
        <v>137</v>
      </c>
      <c r="K2841" t="s">
        <v>144</v>
      </c>
      <c r="L2841" t="s">
        <v>8268</v>
      </c>
      <c r="M2841" t="s">
        <v>8269</v>
      </c>
      <c r="N2841">
        <v>6.3180555549999999</v>
      </c>
      <c r="O2841">
        <v>0</v>
      </c>
      <c r="P2841">
        <v>78</v>
      </c>
      <c r="Q2841">
        <v>0</v>
      </c>
      <c r="R2841">
        <v>0</v>
      </c>
      <c r="S2841">
        <v>0</v>
      </c>
      <c r="T2841">
        <v>5</v>
      </c>
      <c r="U2841">
        <v>0</v>
      </c>
      <c r="V2841">
        <v>0</v>
      </c>
      <c r="W2841">
        <v>0</v>
      </c>
      <c r="X2841">
        <v>118.26139227345459</v>
      </c>
      <c r="Y2841">
        <v>0</v>
      </c>
      <c r="Z2841">
        <v>0</v>
      </c>
      <c r="AA2841">
        <v>0</v>
      </c>
      <c r="AB2841">
        <v>69.704210832860397</v>
      </c>
      <c r="AC2841">
        <v>0</v>
      </c>
      <c r="AD2841">
        <v>0</v>
      </c>
      <c r="AE2841">
        <v>187.96560310631497</v>
      </c>
    </row>
    <row r="2842" spans="1:31" x14ac:dyDescent="0.3">
      <c r="A2842">
        <v>2578345</v>
      </c>
      <c r="B2842">
        <v>1</v>
      </c>
      <c r="C2842" t="s">
        <v>80</v>
      </c>
      <c r="D2842" t="s">
        <v>100</v>
      </c>
      <c r="E2842" t="s">
        <v>141</v>
      </c>
      <c r="F2842" t="s">
        <v>7497</v>
      </c>
      <c r="G2842" t="s">
        <v>134</v>
      </c>
      <c r="H2842" t="s">
        <v>135</v>
      </c>
      <c r="I2842" t="s">
        <v>136</v>
      </c>
      <c r="J2842" t="s">
        <v>137</v>
      </c>
      <c r="K2842" t="s">
        <v>138</v>
      </c>
      <c r="L2842" t="s">
        <v>8270</v>
      </c>
      <c r="M2842" t="s">
        <v>8271</v>
      </c>
      <c r="N2842">
        <v>0.58027777700000005</v>
      </c>
      <c r="O2842">
        <v>2</v>
      </c>
      <c r="P2842">
        <v>1490</v>
      </c>
      <c r="Q2842">
        <v>14</v>
      </c>
      <c r="R2842">
        <v>153</v>
      </c>
      <c r="S2842">
        <v>29</v>
      </c>
      <c r="T2842">
        <v>143</v>
      </c>
      <c r="U2842">
        <v>1</v>
      </c>
      <c r="V2842">
        <v>0</v>
      </c>
      <c r="W2842">
        <v>0.25434179979970672</v>
      </c>
      <c r="X2842">
        <v>331.14101891685669</v>
      </c>
      <c r="Y2842">
        <v>27.033575488561752</v>
      </c>
      <c r="Z2842">
        <v>79.618737684183415</v>
      </c>
      <c r="AA2842">
        <v>206.1117908616215</v>
      </c>
      <c r="AB2842">
        <v>117.94742387007116</v>
      </c>
      <c r="AC2842">
        <v>61.554157702629901</v>
      </c>
      <c r="AD2842">
        <v>0</v>
      </c>
      <c r="AE2842">
        <v>823.66104632372412</v>
      </c>
    </row>
    <row r="2843" spans="1:31" x14ac:dyDescent="0.3">
      <c r="A2843">
        <v>2577953</v>
      </c>
      <c r="B2843">
        <v>1</v>
      </c>
      <c r="C2843" t="s">
        <v>80</v>
      </c>
      <c r="D2843" t="s">
        <v>91</v>
      </c>
      <c r="E2843" t="s">
        <v>141</v>
      </c>
      <c r="F2843" t="s">
        <v>5556</v>
      </c>
      <c r="G2843" t="s">
        <v>134</v>
      </c>
      <c r="H2843" t="s">
        <v>135</v>
      </c>
      <c r="I2843" t="s">
        <v>136</v>
      </c>
      <c r="J2843" t="s">
        <v>137</v>
      </c>
      <c r="K2843" t="s">
        <v>138</v>
      </c>
      <c r="L2843" t="s">
        <v>8272</v>
      </c>
      <c r="M2843" t="s">
        <v>8273</v>
      </c>
      <c r="N2843">
        <v>1.145277777</v>
      </c>
      <c r="O2843">
        <v>0</v>
      </c>
      <c r="P2843">
        <v>0</v>
      </c>
      <c r="Q2843">
        <v>0</v>
      </c>
      <c r="R2843">
        <v>0</v>
      </c>
      <c r="S2843">
        <v>6</v>
      </c>
      <c r="T2843">
        <v>2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5536.1345475794133</v>
      </c>
      <c r="AB2843">
        <v>4.6695183742299999</v>
      </c>
      <c r="AC2843">
        <v>0</v>
      </c>
      <c r="AD2843">
        <v>0</v>
      </c>
      <c r="AE2843">
        <v>5540.8040659536437</v>
      </c>
    </row>
    <row r="2844" spans="1:31" x14ac:dyDescent="0.3">
      <c r="A2844">
        <v>2578053</v>
      </c>
      <c r="B2844">
        <v>1</v>
      </c>
      <c r="C2844" t="s">
        <v>80</v>
      </c>
      <c r="D2844" t="s">
        <v>83</v>
      </c>
      <c r="E2844" t="s">
        <v>171</v>
      </c>
      <c r="F2844" t="s">
        <v>8274</v>
      </c>
      <c r="G2844" t="s">
        <v>202</v>
      </c>
      <c r="H2844" t="s">
        <v>157</v>
      </c>
      <c r="I2844" t="s">
        <v>136</v>
      </c>
      <c r="J2844" t="s">
        <v>137</v>
      </c>
      <c r="K2844" t="s">
        <v>138</v>
      </c>
      <c r="L2844" t="s">
        <v>8275</v>
      </c>
      <c r="M2844" t="s">
        <v>8276</v>
      </c>
      <c r="N2844">
        <v>1.2297222219999999</v>
      </c>
      <c r="O2844">
        <v>0</v>
      </c>
      <c r="P2844">
        <v>195</v>
      </c>
      <c r="Q2844">
        <v>0</v>
      </c>
      <c r="R2844">
        <v>0</v>
      </c>
      <c r="S2844">
        <v>0</v>
      </c>
      <c r="T2844">
        <v>9</v>
      </c>
      <c r="U2844">
        <v>0</v>
      </c>
      <c r="V2844">
        <v>0</v>
      </c>
      <c r="W2844">
        <v>0</v>
      </c>
      <c r="X2844">
        <v>53.159306951479905</v>
      </c>
      <c r="Y2844">
        <v>0</v>
      </c>
      <c r="Z2844">
        <v>0</v>
      </c>
      <c r="AA2844">
        <v>0</v>
      </c>
      <c r="AB2844">
        <v>16.440718897910166</v>
      </c>
      <c r="AC2844">
        <v>0</v>
      </c>
      <c r="AD2844">
        <v>0</v>
      </c>
      <c r="AE2844">
        <v>69.600025849390079</v>
      </c>
    </row>
    <row r="2845" spans="1:31" x14ac:dyDescent="0.3">
      <c r="A2845">
        <v>2579519</v>
      </c>
      <c r="B2845">
        <v>1</v>
      </c>
      <c r="C2845" t="s">
        <v>81</v>
      </c>
      <c r="D2845" t="s">
        <v>125</v>
      </c>
      <c r="E2845" t="s">
        <v>166</v>
      </c>
      <c r="F2845" t="s">
        <v>8277</v>
      </c>
      <c r="G2845" t="s">
        <v>181</v>
      </c>
      <c r="H2845" t="s">
        <v>157</v>
      </c>
      <c r="I2845" t="s">
        <v>136</v>
      </c>
      <c r="J2845" t="s">
        <v>137</v>
      </c>
      <c r="K2845" t="s">
        <v>138</v>
      </c>
      <c r="L2845" t="s">
        <v>8278</v>
      </c>
      <c r="M2845" t="s">
        <v>8279</v>
      </c>
      <c r="N2845">
        <v>1.180833333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2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0.32683072303440003</v>
      </c>
      <c r="AC2845">
        <v>0</v>
      </c>
      <c r="AD2845">
        <v>0</v>
      </c>
      <c r="AE2845">
        <v>0.32683072303440003</v>
      </c>
    </row>
    <row r="2846" spans="1:31" x14ac:dyDescent="0.3">
      <c r="A2846">
        <v>2579565</v>
      </c>
      <c r="B2846">
        <v>1</v>
      </c>
      <c r="C2846" t="s">
        <v>80</v>
      </c>
      <c r="D2846" t="s">
        <v>97</v>
      </c>
      <c r="E2846" t="s">
        <v>141</v>
      </c>
      <c r="F2846" t="s">
        <v>8280</v>
      </c>
      <c r="G2846" t="s">
        <v>134</v>
      </c>
      <c r="H2846" t="s">
        <v>135</v>
      </c>
      <c r="I2846" t="s">
        <v>136</v>
      </c>
      <c r="J2846" t="s">
        <v>137</v>
      </c>
      <c r="K2846" t="s">
        <v>138</v>
      </c>
      <c r="L2846" t="s">
        <v>8281</v>
      </c>
      <c r="M2846" t="s">
        <v>8282</v>
      </c>
      <c r="N2846">
        <v>5.7500000000000002E-2</v>
      </c>
      <c r="O2846">
        <v>10</v>
      </c>
      <c r="P2846">
        <v>5562</v>
      </c>
      <c r="Q2846">
        <v>5</v>
      </c>
      <c r="R2846">
        <v>529</v>
      </c>
      <c r="S2846">
        <v>40</v>
      </c>
      <c r="T2846">
        <v>1273</v>
      </c>
      <c r="U2846">
        <v>5</v>
      </c>
      <c r="V2846">
        <v>1</v>
      </c>
      <c r="W2846">
        <v>15.286073523846452</v>
      </c>
      <c r="X2846">
        <v>100.03279201193952</v>
      </c>
      <c r="Y2846">
        <v>0.85107930525603004</v>
      </c>
      <c r="Z2846">
        <v>12.869821667099224</v>
      </c>
      <c r="AA2846">
        <v>34.06056246351811</v>
      </c>
      <c r="AB2846">
        <v>76.319704371255227</v>
      </c>
      <c r="AC2846">
        <v>7.64457188023776</v>
      </c>
      <c r="AD2846">
        <v>0.82957644201778502</v>
      </c>
      <c r="AE2846">
        <v>247.89418166517009</v>
      </c>
    </row>
    <row r="2847" spans="1:31" x14ac:dyDescent="0.3">
      <c r="A2847">
        <v>2579419</v>
      </c>
      <c r="B2847">
        <v>1</v>
      </c>
      <c r="C2847" t="s">
        <v>81</v>
      </c>
      <c r="D2847" t="s">
        <v>118</v>
      </c>
      <c r="E2847" t="s">
        <v>184</v>
      </c>
      <c r="F2847" t="s">
        <v>8283</v>
      </c>
      <c r="G2847" t="s">
        <v>149</v>
      </c>
      <c r="H2847" t="s">
        <v>135</v>
      </c>
      <c r="I2847" t="s">
        <v>136</v>
      </c>
      <c r="J2847" t="s">
        <v>137</v>
      </c>
      <c r="K2847" t="s">
        <v>138</v>
      </c>
      <c r="L2847" t="s">
        <v>8284</v>
      </c>
      <c r="M2847" t="s">
        <v>8285</v>
      </c>
      <c r="N2847">
        <v>3.9991666659999998</v>
      </c>
      <c r="O2847">
        <v>0</v>
      </c>
      <c r="P2847">
        <v>0</v>
      </c>
      <c r="Q2847">
        <v>5</v>
      </c>
      <c r="R2847">
        <v>0</v>
      </c>
      <c r="S2847">
        <v>1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46.724938718160459</v>
      </c>
      <c r="Z2847">
        <v>0</v>
      </c>
      <c r="AA2847">
        <v>73.811803777192978</v>
      </c>
      <c r="AB2847">
        <v>0</v>
      </c>
      <c r="AC2847">
        <v>0</v>
      </c>
      <c r="AD2847">
        <v>0</v>
      </c>
      <c r="AE2847">
        <v>120.53674249535344</v>
      </c>
    </row>
    <row r="2848" spans="1:31" x14ac:dyDescent="0.3">
      <c r="A2848">
        <v>2579605</v>
      </c>
      <c r="B2848">
        <v>1</v>
      </c>
      <c r="C2848" t="s">
        <v>80</v>
      </c>
      <c r="D2848" t="s">
        <v>92</v>
      </c>
      <c r="E2848" t="s">
        <v>184</v>
      </c>
      <c r="F2848" t="s">
        <v>8286</v>
      </c>
      <c r="G2848" t="s">
        <v>149</v>
      </c>
      <c r="H2848" t="s">
        <v>135</v>
      </c>
      <c r="I2848" t="s">
        <v>136</v>
      </c>
      <c r="J2848" t="s">
        <v>137</v>
      </c>
      <c r="K2848" t="s">
        <v>138</v>
      </c>
      <c r="L2848" t="s">
        <v>8287</v>
      </c>
      <c r="M2848" t="s">
        <v>8288</v>
      </c>
      <c r="N2848">
        <v>1.7694444439999999</v>
      </c>
      <c r="O2848">
        <v>0</v>
      </c>
      <c r="P2848">
        <v>60</v>
      </c>
      <c r="Q2848">
        <v>0</v>
      </c>
      <c r="R2848">
        <v>27</v>
      </c>
      <c r="S2848">
        <v>0</v>
      </c>
      <c r="T2848">
        <v>9</v>
      </c>
      <c r="U2848">
        <v>0</v>
      </c>
      <c r="V2848">
        <v>0</v>
      </c>
      <c r="W2848">
        <v>0</v>
      </c>
      <c r="X2848">
        <v>19.40172273142133</v>
      </c>
      <c r="Y2848">
        <v>0</v>
      </c>
      <c r="Z2848">
        <v>7.7857998669149246</v>
      </c>
      <c r="AA2848">
        <v>0</v>
      </c>
      <c r="AB2848">
        <v>29.981979049449528</v>
      </c>
      <c r="AC2848">
        <v>0</v>
      </c>
      <c r="AD2848">
        <v>0</v>
      </c>
      <c r="AE2848">
        <v>57.169501647785779</v>
      </c>
    </row>
    <row r="2849" spans="1:31" x14ac:dyDescent="0.3">
      <c r="A2849">
        <v>2579250</v>
      </c>
      <c r="B2849">
        <v>1</v>
      </c>
      <c r="C2849" t="s">
        <v>81</v>
      </c>
      <c r="D2849" t="s">
        <v>127</v>
      </c>
      <c r="E2849" t="s">
        <v>155</v>
      </c>
      <c r="F2849" t="s">
        <v>8289</v>
      </c>
      <c r="G2849" t="s">
        <v>301</v>
      </c>
      <c r="H2849" t="s">
        <v>157</v>
      </c>
      <c r="I2849" t="s">
        <v>136</v>
      </c>
      <c r="J2849" t="s">
        <v>137</v>
      </c>
      <c r="K2849" t="s">
        <v>144</v>
      </c>
      <c r="L2849" t="s">
        <v>8290</v>
      </c>
      <c r="M2849" t="s">
        <v>8291</v>
      </c>
      <c r="N2849">
        <v>7.6644444439999999</v>
      </c>
      <c r="O2849">
        <v>0</v>
      </c>
      <c r="P2849">
        <v>92</v>
      </c>
      <c r="Q2849">
        <v>0</v>
      </c>
      <c r="R2849">
        <v>1</v>
      </c>
      <c r="S2849">
        <v>0</v>
      </c>
      <c r="T2849">
        <v>7</v>
      </c>
      <c r="U2849">
        <v>0</v>
      </c>
      <c r="V2849">
        <v>0</v>
      </c>
      <c r="W2849">
        <v>0</v>
      </c>
      <c r="X2849">
        <v>202.64093066814598</v>
      </c>
      <c r="Y2849">
        <v>0</v>
      </c>
      <c r="Z2849">
        <v>2.0910134794813337E-2</v>
      </c>
      <c r="AA2849">
        <v>0</v>
      </c>
      <c r="AB2849">
        <v>43.794466346587974</v>
      </c>
      <c r="AC2849">
        <v>0</v>
      </c>
      <c r="AD2849">
        <v>0</v>
      </c>
      <c r="AE2849">
        <v>246.45630714952875</v>
      </c>
    </row>
    <row r="2850" spans="1:31" x14ac:dyDescent="0.3">
      <c r="A2850">
        <v>2579413</v>
      </c>
      <c r="B2850">
        <v>1</v>
      </c>
      <c r="C2850" t="s">
        <v>81</v>
      </c>
      <c r="D2850" t="s">
        <v>118</v>
      </c>
      <c r="E2850" t="s">
        <v>175</v>
      </c>
      <c r="F2850" t="s">
        <v>8292</v>
      </c>
      <c r="G2850" t="s">
        <v>213</v>
      </c>
      <c r="H2850" t="s">
        <v>157</v>
      </c>
      <c r="I2850" t="s">
        <v>136</v>
      </c>
      <c r="J2850" t="s">
        <v>137</v>
      </c>
      <c r="K2850" t="s">
        <v>138</v>
      </c>
      <c r="L2850" t="s">
        <v>8293</v>
      </c>
      <c r="M2850" t="s">
        <v>8294</v>
      </c>
      <c r="N2850">
        <v>0.53805555500000002</v>
      </c>
      <c r="O2850">
        <v>0</v>
      </c>
      <c r="P2850">
        <v>6</v>
      </c>
      <c r="Q2850">
        <v>0</v>
      </c>
      <c r="R2850">
        <v>0</v>
      </c>
      <c r="S2850">
        <v>0</v>
      </c>
      <c r="T2850">
        <v>8</v>
      </c>
      <c r="U2850">
        <v>0</v>
      </c>
      <c r="V2850">
        <v>0</v>
      </c>
      <c r="W2850">
        <v>0</v>
      </c>
      <c r="X2850">
        <v>0.33897450138714497</v>
      </c>
      <c r="Y2850">
        <v>0</v>
      </c>
      <c r="Z2850">
        <v>0</v>
      </c>
      <c r="AA2850">
        <v>0</v>
      </c>
      <c r="AB2850">
        <v>4.2049681777307102</v>
      </c>
      <c r="AC2850">
        <v>0</v>
      </c>
      <c r="AD2850">
        <v>0</v>
      </c>
      <c r="AE2850">
        <v>4.5439426791178548</v>
      </c>
    </row>
    <row r="2851" spans="1:31" x14ac:dyDescent="0.3">
      <c r="A2851">
        <v>2579164</v>
      </c>
      <c r="B2851">
        <v>1</v>
      </c>
      <c r="C2851" t="s">
        <v>80</v>
      </c>
      <c r="D2851" t="s">
        <v>105</v>
      </c>
      <c r="E2851" t="s">
        <v>141</v>
      </c>
      <c r="F2851" t="s">
        <v>5695</v>
      </c>
      <c r="G2851" t="s">
        <v>134</v>
      </c>
      <c r="H2851" t="s">
        <v>135</v>
      </c>
      <c r="I2851" t="s">
        <v>136</v>
      </c>
      <c r="J2851" t="s">
        <v>137</v>
      </c>
      <c r="K2851" t="s">
        <v>138</v>
      </c>
      <c r="L2851" t="s">
        <v>8295</v>
      </c>
      <c r="M2851" t="s">
        <v>8296</v>
      </c>
      <c r="N2851">
        <v>0.149166666</v>
      </c>
      <c r="O2851">
        <v>0</v>
      </c>
      <c r="P2851">
        <v>4267</v>
      </c>
      <c r="Q2851">
        <v>0</v>
      </c>
      <c r="R2851">
        <v>1</v>
      </c>
      <c r="S2851">
        <v>0</v>
      </c>
      <c r="T2851">
        <v>279</v>
      </c>
      <c r="U2851">
        <v>0</v>
      </c>
      <c r="V2851">
        <v>1</v>
      </c>
      <c r="W2851">
        <v>0</v>
      </c>
      <c r="X2851">
        <v>107.75821073988145</v>
      </c>
      <c r="Y2851">
        <v>0</v>
      </c>
      <c r="Z2851">
        <v>8.7556211898333347E-3</v>
      </c>
      <c r="AA2851">
        <v>0</v>
      </c>
      <c r="AB2851">
        <v>38.523849297058476</v>
      </c>
      <c r="AC2851">
        <v>0</v>
      </c>
      <c r="AD2851">
        <v>0.20355432976060006</v>
      </c>
      <c r="AE2851">
        <v>146.49436998789037</v>
      </c>
    </row>
    <row r="2852" spans="1:31" x14ac:dyDescent="0.3">
      <c r="A2852">
        <v>2579310</v>
      </c>
      <c r="B2852">
        <v>1</v>
      </c>
      <c r="C2852" t="s">
        <v>80</v>
      </c>
      <c r="D2852" t="s">
        <v>96</v>
      </c>
      <c r="E2852" t="s">
        <v>166</v>
      </c>
      <c r="F2852" t="s">
        <v>8297</v>
      </c>
      <c r="G2852" t="s">
        <v>168</v>
      </c>
      <c r="H2852" t="s">
        <v>157</v>
      </c>
      <c r="I2852" t="s">
        <v>136</v>
      </c>
      <c r="J2852" t="s">
        <v>137</v>
      </c>
      <c r="K2852" t="s">
        <v>138</v>
      </c>
      <c r="L2852" t="s">
        <v>8298</v>
      </c>
      <c r="M2852" t="s">
        <v>8299</v>
      </c>
      <c r="N2852">
        <v>1.481666666</v>
      </c>
      <c r="O2852">
        <v>0</v>
      </c>
      <c r="P2852">
        <v>1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0.17659938819793669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0.17659938819793669</v>
      </c>
    </row>
    <row r="2853" spans="1:31" x14ac:dyDescent="0.3">
      <c r="A2853">
        <v>2579456</v>
      </c>
      <c r="B2853">
        <v>1</v>
      </c>
      <c r="C2853" t="s">
        <v>81</v>
      </c>
      <c r="D2853" t="s">
        <v>113</v>
      </c>
      <c r="E2853" t="s">
        <v>155</v>
      </c>
      <c r="F2853" t="s">
        <v>4604</v>
      </c>
      <c r="G2853" t="s">
        <v>206</v>
      </c>
      <c r="H2853" t="s">
        <v>157</v>
      </c>
      <c r="I2853" t="s">
        <v>136</v>
      </c>
      <c r="J2853" t="s">
        <v>137</v>
      </c>
      <c r="K2853" t="s">
        <v>138</v>
      </c>
      <c r="L2853" t="s">
        <v>8300</v>
      </c>
      <c r="M2853" t="s">
        <v>8301</v>
      </c>
      <c r="N2853">
        <v>0.60750000000000004</v>
      </c>
      <c r="O2853">
        <v>0</v>
      </c>
      <c r="P2853">
        <v>22</v>
      </c>
      <c r="Q2853">
        <v>0</v>
      </c>
      <c r="R2853">
        <v>15</v>
      </c>
      <c r="S2853">
        <v>0</v>
      </c>
      <c r="T2853">
        <v>48</v>
      </c>
      <c r="U2853">
        <v>0</v>
      </c>
      <c r="V2853">
        <v>0</v>
      </c>
      <c r="W2853">
        <v>0</v>
      </c>
      <c r="X2853">
        <v>1.9874820446319643</v>
      </c>
      <c r="Y2853">
        <v>0</v>
      </c>
      <c r="Z2853">
        <v>2.51885890944776</v>
      </c>
      <c r="AA2853">
        <v>0</v>
      </c>
      <c r="AB2853">
        <v>59.685192956615481</v>
      </c>
      <c r="AC2853">
        <v>0</v>
      </c>
      <c r="AD2853">
        <v>0</v>
      </c>
      <c r="AE2853">
        <v>64.191533910695199</v>
      </c>
    </row>
    <row r="2854" spans="1:31" x14ac:dyDescent="0.3">
      <c r="A2854">
        <v>2579210</v>
      </c>
      <c r="B2854">
        <v>1</v>
      </c>
      <c r="C2854" t="s">
        <v>80</v>
      </c>
      <c r="D2854" t="s">
        <v>100</v>
      </c>
      <c r="E2854" t="s">
        <v>132</v>
      </c>
      <c r="F2854" t="s">
        <v>8302</v>
      </c>
      <c r="G2854" t="s">
        <v>301</v>
      </c>
      <c r="H2854" t="s">
        <v>135</v>
      </c>
      <c r="I2854" t="s">
        <v>136</v>
      </c>
      <c r="J2854" t="s">
        <v>137</v>
      </c>
      <c r="K2854" t="s">
        <v>144</v>
      </c>
      <c r="L2854" t="s">
        <v>8303</v>
      </c>
      <c r="M2854" t="s">
        <v>8304</v>
      </c>
      <c r="N2854">
        <v>6.4402777770000004</v>
      </c>
      <c r="O2854">
        <v>18</v>
      </c>
      <c r="P2854">
        <v>6163</v>
      </c>
      <c r="Q2854">
        <v>314</v>
      </c>
      <c r="R2854">
        <v>1358</v>
      </c>
      <c r="S2854">
        <v>67</v>
      </c>
      <c r="T2854">
        <v>1025</v>
      </c>
      <c r="U2854">
        <v>2</v>
      </c>
      <c r="V2854">
        <v>2</v>
      </c>
      <c r="W2854">
        <v>157.95997462153059</v>
      </c>
      <c r="X2854">
        <v>8743.7562271569768</v>
      </c>
      <c r="Y2854">
        <v>9522.4790860017056</v>
      </c>
      <c r="Z2854">
        <v>11134.479277468534</v>
      </c>
      <c r="AA2854">
        <v>2802.4336378937028</v>
      </c>
      <c r="AB2854">
        <v>6085.6583263519624</v>
      </c>
      <c r="AC2854">
        <v>2459.5733558374072</v>
      </c>
      <c r="AD2854">
        <v>60.468973034976798</v>
      </c>
      <c r="AE2854">
        <v>40966.808858366792</v>
      </c>
    </row>
    <row r="2855" spans="1:31" x14ac:dyDescent="0.3">
      <c r="A2855">
        <v>2579751</v>
      </c>
      <c r="B2855">
        <v>1</v>
      </c>
      <c r="C2855" t="s">
        <v>80</v>
      </c>
      <c r="D2855" t="s">
        <v>110</v>
      </c>
      <c r="E2855" t="s">
        <v>166</v>
      </c>
      <c r="F2855" t="s">
        <v>8305</v>
      </c>
      <c r="G2855" t="s">
        <v>198</v>
      </c>
      <c r="H2855" t="s">
        <v>157</v>
      </c>
      <c r="I2855" t="s">
        <v>136</v>
      </c>
      <c r="J2855" t="s">
        <v>137</v>
      </c>
      <c r="K2855" t="s">
        <v>138</v>
      </c>
      <c r="L2855" t="s">
        <v>8306</v>
      </c>
      <c r="M2855" t="s">
        <v>8307</v>
      </c>
      <c r="N2855">
        <v>3.2838888879999999</v>
      </c>
      <c r="O2855">
        <v>0</v>
      </c>
      <c r="P2855">
        <v>1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1.2593216122778701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1.2593216122778701</v>
      </c>
    </row>
    <row r="2856" spans="1:31" x14ac:dyDescent="0.3">
      <c r="A2856">
        <v>2579101</v>
      </c>
      <c r="B2856">
        <v>1</v>
      </c>
      <c r="C2856" t="s">
        <v>80</v>
      </c>
      <c r="D2856" t="s">
        <v>90</v>
      </c>
      <c r="E2856" t="s">
        <v>132</v>
      </c>
      <c r="F2856" t="s">
        <v>8308</v>
      </c>
      <c r="G2856" t="s">
        <v>318</v>
      </c>
      <c r="H2856" t="s">
        <v>276</v>
      </c>
      <c r="I2856" t="s">
        <v>136</v>
      </c>
      <c r="J2856" t="s">
        <v>137</v>
      </c>
      <c r="K2856" t="s">
        <v>144</v>
      </c>
      <c r="L2856" t="s">
        <v>8309</v>
      </c>
      <c r="M2856" t="s">
        <v>8310</v>
      </c>
      <c r="N2856">
        <v>0.18444444400000001</v>
      </c>
      <c r="O2856">
        <v>0</v>
      </c>
      <c r="P2856">
        <v>0</v>
      </c>
      <c r="Q2856">
        <v>0</v>
      </c>
      <c r="R2856">
        <v>0</v>
      </c>
      <c r="S2856">
        <v>1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18.552793276387998</v>
      </c>
      <c r="AB2856">
        <v>0</v>
      </c>
      <c r="AC2856">
        <v>0</v>
      </c>
      <c r="AD2856">
        <v>0</v>
      </c>
      <c r="AE2856">
        <v>18.552793276387998</v>
      </c>
    </row>
    <row r="2857" spans="1:31" x14ac:dyDescent="0.3">
      <c r="A2857">
        <v>2579293</v>
      </c>
      <c r="B2857">
        <v>1</v>
      </c>
      <c r="C2857" t="s">
        <v>80</v>
      </c>
      <c r="D2857" t="s">
        <v>109</v>
      </c>
      <c r="E2857" t="s">
        <v>155</v>
      </c>
      <c r="F2857" t="s">
        <v>8311</v>
      </c>
      <c r="G2857" t="s">
        <v>301</v>
      </c>
      <c r="H2857" t="s">
        <v>157</v>
      </c>
      <c r="I2857" t="s">
        <v>136</v>
      </c>
      <c r="J2857" t="s">
        <v>137</v>
      </c>
      <c r="K2857" t="s">
        <v>144</v>
      </c>
      <c r="L2857" t="s">
        <v>8312</v>
      </c>
      <c r="M2857" t="s">
        <v>8313</v>
      </c>
      <c r="N2857">
        <v>3.4080555549999998</v>
      </c>
      <c r="O2857">
        <v>0</v>
      </c>
      <c r="P2857">
        <v>94</v>
      </c>
      <c r="Q2857">
        <v>0</v>
      </c>
      <c r="R2857">
        <v>23</v>
      </c>
      <c r="S2857">
        <v>0</v>
      </c>
      <c r="T2857">
        <v>33</v>
      </c>
      <c r="U2857">
        <v>0</v>
      </c>
      <c r="V2857">
        <v>0</v>
      </c>
      <c r="W2857">
        <v>0</v>
      </c>
      <c r="X2857">
        <v>42.374612353306098</v>
      </c>
      <c r="Y2857">
        <v>0</v>
      </c>
      <c r="Z2857">
        <v>44.605456757058327</v>
      </c>
      <c r="AA2857">
        <v>0</v>
      </c>
      <c r="AB2857">
        <v>66.374526956272533</v>
      </c>
      <c r="AC2857">
        <v>0</v>
      </c>
      <c r="AD2857">
        <v>0</v>
      </c>
      <c r="AE2857">
        <v>153.35459606663696</v>
      </c>
    </row>
    <row r="2858" spans="1:31" x14ac:dyDescent="0.3">
      <c r="A2858">
        <v>2579642</v>
      </c>
      <c r="B2858">
        <v>1</v>
      </c>
      <c r="C2858" t="s">
        <v>81</v>
      </c>
      <c r="D2858" t="s">
        <v>124</v>
      </c>
      <c r="E2858" t="s">
        <v>147</v>
      </c>
      <c r="F2858" t="s">
        <v>8314</v>
      </c>
      <c r="G2858" t="s">
        <v>134</v>
      </c>
      <c r="H2858" t="s">
        <v>135</v>
      </c>
      <c r="I2858" t="s">
        <v>136</v>
      </c>
      <c r="J2858" t="s">
        <v>137</v>
      </c>
      <c r="K2858" t="s">
        <v>138</v>
      </c>
      <c r="L2858" t="s">
        <v>8315</v>
      </c>
      <c r="M2858" t="s">
        <v>8316</v>
      </c>
      <c r="N2858">
        <v>3.9252777769999998</v>
      </c>
      <c r="O2858">
        <v>5</v>
      </c>
      <c r="P2858">
        <v>462</v>
      </c>
      <c r="Q2858">
        <v>136</v>
      </c>
      <c r="R2858">
        <v>156</v>
      </c>
      <c r="S2858">
        <v>11</v>
      </c>
      <c r="T2858">
        <v>39</v>
      </c>
      <c r="U2858">
        <v>3</v>
      </c>
      <c r="V2858">
        <v>0</v>
      </c>
      <c r="W2858">
        <v>140.21736102173475</v>
      </c>
      <c r="X2858">
        <v>396.44524518726672</v>
      </c>
      <c r="Y2858">
        <v>2571.2081946186499</v>
      </c>
      <c r="Z2858">
        <v>2150.1987971940453</v>
      </c>
      <c r="AA2858">
        <v>59.468207981986716</v>
      </c>
      <c r="AB2858">
        <v>137.54500261391652</v>
      </c>
      <c r="AC2858">
        <v>329.88249558453941</v>
      </c>
      <c r="AD2858">
        <v>0</v>
      </c>
      <c r="AE2858">
        <v>5784.96530420214</v>
      </c>
    </row>
    <row r="2859" spans="1:31" x14ac:dyDescent="0.3">
      <c r="A2859">
        <v>2579124</v>
      </c>
      <c r="B2859">
        <v>1</v>
      </c>
      <c r="C2859" t="s">
        <v>80</v>
      </c>
      <c r="D2859" t="s">
        <v>97</v>
      </c>
      <c r="E2859" t="s">
        <v>141</v>
      </c>
      <c r="F2859" t="s">
        <v>8317</v>
      </c>
      <c r="G2859" t="s">
        <v>134</v>
      </c>
      <c r="H2859" t="s">
        <v>135</v>
      </c>
      <c r="I2859" t="s">
        <v>136</v>
      </c>
      <c r="J2859" t="s">
        <v>137</v>
      </c>
      <c r="K2859" t="s">
        <v>138</v>
      </c>
      <c r="L2859" t="s">
        <v>8318</v>
      </c>
      <c r="M2859" t="s">
        <v>8319</v>
      </c>
      <c r="N2859">
        <v>0.63527777699999999</v>
      </c>
      <c r="O2859">
        <v>5</v>
      </c>
      <c r="P2859">
        <v>1767</v>
      </c>
      <c r="Q2859">
        <v>5</v>
      </c>
      <c r="R2859">
        <v>324</v>
      </c>
      <c r="S2859">
        <v>19</v>
      </c>
      <c r="T2859">
        <v>222</v>
      </c>
      <c r="U2859">
        <v>1</v>
      </c>
      <c r="V2859">
        <v>0</v>
      </c>
      <c r="W2859">
        <v>13.863256006714622</v>
      </c>
      <c r="X2859">
        <v>204.02196568152542</v>
      </c>
      <c r="Y2859">
        <v>1.424803257316646</v>
      </c>
      <c r="Z2859">
        <v>65.944001812066389</v>
      </c>
      <c r="AA2859">
        <v>30.515090313889964</v>
      </c>
      <c r="AB2859">
        <v>98.124185117753782</v>
      </c>
      <c r="AC2859">
        <v>76.814249624425813</v>
      </c>
      <c r="AD2859">
        <v>0</v>
      </c>
      <c r="AE2859">
        <v>490.70755181369265</v>
      </c>
    </row>
    <row r="2860" spans="1:31" x14ac:dyDescent="0.3">
      <c r="A2860">
        <v>2579771</v>
      </c>
      <c r="B2860">
        <v>1</v>
      </c>
      <c r="C2860" t="s">
        <v>81</v>
      </c>
      <c r="D2860" t="s">
        <v>128</v>
      </c>
      <c r="E2860" t="s">
        <v>166</v>
      </c>
      <c r="F2860" t="s">
        <v>8320</v>
      </c>
      <c r="G2860" t="s">
        <v>181</v>
      </c>
      <c r="H2860" t="s">
        <v>157</v>
      </c>
      <c r="I2860" t="s">
        <v>136</v>
      </c>
      <c r="J2860" t="s">
        <v>137</v>
      </c>
      <c r="K2860" t="s">
        <v>138</v>
      </c>
      <c r="L2860" t="s">
        <v>8321</v>
      </c>
      <c r="M2860" t="s">
        <v>8322</v>
      </c>
      <c r="N2860">
        <v>1.581111111</v>
      </c>
      <c r="O2860">
        <v>0</v>
      </c>
      <c r="P2860">
        <v>1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0.31721439996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0.31721439996</v>
      </c>
    </row>
    <row r="2861" spans="1:31" x14ac:dyDescent="0.3">
      <c r="A2861">
        <v>2579522</v>
      </c>
      <c r="B2861">
        <v>1</v>
      </c>
      <c r="C2861" t="s">
        <v>80</v>
      </c>
      <c r="D2861" t="s">
        <v>99</v>
      </c>
      <c r="E2861" t="s">
        <v>171</v>
      </c>
      <c r="F2861" t="s">
        <v>8323</v>
      </c>
      <c r="G2861" t="s">
        <v>190</v>
      </c>
      <c r="H2861" t="s">
        <v>157</v>
      </c>
      <c r="I2861" t="s">
        <v>136</v>
      </c>
      <c r="J2861" t="s">
        <v>137</v>
      </c>
      <c r="K2861" t="s">
        <v>138</v>
      </c>
      <c r="L2861" t="s">
        <v>8324</v>
      </c>
      <c r="M2861" t="s">
        <v>8325</v>
      </c>
      <c r="N2861">
        <v>1.733055555</v>
      </c>
      <c r="O2861">
        <v>0</v>
      </c>
      <c r="P2861">
        <v>54</v>
      </c>
      <c r="Q2861">
        <v>0</v>
      </c>
      <c r="R2861">
        <v>0</v>
      </c>
      <c r="S2861">
        <v>0</v>
      </c>
      <c r="T2861">
        <v>7</v>
      </c>
      <c r="U2861">
        <v>0</v>
      </c>
      <c r="V2861">
        <v>0</v>
      </c>
      <c r="W2861">
        <v>0</v>
      </c>
      <c r="X2861">
        <v>13.480976466811057</v>
      </c>
      <c r="Y2861">
        <v>0</v>
      </c>
      <c r="Z2861">
        <v>0</v>
      </c>
      <c r="AA2861">
        <v>0</v>
      </c>
      <c r="AB2861">
        <v>23.746573882432912</v>
      </c>
      <c r="AC2861">
        <v>0</v>
      </c>
      <c r="AD2861">
        <v>0</v>
      </c>
      <c r="AE2861">
        <v>37.22755034924397</v>
      </c>
    </row>
    <row r="2862" spans="1:31" x14ac:dyDescent="0.3">
      <c r="A2862">
        <v>2579273</v>
      </c>
      <c r="B2862">
        <v>1</v>
      </c>
      <c r="C2862" t="s">
        <v>81</v>
      </c>
      <c r="D2862" t="s">
        <v>128</v>
      </c>
      <c r="E2862" t="s">
        <v>166</v>
      </c>
      <c r="F2862" t="s">
        <v>8326</v>
      </c>
      <c r="G2862" t="s">
        <v>181</v>
      </c>
      <c r="H2862" t="s">
        <v>157</v>
      </c>
      <c r="I2862" t="s">
        <v>136</v>
      </c>
      <c r="J2862" t="s">
        <v>137</v>
      </c>
      <c r="K2862" t="s">
        <v>138</v>
      </c>
      <c r="L2862" t="s">
        <v>8327</v>
      </c>
      <c r="M2862" t="s">
        <v>8328</v>
      </c>
      <c r="N2862">
        <v>2.6408333329999998</v>
      </c>
      <c r="O2862">
        <v>0</v>
      </c>
      <c r="P2862">
        <v>8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2.4359373332728502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2.4359373332728502</v>
      </c>
    </row>
    <row r="2863" spans="1:31" x14ac:dyDescent="0.3">
      <c r="A2863">
        <v>2579144</v>
      </c>
      <c r="B2863">
        <v>1</v>
      </c>
      <c r="C2863" t="s">
        <v>81</v>
      </c>
      <c r="D2863" t="s">
        <v>120</v>
      </c>
      <c r="E2863" t="s">
        <v>147</v>
      </c>
      <c r="F2863" t="s">
        <v>3797</v>
      </c>
      <c r="G2863" t="s">
        <v>134</v>
      </c>
      <c r="H2863" t="s">
        <v>135</v>
      </c>
      <c r="I2863" t="s">
        <v>136</v>
      </c>
      <c r="J2863" t="s">
        <v>137</v>
      </c>
      <c r="K2863" t="s">
        <v>138</v>
      </c>
      <c r="L2863" t="s">
        <v>8329</v>
      </c>
      <c r="M2863" t="s">
        <v>8330</v>
      </c>
      <c r="N2863">
        <v>2.1883333330000001</v>
      </c>
      <c r="O2863">
        <v>0</v>
      </c>
      <c r="P2863">
        <v>1099</v>
      </c>
      <c r="Q2863">
        <v>0</v>
      </c>
      <c r="R2863">
        <v>25</v>
      </c>
      <c r="S2863">
        <v>0</v>
      </c>
      <c r="T2863">
        <v>144</v>
      </c>
      <c r="U2863">
        <v>0</v>
      </c>
      <c r="V2863">
        <v>0</v>
      </c>
      <c r="W2863">
        <v>0</v>
      </c>
      <c r="X2863">
        <v>291.26784734422125</v>
      </c>
      <c r="Y2863">
        <v>0</v>
      </c>
      <c r="Z2863">
        <v>12.368100351494443</v>
      </c>
      <c r="AA2863">
        <v>0</v>
      </c>
      <c r="AB2863">
        <v>104.64063985860639</v>
      </c>
      <c r="AC2863">
        <v>0</v>
      </c>
      <c r="AD2863">
        <v>0</v>
      </c>
      <c r="AE2863">
        <v>408.27658755432208</v>
      </c>
    </row>
    <row r="2864" spans="1:31" x14ac:dyDescent="0.3">
      <c r="A2864">
        <v>2579187</v>
      </c>
      <c r="B2864">
        <v>1</v>
      </c>
      <c r="C2864" t="s">
        <v>80</v>
      </c>
      <c r="D2864" t="s">
        <v>107</v>
      </c>
      <c r="E2864" t="s">
        <v>141</v>
      </c>
      <c r="F2864" t="s">
        <v>8331</v>
      </c>
      <c r="G2864" t="s">
        <v>134</v>
      </c>
      <c r="H2864" t="s">
        <v>135</v>
      </c>
      <c r="I2864" t="s">
        <v>136</v>
      </c>
      <c r="J2864" t="s">
        <v>137</v>
      </c>
      <c r="K2864" t="s">
        <v>138</v>
      </c>
      <c r="L2864" t="s">
        <v>8332</v>
      </c>
      <c r="M2864" t="s">
        <v>8333</v>
      </c>
      <c r="N2864">
        <v>6.9166666000000002E-2</v>
      </c>
      <c r="O2864">
        <v>3</v>
      </c>
      <c r="P2864">
        <v>1902</v>
      </c>
      <c r="Q2864">
        <v>5</v>
      </c>
      <c r="R2864">
        <v>15</v>
      </c>
      <c r="S2864">
        <v>11</v>
      </c>
      <c r="T2864">
        <v>281</v>
      </c>
      <c r="U2864">
        <v>0</v>
      </c>
      <c r="V2864">
        <v>1</v>
      </c>
      <c r="W2864">
        <v>2.9565965563247754</v>
      </c>
      <c r="X2864">
        <v>20.593881966211569</v>
      </c>
      <c r="Y2864">
        <v>62.135117180440382</v>
      </c>
      <c r="Z2864">
        <v>0.37097853678827997</v>
      </c>
      <c r="AA2864">
        <v>6.5166365142588329</v>
      </c>
      <c r="AB2864">
        <v>12.869524943120998</v>
      </c>
      <c r="AC2864">
        <v>0</v>
      </c>
      <c r="AD2864">
        <v>1.1623409396727</v>
      </c>
      <c r="AE2864">
        <v>106.60507663681754</v>
      </c>
    </row>
    <row r="2865" spans="1:31" x14ac:dyDescent="0.3">
      <c r="A2865">
        <v>2579436</v>
      </c>
      <c r="B2865">
        <v>1</v>
      </c>
      <c r="C2865" t="s">
        <v>81</v>
      </c>
      <c r="D2865" t="s">
        <v>123</v>
      </c>
      <c r="E2865" t="s">
        <v>184</v>
      </c>
      <c r="F2865" t="s">
        <v>8334</v>
      </c>
      <c r="G2865" t="s">
        <v>301</v>
      </c>
      <c r="H2865" t="s">
        <v>135</v>
      </c>
      <c r="I2865" t="s">
        <v>136</v>
      </c>
      <c r="J2865" t="s">
        <v>137</v>
      </c>
      <c r="K2865" t="s">
        <v>144</v>
      </c>
      <c r="L2865" t="s">
        <v>8335</v>
      </c>
      <c r="M2865" t="s">
        <v>8336</v>
      </c>
      <c r="N2865">
        <v>2.1711111110000001</v>
      </c>
      <c r="O2865">
        <v>0</v>
      </c>
      <c r="P2865">
        <v>201</v>
      </c>
      <c r="Q2865">
        <v>0</v>
      </c>
      <c r="R2865">
        <v>1</v>
      </c>
      <c r="S2865">
        <v>0</v>
      </c>
      <c r="T2865">
        <v>3</v>
      </c>
      <c r="U2865">
        <v>0</v>
      </c>
      <c r="V2865">
        <v>0</v>
      </c>
      <c r="W2865">
        <v>0</v>
      </c>
      <c r="X2865">
        <v>87.366808974101133</v>
      </c>
      <c r="Y2865">
        <v>0</v>
      </c>
      <c r="Z2865">
        <v>0</v>
      </c>
      <c r="AA2865">
        <v>0</v>
      </c>
      <c r="AB2865">
        <v>7.9934172037951994</v>
      </c>
      <c r="AC2865">
        <v>0</v>
      </c>
      <c r="AD2865">
        <v>0</v>
      </c>
      <c r="AE2865">
        <v>95.360226177896337</v>
      </c>
    </row>
    <row r="2866" spans="1:31" x14ac:dyDescent="0.3">
      <c r="A2866">
        <v>2579330</v>
      </c>
      <c r="B2866">
        <v>1</v>
      </c>
      <c r="C2866" t="s">
        <v>81</v>
      </c>
      <c r="D2866" t="s">
        <v>118</v>
      </c>
      <c r="E2866" t="s">
        <v>184</v>
      </c>
      <c r="F2866" t="s">
        <v>8337</v>
      </c>
      <c r="G2866" t="s">
        <v>149</v>
      </c>
      <c r="H2866" t="s">
        <v>135</v>
      </c>
      <c r="I2866" t="s">
        <v>136</v>
      </c>
      <c r="J2866" t="s">
        <v>137</v>
      </c>
      <c r="K2866" t="s">
        <v>138</v>
      </c>
      <c r="L2866" t="s">
        <v>8338</v>
      </c>
      <c r="M2866" t="s">
        <v>8339</v>
      </c>
      <c r="N2866">
        <v>2.1780555549999998</v>
      </c>
      <c r="O2866">
        <v>0</v>
      </c>
      <c r="P2866">
        <v>0</v>
      </c>
      <c r="Q2866">
        <v>0</v>
      </c>
      <c r="R2866">
        <v>8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40.736470768533152</v>
      </c>
      <c r="AA2866">
        <v>0</v>
      </c>
      <c r="AB2866">
        <v>0</v>
      </c>
      <c r="AC2866">
        <v>0</v>
      </c>
      <c r="AD2866">
        <v>0</v>
      </c>
      <c r="AE2866">
        <v>40.736470768533152</v>
      </c>
    </row>
    <row r="2867" spans="1:31" x14ac:dyDescent="0.3">
      <c r="A2867">
        <v>2579336</v>
      </c>
      <c r="B2867">
        <v>1</v>
      </c>
      <c r="C2867" t="s">
        <v>81</v>
      </c>
      <c r="D2867" t="s">
        <v>127</v>
      </c>
      <c r="E2867" t="s">
        <v>147</v>
      </c>
      <c r="F2867" t="s">
        <v>8340</v>
      </c>
      <c r="G2867" t="s">
        <v>134</v>
      </c>
      <c r="H2867" t="s">
        <v>135</v>
      </c>
      <c r="I2867" t="s">
        <v>136</v>
      </c>
      <c r="J2867" t="s">
        <v>137</v>
      </c>
      <c r="K2867" t="s">
        <v>138</v>
      </c>
      <c r="L2867" t="s">
        <v>8341</v>
      </c>
      <c r="M2867" t="s">
        <v>8342</v>
      </c>
      <c r="N2867">
        <v>0.17611111099999999</v>
      </c>
      <c r="O2867">
        <v>5</v>
      </c>
      <c r="P2867">
        <v>0</v>
      </c>
      <c r="Q2867">
        <v>32</v>
      </c>
      <c r="R2867">
        <v>0</v>
      </c>
      <c r="S2867">
        <v>5</v>
      </c>
      <c r="T2867">
        <v>0</v>
      </c>
      <c r="U2867">
        <v>2</v>
      </c>
      <c r="V2867">
        <v>0</v>
      </c>
      <c r="W2867">
        <v>0.20046319199999998</v>
      </c>
      <c r="X2867">
        <v>0</v>
      </c>
      <c r="Y2867">
        <v>7.6231578248066798</v>
      </c>
      <c r="Z2867">
        <v>0</v>
      </c>
      <c r="AA2867">
        <v>2.874736324536864</v>
      </c>
      <c r="AB2867">
        <v>0</v>
      </c>
      <c r="AC2867">
        <v>7.6760198087104357</v>
      </c>
      <c r="AD2867">
        <v>0</v>
      </c>
      <c r="AE2867">
        <v>18.374377150053981</v>
      </c>
    </row>
    <row r="2868" spans="1:31" x14ac:dyDescent="0.3">
      <c r="A2868">
        <v>2579728</v>
      </c>
      <c r="B2868">
        <v>1</v>
      </c>
      <c r="C2868" t="s">
        <v>80</v>
      </c>
      <c r="D2868" t="s">
        <v>98</v>
      </c>
      <c r="E2868" t="s">
        <v>166</v>
      </c>
      <c r="F2868" t="s">
        <v>8343</v>
      </c>
      <c r="G2868" t="s">
        <v>168</v>
      </c>
      <c r="H2868" t="s">
        <v>157</v>
      </c>
      <c r="I2868" t="s">
        <v>136</v>
      </c>
      <c r="J2868" t="s">
        <v>137</v>
      </c>
      <c r="K2868" t="s">
        <v>138</v>
      </c>
      <c r="L2868" t="s">
        <v>8344</v>
      </c>
      <c r="M2868" t="s">
        <v>8345</v>
      </c>
      <c r="N2868">
        <v>2.4769444439999999</v>
      </c>
      <c r="O2868">
        <v>0</v>
      </c>
      <c r="P2868">
        <v>1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0.95802563428380005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0.95802563428380005</v>
      </c>
    </row>
    <row r="2869" spans="1:31" x14ac:dyDescent="0.3">
      <c r="A2869">
        <v>2579479</v>
      </c>
      <c r="B2869">
        <v>1</v>
      </c>
      <c r="C2869" t="s">
        <v>80</v>
      </c>
      <c r="D2869" t="s">
        <v>107</v>
      </c>
      <c r="E2869" t="s">
        <v>166</v>
      </c>
      <c r="F2869" t="s">
        <v>8346</v>
      </c>
      <c r="G2869" t="s">
        <v>181</v>
      </c>
      <c r="H2869" t="s">
        <v>157</v>
      </c>
      <c r="I2869" t="s">
        <v>136</v>
      </c>
      <c r="J2869" t="s">
        <v>137</v>
      </c>
      <c r="K2869" t="s">
        <v>138</v>
      </c>
      <c r="L2869" t="s">
        <v>8347</v>
      </c>
      <c r="M2869" t="s">
        <v>8348</v>
      </c>
      <c r="N2869">
        <v>1.125</v>
      </c>
      <c r="O2869">
        <v>0</v>
      </c>
      <c r="P2869">
        <v>10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1.3940691153115348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1.3940691153115348</v>
      </c>
    </row>
    <row r="2870" spans="1:31" x14ac:dyDescent="0.3">
      <c r="A2870">
        <v>2579539</v>
      </c>
      <c r="B2870">
        <v>1</v>
      </c>
      <c r="C2870" t="s">
        <v>81</v>
      </c>
      <c r="D2870" t="s">
        <v>115</v>
      </c>
      <c r="E2870" t="s">
        <v>147</v>
      </c>
      <c r="F2870" t="s">
        <v>6965</v>
      </c>
      <c r="G2870" t="s">
        <v>134</v>
      </c>
      <c r="H2870" t="s">
        <v>135</v>
      </c>
      <c r="I2870" t="s">
        <v>136</v>
      </c>
      <c r="J2870" t="s">
        <v>137</v>
      </c>
      <c r="K2870" t="s">
        <v>138</v>
      </c>
      <c r="L2870" t="s">
        <v>8349</v>
      </c>
      <c r="M2870" t="s">
        <v>8350</v>
      </c>
      <c r="N2870">
        <v>0.14861111099999999</v>
      </c>
      <c r="O2870">
        <v>4</v>
      </c>
      <c r="P2870">
        <v>1195</v>
      </c>
      <c r="Q2870">
        <v>3</v>
      </c>
      <c r="R2870">
        <v>143</v>
      </c>
      <c r="S2870">
        <v>3</v>
      </c>
      <c r="T2870">
        <v>75</v>
      </c>
      <c r="U2870">
        <v>0</v>
      </c>
      <c r="V2870">
        <v>0</v>
      </c>
      <c r="W2870">
        <v>0.13196232959999998</v>
      </c>
      <c r="X2870">
        <v>15.198394733316656</v>
      </c>
      <c r="Y2870">
        <v>0.85055132846002501</v>
      </c>
      <c r="Z2870">
        <v>9.5968242088430138</v>
      </c>
      <c r="AA2870">
        <v>0.78979951861966669</v>
      </c>
      <c r="AB2870">
        <v>3.4420177831611665</v>
      </c>
      <c r="AC2870">
        <v>0</v>
      </c>
      <c r="AD2870">
        <v>0</v>
      </c>
      <c r="AE2870">
        <v>30.009549902000529</v>
      </c>
    </row>
    <row r="2871" spans="1:31" x14ac:dyDescent="0.3">
      <c r="A2871">
        <v>2579230</v>
      </c>
      <c r="B2871">
        <v>1</v>
      </c>
      <c r="C2871" t="s">
        <v>81</v>
      </c>
      <c r="D2871" t="s">
        <v>119</v>
      </c>
      <c r="E2871" t="s">
        <v>166</v>
      </c>
      <c r="F2871" t="s">
        <v>8351</v>
      </c>
      <c r="G2871" t="s">
        <v>198</v>
      </c>
      <c r="H2871" t="s">
        <v>157</v>
      </c>
      <c r="I2871" t="s">
        <v>136</v>
      </c>
      <c r="J2871" t="s">
        <v>137</v>
      </c>
      <c r="K2871" t="s">
        <v>138</v>
      </c>
      <c r="L2871" t="s">
        <v>8352</v>
      </c>
      <c r="M2871" t="s">
        <v>8353</v>
      </c>
      <c r="N2871">
        <v>0.45388888799999999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1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6.3269205747908328E-2</v>
      </c>
      <c r="AC2871">
        <v>0</v>
      </c>
      <c r="AD2871">
        <v>0</v>
      </c>
      <c r="AE2871">
        <v>6.3269205747908328E-2</v>
      </c>
    </row>
    <row r="2872" spans="1:31" x14ac:dyDescent="0.3">
      <c r="A2872">
        <v>2579107</v>
      </c>
      <c r="B2872">
        <v>1</v>
      </c>
      <c r="C2872" t="s">
        <v>81</v>
      </c>
      <c r="D2872" t="s">
        <v>127</v>
      </c>
      <c r="E2872" t="s">
        <v>147</v>
      </c>
      <c r="F2872" t="s">
        <v>1498</v>
      </c>
      <c r="G2872" t="s">
        <v>134</v>
      </c>
      <c r="H2872" t="s">
        <v>135</v>
      </c>
      <c r="I2872" t="s">
        <v>136</v>
      </c>
      <c r="J2872" t="s">
        <v>137</v>
      </c>
      <c r="K2872" t="s">
        <v>138</v>
      </c>
      <c r="L2872" t="s">
        <v>8354</v>
      </c>
      <c r="M2872" t="s">
        <v>8355</v>
      </c>
      <c r="N2872">
        <v>2.5972222220000001</v>
      </c>
      <c r="O2872">
        <v>10</v>
      </c>
      <c r="P2872">
        <v>481</v>
      </c>
      <c r="Q2872">
        <v>79</v>
      </c>
      <c r="R2872">
        <v>84</v>
      </c>
      <c r="S2872">
        <v>18</v>
      </c>
      <c r="T2872">
        <v>40</v>
      </c>
      <c r="U2872">
        <v>4</v>
      </c>
      <c r="V2872">
        <v>0</v>
      </c>
      <c r="W2872">
        <v>3.5124353221208318</v>
      </c>
      <c r="X2872">
        <v>177.5862503625012</v>
      </c>
      <c r="Y2872">
        <v>344.59087061342206</v>
      </c>
      <c r="Z2872">
        <v>152.76843606683465</v>
      </c>
      <c r="AA2872">
        <v>1017.3889685385228</v>
      </c>
      <c r="AB2872">
        <v>17.79317682835627</v>
      </c>
      <c r="AC2872">
        <v>584.81926355990026</v>
      </c>
      <c r="AD2872">
        <v>0</v>
      </c>
      <c r="AE2872">
        <v>2298.4594012916577</v>
      </c>
    </row>
    <row r="2873" spans="1:31" x14ac:dyDescent="0.3">
      <c r="A2873">
        <v>2579462</v>
      </c>
      <c r="B2873">
        <v>1</v>
      </c>
      <c r="C2873" t="s">
        <v>81</v>
      </c>
      <c r="D2873" t="s">
        <v>128</v>
      </c>
      <c r="E2873" t="s">
        <v>171</v>
      </c>
      <c r="F2873" t="s">
        <v>8356</v>
      </c>
      <c r="G2873" t="s">
        <v>190</v>
      </c>
      <c r="H2873" t="s">
        <v>157</v>
      </c>
      <c r="I2873" t="s">
        <v>136</v>
      </c>
      <c r="J2873" t="s">
        <v>137</v>
      </c>
      <c r="K2873" t="s">
        <v>138</v>
      </c>
      <c r="L2873" t="s">
        <v>8357</v>
      </c>
      <c r="M2873" t="s">
        <v>8358</v>
      </c>
      <c r="N2873">
        <v>5.358055555</v>
      </c>
      <c r="O2873">
        <v>0</v>
      </c>
      <c r="P2873">
        <v>19</v>
      </c>
      <c r="Q2873">
        <v>0</v>
      </c>
      <c r="R2873">
        <v>0</v>
      </c>
      <c r="S2873">
        <v>0</v>
      </c>
      <c r="T2873">
        <v>3</v>
      </c>
      <c r="U2873">
        <v>0</v>
      </c>
      <c r="V2873">
        <v>0</v>
      </c>
      <c r="W2873">
        <v>0</v>
      </c>
      <c r="X2873">
        <v>12.268312116758553</v>
      </c>
      <c r="Y2873">
        <v>0</v>
      </c>
      <c r="Z2873">
        <v>0</v>
      </c>
      <c r="AA2873">
        <v>0</v>
      </c>
      <c r="AB2873">
        <v>2.6577313405516185</v>
      </c>
      <c r="AC2873">
        <v>0</v>
      </c>
      <c r="AD2873">
        <v>0</v>
      </c>
      <c r="AE2873">
        <v>14.926043457310172</v>
      </c>
    </row>
    <row r="2874" spans="1:31" x14ac:dyDescent="0.3">
      <c r="A2874">
        <v>2579499</v>
      </c>
      <c r="B2874">
        <v>1</v>
      </c>
      <c r="C2874" t="s">
        <v>81</v>
      </c>
      <c r="D2874" t="s">
        <v>115</v>
      </c>
      <c r="E2874" t="s">
        <v>171</v>
      </c>
      <c r="F2874" t="s">
        <v>8359</v>
      </c>
      <c r="G2874" t="s">
        <v>190</v>
      </c>
      <c r="H2874" t="s">
        <v>157</v>
      </c>
      <c r="I2874" t="s">
        <v>136</v>
      </c>
      <c r="J2874" t="s">
        <v>137</v>
      </c>
      <c r="K2874" t="s">
        <v>138</v>
      </c>
      <c r="L2874" t="s">
        <v>8360</v>
      </c>
      <c r="M2874" t="s">
        <v>8361</v>
      </c>
      <c r="N2874">
        <v>0.513055555</v>
      </c>
      <c r="O2874">
        <v>0</v>
      </c>
      <c r="P2874">
        <v>16</v>
      </c>
      <c r="Q2874">
        <v>0</v>
      </c>
      <c r="R2874">
        <v>7</v>
      </c>
      <c r="S2874">
        <v>0</v>
      </c>
      <c r="T2874">
        <v>2</v>
      </c>
      <c r="U2874">
        <v>0</v>
      </c>
      <c r="V2874">
        <v>0</v>
      </c>
      <c r="W2874">
        <v>0</v>
      </c>
      <c r="X2874">
        <v>0.98126326918297013</v>
      </c>
      <c r="Y2874">
        <v>0</v>
      </c>
      <c r="Z2874">
        <v>0.90648894115964174</v>
      </c>
      <c r="AA2874">
        <v>0</v>
      </c>
      <c r="AB2874">
        <v>1.699814198846213</v>
      </c>
      <c r="AC2874">
        <v>0</v>
      </c>
      <c r="AD2874">
        <v>0</v>
      </c>
      <c r="AE2874">
        <v>3.5875664091888249</v>
      </c>
    </row>
    <row r="2875" spans="1:31" x14ac:dyDescent="0.3">
      <c r="A2875">
        <v>2579645</v>
      </c>
      <c r="B2875">
        <v>1</v>
      </c>
      <c r="C2875" t="s">
        <v>80</v>
      </c>
      <c r="D2875" t="s">
        <v>95</v>
      </c>
      <c r="E2875" t="s">
        <v>184</v>
      </c>
      <c r="F2875" t="s">
        <v>8362</v>
      </c>
      <c r="G2875" t="s">
        <v>149</v>
      </c>
      <c r="H2875" t="s">
        <v>135</v>
      </c>
      <c r="I2875" t="s">
        <v>136</v>
      </c>
      <c r="J2875" t="s">
        <v>137</v>
      </c>
      <c r="K2875" t="s">
        <v>138</v>
      </c>
      <c r="L2875" t="s">
        <v>8363</v>
      </c>
      <c r="M2875" t="s">
        <v>8364</v>
      </c>
      <c r="N2875">
        <v>3.3088888879999998</v>
      </c>
      <c r="O2875">
        <v>0</v>
      </c>
      <c r="P2875">
        <v>82</v>
      </c>
      <c r="Q2875">
        <v>0</v>
      </c>
      <c r="R2875">
        <v>1</v>
      </c>
      <c r="S2875">
        <v>0</v>
      </c>
      <c r="T2875">
        <v>3</v>
      </c>
      <c r="U2875">
        <v>0</v>
      </c>
      <c r="V2875">
        <v>0</v>
      </c>
      <c r="W2875">
        <v>0</v>
      </c>
      <c r="X2875">
        <v>64.546127129608507</v>
      </c>
      <c r="Y2875">
        <v>0</v>
      </c>
      <c r="Z2875">
        <v>4.9963656170498032</v>
      </c>
      <c r="AA2875">
        <v>0</v>
      </c>
      <c r="AB2875">
        <v>4.2196680543128773</v>
      </c>
      <c r="AC2875">
        <v>0</v>
      </c>
      <c r="AD2875">
        <v>0</v>
      </c>
      <c r="AE2875">
        <v>73.762160800971188</v>
      </c>
    </row>
    <row r="2876" spans="1:31" x14ac:dyDescent="0.3">
      <c r="A2876">
        <v>2579290</v>
      </c>
      <c r="B2876">
        <v>1</v>
      </c>
      <c r="C2876" t="s">
        <v>80</v>
      </c>
      <c r="D2876" t="s">
        <v>99</v>
      </c>
      <c r="E2876" t="s">
        <v>184</v>
      </c>
      <c r="F2876" t="s">
        <v>8365</v>
      </c>
      <c r="G2876" t="s">
        <v>301</v>
      </c>
      <c r="H2876" t="s">
        <v>135</v>
      </c>
      <c r="I2876" t="s">
        <v>136</v>
      </c>
      <c r="J2876" t="s">
        <v>137</v>
      </c>
      <c r="K2876" t="s">
        <v>144</v>
      </c>
      <c r="L2876" t="s">
        <v>8366</v>
      </c>
      <c r="M2876" t="s">
        <v>8367</v>
      </c>
      <c r="N2876">
        <v>6.3180555549999999</v>
      </c>
      <c r="O2876">
        <v>0</v>
      </c>
      <c r="P2876">
        <v>364</v>
      </c>
      <c r="Q2876">
        <v>0</v>
      </c>
      <c r="R2876">
        <v>0</v>
      </c>
      <c r="S2876">
        <v>1</v>
      </c>
      <c r="T2876">
        <v>42</v>
      </c>
      <c r="U2876">
        <v>0</v>
      </c>
      <c r="V2876">
        <v>0</v>
      </c>
      <c r="W2876">
        <v>0</v>
      </c>
      <c r="X2876">
        <v>387.34708665988791</v>
      </c>
      <c r="Y2876">
        <v>0</v>
      </c>
      <c r="Z2876">
        <v>0</v>
      </c>
      <c r="AA2876">
        <v>142.31201761957016</v>
      </c>
      <c r="AB2876">
        <v>215.88751788570931</v>
      </c>
      <c r="AC2876">
        <v>0</v>
      </c>
      <c r="AD2876">
        <v>0</v>
      </c>
      <c r="AE2876">
        <v>745.54662216516726</v>
      </c>
    </row>
    <row r="2877" spans="1:31" x14ac:dyDescent="0.3">
      <c r="A2877">
        <v>2579104</v>
      </c>
      <c r="B2877">
        <v>1</v>
      </c>
      <c r="C2877" t="s">
        <v>80</v>
      </c>
      <c r="D2877" t="s">
        <v>88</v>
      </c>
      <c r="E2877" t="s">
        <v>132</v>
      </c>
      <c r="F2877" t="s">
        <v>8368</v>
      </c>
      <c r="G2877" t="s">
        <v>134</v>
      </c>
      <c r="H2877" t="s">
        <v>135</v>
      </c>
      <c r="I2877" t="s">
        <v>136</v>
      </c>
      <c r="J2877" t="s">
        <v>137</v>
      </c>
      <c r="K2877" t="s">
        <v>138</v>
      </c>
      <c r="L2877" t="s">
        <v>8369</v>
      </c>
      <c r="M2877" t="s">
        <v>8370</v>
      </c>
      <c r="N2877">
        <v>1.5208333329999999</v>
      </c>
      <c r="O2877">
        <v>0</v>
      </c>
      <c r="P2877">
        <v>3914</v>
      </c>
      <c r="Q2877">
        <v>0</v>
      </c>
      <c r="R2877">
        <v>0</v>
      </c>
      <c r="S2877">
        <v>1</v>
      </c>
      <c r="T2877">
        <v>99</v>
      </c>
      <c r="U2877">
        <v>0</v>
      </c>
      <c r="V2877">
        <v>0</v>
      </c>
      <c r="W2877">
        <v>0</v>
      </c>
      <c r="X2877">
        <v>1102.5195156392276</v>
      </c>
      <c r="Y2877">
        <v>0</v>
      </c>
      <c r="Z2877">
        <v>0</v>
      </c>
      <c r="AA2877">
        <v>29.365842614743173</v>
      </c>
      <c r="AB2877">
        <v>101.32585482509398</v>
      </c>
      <c r="AC2877">
        <v>0</v>
      </c>
      <c r="AD2877">
        <v>0</v>
      </c>
      <c r="AE2877">
        <v>1233.2112130790647</v>
      </c>
    </row>
    <row r="2878" spans="1:31" x14ac:dyDescent="0.3">
      <c r="A2878">
        <v>2579270</v>
      </c>
      <c r="B2878">
        <v>1</v>
      </c>
      <c r="C2878" t="s">
        <v>80</v>
      </c>
      <c r="D2878" t="s">
        <v>97</v>
      </c>
      <c r="E2878" t="s">
        <v>166</v>
      </c>
      <c r="F2878" t="s">
        <v>8371</v>
      </c>
      <c r="G2878" t="s">
        <v>181</v>
      </c>
      <c r="H2878" t="s">
        <v>157</v>
      </c>
      <c r="I2878" t="s">
        <v>136</v>
      </c>
      <c r="J2878" t="s">
        <v>137</v>
      </c>
      <c r="K2878" t="s">
        <v>138</v>
      </c>
      <c r="L2878" t="s">
        <v>8372</v>
      </c>
      <c r="M2878" t="s">
        <v>8373</v>
      </c>
      <c r="N2878">
        <v>3.6469444439999998</v>
      </c>
      <c r="O2878">
        <v>0</v>
      </c>
      <c r="P2878">
        <v>1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0.64659549178874998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0.64659549178874998</v>
      </c>
    </row>
    <row r="2879" spans="1:31" x14ac:dyDescent="0.3">
      <c r="A2879">
        <v>2579170</v>
      </c>
      <c r="B2879">
        <v>1</v>
      </c>
      <c r="C2879" t="s">
        <v>80</v>
      </c>
      <c r="D2879" t="s">
        <v>82</v>
      </c>
      <c r="E2879" t="s">
        <v>171</v>
      </c>
      <c r="F2879" t="s">
        <v>8374</v>
      </c>
      <c r="G2879" t="s">
        <v>177</v>
      </c>
      <c r="H2879" t="s">
        <v>157</v>
      </c>
      <c r="I2879" t="s">
        <v>136</v>
      </c>
      <c r="J2879" t="s">
        <v>137</v>
      </c>
      <c r="K2879" t="s">
        <v>138</v>
      </c>
      <c r="L2879" t="s">
        <v>8375</v>
      </c>
      <c r="M2879" t="s">
        <v>8376</v>
      </c>
      <c r="N2879">
        <v>1.5838888879999999</v>
      </c>
      <c r="O2879">
        <v>0</v>
      </c>
      <c r="P2879">
        <v>83</v>
      </c>
      <c r="Q2879">
        <v>0</v>
      </c>
      <c r="R2879">
        <v>0</v>
      </c>
      <c r="S2879">
        <v>0</v>
      </c>
      <c r="T2879">
        <v>2</v>
      </c>
      <c r="U2879">
        <v>0</v>
      </c>
      <c r="V2879">
        <v>0</v>
      </c>
      <c r="W2879">
        <v>0</v>
      </c>
      <c r="X2879">
        <v>33.438955842704779</v>
      </c>
      <c r="Y2879">
        <v>0</v>
      </c>
      <c r="Z2879">
        <v>0</v>
      </c>
      <c r="AA2879">
        <v>0</v>
      </c>
      <c r="AB2879">
        <v>2.4214001019527776</v>
      </c>
      <c r="AC2879">
        <v>0</v>
      </c>
      <c r="AD2879">
        <v>0</v>
      </c>
      <c r="AE2879">
        <v>35.860355944657556</v>
      </c>
    </row>
    <row r="2880" spans="1:31" x14ac:dyDescent="0.3">
      <c r="A2880">
        <v>2579668</v>
      </c>
      <c r="B2880">
        <v>1</v>
      </c>
      <c r="C2880" t="s">
        <v>80</v>
      </c>
      <c r="D2880" t="s">
        <v>110</v>
      </c>
      <c r="E2880" t="s">
        <v>166</v>
      </c>
      <c r="F2880" t="s">
        <v>8377</v>
      </c>
      <c r="G2880" t="s">
        <v>168</v>
      </c>
      <c r="H2880" t="s">
        <v>157</v>
      </c>
      <c r="I2880" t="s">
        <v>136</v>
      </c>
      <c r="J2880" t="s">
        <v>137</v>
      </c>
      <c r="K2880" t="s">
        <v>138</v>
      </c>
      <c r="L2880" t="s">
        <v>8378</v>
      </c>
      <c r="M2880" t="s">
        <v>8379</v>
      </c>
      <c r="N2880">
        <v>2.179166666</v>
      </c>
      <c r="O2880">
        <v>0</v>
      </c>
      <c r="P2880">
        <v>1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0.48909232920956336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0.48909232920956336</v>
      </c>
    </row>
    <row r="2881" spans="1:31" x14ac:dyDescent="0.3">
      <c r="A2881">
        <v>2579147</v>
      </c>
      <c r="B2881">
        <v>1</v>
      </c>
      <c r="C2881" t="s">
        <v>81</v>
      </c>
      <c r="D2881" t="s">
        <v>118</v>
      </c>
      <c r="E2881" t="s">
        <v>132</v>
      </c>
      <c r="F2881" t="s">
        <v>6229</v>
      </c>
      <c r="G2881" t="s">
        <v>134</v>
      </c>
      <c r="H2881" t="s">
        <v>135</v>
      </c>
      <c r="I2881" t="s">
        <v>136</v>
      </c>
      <c r="J2881" t="s">
        <v>137</v>
      </c>
      <c r="K2881" t="s">
        <v>138</v>
      </c>
      <c r="L2881" t="s">
        <v>8380</v>
      </c>
      <c r="M2881" t="s">
        <v>8381</v>
      </c>
      <c r="N2881">
        <v>0.32500000000000001</v>
      </c>
      <c r="O2881">
        <v>17</v>
      </c>
      <c r="P2881">
        <v>1134</v>
      </c>
      <c r="Q2881">
        <v>200</v>
      </c>
      <c r="R2881">
        <v>86</v>
      </c>
      <c r="S2881">
        <v>32</v>
      </c>
      <c r="T2881">
        <v>89</v>
      </c>
      <c r="U2881">
        <v>0</v>
      </c>
      <c r="V2881">
        <v>0</v>
      </c>
      <c r="W2881">
        <v>0.96998713891462485</v>
      </c>
      <c r="X2881">
        <v>44.751546255841426</v>
      </c>
      <c r="Y2881">
        <v>207.04322781036754</v>
      </c>
      <c r="Z2881">
        <v>20.590756783775095</v>
      </c>
      <c r="AA2881">
        <v>24.272975298804372</v>
      </c>
      <c r="AB2881">
        <v>10.118358996881854</v>
      </c>
      <c r="AC2881">
        <v>0</v>
      </c>
      <c r="AD2881">
        <v>0</v>
      </c>
      <c r="AE2881">
        <v>307.74685228458492</v>
      </c>
    </row>
    <row r="2882" spans="1:31" x14ac:dyDescent="0.3">
      <c r="A2882">
        <v>2579439</v>
      </c>
      <c r="B2882">
        <v>1</v>
      </c>
      <c r="C2882" t="s">
        <v>80</v>
      </c>
      <c r="D2882" t="s">
        <v>106</v>
      </c>
      <c r="E2882" t="s">
        <v>155</v>
      </c>
      <c r="F2882" t="s">
        <v>4265</v>
      </c>
      <c r="G2882" t="s">
        <v>206</v>
      </c>
      <c r="H2882" t="s">
        <v>157</v>
      </c>
      <c r="I2882" t="s">
        <v>136</v>
      </c>
      <c r="J2882" t="s">
        <v>137</v>
      </c>
      <c r="K2882" t="s">
        <v>138</v>
      </c>
      <c r="L2882" t="s">
        <v>8382</v>
      </c>
      <c r="M2882" t="s">
        <v>8383</v>
      </c>
      <c r="N2882">
        <v>0.17388888799999999</v>
      </c>
      <c r="O2882">
        <v>0</v>
      </c>
      <c r="P2882">
        <v>405</v>
      </c>
      <c r="Q2882">
        <v>0</v>
      </c>
      <c r="R2882">
        <v>0</v>
      </c>
      <c r="S2882">
        <v>0</v>
      </c>
      <c r="T2882">
        <v>39</v>
      </c>
      <c r="U2882">
        <v>0</v>
      </c>
      <c r="V2882">
        <v>0</v>
      </c>
      <c r="W2882">
        <v>0</v>
      </c>
      <c r="X2882">
        <v>13.415587101801542</v>
      </c>
      <c r="Y2882">
        <v>0</v>
      </c>
      <c r="Z2882">
        <v>0</v>
      </c>
      <c r="AA2882">
        <v>0</v>
      </c>
      <c r="AB2882">
        <v>8.3535495466583232</v>
      </c>
      <c r="AC2882">
        <v>0</v>
      </c>
      <c r="AD2882">
        <v>0</v>
      </c>
      <c r="AE2882">
        <v>21.769136648459863</v>
      </c>
    </row>
    <row r="2883" spans="1:31" x14ac:dyDescent="0.3">
      <c r="A2883">
        <v>2579190</v>
      </c>
      <c r="B2883">
        <v>1</v>
      </c>
      <c r="C2883" t="s">
        <v>81</v>
      </c>
      <c r="D2883" t="s">
        <v>118</v>
      </c>
      <c r="E2883" t="s">
        <v>166</v>
      </c>
      <c r="F2883" t="s">
        <v>8384</v>
      </c>
      <c r="G2883" t="s">
        <v>181</v>
      </c>
      <c r="H2883" t="s">
        <v>157</v>
      </c>
      <c r="I2883" t="s">
        <v>136</v>
      </c>
      <c r="J2883" t="s">
        <v>137</v>
      </c>
      <c r="K2883" t="s">
        <v>138</v>
      </c>
      <c r="L2883" t="s">
        <v>8385</v>
      </c>
      <c r="M2883" t="s">
        <v>8386</v>
      </c>
      <c r="N2883">
        <v>7.2736111110000001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7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44.779847291399484</v>
      </c>
      <c r="AC2883">
        <v>0</v>
      </c>
      <c r="AD2883">
        <v>0</v>
      </c>
      <c r="AE2883">
        <v>44.779847291399484</v>
      </c>
    </row>
    <row r="2884" spans="1:31" x14ac:dyDescent="0.3">
      <c r="A2884">
        <v>2579688</v>
      </c>
      <c r="B2884">
        <v>1</v>
      </c>
      <c r="C2884" t="s">
        <v>81</v>
      </c>
      <c r="D2884" t="s">
        <v>123</v>
      </c>
      <c r="E2884" t="s">
        <v>166</v>
      </c>
      <c r="F2884" t="s">
        <v>8387</v>
      </c>
      <c r="G2884" t="s">
        <v>181</v>
      </c>
      <c r="H2884" t="s">
        <v>157</v>
      </c>
      <c r="I2884" t="s">
        <v>136</v>
      </c>
      <c r="J2884" t="s">
        <v>137</v>
      </c>
      <c r="K2884" t="s">
        <v>138</v>
      </c>
      <c r="L2884" t="s">
        <v>8388</v>
      </c>
      <c r="M2884" t="s">
        <v>8389</v>
      </c>
      <c r="N2884">
        <v>2.4402777769999999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1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1.8204286426480004E-2</v>
      </c>
      <c r="AC2884">
        <v>0</v>
      </c>
      <c r="AD2884">
        <v>0</v>
      </c>
      <c r="AE2884">
        <v>1.8204286426480004E-2</v>
      </c>
    </row>
    <row r="2885" spans="1:31" x14ac:dyDescent="0.3">
      <c r="A2885">
        <v>2579084</v>
      </c>
      <c r="B2885">
        <v>1</v>
      </c>
      <c r="C2885" t="s">
        <v>81</v>
      </c>
      <c r="D2885" t="s">
        <v>123</v>
      </c>
      <c r="E2885" t="s">
        <v>184</v>
      </c>
      <c r="F2885" t="s">
        <v>8390</v>
      </c>
      <c r="G2885" t="s">
        <v>149</v>
      </c>
      <c r="H2885" t="s">
        <v>135</v>
      </c>
      <c r="I2885" t="s">
        <v>136</v>
      </c>
      <c r="J2885" t="s">
        <v>137</v>
      </c>
      <c r="K2885" t="s">
        <v>138</v>
      </c>
      <c r="L2885" t="s">
        <v>8391</v>
      </c>
      <c r="M2885" t="s">
        <v>8392</v>
      </c>
      <c r="N2885">
        <v>4.4105555550000002</v>
      </c>
      <c r="O2885">
        <v>0</v>
      </c>
      <c r="P2885">
        <v>0</v>
      </c>
      <c r="Q2885">
        <v>2</v>
      </c>
      <c r="R2885">
        <v>0</v>
      </c>
      <c r="S2885">
        <v>1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46.645225278250805</v>
      </c>
      <c r="Z2885">
        <v>0</v>
      </c>
      <c r="AA2885">
        <v>8.4094383656851193</v>
      </c>
      <c r="AB2885">
        <v>0</v>
      </c>
      <c r="AC2885">
        <v>0</v>
      </c>
      <c r="AD2885">
        <v>0</v>
      </c>
      <c r="AE2885">
        <v>55.054663643935925</v>
      </c>
    </row>
    <row r="2886" spans="1:31" x14ac:dyDescent="0.3">
      <c r="A2886">
        <v>2579476</v>
      </c>
      <c r="B2886">
        <v>1</v>
      </c>
      <c r="C2886" t="s">
        <v>80</v>
      </c>
      <c r="D2886" t="s">
        <v>106</v>
      </c>
      <c r="E2886" t="s">
        <v>171</v>
      </c>
      <c r="F2886" t="s">
        <v>8393</v>
      </c>
      <c r="G2886" t="s">
        <v>190</v>
      </c>
      <c r="H2886" t="s">
        <v>157</v>
      </c>
      <c r="I2886" t="s">
        <v>136</v>
      </c>
      <c r="J2886" t="s">
        <v>137</v>
      </c>
      <c r="K2886" t="s">
        <v>138</v>
      </c>
      <c r="L2886" t="s">
        <v>8394</v>
      </c>
      <c r="M2886" t="s">
        <v>8395</v>
      </c>
      <c r="N2886">
        <v>4.523055555</v>
      </c>
      <c r="O2886">
        <v>0</v>
      </c>
      <c r="P2886">
        <v>35</v>
      </c>
      <c r="Q2886">
        <v>0</v>
      </c>
      <c r="R2886">
        <v>3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26.400548976802728</v>
      </c>
      <c r="Y2886">
        <v>0</v>
      </c>
      <c r="Z2886">
        <v>13.41749891813695</v>
      </c>
      <c r="AA2886">
        <v>0</v>
      </c>
      <c r="AB2886">
        <v>0</v>
      </c>
      <c r="AC2886">
        <v>0</v>
      </c>
      <c r="AD2886">
        <v>0</v>
      </c>
      <c r="AE2886">
        <v>39.818047894939681</v>
      </c>
    </row>
    <row r="2887" spans="1:31" x14ac:dyDescent="0.3">
      <c r="A2887">
        <v>2579227</v>
      </c>
      <c r="B2887">
        <v>1</v>
      </c>
      <c r="C2887" t="s">
        <v>80</v>
      </c>
      <c r="D2887" t="s">
        <v>105</v>
      </c>
      <c r="E2887" t="s">
        <v>147</v>
      </c>
      <c r="F2887" t="s">
        <v>8396</v>
      </c>
      <c r="G2887" t="s">
        <v>194</v>
      </c>
      <c r="H2887" t="s">
        <v>135</v>
      </c>
      <c r="I2887" t="s">
        <v>136</v>
      </c>
      <c r="J2887" t="s">
        <v>137</v>
      </c>
      <c r="K2887" t="s">
        <v>144</v>
      </c>
      <c r="L2887" t="s">
        <v>8397</v>
      </c>
      <c r="M2887" t="s">
        <v>8398</v>
      </c>
      <c r="N2887">
        <v>5.4877777769999998</v>
      </c>
      <c r="O2887">
        <v>2</v>
      </c>
      <c r="P2887">
        <v>1521</v>
      </c>
      <c r="Q2887">
        <v>4</v>
      </c>
      <c r="R2887">
        <v>116</v>
      </c>
      <c r="S2887">
        <v>8</v>
      </c>
      <c r="T2887">
        <v>153</v>
      </c>
      <c r="U2887">
        <v>0</v>
      </c>
      <c r="V2887">
        <v>0</v>
      </c>
      <c r="W2887">
        <v>13.592503643744761</v>
      </c>
      <c r="X2887">
        <v>1433.6131656987343</v>
      </c>
      <c r="Y2887">
        <v>632.78188691536604</v>
      </c>
      <c r="Z2887">
        <v>118.27646079894397</v>
      </c>
      <c r="AA2887">
        <v>314.52002368408944</v>
      </c>
      <c r="AB2887">
        <v>639.15967749094568</v>
      </c>
      <c r="AC2887">
        <v>0</v>
      </c>
      <c r="AD2887">
        <v>0</v>
      </c>
      <c r="AE2887">
        <v>3151.9437182318243</v>
      </c>
    </row>
    <row r="2888" spans="1:31" x14ac:dyDescent="0.3">
      <c r="A2888">
        <v>2579233</v>
      </c>
      <c r="B2888">
        <v>1</v>
      </c>
      <c r="C2888" t="s">
        <v>80</v>
      </c>
      <c r="D2888" t="s">
        <v>84</v>
      </c>
      <c r="E2888" t="s">
        <v>175</v>
      </c>
      <c r="F2888" t="s">
        <v>8399</v>
      </c>
      <c r="G2888" t="s">
        <v>213</v>
      </c>
      <c r="H2888" t="s">
        <v>157</v>
      </c>
      <c r="I2888" t="s">
        <v>136</v>
      </c>
      <c r="J2888" t="s">
        <v>137</v>
      </c>
      <c r="K2888" t="s">
        <v>138</v>
      </c>
      <c r="L2888" t="s">
        <v>8400</v>
      </c>
      <c r="M2888" t="s">
        <v>8401</v>
      </c>
      <c r="N2888">
        <v>2.0186111109999998</v>
      </c>
      <c r="O2888">
        <v>0</v>
      </c>
      <c r="P2888">
        <v>22</v>
      </c>
      <c r="Q2888">
        <v>0</v>
      </c>
      <c r="R2888">
        <v>0</v>
      </c>
      <c r="S2888">
        <v>0</v>
      </c>
      <c r="T2888">
        <v>2</v>
      </c>
      <c r="U2888">
        <v>0</v>
      </c>
      <c r="V2888">
        <v>0</v>
      </c>
      <c r="W2888">
        <v>0</v>
      </c>
      <c r="X2888">
        <v>10.370414134722507</v>
      </c>
      <c r="Y2888">
        <v>0</v>
      </c>
      <c r="Z2888">
        <v>0</v>
      </c>
      <c r="AA2888">
        <v>0</v>
      </c>
      <c r="AB2888">
        <v>3.8795275358278953</v>
      </c>
      <c r="AC2888">
        <v>0</v>
      </c>
      <c r="AD2888">
        <v>0</v>
      </c>
      <c r="AE2888">
        <v>14.249941670550403</v>
      </c>
    </row>
    <row r="2889" spans="1:31" x14ac:dyDescent="0.3">
      <c r="A2889">
        <v>2579611</v>
      </c>
      <c r="B2889">
        <v>1</v>
      </c>
      <c r="C2889" t="s">
        <v>80</v>
      </c>
      <c r="D2889" t="s">
        <v>96</v>
      </c>
      <c r="E2889" t="s">
        <v>166</v>
      </c>
      <c r="F2889" t="s">
        <v>8402</v>
      </c>
      <c r="G2889" t="s">
        <v>168</v>
      </c>
      <c r="H2889" t="s">
        <v>157</v>
      </c>
      <c r="I2889" t="s">
        <v>136</v>
      </c>
      <c r="J2889" t="s">
        <v>137</v>
      </c>
      <c r="K2889" t="s">
        <v>138</v>
      </c>
      <c r="L2889" t="s">
        <v>8403</v>
      </c>
      <c r="M2889" t="s">
        <v>8404</v>
      </c>
      <c r="N2889">
        <v>4.0702777770000003</v>
      </c>
      <c r="O2889">
        <v>0</v>
      </c>
      <c r="P2889">
        <v>1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1.8213393102602045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1.8213393102602045</v>
      </c>
    </row>
    <row r="2890" spans="1:31" x14ac:dyDescent="0.3">
      <c r="A2890">
        <v>2579302</v>
      </c>
      <c r="B2890">
        <v>1</v>
      </c>
      <c r="C2890" t="s">
        <v>80</v>
      </c>
      <c r="D2890" t="s">
        <v>98</v>
      </c>
      <c r="E2890" t="s">
        <v>171</v>
      </c>
      <c r="F2890" t="s">
        <v>8405</v>
      </c>
      <c r="G2890" t="s">
        <v>190</v>
      </c>
      <c r="H2890" t="s">
        <v>157</v>
      </c>
      <c r="I2890" t="s">
        <v>136</v>
      </c>
      <c r="J2890" t="s">
        <v>137</v>
      </c>
      <c r="K2890" t="s">
        <v>138</v>
      </c>
      <c r="L2890" t="s">
        <v>8406</v>
      </c>
      <c r="M2890" t="s">
        <v>8407</v>
      </c>
      <c r="N2890">
        <v>2.4350000000000001</v>
      </c>
      <c r="O2890">
        <v>0</v>
      </c>
      <c r="P2890">
        <v>0</v>
      </c>
      <c r="Q2890">
        <v>0</v>
      </c>
      <c r="R2890">
        <v>17</v>
      </c>
      <c r="S2890">
        <v>0</v>
      </c>
      <c r="T2890">
        <v>6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26.260935022609754</v>
      </c>
      <c r="AA2890">
        <v>0</v>
      </c>
      <c r="AB2890">
        <v>5.7300593294932707</v>
      </c>
      <c r="AC2890">
        <v>0</v>
      </c>
      <c r="AD2890">
        <v>0</v>
      </c>
      <c r="AE2890">
        <v>31.990994352103023</v>
      </c>
    </row>
    <row r="2891" spans="1:31" x14ac:dyDescent="0.3">
      <c r="A2891">
        <v>2579594</v>
      </c>
      <c r="B2891">
        <v>1</v>
      </c>
      <c r="C2891" t="s">
        <v>81</v>
      </c>
      <c r="D2891" t="s">
        <v>128</v>
      </c>
      <c r="E2891" t="s">
        <v>184</v>
      </c>
      <c r="F2891" t="s">
        <v>8408</v>
      </c>
      <c r="G2891" t="s">
        <v>134</v>
      </c>
      <c r="H2891" t="s">
        <v>135</v>
      </c>
      <c r="I2891" t="s">
        <v>136</v>
      </c>
      <c r="J2891" t="s">
        <v>137</v>
      </c>
      <c r="K2891" t="s">
        <v>138</v>
      </c>
      <c r="L2891" t="s">
        <v>8409</v>
      </c>
      <c r="M2891" t="s">
        <v>8410</v>
      </c>
      <c r="N2891">
        <v>0.40305555500000001</v>
      </c>
      <c r="O2891">
        <v>4</v>
      </c>
      <c r="P2891">
        <v>53</v>
      </c>
      <c r="Q2891">
        <v>10</v>
      </c>
      <c r="R2891">
        <v>101</v>
      </c>
      <c r="S2891">
        <v>10</v>
      </c>
      <c r="T2891">
        <v>11</v>
      </c>
      <c r="U2891">
        <v>1</v>
      </c>
      <c r="V2891">
        <v>0</v>
      </c>
      <c r="W2891">
        <v>0.59176224655317</v>
      </c>
      <c r="X2891">
        <v>4.8725368549940251</v>
      </c>
      <c r="Y2891">
        <v>5.3145648627805144</v>
      </c>
      <c r="Z2891">
        <v>33.111554879961851</v>
      </c>
      <c r="AA2891">
        <v>27.130463820022332</v>
      </c>
      <c r="AB2891">
        <v>5.0175176119502582</v>
      </c>
      <c r="AC2891">
        <v>0.85654817897260249</v>
      </c>
      <c r="AD2891">
        <v>0</v>
      </c>
      <c r="AE2891">
        <v>76.89494845523474</v>
      </c>
    </row>
    <row r="2892" spans="1:31" x14ac:dyDescent="0.3">
      <c r="A2892">
        <v>2579156</v>
      </c>
      <c r="B2892">
        <v>1</v>
      </c>
      <c r="C2892" t="s">
        <v>80</v>
      </c>
      <c r="D2892" t="s">
        <v>93</v>
      </c>
      <c r="E2892" t="s">
        <v>171</v>
      </c>
      <c r="F2892" t="s">
        <v>8411</v>
      </c>
      <c r="G2892" t="s">
        <v>190</v>
      </c>
      <c r="H2892" t="s">
        <v>157</v>
      </c>
      <c r="I2892" t="s">
        <v>136</v>
      </c>
      <c r="J2892" t="s">
        <v>137</v>
      </c>
      <c r="K2892" t="s">
        <v>138</v>
      </c>
      <c r="L2892" t="s">
        <v>8412</v>
      </c>
      <c r="M2892" t="s">
        <v>8413</v>
      </c>
      <c r="N2892">
        <v>2.8361111110000001</v>
      </c>
      <c r="O2892">
        <v>0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1.59925927684692</v>
      </c>
      <c r="AA2892">
        <v>0</v>
      </c>
      <c r="AB2892">
        <v>0</v>
      </c>
      <c r="AC2892">
        <v>0</v>
      </c>
      <c r="AD2892">
        <v>0</v>
      </c>
      <c r="AE2892">
        <v>1.59925927684692</v>
      </c>
    </row>
    <row r="2893" spans="1:31" x14ac:dyDescent="0.3">
      <c r="A2893">
        <v>2579548</v>
      </c>
      <c r="B2893">
        <v>1</v>
      </c>
      <c r="C2893" t="s">
        <v>80</v>
      </c>
      <c r="D2893" t="s">
        <v>105</v>
      </c>
      <c r="E2893" t="s">
        <v>175</v>
      </c>
      <c r="F2893" t="s">
        <v>8414</v>
      </c>
      <c r="G2893" t="s">
        <v>213</v>
      </c>
      <c r="H2893" t="s">
        <v>157</v>
      </c>
      <c r="I2893" t="s">
        <v>136</v>
      </c>
      <c r="J2893" t="s">
        <v>137</v>
      </c>
      <c r="K2893" t="s">
        <v>138</v>
      </c>
      <c r="L2893" t="s">
        <v>8415</v>
      </c>
      <c r="M2893" t="s">
        <v>8416</v>
      </c>
      <c r="N2893">
        <v>1.061388888</v>
      </c>
      <c r="O2893">
        <v>0</v>
      </c>
      <c r="P2893">
        <v>39</v>
      </c>
      <c r="Q2893">
        <v>0</v>
      </c>
      <c r="R2893">
        <v>0</v>
      </c>
      <c r="S2893">
        <v>0</v>
      </c>
      <c r="T2893">
        <v>6</v>
      </c>
      <c r="U2893">
        <v>0</v>
      </c>
      <c r="V2893">
        <v>0</v>
      </c>
      <c r="W2893">
        <v>0</v>
      </c>
      <c r="X2893">
        <v>8.9618712502218294</v>
      </c>
      <c r="Y2893">
        <v>0</v>
      </c>
      <c r="Z2893">
        <v>0</v>
      </c>
      <c r="AA2893">
        <v>0</v>
      </c>
      <c r="AB2893">
        <v>13.519288750855409</v>
      </c>
      <c r="AC2893">
        <v>0</v>
      </c>
      <c r="AD2893">
        <v>0</v>
      </c>
      <c r="AE2893">
        <v>22.481160001077239</v>
      </c>
    </row>
    <row r="2894" spans="1:31" x14ac:dyDescent="0.3">
      <c r="A2894">
        <v>2579511</v>
      </c>
      <c r="B2894">
        <v>1</v>
      </c>
      <c r="C2894" t="s">
        <v>80</v>
      </c>
      <c r="D2894" t="s">
        <v>93</v>
      </c>
      <c r="E2894" t="s">
        <v>166</v>
      </c>
      <c r="F2894" t="s">
        <v>8417</v>
      </c>
      <c r="G2894" t="s">
        <v>168</v>
      </c>
      <c r="H2894" t="s">
        <v>157</v>
      </c>
      <c r="I2894" t="s">
        <v>136</v>
      </c>
      <c r="J2894" t="s">
        <v>137</v>
      </c>
      <c r="K2894" t="s">
        <v>138</v>
      </c>
      <c r="L2894" t="s">
        <v>8418</v>
      </c>
      <c r="M2894" t="s">
        <v>8419</v>
      </c>
      <c r="N2894">
        <v>0.883611111</v>
      </c>
      <c r="O2894">
        <v>0</v>
      </c>
      <c r="P2894">
        <v>4</v>
      </c>
      <c r="Q2894">
        <v>0</v>
      </c>
      <c r="R2894">
        <v>0</v>
      </c>
      <c r="S2894">
        <v>0</v>
      </c>
      <c r="T2894">
        <v>1</v>
      </c>
      <c r="U2894">
        <v>0</v>
      </c>
      <c r="V2894">
        <v>0</v>
      </c>
      <c r="W2894">
        <v>0</v>
      </c>
      <c r="X2894">
        <v>0.72164089311652002</v>
      </c>
      <c r="Y2894">
        <v>0</v>
      </c>
      <c r="Z2894">
        <v>0</v>
      </c>
      <c r="AA2894">
        <v>0</v>
      </c>
      <c r="AB2894">
        <v>1.9553886844421626</v>
      </c>
      <c r="AC2894">
        <v>0</v>
      </c>
      <c r="AD2894">
        <v>0</v>
      </c>
      <c r="AE2894">
        <v>2.6770295775586828</v>
      </c>
    </row>
    <row r="2895" spans="1:31" x14ac:dyDescent="0.3">
      <c r="A2895">
        <v>2579757</v>
      </c>
      <c r="B2895">
        <v>1</v>
      </c>
      <c r="C2895" t="s">
        <v>81</v>
      </c>
      <c r="D2895" t="s">
        <v>124</v>
      </c>
      <c r="E2895" t="s">
        <v>141</v>
      </c>
      <c r="F2895" t="s">
        <v>2259</v>
      </c>
      <c r="G2895" t="s">
        <v>134</v>
      </c>
      <c r="H2895" t="s">
        <v>135</v>
      </c>
      <c r="I2895" t="s">
        <v>136</v>
      </c>
      <c r="J2895" t="s">
        <v>137</v>
      </c>
      <c r="K2895" t="s">
        <v>138</v>
      </c>
      <c r="L2895" t="s">
        <v>8420</v>
      </c>
      <c r="M2895" t="s">
        <v>8421</v>
      </c>
      <c r="N2895">
        <v>1.156111111</v>
      </c>
      <c r="O2895">
        <v>2</v>
      </c>
      <c r="P2895">
        <v>0</v>
      </c>
      <c r="Q2895">
        <v>39</v>
      </c>
      <c r="R2895">
        <v>0</v>
      </c>
      <c r="S2895">
        <v>3</v>
      </c>
      <c r="T2895">
        <v>0</v>
      </c>
      <c r="U2895">
        <v>0</v>
      </c>
      <c r="V2895">
        <v>0</v>
      </c>
      <c r="W2895">
        <v>5.0825846429713328E-2</v>
      </c>
      <c r="X2895">
        <v>0</v>
      </c>
      <c r="Y2895">
        <v>117.66799512862468</v>
      </c>
      <c r="Z2895">
        <v>0</v>
      </c>
      <c r="AA2895">
        <v>2.2556099734197752</v>
      </c>
      <c r="AB2895">
        <v>0</v>
      </c>
      <c r="AC2895">
        <v>0</v>
      </c>
      <c r="AD2895">
        <v>0</v>
      </c>
      <c r="AE2895">
        <v>119.97443094847418</v>
      </c>
    </row>
    <row r="2896" spans="1:31" x14ac:dyDescent="0.3">
      <c r="A2896">
        <v>2579528</v>
      </c>
      <c r="B2896">
        <v>1</v>
      </c>
      <c r="C2896" t="s">
        <v>80</v>
      </c>
      <c r="D2896" t="s">
        <v>106</v>
      </c>
      <c r="E2896" t="s">
        <v>155</v>
      </c>
      <c r="F2896" t="s">
        <v>4265</v>
      </c>
      <c r="G2896" t="s">
        <v>202</v>
      </c>
      <c r="H2896" t="s">
        <v>157</v>
      </c>
      <c r="I2896" t="s">
        <v>136</v>
      </c>
      <c r="J2896" t="s">
        <v>137</v>
      </c>
      <c r="K2896" t="s">
        <v>138</v>
      </c>
      <c r="L2896" t="s">
        <v>8422</v>
      </c>
      <c r="M2896" t="s">
        <v>8423</v>
      </c>
      <c r="N2896">
        <v>0.67472222199999998</v>
      </c>
      <c r="O2896">
        <v>0</v>
      </c>
      <c r="P2896">
        <v>405</v>
      </c>
      <c r="Q2896">
        <v>0</v>
      </c>
      <c r="R2896">
        <v>0</v>
      </c>
      <c r="S2896">
        <v>0</v>
      </c>
      <c r="T2896">
        <v>39</v>
      </c>
      <c r="U2896">
        <v>0</v>
      </c>
      <c r="V2896">
        <v>0</v>
      </c>
      <c r="W2896">
        <v>0</v>
      </c>
      <c r="X2896">
        <v>53.684818569433112</v>
      </c>
      <c r="Y2896">
        <v>0</v>
      </c>
      <c r="Z2896">
        <v>0</v>
      </c>
      <c r="AA2896">
        <v>0</v>
      </c>
      <c r="AB2896">
        <v>31.870363717635922</v>
      </c>
      <c r="AC2896">
        <v>0</v>
      </c>
      <c r="AD2896">
        <v>0</v>
      </c>
      <c r="AE2896">
        <v>85.55518228706903</v>
      </c>
    </row>
    <row r="2897" spans="1:31" x14ac:dyDescent="0.3">
      <c r="A2897">
        <v>2579671</v>
      </c>
      <c r="B2897">
        <v>1</v>
      </c>
      <c r="C2897" t="s">
        <v>80</v>
      </c>
      <c r="D2897" t="s">
        <v>107</v>
      </c>
      <c r="E2897" t="s">
        <v>184</v>
      </c>
      <c r="F2897" t="s">
        <v>8424</v>
      </c>
      <c r="G2897" t="s">
        <v>134</v>
      </c>
      <c r="H2897" t="s">
        <v>135</v>
      </c>
      <c r="I2897" t="s">
        <v>136</v>
      </c>
      <c r="J2897" t="s">
        <v>137</v>
      </c>
      <c r="K2897" t="s">
        <v>138</v>
      </c>
      <c r="L2897" t="s">
        <v>8425</v>
      </c>
      <c r="M2897" t="s">
        <v>8426</v>
      </c>
      <c r="N2897">
        <v>0.65944444400000002</v>
      </c>
      <c r="O2897">
        <v>0</v>
      </c>
      <c r="P2897">
        <v>909</v>
      </c>
      <c r="Q2897">
        <v>0</v>
      </c>
      <c r="R2897">
        <v>0</v>
      </c>
      <c r="S2897">
        <v>0</v>
      </c>
      <c r="T2897">
        <v>30</v>
      </c>
      <c r="U2897">
        <v>0</v>
      </c>
      <c r="V2897">
        <v>0</v>
      </c>
      <c r="W2897">
        <v>0</v>
      </c>
      <c r="X2897">
        <v>87.332056559727988</v>
      </c>
      <c r="Y2897">
        <v>0</v>
      </c>
      <c r="Z2897">
        <v>0</v>
      </c>
      <c r="AA2897">
        <v>0</v>
      </c>
      <c r="AB2897">
        <v>16.14534608619881</v>
      </c>
      <c r="AC2897">
        <v>0</v>
      </c>
      <c r="AD2897">
        <v>0</v>
      </c>
      <c r="AE2897">
        <v>103.4774026459268</v>
      </c>
    </row>
    <row r="2898" spans="1:31" x14ac:dyDescent="0.3">
      <c r="A2898">
        <v>2579365</v>
      </c>
      <c r="B2898">
        <v>1</v>
      </c>
      <c r="C2898" t="s">
        <v>80</v>
      </c>
      <c r="D2898" t="s">
        <v>97</v>
      </c>
      <c r="E2898" t="s">
        <v>166</v>
      </c>
      <c r="F2898" t="s">
        <v>8427</v>
      </c>
      <c r="G2898" t="s">
        <v>168</v>
      </c>
      <c r="H2898" t="s">
        <v>157</v>
      </c>
      <c r="I2898" t="s">
        <v>136</v>
      </c>
      <c r="J2898" t="s">
        <v>137</v>
      </c>
      <c r="K2898" t="s">
        <v>138</v>
      </c>
      <c r="L2898" t="s">
        <v>8428</v>
      </c>
      <c r="M2898" t="s">
        <v>8429</v>
      </c>
      <c r="N2898">
        <v>1.609722222</v>
      </c>
      <c r="O2898">
        <v>0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1.0772762466522334</v>
      </c>
      <c r="AA2898">
        <v>0</v>
      </c>
      <c r="AB2898">
        <v>0</v>
      </c>
      <c r="AC2898">
        <v>0</v>
      </c>
      <c r="AD2898">
        <v>0</v>
      </c>
      <c r="AE2898">
        <v>1.0772762466522334</v>
      </c>
    </row>
    <row r="2899" spans="1:31" x14ac:dyDescent="0.3">
      <c r="A2899">
        <v>2579073</v>
      </c>
      <c r="B2899">
        <v>1</v>
      </c>
      <c r="C2899" t="s">
        <v>80</v>
      </c>
      <c r="D2899" t="s">
        <v>93</v>
      </c>
      <c r="E2899" t="s">
        <v>141</v>
      </c>
      <c r="F2899" t="s">
        <v>7502</v>
      </c>
      <c r="G2899" t="s">
        <v>134</v>
      </c>
      <c r="H2899" t="s">
        <v>135</v>
      </c>
      <c r="I2899" t="s">
        <v>680</v>
      </c>
      <c r="J2899" t="s">
        <v>137</v>
      </c>
      <c r="K2899" t="s">
        <v>138</v>
      </c>
      <c r="L2899" t="s">
        <v>8430</v>
      </c>
      <c r="M2899" t="s">
        <v>8431</v>
      </c>
      <c r="N2899">
        <v>3.4166665999999998E-2</v>
      </c>
      <c r="O2899">
        <v>0</v>
      </c>
      <c r="P2899">
        <v>253</v>
      </c>
      <c r="Q2899">
        <v>2</v>
      </c>
      <c r="R2899">
        <v>167</v>
      </c>
      <c r="S2899">
        <v>0</v>
      </c>
      <c r="T2899">
        <v>95</v>
      </c>
      <c r="U2899">
        <v>0</v>
      </c>
      <c r="V2899">
        <v>0</v>
      </c>
      <c r="W2899">
        <v>0</v>
      </c>
      <c r="X2899">
        <v>1.2980084566638597</v>
      </c>
      <c r="Y2899">
        <v>7.2348189986880002E-2</v>
      </c>
      <c r="Z2899">
        <v>2.5717197200655111</v>
      </c>
      <c r="AA2899">
        <v>0</v>
      </c>
      <c r="AB2899">
        <v>1.3921936615477453</v>
      </c>
      <c r="AC2899">
        <v>0</v>
      </c>
      <c r="AD2899">
        <v>0</v>
      </c>
      <c r="AE2899">
        <v>5.3342700282639957</v>
      </c>
    </row>
    <row r="2900" spans="1:31" x14ac:dyDescent="0.3">
      <c r="A2900">
        <v>2579050</v>
      </c>
      <c r="B2900">
        <v>1</v>
      </c>
      <c r="C2900" t="s">
        <v>80</v>
      </c>
      <c r="D2900" t="s">
        <v>91</v>
      </c>
      <c r="E2900" t="s">
        <v>166</v>
      </c>
      <c r="F2900" t="s">
        <v>8432</v>
      </c>
      <c r="G2900" t="s">
        <v>181</v>
      </c>
      <c r="H2900" t="s">
        <v>157</v>
      </c>
      <c r="I2900" t="s">
        <v>136</v>
      </c>
      <c r="J2900" t="s">
        <v>137</v>
      </c>
      <c r="K2900" t="s">
        <v>138</v>
      </c>
      <c r="L2900" t="s">
        <v>8433</v>
      </c>
      <c r="M2900" t="s">
        <v>8434</v>
      </c>
      <c r="N2900">
        <v>5.0149999999999997</v>
      </c>
      <c r="O2900">
        <v>0</v>
      </c>
      <c r="P2900">
        <v>2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2.5981052290963573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2.5981052290963573</v>
      </c>
    </row>
    <row r="2901" spans="1:31" x14ac:dyDescent="0.3">
      <c r="A2901">
        <v>2579093</v>
      </c>
      <c r="B2901">
        <v>1</v>
      </c>
      <c r="C2901" t="s">
        <v>80</v>
      </c>
      <c r="D2901" t="s">
        <v>106</v>
      </c>
      <c r="E2901" t="s">
        <v>141</v>
      </c>
      <c r="F2901" t="s">
        <v>8435</v>
      </c>
      <c r="G2901" t="s">
        <v>202</v>
      </c>
      <c r="H2901" t="s">
        <v>135</v>
      </c>
      <c r="I2901" t="s">
        <v>136</v>
      </c>
      <c r="J2901" t="s">
        <v>137</v>
      </c>
      <c r="K2901" t="s">
        <v>138</v>
      </c>
      <c r="L2901" t="s">
        <v>8436</v>
      </c>
      <c r="M2901" t="s">
        <v>8437</v>
      </c>
      <c r="N2901">
        <v>0.40972222200000002</v>
      </c>
      <c r="O2901">
        <v>0</v>
      </c>
      <c r="P2901">
        <v>4</v>
      </c>
      <c r="Q2901">
        <v>31</v>
      </c>
      <c r="R2901">
        <v>260</v>
      </c>
      <c r="S2901">
        <v>9</v>
      </c>
      <c r="T2901">
        <v>59</v>
      </c>
      <c r="U2901">
        <v>0</v>
      </c>
      <c r="V2901">
        <v>0</v>
      </c>
      <c r="W2901">
        <v>0</v>
      </c>
      <c r="X2901">
        <v>1.0284627796756249</v>
      </c>
      <c r="Y2901">
        <v>46.677101528838151</v>
      </c>
      <c r="Z2901">
        <v>181.8931090616797</v>
      </c>
      <c r="AA2901">
        <v>26.778134218000229</v>
      </c>
      <c r="AB2901">
        <v>33.937109908549793</v>
      </c>
      <c r="AC2901">
        <v>0</v>
      </c>
      <c r="AD2901">
        <v>0</v>
      </c>
      <c r="AE2901">
        <v>290.3139174967435</v>
      </c>
    </row>
    <row r="2902" spans="1:31" x14ac:dyDescent="0.3">
      <c r="A2902">
        <v>2579445</v>
      </c>
      <c r="B2902">
        <v>1</v>
      </c>
      <c r="C2902" t="s">
        <v>80</v>
      </c>
      <c r="D2902" t="s">
        <v>91</v>
      </c>
      <c r="E2902" t="s">
        <v>184</v>
      </c>
      <c r="F2902" t="s">
        <v>8438</v>
      </c>
      <c r="G2902" t="s">
        <v>149</v>
      </c>
      <c r="H2902" t="s">
        <v>135</v>
      </c>
      <c r="I2902" t="s">
        <v>136</v>
      </c>
      <c r="J2902" t="s">
        <v>137</v>
      </c>
      <c r="K2902" t="s">
        <v>138</v>
      </c>
      <c r="L2902" t="s">
        <v>8439</v>
      </c>
      <c r="M2902" t="s">
        <v>8440</v>
      </c>
      <c r="N2902">
        <v>4.9311111109999999</v>
      </c>
      <c r="O2902">
        <v>0</v>
      </c>
      <c r="P2902">
        <v>0</v>
      </c>
      <c r="Q2902">
        <v>0</v>
      </c>
      <c r="R2902">
        <v>15</v>
      </c>
      <c r="S2902">
        <v>0</v>
      </c>
      <c r="T2902">
        <v>1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56.316125878762776</v>
      </c>
      <c r="AA2902">
        <v>0</v>
      </c>
      <c r="AB2902">
        <v>1.8770504109936916</v>
      </c>
      <c r="AC2902">
        <v>0</v>
      </c>
      <c r="AD2902">
        <v>0</v>
      </c>
      <c r="AE2902">
        <v>58.193176289756465</v>
      </c>
    </row>
    <row r="2903" spans="1:31" x14ac:dyDescent="0.3">
      <c r="A2903">
        <v>2579614</v>
      </c>
      <c r="B2903">
        <v>1</v>
      </c>
      <c r="C2903" t="s">
        <v>80</v>
      </c>
      <c r="D2903" t="s">
        <v>104</v>
      </c>
      <c r="E2903" t="s">
        <v>171</v>
      </c>
      <c r="F2903" t="s">
        <v>8441</v>
      </c>
      <c r="G2903" t="s">
        <v>190</v>
      </c>
      <c r="H2903" t="s">
        <v>157</v>
      </c>
      <c r="I2903" t="s">
        <v>136</v>
      </c>
      <c r="J2903" t="s">
        <v>137</v>
      </c>
      <c r="K2903" t="s">
        <v>138</v>
      </c>
      <c r="L2903" t="s">
        <v>8442</v>
      </c>
      <c r="M2903" t="s">
        <v>8443</v>
      </c>
      <c r="N2903">
        <v>2.92</v>
      </c>
      <c r="O2903">
        <v>0</v>
      </c>
      <c r="P2903">
        <v>1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0.61396191503999997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0.61396191503999997</v>
      </c>
    </row>
    <row r="2904" spans="1:31" x14ac:dyDescent="0.3">
      <c r="A2904">
        <v>2579299</v>
      </c>
      <c r="B2904">
        <v>1</v>
      </c>
      <c r="C2904" t="s">
        <v>80</v>
      </c>
      <c r="D2904" t="s">
        <v>98</v>
      </c>
      <c r="E2904" t="s">
        <v>184</v>
      </c>
      <c r="F2904" t="s">
        <v>8444</v>
      </c>
      <c r="G2904" t="s">
        <v>301</v>
      </c>
      <c r="H2904" t="s">
        <v>135</v>
      </c>
      <c r="I2904" t="s">
        <v>136</v>
      </c>
      <c r="J2904" t="s">
        <v>137</v>
      </c>
      <c r="K2904" t="s">
        <v>144</v>
      </c>
      <c r="L2904" t="s">
        <v>8445</v>
      </c>
      <c r="M2904" t="s">
        <v>8446</v>
      </c>
      <c r="N2904">
        <v>7.6155555550000003</v>
      </c>
      <c r="O2904">
        <v>0</v>
      </c>
      <c r="P2904">
        <v>228</v>
      </c>
      <c r="Q2904">
        <v>0</v>
      </c>
      <c r="R2904">
        <v>52</v>
      </c>
      <c r="S2904">
        <v>0</v>
      </c>
      <c r="T2904">
        <v>42</v>
      </c>
      <c r="U2904">
        <v>0</v>
      </c>
      <c r="V2904">
        <v>0</v>
      </c>
      <c r="W2904">
        <v>0</v>
      </c>
      <c r="X2904">
        <v>262.1684389800933</v>
      </c>
      <c r="Y2904">
        <v>0</v>
      </c>
      <c r="Z2904">
        <v>292.04080603280818</v>
      </c>
      <c r="AA2904">
        <v>0</v>
      </c>
      <c r="AB2904">
        <v>323.49041148915802</v>
      </c>
      <c r="AC2904">
        <v>0</v>
      </c>
      <c r="AD2904">
        <v>0</v>
      </c>
      <c r="AE2904">
        <v>877.6996565020595</v>
      </c>
    </row>
    <row r="2905" spans="1:31" x14ac:dyDescent="0.3">
      <c r="A2905">
        <v>2579322</v>
      </c>
      <c r="B2905">
        <v>1</v>
      </c>
      <c r="C2905" t="s">
        <v>81</v>
      </c>
      <c r="D2905" t="s">
        <v>120</v>
      </c>
      <c r="E2905" t="s">
        <v>155</v>
      </c>
      <c r="F2905" t="s">
        <v>8447</v>
      </c>
      <c r="G2905" t="s">
        <v>206</v>
      </c>
      <c r="H2905" t="s">
        <v>157</v>
      </c>
      <c r="I2905" t="s">
        <v>136</v>
      </c>
      <c r="J2905" t="s">
        <v>137</v>
      </c>
      <c r="K2905" t="s">
        <v>138</v>
      </c>
      <c r="L2905" t="s">
        <v>8448</v>
      </c>
      <c r="M2905" t="s">
        <v>8449</v>
      </c>
      <c r="N2905">
        <v>0.44916666599999999</v>
      </c>
      <c r="O2905">
        <v>0</v>
      </c>
      <c r="P2905">
        <v>76</v>
      </c>
      <c r="Q2905">
        <v>0</v>
      </c>
      <c r="R2905">
        <v>0</v>
      </c>
      <c r="S2905">
        <v>0</v>
      </c>
      <c r="T2905">
        <v>24</v>
      </c>
      <c r="U2905">
        <v>0</v>
      </c>
      <c r="V2905">
        <v>0</v>
      </c>
      <c r="W2905">
        <v>0</v>
      </c>
      <c r="X2905">
        <v>6.0359546161558884</v>
      </c>
      <c r="Y2905">
        <v>0</v>
      </c>
      <c r="Z2905">
        <v>0</v>
      </c>
      <c r="AA2905">
        <v>0</v>
      </c>
      <c r="AB2905">
        <v>39.98545346918327</v>
      </c>
      <c r="AC2905">
        <v>0</v>
      </c>
      <c r="AD2905">
        <v>0</v>
      </c>
      <c r="AE2905">
        <v>46.021408085339161</v>
      </c>
    </row>
    <row r="2906" spans="1:31" x14ac:dyDescent="0.3">
      <c r="A2906">
        <v>2579213</v>
      </c>
      <c r="B2906">
        <v>1</v>
      </c>
      <c r="C2906" t="s">
        <v>81</v>
      </c>
      <c r="D2906" t="s">
        <v>118</v>
      </c>
      <c r="E2906" t="s">
        <v>184</v>
      </c>
      <c r="F2906" t="s">
        <v>8450</v>
      </c>
      <c r="G2906" t="s">
        <v>149</v>
      </c>
      <c r="H2906" t="s">
        <v>135</v>
      </c>
      <c r="I2906" t="s">
        <v>136</v>
      </c>
      <c r="J2906" t="s">
        <v>137</v>
      </c>
      <c r="K2906" t="s">
        <v>138</v>
      </c>
      <c r="L2906" t="s">
        <v>8451</v>
      </c>
      <c r="M2906" t="s">
        <v>8452</v>
      </c>
      <c r="N2906">
        <v>1.2861111110000001</v>
      </c>
      <c r="O2906">
        <v>0</v>
      </c>
      <c r="P2906">
        <v>0</v>
      </c>
      <c r="Q2906">
        <v>0</v>
      </c>
      <c r="R2906">
        <v>6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45.933154298087594</v>
      </c>
      <c r="AA2906">
        <v>0</v>
      </c>
      <c r="AB2906">
        <v>0</v>
      </c>
      <c r="AC2906">
        <v>0</v>
      </c>
      <c r="AD2906">
        <v>0</v>
      </c>
      <c r="AE2906">
        <v>45.933154298087594</v>
      </c>
    </row>
    <row r="2907" spans="1:31" x14ac:dyDescent="0.3">
      <c r="A2907">
        <v>2579359</v>
      </c>
      <c r="B2907">
        <v>1</v>
      </c>
      <c r="C2907" t="s">
        <v>80</v>
      </c>
      <c r="D2907" t="s">
        <v>102</v>
      </c>
      <c r="E2907" t="s">
        <v>166</v>
      </c>
      <c r="F2907" t="s">
        <v>8453</v>
      </c>
      <c r="G2907" t="s">
        <v>168</v>
      </c>
      <c r="H2907" t="s">
        <v>157</v>
      </c>
      <c r="I2907" t="s">
        <v>136</v>
      </c>
      <c r="J2907" t="s">
        <v>137</v>
      </c>
      <c r="K2907" t="s">
        <v>138</v>
      </c>
      <c r="L2907" t="s">
        <v>8454</v>
      </c>
      <c r="M2907" t="s">
        <v>8455</v>
      </c>
      <c r="N2907">
        <v>7.2908333330000001</v>
      </c>
      <c r="O2907">
        <v>0</v>
      </c>
      <c r="P2907">
        <v>1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1.0118355789860849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1.0118355789860849</v>
      </c>
    </row>
    <row r="2908" spans="1:31" x14ac:dyDescent="0.3">
      <c r="A2908">
        <v>2579654</v>
      </c>
      <c r="B2908">
        <v>1</v>
      </c>
      <c r="C2908" t="s">
        <v>80</v>
      </c>
      <c r="D2908" t="s">
        <v>95</v>
      </c>
      <c r="E2908" t="s">
        <v>184</v>
      </c>
      <c r="F2908" t="s">
        <v>8456</v>
      </c>
      <c r="G2908" t="s">
        <v>134</v>
      </c>
      <c r="H2908" t="s">
        <v>135</v>
      </c>
      <c r="I2908" t="s">
        <v>136</v>
      </c>
      <c r="J2908" t="s">
        <v>137</v>
      </c>
      <c r="K2908" t="s">
        <v>138</v>
      </c>
      <c r="L2908" t="s">
        <v>8457</v>
      </c>
      <c r="M2908" t="s">
        <v>8458</v>
      </c>
      <c r="N2908">
        <v>0.67277777699999997</v>
      </c>
      <c r="O2908">
        <v>0</v>
      </c>
      <c r="P2908">
        <v>1</v>
      </c>
      <c r="Q2908">
        <v>0</v>
      </c>
      <c r="R2908">
        <v>0</v>
      </c>
      <c r="S2908">
        <v>5</v>
      </c>
      <c r="T2908">
        <v>380</v>
      </c>
      <c r="U2908">
        <v>3</v>
      </c>
      <c r="V2908">
        <v>2</v>
      </c>
      <c r="W2908">
        <v>0</v>
      </c>
      <c r="X2908">
        <v>0.23300260132916667</v>
      </c>
      <c r="Y2908">
        <v>0</v>
      </c>
      <c r="Z2908">
        <v>0</v>
      </c>
      <c r="AA2908">
        <v>33.083649947489157</v>
      </c>
      <c r="AB2908">
        <v>185.14149859032918</v>
      </c>
      <c r="AC2908">
        <v>855.80004839703645</v>
      </c>
      <c r="AD2908">
        <v>5.8192291617920251</v>
      </c>
      <c r="AE2908">
        <v>1080.0774286979758</v>
      </c>
    </row>
    <row r="2909" spans="1:31" x14ac:dyDescent="0.3">
      <c r="A2909">
        <v>2579405</v>
      </c>
      <c r="B2909">
        <v>1</v>
      </c>
      <c r="C2909" t="s">
        <v>80</v>
      </c>
      <c r="D2909" t="s">
        <v>96</v>
      </c>
      <c r="E2909" t="s">
        <v>184</v>
      </c>
      <c r="F2909" t="s">
        <v>8459</v>
      </c>
      <c r="G2909" t="s">
        <v>149</v>
      </c>
      <c r="H2909" t="s">
        <v>135</v>
      </c>
      <c r="I2909" t="s">
        <v>136</v>
      </c>
      <c r="J2909" t="s">
        <v>137</v>
      </c>
      <c r="K2909" t="s">
        <v>138</v>
      </c>
      <c r="L2909" t="s">
        <v>8460</v>
      </c>
      <c r="M2909" t="s">
        <v>8461</v>
      </c>
      <c r="N2909">
        <v>0.76472222199999995</v>
      </c>
      <c r="O2909">
        <v>0</v>
      </c>
      <c r="P2909">
        <v>0</v>
      </c>
      <c r="Q2909">
        <v>0</v>
      </c>
      <c r="R2909">
        <v>0</v>
      </c>
      <c r="S2909">
        <v>2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8.8910610826032901</v>
      </c>
      <c r="AB2909">
        <v>0</v>
      </c>
      <c r="AC2909">
        <v>0</v>
      </c>
      <c r="AD2909">
        <v>0</v>
      </c>
      <c r="AE2909">
        <v>8.8910610826032901</v>
      </c>
    </row>
    <row r="2910" spans="1:31" x14ac:dyDescent="0.3">
      <c r="A2910">
        <v>2579694</v>
      </c>
      <c r="B2910">
        <v>1</v>
      </c>
      <c r="C2910" t="s">
        <v>81</v>
      </c>
      <c r="D2910" t="s">
        <v>112</v>
      </c>
      <c r="E2910" t="s">
        <v>166</v>
      </c>
      <c r="F2910" t="s">
        <v>8462</v>
      </c>
      <c r="G2910" t="s">
        <v>181</v>
      </c>
      <c r="H2910" t="s">
        <v>157</v>
      </c>
      <c r="I2910" t="s">
        <v>136</v>
      </c>
      <c r="J2910" t="s">
        <v>137</v>
      </c>
      <c r="K2910" t="s">
        <v>138</v>
      </c>
      <c r="L2910" t="s">
        <v>8463</v>
      </c>
      <c r="M2910" t="s">
        <v>8464</v>
      </c>
      <c r="N2910">
        <v>1.140833333</v>
      </c>
      <c r="O2910">
        <v>0</v>
      </c>
      <c r="P2910">
        <v>8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1.3122436197224001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1.3122436197224001</v>
      </c>
    </row>
    <row r="2911" spans="1:31" x14ac:dyDescent="0.3">
      <c r="A2911">
        <v>2579219</v>
      </c>
      <c r="B2911">
        <v>1</v>
      </c>
      <c r="C2911" t="s">
        <v>80</v>
      </c>
      <c r="D2911" t="s">
        <v>93</v>
      </c>
      <c r="E2911" t="s">
        <v>141</v>
      </c>
      <c r="F2911" t="s">
        <v>7502</v>
      </c>
      <c r="G2911" t="s">
        <v>134</v>
      </c>
      <c r="H2911" t="s">
        <v>135</v>
      </c>
      <c r="I2911" t="s">
        <v>136</v>
      </c>
      <c r="J2911" t="s">
        <v>137</v>
      </c>
      <c r="K2911" t="s">
        <v>138</v>
      </c>
      <c r="L2911" t="s">
        <v>8465</v>
      </c>
      <c r="M2911" t="s">
        <v>8466</v>
      </c>
      <c r="N2911">
        <v>0.34305555500000001</v>
      </c>
      <c r="O2911">
        <v>0</v>
      </c>
      <c r="P2911">
        <v>253</v>
      </c>
      <c r="Q2911">
        <v>2</v>
      </c>
      <c r="R2911">
        <v>167</v>
      </c>
      <c r="S2911">
        <v>0</v>
      </c>
      <c r="T2911">
        <v>95</v>
      </c>
      <c r="U2911">
        <v>0</v>
      </c>
      <c r="V2911">
        <v>0</v>
      </c>
      <c r="W2911">
        <v>0</v>
      </c>
      <c r="X2911">
        <v>12.620728315986371</v>
      </c>
      <c r="Y2911">
        <v>0.86517726061259992</v>
      </c>
      <c r="Z2911">
        <v>34.238866448113384</v>
      </c>
      <c r="AA2911">
        <v>0</v>
      </c>
      <c r="AB2911">
        <v>20.971965049159667</v>
      </c>
      <c r="AC2911">
        <v>0</v>
      </c>
      <c r="AD2911">
        <v>0</v>
      </c>
      <c r="AE2911">
        <v>68.696737073872015</v>
      </c>
    </row>
    <row r="2912" spans="1:31" x14ac:dyDescent="0.3">
      <c r="A2912">
        <v>2579717</v>
      </c>
      <c r="B2912">
        <v>1</v>
      </c>
      <c r="C2912" t="s">
        <v>80</v>
      </c>
      <c r="D2912" t="s">
        <v>97</v>
      </c>
      <c r="E2912" t="s">
        <v>184</v>
      </c>
      <c r="F2912" t="s">
        <v>8467</v>
      </c>
      <c r="G2912" t="s">
        <v>1056</v>
      </c>
      <c r="H2912" t="s">
        <v>135</v>
      </c>
      <c r="I2912" t="s">
        <v>136</v>
      </c>
      <c r="J2912" t="s">
        <v>137</v>
      </c>
      <c r="K2912" t="s">
        <v>138</v>
      </c>
      <c r="L2912" t="s">
        <v>8468</v>
      </c>
      <c r="M2912" t="s">
        <v>8469</v>
      </c>
      <c r="N2912">
        <v>4.2169444440000001</v>
      </c>
      <c r="O2912">
        <v>0</v>
      </c>
      <c r="P2912">
        <v>217</v>
      </c>
      <c r="Q2912">
        <v>0</v>
      </c>
      <c r="R2912">
        <v>0</v>
      </c>
      <c r="S2912">
        <v>0</v>
      </c>
      <c r="T2912">
        <v>28</v>
      </c>
      <c r="U2912">
        <v>0</v>
      </c>
      <c r="V2912">
        <v>0</v>
      </c>
      <c r="W2912">
        <v>0</v>
      </c>
      <c r="X2912">
        <v>209.7415202708948</v>
      </c>
      <c r="Y2912">
        <v>0</v>
      </c>
      <c r="Z2912">
        <v>0</v>
      </c>
      <c r="AA2912">
        <v>0</v>
      </c>
      <c r="AB2912">
        <v>99.122253217208566</v>
      </c>
      <c r="AC2912">
        <v>0</v>
      </c>
      <c r="AD2912">
        <v>0</v>
      </c>
      <c r="AE2912">
        <v>308.86377348810333</v>
      </c>
    </row>
    <row r="2913" spans="1:31" x14ac:dyDescent="0.3">
      <c r="A2913">
        <v>2579574</v>
      </c>
      <c r="B2913">
        <v>1</v>
      </c>
      <c r="C2913" t="s">
        <v>81</v>
      </c>
      <c r="D2913" t="s">
        <v>128</v>
      </c>
      <c r="E2913" t="s">
        <v>166</v>
      </c>
      <c r="F2913" t="s">
        <v>4285</v>
      </c>
      <c r="G2913" t="s">
        <v>181</v>
      </c>
      <c r="H2913" t="s">
        <v>157</v>
      </c>
      <c r="I2913" t="s">
        <v>136</v>
      </c>
      <c r="J2913" t="s">
        <v>137</v>
      </c>
      <c r="K2913" t="s">
        <v>138</v>
      </c>
      <c r="L2913" t="s">
        <v>8470</v>
      </c>
      <c r="M2913" t="s">
        <v>8471</v>
      </c>
      <c r="N2913">
        <v>5.000277777</v>
      </c>
      <c r="O2913">
        <v>0</v>
      </c>
      <c r="P2913">
        <v>18</v>
      </c>
      <c r="Q2913">
        <v>0</v>
      </c>
      <c r="R2913">
        <v>0</v>
      </c>
      <c r="S2913">
        <v>0</v>
      </c>
      <c r="T2913">
        <v>6</v>
      </c>
      <c r="U2913">
        <v>0</v>
      </c>
      <c r="V2913">
        <v>0</v>
      </c>
      <c r="W2913">
        <v>0</v>
      </c>
      <c r="X2913">
        <v>17.681158367363746</v>
      </c>
      <c r="Y2913">
        <v>0</v>
      </c>
      <c r="Z2913">
        <v>0</v>
      </c>
      <c r="AA2913">
        <v>0</v>
      </c>
      <c r="AB2913">
        <v>51.174891813207523</v>
      </c>
      <c r="AC2913">
        <v>0</v>
      </c>
      <c r="AD2913">
        <v>0</v>
      </c>
      <c r="AE2913">
        <v>68.856050180571273</v>
      </c>
    </row>
    <row r="2914" spans="1:31" x14ac:dyDescent="0.3">
      <c r="A2914">
        <v>2579319</v>
      </c>
      <c r="B2914">
        <v>1</v>
      </c>
      <c r="C2914" t="s">
        <v>80</v>
      </c>
      <c r="D2914" t="s">
        <v>98</v>
      </c>
      <c r="E2914" t="s">
        <v>171</v>
      </c>
      <c r="F2914" t="s">
        <v>8472</v>
      </c>
      <c r="G2914" t="s">
        <v>194</v>
      </c>
      <c r="H2914" t="s">
        <v>157</v>
      </c>
      <c r="I2914" t="s">
        <v>136</v>
      </c>
      <c r="J2914" t="s">
        <v>137</v>
      </c>
      <c r="K2914" t="s">
        <v>144</v>
      </c>
      <c r="L2914" t="s">
        <v>8473</v>
      </c>
      <c r="M2914" t="s">
        <v>8474</v>
      </c>
      <c r="N2914">
        <v>6.3222222219999997</v>
      </c>
      <c r="O2914">
        <v>0</v>
      </c>
      <c r="P2914">
        <v>9</v>
      </c>
      <c r="Q2914">
        <v>0</v>
      </c>
      <c r="R2914">
        <v>4</v>
      </c>
      <c r="S2914">
        <v>0</v>
      </c>
      <c r="T2914">
        <v>7</v>
      </c>
      <c r="U2914">
        <v>0</v>
      </c>
      <c r="V2914">
        <v>0</v>
      </c>
      <c r="W2914">
        <v>0</v>
      </c>
      <c r="X2914">
        <v>8.1263878786216921</v>
      </c>
      <c r="Y2914">
        <v>0</v>
      </c>
      <c r="Z2914">
        <v>1.2152162591654068</v>
      </c>
      <c r="AA2914">
        <v>0</v>
      </c>
      <c r="AB2914">
        <v>21.165557447490151</v>
      </c>
      <c r="AC2914">
        <v>0</v>
      </c>
      <c r="AD2914">
        <v>0</v>
      </c>
      <c r="AE2914">
        <v>30.507161585277252</v>
      </c>
    </row>
    <row r="2915" spans="1:31" x14ac:dyDescent="0.3">
      <c r="A2915">
        <v>2579239</v>
      </c>
      <c r="B2915">
        <v>1</v>
      </c>
      <c r="C2915" t="s">
        <v>81</v>
      </c>
      <c r="D2915" t="s">
        <v>122</v>
      </c>
      <c r="E2915" t="s">
        <v>184</v>
      </c>
      <c r="F2915" t="s">
        <v>8475</v>
      </c>
      <c r="G2915" t="s">
        <v>301</v>
      </c>
      <c r="H2915" t="s">
        <v>135</v>
      </c>
      <c r="I2915" t="s">
        <v>136</v>
      </c>
      <c r="J2915" t="s">
        <v>137</v>
      </c>
      <c r="K2915" t="s">
        <v>144</v>
      </c>
      <c r="L2915" t="s">
        <v>8476</v>
      </c>
      <c r="M2915" t="s">
        <v>8477</v>
      </c>
      <c r="N2915">
        <v>2.8308333330000002</v>
      </c>
      <c r="O2915">
        <v>0</v>
      </c>
      <c r="P2915">
        <v>33</v>
      </c>
      <c r="Q2915">
        <v>0</v>
      </c>
      <c r="R2915">
        <v>0</v>
      </c>
      <c r="S2915">
        <v>0</v>
      </c>
      <c r="T2915">
        <v>1</v>
      </c>
      <c r="U2915">
        <v>0</v>
      </c>
      <c r="V2915">
        <v>0</v>
      </c>
      <c r="W2915">
        <v>0</v>
      </c>
      <c r="X2915">
        <v>13.169087778921323</v>
      </c>
      <c r="Y2915">
        <v>0</v>
      </c>
      <c r="Z2915">
        <v>0</v>
      </c>
      <c r="AA2915">
        <v>0</v>
      </c>
      <c r="AB2915">
        <v>3.5583588517785002E-2</v>
      </c>
      <c r="AC2915">
        <v>0</v>
      </c>
      <c r="AD2915">
        <v>0</v>
      </c>
      <c r="AE2915">
        <v>13.204671367439108</v>
      </c>
    </row>
    <row r="2916" spans="1:31" x14ac:dyDescent="0.3">
      <c r="A2916">
        <v>2579488</v>
      </c>
      <c r="B2916">
        <v>1</v>
      </c>
      <c r="C2916" t="s">
        <v>81</v>
      </c>
      <c r="D2916" t="s">
        <v>117</v>
      </c>
      <c r="E2916" t="s">
        <v>166</v>
      </c>
      <c r="F2916" t="s">
        <v>8478</v>
      </c>
      <c r="G2916" t="s">
        <v>168</v>
      </c>
      <c r="H2916" t="s">
        <v>157</v>
      </c>
      <c r="I2916" t="s">
        <v>136</v>
      </c>
      <c r="J2916" t="s">
        <v>137</v>
      </c>
      <c r="K2916" t="s">
        <v>138</v>
      </c>
      <c r="L2916" t="s">
        <v>8479</v>
      </c>
      <c r="M2916" t="s">
        <v>8480</v>
      </c>
      <c r="N2916">
        <v>1.1086111110000001</v>
      </c>
      <c r="O2916">
        <v>0</v>
      </c>
      <c r="P2916">
        <v>1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0.21535904677197504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0.21535904677197504</v>
      </c>
    </row>
    <row r="2917" spans="1:31" x14ac:dyDescent="0.3">
      <c r="A2917">
        <v>2579525</v>
      </c>
      <c r="B2917">
        <v>1</v>
      </c>
      <c r="C2917" t="s">
        <v>80</v>
      </c>
      <c r="D2917" t="s">
        <v>88</v>
      </c>
      <c r="E2917" t="s">
        <v>175</v>
      </c>
      <c r="F2917" t="s">
        <v>8481</v>
      </c>
      <c r="G2917" t="s">
        <v>213</v>
      </c>
      <c r="H2917" t="s">
        <v>157</v>
      </c>
      <c r="I2917" t="s">
        <v>136</v>
      </c>
      <c r="J2917" t="s">
        <v>137</v>
      </c>
      <c r="K2917" t="s">
        <v>138</v>
      </c>
      <c r="L2917" t="s">
        <v>8482</v>
      </c>
      <c r="M2917" t="s">
        <v>8483</v>
      </c>
      <c r="N2917">
        <v>1.3244444440000001</v>
      </c>
      <c r="O2917">
        <v>0</v>
      </c>
      <c r="P2917">
        <v>62</v>
      </c>
      <c r="Q2917">
        <v>0</v>
      </c>
      <c r="R2917">
        <v>0</v>
      </c>
      <c r="S2917">
        <v>0</v>
      </c>
      <c r="T2917">
        <v>12</v>
      </c>
      <c r="U2917">
        <v>0</v>
      </c>
      <c r="V2917">
        <v>0</v>
      </c>
      <c r="W2917">
        <v>0</v>
      </c>
      <c r="X2917">
        <v>20.631010561890307</v>
      </c>
      <c r="Y2917">
        <v>0</v>
      </c>
      <c r="Z2917">
        <v>0</v>
      </c>
      <c r="AA2917">
        <v>0</v>
      </c>
      <c r="AB2917">
        <v>41.480950378183117</v>
      </c>
      <c r="AC2917">
        <v>0</v>
      </c>
      <c r="AD2917">
        <v>0</v>
      </c>
      <c r="AE2917">
        <v>62.111960940073423</v>
      </c>
    </row>
    <row r="2918" spans="1:31" x14ac:dyDescent="0.3">
      <c r="A2918">
        <v>2579282</v>
      </c>
      <c r="B2918">
        <v>1</v>
      </c>
      <c r="C2918" t="s">
        <v>80</v>
      </c>
      <c r="D2918" t="s">
        <v>106</v>
      </c>
      <c r="E2918" t="s">
        <v>171</v>
      </c>
      <c r="F2918" t="s">
        <v>8484</v>
      </c>
      <c r="G2918" t="s">
        <v>190</v>
      </c>
      <c r="H2918" t="s">
        <v>157</v>
      </c>
      <c r="I2918" t="s">
        <v>136</v>
      </c>
      <c r="J2918" t="s">
        <v>137</v>
      </c>
      <c r="K2918" t="s">
        <v>138</v>
      </c>
      <c r="L2918" t="s">
        <v>8485</v>
      </c>
      <c r="M2918" t="s">
        <v>8486</v>
      </c>
      <c r="N2918">
        <v>8.4875000000000007</v>
      </c>
      <c r="O2918">
        <v>0</v>
      </c>
      <c r="P2918">
        <v>7</v>
      </c>
      <c r="Q2918">
        <v>0</v>
      </c>
      <c r="R2918">
        <v>3</v>
      </c>
      <c r="S2918">
        <v>0</v>
      </c>
      <c r="T2918">
        <v>3</v>
      </c>
      <c r="U2918">
        <v>0</v>
      </c>
      <c r="V2918">
        <v>0</v>
      </c>
      <c r="W2918">
        <v>0</v>
      </c>
      <c r="X2918">
        <v>12.170716817375171</v>
      </c>
      <c r="Y2918">
        <v>0</v>
      </c>
      <c r="Z2918">
        <v>37.682135162540433</v>
      </c>
      <c r="AA2918">
        <v>0</v>
      </c>
      <c r="AB2918">
        <v>23.065691079065175</v>
      </c>
      <c r="AC2918">
        <v>0</v>
      </c>
      <c r="AD2918">
        <v>0</v>
      </c>
      <c r="AE2918">
        <v>72.918543058980788</v>
      </c>
    </row>
    <row r="2919" spans="1:31" x14ac:dyDescent="0.3">
      <c r="A2919">
        <v>2579780</v>
      </c>
      <c r="B2919">
        <v>1</v>
      </c>
      <c r="C2919" t="s">
        <v>81</v>
      </c>
      <c r="D2919" t="s">
        <v>128</v>
      </c>
      <c r="E2919" t="s">
        <v>147</v>
      </c>
      <c r="F2919" t="s">
        <v>8487</v>
      </c>
      <c r="G2919" t="s">
        <v>134</v>
      </c>
      <c r="H2919" t="s">
        <v>135</v>
      </c>
      <c r="I2919" t="s">
        <v>136</v>
      </c>
      <c r="J2919" t="s">
        <v>137</v>
      </c>
      <c r="K2919" t="s">
        <v>138</v>
      </c>
      <c r="L2919" t="s">
        <v>8488</v>
      </c>
      <c r="M2919" t="s">
        <v>8489</v>
      </c>
      <c r="N2919">
        <v>5.4950000000000001</v>
      </c>
      <c r="O2919">
        <v>2</v>
      </c>
      <c r="P2919">
        <v>3</v>
      </c>
      <c r="Q2919">
        <v>59</v>
      </c>
      <c r="R2919">
        <v>33</v>
      </c>
      <c r="S2919">
        <v>6</v>
      </c>
      <c r="T2919">
        <v>0</v>
      </c>
      <c r="U2919">
        <v>0</v>
      </c>
      <c r="V2919">
        <v>0</v>
      </c>
      <c r="W2919">
        <v>5.5836470445300002</v>
      </c>
      <c r="X2919">
        <v>10.898982366753092</v>
      </c>
      <c r="Y2919">
        <v>889.89408047632219</v>
      </c>
      <c r="Z2919">
        <v>783.98782655559955</v>
      </c>
      <c r="AA2919">
        <v>161.00193410719564</v>
      </c>
      <c r="AB2919">
        <v>0</v>
      </c>
      <c r="AC2919">
        <v>0</v>
      </c>
      <c r="AD2919">
        <v>0</v>
      </c>
      <c r="AE2919">
        <v>1851.3664705504007</v>
      </c>
    </row>
    <row r="2920" spans="1:31" x14ac:dyDescent="0.3">
      <c r="A2920">
        <v>2579674</v>
      </c>
      <c r="B2920">
        <v>1</v>
      </c>
      <c r="C2920" t="s">
        <v>80</v>
      </c>
      <c r="D2920" t="s">
        <v>95</v>
      </c>
      <c r="E2920" t="s">
        <v>141</v>
      </c>
      <c r="F2920" t="s">
        <v>8490</v>
      </c>
      <c r="G2920" t="s">
        <v>134</v>
      </c>
      <c r="H2920" t="s">
        <v>135</v>
      </c>
      <c r="I2920" t="s">
        <v>136</v>
      </c>
      <c r="J2920" t="s">
        <v>137</v>
      </c>
      <c r="K2920" t="s">
        <v>138</v>
      </c>
      <c r="L2920" t="s">
        <v>8491</v>
      </c>
      <c r="M2920" t="s">
        <v>8492</v>
      </c>
      <c r="N2920">
        <v>0.72083333299999997</v>
      </c>
      <c r="O2920">
        <v>0</v>
      </c>
      <c r="P2920">
        <v>2193</v>
      </c>
      <c r="Q2920">
        <v>0</v>
      </c>
      <c r="R2920">
        <v>4</v>
      </c>
      <c r="S2920">
        <v>2</v>
      </c>
      <c r="T2920">
        <v>309</v>
      </c>
      <c r="U2920">
        <v>0</v>
      </c>
      <c r="V2920">
        <v>1</v>
      </c>
      <c r="W2920">
        <v>0</v>
      </c>
      <c r="X2920">
        <v>288.31508780825675</v>
      </c>
      <c r="Y2920">
        <v>0</v>
      </c>
      <c r="Z2920">
        <v>6.9051206104390001E-2</v>
      </c>
      <c r="AA2920">
        <v>2.0689319023099997</v>
      </c>
      <c r="AB2920">
        <v>251.60888414859932</v>
      </c>
      <c r="AC2920">
        <v>0</v>
      </c>
      <c r="AD2920">
        <v>8.9274871492312502E-2</v>
      </c>
      <c r="AE2920">
        <v>542.15122993676277</v>
      </c>
    </row>
    <row r="2921" spans="1:31" x14ac:dyDescent="0.3">
      <c r="A2921">
        <v>2579133</v>
      </c>
      <c r="B2921">
        <v>1</v>
      </c>
      <c r="C2921" t="s">
        <v>80</v>
      </c>
      <c r="D2921" t="s">
        <v>103</v>
      </c>
      <c r="E2921" t="s">
        <v>184</v>
      </c>
      <c r="F2921" t="s">
        <v>8493</v>
      </c>
      <c r="G2921" t="s">
        <v>134</v>
      </c>
      <c r="H2921" t="s">
        <v>135</v>
      </c>
      <c r="I2921" t="s">
        <v>136</v>
      </c>
      <c r="J2921" t="s">
        <v>137</v>
      </c>
      <c r="K2921" t="s">
        <v>138</v>
      </c>
      <c r="L2921" t="s">
        <v>8494</v>
      </c>
      <c r="M2921" t="s">
        <v>8495</v>
      </c>
      <c r="N2921">
        <v>1.0619444440000001</v>
      </c>
      <c r="O2921">
        <v>0</v>
      </c>
      <c r="P2921">
        <v>2575</v>
      </c>
      <c r="Q2921">
        <v>0</v>
      </c>
      <c r="R2921">
        <v>1</v>
      </c>
      <c r="S2921">
        <v>0</v>
      </c>
      <c r="T2921">
        <v>114</v>
      </c>
      <c r="U2921">
        <v>0</v>
      </c>
      <c r="V2921">
        <v>1</v>
      </c>
      <c r="W2921">
        <v>0</v>
      </c>
      <c r="X2921">
        <v>446.44364414858427</v>
      </c>
      <c r="Y2921">
        <v>0</v>
      </c>
      <c r="Z2921">
        <v>7.6795853557000016E-3</v>
      </c>
      <c r="AA2921">
        <v>0</v>
      </c>
      <c r="AB2921">
        <v>148.52490603848881</v>
      </c>
      <c r="AC2921">
        <v>0</v>
      </c>
      <c r="AD2921">
        <v>11.584332079731739</v>
      </c>
      <c r="AE2921">
        <v>606.5605618521605</v>
      </c>
    </row>
    <row r="2922" spans="1:31" x14ac:dyDescent="0.3">
      <c r="A2922">
        <v>2579325</v>
      </c>
      <c r="B2922">
        <v>1</v>
      </c>
      <c r="C2922" t="s">
        <v>80</v>
      </c>
      <c r="D2922" t="s">
        <v>93</v>
      </c>
      <c r="E2922" t="s">
        <v>155</v>
      </c>
      <c r="F2922" t="s">
        <v>8496</v>
      </c>
      <c r="G2922" t="s">
        <v>301</v>
      </c>
      <c r="H2922" t="s">
        <v>157</v>
      </c>
      <c r="I2922" t="s">
        <v>136</v>
      </c>
      <c r="J2922" t="s">
        <v>137</v>
      </c>
      <c r="K2922" t="s">
        <v>144</v>
      </c>
      <c r="L2922" t="s">
        <v>8497</v>
      </c>
      <c r="M2922" t="s">
        <v>8498</v>
      </c>
      <c r="N2922">
        <v>6.3075000000000001</v>
      </c>
      <c r="O2922">
        <v>0</v>
      </c>
      <c r="P2922">
        <v>238</v>
      </c>
      <c r="Q2922">
        <v>0</v>
      </c>
      <c r="R2922">
        <v>6</v>
      </c>
      <c r="S2922">
        <v>0</v>
      </c>
      <c r="T2922">
        <v>49</v>
      </c>
      <c r="U2922">
        <v>0</v>
      </c>
      <c r="V2922">
        <v>0</v>
      </c>
      <c r="W2922">
        <v>0</v>
      </c>
      <c r="X2922">
        <v>264.11838492797301</v>
      </c>
      <c r="Y2922">
        <v>0</v>
      </c>
      <c r="Z2922">
        <v>48.261104849268833</v>
      </c>
      <c r="AA2922">
        <v>0</v>
      </c>
      <c r="AB2922">
        <v>246.51940775471792</v>
      </c>
      <c r="AC2922">
        <v>0</v>
      </c>
      <c r="AD2922">
        <v>0</v>
      </c>
      <c r="AE2922">
        <v>558.89889753195973</v>
      </c>
    </row>
    <row r="2923" spans="1:31" x14ac:dyDescent="0.3">
      <c r="A2923">
        <v>2579471</v>
      </c>
      <c r="B2923">
        <v>1</v>
      </c>
      <c r="C2923" t="s">
        <v>81</v>
      </c>
      <c r="D2923" t="s">
        <v>115</v>
      </c>
      <c r="E2923" t="s">
        <v>147</v>
      </c>
      <c r="F2923" t="s">
        <v>8499</v>
      </c>
      <c r="G2923" t="s">
        <v>134</v>
      </c>
      <c r="H2923" t="s">
        <v>135</v>
      </c>
      <c r="I2923" t="s">
        <v>136</v>
      </c>
      <c r="J2923" t="s">
        <v>137</v>
      </c>
      <c r="K2923" t="s">
        <v>138</v>
      </c>
      <c r="L2923" t="s">
        <v>8500</v>
      </c>
      <c r="M2923" t="s">
        <v>8501</v>
      </c>
      <c r="N2923">
        <v>0.44194444399999999</v>
      </c>
      <c r="O2923">
        <v>1</v>
      </c>
      <c r="P2923">
        <v>234</v>
      </c>
      <c r="Q2923">
        <v>0</v>
      </c>
      <c r="R2923">
        <v>53</v>
      </c>
      <c r="S2923">
        <v>6</v>
      </c>
      <c r="T2923">
        <v>26</v>
      </c>
      <c r="U2923">
        <v>0</v>
      </c>
      <c r="V2923">
        <v>0</v>
      </c>
      <c r="W2923">
        <v>9.7823080479999991E-2</v>
      </c>
      <c r="X2923">
        <v>12.189479719527133</v>
      </c>
      <c r="Y2923">
        <v>0</v>
      </c>
      <c r="Z2923">
        <v>18.872207619886019</v>
      </c>
      <c r="AA2923">
        <v>8.2437867067010036</v>
      </c>
      <c r="AB2923">
        <v>11.704267337790411</v>
      </c>
      <c r="AC2923">
        <v>0</v>
      </c>
      <c r="AD2923">
        <v>0</v>
      </c>
      <c r="AE2923">
        <v>51.107564464384566</v>
      </c>
    </row>
    <row r="2924" spans="1:31" x14ac:dyDescent="0.3">
      <c r="A2924">
        <v>2579686</v>
      </c>
      <c r="B2924">
        <v>1</v>
      </c>
      <c r="C2924" t="s">
        <v>80</v>
      </c>
      <c r="D2924" t="s">
        <v>83</v>
      </c>
      <c r="E2924" t="s">
        <v>166</v>
      </c>
      <c r="F2924" t="s">
        <v>8502</v>
      </c>
      <c r="G2924" t="s">
        <v>181</v>
      </c>
      <c r="H2924" t="s">
        <v>157</v>
      </c>
      <c r="I2924" t="s">
        <v>136</v>
      </c>
      <c r="J2924" t="s">
        <v>137</v>
      </c>
      <c r="K2924" t="s">
        <v>138</v>
      </c>
      <c r="L2924" t="s">
        <v>8503</v>
      </c>
      <c r="M2924" t="s">
        <v>8504</v>
      </c>
      <c r="N2924">
        <v>3.7452777770000001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1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4.9402692795127781</v>
      </c>
      <c r="AC2924">
        <v>0</v>
      </c>
      <c r="AD2924">
        <v>0</v>
      </c>
      <c r="AE2924">
        <v>4.9402692795127781</v>
      </c>
    </row>
    <row r="2925" spans="1:31" x14ac:dyDescent="0.3">
      <c r="A2925">
        <v>2579663</v>
      </c>
      <c r="B2925">
        <v>1</v>
      </c>
      <c r="C2925" t="s">
        <v>81</v>
      </c>
      <c r="D2925" t="s">
        <v>113</v>
      </c>
      <c r="E2925" t="s">
        <v>171</v>
      </c>
      <c r="F2925" t="s">
        <v>8505</v>
      </c>
      <c r="G2925" t="s">
        <v>190</v>
      </c>
      <c r="H2925" t="s">
        <v>157</v>
      </c>
      <c r="I2925" t="s">
        <v>136</v>
      </c>
      <c r="J2925" t="s">
        <v>137</v>
      </c>
      <c r="K2925" t="s">
        <v>138</v>
      </c>
      <c r="L2925" t="s">
        <v>8506</v>
      </c>
      <c r="M2925" t="s">
        <v>8507</v>
      </c>
      <c r="N2925">
        <v>0.94499999999999995</v>
      </c>
      <c r="O2925">
        <v>0</v>
      </c>
      <c r="P2925">
        <v>11</v>
      </c>
      <c r="Q2925">
        <v>0</v>
      </c>
      <c r="R2925">
        <v>8</v>
      </c>
      <c r="S2925">
        <v>0</v>
      </c>
      <c r="T2925">
        <v>1</v>
      </c>
      <c r="U2925">
        <v>0</v>
      </c>
      <c r="V2925">
        <v>0</v>
      </c>
      <c r="W2925">
        <v>0</v>
      </c>
      <c r="X2925">
        <v>1.5531704852926054</v>
      </c>
      <c r="Y2925">
        <v>0</v>
      </c>
      <c r="Z2925">
        <v>2.6070551875291406</v>
      </c>
      <c r="AA2925">
        <v>0</v>
      </c>
      <c r="AB2925">
        <v>0.16193373535240002</v>
      </c>
      <c r="AC2925">
        <v>0</v>
      </c>
      <c r="AD2925">
        <v>0</v>
      </c>
      <c r="AE2925">
        <v>4.3221594081741452</v>
      </c>
    </row>
    <row r="2926" spans="1:31" x14ac:dyDescent="0.3">
      <c r="A2926">
        <v>2579517</v>
      </c>
      <c r="B2926">
        <v>1</v>
      </c>
      <c r="C2926" t="s">
        <v>81</v>
      </c>
      <c r="D2926" t="s">
        <v>113</v>
      </c>
      <c r="E2926" t="s">
        <v>155</v>
      </c>
      <c r="F2926" t="s">
        <v>4604</v>
      </c>
      <c r="G2926" t="s">
        <v>206</v>
      </c>
      <c r="H2926" t="s">
        <v>157</v>
      </c>
      <c r="I2926" t="s">
        <v>136</v>
      </c>
      <c r="J2926" t="s">
        <v>137</v>
      </c>
      <c r="K2926" t="s">
        <v>138</v>
      </c>
      <c r="L2926" t="s">
        <v>8508</v>
      </c>
      <c r="M2926" t="s">
        <v>8509</v>
      </c>
      <c r="N2926">
        <v>0.53</v>
      </c>
      <c r="O2926">
        <v>0</v>
      </c>
      <c r="P2926">
        <v>22</v>
      </c>
      <c r="Q2926">
        <v>0</v>
      </c>
      <c r="R2926">
        <v>15</v>
      </c>
      <c r="S2926">
        <v>0</v>
      </c>
      <c r="T2926">
        <v>48</v>
      </c>
      <c r="U2926">
        <v>0</v>
      </c>
      <c r="V2926">
        <v>0</v>
      </c>
      <c r="W2926">
        <v>0</v>
      </c>
      <c r="X2926">
        <v>1.7431257408276701</v>
      </c>
      <c r="Y2926">
        <v>0</v>
      </c>
      <c r="Z2926">
        <v>2.0663719312217332</v>
      </c>
      <c r="AA2926">
        <v>0</v>
      </c>
      <c r="AB2926">
        <v>51.565163751310166</v>
      </c>
      <c r="AC2926">
        <v>0</v>
      </c>
      <c r="AD2926">
        <v>0</v>
      </c>
      <c r="AE2926">
        <v>55.374661423359569</v>
      </c>
    </row>
    <row r="2927" spans="1:31" x14ac:dyDescent="0.3">
      <c r="A2927">
        <v>2579202</v>
      </c>
      <c r="B2927">
        <v>1</v>
      </c>
      <c r="C2927" t="s">
        <v>80</v>
      </c>
      <c r="D2927" t="s">
        <v>100</v>
      </c>
      <c r="E2927" t="s">
        <v>132</v>
      </c>
      <c r="F2927" t="s">
        <v>8510</v>
      </c>
      <c r="G2927" t="s">
        <v>301</v>
      </c>
      <c r="H2927" t="s">
        <v>135</v>
      </c>
      <c r="I2927" t="s">
        <v>136</v>
      </c>
      <c r="J2927" t="s">
        <v>137</v>
      </c>
      <c r="K2927" t="s">
        <v>144</v>
      </c>
      <c r="L2927" t="s">
        <v>8511</v>
      </c>
      <c r="M2927" t="s">
        <v>8512</v>
      </c>
      <c r="N2927">
        <v>6.454722222</v>
      </c>
      <c r="O2927">
        <v>0</v>
      </c>
      <c r="P2927">
        <v>18</v>
      </c>
      <c r="Q2927">
        <v>15</v>
      </c>
      <c r="R2927">
        <v>21</v>
      </c>
      <c r="S2927">
        <v>4</v>
      </c>
      <c r="T2927">
        <v>19</v>
      </c>
      <c r="U2927">
        <v>0</v>
      </c>
      <c r="V2927">
        <v>0</v>
      </c>
      <c r="W2927">
        <v>0</v>
      </c>
      <c r="X2927">
        <v>24.136856216442929</v>
      </c>
      <c r="Y2927">
        <v>24.72883283250539</v>
      </c>
      <c r="Z2927">
        <v>305.30803826670717</v>
      </c>
      <c r="AA2927">
        <v>232.55791529306316</v>
      </c>
      <c r="AB2927">
        <v>88.230395186562347</v>
      </c>
      <c r="AC2927">
        <v>0</v>
      </c>
      <c r="AD2927">
        <v>0</v>
      </c>
      <c r="AE2927">
        <v>674.96203779528093</v>
      </c>
    </row>
    <row r="2928" spans="1:31" x14ac:dyDescent="0.3">
      <c r="A2928">
        <v>2579557</v>
      </c>
      <c r="B2928">
        <v>1</v>
      </c>
      <c r="C2928" t="s">
        <v>80</v>
      </c>
      <c r="D2928" t="s">
        <v>91</v>
      </c>
      <c r="E2928" t="s">
        <v>141</v>
      </c>
      <c r="F2928" t="s">
        <v>6303</v>
      </c>
      <c r="G2928" t="s">
        <v>134</v>
      </c>
      <c r="H2928" t="s">
        <v>135</v>
      </c>
      <c r="I2928" t="s">
        <v>136</v>
      </c>
      <c r="J2928" t="s">
        <v>137</v>
      </c>
      <c r="K2928" t="s">
        <v>138</v>
      </c>
      <c r="L2928" t="s">
        <v>8513</v>
      </c>
      <c r="M2928" t="s">
        <v>8514</v>
      </c>
      <c r="N2928">
        <v>1.733055555</v>
      </c>
      <c r="O2928">
        <v>1</v>
      </c>
      <c r="P2928">
        <v>42</v>
      </c>
      <c r="Q2928">
        <v>21</v>
      </c>
      <c r="R2928">
        <v>263</v>
      </c>
      <c r="S2928">
        <v>14</v>
      </c>
      <c r="T2928">
        <v>63</v>
      </c>
      <c r="U2928">
        <v>1</v>
      </c>
      <c r="V2928">
        <v>0</v>
      </c>
      <c r="W2928">
        <v>2.7360454236178482</v>
      </c>
      <c r="X2928">
        <v>20.200927774917073</v>
      </c>
      <c r="Y2928">
        <v>133.26346209521341</v>
      </c>
      <c r="Z2928">
        <v>416.50524186401901</v>
      </c>
      <c r="AA2928">
        <v>481.41977360929059</v>
      </c>
      <c r="AB2928">
        <v>116.59570381087639</v>
      </c>
      <c r="AC2928">
        <v>3.4212566657011365</v>
      </c>
      <c r="AD2928">
        <v>0</v>
      </c>
      <c r="AE2928">
        <v>1174.1424112436353</v>
      </c>
    </row>
    <row r="2929" spans="1:31" x14ac:dyDescent="0.3">
      <c r="A2929">
        <v>2579457</v>
      </c>
      <c r="B2929">
        <v>1</v>
      </c>
      <c r="C2929" t="s">
        <v>81</v>
      </c>
      <c r="D2929" t="s">
        <v>120</v>
      </c>
      <c r="E2929" t="s">
        <v>155</v>
      </c>
      <c r="F2929" t="s">
        <v>8447</v>
      </c>
      <c r="G2929" t="s">
        <v>206</v>
      </c>
      <c r="H2929" t="s">
        <v>157</v>
      </c>
      <c r="I2929" t="s">
        <v>136</v>
      </c>
      <c r="J2929" t="s">
        <v>137</v>
      </c>
      <c r="K2929" t="s">
        <v>138</v>
      </c>
      <c r="L2929" t="s">
        <v>8515</v>
      </c>
      <c r="M2929" t="s">
        <v>8516</v>
      </c>
      <c r="N2929">
        <v>0.68888888800000003</v>
      </c>
      <c r="O2929">
        <v>0</v>
      </c>
      <c r="P2929">
        <v>76</v>
      </c>
      <c r="Q2929">
        <v>0</v>
      </c>
      <c r="R2929">
        <v>0</v>
      </c>
      <c r="S2929">
        <v>0</v>
      </c>
      <c r="T2929">
        <v>24</v>
      </c>
      <c r="U2929">
        <v>0</v>
      </c>
      <c r="V2929">
        <v>0</v>
      </c>
      <c r="W2929">
        <v>0</v>
      </c>
      <c r="X2929">
        <v>9.5891838127365396</v>
      </c>
      <c r="Y2929">
        <v>0</v>
      </c>
      <c r="Z2929">
        <v>0</v>
      </c>
      <c r="AA2929">
        <v>0</v>
      </c>
      <c r="AB2929">
        <v>64.267632544635134</v>
      </c>
      <c r="AC2929">
        <v>0</v>
      </c>
      <c r="AD2929">
        <v>0</v>
      </c>
      <c r="AE2929">
        <v>73.85681635737167</v>
      </c>
    </row>
    <row r="2930" spans="1:31" x14ac:dyDescent="0.3">
      <c r="A2930">
        <v>2579079</v>
      </c>
      <c r="B2930">
        <v>1</v>
      </c>
      <c r="C2930" t="s">
        <v>80</v>
      </c>
      <c r="D2930" t="s">
        <v>90</v>
      </c>
      <c r="E2930" t="s">
        <v>132</v>
      </c>
      <c r="F2930" t="s">
        <v>8517</v>
      </c>
      <c r="G2930" t="s">
        <v>8518</v>
      </c>
      <c r="H2930" t="s">
        <v>276</v>
      </c>
      <c r="I2930" t="s">
        <v>136</v>
      </c>
      <c r="J2930" t="s">
        <v>137</v>
      </c>
      <c r="K2930" t="s">
        <v>144</v>
      </c>
      <c r="L2930" t="s">
        <v>8519</v>
      </c>
      <c r="M2930" t="s">
        <v>8520</v>
      </c>
      <c r="N2930">
        <v>1.225833333</v>
      </c>
      <c r="O2930">
        <v>0</v>
      </c>
      <c r="P2930">
        <v>37115</v>
      </c>
      <c r="Q2930">
        <v>0</v>
      </c>
      <c r="R2930">
        <v>1</v>
      </c>
      <c r="S2930">
        <v>9</v>
      </c>
      <c r="T2930">
        <v>5673</v>
      </c>
      <c r="U2930">
        <v>1</v>
      </c>
      <c r="V2930">
        <v>16</v>
      </c>
      <c r="W2930">
        <v>0</v>
      </c>
      <c r="X2930">
        <v>8747.1488583170249</v>
      </c>
      <c r="Y2930">
        <v>0</v>
      </c>
      <c r="Z2930">
        <v>0.13860629075727002</v>
      </c>
      <c r="AA2930">
        <v>1560.8557849271197</v>
      </c>
      <c r="AB2930">
        <v>3871.8104154009411</v>
      </c>
      <c r="AC2930">
        <v>42.440282231813335</v>
      </c>
      <c r="AD2930">
        <v>222.41254936390828</v>
      </c>
      <c r="AE2930">
        <v>14444.806496531564</v>
      </c>
    </row>
    <row r="2931" spans="1:31" x14ac:dyDescent="0.3">
      <c r="A2931">
        <v>2579265</v>
      </c>
      <c r="B2931">
        <v>1</v>
      </c>
      <c r="C2931" t="s">
        <v>81</v>
      </c>
      <c r="D2931" t="s">
        <v>127</v>
      </c>
      <c r="E2931" t="s">
        <v>147</v>
      </c>
      <c r="F2931" t="s">
        <v>3726</v>
      </c>
      <c r="G2931" t="s">
        <v>134</v>
      </c>
      <c r="H2931" t="s">
        <v>135</v>
      </c>
      <c r="I2931" t="s">
        <v>136</v>
      </c>
      <c r="J2931" t="s">
        <v>137</v>
      </c>
      <c r="K2931" t="s">
        <v>138</v>
      </c>
      <c r="L2931" t="s">
        <v>8521</v>
      </c>
      <c r="M2931" t="s">
        <v>8522</v>
      </c>
      <c r="N2931">
        <v>1.5972222220000001</v>
      </c>
      <c r="O2931">
        <v>10</v>
      </c>
      <c r="P2931">
        <v>526</v>
      </c>
      <c r="Q2931">
        <v>79</v>
      </c>
      <c r="R2931">
        <v>84</v>
      </c>
      <c r="S2931">
        <v>18</v>
      </c>
      <c r="T2931">
        <v>41</v>
      </c>
      <c r="U2931">
        <v>4</v>
      </c>
      <c r="V2931">
        <v>0</v>
      </c>
      <c r="W2931">
        <v>3.3558082901229724</v>
      </c>
      <c r="X2931">
        <v>135.96628681825001</v>
      </c>
      <c r="Y2931">
        <v>290.99237335609365</v>
      </c>
      <c r="Z2931">
        <v>128.12373540217254</v>
      </c>
      <c r="AA2931">
        <v>910.70086515573553</v>
      </c>
      <c r="AB2931">
        <v>19.830030276487719</v>
      </c>
      <c r="AC2931">
        <v>923.5890287042813</v>
      </c>
      <c r="AD2931">
        <v>0</v>
      </c>
      <c r="AE2931">
        <v>2412.5581280031438</v>
      </c>
    </row>
    <row r="2932" spans="1:31" x14ac:dyDescent="0.3">
      <c r="A2932">
        <v>2579597</v>
      </c>
      <c r="B2932">
        <v>1</v>
      </c>
      <c r="C2932" t="s">
        <v>81</v>
      </c>
      <c r="D2932" t="s">
        <v>127</v>
      </c>
      <c r="E2932" t="s">
        <v>147</v>
      </c>
      <c r="F2932" t="s">
        <v>1730</v>
      </c>
      <c r="G2932" t="s">
        <v>134</v>
      </c>
      <c r="H2932" t="s">
        <v>135</v>
      </c>
      <c r="I2932" t="s">
        <v>136</v>
      </c>
      <c r="J2932" t="s">
        <v>137</v>
      </c>
      <c r="K2932" t="s">
        <v>138</v>
      </c>
      <c r="L2932" t="s">
        <v>8523</v>
      </c>
      <c r="M2932" t="s">
        <v>8524</v>
      </c>
      <c r="N2932">
        <v>5.2036111109999998</v>
      </c>
      <c r="O2932">
        <v>4</v>
      </c>
      <c r="P2932">
        <v>78</v>
      </c>
      <c r="Q2932">
        <v>100</v>
      </c>
      <c r="R2932">
        <v>92</v>
      </c>
      <c r="S2932">
        <v>2</v>
      </c>
      <c r="T2932">
        <v>8</v>
      </c>
      <c r="U2932">
        <v>0</v>
      </c>
      <c r="V2932">
        <v>0</v>
      </c>
      <c r="W2932">
        <v>5.5076887336789175</v>
      </c>
      <c r="X2932">
        <v>70.195576361702024</v>
      </c>
      <c r="Y2932">
        <v>708.25342513703367</v>
      </c>
      <c r="Z2932">
        <v>660.73396895693838</v>
      </c>
      <c r="AA2932">
        <v>32.907497422810962</v>
      </c>
      <c r="AB2932">
        <v>20.959286764336412</v>
      </c>
      <c r="AC2932">
        <v>0</v>
      </c>
      <c r="AD2932">
        <v>0</v>
      </c>
      <c r="AE2932">
        <v>1498.5574433765005</v>
      </c>
    </row>
    <row r="2933" spans="1:31" x14ac:dyDescent="0.3">
      <c r="A2933">
        <v>2579122</v>
      </c>
      <c r="B2933">
        <v>1</v>
      </c>
      <c r="C2933" t="s">
        <v>80</v>
      </c>
      <c r="D2933" t="s">
        <v>104</v>
      </c>
      <c r="E2933" t="s">
        <v>147</v>
      </c>
      <c r="F2933" t="s">
        <v>7668</v>
      </c>
      <c r="G2933" t="s">
        <v>134</v>
      </c>
      <c r="H2933" t="s">
        <v>135</v>
      </c>
      <c r="I2933" t="s">
        <v>136</v>
      </c>
      <c r="J2933" t="s">
        <v>137</v>
      </c>
      <c r="K2933" t="s">
        <v>138</v>
      </c>
      <c r="L2933" t="s">
        <v>8525</v>
      </c>
      <c r="M2933" t="s">
        <v>8526</v>
      </c>
      <c r="N2933">
        <v>1.3633333329999999</v>
      </c>
      <c r="O2933">
        <v>0</v>
      </c>
      <c r="P2933">
        <v>0</v>
      </c>
      <c r="Q2933">
        <v>8</v>
      </c>
      <c r="R2933">
        <v>0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0</v>
      </c>
      <c r="Y2933">
        <v>99.277373316488976</v>
      </c>
      <c r="Z2933">
        <v>0</v>
      </c>
      <c r="AA2933">
        <v>0</v>
      </c>
      <c r="AB2933">
        <v>0</v>
      </c>
      <c r="AC2933">
        <v>95.83810803553348</v>
      </c>
      <c r="AD2933">
        <v>0</v>
      </c>
      <c r="AE2933">
        <v>195.11548135202247</v>
      </c>
    </row>
    <row r="2934" spans="1:31" x14ac:dyDescent="0.3">
      <c r="A2934">
        <v>2579248</v>
      </c>
      <c r="B2934">
        <v>1</v>
      </c>
      <c r="C2934" t="s">
        <v>80</v>
      </c>
      <c r="D2934" t="s">
        <v>91</v>
      </c>
      <c r="E2934" t="s">
        <v>184</v>
      </c>
      <c r="F2934" t="s">
        <v>8527</v>
      </c>
      <c r="G2934" t="s">
        <v>149</v>
      </c>
      <c r="H2934" t="s">
        <v>135</v>
      </c>
      <c r="I2934" t="s">
        <v>136</v>
      </c>
      <c r="J2934" t="s">
        <v>137</v>
      </c>
      <c r="K2934" t="s">
        <v>138</v>
      </c>
      <c r="L2934" t="s">
        <v>8528</v>
      </c>
      <c r="M2934" t="s">
        <v>8529</v>
      </c>
      <c r="N2934">
        <v>1.8858333329999999</v>
      </c>
      <c r="O2934">
        <v>0</v>
      </c>
      <c r="P2934">
        <v>2</v>
      </c>
      <c r="Q2934">
        <v>0</v>
      </c>
      <c r="R2934">
        <v>9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1.1453573387885416</v>
      </c>
      <c r="Y2934">
        <v>0</v>
      </c>
      <c r="Z2934">
        <v>19.640974065435625</v>
      </c>
      <c r="AA2934">
        <v>0</v>
      </c>
      <c r="AB2934">
        <v>0</v>
      </c>
      <c r="AC2934">
        <v>0</v>
      </c>
      <c r="AD2934">
        <v>0</v>
      </c>
      <c r="AE2934">
        <v>20.786331404224168</v>
      </c>
    </row>
    <row r="2935" spans="1:31" x14ac:dyDescent="0.3">
      <c r="A2935">
        <v>2579099</v>
      </c>
      <c r="B2935">
        <v>1</v>
      </c>
      <c r="C2935" t="s">
        <v>80</v>
      </c>
      <c r="D2935" t="s">
        <v>90</v>
      </c>
      <c r="E2935" t="s">
        <v>132</v>
      </c>
      <c r="F2935" t="s">
        <v>8530</v>
      </c>
      <c r="G2935" t="s">
        <v>8531</v>
      </c>
      <c r="H2935" t="s">
        <v>276</v>
      </c>
      <c r="I2935" t="s">
        <v>136</v>
      </c>
      <c r="J2935" t="s">
        <v>137</v>
      </c>
      <c r="K2935" t="s">
        <v>144</v>
      </c>
      <c r="L2935" t="s">
        <v>8532</v>
      </c>
      <c r="M2935" t="s">
        <v>8533</v>
      </c>
      <c r="N2935">
        <v>0.17749999999999999</v>
      </c>
      <c r="O2935">
        <v>0</v>
      </c>
      <c r="P2935">
        <v>12820</v>
      </c>
      <c r="Q2935">
        <v>0</v>
      </c>
      <c r="R2935">
        <v>1</v>
      </c>
      <c r="S2935">
        <v>3</v>
      </c>
      <c r="T2935">
        <v>2035</v>
      </c>
      <c r="U2935">
        <v>1</v>
      </c>
      <c r="V2935">
        <v>10</v>
      </c>
      <c r="W2935">
        <v>0</v>
      </c>
      <c r="X2935">
        <v>435.65963413314</v>
      </c>
      <c r="Y2935">
        <v>0</v>
      </c>
      <c r="Z2935">
        <v>1.9783514585677498E-2</v>
      </c>
      <c r="AA2935">
        <v>27.065449362753299</v>
      </c>
      <c r="AB2935">
        <v>185.08136702089058</v>
      </c>
      <c r="AC2935">
        <v>5.95978412934</v>
      </c>
      <c r="AD2935">
        <v>27.025099617300015</v>
      </c>
      <c r="AE2935">
        <v>680.81111777800959</v>
      </c>
    </row>
    <row r="2936" spans="1:31" x14ac:dyDescent="0.3">
      <c r="A2936">
        <v>2579285</v>
      </c>
      <c r="B2936">
        <v>1</v>
      </c>
      <c r="C2936" t="s">
        <v>80</v>
      </c>
      <c r="D2936" t="s">
        <v>106</v>
      </c>
      <c r="E2936" t="s">
        <v>171</v>
      </c>
      <c r="F2936" t="s">
        <v>8534</v>
      </c>
      <c r="G2936" t="s">
        <v>194</v>
      </c>
      <c r="H2936" t="s">
        <v>157</v>
      </c>
      <c r="I2936" t="s">
        <v>136</v>
      </c>
      <c r="J2936" t="s">
        <v>137</v>
      </c>
      <c r="K2936" t="s">
        <v>144</v>
      </c>
      <c r="L2936" t="s">
        <v>8535</v>
      </c>
      <c r="M2936" t="s">
        <v>8536</v>
      </c>
      <c r="N2936">
        <v>7.2808333330000004</v>
      </c>
      <c r="O2936">
        <v>0</v>
      </c>
      <c r="P2936">
        <v>12</v>
      </c>
      <c r="Q2936">
        <v>0</v>
      </c>
      <c r="R2936">
        <v>0</v>
      </c>
      <c r="S2936">
        <v>0</v>
      </c>
      <c r="T2936">
        <v>4</v>
      </c>
      <c r="U2936">
        <v>0</v>
      </c>
      <c r="V2936">
        <v>0</v>
      </c>
      <c r="W2936">
        <v>0</v>
      </c>
      <c r="X2936">
        <v>14.724082706478486</v>
      </c>
      <c r="Y2936">
        <v>0</v>
      </c>
      <c r="Z2936">
        <v>0</v>
      </c>
      <c r="AA2936">
        <v>0</v>
      </c>
      <c r="AB2936">
        <v>6.8176530973034382</v>
      </c>
      <c r="AC2936">
        <v>0</v>
      </c>
      <c r="AD2936">
        <v>0</v>
      </c>
      <c r="AE2936">
        <v>21.541735803781926</v>
      </c>
    </row>
    <row r="2937" spans="1:31" x14ac:dyDescent="0.3">
      <c r="A2937">
        <v>2579391</v>
      </c>
      <c r="B2937">
        <v>1</v>
      </c>
      <c r="C2937" t="s">
        <v>80</v>
      </c>
      <c r="D2937" t="s">
        <v>106</v>
      </c>
      <c r="E2937" t="s">
        <v>132</v>
      </c>
      <c r="F2937" t="s">
        <v>7813</v>
      </c>
      <c r="G2937" t="s">
        <v>134</v>
      </c>
      <c r="H2937" t="s">
        <v>135</v>
      </c>
      <c r="I2937" t="s">
        <v>136</v>
      </c>
      <c r="J2937" t="s">
        <v>137</v>
      </c>
      <c r="K2937" t="s">
        <v>138</v>
      </c>
      <c r="L2937" t="s">
        <v>8537</v>
      </c>
      <c r="M2937" t="s">
        <v>8538</v>
      </c>
      <c r="N2937">
        <v>0.8125</v>
      </c>
      <c r="O2937">
        <v>0</v>
      </c>
      <c r="P2937">
        <v>0</v>
      </c>
      <c r="Q2937">
        <v>1</v>
      </c>
      <c r="R2937">
        <v>0</v>
      </c>
      <c r="S2937">
        <v>16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1.4303339466333334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1.4303339466333334</v>
      </c>
    </row>
    <row r="2938" spans="1:31" x14ac:dyDescent="0.3">
      <c r="A2938">
        <v>2579228</v>
      </c>
      <c r="B2938">
        <v>1</v>
      </c>
      <c r="C2938" t="s">
        <v>80</v>
      </c>
      <c r="D2938" t="s">
        <v>97</v>
      </c>
      <c r="E2938" t="s">
        <v>132</v>
      </c>
      <c r="F2938" t="s">
        <v>8539</v>
      </c>
      <c r="G2938" t="s">
        <v>1056</v>
      </c>
      <c r="H2938" t="s">
        <v>135</v>
      </c>
      <c r="I2938" t="s">
        <v>136</v>
      </c>
      <c r="J2938" t="s">
        <v>137</v>
      </c>
      <c r="K2938" t="s">
        <v>138</v>
      </c>
      <c r="L2938" t="s">
        <v>8540</v>
      </c>
      <c r="M2938" t="s">
        <v>8541</v>
      </c>
      <c r="N2938">
        <v>4.1261111110000002</v>
      </c>
      <c r="O2938">
        <v>2</v>
      </c>
      <c r="P2938">
        <v>954</v>
      </c>
      <c r="Q2938">
        <v>5</v>
      </c>
      <c r="R2938">
        <v>0</v>
      </c>
      <c r="S2938">
        <v>16</v>
      </c>
      <c r="T2938">
        <v>17</v>
      </c>
      <c r="U2938">
        <v>1</v>
      </c>
      <c r="V2938">
        <v>0</v>
      </c>
      <c r="W2938">
        <v>310.61211456043378</v>
      </c>
      <c r="X2938">
        <v>702.03442792597275</v>
      </c>
      <c r="Y2938">
        <v>285.01158478516282</v>
      </c>
      <c r="Z2938">
        <v>0</v>
      </c>
      <c r="AA2938">
        <v>1080.7513218964584</v>
      </c>
      <c r="AB2938">
        <v>153.13970798604547</v>
      </c>
      <c r="AC2938">
        <v>85.466819951779982</v>
      </c>
      <c r="AD2938">
        <v>0</v>
      </c>
      <c r="AE2938">
        <v>2617.0159771058534</v>
      </c>
    </row>
    <row r="2939" spans="1:31" x14ac:dyDescent="0.3">
      <c r="A2939">
        <v>2579179</v>
      </c>
      <c r="B2939">
        <v>1</v>
      </c>
      <c r="C2939" t="s">
        <v>80</v>
      </c>
      <c r="D2939" t="s">
        <v>100</v>
      </c>
      <c r="E2939" t="s">
        <v>141</v>
      </c>
      <c r="F2939" t="s">
        <v>7126</v>
      </c>
      <c r="G2939" t="s">
        <v>134</v>
      </c>
      <c r="H2939" t="s">
        <v>135</v>
      </c>
      <c r="I2939" t="s">
        <v>680</v>
      </c>
      <c r="J2939" t="s">
        <v>137</v>
      </c>
      <c r="K2939" t="s">
        <v>138</v>
      </c>
      <c r="L2939" t="s">
        <v>8542</v>
      </c>
      <c r="M2939" t="s">
        <v>8543</v>
      </c>
      <c r="N2939">
        <v>4.6111111000000003E-2</v>
      </c>
      <c r="O2939">
        <v>6</v>
      </c>
      <c r="P2939">
        <v>1068</v>
      </c>
      <c r="Q2939">
        <v>25</v>
      </c>
      <c r="R2939">
        <v>385</v>
      </c>
      <c r="S2939">
        <v>12</v>
      </c>
      <c r="T2939">
        <v>211</v>
      </c>
      <c r="U2939">
        <v>3</v>
      </c>
      <c r="V2939">
        <v>0</v>
      </c>
      <c r="W2939">
        <v>0.15820935037284001</v>
      </c>
      <c r="X2939">
        <v>8.2923450096013003</v>
      </c>
      <c r="Y2939">
        <v>0.57283588835364008</v>
      </c>
      <c r="Z2939">
        <v>4.8402943030795162</v>
      </c>
      <c r="AA2939">
        <v>3.10636819018141</v>
      </c>
      <c r="AB2939">
        <v>6.4229452350038869</v>
      </c>
      <c r="AC2939">
        <v>10.598594632173</v>
      </c>
      <c r="AD2939">
        <v>0</v>
      </c>
      <c r="AE2939">
        <v>33.991592608765593</v>
      </c>
    </row>
    <row r="2940" spans="1:31" x14ac:dyDescent="0.3">
      <c r="A2940">
        <v>2579477</v>
      </c>
      <c r="B2940">
        <v>1</v>
      </c>
      <c r="C2940" t="s">
        <v>80</v>
      </c>
      <c r="D2940" t="s">
        <v>98</v>
      </c>
      <c r="E2940" t="s">
        <v>166</v>
      </c>
      <c r="F2940" t="s">
        <v>8544</v>
      </c>
      <c r="G2940" t="s">
        <v>168</v>
      </c>
      <c r="H2940" t="s">
        <v>157</v>
      </c>
      <c r="I2940" t="s">
        <v>136</v>
      </c>
      <c r="J2940" t="s">
        <v>137</v>
      </c>
      <c r="K2940" t="s">
        <v>138</v>
      </c>
      <c r="L2940" t="s">
        <v>8545</v>
      </c>
      <c r="M2940" t="s">
        <v>8546</v>
      </c>
      <c r="N2940">
        <v>4.6544444440000001</v>
      </c>
      <c r="O2940">
        <v>0</v>
      </c>
      <c r="P2940">
        <v>1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1.9703155545374009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1.9703155545374009</v>
      </c>
    </row>
    <row r="2941" spans="1:31" x14ac:dyDescent="0.3">
      <c r="A2941">
        <v>2579660</v>
      </c>
      <c r="B2941">
        <v>1</v>
      </c>
      <c r="C2941" t="s">
        <v>81</v>
      </c>
      <c r="D2941" t="s">
        <v>118</v>
      </c>
      <c r="E2941" t="s">
        <v>147</v>
      </c>
      <c r="F2941" t="s">
        <v>8547</v>
      </c>
      <c r="G2941" t="s">
        <v>134</v>
      </c>
      <c r="H2941" t="s">
        <v>135</v>
      </c>
      <c r="I2941" t="s">
        <v>136</v>
      </c>
      <c r="J2941" t="s">
        <v>137</v>
      </c>
      <c r="K2941" t="s">
        <v>138</v>
      </c>
      <c r="L2941" t="s">
        <v>8548</v>
      </c>
      <c r="M2941" t="s">
        <v>8549</v>
      </c>
      <c r="N2941">
        <v>2.1002777770000001</v>
      </c>
      <c r="O2941">
        <v>4</v>
      </c>
      <c r="P2941">
        <v>396</v>
      </c>
      <c r="Q2941">
        <v>52</v>
      </c>
      <c r="R2941">
        <v>48</v>
      </c>
      <c r="S2941">
        <v>6</v>
      </c>
      <c r="T2941">
        <v>33</v>
      </c>
      <c r="U2941">
        <v>1</v>
      </c>
      <c r="V2941">
        <v>0</v>
      </c>
      <c r="W2941">
        <v>2.4392755674265834</v>
      </c>
      <c r="X2941">
        <v>140.01988684197184</v>
      </c>
      <c r="Y2941">
        <v>401.68034810037739</v>
      </c>
      <c r="Z2941">
        <v>267.14516529526202</v>
      </c>
      <c r="AA2941">
        <v>16.747984088923509</v>
      </c>
      <c r="AB2941">
        <v>29.233595074057583</v>
      </c>
      <c r="AC2941">
        <v>185.67454105728211</v>
      </c>
      <c r="AD2941">
        <v>0</v>
      </c>
      <c r="AE2941">
        <v>1042.9407960253011</v>
      </c>
    </row>
    <row r="2942" spans="1:31" x14ac:dyDescent="0.3">
      <c r="A2942">
        <v>2579351</v>
      </c>
      <c r="B2942">
        <v>1</v>
      </c>
      <c r="C2942" t="s">
        <v>80</v>
      </c>
      <c r="D2942" t="s">
        <v>104</v>
      </c>
      <c r="E2942" t="s">
        <v>166</v>
      </c>
      <c r="F2942" t="s">
        <v>8550</v>
      </c>
      <c r="G2942" t="s">
        <v>168</v>
      </c>
      <c r="H2942" t="s">
        <v>157</v>
      </c>
      <c r="I2942" t="s">
        <v>136</v>
      </c>
      <c r="J2942" t="s">
        <v>137</v>
      </c>
      <c r="K2942" t="s">
        <v>138</v>
      </c>
      <c r="L2942" t="s">
        <v>8551</v>
      </c>
      <c r="M2942" t="s">
        <v>8552</v>
      </c>
      <c r="N2942">
        <v>1.719166666</v>
      </c>
      <c r="O2942">
        <v>0</v>
      </c>
      <c r="P2942">
        <v>3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1.0413007877999998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1.0413007877999998</v>
      </c>
    </row>
    <row r="2943" spans="1:31" x14ac:dyDescent="0.3">
      <c r="A2943">
        <v>2579683</v>
      </c>
      <c r="B2943">
        <v>1</v>
      </c>
      <c r="C2943" t="s">
        <v>80</v>
      </c>
      <c r="D2943" t="s">
        <v>96</v>
      </c>
      <c r="E2943" t="s">
        <v>166</v>
      </c>
      <c r="F2943" t="s">
        <v>8553</v>
      </c>
      <c r="G2943" t="s">
        <v>181</v>
      </c>
      <c r="H2943" t="s">
        <v>157</v>
      </c>
      <c r="I2943" t="s">
        <v>136</v>
      </c>
      <c r="J2943" t="s">
        <v>137</v>
      </c>
      <c r="K2943" t="s">
        <v>138</v>
      </c>
      <c r="L2943" t="s">
        <v>8554</v>
      </c>
      <c r="M2943" t="s">
        <v>8555</v>
      </c>
      <c r="N2943">
        <v>3.6911111110000001</v>
      </c>
      <c r="O2943">
        <v>0</v>
      </c>
      <c r="P2943">
        <v>1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4.3420731570753297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4.3420731570753297</v>
      </c>
    </row>
    <row r="2944" spans="1:31" x14ac:dyDescent="0.3">
      <c r="A2944">
        <v>2579491</v>
      </c>
      <c r="B2944">
        <v>1</v>
      </c>
      <c r="C2944" t="s">
        <v>81</v>
      </c>
      <c r="D2944" t="s">
        <v>128</v>
      </c>
      <c r="E2944" t="s">
        <v>175</v>
      </c>
      <c r="F2944" t="s">
        <v>8556</v>
      </c>
      <c r="G2944" t="s">
        <v>213</v>
      </c>
      <c r="H2944" t="s">
        <v>157</v>
      </c>
      <c r="I2944" t="s">
        <v>136</v>
      </c>
      <c r="J2944" t="s">
        <v>137</v>
      </c>
      <c r="K2944" t="s">
        <v>138</v>
      </c>
      <c r="L2944" t="s">
        <v>8557</v>
      </c>
      <c r="M2944" t="s">
        <v>8558</v>
      </c>
      <c r="N2944">
        <v>2.9255555549999999</v>
      </c>
      <c r="O2944">
        <v>0</v>
      </c>
      <c r="P2944">
        <v>72</v>
      </c>
      <c r="Q2944">
        <v>0</v>
      </c>
      <c r="R2944">
        <v>0</v>
      </c>
      <c r="S2944">
        <v>0</v>
      </c>
      <c r="T2944">
        <v>1</v>
      </c>
      <c r="U2944">
        <v>0</v>
      </c>
      <c r="V2944">
        <v>0</v>
      </c>
      <c r="W2944">
        <v>0</v>
      </c>
      <c r="X2944">
        <v>39.3316867388885</v>
      </c>
      <c r="Y2944">
        <v>0</v>
      </c>
      <c r="Z2944">
        <v>0</v>
      </c>
      <c r="AA2944">
        <v>0</v>
      </c>
      <c r="AB2944">
        <v>5.1796230896488886</v>
      </c>
      <c r="AC2944">
        <v>0</v>
      </c>
      <c r="AD2944">
        <v>0</v>
      </c>
      <c r="AE2944">
        <v>44.511309828537392</v>
      </c>
    </row>
    <row r="2945" spans="1:31" x14ac:dyDescent="0.3">
      <c r="A2945">
        <v>2579368</v>
      </c>
      <c r="B2945">
        <v>1</v>
      </c>
      <c r="C2945" t="s">
        <v>80</v>
      </c>
      <c r="D2945" t="s">
        <v>91</v>
      </c>
      <c r="E2945" t="s">
        <v>141</v>
      </c>
      <c r="F2945" t="s">
        <v>8559</v>
      </c>
      <c r="G2945" t="s">
        <v>134</v>
      </c>
      <c r="H2945" t="s">
        <v>135</v>
      </c>
      <c r="I2945" t="s">
        <v>136</v>
      </c>
      <c r="J2945" t="s">
        <v>137</v>
      </c>
      <c r="K2945" t="s">
        <v>138</v>
      </c>
      <c r="L2945" t="s">
        <v>8560</v>
      </c>
      <c r="M2945" t="s">
        <v>8561</v>
      </c>
      <c r="N2945">
        <v>1.188055555</v>
      </c>
      <c r="O2945">
        <v>2</v>
      </c>
      <c r="P2945">
        <v>746</v>
      </c>
      <c r="Q2945">
        <v>90</v>
      </c>
      <c r="R2945">
        <v>138</v>
      </c>
      <c r="S2945">
        <v>10</v>
      </c>
      <c r="T2945">
        <v>106</v>
      </c>
      <c r="U2945">
        <v>1</v>
      </c>
      <c r="V2945">
        <v>0</v>
      </c>
      <c r="W2945">
        <v>0.64181692529954582</v>
      </c>
      <c r="X2945">
        <v>160.04526380030936</v>
      </c>
      <c r="Y2945">
        <v>483.03989331336487</v>
      </c>
      <c r="Z2945">
        <v>484.50894220440352</v>
      </c>
      <c r="AA2945">
        <v>52.486347695535123</v>
      </c>
      <c r="AB2945">
        <v>155.82700194863065</v>
      </c>
      <c r="AC2945">
        <v>0.99284731611444665</v>
      </c>
      <c r="AD2945">
        <v>0</v>
      </c>
      <c r="AE2945">
        <v>1337.5421132036574</v>
      </c>
    </row>
    <row r="2946" spans="1:31" x14ac:dyDescent="0.3">
      <c r="A2946">
        <v>2579119</v>
      </c>
      <c r="B2946">
        <v>1</v>
      </c>
      <c r="C2946" t="s">
        <v>81</v>
      </c>
      <c r="D2946" t="s">
        <v>118</v>
      </c>
      <c r="E2946" t="s">
        <v>184</v>
      </c>
      <c r="F2946" t="s">
        <v>8562</v>
      </c>
      <c r="G2946" t="s">
        <v>149</v>
      </c>
      <c r="H2946" t="s">
        <v>135</v>
      </c>
      <c r="I2946" t="s">
        <v>136</v>
      </c>
      <c r="J2946" t="s">
        <v>137</v>
      </c>
      <c r="K2946" t="s">
        <v>138</v>
      </c>
      <c r="L2946" t="s">
        <v>8563</v>
      </c>
      <c r="M2946" t="s">
        <v>8564</v>
      </c>
      <c r="N2946">
        <v>0.67916666599999997</v>
      </c>
      <c r="O2946">
        <v>1</v>
      </c>
      <c r="P2946">
        <v>3</v>
      </c>
      <c r="Q2946">
        <v>37</v>
      </c>
      <c r="R2946">
        <v>8</v>
      </c>
      <c r="S2946">
        <v>1</v>
      </c>
      <c r="T2946">
        <v>0</v>
      </c>
      <c r="U2946">
        <v>0</v>
      </c>
      <c r="V2946">
        <v>0</v>
      </c>
      <c r="W2946">
        <v>9.397723576E-2</v>
      </c>
      <c r="X2946">
        <v>3.4507826666880001E-2</v>
      </c>
      <c r="Y2946">
        <v>32.626641974540291</v>
      </c>
      <c r="Z2946">
        <v>4.7569422683432396</v>
      </c>
      <c r="AA2946">
        <v>0.19747913762269334</v>
      </c>
      <c r="AB2946">
        <v>0</v>
      </c>
      <c r="AC2946">
        <v>0</v>
      </c>
      <c r="AD2946">
        <v>0</v>
      </c>
      <c r="AE2946">
        <v>37.709548442933105</v>
      </c>
    </row>
    <row r="2947" spans="1:31" x14ac:dyDescent="0.3">
      <c r="A2947">
        <v>2579746</v>
      </c>
      <c r="B2947">
        <v>1</v>
      </c>
      <c r="C2947" t="s">
        <v>80</v>
      </c>
      <c r="D2947" t="s">
        <v>105</v>
      </c>
      <c r="E2947" t="s">
        <v>141</v>
      </c>
      <c r="F2947" t="s">
        <v>8565</v>
      </c>
      <c r="G2947" t="s">
        <v>134</v>
      </c>
      <c r="H2947" t="s">
        <v>135</v>
      </c>
      <c r="I2947" t="s">
        <v>136</v>
      </c>
      <c r="J2947" t="s">
        <v>137</v>
      </c>
      <c r="K2947" t="s">
        <v>138</v>
      </c>
      <c r="L2947" t="s">
        <v>8566</v>
      </c>
      <c r="M2947" t="s">
        <v>8567</v>
      </c>
      <c r="N2947">
        <v>0.6875</v>
      </c>
      <c r="O2947">
        <v>0</v>
      </c>
      <c r="P2947">
        <v>198</v>
      </c>
      <c r="Q2947">
        <v>0</v>
      </c>
      <c r="R2947">
        <v>0</v>
      </c>
      <c r="S2947">
        <v>0</v>
      </c>
      <c r="T2947">
        <v>12</v>
      </c>
      <c r="U2947">
        <v>0</v>
      </c>
      <c r="V2947">
        <v>0</v>
      </c>
      <c r="W2947">
        <v>0</v>
      </c>
      <c r="X2947">
        <v>31.855102451359965</v>
      </c>
      <c r="Y2947">
        <v>0</v>
      </c>
      <c r="Z2947">
        <v>0</v>
      </c>
      <c r="AA2947">
        <v>0</v>
      </c>
      <c r="AB2947">
        <v>3.5644801104649617</v>
      </c>
      <c r="AC2947">
        <v>0</v>
      </c>
      <c r="AD2947">
        <v>0</v>
      </c>
      <c r="AE2947">
        <v>35.419582561824924</v>
      </c>
    </row>
    <row r="2948" spans="1:31" x14ac:dyDescent="0.3">
      <c r="A2948">
        <v>2579165</v>
      </c>
      <c r="B2948">
        <v>1</v>
      </c>
      <c r="C2948" t="s">
        <v>80</v>
      </c>
      <c r="D2948" t="s">
        <v>98</v>
      </c>
      <c r="E2948" t="s">
        <v>147</v>
      </c>
      <c r="F2948" t="s">
        <v>8568</v>
      </c>
      <c r="G2948" t="s">
        <v>134</v>
      </c>
      <c r="H2948" t="s">
        <v>135</v>
      </c>
      <c r="I2948" t="s">
        <v>136</v>
      </c>
      <c r="J2948" t="s">
        <v>137</v>
      </c>
      <c r="K2948" t="s">
        <v>138</v>
      </c>
      <c r="L2948" t="s">
        <v>8569</v>
      </c>
      <c r="M2948" t="s">
        <v>8570</v>
      </c>
      <c r="N2948">
        <v>1.183333333</v>
      </c>
      <c r="O2948">
        <v>0</v>
      </c>
      <c r="P2948">
        <v>102</v>
      </c>
      <c r="Q2948">
        <v>0</v>
      </c>
      <c r="R2948">
        <v>40</v>
      </c>
      <c r="S2948">
        <v>4</v>
      </c>
      <c r="T2948">
        <v>31</v>
      </c>
      <c r="U2948">
        <v>0</v>
      </c>
      <c r="V2948">
        <v>0</v>
      </c>
      <c r="W2948">
        <v>0</v>
      </c>
      <c r="X2948">
        <v>26.371257172946194</v>
      </c>
      <c r="Y2948">
        <v>0</v>
      </c>
      <c r="Z2948">
        <v>34.890386815601879</v>
      </c>
      <c r="AA2948">
        <v>32.530922554453916</v>
      </c>
      <c r="AB2948">
        <v>20.069806505204678</v>
      </c>
      <c r="AC2948">
        <v>0</v>
      </c>
      <c r="AD2948">
        <v>0</v>
      </c>
      <c r="AE2948">
        <v>113.86237304820666</v>
      </c>
    </row>
    <row r="2949" spans="1:31" x14ac:dyDescent="0.3">
      <c r="A2949">
        <v>2579414</v>
      </c>
      <c r="B2949">
        <v>1</v>
      </c>
      <c r="C2949" t="s">
        <v>80</v>
      </c>
      <c r="D2949" t="s">
        <v>104</v>
      </c>
      <c r="E2949" t="s">
        <v>155</v>
      </c>
      <c r="F2949" t="s">
        <v>8571</v>
      </c>
      <c r="G2949" t="s">
        <v>202</v>
      </c>
      <c r="H2949" t="s">
        <v>157</v>
      </c>
      <c r="I2949" t="s">
        <v>136</v>
      </c>
      <c r="J2949" t="s">
        <v>137</v>
      </c>
      <c r="K2949" t="s">
        <v>138</v>
      </c>
      <c r="L2949" t="s">
        <v>8572</v>
      </c>
      <c r="M2949" t="s">
        <v>8573</v>
      </c>
      <c r="N2949">
        <v>1.4855555549999999</v>
      </c>
      <c r="O2949">
        <v>0</v>
      </c>
      <c r="P2949">
        <v>2</v>
      </c>
      <c r="Q2949">
        <v>0</v>
      </c>
      <c r="R2949">
        <v>2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0.30556676911333336</v>
      </c>
      <c r="Y2949">
        <v>0</v>
      </c>
      <c r="Z2949">
        <v>0.24936098487245836</v>
      </c>
      <c r="AA2949">
        <v>0</v>
      </c>
      <c r="AB2949">
        <v>0</v>
      </c>
      <c r="AC2949">
        <v>0</v>
      </c>
      <c r="AD2949">
        <v>0</v>
      </c>
      <c r="AE2949">
        <v>0.55492775398579175</v>
      </c>
    </row>
    <row r="2950" spans="1:31" x14ac:dyDescent="0.3">
      <c r="A2950">
        <v>2579560</v>
      </c>
      <c r="B2950">
        <v>1</v>
      </c>
      <c r="C2950" t="s">
        <v>80</v>
      </c>
      <c r="D2950" t="s">
        <v>106</v>
      </c>
      <c r="E2950" t="s">
        <v>171</v>
      </c>
      <c r="F2950" t="s">
        <v>8574</v>
      </c>
      <c r="G2950" t="s">
        <v>190</v>
      </c>
      <c r="H2950" t="s">
        <v>157</v>
      </c>
      <c r="I2950" t="s">
        <v>136</v>
      </c>
      <c r="J2950" t="s">
        <v>137</v>
      </c>
      <c r="K2950" t="s">
        <v>138</v>
      </c>
      <c r="L2950" t="s">
        <v>8575</v>
      </c>
      <c r="M2950" t="s">
        <v>8576</v>
      </c>
      <c r="N2950">
        <v>1.2327777769999999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1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5.8235589712883691</v>
      </c>
      <c r="AC2950">
        <v>0</v>
      </c>
      <c r="AD2950">
        <v>0</v>
      </c>
      <c r="AE2950">
        <v>5.8235589712883691</v>
      </c>
    </row>
    <row r="2951" spans="1:31" x14ac:dyDescent="0.3">
      <c r="A2951">
        <v>2579205</v>
      </c>
      <c r="B2951">
        <v>1</v>
      </c>
      <c r="C2951" t="s">
        <v>80</v>
      </c>
      <c r="D2951" t="s">
        <v>94</v>
      </c>
      <c r="E2951" t="s">
        <v>155</v>
      </c>
      <c r="F2951" t="s">
        <v>1090</v>
      </c>
      <c r="G2951" t="s">
        <v>301</v>
      </c>
      <c r="H2951" t="s">
        <v>157</v>
      </c>
      <c r="I2951" t="s">
        <v>136</v>
      </c>
      <c r="J2951" t="s">
        <v>137</v>
      </c>
      <c r="K2951" t="s">
        <v>144</v>
      </c>
      <c r="L2951" t="s">
        <v>8577</v>
      </c>
      <c r="M2951" t="s">
        <v>8578</v>
      </c>
      <c r="N2951">
        <v>1.826944444</v>
      </c>
      <c r="O2951">
        <v>0</v>
      </c>
      <c r="P2951">
        <v>376</v>
      </c>
      <c r="Q2951">
        <v>0</v>
      </c>
      <c r="R2951">
        <v>0</v>
      </c>
      <c r="S2951">
        <v>0</v>
      </c>
      <c r="T2951">
        <v>27</v>
      </c>
      <c r="U2951">
        <v>0</v>
      </c>
      <c r="V2951">
        <v>0</v>
      </c>
      <c r="W2951">
        <v>0</v>
      </c>
      <c r="X2951">
        <v>129.62104376572481</v>
      </c>
      <c r="Y2951">
        <v>0</v>
      </c>
      <c r="Z2951">
        <v>0</v>
      </c>
      <c r="AA2951">
        <v>0</v>
      </c>
      <c r="AB2951">
        <v>90.166536443902103</v>
      </c>
      <c r="AC2951">
        <v>0</v>
      </c>
      <c r="AD2951">
        <v>0</v>
      </c>
      <c r="AE2951">
        <v>219.78758020962692</v>
      </c>
    </row>
    <row r="2952" spans="1:31" x14ac:dyDescent="0.3">
      <c r="A2952">
        <v>2579159</v>
      </c>
      <c r="B2952">
        <v>1</v>
      </c>
      <c r="C2952" t="s">
        <v>81</v>
      </c>
      <c r="D2952" t="s">
        <v>118</v>
      </c>
      <c r="E2952" t="s">
        <v>184</v>
      </c>
      <c r="F2952" t="s">
        <v>8579</v>
      </c>
      <c r="G2952" t="s">
        <v>149</v>
      </c>
      <c r="H2952" t="s">
        <v>135</v>
      </c>
      <c r="I2952" t="s">
        <v>136</v>
      </c>
      <c r="J2952" t="s">
        <v>137</v>
      </c>
      <c r="K2952" t="s">
        <v>138</v>
      </c>
      <c r="L2952" t="s">
        <v>8580</v>
      </c>
      <c r="M2952" t="s">
        <v>8581</v>
      </c>
      <c r="N2952">
        <v>1.841111111</v>
      </c>
      <c r="O2952">
        <v>0</v>
      </c>
      <c r="P2952">
        <v>0</v>
      </c>
      <c r="Q2952">
        <v>8</v>
      </c>
      <c r="R2952">
        <v>4</v>
      </c>
      <c r="S2952">
        <v>2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62.249672149091445</v>
      </c>
      <c r="Z2952">
        <v>60.139355521930746</v>
      </c>
      <c r="AA2952">
        <v>3.3768055145261249</v>
      </c>
      <c r="AB2952">
        <v>0</v>
      </c>
      <c r="AC2952">
        <v>0</v>
      </c>
      <c r="AD2952">
        <v>0</v>
      </c>
      <c r="AE2952">
        <v>125.76583318554832</v>
      </c>
    </row>
    <row r="2953" spans="1:31" x14ac:dyDescent="0.3">
      <c r="A2953">
        <v>2579554</v>
      </c>
      <c r="B2953">
        <v>1</v>
      </c>
      <c r="C2953" t="s">
        <v>80</v>
      </c>
      <c r="D2953" t="s">
        <v>84</v>
      </c>
      <c r="E2953" t="s">
        <v>166</v>
      </c>
      <c r="F2953" t="s">
        <v>6986</v>
      </c>
      <c r="G2953" t="s">
        <v>198</v>
      </c>
      <c r="H2953" t="s">
        <v>157</v>
      </c>
      <c r="I2953" t="s">
        <v>136</v>
      </c>
      <c r="J2953" t="s">
        <v>137</v>
      </c>
      <c r="K2953" t="s">
        <v>138</v>
      </c>
      <c r="L2953" t="s">
        <v>8582</v>
      </c>
      <c r="M2953" t="s">
        <v>8583</v>
      </c>
      <c r="N2953">
        <v>2.9752777770000001</v>
      </c>
      <c r="O2953">
        <v>0</v>
      </c>
      <c r="P2953">
        <v>4</v>
      </c>
      <c r="Q2953">
        <v>0</v>
      </c>
      <c r="R2953">
        <v>0</v>
      </c>
      <c r="S2953">
        <v>0</v>
      </c>
      <c r="T2953">
        <v>1</v>
      </c>
      <c r="U2953">
        <v>0</v>
      </c>
      <c r="V2953">
        <v>0</v>
      </c>
      <c r="W2953">
        <v>0</v>
      </c>
      <c r="X2953">
        <v>1.8619984740010669</v>
      </c>
      <c r="Y2953">
        <v>0</v>
      </c>
      <c r="Z2953">
        <v>0</v>
      </c>
      <c r="AA2953">
        <v>0</v>
      </c>
      <c r="AB2953">
        <v>1.6572362709139997E-2</v>
      </c>
      <c r="AC2953">
        <v>0</v>
      </c>
      <c r="AD2953">
        <v>0</v>
      </c>
      <c r="AE2953">
        <v>1.878570836710207</v>
      </c>
    </row>
    <row r="2954" spans="1:31" x14ac:dyDescent="0.3">
      <c r="A2954">
        <v>2579623</v>
      </c>
      <c r="B2954">
        <v>1</v>
      </c>
      <c r="C2954" t="s">
        <v>80</v>
      </c>
      <c r="D2954" t="s">
        <v>103</v>
      </c>
      <c r="E2954" t="s">
        <v>171</v>
      </c>
      <c r="F2954" t="s">
        <v>8584</v>
      </c>
      <c r="G2954" t="s">
        <v>190</v>
      </c>
      <c r="H2954" t="s">
        <v>157</v>
      </c>
      <c r="I2954" t="s">
        <v>136</v>
      </c>
      <c r="J2954" t="s">
        <v>137</v>
      </c>
      <c r="K2954" t="s">
        <v>138</v>
      </c>
      <c r="L2954" t="s">
        <v>8585</v>
      </c>
      <c r="M2954" t="s">
        <v>8586</v>
      </c>
      <c r="N2954">
        <v>2.207777777</v>
      </c>
      <c r="O2954">
        <v>0</v>
      </c>
      <c r="P2954">
        <v>46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11.446887713362795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11.446887713362795</v>
      </c>
    </row>
    <row r="2955" spans="1:31" x14ac:dyDescent="0.3">
      <c r="A2955">
        <v>2579268</v>
      </c>
      <c r="B2955">
        <v>1</v>
      </c>
      <c r="C2955" t="s">
        <v>81</v>
      </c>
      <c r="D2955" t="s">
        <v>123</v>
      </c>
      <c r="E2955" t="s">
        <v>141</v>
      </c>
      <c r="F2955" t="s">
        <v>8587</v>
      </c>
      <c r="G2955" t="s">
        <v>194</v>
      </c>
      <c r="H2955" t="s">
        <v>135</v>
      </c>
      <c r="I2955" t="s">
        <v>136</v>
      </c>
      <c r="J2955" t="s">
        <v>137</v>
      </c>
      <c r="K2955" t="s">
        <v>144</v>
      </c>
      <c r="L2955" t="s">
        <v>8588</v>
      </c>
      <c r="M2955" t="s">
        <v>8589</v>
      </c>
      <c r="N2955">
        <v>7.0674999999999999</v>
      </c>
      <c r="O2955">
        <v>17</v>
      </c>
      <c r="P2955">
        <v>25424</v>
      </c>
      <c r="Q2955">
        <v>60</v>
      </c>
      <c r="R2955">
        <v>182</v>
      </c>
      <c r="S2955">
        <v>47</v>
      </c>
      <c r="T2955">
        <v>3155</v>
      </c>
      <c r="U2955">
        <v>4</v>
      </c>
      <c r="V2955">
        <v>14</v>
      </c>
      <c r="W2955">
        <v>21.822245473974082</v>
      </c>
      <c r="X2955">
        <v>30951.842611532706</v>
      </c>
      <c r="Y2955">
        <v>1132.0714714832673</v>
      </c>
      <c r="Z2955">
        <v>956.6564274563583</v>
      </c>
      <c r="AA2955">
        <v>1443.9909739406298</v>
      </c>
      <c r="AB2955">
        <v>16566.946327264923</v>
      </c>
      <c r="AC2955">
        <v>515.62774245221908</v>
      </c>
      <c r="AD2955">
        <v>2123.7906129667967</v>
      </c>
      <c r="AE2955">
        <v>53712.748412570872</v>
      </c>
    </row>
    <row r="2956" spans="1:31" x14ac:dyDescent="0.3">
      <c r="A2956">
        <v>2579102</v>
      </c>
      <c r="B2956">
        <v>1</v>
      </c>
      <c r="C2956" t="s">
        <v>80</v>
      </c>
      <c r="D2956" t="s">
        <v>90</v>
      </c>
      <c r="E2956" t="s">
        <v>132</v>
      </c>
      <c r="F2956" t="s">
        <v>8590</v>
      </c>
      <c r="G2956" t="s">
        <v>8531</v>
      </c>
      <c r="H2956" t="s">
        <v>276</v>
      </c>
      <c r="I2956" t="s">
        <v>136</v>
      </c>
      <c r="J2956" t="s">
        <v>137</v>
      </c>
      <c r="K2956" t="s">
        <v>144</v>
      </c>
      <c r="L2956" t="s">
        <v>8591</v>
      </c>
      <c r="M2956" t="s">
        <v>8592</v>
      </c>
      <c r="N2956">
        <v>0.196944444</v>
      </c>
      <c r="O2956">
        <v>0</v>
      </c>
      <c r="P2956">
        <v>0</v>
      </c>
      <c r="Q2956">
        <v>0</v>
      </c>
      <c r="R2956">
        <v>0</v>
      </c>
      <c r="S2956">
        <v>1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51.686845858901165</v>
      </c>
      <c r="AB2956">
        <v>0</v>
      </c>
      <c r="AC2956">
        <v>0</v>
      </c>
      <c r="AD2956">
        <v>0</v>
      </c>
      <c r="AE2956">
        <v>51.686845858901165</v>
      </c>
    </row>
    <row r="2957" spans="1:31" x14ac:dyDescent="0.3">
      <c r="A2957">
        <v>2579743</v>
      </c>
      <c r="B2957">
        <v>1</v>
      </c>
      <c r="C2957" t="s">
        <v>80</v>
      </c>
      <c r="D2957" t="s">
        <v>82</v>
      </c>
      <c r="E2957" t="s">
        <v>171</v>
      </c>
      <c r="F2957" t="s">
        <v>8593</v>
      </c>
      <c r="G2957" t="s">
        <v>177</v>
      </c>
      <c r="H2957" t="s">
        <v>157</v>
      </c>
      <c r="I2957" t="s">
        <v>136</v>
      </c>
      <c r="J2957" t="s">
        <v>137</v>
      </c>
      <c r="K2957" t="s">
        <v>138</v>
      </c>
      <c r="L2957" t="s">
        <v>8594</v>
      </c>
      <c r="M2957" t="s">
        <v>8595</v>
      </c>
      <c r="N2957">
        <v>4.7036111109999998</v>
      </c>
      <c r="O2957">
        <v>0</v>
      </c>
      <c r="P2957">
        <v>169</v>
      </c>
      <c r="Q2957">
        <v>0</v>
      </c>
      <c r="R2957">
        <v>0</v>
      </c>
      <c r="S2957">
        <v>0</v>
      </c>
      <c r="T2957">
        <v>8</v>
      </c>
      <c r="U2957">
        <v>0</v>
      </c>
      <c r="V2957">
        <v>0</v>
      </c>
      <c r="W2957">
        <v>0</v>
      </c>
      <c r="X2957">
        <v>136.40084463913374</v>
      </c>
      <c r="Y2957">
        <v>0</v>
      </c>
      <c r="Z2957">
        <v>0</v>
      </c>
      <c r="AA2957">
        <v>0</v>
      </c>
      <c r="AB2957">
        <v>17.986975663249027</v>
      </c>
      <c r="AC2957">
        <v>0</v>
      </c>
      <c r="AD2957">
        <v>0</v>
      </c>
      <c r="AE2957">
        <v>154.38782030238275</v>
      </c>
    </row>
    <row r="2958" spans="1:31" x14ac:dyDescent="0.3">
      <c r="A2958">
        <v>2579076</v>
      </c>
      <c r="B2958">
        <v>1</v>
      </c>
      <c r="C2958" t="s">
        <v>80</v>
      </c>
      <c r="D2958" t="s">
        <v>107</v>
      </c>
      <c r="E2958" t="s">
        <v>175</v>
      </c>
      <c r="F2958" t="s">
        <v>8596</v>
      </c>
      <c r="G2958" t="s">
        <v>213</v>
      </c>
      <c r="H2958" t="s">
        <v>157</v>
      </c>
      <c r="I2958" t="s">
        <v>136</v>
      </c>
      <c r="J2958" t="s">
        <v>137</v>
      </c>
      <c r="K2958" t="s">
        <v>138</v>
      </c>
      <c r="L2958" t="s">
        <v>8597</v>
      </c>
      <c r="M2958" t="s">
        <v>8598</v>
      </c>
      <c r="N2958">
        <v>0.73166666599999997</v>
      </c>
      <c r="O2958">
        <v>0</v>
      </c>
      <c r="P2958">
        <v>49</v>
      </c>
      <c r="Q2958">
        <v>0</v>
      </c>
      <c r="R2958">
        <v>0</v>
      </c>
      <c r="S2958">
        <v>0</v>
      </c>
      <c r="T2958">
        <v>1</v>
      </c>
      <c r="U2958">
        <v>0</v>
      </c>
      <c r="V2958">
        <v>0</v>
      </c>
      <c r="W2958">
        <v>0</v>
      </c>
      <c r="X2958">
        <v>5.93090307108384</v>
      </c>
      <c r="Y2958">
        <v>0</v>
      </c>
      <c r="Z2958">
        <v>0</v>
      </c>
      <c r="AA2958">
        <v>0</v>
      </c>
      <c r="AB2958">
        <v>0.72899729576166661</v>
      </c>
      <c r="AC2958">
        <v>0</v>
      </c>
      <c r="AD2958">
        <v>0</v>
      </c>
      <c r="AE2958">
        <v>6.6599003668455063</v>
      </c>
    </row>
    <row r="2959" spans="1:31" x14ac:dyDescent="0.3">
      <c r="A2959">
        <v>2579225</v>
      </c>
      <c r="B2959">
        <v>1</v>
      </c>
      <c r="C2959" t="s">
        <v>81</v>
      </c>
      <c r="D2959" t="s">
        <v>116</v>
      </c>
      <c r="E2959" t="s">
        <v>184</v>
      </c>
      <c r="F2959" t="s">
        <v>8599</v>
      </c>
      <c r="G2959" t="s">
        <v>301</v>
      </c>
      <c r="H2959" t="s">
        <v>135</v>
      </c>
      <c r="I2959" t="s">
        <v>136</v>
      </c>
      <c r="J2959" t="s">
        <v>137</v>
      </c>
      <c r="K2959" t="s">
        <v>144</v>
      </c>
      <c r="L2959" t="s">
        <v>8600</v>
      </c>
      <c r="M2959" t="s">
        <v>8601</v>
      </c>
      <c r="N2959">
        <v>5.7863888880000003</v>
      </c>
      <c r="O2959">
        <v>0</v>
      </c>
      <c r="P2959">
        <v>0</v>
      </c>
      <c r="Q2959">
        <v>1</v>
      </c>
      <c r="R2959">
        <v>0</v>
      </c>
      <c r="S2959">
        <v>4</v>
      </c>
      <c r="T2959">
        <v>0</v>
      </c>
      <c r="U2959">
        <v>1</v>
      </c>
      <c r="V2959">
        <v>0</v>
      </c>
      <c r="W2959">
        <v>0</v>
      </c>
      <c r="X2959">
        <v>0</v>
      </c>
      <c r="Y2959">
        <v>3.0643541071319231</v>
      </c>
      <c r="Z2959">
        <v>0</v>
      </c>
      <c r="AA2959">
        <v>223.32064603141788</v>
      </c>
      <c r="AB2959">
        <v>0</v>
      </c>
      <c r="AC2959">
        <v>6.7333948718133003</v>
      </c>
      <c r="AD2959">
        <v>0</v>
      </c>
      <c r="AE2959">
        <v>233.11839501036309</v>
      </c>
    </row>
    <row r="2960" spans="1:31" x14ac:dyDescent="0.3">
      <c r="A2960">
        <v>2579182</v>
      </c>
      <c r="B2960">
        <v>1</v>
      </c>
      <c r="C2960" t="s">
        <v>81</v>
      </c>
      <c r="D2960" t="s">
        <v>120</v>
      </c>
      <c r="E2960" t="s">
        <v>147</v>
      </c>
      <c r="F2960" t="s">
        <v>5055</v>
      </c>
      <c r="G2960" t="s">
        <v>134</v>
      </c>
      <c r="H2960" t="s">
        <v>135</v>
      </c>
      <c r="I2960" t="s">
        <v>136</v>
      </c>
      <c r="J2960" t="s">
        <v>137</v>
      </c>
      <c r="K2960" t="s">
        <v>138</v>
      </c>
      <c r="L2960" t="s">
        <v>8602</v>
      </c>
      <c r="M2960" t="s">
        <v>8603</v>
      </c>
      <c r="N2960">
        <v>1.7649999999999999</v>
      </c>
      <c r="O2960">
        <v>2</v>
      </c>
      <c r="P2960">
        <v>0</v>
      </c>
      <c r="Q2960">
        <v>54</v>
      </c>
      <c r="R2960">
        <v>0</v>
      </c>
      <c r="S2960">
        <v>10</v>
      </c>
      <c r="T2960">
        <v>0</v>
      </c>
      <c r="U2960">
        <v>0</v>
      </c>
      <c r="V2960">
        <v>0</v>
      </c>
      <c r="W2960">
        <v>0.68291959200000008</v>
      </c>
      <c r="X2960">
        <v>0</v>
      </c>
      <c r="Y2960">
        <v>306.68340746581498</v>
      </c>
      <c r="Z2960">
        <v>0</v>
      </c>
      <c r="AA2960">
        <v>47.129445600109648</v>
      </c>
      <c r="AB2960">
        <v>0</v>
      </c>
      <c r="AC2960">
        <v>0</v>
      </c>
      <c r="AD2960">
        <v>0</v>
      </c>
      <c r="AE2960">
        <v>354.49577265792465</v>
      </c>
    </row>
    <row r="2961" spans="1:31" x14ac:dyDescent="0.3">
      <c r="A2961">
        <v>2579680</v>
      </c>
      <c r="B2961">
        <v>1</v>
      </c>
      <c r="C2961" t="s">
        <v>80</v>
      </c>
      <c r="D2961" t="s">
        <v>88</v>
      </c>
      <c r="E2961" t="s">
        <v>184</v>
      </c>
      <c r="F2961" t="s">
        <v>8604</v>
      </c>
      <c r="G2961" t="s">
        <v>134</v>
      </c>
      <c r="H2961" t="s">
        <v>135</v>
      </c>
      <c r="I2961" t="s">
        <v>136</v>
      </c>
      <c r="J2961" t="s">
        <v>137</v>
      </c>
      <c r="K2961" t="s">
        <v>138</v>
      </c>
      <c r="L2961" t="s">
        <v>8605</v>
      </c>
      <c r="M2961" t="s">
        <v>8606</v>
      </c>
      <c r="N2961">
        <v>0.22555555499999999</v>
      </c>
      <c r="O2961">
        <v>2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20.920162758880004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20.920162758880004</v>
      </c>
    </row>
    <row r="2962" spans="1:31" x14ac:dyDescent="0.3">
      <c r="A2962">
        <v>2579331</v>
      </c>
      <c r="B2962">
        <v>1</v>
      </c>
      <c r="C2962" t="s">
        <v>80</v>
      </c>
      <c r="D2962" t="s">
        <v>85</v>
      </c>
      <c r="E2962" t="s">
        <v>175</v>
      </c>
      <c r="F2962" t="s">
        <v>8607</v>
      </c>
      <c r="G2962" t="s">
        <v>301</v>
      </c>
      <c r="H2962" t="s">
        <v>157</v>
      </c>
      <c r="I2962" t="s">
        <v>136</v>
      </c>
      <c r="J2962" t="s">
        <v>137</v>
      </c>
      <c r="K2962" t="s">
        <v>144</v>
      </c>
      <c r="L2962" t="s">
        <v>8608</v>
      </c>
      <c r="M2962" t="s">
        <v>8609</v>
      </c>
      <c r="N2962">
        <v>4.3030555550000003</v>
      </c>
      <c r="O2962">
        <v>0</v>
      </c>
      <c r="P2962">
        <v>50</v>
      </c>
      <c r="Q2962">
        <v>0</v>
      </c>
      <c r="R2962">
        <v>0</v>
      </c>
      <c r="S2962">
        <v>0</v>
      </c>
      <c r="T2962">
        <v>5</v>
      </c>
      <c r="U2962">
        <v>0</v>
      </c>
      <c r="V2962">
        <v>0</v>
      </c>
      <c r="W2962">
        <v>0</v>
      </c>
      <c r="X2962">
        <v>36.533426218649431</v>
      </c>
      <c r="Y2962">
        <v>0</v>
      </c>
      <c r="Z2962">
        <v>0</v>
      </c>
      <c r="AA2962">
        <v>0</v>
      </c>
      <c r="AB2962">
        <v>25.723708713034974</v>
      </c>
      <c r="AC2962">
        <v>0</v>
      </c>
      <c r="AD2962">
        <v>0</v>
      </c>
      <c r="AE2962">
        <v>62.257134931684405</v>
      </c>
    </row>
    <row r="2963" spans="1:31" x14ac:dyDescent="0.3">
      <c r="A2963">
        <v>2579431</v>
      </c>
      <c r="B2963">
        <v>1</v>
      </c>
      <c r="C2963" t="s">
        <v>81</v>
      </c>
      <c r="D2963" t="s">
        <v>127</v>
      </c>
      <c r="E2963" t="s">
        <v>147</v>
      </c>
      <c r="F2963" t="s">
        <v>1721</v>
      </c>
      <c r="G2963" t="s">
        <v>134</v>
      </c>
      <c r="H2963" t="s">
        <v>135</v>
      </c>
      <c r="I2963" t="s">
        <v>136</v>
      </c>
      <c r="J2963" t="s">
        <v>137</v>
      </c>
      <c r="K2963" t="s">
        <v>138</v>
      </c>
      <c r="L2963" t="s">
        <v>8610</v>
      </c>
      <c r="M2963" t="s">
        <v>8611</v>
      </c>
      <c r="N2963">
        <v>0.30416666599999997</v>
      </c>
      <c r="O2963">
        <v>9</v>
      </c>
      <c r="P2963">
        <v>3</v>
      </c>
      <c r="Q2963">
        <v>281</v>
      </c>
      <c r="R2963">
        <v>42</v>
      </c>
      <c r="S2963">
        <v>17</v>
      </c>
      <c r="T2963">
        <v>2</v>
      </c>
      <c r="U2963">
        <v>0</v>
      </c>
      <c r="V2963">
        <v>0</v>
      </c>
      <c r="W2963">
        <v>1.513662378269039</v>
      </c>
      <c r="X2963">
        <v>0.60042396333130821</v>
      </c>
      <c r="Y2963">
        <v>239.48593073528309</v>
      </c>
      <c r="Z2963">
        <v>69.101961440633858</v>
      </c>
      <c r="AA2963">
        <v>24.776552150038352</v>
      </c>
      <c r="AB2963">
        <v>0.62579166141095655</v>
      </c>
      <c r="AC2963">
        <v>0</v>
      </c>
      <c r="AD2963">
        <v>0</v>
      </c>
      <c r="AE2963">
        <v>336.10432232896665</v>
      </c>
    </row>
    <row r="2964" spans="1:31" x14ac:dyDescent="0.3">
      <c r="A2964">
        <v>2579231</v>
      </c>
      <c r="B2964">
        <v>1</v>
      </c>
      <c r="C2964" t="s">
        <v>80</v>
      </c>
      <c r="D2964" t="s">
        <v>85</v>
      </c>
      <c r="E2964" t="s">
        <v>171</v>
      </c>
      <c r="F2964" t="s">
        <v>8612</v>
      </c>
      <c r="G2964" t="s">
        <v>301</v>
      </c>
      <c r="H2964" t="s">
        <v>157</v>
      </c>
      <c r="I2964" t="s">
        <v>136</v>
      </c>
      <c r="J2964" t="s">
        <v>137</v>
      </c>
      <c r="K2964" t="s">
        <v>144</v>
      </c>
      <c r="L2964" t="s">
        <v>8613</v>
      </c>
      <c r="M2964" t="s">
        <v>8614</v>
      </c>
      <c r="N2964">
        <v>5.1861111109999998</v>
      </c>
      <c r="O2964">
        <v>0</v>
      </c>
      <c r="P2964">
        <v>27</v>
      </c>
      <c r="Q2964">
        <v>0</v>
      </c>
      <c r="R2964">
        <v>0</v>
      </c>
      <c r="S2964">
        <v>0</v>
      </c>
      <c r="T2964">
        <v>19</v>
      </c>
      <c r="U2964">
        <v>0</v>
      </c>
      <c r="V2964">
        <v>0</v>
      </c>
      <c r="W2964">
        <v>0</v>
      </c>
      <c r="X2964">
        <v>75.311026681404201</v>
      </c>
      <c r="Y2964">
        <v>0</v>
      </c>
      <c r="Z2964">
        <v>0</v>
      </c>
      <c r="AA2964">
        <v>0</v>
      </c>
      <c r="AB2964">
        <v>174.63816498723207</v>
      </c>
      <c r="AC2964">
        <v>0</v>
      </c>
      <c r="AD2964">
        <v>0</v>
      </c>
      <c r="AE2964">
        <v>249.94919166863627</v>
      </c>
    </row>
    <row r="2965" spans="1:31" x14ac:dyDescent="0.3">
      <c r="A2965">
        <v>2579277</v>
      </c>
      <c r="B2965">
        <v>1</v>
      </c>
      <c r="C2965" t="s">
        <v>81</v>
      </c>
      <c r="D2965" t="s">
        <v>113</v>
      </c>
      <c r="E2965" t="s">
        <v>147</v>
      </c>
      <c r="F2965" t="s">
        <v>8615</v>
      </c>
      <c r="G2965" t="s">
        <v>149</v>
      </c>
      <c r="H2965" t="s">
        <v>135</v>
      </c>
      <c r="I2965" t="s">
        <v>136</v>
      </c>
      <c r="J2965" t="s">
        <v>137</v>
      </c>
      <c r="K2965" t="s">
        <v>138</v>
      </c>
      <c r="L2965" t="s">
        <v>8616</v>
      </c>
      <c r="M2965" t="s">
        <v>8617</v>
      </c>
      <c r="N2965">
        <v>3.4652777769999998</v>
      </c>
      <c r="O2965">
        <v>0</v>
      </c>
      <c r="P2965">
        <v>0</v>
      </c>
      <c r="Q2965">
        <v>0</v>
      </c>
      <c r="R2965">
        <v>0</v>
      </c>
      <c r="S2965">
        <v>1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</row>
    <row r="2966" spans="1:31" x14ac:dyDescent="0.3">
      <c r="A2966">
        <v>2579463</v>
      </c>
      <c r="B2966">
        <v>1</v>
      </c>
      <c r="C2966" t="s">
        <v>80</v>
      </c>
      <c r="D2966" t="s">
        <v>93</v>
      </c>
      <c r="E2966" t="s">
        <v>155</v>
      </c>
      <c r="F2966" t="s">
        <v>8618</v>
      </c>
      <c r="G2966" t="s">
        <v>202</v>
      </c>
      <c r="H2966" t="s">
        <v>157</v>
      </c>
      <c r="I2966" t="s">
        <v>136</v>
      </c>
      <c r="J2966" t="s">
        <v>137</v>
      </c>
      <c r="K2966" t="s">
        <v>138</v>
      </c>
      <c r="L2966" t="s">
        <v>8619</v>
      </c>
      <c r="M2966" t="s">
        <v>8620</v>
      </c>
      <c r="N2966">
        <v>1.3219444440000001</v>
      </c>
      <c r="O2966">
        <v>0</v>
      </c>
      <c r="P2966">
        <v>27</v>
      </c>
      <c r="Q2966">
        <v>0</v>
      </c>
      <c r="R2966">
        <v>15</v>
      </c>
      <c r="S2966">
        <v>0</v>
      </c>
      <c r="T2966">
        <v>6</v>
      </c>
      <c r="U2966">
        <v>0</v>
      </c>
      <c r="V2966">
        <v>0</v>
      </c>
      <c r="W2966">
        <v>0</v>
      </c>
      <c r="X2966">
        <v>9.7402063305721196</v>
      </c>
      <c r="Y2966">
        <v>0</v>
      </c>
      <c r="Z2966">
        <v>62.029357949699559</v>
      </c>
      <c r="AA2966">
        <v>0</v>
      </c>
      <c r="AB2966">
        <v>28.37915454190091</v>
      </c>
      <c r="AC2966">
        <v>0</v>
      </c>
      <c r="AD2966">
        <v>0</v>
      </c>
      <c r="AE2966">
        <v>100.14871882217258</v>
      </c>
    </row>
    <row r="2967" spans="1:31" x14ac:dyDescent="0.3">
      <c r="A2967">
        <v>2579214</v>
      </c>
      <c r="B2967">
        <v>1</v>
      </c>
      <c r="C2967" t="s">
        <v>80</v>
      </c>
      <c r="D2967" t="s">
        <v>88</v>
      </c>
      <c r="E2967" t="s">
        <v>166</v>
      </c>
      <c r="F2967" t="s">
        <v>8621</v>
      </c>
      <c r="G2967" t="s">
        <v>168</v>
      </c>
      <c r="H2967" t="s">
        <v>157</v>
      </c>
      <c r="I2967" t="s">
        <v>136</v>
      </c>
      <c r="J2967" t="s">
        <v>137</v>
      </c>
      <c r="K2967" t="s">
        <v>138</v>
      </c>
      <c r="L2967" t="s">
        <v>8622</v>
      </c>
      <c r="M2967" t="s">
        <v>8623</v>
      </c>
      <c r="N2967">
        <v>1.3716666660000001</v>
      </c>
      <c r="O2967">
        <v>0</v>
      </c>
      <c r="P2967">
        <v>21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5.9452542046689558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5.9452542046689558</v>
      </c>
    </row>
    <row r="2968" spans="1:31" x14ac:dyDescent="0.3">
      <c r="A2968">
        <v>2579500</v>
      </c>
      <c r="B2968">
        <v>1</v>
      </c>
      <c r="C2968" t="s">
        <v>81</v>
      </c>
      <c r="D2968" t="s">
        <v>123</v>
      </c>
      <c r="E2968" t="s">
        <v>166</v>
      </c>
      <c r="F2968" t="s">
        <v>8624</v>
      </c>
      <c r="G2968" t="s">
        <v>311</v>
      </c>
      <c r="H2968" t="s">
        <v>157</v>
      </c>
      <c r="I2968" t="s">
        <v>136</v>
      </c>
      <c r="J2968" t="s">
        <v>3</v>
      </c>
      <c r="K2968" t="s">
        <v>138</v>
      </c>
      <c r="L2968" t="s">
        <v>8625</v>
      </c>
      <c r="M2968" t="s">
        <v>8626</v>
      </c>
      <c r="N2968">
        <v>2.7366666660000001</v>
      </c>
      <c r="O2968">
        <v>0</v>
      </c>
      <c r="P2968">
        <v>4</v>
      </c>
      <c r="Q2968">
        <v>0</v>
      </c>
      <c r="R2968">
        <v>0</v>
      </c>
      <c r="S2968">
        <v>0</v>
      </c>
      <c r="T2968">
        <v>1</v>
      </c>
      <c r="U2968">
        <v>0</v>
      </c>
      <c r="V2968">
        <v>0</v>
      </c>
      <c r="W2968">
        <v>0</v>
      </c>
      <c r="X2968">
        <v>2.2889709033600005</v>
      </c>
      <c r="Y2968">
        <v>0</v>
      </c>
      <c r="Z2968">
        <v>0</v>
      </c>
      <c r="AA2968">
        <v>0</v>
      </c>
      <c r="AB2968">
        <v>4.8474214548161108</v>
      </c>
      <c r="AC2968">
        <v>0</v>
      </c>
      <c r="AD2968">
        <v>0</v>
      </c>
      <c r="AE2968">
        <v>7.1363923581761117</v>
      </c>
    </row>
    <row r="2969" spans="1:31" x14ac:dyDescent="0.3">
      <c r="A2969">
        <v>2579360</v>
      </c>
      <c r="B2969">
        <v>1</v>
      </c>
      <c r="C2969" t="s">
        <v>81</v>
      </c>
      <c r="D2969" t="s">
        <v>120</v>
      </c>
      <c r="E2969" t="s">
        <v>147</v>
      </c>
      <c r="F2969" t="s">
        <v>7988</v>
      </c>
      <c r="G2969" t="s">
        <v>134</v>
      </c>
      <c r="H2969" t="s">
        <v>135</v>
      </c>
      <c r="I2969" t="s">
        <v>136</v>
      </c>
      <c r="J2969" t="s">
        <v>137</v>
      </c>
      <c r="K2969" t="s">
        <v>138</v>
      </c>
      <c r="L2969" t="s">
        <v>8627</v>
      </c>
      <c r="M2969" t="s">
        <v>8628</v>
      </c>
      <c r="N2969">
        <v>1.1397222220000001</v>
      </c>
      <c r="O2969">
        <v>9</v>
      </c>
      <c r="P2969">
        <v>2</v>
      </c>
      <c r="Q2969">
        <v>101</v>
      </c>
      <c r="R2969">
        <v>17</v>
      </c>
      <c r="S2969">
        <v>2</v>
      </c>
      <c r="T2969">
        <v>0</v>
      </c>
      <c r="U2969">
        <v>0</v>
      </c>
      <c r="V2969">
        <v>0</v>
      </c>
      <c r="W2969">
        <v>17.495539288719208</v>
      </c>
      <c r="X2969">
        <v>0.12352960767726251</v>
      </c>
      <c r="Y2969">
        <v>215.18667837970818</v>
      </c>
      <c r="Z2969">
        <v>35.821157305070251</v>
      </c>
      <c r="AA2969">
        <v>2.1593667893426103</v>
      </c>
      <c r="AB2969">
        <v>0</v>
      </c>
      <c r="AC2969">
        <v>0</v>
      </c>
      <c r="AD2969">
        <v>0</v>
      </c>
      <c r="AE2969">
        <v>270.78627137051751</v>
      </c>
    </row>
    <row r="2970" spans="1:31" x14ac:dyDescent="0.3">
      <c r="A2970">
        <v>2579649</v>
      </c>
      <c r="B2970">
        <v>1</v>
      </c>
      <c r="C2970" t="s">
        <v>80</v>
      </c>
      <c r="D2970" t="s">
        <v>92</v>
      </c>
      <c r="E2970" t="s">
        <v>166</v>
      </c>
      <c r="F2970" t="s">
        <v>8629</v>
      </c>
      <c r="G2970" t="s">
        <v>181</v>
      </c>
      <c r="H2970" t="s">
        <v>157</v>
      </c>
      <c r="I2970" t="s">
        <v>136</v>
      </c>
      <c r="J2970" t="s">
        <v>137</v>
      </c>
      <c r="K2970" t="s">
        <v>138</v>
      </c>
      <c r="L2970" t="s">
        <v>8630</v>
      </c>
      <c r="M2970" t="s">
        <v>8631</v>
      </c>
      <c r="N2970">
        <v>2.5775000000000001</v>
      </c>
      <c r="O2970">
        <v>0</v>
      </c>
      <c r="P2970">
        <v>1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8.6341234024320007E-2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8.6341234024320007E-2</v>
      </c>
    </row>
    <row r="2971" spans="1:31" x14ac:dyDescent="0.3">
      <c r="A2971">
        <v>2579603</v>
      </c>
      <c r="B2971">
        <v>1</v>
      </c>
      <c r="C2971" t="s">
        <v>80</v>
      </c>
      <c r="D2971" t="s">
        <v>83</v>
      </c>
      <c r="E2971" t="s">
        <v>166</v>
      </c>
      <c r="F2971" t="s">
        <v>8632</v>
      </c>
      <c r="G2971" t="s">
        <v>198</v>
      </c>
      <c r="H2971" t="s">
        <v>157</v>
      </c>
      <c r="I2971" t="s">
        <v>136</v>
      </c>
      <c r="J2971" t="s">
        <v>137</v>
      </c>
      <c r="K2971" t="s">
        <v>138</v>
      </c>
      <c r="L2971" t="s">
        <v>8633</v>
      </c>
      <c r="M2971" t="s">
        <v>8634</v>
      </c>
      <c r="N2971">
        <v>0.90333333299999996</v>
      </c>
      <c r="O2971">
        <v>0</v>
      </c>
      <c r="P2971">
        <v>1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</row>
    <row r="2972" spans="1:31" x14ac:dyDescent="0.3">
      <c r="A2972">
        <v>2579291</v>
      </c>
      <c r="B2972">
        <v>1</v>
      </c>
      <c r="C2972" t="s">
        <v>80</v>
      </c>
      <c r="D2972" t="s">
        <v>107</v>
      </c>
      <c r="E2972" t="s">
        <v>147</v>
      </c>
      <c r="F2972" t="s">
        <v>8635</v>
      </c>
      <c r="G2972" t="s">
        <v>194</v>
      </c>
      <c r="H2972" t="s">
        <v>135</v>
      </c>
      <c r="I2972" t="s">
        <v>136</v>
      </c>
      <c r="J2972" t="s">
        <v>137</v>
      </c>
      <c r="K2972" t="s">
        <v>144</v>
      </c>
      <c r="L2972" t="s">
        <v>8636</v>
      </c>
      <c r="M2972" t="s">
        <v>8637</v>
      </c>
      <c r="N2972">
        <v>8.9688888880000004</v>
      </c>
      <c r="O2972">
        <v>0</v>
      </c>
      <c r="P2972">
        <v>5</v>
      </c>
      <c r="Q2972">
        <v>0</v>
      </c>
      <c r="R2972">
        <v>15</v>
      </c>
      <c r="S2972">
        <v>2</v>
      </c>
      <c r="T2972">
        <v>2</v>
      </c>
      <c r="U2972">
        <v>0</v>
      </c>
      <c r="V2972">
        <v>0</v>
      </c>
      <c r="W2972">
        <v>0</v>
      </c>
      <c r="X2972">
        <v>3.0277744747329498</v>
      </c>
      <c r="Y2972">
        <v>0</v>
      </c>
      <c r="Z2972">
        <v>34.336973397843941</v>
      </c>
      <c r="AA2972">
        <v>53.380469475923547</v>
      </c>
      <c r="AB2972">
        <v>16.010133499621052</v>
      </c>
      <c r="AC2972">
        <v>0</v>
      </c>
      <c r="AD2972">
        <v>0</v>
      </c>
      <c r="AE2972">
        <v>106.75535084812148</v>
      </c>
    </row>
    <row r="2973" spans="1:31" x14ac:dyDescent="0.3">
      <c r="A2973">
        <v>2579669</v>
      </c>
      <c r="B2973">
        <v>1</v>
      </c>
      <c r="C2973" t="s">
        <v>80</v>
      </c>
      <c r="D2973" t="s">
        <v>104</v>
      </c>
      <c r="E2973" t="s">
        <v>171</v>
      </c>
      <c r="F2973" t="s">
        <v>8638</v>
      </c>
      <c r="G2973" t="s">
        <v>190</v>
      </c>
      <c r="H2973" t="s">
        <v>157</v>
      </c>
      <c r="I2973" t="s">
        <v>136</v>
      </c>
      <c r="J2973" t="s">
        <v>137</v>
      </c>
      <c r="K2973" t="s">
        <v>138</v>
      </c>
      <c r="L2973" t="s">
        <v>8639</v>
      </c>
      <c r="M2973" t="s">
        <v>8640</v>
      </c>
      <c r="N2973">
        <v>1.1016666660000001</v>
      </c>
      <c r="O2973">
        <v>0</v>
      </c>
      <c r="P2973">
        <v>102</v>
      </c>
      <c r="Q2973">
        <v>0</v>
      </c>
      <c r="R2973">
        <v>0</v>
      </c>
      <c r="S2973">
        <v>0</v>
      </c>
      <c r="T2973">
        <v>6</v>
      </c>
      <c r="U2973">
        <v>0</v>
      </c>
      <c r="V2973">
        <v>0</v>
      </c>
      <c r="W2973">
        <v>0</v>
      </c>
      <c r="X2973">
        <v>15.862191890854403</v>
      </c>
      <c r="Y2973">
        <v>0</v>
      </c>
      <c r="Z2973">
        <v>0</v>
      </c>
      <c r="AA2973">
        <v>0</v>
      </c>
      <c r="AB2973">
        <v>2.0724132489901459</v>
      </c>
      <c r="AC2973">
        <v>0</v>
      </c>
      <c r="AD2973">
        <v>0</v>
      </c>
      <c r="AE2973">
        <v>17.93460513984455</v>
      </c>
    </row>
    <row r="2974" spans="1:31" x14ac:dyDescent="0.3">
      <c r="A2974">
        <v>2579128</v>
      </c>
      <c r="B2974">
        <v>1</v>
      </c>
      <c r="C2974" t="s">
        <v>80</v>
      </c>
      <c r="D2974" t="s">
        <v>106</v>
      </c>
      <c r="E2974" t="s">
        <v>147</v>
      </c>
      <c r="F2974" t="s">
        <v>8641</v>
      </c>
      <c r="G2974" t="s">
        <v>134</v>
      </c>
      <c r="H2974" t="s">
        <v>135</v>
      </c>
      <c r="I2974" t="s">
        <v>136</v>
      </c>
      <c r="J2974" t="s">
        <v>137</v>
      </c>
      <c r="K2974" t="s">
        <v>138</v>
      </c>
      <c r="L2974" t="s">
        <v>8642</v>
      </c>
      <c r="M2974" t="s">
        <v>8643</v>
      </c>
      <c r="N2974">
        <v>0.67027777700000002</v>
      </c>
      <c r="O2974">
        <v>0</v>
      </c>
      <c r="P2974">
        <v>46</v>
      </c>
      <c r="Q2974">
        <v>18</v>
      </c>
      <c r="R2974">
        <v>74</v>
      </c>
      <c r="S2974">
        <v>6</v>
      </c>
      <c r="T2974">
        <v>36</v>
      </c>
      <c r="U2974">
        <v>0</v>
      </c>
      <c r="V2974">
        <v>0</v>
      </c>
      <c r="W2974">
        <v>0</v>
      </c>
      <c r="X2974">
        <v>7.3789836796506565</v>
      </c>
      <c r="Y2974">
        <v>63.891076675236079</v>
      </c>
      <c r="Z2974">
        <v>91.724860576073993</v>
      </c>
      <c r="AA2974">
        <v>12.228058907373406</v>
      </c>
      <c r="AB2974">
        <v>12.339469949587917</v>
      </c>
      <c r="AC2974">
        <v>0</v>
      </c>
      <c r="AD2974">
        <v>0</v>
      </c>
      <c r="AE2974">
        <v>187.56244978792205</v>
      </c>
    </row>
    <row r="2975" spans="1:31" x14ac:dyDescent="0.3">
      <c r="A2975">
        <v>2579171</v>
      </c>
      <c r="B2975">
        <v>1</v>
      </c>
      <c r="C2975" t="s">
        <v>81</v>
      </c>
      <c r="D2975" t="s">
        <v>126</v>
      </c>
      <c r="E2975" t="s">
        <v>184</v>
      </c>
      <c r="F2975" t="s">
        <v>8644</v>
      </c>
      <c r="G2975" t="s">
        <v>134</v>
      </c>
      <c r="H2975" t="s">
        <v>135</v>
      </c>
      <c r="I2975" t="s">
        <v>136</v>
      </c>
      <c r="J2975" t="s">
        <v>137</v>
      </c>
      <c r="K2975" t="s">
        <v>138</v>
      </c>
      <c r="L2975" t="s">
        <v>8645</v>
      </c>
      <c r="M2975" t="s">
        <v>8646</v>
      </c>
      <c r="N2975">
        <v>0.55305555500000003</v>
      </c>
      <c r="O2975">
        <v>0</v>
      </c>
      <c r="P2975">
        <v>83</v>
      </c>
      <c r="Q2975">
        <v>2</v>
      </c>
      <c r="R2975">
        <v>37</v>
      </c>
      <c r="S2975">
        <v>0</v>
      </c>
      <c r="T2975">
        <v>6</v>
      </c>
      <c r="U2975">
        <v>1</v>
      </c>
      <c r="V2975">
        <v>0</v>
      </c>
      <c r="W2975">
        <v>0</v>
      </c>
      <c r="X2975">
        <v>3.6190154071921299</v>
      </c>
      <c r="Y2975">
        <v>51.891013359438652</v>
      </c>
      <c r="Z2975">
        <v>17.460996904649281</v>
      </c>
      <c r="AA2975">
        <v>0</v>
      </c>
      <c r="AB2975">
        <v>1.4402656850745623</v>
      </c>
      <c r="AC2975">
        <v>0.94568121076230982</v>
      </c>
      <c r="AD2975">
        <v>0</v>
      </c>
      <c r="AE2975">
        <v>75.356972567116941</v>
      </c>
    </row>
    <row r="2976" spans="1:31" x14ac:dyDescent="0.3">
      <c r="A2976">
        <v>2579148</v>
      </c>
      <c r="B2976">
        <v>1</v>
      </c>
      <c r="C2976" t="s">
        <v>81</v>
      </c>
      <c r="D2976" t="s">
        <v>126</v>
      </c>
      <c r="E2976" t="s">
        <v>141</v>
      </c>
      <c r="F2976" t="s">
        <v>8647</v>
      </c>
      <c r="G2976" t="s">
        <v>134</v>
      </c>
      <c r="H2976" t="s">
        <v>135</v>
      </c>
      <c r="I2976" t="s">
        <v>136</v>
      </c>
      <c r="J2976" t="s">
        <v>137</v>
      </c>
      <c r="K2976" t="s">
        <v>138</v>
      </c>
      <c r="L2976" t="s">
        <v>8380</v>
      </c>
      <c r="M2976" t="s">
        <v>8648</v>
      </c>
      <c r="N2976">
        <v>2.2605555549999998</v>
      </c>
      <c r="O2976">
        <v>0</v>
      </c>
      <c r="P2976">
        <v>841</v>
      </c>
      <c r="Q2976">
        <v>2</v>
      </c>
      <c r="R2976">
        <v>115</v>
      </c>
      <c r="S2976">
        <v>0</v>
      </c>
      <c r="T2976">
        <v>61</v>
      </c>
      <c r="U2976">
        <v>0</v>
      </c>
      <c r="V2976">
        <v>0</v>
      </c>
      <c r="W2976">
        <v>0</v>
      </c>
      <c r="X2976">
        <v>247.08726642439248</v>
      </c>
      <c r="Y2976">
        <v>18.591708426684068</v>
      </c>
      <c r="Z2976">
        <v>185.47464244581363</v>
      </c>
      <c r="AA2976">
        <v>0</v>
      </c>
      <c r="AB2976">
        <v>66.032070610889704</v>
      </c>
      <c r="AC2976">
        <v>0</v>
      </c>
      <c r="AD2976">
        <v>0</v>
      </c>
      <c r="AE2976">
        <v>517.18568790777988</v>
      </c>
    </row>
    <row r="2977" spans="1:31" x14ac:dyDescent="0.3">
      <c r="A2977">
        <v>2579569</v>
      </c>
      <c r="B2977">
        <v>1</v>
      </c>
      <c r="C2977" t="s">
        <v>80</v>
      </c>
      <c r="D2977" t="s">
        <v>83</v>
      </c>
      <c r="E2977" t="s">
        <v>175</v>
      </c>
      <c r="F2977" t="s">
        <v>8649</v>
      </c>
      <c r="G2977" t="s">
        <v>202</v>
      </c>
      <c r="H2977" t="s">
        <v>157</v>
      </c>
      <c r="I2977" t="s">
        <v>136</v>
      </c>
      <c r="J2977" t="s">
        <v>137</v>
      </c>
      <c r="K2977" t="s">
        <v>138</v>
      </c>
      <c r="L2977" t="s">
        <v>8650</v>
      </c>
      <c r="M2977" t="s">
        <v>8651</v>
      </c>
      <c r="N2977">
        <v>1.0466666659999999</v>
      </c>
      <c r="O2977">
        <v>0</v>
      </c>
      <c r="P2977">
        <v>2</v>
      </c>
      <c r="Q2977">
        <v>0</v>
      </c>
      <c r="R2977">
        <v>0</v>
      </c>
      <c r="S2977">
        <v>0</v>
      </c>
      <c r="T2977">
        <v>12</v>
      </c>
      <c r="U2977">
        <v>0</v>
      </c>
      <c r="V2977">
        <v>0</v>
      </c>
      <c r="W2977">
        <v>0</v>
      </c>
      <c r="X2977">
        <v>0.2466892587460125</v>
      </c>
      <c r="Y2977">
        <v>0</v>
      </c>
      <c r="Z2977">
        <v>0</v>
      </c>
      <c r="AA2977">
        <v>0</v>
      </c>
      <c r="AB2977">
        <v>19.619038887372653</v>
      </c>
      <c r="AC2977">
        <v>0</v>
      </c>
      <c r="AD2977">
        <v>0</v>
      </c>
      <c r="AE2977">
        <v>19.865728146118666</v>
      </c>
    </row>
    <row r="2978" spans="1:31" x14ac:dyDescent="0.3">
      <c r="A2978">
        <v>2579440</v>
      </c>
      <c r="B2978">
        <v>1</v>
      </c>
      <c r="C2978" t="s">
        <v>80</v>
      </c>
      <c r="D2978" t="s">
        <v>86</v>
      </c>
      <c r="E2978" t="s">
        <v>166</v>
      </c>
      <c r="F2978" t="s">
        <v>8652</v>
      </c>
      <c r="G2978" t="s">
        <v>168</v>
      </c>
      <c r="H2978" t="s">
        <v>157</v>
      </c>
      <c r="I2978" t="s">
        <v>136</v>
      </c>
      <c r="J2978" t="s">
        <v>137</v>
      </c>
      <c r="K2978" t="s">
        <v>138</v>
      </c>
      <c r="L2978" t="s">
        <v>8653</v>
      </c>
      <c r="M2978" t="s">
        <v>8654</v>
      </c>
      <c r="N2978">
        <v>4.0697222220000002</v>
      </c>
      <c r="O2978">
        <v>0</v>
      </c>
      <c r="P2978">
        <v>2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2.2506565258269373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2.2506565258269373</v>
      </c>
    </row>
    <row r="2979" spans="1:31" x14ac:dyDescent="0.3">
      <c r="A2979">
        <v>2579583</v>
      </c>
      <c r="B2979">
        <v>1</v>
      </c>
      <c r="C2979" t="s">
        <v>80</v>
      </c>
      <c r="D2979" t="s">
        <v>93</v>
      </c>
      <c r="E2979" t="s">
        <v>171</v>
      </c>
      <c r="F2979" t="s">
        <v>8655</v>
      </c>
      <c r="G2979" t="s">
        <v>190</v>
      </c>
      <c r="H2979" t="s">
        <v>157</v>
      </c>
      <c r="I2979" t="s">
        <v>136</v>
      </c>
      <c r="J2979" t="s">
        <v>137</v>
      </c>
      <c r="K2979" t="s">
        <v>138</v>
      </c>
      <c r="L2979" t="s">
        <v>8656</v>
      </c>
      <c r="M2979" t="s">
        <v>8657</v>
      </c>
      <c r="N2979">
        <v>3.313055555</v>
      </c>
      <c r="O2979">
        <v>0</v>
      </c>
      <c r="P2979">
        <v>34</v>
      </c>
      <c r="Q2979">
        <v>0</v>
      </c>
      <c r="R2979">
        <v>9</v>
      </c>
      <c r="S2979">
        <v>0</v>
      </c>
      <c r="T2979">
        <v>4</v>
      </c>
      <c r="U2979">
        <v>0</v>
      </c>
      <c r="V2979">
        <v>0</v>
      </c>
      <c r="W2979">
        <v>0</v>
      </c>
      <c r="X2979">
        <v>23.01354406721719</v>
      </c>
      <c r="Y2979">
        <v>0</v>
      </c>
      <c r="Z2979">
        <v>13.504756090099084</v>
      </c>
      <c r="AA2979">
        <v>0</v>
      </c>
      <c r="AB2979">
        <v>3.6891708441594449</v>
      </c>
      <c r="AC2979">
        <v>0</v>
      </c>
      <c r="AD2979">
        <v>0</v>
      </c>
      <c r="AE2979">
        <v>40.207471001475717</v>
      </c>
    </row>
    <row r="2980" spans="1:31" x14ac:dyDescent="0.3">
      <c r="A2980">
        <v>2579626</v>
      </c>
      <c r="B2980">
        <v>1</v>
      </c>
      <c r="C2980" t="s">
        <v>81</v>
      </c>
      <c r="D2980" t="s">
        <v>123</v>
      </c>
      <c r="E2980" t="s">
        <v>147</v>
      </c>
      <c r="F2980" t="s">
        <v>3263</v>
      </c>
      <c r="G2980" t="s">
        <v>134</v>
      </c>
      <c r="H2980" t="s">
        <v>135</v>
      </c>
      <c r="I2980" t="s">
        <v>136</v>
      </c>
      <c r="J2980" t="s">
        <v>137</v>
      </c>
      <c r="K2980" t="s">
        <v>138</v>
      </c>
      <c r="L2980" t="s">
        <v>8658</v>
      </c>
      <c r="M2980" t="s">
        <v>8659</v>
      </c>
      <c r="N2980">
        <v>0.30972222199999999</v>
      </c>
      <c r="O2980">
        <v>2</v>
      </c>
      <c r="P2980">
        <v>0</v>
      </c>
      <c r="Q2980">
        <v>60</v>
      </c>
      <c r="R2980">
        <v>0</v>
      </c>
      <c r="S2980">
        <v>9</v>
      </c>
      <c r="T2980">
        <v>0</v>
      </c>
      <c r="U2980">
        <v>0</v>
      </c>
      <c r="V2980">
        <v>0</v>
      </c>
      <c r="W2980">
        <v>0.4206212941110708</v>
      </c>
      <c r="X2980">
        <v>0</v>
      </c>
      <c r="Y2980">
        <v>32.032875472426099</v>
      </c>
      <c r="Z2980">
        <v>0</v>
      </c>
      <c r="AA2980">
        <v>0.84402097978900015</v>
      </c>
      <c r="AB2980">
        <v>0</v>
      </c>
      <c r="AC2980">
        <v>0</v>
      </c>
      <c r="AD2980">
        <v>0</v>
      </c>
      <c r="AE2980">
        <v>33.297517746326172</v>
      </c>
    </row>
    <row r="2981" spans="1:31" x14ac:dyDescent="0.3">
      <c r="A2981">
        <v>2579397</v>
      </c>
      <c r="B2981">
        <v>1</v>
      </c>
      <c r="C2981" t="s">
        <v>81</v>
      </c>
      <c r="D2981" t="s">
        <v>115</v>
      </c>
      <c r="E2981" t="s">
        <v>155</v>
      </c>
      <c r="F2981" t="s">
        <v>5047</v>
      </c>
      <c r="G2981" t="s">
        <v>202</v>
      </c>
      <c r="H2981" t="s">
        <v>157</v>
      </c>
      <c r="I2981" t="s">
        <v>136</v>
      </c>
      <c r="J2981" t="s">
        <v>137</v>
      </c>
      <c r="K2981" t="s">
        <v>138</v>
      </c>
      <c r="L2981" t="s">
        <v>8660</v>
      </c>
      <c r="M2981" t="s">
        <v>8661</v>
      </c>
      <c r="N2981">
        <v>0.55666666600000003</v>
      </c>
      <c r="O2981">
        <v>0</v>
      </c>
      <c r="P2981">
        <v>22</v>
      </c>
      <c r="Q2981">
        <v>0</v>
      </c>
      <c r="R2981">
        <v>14</v>
      </c>
      <c r="S2981">
        <v>0</v>
      </c>
      <c r="T2981">
        <v>2</v>
      </c>
      <c r="U2981">
        <v>0</v>
      </c>
      <c r="V2981">
        <v>0</v>
      </c>
      <c r="W2981">
        <v>0</v>
      </c>
      <c r="X2981">
        <v>1.12441388806293</v>
      </c>
      <c r="Y2981">
        <v>0</v>
      </c>
      <c r="Z2981">
        <v>2.89782785509178</v>
      </c>
      <c r="AA2981">
        <v>0</v>
      </c>
      <c r="AB2981">
        <v>6.1170674254200003E-2</v>
      </c>
      <c r="AC2981">
        <v>0</v>
      </c>
      <c r="AD2981">
        <v>0</v>
      </c>
      <c r="AE2981">
        <v>4.0834124174089101</v>
      </c>
    </row>
    <row r="2982" spans="1:31" x14ac:dyDescent="0.3">
      <c r="A2982">
        <v>2579729</v>
      </c>
      <c r="B2982">
        <v>1</v>
      </c>
      <c r="C2982" t="s">
        <v>80</v>
      </c>
      <c r="D2982" t="s">
        <v>97</v>
      </c>
      <c r="E2982" t="s">
        <v>166</v>
      </c>
      <c r="F2982" t="s">
        <v>8662</v>
      </c>
      <c r="G2982" t="s">
        <v>181</v>
      </c>
      <c r="H2982" t="s">
        <v>157</v>
      </c>
      <c r="I2982" t="s">
        <v>136</v>
      </c>
      <c r="J2982" t="s">
        <v>137</v>
      </c>
      <c r="K2982" t="s">
        <v>138</v>
      </c>
      <c r="L2982" t="s">
        <v>8663</v>
      </c>
      <c r="M2982" t="s">
        <v>8664</v>
      </c>
      <c r="N2982">
        <v>7.0975000000000001</v>
      </c>
      <c r="O2982">
        <v>0</v>
      </c>
      <c r="P2982">
        <v>1</v>
      </c>
      <c r="Q2982">
        <v>0</v>
      </c>
      <c r="R2982">
        <v>2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1.6614338548032199</v>
      </c>
      <c r="Y2982">
        <v>0</v>
      </c>
      <c r="Z2982">
        <v>9.7717213728306263</v>
      </c>
      <c r="AA2982">
        <v>0</v>
      </c>
      <c r="AB2982">
        <v>0</v>
      </c>
      <c r="AC2982">
        <v>0</v>
      </c>
      <c r="AD2982">
        <v>0</v>
      </c>
      <c r="AE2982">
        <v>11.433155227633847</v>
      </c>
    </row>
    <row r="2983" spans="1:31" x14ac:dyDescent="0.3">
      <c r="A2983">
        <v>2579520</v>
      </c>
      <c r="B2983">
        <v>1</v>
      </c>
      <c r="C2983" t="s">
        <v>80</v>
      </c>
      <c r="D2983" t="s">
        <v>103</v>
      </c>
      <c r="E2983" t="s">
        <v>184</v>
      </c>
      <c r="F2983" t="s">
        <v>8665</v>
      </c>
      <c r="G2983" t="s">
        <v>1218</v>
      </c>
      <c r="H2983" t="s">
        <v>135</v>
      </c>
      <c r="I2983" t="s">
        <v>136</v>
      </c>
      <c r="J2983" t="s">
        <v>137</v>
      </c>
      <c r="K2983" t="s">
        <v>138</v>
      </c>
      <c r="L2983" t="s">
        <v>8666</v>
      </c>
      <c r="M2983" t="s">
        <v>8667</v>
      </c>
      <c r="N2983">
        <v>8.4525000000000006</v>
      </c>
      <c r="O2983">
        <v>0</v>
      </c>
      <c r="P2983">
        <v>73</v>
      </c>
      <c r="Q2983">
        <v>0</v>
      </c>
      <c r="R2983">
        <v>26</v>
      </c>
      <c r="S2983">
        <v>0</v>
      </c>
      <c r="T2983">
        <v>10</v>
      </c>
      <c r="U2983">
        <v>0</v>
      </c>
      <c r="V2983">
        <v>0</v>
      </c>
      <c r="W2983">
        <v>0</v>
      </c>
      <c r="X2983">
        <v>151.80007115317343</v>
      </c>
      <c r="Y2983">
        <v>0</v>
      </c>
      <c r="Z2983">
        <v>403.95291886984739</v>
      </c>
      <c r="AA2983">
        <v>0</v>
      </c>
      <c r="AB2983">
        <v>14.22628475359306</v>
      </c>
      <c r="AC2983">
        <v>0</v>
      </c>
      <c r="AD2983">
        <v>0</v>
      </c>
      <c r="AE2983">
        <v>569.97927477661392</v>
      </c>
    </row>
    <row r="2984" spans="1:31" x14ac:dyDescent="0.3">
      <c r="A2984">
        <v>2579420</v>
      </c>
      <c r="B2984">
        <v>1</v>
      </c>
      <c r="C2984" t="s">
        <v>81</v>
      </c>
      <c r="D2984" t="s">
        <v>112</v>
      </c>
      <c r="E2984" t="s">
        <v>166</v>
      </c>
      <c r="F2984" t="s">
        <v>8668</v>
      </c>
      <c r="G2984" t="s">
        <v>168</v>
      </c>
      <c r="H2984" t="s">
        <v>157</v>
      </c>
      <c r="I2984" t="s">
        <v>136</v>
      </c>
      <c r="J2984" t="s">
        <v>137</v>
      </c>
      <c r="K2984" t="s">
        <v>138</v>
      </c>
      <c r="L2984" t="s">
        <v>8669</v>
      </c>
      <c r="M2984" t="s">
        <v>8670</v>
      </c>
      <c r="N2984">
        <v>2.9733333329999998</v>
      </c>
      <c r="O2984">
        <v>0</v>
      </c>
      <c r="P2984">
        <v>7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2.914926312457748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2.914926312457748</v>
      </c>
    </row>
    <row r="2985" spans="1:31" x14ac:dyDescent="0.3">
      <c r="A2985">
        <v>2579297</v>
      </c>
      <c r="B2985">
        <v>1</v>
      </c>
      <c r="C2985" t="s">
        <v>80</v>
      </c>
      <c r="D2985" t="s">
        <v>93</v>
      </c>
      <c r="E2985" t="s">
        <v>141</v>
      </c>
      <c r="F2985" t="s">
        <v>8671</v>
      </c>
      <c r="G2985" t="s">
        <v>134</v>
      </c>
      <c r="H2985" t="s">
        <v>135</v>
      </c>
      <c r="I2985" t="s">
        <v>136</v>
      </c>
      <c r="J2985" t="s">
        <v>137</v>
      </c>
      <c r="K2985" t="s">
        <v>138</v>
      </c>
      <c r="L2985" t="s">
        <v>8672</v>
      </c>
      <c r="M2985" t="s">
        <v>8673</v>
      </c>
      <c r="N2985">
        <v>2.0013888880000001</v>
      </c>
      <c r="O2985">
        <v>0</v>
      </c>
      <c r="P2985">
        <v>653</v>
      </c>
      <c r="Q2985">
        <v>15</v>
      </c>
      <c r="R2985">
        <v>119</v>
      </c>
      <c r="S2985">
        <v>4</v>
      </c>
      <c r="T2985">
        <v>148</v>
      </c>
      <c r="U2985">
        <v>0</v>
      </c>
      <c r="V2985">
        <v>0</v>
      </c>
      <c r="W2985">
        <v>0</v>
      </c>
      <c r="X2985">
        <v>125.50142027337161</v>
      </c>
      <c r="Y2985">
        <v>147.00950148958881</v>
      </c>
      <c r="Z2985">
        <v>435.7712189432977</v>
      </c>
      <c r="AA2985">
        <v>50.462805564029736</v>
      </c>
      <c r="AB2985">
        <v>264.66080580571213</v>
      </c>
      <c r="AC2985">
        <v>0</v>
      </c>
      <c r="AD2985">
        <v>0</v>
      </c>
      <c r="AE2985">
        <v>1023.405752076</v>
      </c>
    </row>
    <row r="2986" spans="1:31" x14ac:dyDescent="0.3">
      <c r="A2986">
        <v>2579712</v>
      </c>
      <c r="B2986">
        <v>1</v>
      </c>
      <c r="C2986" t="s">
        <v>80</v>
      </c>
      <c r="D2986" t="s">
        <v>96</v>
      </c>
      <c r="E2986" t="s">
        <v>166</v>
      </c>
      <c r="F2986" t="s">
        <v>8674</v>
      </c>
      <c r="G2986" t="s">
        <v>181</v>
      </c>
      <c r="H2986" t="s">
        <v>157</v>
      </c>
      <c r="I2986" t="s">
        <v>136</v>
      </c>
      <c r="J2986" t="s">
        <v>137</v>
      </c>
      <c r="K2986" t="s">
        <v>138</v>
      </c>
      <c r="L2986" t="s">
        <v>8675</v>
      </c>
      <c r="M2986" t="s">
        <v>8676</v>
      </c>
      <c r="N2986">
        <v>2.17</v>
      </c>
      <c r="O2986">
        <v>0</v>
      </c>
      <c r="P2986">
        <v>4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2.0703415248492378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2.0703415248492378</v>
      </c>
    </row>
    <row r="2987" spans="1:31" x14ac:dyDescent="0.3">
      <c r="A2987">
        <v>2579251</v>
      </c>
      <c r="B2987">
        <v>1</v>
      </c>
      <c r="C2987" t="s">
        <v>80</v>
      </c>
      <c r="D2987" t="s">
        <v>93</v>
      </c>
      <c r="E2987" t="s">
        <v>132</v>
      </c>
      <c r="F2987" t="s">
        <v>3878</v>
      </c>
      <c r="G2987" t="s">
        <v>134</v>
      </c>
      <c r="H2987" t="s">
        <v>135</v>
      </c>
      <c r="I2987" t="s">
        <v>136</v>
      </c>
      <c r="J2987" t="s">
        <v>137</v>
      </c>
      <c r="K2987" t="s">
        <v>138</v>
      </c>
      <c r="L2987" t="s">
        <v>8677</v>
      </c>
      <c r="M2987" t="s">
        <v>8678</v>
      </c>
      <c r="N2987">
        <v>0.115277777</v>
      </c>
      <c r="O2987">
        <v>1</v>
      </c>
      <c r="P2987">
        <v>4</v>
      </c>
      <c r="Q2987">
        <v>13</v>
      </c>
      <c r="R2987">
        <v>14</v>
      </c>
      <c r="S2987">
        <v>10</v>
      </c>
      <c r="T2987">
        <v>40</v>
      </c>
      <c r="U2987">
        <v>2</v>
      </c>
      <c r="V2987">
        <v>0</v>
      </c>
      <c r="W2987">
        <v>4.5517486769150003E-2</v>
      </c>
      <c r="X2987">
        <v>0.27905037291448331</v>
      </c>
      <c r="Y2987">
        <v>5.8068725075121836</v>
      </c>
      <c r="Z2987">
        <v>3.5742815370048882</v>
      </c>
      <c r="AA2987">
        <v>48.17110970567024</v>
      </c>
      <c r="AB2987">
        <v>4.6676535323243407</v>
      </c>
      <c r="AC2987">
        <v>12.669543983684832</v>
      </c>
      <c r="AD2987">
        <v>0</v>
      </c>
      <c r="AE2987">
        <v>75.214029125880117</v>
      </c>
    </row>
    <row r="2988" spans="1:31" x14ac:dyDescent="0.3">
      <c r="A2988">
        <v>2579460</v>
      </c>
      <c r="B2988">
        <v>1</v>
      </c>
      <c r="C2988" t="s">
        <v>80</v>
      </c>
      <c r="D2988" t="s">
        <v>83</v>
      </c>
      <c r="E2988" t="s">
        <v>184</v>
      </c>
      <c r="F2988" t="s">
        <v>8679</v>
      </c>
      <c r="G2988" t="s">
        <v>301</v>
      </c>
      <c r="H2988" t="s">
        <v>135</v>
      </c>
      <c r="I2988" t="s">
        <v>136</v>
      </c>
      <c r="J2988" t="s">
        <v>137</v>
      </c>
      <c r="K2988" t="s">
        <v>144</v>
      </c>
      <c r="L2988" t="s">
        <v>8680</v>
      </c>
      <c r="M2988" t="s">
        <v>8681</v>
      </c>
      <c r="N2988">
        <v>2.5586111109999998</v>
      </c>
      <c r="O2988">
        <v>0</v>
      </c>
      <c r="P2988">
        <v>0</v>
      </c>
      <c r="Q2988">
        <v>0</v>
      </c>
      <c r="R2988">
        <v>0</v>
      </c>
      <c r="S2988">
        <v>1</v>
      </c>
      <c r="T2988">
        <v>26</v>
      </c>
      <c r="U2988">
        <v>3</v>
      </c>
      <c r="V2988">
        <v>1</v>
      </c>
      <c r="W2988">
        <v>0</v>
      </c>
      <c r="X2988">
        <v>0</v>
      </c>
      <c r="Y2988">
        <v>0</v>
      </c>
      <c r="Z2988">
        <v>0</v>
      </c>
      <c r="AA2988">
        <v>29.5341779995276</v>
      </c>
      <c r="AB2988">
        <v>118.80642285823312</v>
      </c>
      <c r="AC2988">
        <v>183.71517071343857</v>
      </c>
      <c r="AD2988">
        <v>88.616377864995499</v>
      </c>
      <c r="AE2988">
        <v>420.67214943619479</v>
      </c>
    </row>
    <row r="2989" spans="1:31" x14ac:dyDescent="0.3">
      <c r="A2989">
        <v>2579211</v>
      </c>
      <c r="B2989">
        <v>1</v>
      </c>
      <c r="C2989" t="s">
        <v>80</v>
      </c>
      <c r="D2989" t="s">
        <v>102</v>
      </c>
      <c r="E2989" t="s">
        <v>141</v>
      </c>
      <c r="F2989" t="s">
        <v>8682</v>
      </c>
      <c r="G2989" t="s">
        <v>194</v>
      </c>
      <c r="H2989" t="s">
        <v>135</v>
      </c>
      <c r="I2989" t="s">
        <v>136</v>
      </c>
      <c r="J2989" t="s">
        <v>137</v>
      </c>
      <c r="K2989" t="s">
        <v>144</v>
      </c>
      <c r="L2989" t="s">
        <v>8683</v>
      </c>
      <c r="M2989" t="s">
        <v>8684</v>
      </c>
      <c r="N2989">
        <v>3.4941666659999999</v>
      </c>
      <c r="O2989">
        <v>0</v>
      </c>
      <c r="P2989">
        <v>3988</v>
      </c>
      <c r="Q2989">
        <v>0</v>
      </c>
      <c r="R2989">
        <v>23</v>
      </c>
      <c r="S2989">
        <v>1</v>
      </c>
      <c r="T2989">
        <v>628</v>
      </c>
      <c r="U2989">
        <v>0</v>
      </c>
      <c r="V2989">
        <v>0</v>
      </c>
      <c r="W2989">
        <v>0</v>
      </c>
      <c r="X2989">
        <v>2231.6572258486267</v>
      </c>
      <c r="Y2989">
        <v>0</v>
      </c>
      <c r="Z2989">
        <v>128.54113719745465</v>
      </c>
      <c r="AA2989">
        <v>5.5331730170355558</v>
      </c>
      <c r="AB2989">
        <v>2021.2989771887271</v>
      </c>
      <c r="AC2989">
        <v>0</v>
      </c>
      <c r="AD2989">
        <v>0</v>
      </c>
      <c r="AE2989">
        <v>4387.0305132518442</v>
      </c>
    </row>
    <row r="2990" spans="1:31" x14ac:dyDescent="0.3">
      <c r="A2990">
        <v>2579111</v>
      </c>
      <c r="B2990">
        <v>1</v>
      </c>
      <c r="C2990" t="s">
        <v>80</v>
      </c>
      <c r="D2990" t="s">
        <v>88</v>
      </c>
      <c r="E2990" t="s">
        <v>184</v>
      </c>
      <c r="F2990" t="s">
        <v>8685</v>
      </c>
      <c r="G2990" t="s">
        <v>134</v>
      </c>
      <c r="H2990" t="s">
        <v>135</v>
      </c>
      <c r="I2990" t="s">
        <v>136</v>
      </c>
      <c r="J2990" t="s">
        <v>137</v>
      </c>
      <c r="K2990" t="s">
        <v>138</v>
      </c>
      <c r="L2990" t="s">
        <v>8686</v>
      </c>
      <c r="M2990" t="s">
        <v>8687</v>
      </c>
      <c r="N2990">
        <v>0.43916666599999998</v>
      </c>
      <c r="O2990">
        <v>0</v>
      </c>
      <c r="P2990">
        <v>4193</v>
      </c>
      <c r="Q2990">
        <v>0</v>
      </c>
      <c r="R2990">
        <v>1</v>
      </c>
      <c r="S2990">
        <v>1</v>
      </c>
      <c r="T2990">
        <v>281</v>
      </c>
      <c r="U2990">
        <v>0</v>
      </c>
      <c r="V2990">
        <v>0</v>
      </c>
      <c r="W2990">
        <v>0</v>
      </c>
      <c r="X2990">
        <v>411.05818461281092</v>
      </c>
      <c r="Y2990">
        <v>0</v>
      </c>
      <c r="Z2990">
        <v>0.23710047991799998</v>
      </c>
      <c r="AA2990">
        <v>0.4845271771916666</v>
      </c>
      <c r="AB2990">
        <v>88.433791907523144</v>
      </c>
      <c r="AC2990">
        <v>0</v>
      </c>
      <c r="AD2990">
        <v>0</v>
      </c>
      <c r="AE2990">
        <v>500.21360417744376</v>
      </c>
    </row>
    <row r="2991" spans="1:31" x14ac:dyDescent="0.3">
      <c r="A2991">
        <v>2579652</v>
      </c>
      <c r="B2991">
        <v>1</v>
      </c>
      <c r="C2991" t="s">
        <v>80</v>
      </c>
      <c r="D2991" t="s">
        <v>90</v>
      </c>
      <c r="E2991" t="s">
        <v>166</v>
      </c>
      <c r="F2991" t="s">
        <v>8688</v>
      </c>
      <c r="G2991" t="s">
        <v>168</v>
      </c>
      <c r="H2991" t="s">
        <v>157</v>
      </c>
      <c r="I2991" t="s">
        <v>136</v>
      </c>
      <c r="J2991" t="s">
        <v>137</v>
      </c>
      <c r="K2991" t="s">
        <v>138</v>
      </c>
      <c r="L2991" t="s">
        <v>8457</v>
      </c>
      <c r="M2991" t="s">
        <v>8689</v>
      </c>
      <c r="N2991">
        <v>0.85194444400000002</v>
      </c>
      <c r="O2991">
        <v>0</v>
      </c>
      <c r="P2991">
        <v>2</v>
      </c>
      <c r="Q2991">
        <v>0</v>
      </c>
      <c r="R2991">
        <v>0</v>
      </c>
      <c r="S2991">
        <v>0</v>
      </c>
      <c r="T2991">
        <v>1</v>
      </c>
      <c r="U2991">
        <v>0</v>
      </c>
      <c r="V2991">
        <v>0</v>
      </c>
      <c r="W2991">
        <v>0</v>
      </c>
      <c r="X2991">
        <v>0.40198179210528834</v>
      </c>
      <c r="Y2991">
        <v>0</v>
      </c>
      <c r="Z2991">
        <v>0</v>
      </c>
      <c r="AA2991">
        <v>0</v>
      </c>
      <c r="AB2991">
        <v>1.5712120633783336E-3</v>
      </c>
      <c r="AC2991">
        <v>0</v>
      </c>
      <c r="AD2991">
        <v>0</v>
      </c>
      <c r="AE2991">
        <v>0.40355300416866668</v>
      </c>
    </row>
    <row r="2992" spans="1:31" x14ac:dyDescent="0.3">
      <c r="A2992">
        <v>2579672</v>
      </c>
      <c r="B2992">
        <v>1</v>
      </c>
      <c r="C2992" t="s">
        <v>80</v>
      </c>
      <c r="D2992" t="s">
        <v>88</v>
      </c>
      <c r="E2992" t="s">
        <v>166</v>
      </c>
      <c r="F2992" t="s">
        <v>8690</v>
      </c>
      <c r="G2992" t="s">
        <v>181</v>
      </c>
      <c r="H2992" t="s">
        <v>157</v>
      </c>
      <c r="I2992" t="s">
        <v>136</v>
      </c>
      <c r="J2992" t="s">
        <v>137</v>
      </c>
      <c r="K2992" t="s">
        <v>138</v>
      </c>
      <c r="L2992" t="s">
        <v>8691</v>
      </c>
      <c r="M2992" t="s">
        <v>8692</v>
      </c>
      <c r="N2992">
        <v>0.97166666599999996</v>
      </c>
      <c r="O2992">
        <v>0</v>
      </c>
      <c r="P2992">
        <v>18</v>
      </c>
      <c r="Q2992">
        <v>0</v>
      </c>
      <c r="R2992">
        <v>0</v>
      </c>
      <c r="S2992">
        <v>0</v>
      </c>
      <c r="T2992">
        <v>1</v>
      </c>
      <c r="U2992">
        <v>0</v>
      </c>
      <c r="V2992">
        <v>0</v>
      </c>
      <c r="W2992">
        <v>0</v>
      </c>
      <c r="X2992">
        <v>3.6258965303785291</v>
      </c>
      <c r="Y2992">
        <v>0</v>
      </c>
      <c r="Z2992">
        <v>0</v>
      </c>
      <c r="AA2992">
        <v>0</v>
      </c>
      <c r="AB2992">
        <v>1.5190072973177779</v>
      </c>
      <c r="AC2992">
        <v>0</v>
      </c>
      <c r="AD2992">
        <v>0</v>
      </c>
      <c r="AE2992">
        <v>5.1449038276963073</v>
      </c>
    </row>
    <row r="2993" spans="1:31" x14ac:dyDescent="0.3">
      <c r="A2993">
        <v>2579294</v>
      </c>
      <c r="B2993">
        <v>1</v>
      </c>
      <c r="C2993" t="s">
        <v>80</v>
      </c>
      <c r="D2993" t="s">
        <v>97</v>
      </c>
      <c r="E2993" t="s">
        <v>132</v>
      </c>
      <c r="F2993" t="s">
        <v>8693</v>
      </c>
      <c r="G2993" t="s">
        <v>134</v>
      </c>
      <c r="H2993" t="s">
        <v>135</v>
      </c>
      <c r="I2993" t="s">
        <v>680</v>
      </c>
      <c r="J2993" t="s">
        <v>137</v>
      </c>
      <c r="K2993" t="s">
        <v>138</v>
      </c>
      <c r="L2993" t="s">
        <v>8694</v>
      </c>
      <c r="M2993" t="s">
        <v>8695</v>
      </c>
      <c r="N2993">
        <v>3.9593333000000001E-2</v>
      </c>
      <c r="O2993">
        <v>0</v>
      </c>
      <c r="P2993">
        <v>0</v>
      </c>
      <c r="Q2993">
        <v>0</v>
      </c>
      <c r="R2993">
        <v>0</v>
      </c>
      <c r="S2993">
        <v>1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0.90522969518333329</v>
      </c>
      <c r="AB2993">
        <v>0</v>
      </c>
      <c r="AC2993">
        <v>0</v>
      </c>
      <c r="AD2993">
        <v>0</v>
      </c>
      <c r="AE2993">
        <v>0.90522969518333329</v>
      </c>
    </row>
    <row r="2994" spans="1:31" x14ac:dyDescent="0.3">
      <c r="A2994">
        <v>2579145</v>
      </c>
      <c r="B2994">
        <v>1</v>
      </c>
      <c r="C2994" t="s">
        <v>81</v>
      </c>
      <c r="D2994" t="s">
        <v>123</v>
      </c>
      <c r="E2994" t="s">
        <v>141</v>
      </c>
      <c r="F2994" t="s">
        <v>8696</v>
      </c>
      <c r="G2994" t="s">
        <v>134</v>
      </c>
      <c r="H2994" t="s">
        <v>135</v>
      </c>
      <c r="I2994" t="s">
        <v>136</v>
      </c>
      <c r="J2994" t="s">
        <v>137</v>
      </c>
      <c r="K2994" t="s">
        <v>138</v>
      </c>
      <c r="L2994" t="s">
        <v>8697</v>
      </c>
      <c r="M2994" t="s">
        <v>8698</v>
      </c>
      <c r="N2994">
        <v>2.6413888879999998</v>
      </c>
      <c r="O2994">
        <v>1</v>
      </c>
      <c r="P2994">
        <v>13</v>
      </c>
      <c r="Q2994">
        <v>0</v>
      </c>
      <c r="R2994">
        <v>34</v>
      </c>
      <c r="S2994">
        <v>15</v>
      </c>
      <c r="T2994">
        <v>410</v>
      </c>
      <c r="U2994">
        <v>14</v>
      </c>
      <c r="V2994">
        <v>17</v>
      </c>
      <c r="W2994">
        <v>0.46129541188000001</v>
      </c>
      <c r="X2994">
        <v>8.096849265781394</v>
      </c>
      <c r="Y2994">
        <v>0</v>
      </c>
      <c r="Z2994">
        <v>53.977253651505748</v>
      </c>
      <c r="AA2994">
        <v>494.25664082339085</v>
      </c>
      <c r="AB2994">
        <v>1026.5747883509475</v>
      </c>
      <c r="AC2994">
        <v>3743.9434407008216</v>
      </c>
      <c r="AD2994">
        <v>1098.7094781096118</v>
      </c>
      <c r="AE2994">
        <v>6426.0197463139393</v>
      </c>
    </row>
    <row r="2995" spans="1:31" x14ac:dyDescent="0.3">
      <c r="A2995">
        <v>2579151</v>
      </c>
      <c r="B2995">
        <v>1</v>
      </c>
      <c r="C2995" t="s">
        <v>80</v>
      </c>
      <c r="D2995" t="s">
        <v>101</v>
      </c>
      <c r="E2995" t="s">
        <v>184</v>
      </c>
      <c r="F2995" t="s">
        <v>7728</v>
      </c>
      <c r="G2995" t="s">
        <v>202</v>
      </c>
      <c r="H2995" t="s">
        <v>135</v>
      </c>
      <c r="I2995" t="s">
        <v>136</v>
      </c>
      <c r="J2995" t="s">
        <v>137</v>
      </c>
      <c r="K2995" t="s">
        <v>138</v>
      </c>
      <c r="L2995" t="s">
        <v>8699</v>
      </c>
      <c r="M2995" t="s">
        <v>8700</v>
      </c>
      <c r="N2995">
        <v>2.4827777769999999</v>
      </c>
      <c r="O2995">
        <v>7</v>
      </c>
      <c r="P2995">
        <v>0</v>
      </c>
      <c r="Q2995">
        <v>0</v>
      </c>
      <c r="R2995">
        <v>0</v>
      </c>
      <c r="S2995">
        <v>6</v>
      </c>
      <c r="T2995">
        <v>1</v>
      </c>
      <c r="U2995">
        <v>0</v>
      </c>
      <c r="V2995">
        <v>0</v>
      </c>
      <c r="W2995">
        <v>27.463791368753441</v>
      </c>
      <c r="X2995">
        <v>0</v>
      </c>
      <c r="Y2995">
        <v>0</v>
      </c>
      <c r="Z2995">
        <v>0</v>
      </c>
      <c r="AA2995">
        <v>103.30667512889859</v>
      </c>
      <c r="AB2995">
        <v>4.2171896228118531</v>
      </c>
      <c r="AC2995">
        <v>0</v>
      </c>
      <c r="AD2995">
        <v>0</v>
      </c>
      <c r="AE2995">
        <v>134.98765612046387</v>
      </c>
    </row>
    <row r="2996" spans="1:31" x14ac:dyDescent="0.3">
      <c r="A2996">
        <v>2579317</v>
      </c>
      <c r="B2996">
        <v>1</v>
      </c>
      <c r="C2996" t="s">
        <v>81</v>
      </c>
      <c r="D2996" t="s">
        <v>115</v>
      </c>
      <c r="E2996" t="s">
        <v>171</v>
      </c>
      <c r="F2996" t="s">
        <v>8701</v>
      </c>
      <c r="G2996" t="s">
        <v>190</v>
      </c>
      <c r="H2996" t="s">
        <v>157</v>
      </c>
      <c r="I2996" t="s">
        <v>136</v>
      </c>
      <c r="J2996" t="s">
        <v>137</v>
      </c>
      <c r="K2996" t="s">
        <v>138</v>
      </c>
      <c r="L2996" t="s">
        <v>8702</v>
      </c>
      <c r="M2996" t="s">
        <v>8703</v>
      </c>
      <c r="N2996">
        <v>1.663611111</v>
      </c>
      <c r="O2996">
        <v>0</v>
      </c>
      <c r="P2996">
        <v>5</v>
      </c>
      <c r="Q2996">
        <v>0</v>
      </c>
      <c r="R2996">
        <v>0</v>
      </c>
      <c r="S2996">
        <v>0</v>
      </c>
      <c r="T2996">
        <v>1</v>
      </c>
      <c r="U2996">
        <v>0</v>
      </c>
      <c r="V2996">
        <v>0</v>
      </c>
      <c r="W2996">
        <v>0</v>
      </c>
      <c r="X2996">
        <v>0.41920385362175</v>
      </c>
      <c r="Y2996">
        <v>0</v>
      </c>
      <c r="Z2996">
        <v>0</v>
      </c>
      <c r="AA2996">
        <v>0</v>
      </c>
      <c r="AB2996">
        <v>2.5366095710820806</v>
      </c>
      <c r="AC2996">
        <v>0</v>
      </c>
      <c r="AD2996">
        <v>0</v>
      </c>
      <c r="AE2996">
        <v>2.9558134247038308</v>
      </c>
    </row>
    <row r="2997" spans="1:31" x14ac:dyDescent="0.3">
      <c r="A2997">
        <v>2579194</v>
      </c>
      <c r="B2997">
        <v>1</v>
      </c>
      <c r="C2997" t="s">
        <v>81</v>
      </c>
      <c r="D2997" t="s">
        <v>112</v>
      </c>
      <c r="E2997" t="s">
        <v>171</v>
      </c>
      <c r="F2997" t="s">
        <v>8704</v>
      </c>
      <c r="G2997" t="s">
        <v>190</v>
      </c>
      <c r="H2997" t="s">
        <v>157</v>
      </c>
      <c r="I2997" t="s">
        <v>136</v>
      </c>
      <c r="J2997" t="s">
        <v>137</v>
      </c>
      <c r="K2997" t="s">
        <v>138</v>
      </c>
      <c r="L2997" t="s">
        <v>8705</v>
      </c>
      <c r="M2997" t="s">
        <v>8706</v>
      </c>
      <c r="N2997">
        <v>3.0891666660000001</v>
      </c>
      <c r="O2997">
        <v>0</v>
      </c>
      <c r="P2997">
        <v>30</v>
      </c>
      <c r="Q2997">
        <v>0</v>
      </c>
      <c r="R2997">
        <v>1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14.319709564811928</v>
      </c>
      <c r="Y2997">
        <v>0</v>
      </c>
      <c r="Z2997">
        <v>0.20483441580000003</v>
      </c>
      <c r="AA2997">
        <v>0</v>
      </c>
      <c r="AB2997">
        <v>0</v>
      </c>
      <c r="AC2997">
        <v>0</v>
      </c>
      <c r="AD2997">
        <v>0</v>
      </c>
      <c r="AE2997">
        <v>14.524543980611929</v>
      </c>
    </row>
    <row r="2998" spans="1:31" x14ac:dyDescent="0.3">
      <c r="A2998">
        <v>2579666</v>
      </c>
      <c r="B2998">
        <v>1</v>
      </c>
      <c r="C2998" t="s">
        <v>80</v>
      </c>
      <c r="D2998" t="s">
        <v>105</v>
      </c>
      <c r="E2998" t="s">
        <v>166</v>
      </c>
      <c r="F2998" t="s">
        <v>8707</v>
      </c>
      <c r="G2998" t="s">
        <v>181</v>
      </c>
      <c r="H2998" t="s">
        <v>157</v>
      </c>
      <c r="I2998" t="s">
        <v>136</v>
      </c>
      <c r="J2998" t="s">
        <v>137</v>
      </c>
      <c r="K2998" t="s">
        <v>138</v>
      </c>
      <c r="L2998" t="s">
        <v>8708</v>
      </c>
      <c r="M2998" t="s">
        <v>8709</v>
      </c>
      <c r="N2998">
        <v>2.6541666660000001</v>
      </c>
      <c r="O2998">
        <v>0</v>
      </c>
      <c r="P2998">
        <v>1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0.7642571457961701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0.7642571457961701</v>
      </c>
    </row>
    <row r="2999" spans="1:31" x14ac:dyDescent="0.3">
      <c r="A2999">
        <v>2579629</v>
      </c>
      <c r="B2999">
        <v>1</v>
      </c>
      <c r="C2999" t="s">
        <v>80</v>
      </c>
      <c r="D2999" t="s">
        <v>100</v>
      </c>
      <c r="E2999" t="s">
        <v>141</v>
      </c>
      <c r="F2999" t="s">
        <v>8710</v>
      </c>
      <c r="G2999" t="s">
        <v>134</v>
      </c>
      <c r="H2999" t="s">
        <v>135</v>
      </c>
      <c r="I2999" t="s">
        <v>136</v>
      </c>
      <c r="J2999" t="s">
        <v>137</v>
      </c>
      <c r="K2999" t="s">
        <v>138</v>
      </c>
      <c r="L2999" t="s">
        <v>8711</v>
      </c>
      <c r="M2999" t="s">
        <v>8712</v>
      </c>
      <c r="N2999">
        <v>1.131388888</v>
      </c>
      <c r="O2999">
        <v>0</v>
      </c>
      <c r="P2999">
        <v>0</v>
      </c>
      <c r="Q2999">
        <v>14</v>
      </c>
      <c r="R2999">
        <v>0</v>
      </c>
      <c r="S2999">
        <v>2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13.618130449841011</v>
      </c>
      <c r="Z2999">
        <v>0</v>
      </c>
      <c r="AA2999">
        <v>7.697756095419968</v>
      </c>
      <c r="AB2999">
        <v>0</v>
      </c>
      <c r="AC2999">
        <v>0</v>
      </c>
      <c r="AD2999">
        <v>0</v>
      </c>
      <c r="AE2999">
        <v>21.31588654526098</v>
      </c>
    </row>
    <row r="3000" spans="1:31" x14ac:dyDescent="0.3">
      <c r="A3000">
        <v>2579274</v>
      </c>
      <c r="B3000">
        <v>1</v>
      </c>
      <c r="C3000" t="s">
        <v>80</v>
      </c>
      <c r="D3000" t="s">
        <v>110</v>
      </c>
      <c r="E3000" t="s">
        <v>155</v>
      </c>
      <c r="F3000" t="s">
        <v>8713</v>
      </c>
      <c r="G3000" t="s">
        <v>7276</v>
      </c>
      <c r="H3000" t="s">
        <v>157</v>
      </c>
      <c r="I3000" t="s">
        <v>136</v>
      </c>
      <c r="J3000" t="s">
        <v>137</v>
      </c>
      <c r="K3000" t="s">
        <v>144</v>
      </c>
      <c r="L3000" t="s">
        <v>8714</v>
      </c>
      <c r="M3000" t="s">
        <v>8715</v>
      </c>
      <c r="N3000">
        <v>1.3391666659999999</v>
      </c>
      <c r="O3000">
        <v>0</v>
      </c>
      <c r="P3000">
        <v>337</v>
      </c>
      <c r="Q3000">
        <v>0</v>
      </c>
      <c r="R3000">
        <v>0</v>
      </c>
      <c r="S3000">
        <v>0</v>
      </c>
      <c r="T3000">
        <v>28</v>
      </c>
      <c r="U3000">
        <v>0</v>
      </c>
      <c r="V3000">
        <v>0</v>
      </c>
      <c r="W3000">
        <v>0</v>
      </c>
      <c r="X3000">
        <v>105.0998274795791</v>
      </c>
      <c r="Y3000">
        <v>0</v>
      </c>
      <c r="Z3000">
        <v>0</v>
      </c>
      <c r="AA3000">
        <v>0</v>
      </c>
      <c r="AB3000">
        <v>32.498712940438139</v>
      </c>
      <c r="AC3000">
        <v>0</v>
      </c>
      <c r="AD3000">
        <v>0</v>
      </c>
      <c r="AE3000">
        <v>137.59854042001723</v>
      </c>
    </row>
    <row r="3001" spans="1:31" x14ac:dyDescent="0.3">
      <c r="A3001">
        <v>2579437</v>
      </c>
      <c r="B3001">
        <v>1</v>
      </c>
      <c r="C3001" t="s">
        <v>80</v>
      </c>
      <c r="D3001" t="s">
        <v>108</v>
      </c>
      <c r="E3001" t="s">
        <v>184</v>
      </c>
      <c r="F3001" t="s">
        <v>8716</v>
      </c>
      <c r="G3001" t="s">
        <v>1218</v>
      </c>
      <c r="H3001" t="s">
        <v>135</v>
      </c>
      <c r="I3001" t="s">
        <v>136</v>
      </c>
      <c r="J3001" t="s">
        <v>137</v>
      </c>
      <c r="K3001" t="s">
        <v>138</v>
      </c>
      <c r="L3001" t="s">
        <v>8717</v>
      </c>
      <c r="M3001" t="s">
        <v>8718</v>
      </c>
      <c r="N3001">
        <v>1.8166666659999999</v>
      </c>
      <c r="O3001">
        <v>0</v>
      </c>
      <c r="P3001">
        <v>187</v>
      </c>
      <c r="Q3001">
        <v>0</v>
      </c>
      <c r="R3001">
        <v>10</v>
      </c>
      <c r="S3001">
        <v>0</v>
      </c>
      <c r="T3001">
        <v>29</v>
      </c>
      <c r="U3001">
        <v>0</v>
      </c>
      <c r="V3001">
        <v>0</v>
      </c>
      <c r="W3001">
        <v>0</v>
      </c>
      <c r="X3001">
        <v>66.040974151273275</v>
      </c>
      <c r="Y3001">
        <v>0</v>
      </c>
      <c r="Z3001">
        <v>8.428101693492998</v>
      </c>
      <c r="AA3001">
        <v>0</v>
      </c>
      <c r="AB3001">
        <v>42.632136764698075</v>
      </c>
      <c r="AC3001">
        <v>0</v>
      </c>
      <c r="AD3001">
        <v>0</v>
      </c>
      <c r="AE3001">
        <v>117.10121260946435</v>
      </c>
    </row>
    <row r="3002" spans="1:31" x14ac:dyDescent="0.3">
      <c r="A3002">
        <v>2579188</v>
      </c>
      <c r="B3002">
        <v>1</v>
      </c>
      <c r="C3002" t="s">
        <v>80</v>
      </c>
      <c r="D3002" t="s">
        <v>87</v>
      </c>
      <c r="E3002" t="s">
        <v>141</v>
      </c>
      <c r="F3002" t="s">
        <v>6788</v>
      </c>
      <c r="G3002" t="s">
        <v>134</v>
      </c>
      <c r="H3002" t="s">
        <v>135</v>
      </c>
      <c r="I3002" t="s">
        <v>136</v>
      </c>
      <c r="J3002" t="s">
        <v>137</v>
      </c>
      <c r="K3002" t="s">
        <v>138</v>
      </c>
      <c r="L3002" t="s">
        <v>8719</v>
      </c>
      <c r="M3002" t="s">
        <v>8720</v>
      </c>
      <c r="N3002">
        <v>2.778611111</v>
      </c>
      <c r="O3002">
        <v>0</v>
      </c>
      <c r="P3002">
        <v>568</v>
      </c>
      <c r="Q3002">
        <v>0</v>
      </c>
      <c r="R3002">
        <v>0</v>
      </c>
      <c r="S3002">
        <v>0</v>
      </c>
      <c r="T3002">
        <v>70</v>
      </c>
      <c r="U3002">
        <v>0</v>
      </c>
      <c r="V3002">
        <v>3</v>
      </c>
      <c r="W3002">
        <v>0</v>
      </c>
      <c r="X3002">
        <v>297.27565878826982</v>
      </c>
      <c r="Y3002">
        <v>0</v>
      </c>
      <c r="Z3002">
        <v>0</v>
      </c>
      <c r="AA3002">
        <v>0</v>
      </c>
      <c r="AB3002">
        <v>448.71193717650539</v>
      </c>
      <c r="AC3002">
        <v>0</v>
      </c>
      <c r="AD3002">
        <v>61.160692930884373</v>
      </c>
      <c r="AE3002">
        <v>807.14828889565956</v>
      </c>
    </row>
    <row r="3003" spans="1:31" x14ac:dyDescent="0.3">
      <c r="A3003">
        <v>2579480</v>
      </c>
      <c r="B3003">
        <v>1</v>
      </c>
      <c r="C3003" t="s">
        <v>80</v>
      </c>
      <c r="D3003" t="s">
        <v>97</v>
      </c>
      <c r="E3003" t="s">
        <v>171</v>
      </c>
      <c r="F3003" t="s">
        <v>8721</v>
      </c>
      <c r="G3003" t="s">
        <v>190</v>
      </c>
      <c r="H3003" t="s">
        <v>157</v>
      </c>
      <c r="I3003" t="s">
        <v>136</v>
      </c>
      <c r="J3003" t="s">
        <v>137</v>
      </c>
      <c r="K3003" t="s">
        <v>138</v>
      </c>
      <c r="L3003" t="s">
        <v>8722</v>
      </c>
      <c r="M3003" t="s">
        <v>8723</v>
      </c>
      <c r="N3003">
        <v>2.4597222219999999</v>
      </c>
      <c r="O3003">
        <v>0</v>
      </c>
      <c r="P3003">
        <v>80</v>
      </c>
      <c r="Q3003">
        <v>0</v>
      </c>
      <c r="R3003">
        <v>0</v>
      </c>
      <c r="S3003">
        <v>0</v>
      </c>
      <c r="T3003">
        <v>3</v>
      </c>
      <c r="U3003">
        <v>0</v>
      </c>
      <c r="V3003">
        <v>0</v>
      </c>
      <c r="W3003">
        <v>0</v>
      </c>
      <c r="X3003">
        <v>36.596796872034169</v>
      </c>
      <c r="Y3003">
        <v>0</v>
      </c>
      <c r="Z3003">
        <v>0</v>
      </c>
      <c r="AA3003">
        <v>0</v>
      </c>
      <c r="AB3003">
        <v>8.8438263583288883</v>
      </c>
      <c r="AC3003">
        <v>0</v>
      </c>
      <c r="AD3003">
        <v>0</v>
      </c>
      <c r="AE3003">
        <v>45.440623230363059</v>
      </c>
    </row>
    <row r="3004" spans="1:31" x14ac:dyDescent="0.3">
      <c r="A3004">
        <v>2579137</v>
      </c>
      <c r="B3004">
        <v>1</v>
      </c>
      <c r="C3004" t="s">
        <v>81</v>
      </c>
      <c r="D3004" t="s">
        <v>118</v>
      </c>
      <c r="E3004" t="s">
        <v>184</v>
      </c>
      <c r="F3004" t="s">
        <v>8724</v>
      </c>
      <c r="G3004" t="s">
        <v>134</v>
      </c>
      <c r="H3004" t="s">
        <v>135</v>
      </c>
      <c r="I3004" t="s">
        <v>136</v>
      </c>
      <c r="J3004" t="s">
        <v>137</v>
      </c>
      <c r="K3004" t="s">
        <v>138</v>
      </c>
      <c r="L3004" t="s">
        <v>8725</v>
      </c>
      <c r="M3004" t="s">
        <v>8726</v>
      </c>
      <c r="N3004">
        <v>1.261111111</v>
      </c>
      <c r="O3004">
        <v>5</v>
      </c>
      <c r="P3004">
        <v>0</v>
      </c>
      <c r="Q3004">
        <v>0</v>
      </c>
      <c r="R3004">
        <v>0</v>
      </c>
      <c r="S3004">
        <v>6</v>
      </c>
      <c r="T3004">
        <v>0</v>
      </c>
      <c r="U3004">
        <v>0</v>
      </c>
      <c r="V3004">
        <v>0</v>
      </c>
      <c r="W3004">
        <v>0.92255762620000004</v>
      </c>
      <c r="X3004">
        <v>0</v>
      </c>
      <c r="Y3004">
        <v>0</v>
      </c>
      <c r="Z3004">
        <v>0</v>
      </c>
      <c r="AA3004">
        <v>14.037746878408228</v>
      </c>
      <c r="AB3004">
        <v>0</v>
      </c>
      <c r="AC3004">
        <v>0</v>
      </c>
      <c r="AD3004">
        <v>0</v>
      </c>
      <c r="AE3004">
        <v>14.960304504608228</v>
      </c>
    </row>
    <row r="3005" spans="1:31" x14ac:dyDescent="0.3">
      <c r="A3005">
        <v>2579114</v>
      </c>
      <c r="B3005">
        <v>1</v>
      </c>
      <c r="C3005" t="s">
        <v>81</v>
      </c>
      <c r="D3005" t="s">
        <v>123</v>
      </c>
      <c r="E3005" t="s">
        <v>147</v>
      </c>
      <c r="F3005" t="s">
        <v>8727</v>
      </c>
      <c r="G3005" t="s">
        <v>134</v>
      </c>
      <c r="H3005" t="s">
        <v>135</v>
      </c>
      <c r="I3005" t="s">
        <v>136</v>
      </c>
      <c r="J3005" t="s">
        <v>137</v>
      </c>
      <c r="K3005" t="s">
        <v>138</v>
      </c>
      <c r="L3005" t="s">
        <v>8728</v>
      </c>
      <c r="M3005" t="s">
        <v>8729</v>
      </c>
      <c r="N3005">
        <v>0.74444444399999998</v>
      </c>
      <c r="O3005">
        <v>1</v>
      </c>
      <c r="P3005">
        <v>180</v>
      </c>
      <c r="Q3005">
        <v>3</v>
      </c>
      <c r="R3005">
        <v>67</v>
      </c>
      <c r="S3005">
        <v>2</v>
      </c>
      <c r="T3005">
        <v>29</v>
      </c>
      <c r="U3005">
        <v>0</v>
      </c>
      <c r="V3005">
        <v>0</v>
      </c>
      <c r="W3005">
        <v>0.1050386336</v>
      </c>
      <c r="X3005">
        <v>27.25729995690147</v>
      </c>
      <c r="Y3005">
        <v>27.375201998165636</v>
      </c>
      <c r="Z3005">
        <v>89.698669242682186</v>
      </c>
      <c r="AA3005">
        <v>3.3916106862596003</v>
      </c>
      <c r="AB3005">
        <v>10.856073210444265</v>
      </c>
      <c r="AC3005">
        <v>0</v>
      </c>
      <c r="AD3005">
        <v>0</v>
      </c>
      <c r="AE3005">
        <v>158.68389372805316</v>
      </c>
    </row>
    <row r="3006" spans="1:31" x14ac:dyDescent="0.3">
      <c r="A3006">
        <v>2579446</v>
      </c>
      <c r="B3006">
        <v>1</v>
      </c>
      <c r="C3006" t="s">
        <v>80</v>
      </c>
      <c r="D3006" t="s">
        <v>93</v>
      </c>
      <c r="E3006" t="s">
        <v>141</v>
      </c>
      <c r="F3006" t="s">
        <v>7502</v>
      </c>
      <c r="G3006" t="s">
        <v>134</v>
      </c>
      <c r="H3006" t="s">
        <v>135</v>
      </c>
      <c r="I3006" t="s">
        <v>680</v>
      </c>
      <c r="J3006" t="s">
        <v>137</v>
      </c>
      <c r="K3006" t="s">
        <v>138</v>
      </c>
      <c r="L3006" t="s">
        <v>8730</v>
      </c>
      <c r="M3006" t="s">
        <v>8731</v>
      </c>
      <c r="N3006">
        <v>2.5277777000000001E-2</v>
      </c>
      <c r="O3006">
        <v>0</v>
      </c>
      <c r="P3006">
        <v>253</v>
      </c>
      <c r="Q3006">
        <v>2</v>
      </c>
      <c r="R3006">
        <v>167</v>
      </c>
      <c r="S3006">
        <v>0</v>
      </c>
      <c r="T3006">
        <v>95</v>
      </c>
      <c r="U3006">
        <v>0</v>
      </c>
      <c r="V3006">
        <v>0</v>
      </c>
      <c r="W3006">
        <v>0</v>
      </c>
      <c r="X3006">
        <v>0.99183610867864236</v>
      </c>
      <c r="Y3006">
        <v>6.9487651383150009E-2</v>
      </c>
      <c r="Z3006">
        <v>2.7656525270261776</v>
      </c>
      <c r="AA3006">
        <v>0</v>
      </c>
      <c r="AB3006">
        <v>1.7662912855381223</v>
      </c>
      <c r="AC3006">
        <v>0</v>
      </c>
      <c r="AD3006">
        <v>0</v>
      </c>
      <c r="AE3006">
        <v>5.5932675726260923</v>
      </c>
    </row>
    <row r="3007" spans="1:31" x14ac:dyDescent="0.3">
      <c r="A3007">
        <v>2579300</v>
      </c>
      <c r="B3007">
        <v>1</v>
      </c>
      <c r="C3007" t="s">
        <v>81</v>
      </c>
      <c r="D3007" t="s">
        <v>119</v>
      </c>
      <c r="E3007" t="s">
        <v>147</v>
      </c>
      <c r="F3007" t="s">
        <v>8732</v>
      </c>
      <c r="G3007" t="s">
        <v>301</v>
      </c>
      <c r="H3007" t="s">
        <v>135</v>
      </c>
      <c r="I3007" t="s">
        <v>136</v>
      </c>
      <c r="J3007" t="s">
        <v>137</v>
      </c>
      <c r="K3007" t="s">
        <v>144</v>
      </c>
      <c r="L3007" t="s">
        <v>8733</v>
      </c>
      <c r="M3007" t="s">
        <v>8734</v>
      </c>
      <c r="N3007">
        <v>2.5752777770000002</v>
      </c>
      <c r="O3007">
        <v>3</v>
      </c>
      <c r="P3007">
        <v>1393</v>
      </c>
      <c r="Q3007">
        <v>126</v>
      </c>
      <c r="R3007">
        <v>264</v>
      </c>
      <c r="S3007">
        <v>2</v>
      </c>
      <c r="T3007">
        <v>95</v>
      </c>
      <c r="U3007">
        <v>0</v>
      </c>
      <c r="V3007">
        <v>0</v>
      </c>
      <c r="W3007">
        <v>1.6595734814239753</v>
      </c>
      <c r="X3007">
        <v>399.47914488605261</v>
      </c>
      <c r="Y3007">
        <v>448.37340814917167</v>
      </c>
      <c r="Z3007">
        <v>607.6698751455117</v>
      </c>
      <c r="AA3007">
        <v>2.5685228321703235</v>
      </c>
      <c r="AB3007">
        <v>113.72392858658483</v>
      </c>
      <c r="AC3007">
        <v>0</v>
      </c>
      <c r="AD3007">
        <v>0</v>
      </c>
      <c r="AE3007">
        <v>1573.4744530809153</v>
      </c>
    </row>
    <row r="3008" spans="1:31" x14ac:dyDescent="0.3">
      <c r="A3008">
        <v>2579323</v>
      </c>
      <c r="B3008">
        <v>1</v>
      </c>
      <c r="C3008" t="s">
        <v>81</v>
      </c>
      <c r="D3008" t="s">
        <v>123</v>
      </c>
      <c r="E3008" t="s">
        <v>147</v>
      </c>
      <c r="F3008" t="s">
        <v>6125</v>
      </c>
      <c r="G3008" t="s">
        <v>134</v>
      </c>
      <c r="H3008" t="s">
        <v>135</v>
      </c>
      <c r="I3008" t="s">
        <v>136</v>
      </c>
      <c r="J3008" t="s">
        <v>137</v>
      </c>
      <c r="K3008" t="s">
        <v>138</v>
      </c>
      <c r="L3008" t="s">
        <v>8735</v>
      </c>
      <c r="M3008" t="s">
        <v>8736</v>
      </c>
      <c r="N3008">
        <v>0.76027777699999999</v>
      </c>
      <c r="O3008">
        <v>0</v>
      </c>
      <c r="P3008">
        <v>6</v>
      </c>
      <c r="Q3008">
        <v>1</v>
      </c>
      <c r="R3008">
        <v>151</v>
      </c>
      <c r="S3008">
        <v>0</v>
      </c>
      <c r="T3008">
        <v>13</v>
      </c>
      <c r="U3008">
        <v>0</v>
      </c>
      <c r="V3008">
        <v>0</v>
      </c>
      <c r="W3008">
        <v>0</v>
      </c>
      <c r="X3008">
        <v>1.5763899309824401</v>
      </c>
      <c r="Y3008">
        <v>13.594589982435165</v>
      </c>
      <c r="Z3008">
        <v>253.08627764235965</v>
      </c>
      <c r="AA3008">
        <v>0</v>
      </c>
      <c r="AB3008">
        <v>6.002022742107199</v>
      </c>
      <c r="AC3008">
        <v>0</v>
      </c>
      <c r="AD3008">
        <v>0</v>
      </c>
      <c r="AE3008">
        <v>274.25928029788446</v>
      </c>
    </row>
    <row r="3009" spans="1:31" x14ac:dyDescent="0.3">
      <c r="A3009">
        <v>2579555</v>
      </c>
      <c r="B3009">
        <v>1</v>
      </c>
      <c r="C3009" t="s">
        <v>81</v>
      </c>
      <c r="D3009" t="s">
        <v>123</v>
      </c>
      <c r="E3009" t="s">
        <v>171</v>
      </c>
      <c r="F3009" t="s">
        <v>8737</v>
      </c>
      <c r="G3009" t="s">
        <v>229</v>
      </c>
      <c r="H3009" t="s">
        <v>157</v>
      </c>
      <c r="I3009" t="s">
        <v>136</v>
      </c>
      <c r="J3009" t="s">
        <v>137</v>
      </c>
      <c r="K3009" t="s">
        <v>138</v>
      </c>
      <c r="L3009" t="s">
        <v>8738</v>
      </c>
      <c r="M3009" t="s">
        <v>8739</v>
      </c>
      <c r="N3009">
        <v>2.9808333330000001</v>
      </c>
      <c r="O3009">
        <v>0</v>
      </c>
      <c r="P3009">
        <v>1</v>
      </c>
      <c r="Q3009">
        <v>0</v>
      </c>
      <c r="R3009">
        <v>17</v>
      </c>
      <c r="S3009">
        <v>0</v>
      </c>
      <c r="T3009">
        <v>6</v>
      </c>
      <c r="U3009">
        <v>0</v>
      </c>
      <c r="V3009">
        <v>0</v>
      </c>
      <c r="W3009">
        <v>0</v>
      </c>
      <c r="X3009">
        <v>0.35871874195338005</v>
      </c>
      <c r="Y3009">
        <v>0</v>
      </c>
      <c r="Z3009">
        <v>15.629161241403274</v>
      </c>
      <c r="AA3009">
        <v>0</v>
      </c>
      <c r="AB3009">
        <v>3.6240420512293272</v>
      </c>
      <c r="AC3009">
        <v>0</v>
      </c>
      <c r="AD3009">
        <v>0</v>
      </c>
      <c r="AE3009">
        <v>19.61192203458598</v>
      </c>
    </row>
    <row r="3010" spans="1:31" x14ac:dyDescent="0.3">
      <c r="A3010">
        <v>2579306</v>
      </c>
      <c r="B3010">
        <v>1</v>
      </c>
      <c r="C3010" t="s">
        <v>81</v>
      </c>
      <c r="D3010" t="s">
        <v>118</v>
      </c>
      <c r="E3010" t="s">
        <v>166</v>
      </c>
      <c r="F3010" t="s">
        <v>7949</v>
      </c>
      <c r="G3010" t="s">
        <v>168</v>
      </c>
      <c r="H3010" t="s">
        <v>157</v>
      </c>
      <c r="I3010" t="s">
        <v>136</v>
      </c>
      <c r="J3010" t="s">
        <v>137</v>
      </c>
      <c r="K3010" t="s">
        <v>138</v>
      </c>
      <c r="L3010" t="s">
        <v>8740</v>
      </c>
      <c r="M3010" t="s">
        <v>8741</v>
      </c>
      <c r="N3010">
        <v>3.949166666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1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0.84947844967392006</v>
      </c>
      <c r="AC3010">
        <v>0</v>
      </c>
      <c r="AD3010">
        <v>0</v>
      </c>
      <c r="AE3010">
        <v>0.84947844967392006</v>
      </c>
    </row>
    <row r="3011" spans="1:31" x14ac:dyDescent="0.3">
      <c r="A3011">
        <v>2579160</v>
      </c>
      <c r="B3011">
        <v>1</v>
      </c>
      <c r="C3011" t="s">
        <v>80</v>
      </c>
      <c r="D3011" t="s">
        <v>82</v>
      </c>
      <c r="E3011" t="s">
        <v>175</v>
      </c>
      <c r="F3011" t="s">
        <v>8742</v>
      </c>
      <c r="G3011" t="s">
        <v>177</v>
      </c>
      <c r="H3011" t="s">
        <v>157</v>
      </c>
      <c r="I3011" t="s">
        <v>136</v>
      </c>
      <c r="J3011" t="s">
        <v>137</v>
      </c>
      <c r="K3011" t="s">
        <v>138</v>
      </c>
      <c r="L3011" t="s">
        <v>8743</v>
      </c>
      <c r="M3011" t="s">
        <v>8661</v>
      </c>
      <c r="N3011">
        <v>4.9838888880000001</v>
      </c>
      <c r="O3011">
        <v>0</v>
      </c>
      <c r="P3011">
        <v>56</v>
      </c>
      <c r="Q3011">
        <v>0</v>
      </c>
      <c r="R3011">
        <v>0</v>
      </c>
      <c r="S3011">
        <v>0</v>
      </c>
      <c r="T3011">
        <v>16</v>
      </c>
      <c r="U3011">
        <v>0</v>
      </c>
      <c r="V3011">
        <v>0</v>
      </c>
      <c r="W3011">
        <v>0</v>
      </c>
      <c r="X3011">
        <v>70.191161630657149</v>
      </c>
      <c r="Y3011">
        <v>0</v>
      </c>
      <c r="Z3011">
        <v>0</v>
      </c>
      <c r="AA3011">
        <v>0</v>
      </c>
      <c r="AB3011">
        <v>47.3041032380982</v>
      </c>
      <c r="AC3011">
        <v>0</v>
      </c>
      <c r="AD3011">
        <v>0</v>
      </c>
      <c r="AE3011">
        <v>117.49526486875536</v>
      </c>
    </row>
    <row r="3012" spans="1:31" x14ac:dyDescent="0.3">
      <c r="A3012">
        <v>2579701</v>
      </c>
      <c r="B3012">
        <v>1</v>
      </c>
      <c r="C3012" t="s">
        <v>80</v>
      </c>
      <c r="D3012" t="s">
        <v>97</v>
      </c>
      <c r="E3012" t="s">
        <v>171</v>
      </c>
      <c r="F3012" t="s">
        <v>5414</v>
      </c>
      <c r="G3012" t="s">
        <v>190</v>
      </c>
      <c r="H3012" t="s">
        <v>157</v>
      </c>
      <c r="I3012" t="s">
        <v>136</v>
      </c>
      <c r="J3012" t="s">
        <v>137</v>
      </c>
      <c r="K3012" t="s">
        <v>138</v>
      </c>
      <c r="L3012" t="s">
        <v>8744</v>
      </c>
      <c r="M3012" t="s">
        <v>8745</v>
      </c>
      <c r="N3012">
        <v>2.2408333329999999</v>
      </c>
      <c r="O3012">
        <v>0</v>
      </c>
      <c r="P3012">
        <v>293</v>
      </c>
      <c r="Q3012">
        <v>0</v>
      </c>
      <c r="R3012">
        <v>4</v>
      </c>
      <c r="S3012">
        <v>0</v>
      </c>
      <c r="T3012">
        <v>20</v>
      </c>
      <c r="U3012">
        <v>0</v>
      </c>
      <c r="V3012">
        <v>0</v>
      </c>
      <c r="W3012">
        <v>0</v>
      </c>
      <c r="X3012">
        <v>141.96010912953611</v>
      </c>
      <c r="Y3012">
        <v>0</v>
      </c>
      <c r="Z3012">
        <v>0.79548170299566012</v>
      </c>
      <c r="AA3012">
        <v>0</v>
      </c>
      <c r="AB3012">
        <v>36.844314476869101</v>
      </c>
      <c r="AC3012">
        <v>0</v>
      </c>
      <c r="AD3012">
        <v>0</v>
      </c>
      <c r="AE3012">
        <v>179.59990530940087</v>
      </c>
    </row>
    <row r="3013" spans="1:31" x14ac:dyDescent="0.3">
      <c r="A3013">
        <v>2579552</v>
      </c>
      <c r="B3013">
        <v>1</v>
      </c>
      <c r="C3013" t="s">
        <v>81</v>
      </c>
      <c r="D3013" t="s">
        <v>118</v>
      </c>
      <c r="E3013" t="s">
        <v>141</v>
      </c>
      <c r="F3013" t="s">
        <v>8746</v>
      </c>
      <c r="G3013" t="s">
        <v>7176</v>
      </c>
      <c r="H3013" t="s">
        <v>135</v>
      </c>
      <c r="I3013" t="s">
        <v>136</v>
      </c>
      <c r="J3013" t="s">
        <v>5</v>
      </c>
      <c r="K3013" t="s">
        <v>138</v>
      </c>
      <c r="L3013" t="s">
        <v>8747</v>
      </c>
      <c r="M3013" t="s">
        <v>8748</v>
      </c>
      <c r="N3013">
        <v>3.0763888879999999</v>
      </c>
      <c r="O3013">
        <v>0</v>
      </c>
      <c r="P3013">
        <v>8567</v>
      </c>
      <c r="Q3013">
        <v>0</v>
      </c>
      <c r="R3013">
        <v>3</v>
      </c>
      <c r="S3013">
        <v>3</v>
      </c>
      <c r="T3013">
        <v>2447</v>
      </c>
      <c r="U3013">
        <v>0</v>
      </c>
      <c r="V3013">
        <v>9</v>
      </c>
      <c r="W3013">
        <v>0</v>
      </c>
      <c r="X3013">
        <v>4905.4707020829264</v>
      </c>
      <c r="Y3013">
        <v>0</v>
      </c>
      <c r="Z3013">
        <v>38.568093264851505</v>
      </c>
      <c r="AA3013">
        <v>20.444103710844477</v>
      </c>
      <c r="AB3013">
        <v>7012.0210089793136</v>
      </c>
      <c r="AC3013">
        <v>0</v>
      </c>
      <c r="AD3013">
        <v>68.858276141295704</v>
      </c>
      <c r="AE3013">
        <v>12045.362184179232</v>
      </c>
    </row>
    <row r="3014" spans="1:31" x14ac:dyDescent="0.3">
      <c r="A3014">
        <v>2579220</v>
      </c>
      <c r="B3014">
        <v>1</v>
      </c>
      <c r="C3014" t="s">
        <v>81</v>
      </c>
      <c r="D3014" t="s">
        <v>113</v>
      </c>
      <c r="E3014" t="s">
        <v>184</v>
      </c>
      <c r="F3014" t="s">
        <v>8749</v>
      </c>
      <c r="G3014" t="s">
        <v>149</v>
      </c>
      <c r="H3014" t="s">
        <v>135</v>
      </c>
      <c r="I3014" t="s">
        <v>136</v>
      </c>
      <c r="J3014" t="s">
        <v>137</v>
      </c>
      <c r="K3014" t="s">
        <v>138</v>
      </c>
      <c r="L3014" t="s">
        <v>8750</v>
      </c>
      <c r="M3014" t="s">
        <v>8751</v>
      </c>
      <c r="N3014">
        <v>1.2838888879999999</v>
      </c>
      <c r="O3014">
        <v>6</v>
      </c>
      <c r="P3014">
        <v>867</v>
      </c>
      <c r="Q3014">
        <v>11</v>
      </c>
      <c r="R3014">
        <v>218</v>
      </c>
      <c r="S3014">
        <v>6</v>
      </c>
      <c r="T3014">
        <v>49</v>
      </c>
      <c r="U3014">
        <v>0</v>
      </c>
      <c r="V3014">
        <v>0</v>
      </c>
      <c r="W3014">
        <v>1.6413556891200003</v>
      </c>
      <c r="X3014">
        <v>176.32245444283785</v>
      </c>
      <c r="Y3014">
        <v>85.455309117150094</v>
      </c>
      <c r="Z3014">
        <v>237.37558452263906</v>
      </c>
      <c r="AA3014">
        <v>46.73182751384401</v>
      </c>
      <c r="AB3014">
        <v>36.633237562452834</v>
      </c>
      <c r="AC3014">
        <v>0</v>
      </c>
      <c r="AD3014">
        <v>0</v>
      </c>
      <c r="AE3014">
        <v>584.15976884804377</v>
      </c>
    </row>
    <row r="3015" spans="1:31" x14ac:dyDescent="0.3">
      <c r="A3015">
        <v>2579718</v>
      </c>
      <c r="B3015">
        <v>1</v>
      </c>
      <c r="C3015" t="s">
        <v>80</v>
      </c>
      <c r="D3015" t="s">
        <v>106</v>
      </c>
      <c r="E3015" t="s">
        <v>141</v>
      </c>
      <c r="F3015" t="s">
        <v>8752</v>
      </c>
      <c r="G3015" t="s">
        <v>134</v>
      </c>
      <c r="H3015" t="s">
        <v>135</v>
      </c>
      <c r="I3015" t="s">
        <v>136</v>
      </c>
      <c r="J3015" t="s">
        <v>137</v>
      </c>
      <c r="K3015" t="s">
        <v>138</v>
      </c>
      <c r="L3015" t="s">
        <v>8753</v>
      </c>
      <c r="M3015" t="s">
        <v>8754</v>
      </c>
      <c r="N3015">
        <v>1.3416666660000001</v>
      </c>
      <c r="O3015">
        <v>1</v>
      </c>
      <c r="P3015">
        <v>0</v>
      </c>
      <c r="Q3015">
        <v>12</v>
      </c>
      <c r="R3015">
        <v>124</v>
      </c>
      <c r="S3015">
        <v>5</v>
      </c>
      <c r="T3015">
        <v>38</v>
      </c>
      <c r="U3015">
        <v>0</v>
      </c>
      <c r="V3015">
        <v>0</v>
      </c>
      <c r="W3015">
        <v>4.1516485184245253</v>
      </c>
      <c r="X3015">
        <v>0</v>
      </c>
      <c r="Y3015">
        <v>114.27996174092533</v>
      </c>
      <c r="Z3015">
        <v>296.46207109357766</v>
      </c>
      <c r="AA3015">
        <v>97.519041484231636</v>
      </c>
      <c r="AB3015">
        <v>64.734757255366532</v>
      </c>
      <c r="AC3015">
        <v>0</v>
      </c>
      <c r="AD3015">
        <v>0</v>
      </c>
      <c r="AE3015">
        <v>577.1474800925256</v>
      </c>
    </row>
    <row r="3016" spans="1:31" x14ac:dyDescent="0.3">
      <c r="A3016">
        <v>2579097</v>
      </c>
      <c r="B3016">
        <v>1</v>
      </c>
      <c r="C3016" t="s">
        <v>81</v>
      </c>
      <c r="D3016" t="s">
        <v>123</v>
      </c>
      <c r="E3016" t="s">
        <v>171</v>
      </c>
      <c r="F3016" t="s">
        <v>8755</v>
      </c>
      <c r="G3016" t="s">
        <v>190</v>
      </c>
      <c r="H3016" t="s">
        <v>157</v>
      </c>
      <c r="I3016" t="s">
        <v>136</v>
      </c>
      <c r="J3016" t="s">
        <v>137</v>
      </c>
      <c r="K3016" t="s">
        <v>138</v>
      </c>
      <c r="L3016" t="s">
        <v>8756</v>
      </c>
      <c r="M3016" t="s">
        <v>8757</v>
      </c>
      <c r="N3016">
        <v>5.6561111110000004</v>
      </c>
      <c r="O3016">
        <v>0</v>
      </c>
      <c r="P3016">
        <v>0</v>
      </c>
      <c r="Q3016">
        <v>0</v>
      </c>
      <c r="R3016">
        <v>3</v>
      </c>
      <c r="S3016">
        <v>0</v>
      </c>
      <c r="T3016">
        <v>3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0.86028669903863919</v>
      </c>
      <c r="AA3016">
        <v>0</v>
      </c>
      <c r="AB3016">
        <v>7.8507331495521626</v>
      </c>
      <c r="AC3016">
        <v>0</v>
      </c>
      <c r="AD3016">
        <v>0</v>
      </c>
      <c r="AE3016">
        <v>8.7110198485908015</v>
      </c>
    </row>
    <row r="3017" spans="1:31" x14ac:dyDescent="0.3">
      <c r="A3017">
        <v>2579738</v>
      </c>
      <c r="B3017">
        <v>1</v>
      </c>
      <c r="C3017" t="s">
        <v>80</v>
      </c>
      <c r="D3017" t="s">
        <v>82</v>
      </c>
      <c r="E3017" t="s">
        <v>175</v>
      </c>
      <c r="F3017" t="s">
        <v>8758</v>
      </c>
      <c r="G3017" t="s">
        <v>190</v>
      </c>
      <c r="H3017" t="s">
        <v>157</v>
      </c>
      <c r="I3017" t="s">
        <v>136</v>
      </c>
      <c r="J3017" t="s">
        <v>137</v>
      </c>
      <c r="K3017" t="s">
        <v>138</v>
      </c>
      <c r="L3017" t="s">
        <v>8759</v>
      </c>
      <c r="M3017" t="s">
        <v>8760</v>
      </c>
      <c r="N3017">
        <v>0.66749999999999998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54</v>
      </c>
      <c r="U3017">
        <v>0</v>
      </c>
      <c r="V3017">
        <v>1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8.7509926675607907</v>
      </c>
      <c r="AC3017">
        <v>0</v>
      </c>
      <c r="AD3017">
        <v>1.05107321793585</v>
      </c>
      <c r="AE3017">
        <v>9.8020658854966403</v>
      </c>
    </row>
    <row r="3018" spans="1:31" x14ac:dyDescent="0.3">
      <c r="A3018">
        <v>2579320</v>
      </c>
      <c r="B3018">
        <v>1</v>
      </c>
      <c r="C3018" t="s">
        <v>80</v>
      </c>
      <c r="D3018" t="s">
        <v>93</v>
      </c>
      <c r="E3018" t="s">
        <v>155</v>
      </c>
      <c r="F3018" t="s">
        <v>8761</v>
      </c>
      <c r="G3018" t="s">
        <v>206</v>
      </c>
      <c r="H3018" t="s">
        <v>157</v>
      </c>
      <c r="I3018" t="s">
        <v>136</v>
      </c>
      <c r="J3018" t="s">
        <v>137</v>
      </c>
      <c r="K3018" t="s">
        <v>138</v>
      </c>
      <c r="L3018" t="s">
        <v>8762</v>
      </c>
      <c r="M3018" t="s">
        <v>8763</v>
      </c>
      <c r="N3018">
        <v>3.4155555550000001</v>
      </c>
      <c r="O3018">
        <v>0</v>
      </c>
      <c r="P3018">
        <v>14</v>
      </c>
      <c r="Q3018">
        <v>0</v>
      </c>
      <c r="R3018">
        <v>26</v>
      </c>
      <c r="S3018">
        <v>0</v>
      </c>
      <c r="T3018">
        <v>7</v>
      </c>
      <c r="U3018">
        <v>0</v>
      </c>
      <c r="V3018">
        <v>0</v>
      </c>
      <c r="W3018">
        <v>0</v>
      </c>
      <c r="X3018">
        <v>5.86396916676164</v>
      </c>
      <c r="Y3018">
        <v>0</v>
      </c>
      <c r="Z3018">
        <v>69.939926512753274</v>
      </c>
      <c r="AA3018">
        <v>0</v>
      </c>
      <c r="AB3018">
        <v>14.661355470526125</v>
      </c>
      <c r="AC3018">
        <v>0</v>
      </c>
      <c r="AD3018">
        <v>0</v>
      </c>
      <c r="AE3018">
        <v>90.465251150041041</v>
      </c>
    </row>
    <row r="3019" spans="1:31" x14ac:dyDescent="0.3">
      <c r="A3019">
        <v>2579177</v>
      </c>
      <c r="B3019">
        <v>1</v>
      </c>
      <c r="C3019" t="s">
        <v>80</v>
      </c>
      <c r="D3019" t="s">
        <v>97</v>
      </c>
      <c r="E3019" t="s">
        <v>184</v>
      </c>
      <c r="F3019" t="s">
        <v>8764</v>
      </c>
      <c r="G3019" t="s">
        <v>149</v>
      </c>
      <c r="H3019" t="s">
        <v>135</v>
      </c>
      <c r="I3019" t="s">
        <v>136</v>
      </c>
      <c r="J3019" t="s">
        <v>137</v>
      </c>
      <c r="K3019" t="s">
        <v>138</v>
      </c>
      <c r="L3019" t="s">
        <v>8765</v>
      </c>
      <c r="M3019" t="s">
        <v>8766</v>
      </c>
      <c r="N3019">
        <v>1.859722222</v>
      </c>
      <c r="O3019">
        <v>0</v>
      </c>
      <c r="P3019">
        <v>50</v>
      </c>
      <c r="Q3019">
        <v>0</v>
      </c>
      <c r="R3019">
        <v>27</v>
      </c>
      <c r="S3019">
        <v>0</v>
      </c>
      <c r="T3019">
        <v>22</v>
      </c>
      <c r="U3019">
        <v>0</v>
      </c>
      <c r="V3019">
        <v>0</v>
      </c>
      <c r="W3019">
        <v>0</v>
      </c>
      <c r="X3019">
        <v>17.308775317635579</v>
      </c>
      <c r="Y3019">
        <v>0</v>
      </c>
      <c r="Z3019">
        <v>15.905823427424227</v>
      </c>
      <c r="AA3019">
        <v>0</v>
      </c>
      <c r="AB3019">
        <v>7.1028965473851882</v>
      </c>
      <c r="AC3019">
        <v>0</v>
      </c>
      <c r="AD3019">
        <v>0</v>
      </c>
      <c r="AE3019">
        <v>40.317495292444988</v>
      </c>
    </row>
    <row r="3020" spans="1:31" x14ac:dyDescent="0.3">
      <c r="A3020">
        <v>2579426</v>
      </c>
      <c r="B3020">
        <v>1</v>
      </c>
      <c r="C3020" t="s">
        <v>81</v>
      </c>
      <c r="D3020" t="s">
        <v>128</v>
      </c>
      <c r="E3020" t="s">
        <v>166</v>
      </c>
      <c r="F3020" t="s">
        <v>8767</v>
      </c>
      <c r="G3020" t="s">
        <v>168</v>
      </c>
      <c r="H3020" t="s">
        <v>157</v>
      </c>
      <c r="I3020" t="s">
        <v>136</v>
      </c>
      <c r="J3020" t="s">
        <v>137</v>
      </c>
      <c r="K3020" t="s">
        <v>138</v>
      </c>
      <c r="L3020" t="s">
        <v>8768</v>
      </c>
      <c r="M3020" t="s">
        <v>8769</v>
      </c>
      <c r="N3020">
        <v>4.465833333</v>
      </c>
      <c r="O3020">
        <v>0</v>
      </c>
      <c r="P3020">
        <v>11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11.803011203866236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11.803011203866236</v>
      </c>
    </row>
    <row r="3021" spans="1:31" x14ac:dyDescent="0.3">
      <c r="A3021">
        <v>2579134</v>
      </c>
      <c r="B3021">
        <v>1</v>
      </c>
      <c r="C3021" t="s">
        <v>80</v>
      </c>
      <c r="D3021" t="s">
        <v>107</v>
      </c>
      <c r="E3021" t="s">
        <v>166</v>
      </c>
      <c r="F3021" t="s">
        <v>8346</v>
      </c>
      <c r="G3021" t="s">
        <v>181</v>
      </c>
      <c r="H3021" t="s">
        <v>157</v>
      </c>
      <c r="I3021" t="s">
        <v>136</v>
      </c>
      <c r="J3021" t="s">
        <v>137</v>
      </c>
      <c r="K3021" t="s">
        <v>138</v>
      </c>
      <c r="L3021" t="s">
        <v>8770</v>
      </c>
      <c r="M3021" t="s">
        <v>8771</v>
      </c>
      <c r="N3021">
        <v>0.91222222200000003</v>
      </c>
      <c r="O3021">
        <v>0</v>
      </c>
      <c r="P3021">
        <v>10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0.88703805135709846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0.88703805135709846</v>
      </c>
    </row>
    <row r="3022" spans="1:31" x14ac:dyDescent="0.3">
      <c r="A3022">
        <v>2579632</v>
      </c>
      <c r="B3022">
        <v>1</v>
      </c>
      <c r="C3022" t="s">
        <v>80</v>
      </c>
      <c r="D3022" t="s">
        <v>101</v>
      </c>
      <c r="E3022" t="s">
        <v>166</v>
      </c>
      <c r="F3022" t="s">
        <v>8772</v>
      </c>
      <c r="G3022" t="s">
        <v>181</v>
      </c>
      <c r="H3022" t="s">
        <v>157</v>
      </c>
      <c r="I3022" t="s">
        <v>136</v>
      </c>
      <c r="J3022" t="s">
        <v>137</v>
      </c>
      <c r="K3022" t="s">
        <v>138</v>
      </c>
      <c r="L3022" t="s">
        <v>8773</v>
      </c>
      <c r="M3022" t="s">
        <v>8774</v>
      </c>
      <c r="N3022">
        <v>2.1902777769999999</v>
      </c>
      <c r="O3022">
        <v>0</v>
      </c>
      <c r="P3022">
        <v>1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0.65435340466175251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0.65435340466175251</v>
      </c>
    </row>
    <row r="3023" spans="1:31" x14ac:dyDescent="0.3">
      <c r="A3023">
        <v>2579635</v>
      </c>
      <c r="B3023">
        <v>1</v>
      </c>
      <c r="C3023" t="s">
        <v>81</v>
      </c>
      <c r="D3023" t="s">
        <v>128</v>
      </c>
      <c r="E3023" t="s">
        <v>147</v>
      </c>
      <c r="F3023" t="s">
        <v>2458</v>
      </c>
      <c r="G3023" t="s">
        <v>134</v>
      </c>
      <c r="H3023" t="s">
        <v>135</v>
      </c>
      <c r="I3023" t="s">
        <v>136</v>
      </c>
      <c r="J3023" t="s">
        <v>137</v>
      </c>
      <c r="K3023" t="s">
        <v>138</v>
      </c>
      <c r="L3023" t="s">
        <v>8775</v>
      </c>
      <c r="M3023" t="s">
        <v>8776</v>
      </c>
      <c r="N3023">
        <v>0.16305555499999999</v>
      </c>
      <c r="O3023">
        <v>6</v>
      </c>
      <c r="P3023">
        <v>618</v>
      </c>
      <c r="Q3023">
        <v>3</v>
      </c>
      <c r="R3023">
        <v>4</v>
      </c>
      <c r="S3023">
        <v>3</v>
      </c>
      <c r="T3023">
        <v>54</v>
      </c>
      <c r="U3023">
        <v>0</v>
      </c>
      <c r="V3023">
        <v>0</v>
      </c>
      <c r="W3023">
        <v>0.23670043715399999</v>
      </c>
      <c r="X3023">
        <v>10.704686986336412</v>
      </c>
      <c r="Y3023">
        <v>2.1206895645962538</v>
      </c>
      <c r="Z3023">
        <v>0.30604079927472339</v>
      </c>
      <c r="AA3023">
        <v>4.4613075907718143</v>
      </c>
      <c r="AB3023">
        <v>3.5549592026968062</v>
      </c>
      <c r="AC3023">
        <v>0</v>
      </c>
      <c r="AD3023">
        <v>0</v>
      </c>
      <c r="AE3023">
        <v>21.384384580830012</v>
      </c>
    </row>
    <row r="3024" spans="1:31" x14ac:dyDescent="0.3">
      <c r="A3024">
        <v>2579280</v>
      </c>
      <c r="B3024">
        <v>1</v>
      </c>
      <c r="C3024" t="s">
        <v>80</v>
      </c>
      <c r="D3024" t="s">
        <v>94</v>
      </c>
      <c r="E3024" t="s">
        <v>171</v>
      </c>
      <c r="F3024" t="s">
        <v>8777</v>
      </c>
      <c r="G3024" t="s">
        <v>202</v>
      </c>
      <c r="H3024" t="s">
        <v>157</v>
      </c>
      <c r="I3024" t="s">
        <v>136</v>
      </c>
      <c r="J3024" t="s">
        <v>137</v>
      </c>
      <c r="K3024" t="s">
        <v>138</v>
      </c>
      <c r="L3024" t="s">
        <v>8778</v>
      </c>
      <c r="M3024" t="s">
        <v>8779</v>
      </c>
      <c r="N3024">
        <v>1.0194444439999999</v>
      </c>
      <c r="O3024">
        <v>0</v>
      </c>
      <c r="P3024">
        <v>0</v>
      </c>
      <c r="Q3024">
        <v>0</v>
      </c>
      <c r="R3024">
        <v>3</v>
      </c>
      <c r="S3024">
        <v>0</v>
      </c>
      <c r="T3024">
        <v>1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6.7111347007603879</v>
      </c>
      <c r="AA3024">
        <v>0</v>
      </c>
      <c r="AB3024">
        <v>3.3121667487431203</v>
      </c>
      <c r="AC3024">
        <v>0</v>
      </c>
      <c r="AD3024">
        <v>0</v>
      </c>
      <c r="AE3024">
        <v>10.023301449503508</v>
      </c>
    </row>
    <row r="3025" spans="1:31" x14ac:dyDescent="0.3">
      <c r="A3025">
        <v>2579326</v>
      </c>
      <c r="B3025">
        <v>1</v>
      </c>
      <c r="C3025" t="s">
        <v>80</v>
      </c>
      <c r="D3025" t="s">
        <v>96</v>
      </c>
      <c r="E3025" t="s">
        <v>171</v>
      </c>
      <c r="F3025" t="s">
        <v>8780</v>
      </c>
      <c r="G3025" t="s">
        <v>229</v>
      </c>
      <c r="H3025" t="s">
        <v>157</v>
      </c>
      <c r="I3025" t="s">
        <v>136</v>
      </c>
      <c r="J3025" t="s">
        <v>137</v>
      </c>
      <c r="K3025" t="s">
        <v>138</v>
      </c>
      <c r="L3025" t="s">
        <v>8781</v>
      </c>
      <c r="M3025" t="s">
        <v>8782</v>
      </c>
      <c r="N3025">
        <v>1.6316666660000001</v>
      </c>
      <c r="O3025">
        <v>0</v>
      </c>
      <c r="P3025">
        <v>5</v>
      </c>
      <c r="Q3025">
        <v>0</v>
      </c>
      <c r="R3025">
        <v>5</v>
      </c>
      <c r="S3025">
        <v>0</v>
      </c>
      <c r="T3025">
        <v>2</v>
      </c>
      <c r="U3025">
        <v>0</v>
      </c>
      <c r="V3025">
        <v>0</v>
      </c>
      <c r="W3025">
        <v>0</v>
      </c>
      <c r="X3025">
        <v>0.96266000614565839</v>
      </c>
      <c r="Y3025">
        <v>0</v>
      </c>
      <c r="Z3025">
        <v>2.7216983586999999</v>
      </c>
      <c r="AA3025">
        <v>0</v>
      </c>
      <c r="AB3025">
        <v>0</v>
      </c>
      <c r="AC3025">
        <v>0</v>
      </c>
      <c r="AD3025">
        <v>0</v>
      </c>
      <c r="AE3025">
        <v>3.6843583648456582</v>
      </c>
    </row>
    <row r="3026" spans="1:31" x14ac:dyDescent="0.3">
      <c r="A3026">
        <v>2579466</v>
      </c>
      <c r="B3026">
        <v>1</v>
      </c>
      <c r="C3026" t="s">
        <v>80</v>
      </c>
      <c r="D3026" t="s">
        <v>98</v>
      </c>
      <c r="E3026" t="s">
        <v>166</v>
      </c>
      <c r="F3026" t="s">
        <v>8783</v>
      </c>
      <c r="G3026" t="s">
        <v>168</v>
      </c>
      <c r="H3026" t="s">
        <v>157</v>
      </c>
      <c r="I3026" t="s">
        <v>136</v>
      </c>
      <c r="J3026" t="s">
        <v>137</v>
      </c>
      <c r="K3026" t="s">
        <v>138</v>
      </c>
      <c r="L3026" t="s">
        <v>8784</v>
      </c>
      <c r="M3026" t="s">
        <v>8785</v>
      </c>
      <c r="N3026">
        <v>3.2369444440000001</v>
      </c>
      <c r="O3026">
        <v>0</v>
      </c>
      <c r="P3026">
        <v>1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0.69165771869410753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0.69165771869410753</v>
      </c>
    </row>
    <row r="3027" spans="1:31" x14ac:dyDescent="0.3">
      <c r="A3027">
        <v>2579472</v>
      </c>
      <c r="B3027">
        <v>1</v>
      </c>
      <c r="C3027" t="s">
        <v>80</v>
      </c>
      <c r="D3027" t="s">
        <v>111</v>
      </c>
      <c r="E3027" t="s">
        <v>184</v>
      </c>
      <c r="F3027" t="s">
        <v>8786</v>
      </c>
      <c r="G3027" t="s">
        <v>254</v>
      </c>
      <c r="H3027" t="s">
        <v>135</v>
      </c>
      <c r="I3027" t="s">
        <v>136</v>
      </c>
      <c r="J3027" t="s">
        <v>137</v>
      </c>
      <c r="K3027" t="s">
        <v>138</v>
      </c>
      <c r="L3027" t="s">
        <v>8787</v>
      </c>
      <c r="M3027" t="s">
        <v>8788</v>
      </c>
      <c r="N3027">
        <v>1.526944444</v>
      </c>
      <c r="O3027">
        <v>0</v>
      </c>
      <c r="P3027">
        <v>0</v>
      </c>
      <c r="Q3027">
        <v>0</v>
      </c>
      <c r="R3027">
        <v>0</v>
      </c>
      <c r="S3027">
        <v>2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4679.0028561671425</v>
      </c>
      <c r="AB3027">
        <v>0</v>
      </c>
      <c r="AC3027">
        <v>0</v>
      </c>
      <c r="AD3027">
        <v>0</v>
      </c>
      <c r="AE3027">
        <v>4679.0028561671425</v>
      </c>
    </row>
    <row r="3028" spans="1:31" x14ac:dyDescent="0.3">
      <c r="A3028">
        <v>2579263</v>
      </c>
      <c r="B3028">
        <v>1</v>
      </c>
      <c r="C3028" t="s">
        <v>81</v>
      </c>
      <c r="D3028" t="s">
        <v>123</v>
      </c>
      <c r="E3028" t="s">
        <v>171</v>
      </c>
      <c r="F3028" t="s">
        <v>8789</v>
      </c>
      <c r="G3028" t="s">
        <v>301</v>
      </c>
      <c r="H3028" t="s">
        <v>157</v>
      </c>
      <c r="I3028" t="s">
        <v>136</v>
      </c>
      <c r="J3028" t="s">
        <v>137</v>
      </c>
      <c r="K3028" t="s">
        <v>144</v>
      </c>
      <c r="L3028" t="s">
        <v>8790</v>
      </c>
      <c r="M3028" t="s">
        <v>8791</v>
      </c>
      <c r="N3028">
        <v>5.64</v>
      </c>
      <c r="O3028">
        <v>0</v>
      </c>
      <c r="P3028">
        <v>134</v>
      </c>
      <c r="Q3028">
        <v>0</v>
      </c>
      <c r="R3028">
        <v>1</v>
      </c>
      <c r="S3028">
        <v>0</v>
      </c>
      <c r="T3028">
        <v>6</v>
      </c>
      <c r="U3028">
        <v>0</v>
      </c>
      <c r="V3028">
        <v>0</v>
      </c>
      <c r="W3028">
        <v>0</v>
      </c>
      <c r="X3028">
        <v>174.80041029959128</v>
      </c>
      <c r="Y3028">
        <v>0</v>
      </c>
      <c r="Z3028">
        <v>0.31432172089248001</v>
      </c>
      <c r="AA3028">
        <v>0</v>
      </c>
      <c r="AB3028">
        <v>6.2398415576056019</v>
      </c>
      <c r="AC3028">
        <v>0</v>
      </c>
      <c r="AD3028">
        <v>0</v>
      </c>
      <c r="AE3028">
        <v>181.35457357808937</v>
      </c>
    </row>
    <row r="3029" spans="1:31" x14ac:dyDescent="0.3">
      <c r="A3029">
        <v>2579758</v>
      </c>
      <c r="B3029">
        <v>1</v>
      </c>
      <c r="C3029" t="s">
        <v>80</v>
      </c>
      <c r="D3029" t="s">
        <v>92</v>
      </c>
      <c r="E3029" t="s">
        <v>166</v>
      </c>
      <c r="F3029" t="s">
        <v>8792</v>
      </c>
      <c r="G3029" t="s">
        <v>181</v>
      </c>
      <c r="H3029" t="s">
        <v>157</v>
      </c>
      <c r="I3029" t="s">
        <v>136</v>
      </c>
      <c r="J3029" t="s">
        <v>137</v>
      </c>
      <c r="K3029" t="s">
        <v>138</v>
      </c>
      <c r="L3029" t="s">
        <v>8793</v>
      </c>
      <c r="M3029" t="s">
        <v>8794</v>
      </c>
      <c r="N3029">
        <v>1.7224999999999999</v>
      </c>
      <c r="O3029">
        <v>0</v>
      </c>
      <c r="P3029">
        <v>1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7.7541793943300009E-3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7.7541793943300009E-3</v>
      </c>
    </row>
    <row r="3030" spans="1:31" x14ac:dyDescent="0.3">
      <c r="A3030">
        <v>2579117</v>
      </c>
      <c r="B3030">
        <v>1</v>
      </c>
      <c r="C3030" t="s">
        <v>81</v>
      </c>
      <c r="D3030" t="s">
        <v>118</v>
      </c>
      <c r="E3030" t="s">
        <v>184</v>
      </c>
      <c r="F3030" t="s">
        <v>7804</v>
      </c>
      <c r="G3030" t="s">
        <v>134</v>
      </c>
      <c r="H3030" t="s">
        <v>135</v>
      </c>
      <c r="I3030" t="s">
        <v>136</v>
      </c>
      <c r="J3030" t="s">
        <v>137</v>
      </c>
      <c r="K3030" t="s">
        <v>138</v>
      </c>
      <c r="L3030" t="s">
        <v>8795</v>
      </c>
      <c r="M3030" t="s">
        <v>8796</v>
      </c>
      <c r="N3030">
        <v>1.7188888879999999</v>
      </c>
      <c r="O3030">
        <v>0</v>
      </c>
      <c r="P3030">
        <v>0</v>
      </c>
      <c r="Q3030">
        <v>0</v>
      </c>
      <c r="R3030">
        <v>0</v>
      </c>
      <c r="S3030">
        <v>7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</row>
    <row r="3031" spans="1:31" x14ac:dyDescent="0.3">
      <c r="A3031">
        <v>2579549</v>
      </c>
      <c r="B3031">
        <v>1</v>
      </c>
      <c r="C3031" t="s">
        <v>81</v>
      </c>
      <c r="D3031" t="s">
        <v>125</v>
      </c>
      <c r="E3031" t="s">
        <v>155</v>
      </c>
      <c r="F3031" t="s">
        <v>8797</v>
      </c>
      <c r="G3031" t="s">
        <v>206</v>
      </c>
      <c r="H3031" t="s">
        <v>157</v>
      </c>
      <c r="I3031" t="s">
        <v>136</v>
      </c>
      <c r="J3031" t="s">
        <v>137</v>
      </c>
      <c r="K3031" t="s">
        <v>138</v>
      </c>
      <c r="L3031" t="s">
        <v>8798</v>
      </c>
      <c r="M3031" t="s">
        <v>8799</v>
      </c>
      <c r="N3031">
        <v>2.622222222</v>
      </c>
      <c r="O3031">
        <v>0</v>
      </c>
      <c r="P3031">
        <v>0</v>
      </c>
      <c r="Q3031">
        <v>0</v>
      </c>
      <c r="R3031">
        <v>8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25.324176467190803</v>
      </c>
      <c r="AA3031">
        <v>0</v>
      </c>
      <c r="AB3031">
        <v>0</v>
      </c>
      <c r="AC3031">
        <v>0</v>
      </c>
      <c r="AD3031">
        <v>0</v>
      </c>
      <c r="AE3031">
        <v>25.324176467190803</v>
      </c>
    </row>
    <row r="3032" spans="1:31" x14ac:dyDescent="0.3">
      <c r="A3032">
        <v>2579698</v>
      </c>
      <c r="B3032">
        <v>1</v>
      </c>
      <c r="C3032" t="s">
        <v>81</v>
      </c>
      <c r="D3032" t="s">
        <v>118</v>
      </c>
      <c r="E3032" t="s">
        <v>166</v>
      </c>
      <c r="F3032" t="s">
        <v>7924</v>
      </c>
      <c r="G3032" t="s">
        <v>181</v>
      </c>
      <c r="H3032" t="s">
        <v>157</v>
      </c>
      <c r="I3032" t="s">
        <v>136</v>
      </c>
      <c r="J3032" t="s">
        <v>137</v>
      </c>
      <c r="K3032" t="s">
        <v>138</v>
      </c>
      <c r="L3032" t="s">
        <v>8800</v>
      </c>
      <c r="M3032" t="s">
        <v>8801</v>
      </c>
      <c r="N3032">
        <v>1.1063888879999999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9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7.1802094207653493</v>
      </c>
      <c r="AC3032">
        <v>0</v>
      </c>
      <c r="AD3032">
        <v>0</v>
      </c>
      <c r="AE3032">
        <v>7.1802094207653493</v>
      </c>
    </row>
    <row r="3033" spans="1:31" x14ac:dyDescent="0.3">
      <c r="A3033">
        <v>2579157</v>
      </c>
      <c r="B3033">
        <v>1</v>
      </c>
      <c r="C3033" t="s">
        <v>81</v>
      </c>
      <c r="D3033" t="s">
        <v>118</v>
      </c>
      <c r="E3033" t="s">
        <v>184</v>
      </c>
      <c r="F3033" t="s">
        <v>8802</v>
      </c>
      <c r="G3033" t="s">
        <v>149</v>
      </c>
      <c r="H3033" t="s">
        <v>135</v>
      </c>
      <c r="I3033" t="s">
        <v>136</v>
      </c>
      <c r="J3033" t="s">
        <v>137</v>
      </c>
      <c r="K3033" t="s">
        <v>138</v>
      </c>
      <c r="L3033" t="s">
        <v>8803</v>
      </c>
      <c r="M3033" t="s">
        <v>8804</v>
      </c>
      <c r="N3033">
        <v>3.5013888880000001</v>
      </c>
      <c r="O3033">
        <v>0</v>
      </c>
      <c r="P3033">
        <v>0</v>
      </c>
      <c r="Q3033">
        <v>9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234.27644953202707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234.27644953202707</v>
      </c>
    </row>
    <row r="3034" spans="1:31" x14ac:dyDescent="0.3">
      <c r="A3034">
        <v>2579257</v>
      </c>
      <c r="B3034">
        <v>1</v>
      </c>
      <c r="C3034" t="s">
        <v>80</v>
      </c>
      <c r="D3034" t="s">
        <v>97</v>
      </c>
      <c r="E3034" t="s">
        <v>147</v>
      </c>
      <c r="F3034" t="s">
        <v>4538</v>
      </c>
      <c r="G3034" t="s">
        <v>134</v>
      </c>
      <c r="H3034" t="s">
        <v>135</v>
      </c>
      <c r="I3034" t="s">
        <v>136</v>
      </c>
      <c r="J3034" t="s">
        <v>137</v>
      </c>
      <c r="K3034" t="s">
        <v>138</v>
      </c>
      <c r="L3034" t="s">
        <v>8805</v>
      </c>
      <c r="M3034" t="s">
        <v>8806</v>
      </c>
      <c r="N3034">
        <v>0.83805555499999995</v>
      </c>
      <c r="O3034">
        <v>12</v>
      </c>
      <c r="P3034">
        <v>654</v>
      </c>
      <c r="Q3034">
        <v>10</v>
      </c>
      <c r="R3034">
        <v>75</v>
      </c>
      <c r="S3034">
        <v>16</v>
      </c>
      <c r="T3034">
        <v>116</v>
      </c>
      <c r="U3034">
        <v>0</v>
      </c>
      <c r="V3034">
        <v>1</v>
      </c>
      <c r="W3034">
        <v>33.65046095258829</v>
      </c>
      <c r="X3034">
        <v>121.69916554070325</v>
      </c>
      <c r="Y3034">
        <v>10.804580807972487</v>
      </c>
      <c r="Z3034">
        <v>23.656470979385968</v>
      </c>
      <c r="AA3034">
        <v>80.624363715252031</v>
      </c>
      <c r="AB3034">
        <v>91.92601542608935</v>
      </c>
      <c r="AC3034">
        <v>0</v>
      </c>
      <c r="AD3034">
        <v>22.102903400245918</v>
      </c>
      <c r="AE3034">
        <v>384.46396082223725</v>
      </c>
    </row>
    <row r="3035" spans="1:31" x14ac:dyDescent="0.3">
      <c r="A3035">
        <v>2579386</v>
      </c>
      <c r="B3035">
        <v>1</v>
      </c>
      <c r="C3035" t="s">
        <v>81</v>
      </c>
      <c r="D3035" t="s">
        <v>113</v>
      </c>
      <c r="E3035" t="s">
        <v>184</v>
      </c>
      <c r="F3035" t="s">
        <v>8807</v>
      </c>
      <c r="G3035" t="s">
        <v>149</v>
      </c>
      <c r="H3035" t="s">
        <v>135</v>
      </c>
      <c r="I3035" t="s">
        <v>136</v>
      </c>
      <c r="J3035" t="s">
        <v>137</v>
      </c>
      <c r="K3035" t="s">
        <v>138</v>
      </c>
      <c r="L3035" t="s">
        <v>8808</v>
      </c>
      <c r="M3035" t="s">
        <v>8809</v>
      </c>
      <c r="N3035">
        <v>3.7711111110000002</v>
      </c>
      <c r="O3035">
        <v>0</v>
      </c>
      <c r="P3035">
        <v>0</v>
      </c>
      <c r="Q3035">
        <v>0</v>
      </c>
      <c r="R3035">
        <v>7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41.66251516040635</v>
      </c>
      <c r="AA3035">
        <v>0</v>
      </c>
      <c r="AB3035">
        <v>0</v>
      </c>
      <c r="AC3035">
        <v>0</v>
      </c>
      <c r="AD3035">
        <v>0</v>
      </c>
      <c r="AE3035">
        <v>41.66251516040635</v>
      </c>
    </row>
    <row r="3036" spans="1:31" x14ac:dyDescent="0.3">
      <c r="A3036">
        <v>2579741</v>
      </c>
      <c r="B3036">
        <v>1</v>
      </c>
      <c r="C3036" t="s">
        <v>81</v>
      </c>
      <c r="D3036" t="s">
        <v>113</v>
      </c>
      <c r="E3036" t="s">
        <v>184</v>
      </c>
      <c r="F3036" t="s">
        <v>3246</v>
      </c>
      <c r="G3036" t="s">
        <v>149</v>
      </c>
      <c r="H3036" t="s">
        <v>135</v>
      </c>
      <c r="I3036" t="s">
        <v>136</v>
      </c>
      <c r="J3036" t="s">
        <v>137</v>
      </c>
      <c r="K3036" t="s">
        <v>138</v>
      </c>
      <c r="L3036" t="s">
        <v>8810</v>
      </c>
      <c r="M3036" t="s">
        <v>8811</v>
      </c>
      <c r="N3036">
        <v>0.885833333</v>
      </c>
      <c r="O3036">
        <v>0</v>
      </c>
      <c r="P3036">
        <v>213</v>
      </c>
      <c r="Q3036">
        <v>0</v>
      </c>
      <c r="R3036">
        <v>5</v>
      </c>
      <c r="S3036">
        <v>0</v>
      </c>
      <c r="T3036">
        <v>35</v>
      </c>
      <c r="U3036">
        <v>0</v>
      </c>
      <c r="V3036">
        <v>0</v>
      </c>
      <c r="W3036">
        <v>0</v>
      </c>
      <c r="X3036">
        <v>42.249309382394848</v>
      </c>
      <c r="Y3036">
        <v>0</v>
      </c>
      <c r="Z3036">
        <v>0.43323181461904509</v>
      </c>
      <c r="AA3036">
        <v>0</v>
      </c>
      <c r="AB3036">
        <v>12.495702256564835</v>
      </c>
      <c r="AC3036">
        <v>0</v>
      </c>
      <c r="AD3036">
        <v>0</v>
      </c>
      <c r="AE3036">
        <v>55.178243453578723</v>
      </c>
    </row>
    <row r="3037" spans="1:31" x14ac:dyDescent="0.3">
      <c r="A3037">
        <v>2579217</v>
      </c>
      <c r="B3037">
        <v>1</v>
      </c>
      <c r="C3037" t="s">
        <v>81</v>
      </c>
      <c r="D3037" t="s">
        <v>116</v>
      </c>
      <c r="E3037" t="s">
        <v>147</v>
      </c>
      <c r="F3037" t="s">
        <v>8812</v>
      </c>
      <c r="G3037" t="s">
        <v>134</v>
      </c>
      <c r="H3037" t="s">
        <v>135</v>
      </c>
      <c r="I3037" t="s">
        <v>136</v>
      </c>
      <c r="J3037" t="s">
        <v>137</v>
      </c>
      <c r="K3037" t="s">
        <v>138</v>
      </c>
      <c r="L3037" t="s">
        <v>8813</v>
      </c>
      <c r="M3037" t="s">
        <v>8814</v>
      </c>
      <c r="N3037">
        <v>1.4808333330000001</v>
      </c>
      <c r="O3037">
        <v>4</v>
      </c>
      <c r="P3037">
        <v>904</v>
      </c>
      <c r="Q3037">
        <v>8</v>
      </c>
      <c r="R3037">
        <v>113</v>
      </c>
      <c r="S3037">
        <v>3</v>
      </c>
      <c r="T3037">
        <v>52</v>
      </c>
      <c r="U3037">
        <v>1</v>
      </c>
      <c r="V3037">
        <v>0</v>
      </c>
      <c r="W3037">
        <v>1.2769745260800001</v>
      </c>
      <c r="X3037">
        <v>151.69894423823959</v>
      </c>
      <c r="Y3037">
        <v>16.320572904203498</v>
      </c>
      <c r="Z3037">
        <v>79.69667436964184</v>
      </c>
      <c r="AA3037">
        <v>10.498259744179727</v>
      </c>
      <c r="AB3037">
        <v>48.02648317410754</v>
      </c>
      <c r="AC3037">
        <v>49.001489584239401</v>
      </c>
      <c r="AD3037">
        <v>0</v>
      </c>
      <c r="AE3037">
        <v>356.51939854069155</v>
      </c>
    </row>
    <row r="3038" spans="1:31" x14ac:dyDescent="0.3">
      <c r="A3038">
        <v>2579200</v>
      </c>
      <c r="B3038">
        <v>1</v>
      </c>
      <c r="C3038" t="s">
        <v>81</v>
      </c>
      <c r="D3038" t="s">
        <v>124</v>
      </c>
      <c r="E3038" t="s">
        <v>184</v>
      </c>
      <c r="F3038" t="s">
        <v>8815</v>
      </c>
      <c r="G3038" t="s">
        <v>194</v>
      </c>
      <c r="H3038" t="s">
        <v>135</v>
      </c>
      <c r="I3038" t="s">
        <v>136</v>
      </c>
      <c r="J3038" t="s">
        <v>137</v>
      </c>
      <c r="K3038" t="s">
        <v>144</v>
      </c>
      <c r="L3038" t="s">
        <v>8816</v>
      </c>
      <c r="M3038" t="s">
        <v>8817</v>
      </c>
      <c r="N3038">
        <v>5.8369444440000002</v>
      </c>
      <c r="O3038">
        <v>0</v>
      </c>
      <c r="P3038">
        <v>490</v>
      </c>
      <c r="Q3038">
        <v>0</v>
      </c>
      <c r="R3038">
        <v>23</v>
      </c>
      <c r="S3038">
        <v>6</v>
      </c>
      <c r="T3038">
        <v>40</v>
      </c>
      <c r="U3038">
        <v>0</v>
      </c>
      <c r="V3038">
        <v>0</v>
      </c>
      <c r="W3038">
        <v>0</v>
      </c>
      <c r="X3038">
        <v>405.86659546069944</v>
      </c>
      <c r="Y3038">
        <v>0</v>
      </c>
      <c r="Z3038">
        <v>31.695805210780446</v>
      </c>
      <c r="AA3038">
        <v>264.96928048853579</v>
      </c>
      <c r="AB3038">
        <v>248.2608880520454</v>
      </c>
      <c r="AC3038">
        <v>0</v>
      </c>
      <c r="AD3038">
        <v>0</v>
      </c>
      <c r="AE3038">
        <v>950.79256921206115</v>
      </c>
    </row>
    <row r="3039" spans="1:31" x14ac:dyDescent="0.3">
      <c r="A3039">
        <v>2579764</v>
      </c>
      <c r="B3039">
        <v>1</v>
      </c>
      <c r="C3039" t="s">
        <v>80</v>
      </c>
      <c r="D3039" t="s">
        <v>83</v>
      </c>
      <c r="E3039" t="s">
        <v>171</v>
      </c>
      <c r="F3039" t="s">
        <v>8818</v>
      </c>
      <c r="G3039" t="s">
        <v>190</v>
      </c>
      <c r="H3039" t="s">
        <v>157</v>
      </c>
      <c r="I3039" t="s">
        <v>136</v>
      </c>
      <c r="J3039" t="s">
        <v>137</v>
      </c>
      <c r="K3039" t="s">
        <v>138</v>
      </c>
      <c r="L3039" t="s">
        <v>8819</v>
      </c>
      <c r="M3039" t="s">
        <v>8820</v>
      </c>
      <c r="N3039">
        <v>1.5391666660000001</v>
      </c>
      <c r="O3039">
        <v>0</v>
      </c>
      <c r="P3039">
        <v>39</v>
      </c>
      <c r="Q3039">
        <v>0</v>
      </c>
      <c r="R3039">
        <v>0</v>
      </c>
      <c r="S3039">
        <v>0</v>
      </c>
      <c r="T3039">
        <v>19</v>
      </c>
      <c r="U3039">
        <v>0</v>
      </c>
      <c r="V3039">
        <v>2</v>
      </c>
      <c r="W3039">
        <v>0</v>
      </c>
      <c r="X3039">
        <v>14.823084472096363</v>
      </c>
      <c r="Y3039">
        <v>0</v>
      </c>
      <c r="Z3039">
        <v>0</v>
      </c>
      <c r="AA3039">
        <v>0</v>
      </c>
      <c r="AB3039">
        <v>54.200481234727036</v>
      </c>
      <c r="AC3039">
        <v>0</v>
      </c>
      <c r="AD3039">
        <v>27.101442809069834</v>
      </c>
      <c r="AE3039">
        <v>96.125008515893242</v>
      </c>
    </row>
    <row r="3040" spans="1:31" x14ac:dyDescent="0.3">
      <c r="A3040">
        <v>2579343</v>
      </c>
      <c r="B3040">
        <v>1</v>
      </c>
      <c r="C3040" t="s">
        <v>81</v>
      </c>
      <c r="D3040" t="s">
        <v>128</v>
      </c>
      <c r="E3040" t="s">
        <v>147</v>
      </c>
      <c r="F3040" t="s">
        <v>347</v>
      </c>
      <c r="G3040" t="s">
        <v>301</v>
      </c>
      <c r="H3040" t="s">
        <v>135</v>
      </c>
      <c r="I3040" t="s">
        <v>136</v>
      </c>
      <c r="J3040" t="s">
        <v>137</v>
      </c>
      <c r="K3040" t="s">
        <v>144</v>
      </c>
      <c r="L3040" t="s">
        <v>8821</v>
      </c>
      <c r="M3040" t="s">
        <v>8822</v>
      </c>
      <c r="N3040">
        <v>4.415</v>
      </c>
      <c r="O3040">
        <v>18</v>
      </c>
      <c r="P3040">
        <v>1467</v>
      </c>
      <c r="Q3040">
        <v>27</v>
      </c>
      <c r="R3040">
        <v>21</v>
      </c>
      <c r="S3040">
        <v>14</v>
      </c>
      <c r="T3040">
        <v>122</v>
      </c>
      <c r="U3040">
        <v>1</v>
      </c>
      <c r="V3040">
        <v>0</v>
      </c>
      <c r="W3040">
        <v>23.63829079673032</v>
      </c>
      <c r="X3040">
        <v>804.19560673538854</v>
      </c>
      <c r="Y3040">
        <v>1571.4065262849756</v>
      </c>
      <c r="Z3040">
        <v>41.877380698641765</v>
      </c>
      <c r="AA3040">
        <v>371.8695958989037</v>
      </c>
      <c r="AB3040">
        <v>279.55026517152481</v>
      </c>
      <c r="AC3040">
        <v>1167.7597985933512</v>
      </c>
      <c r="AD3040">
        <v>0</v>
      </c>
      <c r="AE3040">
        <v>4260.2974641795154</v>
      </c>
    </row>
    <row r="3041" spans="1:31" x14ac:dyDescent="0.3">
      <c r="A3041">
        <v>2579174</v>
      </c>
      <c r="B3041">
        <v>1</v>
      </c>
      <c r="C3041" t="s">
        <v>81</v>
      </c>
      <c r="D3041" t="s">
        <v>127</v>
      </c>
      <c r="E3041" t="s">
        <v>184</v>
      </c>
      <c r="F3041" t="s">
        <v>3354</v>
      </c>
      <c r="G3041" t="s">
        <v>134</v>
      </c>
      <c r="H3041" t="s">
        <v>135</v>
      </c>
      <c r="I3041" t="s">
        <v>136</v>
      </c>
      <c r="J3041" t="s">
        <v>137</v>
      </c>
      <c r="K3041" t="s">
        <v>138</v>
      </c>
      <c r="L3041" t="s">
        <v>8823</v>
      </c>
      <c r="M3041" t="s">
        <v>8824</v>
      </c>
      <c r="N3041">
        <v>0.49694444399999999</v>
      </c>
      <c r="O3041">
        <v>0</v>
      </c>
      <c r="P3041">
        <v>49</v>
      </c>
      <c r="Q3041">
        <v>0</v>
      </c>
      <c r="R3041">
        <v>13</v>
      </c>
      <c r="S3041">
        <v>0</v>
      </c>
      <c r="T3041">
        <v>7</v>
      </c>
      <c r="U3041">
        <v>0</v>
      </c>
      <c r="V3041">
        <v>0</v>
      </c>
      <c r="W3041">
        <v>0</v>
      </c>
      <c r="X3041">
        <v>4.0979969900951252</v>
      </c>
      <c r="Y3041">
        <v>0</v>
      </c>
      <c r="Z3041">
        <v>3.1412097777357122</v>
      </c>
      <c r="AA3041">
        <v>0</v>
      </c>
      <c r="AB3041">
        <v>1.3849133552871342</v>
      </c>
      <c r="AC3041">
        <v>0</v>
      </c>
      <c r="AD3041">
        <v>0</v>
      </c>
      <c r="AE3041">
        <v>8.6241201231179723</v>
      </c>
    </row>
    <row r="3042" spans="1:31" x14ac:dyDescent="0.3">
      <c r="A3042">
        <v>2579074</v>
      </c>
      <c r="B3042">
        <v>1</v>
      </c>
      <c r="C3042" t="s">
        <v>80</v>
      </c>
      <c r="D3042" t="s">
        <v>101</v>
      </c>
      <c r="E3042" t="s">
        <v>184</v>
      </c>
      <c r="F3042" t="s">
        <v>7994</v>
      </c>
      <c r="G3042" t="s">
        <v>186</v>
      </c>
      <c r="H3042" t="s">
        <v>135</v>
      </c>
      <c r="I3042" t="s">
        <v>136</v>
      </c>
      <c r="J3042" t="s">
        <v>137</v>
      </c>
      <c r="K3042" t="s">
        <v>138</v>
      </c>
      <c r="L3042" t="s">
        <v>8825</v>
      </c>
      <c r="M3042" t="s">
        <v>8826</v>
      </c>
      <c r="N3042">
        <v>9.1819444440000009</v>
      </c>
      <c r="O3042">
        <v>0</v>
      </c>
      <c r="P3042">
        <v>30</v>
      </c>
      <c r="Q3042">
        <v>0</v>
      </c>
      <c r="R3042">
        <v>3</v>
      </c>
      <c r="S3042">
        <v>0</v>
      </c>
      <c r="T3042">
        <v>7</v>
      </c>
      <c r="U3042">
        <v>0</v>
      </c>
      <c r="V3042">
        <v>0</v>
      </c>
      <c r="W3042">
        <v>0</v>
      </c>
      <c r="X3042">
        <v>53.364010844719076</v>
      </c>
      <c r="Y3042">
        <v>0</v>
      </c>
      <c r="Z3042">
        <v>7.6669497858626077</v>
      </c>
      <c r="AA3042">
        <v>0</v>
      </c>
      <c r="AB3042">
        <v>15.827500875173886</v>
      </c>
      <c r="AC3042">
        <v>0</v>
      </c>
      <c r="AD3042">
        <v>0</v>
      </c>
      <c r="AE3042">
        <v>76.858461505755571</v>
      </c>
    </row>
    <row r="3043" spans="1:31" x14ac:dyDescent="0.3">
      <c r="A3043">
        <v>2579180</v>
      </c>
      <c r="B3043">
        <v>1</v>
      </c>
      <c r="C3043" t="s">
        <v>80</v>
      </c>
      <c r="D3043" t="s">
        <v>83</v>
      </c>
      <c r="E3043" t="s">
        <v>184</v>
      </c>
      <c r="F3043" t="s">
        <v>8827</v>
      </c>
      <c r="G3043" t="s">
        <v>134</v>
      </c>
      <c r="H3043" t="s">
        <v>135</v>
      </c>
      <c r="I3043" t="s">
        <v>136</v>
      </c>
      <c r="J3043" t="s">
        <v>137</v>
      </c>
      <c r="K3043" t="s">
        <v>138</v>
      </c>
      <c r="L3043" t="s">
        <v>8828</v>
      </c>
      <c r="M3043" t="s">
        <v>8829</v>
      </c>
      <c r="N3043">
        <v>0.995</v>
      </c>
      <c r="O3043">
        <v>0</v>
      </c>
      <c r="P3043">
        <v>1</v>
      </c>
      <c r="Q3043">
        <v>1</v>
      </c>
      <c r="R3043">
        <v>0</v>
      </c>
      <c r="S3043">
        <v>7</v>
      </c>
      <c r="T3043">
        <v>428</v>
      </c>
      <c r="U3043">
        <v>1</v>
      </c>
      <c r="V3043">
        <v>23</v>
      </c>
      <c r="W3043">
        <v>0</v>
      </c>
      <c r="X3043">
        <v>1.8259057086520838E-2</v>
      </c>
      <c r="Y3043">
        <v>191.57494870513</v>
      </c>
      <c r="Z3043">
        <v>0</v>
      </c>
      <c r="AA3043">
        <v>64.295559748490248</v>
      </c>
      <c r="AB3043">
        <v>430.67026859989033</v>
      </c>
      <c r="AC3043">
        <v>36.184319694101333</v>
      </c>
      <c r="AD3043">
        <v>900.92172598392028</v>
      </c>
      <c r="AE3043">
        <v>1623.6650817886189</v>
      </c>
    </row>
    <row r="3044" spans="1:31" x14ac:dyDescent="0.3">
      <c r="A3044">
        <v>2579486</v>
      </c>
      <c r="B3044">
        <v>1</v>
      </c>
      <c r="C3044" t="s">
        <v>80</v>
      </c>
      <c r="D3044" t="s">
        <v>103</v>
      </c>
      <c r="E3044" t="s">
        <v>184</v>
      </c>
      <c r="F3044" t="s">
        <v>8830</v>
      </c>
      <c r="G3044" t="s">
        <v>301</v>
      </c>
      <c r="H3044" t="s">
        <v>135</v>
      </c>
      <c r="I3044" t="s">
        <v>136</v>
      </c>
      <c r="J3044" t="s">
        <v>137</v>
      </c>
      <c r="K3044" t="s">
        <v>144</v>
      </c>
      <c r="L3044" t="s">
        <v>8831</v>
      </c>
      <c r="M3044" t="s">
        <v>8832</v>
      </c>
      <c r="N3044">
        <v>8.0500000000000007</v>
      </c>
      <c r="O3044">
        <v>0</v>
      </c>
      <c r="P3044">
        <v>368</v>
      </c>
      <c r="Q3044">
        <v>0</v>
      </c>
      <c r="R3044">
        <v>48</v>
      </c>
      <c r="S3044">
        <v>0</v>
      </c>
      <c r="T3044">
        <v>43</v>
      </c>
      <c r="U3044">
        <v>0</v>
      </c>
      <c r="V3044">
        <v>0</v>
      </c>
      <c r="W3044">
        <v>0</v>
      </c>
      <c r="X3044">
        <v>567.75189002805496</v>
      </c>
      <c r="Y3044">
        <v>0</v>
      </c>
      <c r="Z3044">
        <v>1018.1998472596111</v>
      </c>
      <c r="AA3044">
        <v>0</v>
      </c>
      <c r="AB3044">
        <v>751.79048938327117</v>
      </c>
      <c r="AC3044">
        <v>0</v>
      </c>
      <c r="AD3044">
        <v>0</v>
      </c>
      <c r="AE3044">
        <v>2337.7422266709373</v>
      </c>
    </row>
    <row r="3045" spans="1:31" x14ac:dyDescent="0.3">
      <c r="A3045">
        <v>2579678</v>
      </c>
      <c r="B3045">
        <v>1</v>
      </c>
      <c r="C3045" t="s">
        <v>80</v>
      </c>
      <c r="D3045" t="s">
        <v>102</v>
      </c>
      <c r="E3045" t="s">
        <v>184</v>
      </c>
      <c r="F3045" t="s">
        <v>8833</v>
      </c>
      <c r="G3045" t="s">
        <v>149</v>
      </c>
      <c r="H3045" t="s">
        <v>135</v>
      </c>
      <c r="I3045" t="s">
        <v>136</v>
      </c>
      <c r="J3045" t="s">
        <v>137</v>
      </c>
      <c r="K3045" t="s">
        <v>138</v>
      </c>
      <c r="L3045" t="s">
        <v>8834</v>
      </c>
      <c r="M3045" t="s">
        <v>8835</v>
      </c>
      <c r="N3045">
        <v>1.5177777770000001</v>
      </c>
      <c r="O3045">
        <v>1</v>
      </c>
      <c r="P3045">
        <v>0</v>
      </c>
      <c r="Q3045">
        <v>1</v>
      </c>
      <c r="R3045">
        <v>0</v>
      </c>
      <c r="S3045">
        <v>1</v>
      </c>
      <c r="T3045">
        <v>0</v>
      </c>
      <c r="U3045">
        <v>1</v>
      </c>
      <c r="V3045">
        <v>0</v>
      </c>
      <c r="W3045">
        <v>2.3243455325070501</v>
      </c>
      <c r="X3045">
        <v>0</v>
      </c>
      <c r="Y3045">
        <v>2.0615360552701336</v>
      </c>
      <c r="Z3045">
        <v>0</v>
      </c>
      <c r="AA3045">
        <v>65.394470365092388</v>
      </c>
      <c r="AB3045">
        <v>0</v>
      </c>
      <c r="AC3045">
        <v>206.29526751929723</v>
      </c>
      <c r="AD3045">
        <v>0</v>
      </c>
      <c r="AE3045">
        <v>276.07561947216681</v>
      </c>
    </row>
    <row r="3046" spans="1:31" x14ac:dyDescent="0.3">
      <c r="A3046">
        <v>2579352</v>
      </c>
      <c r="B3046">
        <v>1</v>
      </c>
      <c r="C3046" t="s">
        <v>80</v>
      </c>
      <c r="D3046" t="s">
        <v>95</v>
      </c>
      <c r="E3046" t="s">
        <v>171</v>
      </c>
      <c r="F3046" t="s">
        <v>2609</v>
      </c>
      <c r="G3046" t="s">
        <v>190</v>
      </c>
      <c r="H3046" t="s">
        <v>157</v>
      </c>
      <c r="I3046" t="s">
        <v>136</v>
      </c>
      <c r="J3046" t="s">
        <v>137</v>
      </c>
      <c r="K3046" t="s">
        <v>138</v>
      </c>
      <c r="L3046" t="s">
        <v>8836</v>
      </c>
      <c r="M3046" t="s">
        <v>8837</v>
      </c>
      <c r="N3046">
        <v>2.56</v>
      </c>
      <c r="O3046">
        <v>0</v>
      </c>
      <c r="P3046">
        <v>2</v>
      </c>
      <c r="Q3046">
        <v>0</v>
      </c>
      <c r="R3046">
        <v>2</v>
      </c>
      <c r="S3046">
        <v>0</v>
      </c>
      <c r="T3046">
        <v>14</v>
      </c>
      <c r="U3046">
        <v>0</v>
      </c>
      <c r="V3046">
        <v>0</v>
      </c>
      <c r="W3046">
        <v>0</v>
      </c>
      <c r="X3046">
        <v>8.5880641383674988E-2</v>
      </c>
      <c r="Y3046">
        <v>0</v>
      </c>
      <c r="Z3046">
        <v>2.2966404767924335</v>
      </c>
      <c r="AA3046">
        <v>0</v>
      </c>
      <c r="AB3046">
        <v>70.668179876640224</v>
      </c>
      <c r="AC3046">
        <v>0</v>
      </c>
      <c r="AD3046">
        <v>0</v>
      </c>
      <c r="AE3046">
        <v>73.050700994816339</v>
      </c>
    </row>
    <row r="3047" spans="1:31" x14ac:dyDescent="0.3">
      <c r="A3047">
        <v>2579375</v>
      </c>
      <c r="B3047">
        <v>1</v>
      </c>
      <c r="C3047" t="s">
        <v>80</v>
      </c>
      <c r="D3047" t="s">
        <v>106</v>
      </c>
      <c r="E3047" t="s">
        <v>171</v>
      </c>
      <c r="F3047" t="s">
        <v>8838</v>
      </c>
      <c r="G3047" t="s">
        <v>190</v>
      </c>
      <c r="H3047" t="s">
        <v>157</v>
      </c>
      <c r="I3047" t="s">
        <v>136</v>
      </c>
      <c r="J3047" t="s">
        <v>137</v>
      </c>
      <c r="K3047" t="s">
        <v>138</v>
      </c>
      <c r="L3047" t="s">
        <v>8839</v>
      </c>
      <c r="M3047" t="s">
        <v>8840</v>
      </c>
      <c r="N3047">
        <v>8.3811111109999992</v>
      </c>
      <c r="O3047">
        <v>0</v>
      </c>
      <c r="P3047">
        <v>1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</row>
    <row r="3048" spans="1:31" x14ac:dyDescent="0.3">
      <c r="A3048">
        <v>2579538</v>
      </c>
      <c r="B3048">
        <v>1</v>
      </c>
      <c r="C3048" t="s">
        <v>80</v>
      </c>
      <c r="D3048" t="s">
        <v>85</v>
      </c>
      <c r="E3048" t="s">
        <v>155</v>
      </c>
      <c r="F3048" t="s">
        <v>8841</v>
      </c>
      <c r="G3048" t="s">
        <v>202</v>
      </c>
      <c r="H3048" t="s">
        <v>157</v>
      </c>
      <c r="I3048" t="s">
        <v>136</v>
      </c>
      <c r="J3048" t="s">
        <v>137</v>
      </c>
      <c r="K3048" t="s">
        <v>138</v>
      </c>
      <c r="L3048" t="s">
        <v>8842</v>
      </c>
      <c r="M3048" t="s">
        <v>8843</v>
      </c>
      <c r="N3048">
        <v>0.46722222200000002</v>
      </c>
      <c r="O3048">
        <v>0</v>
      </c>
      <c r="P3048">
        <v>471</v>
      </c>
      <c r="Q3048">
        <v>0</v>
      </c>
      <c r="R3048">
        <v>0</v>
      </c>
      <c r="S3048">
        <v>0</v>
      </c>
      <c r="T3048">
        <v>34</v>
      </c>
      <c r="U3048">
        <v>0</v>
      </c>
      <c r="V3048">
        <v>0</v>
      </c>
      <c r="W3048">
        <v>0</v>
      </c>
      <c r="X3048">
        <v>48.250045688660784</v>
      </c>
      <c r="Y3048">
        <v>0</v>
      </c>
      <c r="Z3048">
        <v>0</v>
      </c>
      <c r="AA3048">
        <v>0</v>
      </c>
      <c r="AB3048">
        <v>44.898132370417123</v>
      </c>
      <c r="AC3048">
        <v>0</v>
      </c>
      <c r="AD3048">
        <v>0</v>
      </c>
      <c r="AE3048">
        <v>93.148178059077907</v>
      </c>
    </row>
    <row r="3049" spans="1:31" x14ac:dyDescent="0.3">
      <c r="A3049">
        <v>2579747</v>
      </c>
      <c r="B3049">
        <v>1</v>
      </c>
      <c r="C3049" t="s">
        <v>81</v>
      </c>
      <c r="D3049" t="s">
        <v>118</v>
      </c>
      <c r="E3049" t="s">
        <v>166</v>
      </c>
      <c r="F3049" t="s">
        <v>8844</v>
      </c>
      <c r="G3049" t="s">
        <v>168</v>
      </c>
      <c r="H3049" t="s">
        <v>157</v>
      </c>
      <c r="I3049" t="s">
        <v>136</v>
      </c>
      <c r="J3049" t="s">
        <v>137</v>
      </c>
      <c r="K3049" t="s">
        <v>138</v>
      </c>
      <c r="L3049" t="s">
        <v>8845</v>
      </c>
      <c r="M3049" t="s">
        <v>8846</v>
      </c>
      <c r="N3049">
        <v>1.085555555</v>
      </c>
      <c r="O3049">
        <v>0</v>
      </c>
      <c r="P3049">
        <v>2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0.36455899282741333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0.36455899282741333</v>
      </c>
    </row>
    <row r="3050" spans="1:31" x14ac:dyDescent="0.3">
      <c r="A3050">
        <v>2579415</v>
      </c>
      <c r="B3050">
        <v>1</v>
      </c>
      <c r="C3050" t="s">
        <v>80</v>
      </c>
      <c r="D3050" t="s">
        <v>83</v>
      </c>
      <c r="E3050" t="s">
        <v>171</v>
      </c>
      <c r="F3050" t="s">
        <v>8847</v>
      </c>
      <c r="G3050" t="s">
        <v>301</v>
      </c>
      <c r="H3050" t="s">
        <v>157</v>
      </c>
      <c r="I3050" t="s">
        <v>136</v>
      </c>
      <c r="J3050" t="s">
        <v>137</v>
      </c>
      <c r="K3050" t="s">
        <v>144</v>
      </c>
      <c r="L3050" t="s">
        <v>8848</v>
      </c>
      <c r="M3050" t="s">
        <v>8849</v>
      </c>
      <c r="N3050">
        <v>4.6936111110000001</v>
      </c>
      <c r="O3050">
        <v>0</v>
      </c>
      <c r="P3050">
        <v>3</v>
      </c>
      <c r="Q3050">
        <v>0</v>
      </c>
      <c r="R3050">
        <v>0</v>
      </c>
      <c r="S3050">
        <v>0</v>
      </c>
      <c r="T3050">
        <v>43</v>
      </c>
      <c r="U3050">
        <v>0</v>
      </c>
      <c r="V3050">
        <v>1</v>
      </c>
      <c r="W3050">
        <v>0</v>
      </c>
      <c r="X3050">
        <v>0.25810950278212502</v>
      </c>
      <c r="Y3050">
        <v>0</v>
      </c>
      <c r="Z3050">
        <v>0</v>
      </c>
      <c r="AA3050">
        <v>0</v>
      </c>
      <c r="AB3050">
        <v>544.39102347639141</v>
      </c>
      <c r="AC3050">
        <v>0</v>
      </c>
      <c r="AD3050">
        <v>44.155159793237871</v>
      </c>
      <c r="AE3050">
        <v>588.80429277241137</v>
      </c>
    </row>
    <row r="3051" spans="1:31" x14ac:dyDescent="0.3">
      <c r="A3051">
        <v>2579498</v>
      </c>
      <c r="B3051">
        <v>1</v>
      </c>
      <c r="C3051" t="s">
        <v>80</v>
      </c>
      <c r="D3051" t="s">
        <v>82</v>
      </c>
      <c r="E3051" t="s">
        <v>166</v>
      </c>
      <c r="F3051" t="s">
        <v>8850</v>
      </c>
      <c r="G3051" t="s">
        <v>168</v>
      </c>
      <c r="H3051" t="s">
        <v>157</v>
      </c>
      <c r="I3051" t="s">
        <v>136</v>
      </c>
      <c r="J3051" t="s">
        <v>137</v>
      </c>
      <c r="K3051" t="s">
        <v>138</v>
      </c>
      <c r="L3051" t="s">
        <v>8851</v>
      </c>
      <c r="M3051" t="s">
        <v>8852</v>
      </c>
      <c r="N3051">
        <v>0.79055555499999997</v>
      </c>
      <c r="O3051">
        <v>0</v>
      </c>
      <c r="P3051">
        <v>1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0.43455181619134003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0.43455181619134003</v>
      </c>
    </row>
    <row r="3052" spans="1:31" x14ac:dyDescent="0.3">
      <c r="A3052">
        <v>2579601</v>
      </c>
      <c r="B3052">
        <v>1</v>
      </c>
      <c r="C3052" t="s">
        <v>80</v>
      </c>
      <c r="D3052" t="s">
        <v>93</v>
      </c>
      <c r="E3052" t="s">
        <v>166</v>
      </c>
      <c r="F3052" t="s">
        <v>8853</v>
      </c>
      <c r="G3052" t="s">
        <v>198</v>
      </c>
      <c r="H3052" t="s">
        <v>157</v>
      </c>
      <c r="I3052" t="s">
        <v>136</v>
      </c>
      <c r="J3052" t="s">
        <v>137</v>
      </c>
      <c r="K3052" t="s">
        <v>138</v>
      </c>
      <c r="L3052" t="s">
        <v>8854</v>
      </c>
      <c r="M3052" t="s">
        <v>8855</v>
      </c>
      <c r="N3052">
        <v>6.0202777770000004</v>
      </c>
      <c r="O3052">
        <v>0</v>
      </c>
      <c r="P3052">
        <v>2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0.16799790945378001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0.16799790945378001</v>
      </c>
    </row>
    <row r="3053" spans="1:31" x14ac:dyDescent="0.3">
      <c r="A3053">
        <v>2579126</v>
      </c>
      <c r="B3053">
        <v>1</v>
      </c>
      <c r="C3053" t="s">
        <v>81</v>
      </c>
      <c r="D3053" t="s">
        <v>123</v>
      </c>
      <c r="E3053" t="s">
        <v>147</v>
      </c>
      <c r="F3053" t="s">
        <v>2163</v>
      </c>
      <c r="G3053" t="s">
        <v>134</v>
      </c>
      <c r="H3053" t="s">
        <v>135</v>
      </c>
      <c r="I3053" t="s">
        <v>136</v>
      </c>
      <c r="J3053" t="s">
        <v>137</v>
      </c>
      <c r="K3053" t="s">
        <v>138</v>
      </c>
      <c r="L3053" t="s">
        <v>8856</v>
      </c>
      <c r="M3053" t="s">
        <v>8857</v>
      </c>
      <c r="N3053">
        <v>1.2313888879999999</v>
      </c>
      <c r="O3053">
        <v>2</v>
      </c>
      <c r="P3053">
        <v>380</v>
      </c>
      <c r="Q3053">
        <v>147</v>
      </c>
      <c r="R3053">
        <v>58</v>
      </c>
      <c r="S3053">
        <v>12</v>
      </c>
      <c r="T3053">
        <v>35</v>
      </c>
      <c r="U3053">
        <v>0</v>
      </c>
      <c r="V3053">
        <v>0</v>
      </c>
      <c r="W3053">
        <v>0.34452958119999999</v>
      </c>
      <c r="X3053">
        <v>59.582759252959576</v>
      </c>
      <c r="Y3053">
        <v>373.23067159195097</v>
      </c>
      <c r="Z3053">
        <v>112.34057206147207</v>
      </c>
      <c r="AA3053">
        <v>10.463095587118548</v>
      </c>
      <c r="AB3053">
        <v>16.590911734799285</v>
      </c>
      <c r="AC3053">
        <v>0</v>
      </c>
      <c r="AD3053">
        <v>0</v>
      </c>
      <c r="AE3053">
        <v>572.55253980950056</v>
      </c>
    </row>
    <row r="3054" spans="1:31" x14ac:dyDescent="0.3">
      <c r="A3054">
        <v>2579624</v>
      </c>
      <c r="B3054">
        <v>1</v>
      </c>
      <c r="C3054" t="s">
        <v>80</v>
      </c>
      <c r="D3054" t="s">
        <v>105</v>
      </c>
      <c r="E3054" t="s">
        <v>141</v>
      </c>
      <c r="F3054" t="s">
        <v>1465</v>
      </c>
      <c r="G3054" t="s">
        <v>134</v>
      </c>
      <c r="H3054" t="s">
        <v>135</v>
      </c>
      <c r="I3054" t="s">
        <v>136</v>
      </c>
      <c r="J3054" t="s">
        <v>137</v>
      </c>
      <c r="K3054" t="s">
        <v>138</v>
      </c>
      <c r="L3054" t="s">
        <v>8858</v>
      </c>
      <c r="M3054" t="s">
        <v>8859</v>
      </c>
      <c r="N3054">
        <v>0.113611111</v>
      </c>
      <c r="O3054">
        <v>4</v>
      </c>
      <c r="P3054">
        <v>332</v>
      </c>
      <c r="Q3054">
        <v>6</v>
      </c>
      <c r="R3054">
        <v>4</v>
      </c>
      <c r="S3054">
        <v>42</v>
      </c>
      <c r="T3054">
        <v>174</v>
      </c>
      <c r="U3054">
        <v>24</v>
      </c>
      <c r="V3054">
        <v>37</v>
      </c>
      <c r="W3054">
        <v>1.6760489848352658</v>
      </c>
      <c r="X3054">
        <v>10.650804912258286</v>
      </c>
      <c r="Y3054">
        <v>0.64207705525266001</v>
      </c>
      <c r="Z3054">
        <v>1.5510451916139034</v>
      </c>
      <c r="AA3054">
        <v>37.440760540617198</v>
      </c>
      <c r="AB3054">
        <v>65.083410321581781</v>
      </c>
      <c r="AC3054">
        <v>198.37625873486189</v>
      </c>
      <c r="AD3054">
        <v>65.942182505490976</v>
      </c>
      <c r="AE3054">
        <v>381.36258824651196</v>
      </c>
    </row>
    <row r="3055" spans="1:31" x14ac:dyDescent="0.3">
      <c r="A3055">
        <v>2579103</v>
      </c>
      <c r="B3055">
        <v>1</v>
      </c>
      <c r="C3055" t="s">
        <v>80</v>
      </c>
      <c r="D3055" t="s">
        <v>90</v>
      </c>
      <c r="E3055" t="s">
        <v>155</v>
      </c>
      <c r="F3055" t="s">
        <v>8860</v>
      </c>
      <c r="G3055" t="s">
        <v>206</v>
      </c>
      <c r="H3055" t="s">
        <v>157</v>
      </c>
      <c r="I3055" t="s">
        <v>136</v>
      </c>
      <c r="J3055" t="s">
        <v>137</v>
      </c>
      <c r="K3055" t="s">
        <v>138</v>
      </c>
      <c r="L3055" t="s">
        <v>8861</v>
      </c>
      <c r="M3055" t="s">
        <v>8862</v>
      </c>
      <c r="N3055">
        <v>1.2394444440000001</v>
      </c>
      <c r="O3055">
        <v>0</v>
      </c>
      <c r="P3055">
        <v>229</v>
      </c>
      <c r="Q3055">
        <v>0</v>
      </c>
      <c r="R3055">
        <v>0</v>
      </c>
      <c r="S3055">
        <v>0</v>
      </c>
      <c r="T3055">
        <v>193</v>
      </c>
      <c r="U3055">
        <v>0</v>
      </c>
      <c r="V3055">
        <v>4</v>
      </c>
      <c r="W3055">
        <v>0</v>
      </c>
      <c r="X3055">
        <v>45.56067506025164</v>
      </c>
      <c r="Y3055">
        <v>0</v>
      </c>
      <c r="Z3055">
        <v>0</v>
      </c>
      <c r="AA3055">
        <v>0</v>
      </c>
      <c r="AB3055">
        <v>170.87640017339044</v>
      </c>
      <c r="AC3055">
        <v>0</v>
      </c>
      <c r="AD3055">
        <v>166.45867332492611</v>
      </c>
      <c r="AE3055">
        <v>382.89574855856819</v>
      </c>
    </row>
    <row r="3056" spans="1:31" x14ac:dyDescent="0.3">
      <c r="A3056">
        <v>2579289</v>
      </c>
      <c r="B3056">
        <v>1</v>
      </c>
      <c r="C3056" t="s">
        <v>80</v>
      </c>
      <c r="D3056" t="s">
        <v>83</v>
      </c>
      <c r="E3056" t="s">
        <v>155</v>
      </c>
      <c r="F3056" t="s">
        <v>7457</v>
      </c>
      <c r="G3056" t="s">
        <v>202</v>
      </c>
      <c r="H3056" t="s">
        <v>157</v>
      </c>
      <c r="I3056" t="s">
        <v>136</v>
      </c>
      <c r="J3056" t="s">
        <v>137</v>
      </c>
      <c r="K3056" t="s">
        <v>138</v>
      </c>
      <c r="L3056" t="s">
        <v>8863</v>
      </c>
      <c r="M3056" t="s">
        <v>8864</v>
      </c>
      <c r="N3056">
        <v>2.1558333329999999</v>
      </c>
      <c r="O3056">
        <v>0</v>
      </c>
      <c r="P3056">
        <v>192</v>
      </c>
      <c r="Q3056">
        <v>0</v>
      </c>
      <c r="R3056">
        <v>0</v>
      </c>
      <c r="S3056">
        <v>0</v>
      </c>
      <c r="T3056">
        <v>114</v>
      </c>
      <c r="U3056">
        <v>0</v>
      </c>
      <c r="V3056">
        <v>2</v>
      </c>
      <c r="W3056">
        <v>0</v>
      </c>
      <c r="X3056">
        <v>73.382649776693441</v>
      </c>
      <c r="Y3056">
        <v>0</v>
      </c>
      <c r="Z3056">
        <v>0</v>
      </c>
      <c r="AA3056">
        <v>0</v>
      </c>
      <c r="AB3056">
        <v>364.69095242370764</v>
      </c>
      <c r="AC3056">
        <v>0</v>
      </c>
      <c r="AD3056">
        <v>144.10351348504386</v>
      </c>
      <c r="AE3056">
        <v>582.17711568544496</v>
      </c>
    </row>
    <row r="3057" spans="1:31" x14ac:dyDescent="0.3">
      <c r="A3057">
        <v>2579412</v>
      </c>
      <c r="B3057">
        <v>1</v>
      </c>
      <c r="C3057" t="s">
        <v>80</v>
      </c>
      <c r="D3057" t="s">
        <v>100</v>
      </c>
      <c r="E3057" t="s">
        <v>147</v>
      </c>
      <c r="F3057" t="s">
        <v>8865</v>
      </c>
      <c r="G3057" t="s">
        <v>301</v>
      </c>
      <c r="H3057" t="s">
        <v>135</v>
      </c>
      <c r="I3057" t="s">
        <v>136</v>
      </c>
      <c r="J3057" t="s">
        <v>137</v>
      </c>
      <c r="K3057" t="s">
        <v>144</v>
      </c>
      <c r="L3057" t="s">
        <v>8866</v>
      </c>
      <c r="M3057" t="s">
        <v>8867</v>
      </c>
      <c r="N3057">
        <v>0.91694444399999997</v>
      </c>
      <c r="O3057">
        <v>5</v>
      </c>
      <c r="P3057">
        <v>314</v>
      </c>
      <c r="Q3057">
        <v>5</v>
      </c>
      <c r="R3057">
        <v>60</v>
      </c>
      <c r="S3057">
        <v>14</v>
      </c>
      <c r="T3057">
        <v>68</v>
      </c>
      <c r="U3057">
        <v>1</v>
      </c>
      <c r="V3057">
        <v>1</v>
      </c>
      <c r="W3057">
        <v>2.16407750835825</v>
      </c>
      <c r="X3057">
        <v>62.062746025700335</v>
      </c>
      <c r="Y3057">
        <v>36.523851656665101</v>
      </c>
      <c r="Z3057">
        <v>27.786841745209486</v>
      </c>
      <c r="AA3057">
        <v>92.970807428846399</v>
      </c>
      <c r="AB3057">
        <v>47.106205776211105</v>
      </c>
      <c r="AC3057">
        <v>111.20408702162666</v>
      </c>
      <c r="AD3057">
        <v>6.5914363638101454</v>
      </c>
      <c r="AE3057">
        <v>386.41005352642748</v>
      </c>
    </row>
    <row r="3058" spans="1:31" x14ac:dyDescent="0.3">
      <c r="A3058">
        <v>2579269</v>
      </c>
      <c r="B3058">
        <v>1</v>
      </c>
      <c r="C3058" t="s">
        <v>80</v>
      </c>
      <c r="D3058" t="s">
        <v>105</v>
      </c>
      <c r="E3058" t="s">
        <v>141</v>
      </c>
      <c r="F3058" t="s">
        <v>8868</v>
      </c>
      <c r="G3058" t="s">
        <v>194</v>
      </c>
      <c r="H3058" t="s">
        <v>135</v>
      </c>
      <c r="I3058" t="s">
        <v>136</v>
      </c>
      <c r="J3058" t="s">
        <v>137</v>
      </c>
      <c r="K3058" t="s">
        <v>144</v>
      </c>
      <c r="L3058" t="s">
        <v>8869</v>
      </c>
      <c r="M3058" t="s">
        <v>8870</v>
      </c>
      <c r="N3058">
        <v>1.3172222220000001</v>
      </c>
      <c r="O3058">
        <v>2</v>
      </c>
      <c r="P3058">
        <v>308</v>
      </c>
      <c r="Q3058">
        <v>2</v>
      </c>
      <c r="R3058">
        <v>20</v>
      </c>
      <c r="S3058">
        <v>16</v>
      </c>
      <c r="T3058">
        <v>66</v>
      </c>
      <c r="U3058">
        <v>2</v>
      </c>
      <c r="V3058">
        <v>0</v>
      </c>
      <c r="W3058">
        <v>1.8584105334709977</v>
      </c>
      <c r="X3058">
        <v>78.34249261591971</v>
      </c>
      <c r="Y3058">
        <v>2.1451833068052917</v>
      </c>
      <c r="Z3058">
        <v>9.3856735967767193</v>
      </c>
      <c r="AA3058">
        <v>76.768341930608528</v>
      </c>
      <c r="AB3058">
        <v>67.369224730718472</v>
      </c>
      <c r="AC3058">
        <v>135.45978061665244</v>
      </c>
      <c r="AD3058">
        <v>0</v>
      </c>
      <c r="AE3058">
        <v>371.32910733095218</v>
      </c>
    </row>
    <row r="3059" spans="1:31" x14ac:dyDescent="0.3">
      <c r="A3059">
        <v>2579475</v>
      </c>
      <c r="B3059">
        <v>1</v>
      </c>
      <c r="C3059" t="s">
        <v>80</v>
      </c>
      <c r="D3059" t="s">
        <v>83</v>
      </c>
      <c r="E3059" t="s">
        <v>184</v>
      </c>
      <c r="F3059" t="s">
        <v>8871</v>
      </c>
      <c r="G3059" t="s">
        <v>301</v>
      </c>
      <c r="H3059" t="s">
        <v>135</v>
      </c>
      <c r="I3059" t="s">
        <v>136</v>
      </c>
      <c r="J3059" t="s">
        <v>137</v>
      </c>
      <c r="K3059" t="s">
        <v>144</v>
      </c>
      <c r="L3059" t="s">
        <v>8872</v>
      </c>
      <c r="M3059" t="s">
        <v>8873</v>
      </c>
      <c r="N3059">
        <v>0.47888888800000001</v>
      </c>
      <c r="O3059">
        <v>0</v>
      </c>
      <c r="P3059">
        <v>145</v>
      </c>
      <c r="Q3059">
        <v>0</v>
      </c>
      <c r="R3059">
        <v>1</v>
      </c>
      <c r="S3059">
        <v>30</v>
      </c>
      <c r="T3059">
        <v>23</v>
      </c>
      <c r="U3059">
        <v>12</v>
      </c>
      <c r="V3059">
        <v>3</v>
      </c>
      <c r="W3059">
        <v>0</v>
      </c>
      <c r="X3059">
        <v>17.616931488054039</v>
      </c>
      <c r="Y3059">
        <v>0</v>
      </c>
      <c r="Z3059">
        <v>1.0286144328938933</v>
      </c>
      <c r="AA3059">
        <v>415.62207214455611</v>
      </c>
      <c r="AB3059">
        <v>32.728096159880913</v>
      </c>
      <c r="AC3059">
        <v>376.67359456309856</v>
      </c>
      <c r="AD3059">
        <v>92.884561402372171</v>
      </c>
      <c r="AE3059">
        <v>936.5538701908556</v>
      </c>
    </row>
    <row r="3060" spans="1:31" x14ac:dyDescent="0.3">
      <c r="A3060">
        <v>2579226</v>
      </c>
      <c r="B3060">
        <v>1</v>
      </c>
      <c r="C3060" t="s">
        <v>80</v>
      </c>
      <c r="D3060" t="s">
        <v>98</v>
      </c>
      <c r="E3060" t="s">
        <v>147</v>
      </c>
      <c r="F3060" t="s">
        <v>8874</v>
      </c>
      <c r="G3060" t="s">
        <v>301</v>
      </c>
      <c r="H3060" t="s">
        <v>135</v>
      </c>
      <c r="I3060" t="s">
        <v>136</v>
      </c>
      <c r="J3060" t="s">
        <v>137</v>
      </c>
      <c r="K3060" t="s">
        <v>144</v>
      </c>
      <c r="L3060" t="s">
        <v>8875</v>
      </c>
      <c r="M3060" t="s">
        <v>8876</v>
      </c>
      <c r="N3060">
        <v>0.88472222199999995</v>
      </c>
      <c r="O3060">
        <v>0</v>
      </c>
      <c r="P3060">
        <v>259</v>
      </c>
      <c r="Q3060">
        <v>15</v>
      </c>
      <c r="R3060">
        <v>69</v>
      </c>
      <c r="S3060">
        <v>15</v>
      </c>
      <c r="T3060">
        <v>72</v>
      </c>
      <c r="U3060">
        <v>0</v>
      </c>
      <c r="V3060">
        <v>0</v>
      </c>
      <c r="W3060">
        <v>0</v>
      </c>
      <c r="X3060">
        <v>21.947698336063443</v>
      </c>
      <c r="Y3060">
        <v>50.705122091131706</v>
      </c>
      <c r="Z3060">
        <v>19.771897279236551</v>
      </c>
      <c r="AA3060">
        <v>26.714738510419203</v>
      </c>
      <c r="AB3060">
        <v>28.288321244143184</v>
      </c>
      <c r="AC3060">
        <v>0</v>
      </c>
      <c r="AD3060">
        <v>0</v>
      </c>
      <c r="AE3060">
        <v>147.42777746099409</v>
      </c>
    </row>
    <row r="3061" spans="1:31" x14ac:dyDescent="0.3">
      <c r="A3061">
        <v>2579581</v>
      </c>
      <c r="B3061">
        <v>1</v>
      </c>
      <c r="C3061" t="s">
        <v>80</v>
      </c>
      <c r="D3061" t="s">
        <v>93</v>
      </c>
      <c r="E3061" t="s">
        <v>155</v>
      </c>
      <c r="F3061" t="s">
        <v>8496</v>
      </c>
      <c r="G3061" t="s">
        <v>206</v>
      </c>
      <c r="H3061" t="s">
        <v>157</v>
      </c>
      <c r="I3061" t="s">
        <v>136</v>
      </c>
      <c r="J3061" t="s">
        <v>137</v>
      </c>
      <c r="K3061" t="s">
        <v>138</v>
      </c>
      <c r="L3061" t="s">
        <v>8877</v>
      </c>
      <c r="M3061" t="s">
        <v>8878</v>
      </c>
      <c r="N3061">
        <v>0.73916666600000003</v>
      </c>
      <c r="O3061">
        <v>0</v>
      </c>
      <c r="P3061">
        <v>238</v>
      </c>
      <c r="Q3061">
        <v>0</v>
      </c>
      <c r="R3061">
        <v>6</v>
      </c>
      <c r="S3061">
        <v>0</v>
      </c>
      <c r="T3061">
        <v>49</v>
      </c>
      <c r="U3061">
        <v>0</v>
      </c>
      <c r="V3061">
        <v>0</v>
      </c>
      <c r="W3061">
        <v>0</v>
      </c>
      <c r="X3061">
        <v>31.72500849122456</v>
      </c>
      <c r="Y3061">
        <v>0</v>
      </c>
      <c r="Z3061">
        <v>5.3628539451371511</v>
      </c>
      <c r="AA3061">
        <v>0</v>
      </c>
      <c r="AB3061">
        <v>27.412095199264158</v>
      </c>
      <c r="AC3061">
        <v>0</v>
      </c>
      <c r="AD3061">
        <v>0</v>
      </c>
      <c r="AE3061">
        <v>64.499957635625861</v>
      </c>
    </row>
    <row r="3062" spans="1:31" x14ac:dyDescent="0.3">
      <c r="A3062">
        <v>2579438</v>
      </c>
      <c r="B3062">
        <v>1</v>
      </c>
      <c r="C3062" t="s">
        <v>81</v>
      </c>
      <c r="D3062" t="s">
        <v>120</v>
      </c>
      <c r="E3062" t="s">
        <v>147</v>
      </c>
      <c r="F3062" t="s">
        <v>1856</v>
      </c>
      <c r="G3062" t="s">
        <v>134</v>
      </c>
      <c r="H3062" t="s">
        <v>135</v>
      </c>
      <c r="I3062" t="s">
        <v>136</v>
      </c>
      <c r="J3062" t="s">
        <v>137</v>
      </c>
      <c r="K3062" t="s">
        <v>138</v>
      </c>
      <c r="L3062" t="s">
        <v>8879</v>
      </c>
      <c r="M3062" t="s">
        <v>8880</v>
      </c>
      <c r="N3062">
        <v>6.5277776999999995E-2</v>
      </c>
      <c r="O3062">
        <v>0</v>
      </c>
      <c r="P3062">
        <v>0</v>
      </c>
      <c r="Q3062">
        <v>56</v>
      </c>
      <c r="R3062">
        <v>36</v>
      </c>
      <c r="S3062">
        <v>1</v>
      </c>
      <c r="T3062">
        <v>2</v>
      </c>
      <c r="U3062">
        <v>1</v>
      </c>
      <c r="V3062">
        <v>0</v>
      </c>
      <c r="W3062">
        <v>0</v>
      </c>
      <c r="X3062">
        <v>0</v>
      </c>
      <c r="Y3062">
        <v>18.497976510101573</v>
      </c>
      <c r="Z3062">
        <v>8.9215700268206763</v>
      </c>
      <c r="AA3062">
        <v>0.43166198276241674</v>
      </c>
      <c r="AB3062">
        <v>0.55125308558891672</v>
      </c>
      <c r="AC3062">
        <v>10.703044584420001</v>
      </c>
      <c r="AD3062">
        <v>0</v>
      </c>
      <c r="AE3062">
        <v>39.105506189693585</v>
      </c>
    </row>
    <row r="3063" spans="1:31" x14ac:dyDescent="0.3">
      <c r="A3063">
        <v>2579140</v>
      </c>
      <c r="B3063">
        <v>1</v>
      </c>
      <c r="C3063" t="s">
        <v>80</v>
      </c>
      <c r="D3063" t="s">
        <v>100</v>
      </c>
      <c r="E3063" t="s">
        <v>147</v>
      </c>
      <c r="F3063" t="s">
        <v>6432</v>
      </c>
      <c r="G3063" t="s">
        <v>134</v>
      </c>
      <c r="H3063" t="s">
        <v>135</v>
      </c>
      <c r="I3063" t="s">
        <v>136</v>
      </c>
      <c r="J3063" t="s">
        <v>137</v>
      </c>
      <c r="K3063" t="s">
        <v>138</v>
      </c>
      <c r="L3063" t="s">
        <v>8881</v>
      </c>
      <c r="M3063" t="s">
        <v>8882</v>
      </c>
      <c r="N3063">
        <v>0.82638888799999999</v>
      </c>
      <c r="O3063">
        <v>0</v>
      </c>
      <c r="P3063">
        <v>2244</v>
      </c>
      <c r="Q3063">
        <v>0</v>
      </c>
      <c r="R3063">
        <v>12</v>
      </c>
      <c r="S3063">
        <v>1</v>
      </c>
      <c r="T3063">
        <v>192</v>
      </c>
      <c r="U3063">
        <v>0</v>
      </c>
      <c r="V3063">
        <v>0</v>
      </c>
      <c r="W3063">
        <v>0</v>
      </c>
      <c r="X3063">
        <v>243.82768383564829</v>
      </c>
      <c r="Y3063">
        <v>0</v>
      </c>
      <c r="Z3063">
        <v>4.3564957126428911</v>
      </c>
      <c r="AA3063">
        <v>11.909889935396999</v>
      </c>
      <c r="AB3063">
        <v>153.26001794245244</v>
      </c>
      <c r="AC3063">
        <v>0</v>
      </c>
      <c r="AD3063">
        <v>0</v>
      </c>
      <c r="AE3063">
        <v>413.35408742614061</v>
      </c>
    </row>
    <row r="3064" spans="1:31" x14ac:dyDescent="0.3">
      <c r="A3064">
        <v>2579183</v>
      </c>
      <c r="B3064">
        <v>1</v>
      </c>
      <c r="C3064" t="s">
        <v>81</v>
      </c>
      <c r="D3064" t="s">
        <v>128</v>
      </c>
      <c r="E3064" t="s">
        <v>147</v>
      </c>
      <c r="F3064" t="s">
        <v>1395</v>
      </c>
      <c r="G3064" t="s">
        <v>134</v>
      </c>
      <c r="H3064" t="s">
        <v>135</v>
      </c>
      <c r="I3064" t="s">
        <v>136</v>
      </c>
      <c r="J3064" t="s">
        <v>137</v>
      </c>
      <c r="K3064" t="s">
        <v>138</v>
      </c>
      <c r="L3064" t="s">
        <v>8883</v>
      </c>
      <c r="M3064" t="s">
        <v>8884</v>
      </c>
      <c r="N3064">
        <v>4.3802777769999999</v>
      </c>
      <c r="O3064">
        <v>5</v>
      </c>
      <c r="P3064">
        <v>12</v>
      </c>
      <c r="Q3064">
        <v>184</v>
      </c>
      <c r="R3064">
        <v>121</v>
      </c>
      <c r="S3064">
        <v>16</v>
      </c>
      <c r="T3064">
        <v>8</v>
      </c>
      <c r="U3064">
        <v>0</v>
      </c>
      <c r="V3064">
        <v>0</v>
      </c>
      <c r="W3064">
        <v>7.4820082397969125</v>
      </c>
      <c r="X3064">
        <v>5.7308221453541206</v>
      </c>
      <c r="Y3064">
        <v>1751.234069441902</v>
      </c>
      <c r="Z3064">
        <v>525.79903805906577</v>
      </c>
      <c r="AA3064">
        <v>76.135633744086107</v>
      </c>
      <c r="AB3064">
        <v>25.262580415778125</v>
      </c>
      <c r="AC3064">
        <v>0</v>
      </c>
      <c r="AD3064">
        <v>0</v>
      </c>
      <c r="AE3064">
        <v>2391.644152045983</v>
      </c>
    </row>
    <row r="3065" spans="1:31" x14ac:dyDescent="0.3">
      <c r="A3065">
        <v>2579432</v>
      </c>
      <c r="B3065">
        <v>1</v>
      </c>
      <c r="C3065" t="s">
        <v>80</v>
      </c>
      <c r="D3065" t="s">
        <v>102</v>
      </c>
      <c r="E3065" t="s">
        <v>171</v>
      </c>
      <c r="F3065" t="s">
        <v>8885</v>
      </c>
      <c r="G3065" t="s">
        <v>143</v>
      </c>
      <c r="H3065" t="s">
        <v>157</v>
      </c>
      <c r="I3065" t="s">
        <v>136</v>
      </c>
      <c r="J3065" t="s">
        <v>137</v>
      </c>
      <c r="K3065" t="s">
        <v>144</v>
      </c>
      <c r="L3065" t="s">
        <v>8886</v>
      </c>
      <c r="M3065" t="s">
        <v>8887</v>
      </c>
      <c r="N3065">
        <v>1.911944444</v>
      </c>
      <c r="O3065">
        <v>0</v>
      </c>
      <c r="P3065">
        <v>18</v>
      </c>
      <c r="Q3065">
        <v>0</v>
      </c>
      <c r="R3065">
        <v>14</v>
      </c>
      <c r="S3065">
        <v>0</v>
      </c>
      <c r="T3065">
        <v>3</v>
      </c>
      <c r="U3065">
        <v>0</v>
      </c>
      <c r="V3065">
        <v>0</v>
      </c>
      <c r="W3065">
        <v>0</v>
      </c>
      <c r="X3065">
        <v>8.8989091581323922</v>
      </c>
      <c r="Y3065">
        <v>0</v>
      </c>
      <c r="Z3065">
        <v>13.996800383141103</v>
      </c>
      <c r="AA3065">
        <v>0</v>
      </c>
      <c r="AB3065">
        <v>4.2725131043225693</v>
      </c>
      <c r="AC3065">
        <v>0</v>
      </c>
      <c r="AD3065">
        <v>0</v>
      </c>
      <c r="AE3065">
        <v>27.168222645596067</v>
      </c>
    </row>
    <row r="3066" spans="1:31" x14ac:dyDescent="0.3">
      <c r="A3066">
        <v>2579332</v>
      </c>
      <c r="B3066">
        <v>1</v>
      </c>
      <c r="C3066" t="s">
        <v>81</v>
      </c>
      <c r="D3066" t="s">
        <v>126</v>
      </c>
      <c r="E3066" t="s">
        <v>184</v>
      </c>
      <c r="F3066" t="s">
        <v>8888</v>
      </c>
      <c r="G3066" t="s">
        <v>202</v>
      </c>
      <c r="H3066" t="s">
        <v>135</v>
      </c>
      <c r="I3066" t="s">
        <v>136</v>
      </c>
      <c r="J3066" t="s">
        <v>137</v>
      </c>
      <c r="K3066" t="s">
        <v>138</v>
      </c>
      <c r="L3066" t="s">
        <v>8889</v>
      </c>
      <c r="M3066" t="s">
        <v>8890</v>
      </c>
      <c r="N3066">
        <v>0.14972222199999999</v>
      </c>
      <c r="O3066">
        <v>0</v>
      </c>
      <c r="P3066">
        <v>35</v>
      </c>
      <c r="Q3066">
        <v>0</v>
      </c>
      <c r="R3066">
        <v>10</v>
      </c>
      <c r="S3066">
        <v>0</v>
      </c>
      <c r="T3066">
        <v>1</v>
      </c>
      <c r="U3066">
        <v>0</v>
      </c>
      <c r="V3066">
        <v>0</v>
      </c>
      <c r="W3066">
        <v>0</v>
      </c>
      <c r="X3066">
        <v>0.56713922722566079</v>
      </c>
      <c r="Y3066">
        <v>0</v>
      </c>
      <c r="Z3066">
        <v>0.84785511659977342</v>
      </c>
      <c r="AA3066">
        <v>0</v>
      </c>
      <c r="AB3066">
        <v>7.3707531333333332E-7</v>
      </c>
      <c r="AC3066">
        <v>0</v>
      </c>
      <c r="AD3066">
        <v>0</v>
      </c>
      <c r="AE3066">
        <v>1.4149950809007474</v>
      </c>
    </row>
    <row r="3067" spans="1:31" x14ac:dyDescent="0.3">
      <c r="A3067">
        <v>2579518</v>
      </c>
      <c r="B3067">
        <v>1</v>
      </c>
      <c r="C3067" t="s">
        <v>81</v>
      </c>
      <c r="D3067" t="s">
        <v>114</v>
      </c>
      <c r="E3067" t="s">
        <v>147</v>
      </c>
      <c r="F3067" t="s">
        <v>8891</v>
      </c>
      <c r="G3067" t="s">
        <v>134</v>
      </c>
      <c r="H3067" t="s">
        <v>135</v>
      </c>
      <c r="I3067" t="s">
        <v>136</v>
      </c>
      <c r="J3067" t="s">
        <v>137</v>
      </c>
      <c r="K3067" t="s">
        <v>138</v>
      </c>
      <c r="L3067" t="s">
        <v>8892</v>
      </c>
      <c r="M3067" t="s">
        <v>8893</v>
      </c>
      <c r="N3067">
        <v>0.177777777</v>
      </c>
      <c r="O3067">
        <v>0</v>
      </c>
      <c r="P3067">
        <v>1095</v>
      </c>
      <c r="Q3067">
        <v>3</v>
      </c>
      <c r="R3067">
        <v>80</v>
      </c>
      <c r="S3067">
        <v>5</v>
      </c>
      <c r="T3067">
        <v>154</v>
      </c>
      <c r="U3067">
        <v>0</v>
      </c>
      <c r="V3067">
        <v>0</v>
      </c>
      <c r="W3067">
        <v>0</v>
      </c>
      <c r="X3067">
        <v>21.073753203357867</v>
      </c>
      <c r="Y3067">
        <v>0.5010860785472</v>
      </c>
      <c r="Z3067">
        <v>2.9005414257552</v>
      </c>
      <c r="AA3067">
        <v>1.7921112672412445</v>
      </c>
      <c r="AB3067">
        <v>7.8778011730570698</v>
      </c>
      <c r="AC3067">
        <v>0</v>
      </c>
      <c r="AD3067">
        <v>0</v>
      </c>
      <c r="AE3067">
        <v>34.145293147958583</v>
      </c>
    </row>
    <row r="3068" spans="1:31" x14ac:dyDescent="0.3">
      <c r="A3068">
        <v>2579664</v>
      </c>
      <c r="B3068">
        <v>1</v>
      </c>
      <c r="C3068" t="s">
        <v>81</v>
      </c>
      <c r="D3068" t="s">
        <v>117</v>
      </c>
      <c r="E3068" t="s">
        <v>141</v>
      </c>
      <c r="F3068" t="s">
        <v>8894</v>
      </c>
      <c r="G3068" t="s">
        <v>134</v>
      </c>
      <c r="H3068" t="s">
        <v>135</v>
      </c>
      <c r="I3068" t="s">
        <v>136</v>
      </c>
      <c r="J3068" t="s">
        <v>137</v>
      </c>
      <c r="K3068" t="s">
        <v>138</v>
      </c>
      <c r="L3068" t="s">
        <v>8895</v>
      </c>
      <c r="M3068" t="s">
        <v>8896</v>
      </c>
      <c r="N3068">
        <v>0.325833333</v>
      </c>
      <c r="O3068">
        <v>4</v>
      </c>
      <c r="P3068">
        <v>2450</v>
      </c>
      <c r="Q3068">
        <v>40</v>
      </c>
      <c r="R3068">
        <v>87</v>
      </c>
      <c r="S3068">
        <v>26</v>
      </c>
      <c r="T3068">
        <v>240</v>
      </c>
      <c r="U3068">
        <v>4</v>
      </c>
      <c r="V3068">
        <v>0</v>
      </c>
      <c r="W3068">
        <v>0.36984378544746749</v>
      </c>
      <c r="X3068">
        <v>97.250150799731088</v>
      </c>
      <c r="Y3068">
        <v>61.63078249511878</v>
      </c>
      <c r="Z3068">
        <v>10.046017661970083</v>
      </c>
      <c r="AA3068">
        <v>72.061955142062658</v>
      </c>
      <c r="AB3068">
        <v>38.250667702354406</v>
      </c>
      <c r="AC3068">
        <v>86.505560276503431</v>
      </c>
      <c r="AD3068">
        <v>0</v>
      </c>
      <c r="AE3068">
        <v>366.1149778631879</v>
      </c>
    </row>
    <row r="3069" spans="1:31" x14ac:dyDescent="0.3">
      <c r="A3069">
        <v>2579541</v>
      </c>
      <c r="B3069">
        <v>1</v>
      </c>
      <c r="C3069" t="s">
        <v>81</v>
      </c>
      <c r="D3069" t="s">
        <v>126</v>
      </c>
      <c r="E3069" t="s">
        <v>184</v>
      </c>
      <c r="F3069" t="s">
        <v>8897</v>
      </c>
      <c r="G3069" t="s">
        <v>149</v>
      </c>
      <c r="H3069" t="s">
        <v>135</v>
      </c>
      <c r="I3069" t="s">
        <v>136</v>
      </c>
      <c r="J3069" t="s">
        <v>137</v>
      </c>
      <c r="K3069" t="s">
        <v>138</v>
      </c>
      <c r="L3069" t="s">
        <v>8898</v>
      </c>
      <c r="M3069" t="s">
        <v>8899</v>
      </c>
      <c r="N3069">
        <v>2.7980555549999999</v>
      </c>
      <c r="O3069">
        <v>0</v>
      </c>
      <c r="P3069">
        <v>0</v>
      </c>
      <c r="Q3069">
        <v>0</v>
      </c>
      <c r="R3069">
        <v>0</v>
      </c>
      <c r="S3069">
        <v>3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85.204382545182511</v>
      </c>
      <c r="AB3069">
        <v>0</v>
      </c>
      <c r="AC3069">
        <v>0</v>
      </c>
      <c r="AD3069">
        <v>0</v>
      </c>
      <c r="AE3069">
        <v>85.204382545182511</v>
      </c>
    </row>
    <row r="3070" spans="1:31" x14ac:dyDescent="0.3">
      <c r="A3070">
        <v>2579558</v>
      </c>
      <c r="B3070">
        <v>1</v>
      </c>
      <c r="C3070" t="s">
        <v>80</v>
      </c>
      <c r="D3070" t="s">
        <v>82</v>
      </c>
      <c r="E3070" t="s">
        <v>155</v>
      </c>
      <c r="F3070" t="s">
        <v>8900</v>
      </c>
      <c r="G3070" t="s">
        <v>311</v>
      </c>
      <c r="H3070" t="s">
        <v>157</v>
      </c>
      <c r="I3070" t="s">
        <v>136</v>
      </c>
      <c r="J3070" t="s">
        <v>3</v>
      </c>
      <c r="K3070" t="s">
        <v>138</v>
      </c>
      <c r="L3070" t="s">
        <v>8901</v>
      </c>
      <c r="M3070" t="s">
        <v>8902</v>
      </c>
      <c r="N3070">
        <v>3.1419444439999999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5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5.1967931553466666</v>
      </c>
      <c r="AC3070">
        <v>0</v>
      </c>
      <c r="AD3070">
        <v>0</v>
      </c>
      <c r="AE3070">
        <v>5.1967931553466666</v>
      </c>
    </row>
    <row r="3071" spans="1:31" x14ac:dyDescent="0.3">
      <c r="A3071">
        <v>2579249</v>
      </c>
      <c r="B3071">
        <v>1</v>
      </c>
      <c r="C3071" t="s">
        <v>81</v>
      </c>
      <c r="D3071" t="s">
        <v>120</v>
      </c>
      <c r="E3071" t="s">
        <v>141</v>
      </c>
      <c r="F3071" t="s">
        <v>8903</v>
      </c>
      <c r="G3071" t="s">
        <v>194</v>
      </c>
      <c r="H3071" t="s">
        <v>135</v>
      </c>
      <c r="I3071" t="s">
        <v>136</v>
      </c>
      <c r="J3071" t="s">
        <v>137</v>
      </c>
      <c r="K3071" t="s">
        <v>144</v>
      </c>
      <c r="L3071" t="s">
        <v>8904</v>
      </c>
      <c r="M3071" t="s">
        <v>8905</v>
      </c>
      <c r="N3071">
        <v>3.6347222220000002</v>
      </c>
      <c r="O3071">
        <v>1</v>
      </c>
      <c r="P3071">
        <v>0</v>
      </c>
      <c r="Q3071">
        <v>18</v>
      </c>
      <c r="R3071">
        <v>43</v>
      </c>
      <c r="S3071">
        <v>13</v>
      </c>
      <c r="T3071">
        <v>11</v>
      </c>
      <c r="U3071">
        <v>1</v>
      </c>
      <c r="V3071">
        <v>0</v>
      </c>
      <c r="W3071">
        <v>0.81359780991999997</v>
      </c>
      <c r="X3071">
        <v>0</v>
      </c>
      <c r="Y3071">
        <v>235.73851773861767</v>
      </c>
      <c r="Z3071">
        <v>657.85991560748164</v>
      </c>
      <c r="AA3071">
        <v>11.305816139861474</v>
      </c>
      <c r="AB3071">
        <v>28.002549953809574</v>
      </c>
      <c r="AC3071">
        <v>20.080450905115299</v>
      </c>
      <c r="AD3071">
        <v>0</v>
      </c>
      <c r="AE3071">
        <v>953.80084815480564</v>
      </c>
    </row>
    <row r="3072" spans="1:31" x14ac:dyDescent="0.3">
      <c r="A3072">
        <v>2579203</v>
      </c>
      <c r="B3072">
        <v>1</v>
      </c>
      <c r="C3072" t="s">
        <v>80</v>
      </c>
      <c r="D3072" t="s">
        <v>103</v>
      </c>
      <c r="E3072" t="s">
        <v>132</v>
      </c>
      <c r="F3072" t="s">
        <v>1308</v>
      </c>
      <c r="G3072" t="s">
        <v>202</v>
      </c>
      <c r="H3072" t="s">
        <v>135</v>
      </c>
      <c r="I3072" t="s">
        <v>136</v>
      </c>
      <c r="J3072" t="s">
        <v>137</v>
      </c>
      <c r="K3072" t="s">
        <v>138</v>
      </c>
      <c r="L3072" t="s">
        <v>8906</v>
      </c>
      <c r="M3072" t="s">
        <v>8907</v>
      </c>
      <c r="N3072">
        <v>0.33751194400000001</v>
      </c>
      <c r="O3072">
        <v>1</v>
      </c>
      <c r="P3072">
        <v>1709</v>
      </c>
      <c r="Q3072">
        <v>37</v>
      </c>
      <c r="R3072">
        <v>184</v>
      </c>
      <c r="S3072">
        <v>19</v>
      </c>
      <c r="T3072">
        <v>223</v>
      </c>
      <c r="U3072">
        <v>1</v>
      </c>
      <c r="V3072">
        <v>1</v>
      </c>
      <c r="W3072">
        <v>3.3518006904375008E-2</v>
      </c>
      <c r="X3072">
        <v>120.67508572504056</v>
      </c>
      <c r="Y3072">
        <v>61.849070942508</v>
      </c>
      <c r="Z3072">
        <v>168.82048733864886</v>
      </c>
      <c r="AA3072">
        <v>36.318754094984996</v>
      </c>
      <c r="AB3072">
        <v>104.82623685530089</v>
      </c>
      <c r="AC3072">
        <v>53.382511881562493</v>
      </c>
      <c r="AD3072">
        <v>2.1499229983671002</v>
      </c>
      <c r="AE3072">
        <v>548.05558784331731</v>
      </c>
    </row>
    <row r="3073" spans="1:31" x14ac:dyDescent="0.3">
      <c r="A3073">
        <v>2579355</v>
      </c>
      <c r="B3073">
        <v>1</v>
      </c>
      <c r="C3073" t="s">
        <v>80</v>
      </c>
      <c r="D3073" t="s">
        <v>105</v>
      </c>
      <c r="E3073" t="s">
        <v>184</v>
      </c>
      <c r="F3073" t="s">
        <v>8908</v>
      </c>
      <c r="G3073" t="s">
        <v>149</v>
      </c>
      <c r="H3073" t="s">
        <v>135</v>
      </c>
      <c r="I3073" t="s">
        <v>136</v>
      </c>
      <c r="J3073" t="s">
        <v>137</v>
      </c>
      <c r="K3073" t="s">
        <v>138</v>
      </c>
      <c r="L3073" t="s">
        <v>8909</v>
      </c>
      <c r="M3073" t="s">
        <v>8910</v>
      </c>
      <c r="N3073">
        <v>1.4838888880000001</v>
      </c>
      <c r="O3073">
        <v>0</v>
      </c>
      <c r="P3073">
        <v>2</v>
      </c>
      <c r="Q3073">
        <v>1</v>
      </c>
      <c r="R3073">
        <v>0</v>
      </c>
      <c r="S3073">
        <v>0</v>
      </c>
      <c r="T3073">
        <v>3</v>
      </c>
      <c r="U3073">
        <v>0</v>
      </c>
      <c r="V3073">
        <v>0</v>
      </c>
      <c r="W3073">
        <v>0</v>
      </c>
      <c r="X3073">
        <v>0.59980200431999997</v>
      </c>
      <c r="Y3073">
        <v>14.275813061374983</v>
      </c>
      <c r="Z3073">
        <v>0</v>
      </c>
      <c r="AA3073">
        <v>0</v>
      </c>
      <c r="AB3073">
        <v>8.02212563346</v>
      </c>
      <c r="AC3073">
        <v>0</v>
      </c>
      <c r="AD3073">
        <v>0</v>
      </c>
      <c r="AE3073">
        <v>22.897740699154983</v>
      </c>
    </row>
    <row r="3074" spans="1:31" x14ac:dyDescent="0.3">
      <c r="A3074">
        <v>2579209</v>
      </c>
      <c r="B3074">
        <v>1</v>
      </c>
      <c r="C3074" t="s">
        <v>80</v>
      </c>
      <c r="D3074" t="s">
        <v>83</v>
      </c>
      <c r="E3074" t="s">
        <v>171</v>
      </c>
      <c r="F3074" t="s">
        <v>8911</v>
      </c>
      <c r="G3074" t="s">
        <v>301</v>
      </c>
      <c r="H3074" t="s">
        <v>157</v>
      </c>
      <c r="I3074" t="s">
        <v>136</v>
      </c>
      <c r="J3074" t="s">
        <v>137</v>
      </c>
      <c r="K3074" t="s">
        <v>144</v>
      </c>
      <c r="L3074" t="s">
        <v>8912</v>
      </c>
      <c r="M3074" t="s">
        <v>8913</v>
      </c>
      <c r="N3074">
        <v>5.1275000000000004</v>
      </c>
      <c r="O3074">
        <v>0</v>
      </c>
      <c r="P3074">
        <v>260</v>
      </c>
      <c r="Q3074">
        <v>0</v>
      </c>
      <c r="R3074">
        <v>0</v>
      </c>
      <c r="S3074">
        <v>0</v>
      </c>
      <c r="T3074">
        <v>11</v>
      </c>
      <c r="U3074">
        <v>0</v>
      </c>
      <c r="V3074">
        <v>0</v>
      </c>
      <c r="W3074">
        <v>0</v>
      </c>
      <c r="X3074">
        <v>336.02175749100036</v>
      </c>
      <c r="Y3074">
        <v>0</v>
      </c>
      <c r="Z3074">
        <v>0</v>
      </c>
      <c r="AA3074">
        <v>0</v>
      </c>
      <c r="AB3074">
        <v>196.68271737118991</v>
      </c>
      <c r="AC3074">
        <v>0</v>
      </c>
      <c r="AD3074">
        <v>0</v>
      </c>
      <c r="AE3074">
        <v>532.7044748621903</v>
      </c>
    </row>
    <row r="3075" spans="1:31" x14ac:dyDescent="0.3">
      <c r="A3075">
        <v>2579455</v>
      </c>
      <c r="B3075">
        <v>1</v>
      </c>
      <c r="C3075" t="s">
        <v>80</v>
      </c>
      <c r="D3075" t="s">
        <v>84</v>
      </c>
      <c r="E3075" t="s">
        <v>175</v>
      </c>
      <c r="F3075" t="s">
        <v>8914</v>
      </c>
      <c r="G3075" t="s">
        <v>213</v>
      </c>
      <c r="H3075" t="s">
        <v>157</v>
      </c>
      <c r="I3075" t="s">
        <v>136</v>
      </c>
      <c r="J3075" t="s">
        <v>137</v>
      </c>
      <c r="K3075" t="s">
        <v>138</v>
      </c>
      <c r="L3075" t="s">
        <v>8915</v>
      </c>
      <c r="M3075" t="s">
        <v>8916</v>
      </c>
      <c r="N3075">
        <v>4.5816666660000003</v>
      </c>
      <c r="O3075">
        <v>0</v>
      </c>
      <c r="P3075">
        <v>6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9.1836321095956244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9.1836321095956244</v>
      </c>
    </row>
    <row r="3076" spans="1:31" x14ac:dyDescent="0.3">
      <c r="A3076">
        <v>2579292</v>
      </c>
      <c r="B3076">
        <v>1</v>
      </c>
      <c r="C3076" t="s">
        <v>81</v>
      </c>
      <c r="D3076" t="s">
        <v>123</v>
      </c>
      <c r="E3076" t="s">
        <v>141</v>
      </c>
      <c r="F3076" t="s">
        <v>8917</v>
      </c>
      <c r="G3076" t="s">
        <v>134</v>
      </c>
      <c r="H3076" t="s">
        <v>135</v>
      </c>
      <c r="I3076" t="s">
        <v>136</v>
      </c>
      <c r="J3076" t="s">
        <v>137</v>
      </c>
      <c r="K3076" t="s">
        <v>138</v>
      </c>
      <c r="L3076" t="s">
        <v>8918</v>
      </c>
      <c r="M3076" t="s">
        <v>8919</v>
      </c>
      <c r="N3076">
        <v>0.334166666</v>
      </c>
      <c r="O3076">
        <v>0</v>
      </c>
      <c r="P3076">
        <v>4</v>
      </c>
      <c r="Q3076">
        <v>1</v>
      </c>
      <c r="R3076">
        <v>1</v>
      </c>
      <c r="S3076">
        <v>9</v>
      </c>
      <c r="T3076">
        <v>162</v>
      </c>
      <c r="U3076">
        <v>8</v>
      </c>
      <c r="V3076">
        <v>2</v>
      </c>
      <c r="W3076">
        <v>0</v>
      </c>
      <c r="X3076">
        <v>1.5575735793409202</v>
      </c>
      <c r="Y3076">
        <v>0.37327351107739004</v>
      </c>
      <c r="Z3076">
        <v>8.7658651169699175E-2</v>
      </c>
      <c r="AA3076">
        <v>109.76241389082212</v>
      </c>
      <c r="AB3076">
        <v>35.425128443405278</v>
      </c>
      <c r="AC3076">
        <v>639.96990631165636</v>
      </c>
      <c r="AD3076">
        <v>10.09524614685083</v>
      </c>
      <c r="AE3076">
        <v>797.27120053432259</v>
      </c>
    </row>
    <row r="3077" spans="1:31" x14ac:dyDescent="0.3">
      <c r="A3077">
        <v>2579621</v>
      </c>
      <c r="B3077">
        <v>1</v>
      </c>
      <c r="C3077" t="s">
        <v>80</v>
      </c>
      <c r="D3077" t="s">
        <v>83</v>
      </c>
      <c r="E3077" t="s">
        <v>155</v>
      </c>
      <c r="F3077" t="s">
        <v>7457</v>
      </c>
      <c r="G3077" t="s">
        <v>202</v>
      </c>
      <c r="H3077" t="s">
        <v>157</v>
      </c>
      <c r="I3077" t="s">
        <v>136</v>
      </c>
      <c r="J3077" t="s">
        <v>137</v>
      </c>
      <c r="K3077" t="s">
        <v>138</v>
      </c>
      <c r="L3077" t="s">
        <v>8920</v>
      </c>
      <c r="M3077" t="s">
        <v>8921</v>
      </c>
      <c r="N3077">
        <v>0.42527777700000002</v>
      </c>
      <c r="O3077">
        <v>0</v>
      </c>
      <c r="P3077">
        <v>192</v>
      </c>
      <c r="Q3077">
        <v>0</v>
      </c>
      <c r="R3077">
        <v>0</v>
      </c>
      <c r="S3077">
        <v>0</v>
      </c>
      <c r="T3077">
        <v>114</v>
      </c>
      <c r="U3077">
        <v>0</v>
      </c>
      <c r="V3077">
        <v>2</v>
      </c>
      <c r="W3077">
        <v>0</v>
      </c>
      <c r="X3077">
        <v>15.250709512575416</v>
      </c>
      <c r="Y3077">
        <v>0</v>
      </c>
      <c r="Z3077">
        <v>0</v>
      </c>
      <c r="AA3077">
        <v>0</v>
      </c>
      <c r="AB3077">
        <v>67.714744727852263</v>
      </c>
      <c r="AC3077">
        <v>0</v>
      </c>
      <c r="AD3077">
        <v>11.469927841385308</v>
      </c>
      <c r="AE3077">
        <v>94.435382081812989</v>
      </c>
    </row>
    <row r="3078" spans="1:31" x14ac:dyDescent="0.3">
      <c r="A3078">
        <v>2579272</v>
      </c>
      <c r="B3078">
        <v>1</v>
      </c>
      <c r="C3078" t="s">
        <v>80</v>
      </c>
      <c r="D3078" t="s">
        <v>110</v>
      </c>
      <c r="E3078" t="s">
        <v>141</v>
      </c>
      <c r="F3078" t="s">
        <v>8922</v>
      </c>
      <c r="G3078" t="s">
        <v>202</v>
      </c>
      <c r="H3078" t="s">
        <v>135</v>
      </c>
      <c r="I3078" t="s">
        <v>136</v>
      </c>
      <c r="J3078" t="s">
        <v>137</v>
      </c>
      <c r="K3078" t="s">
        <v>138</v>
      </c>
      <c r="L3078" t="s">
        <v>8923</v>
      </c>
      <c r="M3078" t="s">
        <v>8924</v>
      </c>
      <c r="N3078">
        <v>0.14222222200000001</v>
      </c>
      <c r="O3078">
        <v>0</v>
      </c>
      <c r="P3078">
        <v>9325</v>
      </c>
      <c r="Q3078">
        <v>0</v>
      </c>
      <c r="R3078">
        <v>0</v>
      </c>
      <c r="S3078">
        <v>1</v>
      </c>
      <c r="T3078">
        <v>319</v>
      </c>
      <c r="U3078">
        <v>0</v>
      </c>
      <c r="V3078">
        <v>0</v>
      </c>
      <c r="W3078">
        <v>0</v>
      </c>
      <c r="X3078">
        <v>246.44103579992074</v>
      </c>
      <c r="Y3078">
        <v>0</v>
      </c>
      <c r="Z3078">
        <v>0</v>
      </c>
      <c r="AA3078">
        <v>2.5715745298432</v>
      </c>
      <c r="AB3078">
        <v>90.151277407432303</v>
      </c>
      <c r="AC3078">
        <v>0</v>
      </c>
      <c r="AD3078">
        <v>0</v>
      </c>
      <c r="AE3078">
        <v>339.16388773719621</v>
      </c>
    </row>
    <row r="3079" spans="1:31" x14ac:dyDescent="0.3">
      <c r="A3079">
        <v>2579123</v>
      </c>
      <c r="B3079">
        <v>1</v>
      </c>
      <c r="C3079" t="s">
        <v>81</v>
      </c>
      <c r="D3079" t="s">
        <v>127</v>
      </c>
      <c r="E3079" t="s">
        <v>147</v>
      </c>
      <c r="F3079" t="s">
        <v>4991</v>
      </c>
      <c r="G3079" t="s">
        <v>134</v>
      </c>
      <c r="H3079" t="s">
        <v>135</v>
      </c>
      <c r="I3079" t="s">
        <v>136</v>
      </c>
      <c r="J3079" t="s">
        <v>137</v>
      </c>
      <c r="K3079" t="s">
        <v>138</v>
      </c>
      <c r="L3079" t="s">
        <v>8925</v>
      </c>
      <c r="M3079" t="s">
        <v>8926</v>
      </c>
      <c r="N3079">
        <v>0.61361111099999999</v>
      </c>
      <c r="O3079">
        <v>5</v>
      </c>
      <c r="P3079">
        <v>12</v>
      </c>
      <c r="Q3079">
        <v>184</v>
      </c>
      <c r="R3079">
        <v>121</v>
      </c>
      <c r="S3079">
        <v>16</v>
      </c>
      <c r="T3079">
        <v>8</v>
      </c>
      <c r="U3079">
        <v>0</v>
      </c>
      <c r="V3079">
        <v>0</v>
      </c>
      <c r="W3079">
        <v>0.71409093480190666</v>
      </c>
      <c r="X3079">
        <v>0.66364876978315823</v>
      </c>
      <c r="Y3079">
        <v>185.73270755719247</v>
      </c>
      <c r="Z3079">
        <v>58.01228068154829</v>
      </c>
      <c r="AA3079">
        <v>7.1210065715188993</v>
      </c>
      <c r="AB3079">
        <v>2.0231437010195834</v>
      </c>
      <c r="AC3079">
        <v>0</v>
      </c>
      <c r="AD3079">
        <v>0</v>
      </c>
      <c r="AE3079">
        <v>254.2668782158643</v>
      </c>
    </row>
    <row r="3080" spans="1:31" x14ac:dyDescent="0.3">
      <c r="A3080">
        <v>2579143</v>
      </c>
      <c r="B3080">
        <v>1</v>
      </c>
      <c r="C3080" t="s">
        <v>81</v>
      </c>
      <c r="D3080" t="s">
        <v>112</v>
      </c>
      <c r="E3080" t="s">
        <v>184</v>
      </c>
      <c r="F3080" t="s">
        <v>8927</v>
      </c>
      <c r="G3080" t="s">
        <v>134</v>
      </c>
      <c r="H3080" t="s">
        <v>135</v>
      </c>
      <c r="I3080" t="s">
        <v>136</v>
      </c>
      <c r="J3080" t="s">
        <v>137</v>
      </c>
      <c r="K3080" t="s">
        <v>138</v>
      </c>
      <c r="L3080" t="s">
        <v>8928</v>
      </c>
      <c r="M3080" t="s">
        <v>8929</v>
      </c>
      <c r="N3080">
        <v>0.877222222</v>
      </c>
      <c r="O3080">
        <v>0</v>
      </c>
      <c r="P3080">
        <v>236</v>
      </c>
      <c r="Q3080">
        <v>0</v>
      </c>
      <c r="R3080">
        <v>98</v>
      </c>
      <c r="S3080">
        <v>1</v>
      </c>
      <c r="T3080">
        <v>24</v>
      </c>
      <c r="U3080">
        <v>0</v>
      </c>
      <c r="V3080">
        <v>0</v>
      </c>
      <c r="W3080">
        <v>0</v>
      </c>
      <c r="X3080">
        <v>28.040639555861709</v>
      </c>
      <c r="Y3080">
        <v>0</v>
      </c>
      <c r="Z3080">
        <v>20.323323047358734</v>
      </c>
      <c r="AA3080">
        <v>9.211888752934005</v>
      </c>
      <c r="AB3080">
        <v>8.8271127482549847</v>
      </c>
      <c r="AC3080">
        <v>0</v>
      </c>
      <c r="AD3080">
        <v>0</v>
      </c>
      <c r="AE3080">
        <v>66.402964104409435</v>
      </c>
    </row>
    <row r="3081" spans="1:31" x14ac:dyDescent="0.3">
      <c r="A3081">
        <v>2579286</v>
      </c>
      <c r="B3081">
        <v>1</v>
      </c>
      <c r="C3081" t="s">
        <v>80</v>
      </c>
      <c r="D3081" t="s">
        <v>103</v>
      </c>
      <c r="E3081" t="s">
        <v>184</v>
      </c>
      <c r="F3081" t="s">
        <v>8930</v>
      </c>
      <c r="G3081" t="s">
        <v>194</v>
      </c>
      <c r="H3081" t="s">
        <v>135</v>
      </c>
      <c r="I3081" t="s">
        <v>136</v>
      </c>
      <c r="J3081" t="s">
        <v>137</v>
      </c>
      <c r="K3081" t="s">
        <v>144</v>
      </c>
      <c r="L3081" t="s">
        <v>8931</v>
      </c>
      <c r="M3081" t="s">
        <v>8932</v>
      </c>
      <c r="N3081">
        <v>5.1688888879999997</v>
      </c>
      <c r="O3081">
        <v>0</v>
      </c>
      <c r="P3081">
        <v>4364</v>
      </c>
      <c r="Q3081">
        <v>0</v>
      </c>
      <c r="R3081">
        <v>13</v>
      </c>
      <c r="S3081">
        <v>1</v>
      </c>
      <c r="T3081">
        <v>487</v>
      </c>
      <c r="U3081">
        <v>0</v>
      </c>
      <c r="V3081">
        <v>0</v>
      </c>
      <c r="W3081">
        <v>0</v>
      </c>
      <c r="X3081">
        <v>4541.5573627649383</v>
      </c>
      <c r="Y3081">
        <v>0</v>
      </c>
      <c r="Z3081">
        <v>58.727214739439162</v>
      </c>
      <c r="AA3081">
        <v>5.2267462481126001</v>
      </c>
      <c r="AB3081">
        <v>2646.1466037499877</v>
      </c>
      <c r="AC3081">
        <v>0</v>
      </c>
      <c r="AD3081">
        <v>0</v>
      </c>
      <c r="AE3081">
        <v>7251.6579275024769</v>
      </c>
    </row>
    <row r="3082" spans="1:31" x14ac:dyDescent="0.3">
      <c r="A3082">
        <v>2579521</v>
      </c>
      <c r="B3082">
        <v>1</v>
      </c>
      <c r="C3082" t="s">
        <v>80</v>
      </c>
      <c r="D3082" t="s">
        <v>82</v>
      </c>
      <c r="E3082" t="s">
        <v>175</v>
      </c>
      <c r="F3082" t="s">
        <v>8933</v>
      </c>
      <c r="G3082" t="s">
        <v>177</v>
      </c>
      <c r="H3082" t="s">
        <v>157</v>
      </c>
      <c r="I3082" t="s">
        <v>136</v>
      </c>
      <c r="J3082" t="s">
        <v>137</v>
      </c>
      <c r="K3082" t="s">
        <v>138</v>
      </c>
      <c r="L3082" t="s">
        <v>8934</v>
      </c>
      <c r="M3082" t="s">
        <v>8935</v>
      </c>
      <c r="N3082">
        <v>2.4733333329999998</v>
      </c>
      <c r="O3082">
        <v>0</v>
      </c>
      <c r="P3082">
        <v>75</v>
      </c>
      <c r="Q3082">
        <v>0</v>
      </c>
      <c r="R3082">
        <v>0</v>
      </c>
      <c r="S3082">
        <v>0</v>
      </c>
      <c r="T3082">
        <v>22</v>
      </c>
      <c r="U3082">
        <v>0</v>
      </c>
      <c r="V3082">
        <v>0</v>
      </c>
      <c r="W3082">
        <v>0</v>
      </c>
      <c r="X3082">
        <v>56.563570697672532</v>
      </c>
      <c r="Y3082">
        <v>0</v>
      </c>
      <c r="Z3082">
        <v>0</v>
      </c>
      <c r="AA3082">
        <v>0</v>
      </c>
      <c r="AB3082">
        <v>50.60287250705715</v>
      </c>
      <c r="AC3082">
        <v>0</v>
      </c>
      <c r="AD3082">
        <v>0</v>
      </c>
      <c r="AE3082">
        <v>107.16644320472969</v>
      </c>
    </row>
    <row r="3083" spans="1:31" x14ac:dyDescent="0.3">
      <c r="A3083">
        <v>2579584</v>
      </c>
      <c r="B3083">
        <v>1</v>
      </c>
      <c r="C3083" t="s">
        <v>80</v>
      </c>
      <c r="D3083" t="s">
        <v>98</v>
      </c>
      <c r="E3083" t="s">
        <v>147</v>
      </c>
      <c r="F3083" t="s">
        <v>8936</v>
      </c>
      <c r="G3083" t="s">
        <v>318</v>
      </c>
      <c r="H3083" t="s">
        <v>135</v>
      </c>
      <c r="I3083" t="s">
        <v>136</v>
      </c>
      <c r="J3083" t="s">
        <v>137</v>
      </c>
      <c r="K3083" t="s">
        <v>144</v>
      </c>
      <c r="L3083" t="s">
        <v>8937</v>
      </c>
      <c r="M3083" t="s">
        <v>8938</v>
      </c>
      <c r="N3083">
        <v>0.13027777700000001</v>
      </c>
      <c r="O3083">
        <v>0</v>
      </c>
      <c r="P3083">
        <v>258</v>
      </c>
      <c r="Q3083">
        <v>15</v>
      </c>
      <c r="R3083">
        <v>69</v>
      </c>
      <c r="S3083">
        <v>15</v>
      </c>
      <c r="T3083">
        <v>72</v>
      </c>
      <c r="U3083">
        <v>0</v>
      </c>
      <c r="V3083">
        <v>0</v>
      </c>
      <c r="W3083">
        <v>0</v>
      </c>
      <c r="X3083">
        <v>3.5348436648176422</v>
      </c>
      <c r="Y3083">
        <v>7.5711289311795431</v>
      </c>
      <c r="Z3083">
        <v>2.8690289118477232</v>
      </c>
      <c r="AA3083">
        <v>3.8928412156081782</v>
      </c>
      <c r="AB3083">
        <v>4.4700802390876646</v>
      </c>
      <c r="AC3083">
        <v>0</v>
      </c>
      <c r="AD3083">
        <v>0</v>
      </c>
      <c r="AE3083">
        <v>22.337922962540752</v>
      </c>
    </row>
    <row r="3084" spans="1:31" x14ac:dyDescent="0.3">
      <c r="A3084">
        <v>2579329</v>
      </c>
      <c r="B3084">
        <v>1</v>
      </c>
      <c r="C3084" t="s">
        <v>80</v>
      </c>
      <c r="D3084" t="s">
        <v>102</v>
      </c>
      <c r="E3084" t="s">
        <v>184</v>
      </c>
      <c r="F3084" t="s">
        <v>8939</v>
      </c>
      <c r="G3084" t="s">
        <v>194</v>
      </c>
      <c r="H3084" t="s">
        <v>135</v>
      </c>
      <c r="I3084" t="s">
        <v>136</v>
      </c>
      <c r="J3084" t="s">
        <v>137</v>
      </c>
      <c r="K3084" t="s">
        <v>144</v>
      </c>
      <c r="L3084" t="s">
        <v>8940</v>
      </c>
      <c r="M3084" t="s">
        <v>8941</v>
      </c>
      <c r="N3084">
        <v>1.1133333329999999</v>
      </c>
      <c r="O3084">
        <v>0</v>
      </c>
      <c r="P3084">
        <v>127</v>
      </c>
      <c r="Q3084">
        <v>0</v>
      </c>
      <c r="R3084">
        <v>1</v>
      </c>
      <c r="S3084">
        <v>0</v>
      </c>
      <c r="T3084">
        <v>65</v>
      </c>
      <c r="U3084">
        <v>0</v>
      </c>
      <c r="V3084">
        <v>1</v>
      </c>
      <c r="W3084">
        <v>0</v>
      </c>
      <c r="X3084">
        <v>20.998622110650754</v>
      </c>
      <c r="Y3084">
        <v>0</v>
      </c>
      <c r="Z3084">
        <v>1.2535443839280002E-2</v>
      </c>
      <c r="AA3084">
        <v>0</v>
      </c>
      <c r="AB3084">
        <v>138.95993198441442</v>
      </c>
      <c r="AC3084">
        <v>0</v>
      </c>
      <c r="AD3084">
        <v>2.4562475382266667E-3</v>
      </c>
      <c r="AE3084">
        <v>159.97354578644268</v>
      </c>
    </row>
    <row r="3085" spans="1:31" x14ac:dyDescent="0.3">
      <c r="A3085">
        <v>2579186</v>
      </c>
      <c r="B3085">
        <v>1</v>
      </c>
      <c r="C3085" t="s">
        <v>81</v>
      </c>
      <c r="D3085" t="s">
        <v>112</v>
      </c>
      <c r="E3085" t="s">
        <v>166</v>
      </c>
      <c r="F3085" t="s">
        <v>8942</v>
      </c>
      <c r="G3085" t="s">
        <v>181</v>
      </c>
      <c r="H3085" t="s">
        <v>157</v>
      </c>
      <c r="I3085" t="s">
        <v>136</v>
      </c>
      <c r="J3085" t="s">
        <v>137</v>
      </c>
      <c r="K3085" t="s">
        <v>138</v>
      </c>
      <c r="L3085" t="s">
        <v>8943</v>
      </c>
      <c r="M3085" t="s">
        <v>8944</v>
      </c>
      <c r="N3085">
        <v>5.6847222220000004</v>
      </c>
      <c r="O3085">
        <v>0</v>
      </c>
      <c r="P3085">
        <v>0</v>
      </c>
      <c r="Q3085">
        <v>0</v>
      </c>
      <c r="R3085">
        <v>2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0.146926242898825</v>
      </c>
      <c r="AA3085">
        <v>0</v>
      </c>
      <c r="AB3085">
        <v>0</v>
      </c>
      <c r="AC3085">
        <v>0</v>
      </c>
      <c r="AD3085">
        <v>0</v>
      </c>
      <c r="AE3085">
        <v>0.146926242898825</v>
      </c>
    </row>
    <row r="3086" spans="1:31" x14ac:dyDescent="0.3">
      <c r="A3086">
        <v>2579578</v>
      </c>
      <c r="B3086">
        <v>1</v>
      </c>
      <c r="C3086" t="s">
        <v>80</v>
      </c>
      <c r="D3086" t="s">
        <v>97</v>
      </c>
      <c r="E3086" t="s">
        <v>184</v>
      </c>
      <c r="F3086" t="s">
        <v>8945</v>
      </c>
      <c r="G3086" t="s">
        <v>1572</v>
      </c>
      <c r="H3086" t="s">
        <v>135</v>
      </c>
      <c r="I3086" t="s">
        <v>136</v>
      </c>
      <c r="J3086" t="s">
        <v>137</v>
      </c>
      <c r="K3086" t="s">
        <v>138</v>
      </c>
      <c r="L3086" t="s">
        <v>8946</v>
      </c>
      <c r="M3086" t="s">
        <v>8947</v>
      </c>
      <c r="N3086">
        <v>2.2066666659999998</v>
      </c>
      <c r="O3086">
        <v>5</v>
      </c>
      <c r="P3086">
        <v>1949</v>
      </c>
      <c r="Q3086">
        <v>3</v>
      </c>
      <c r="R3086">
        <v>257</v>
      </c>
      <c r="S3086">
        <v>13</v>
      </c>
      <c r="T3086">
        <v>283</v>
      </c>
      <c r="U3086">
        <v>0</v>
      </c>
      <c r="V3086">
        <v>0</v>
      </c>
      <c r="W3086">
        <v>565.07528898975681</v>
      </c>
      <c r="X3086">
        <v>1178.9975294712826</v>
      </c>
      <c r="Y3086">
        <v>4.9917577669817401</v>
      </c>
      <c r="Z3086">
        <v>217.54276174437715</v>
      </c>
      <c r="AA3086">
        <v>644.38103780161418</v>
      </c>
      <c r="AB3086">
        <v>478.9358265853698</v>
      </c>
      <c r="AC3086">
        <v>0</v>
      </c>
      <c r="AD3086">
        <v>0</v>
      </c>
      <c r="AE3086">
        <v>3089.9242023593824</v>
      </c>
    </row>
    <row r="3087" spans="1:31" x14ac:dyDescent="0.3">
      <c r="A3087">
        <v>2579753</v>
      </c>
      <c r="B3087">
        <v>1</v>
      </c>
      <c r="C3087" t="s">
        <v>80</v>
      </c>
      <c r="D3087" t="s">
        <v>82</v>
      </c>
      <c r="E3087" t="s">
        <v>155</v>
      </c>
      <c r="F3087" t="s">
        <v>8948</v>
      </c>
      <c r="G3087" t="s">
        <v>202</v>
      </c>
      <c r="H3087" t="s">
        <v>157</v>
      </c>
      <c r="I3087" t="s">
        <v>136</v>
      </c>
      <c r="J3087" t="s">
        <v>137</v>
      </c>
      <c r="K3087" t="s">
        <v>138</v>
      </c>
      <c r="L3087" t="s">
        <v>8760</v>
      </c>
      <c r="M3087" t="s">
        <v>8949</v>
      </c>
      <c r="N3087">
        <v>0.55500000000000005</v>
      </c>
      <c r="O3087">
        <v>0</v>
      </c>
      <c r="P3087">
        <v>55</v>
      </c>
      <c r="Q3087">
        <v>0</v>
      </c>
      <c r="R3087">
        <v>0</v>
      </c>
      <c r="S3087">
        <v>0</v>
      </c>
      <c r="T3087">
        <v>158</v>
      </c>
      <c r="U3087">
        <v>0</v>
      </c>
      <c r="V3087">
        <v>1</v>
      </c>
      <c r="W3087">
        <v>0</v>
      </c>
      <c r="X3087">
        <v>6.7750867246850577</v>
      </c>
      <c r="Y3087">
        <v>0</v>
      </c>
      <c r="Z3087">
        <v>0</v>
      </c>
      <c r="AA3087">
        <v>0</v>
      </c>
      <c r="AB3087">
        <v>21.752138062114245</v>
      </c>
      <c r="AC3087">
        <v>0</v>
      </c>
      <c r="AD3087">
        <v>0.85602811645854016</v>
      </c>
      <c r="AE3087">
        <v>29.383252903257841</v>
      </c>
    </row>
    <row r="3088" spans="1:31" x14ac:dyDescent="0.3">
      <c r="A3088">
        <v>2579567</v>
      </c>
      <c r="B3088">
        <v>1</v>
      </c>
      <c r="C3088" t="s">
        <v>80</v>
      </c>
      <c r="D3088" t="s">
        <v>108</v>
      </c>
      <c r="E3088" t="s">
        <v>166</v>
      </c>
      <c r="F3088" t="s">
        <v>8950</v>
      </c>
      <c r="G3088" t="s">
        <v>181</v>
      </c>
      <c r="H3088" t="s">
        <v>157</v>
      </c>
      <c r="I3088" t="s">
        <v>136</v>
      </c>
      <c r="J3088" t="s">
        <v>137</v>
      </c>
      <c r="K3088" t="s">
        <v>138</v>
      </c>
      <c r="L3088" t="s">
        <v>8951</v>
      </c>
      <c r="M3088" t="s">
        <v>8952</v>
      </c>
      <c r="N3088">
        <v>1.5313888879999999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1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4.6040684268245862</v>
      </c>
      <c r="AC3088">
        <v>0</v>
      </c>
      <c r="AD3088">
        <v>0</v>
      </c>
      <c r="AE3088">
        <v>4.6040684268245862</v>
      </c>
    </row>
    <row r="3089" spans="1:31" x14ac:dyDescent="0.3">
      <c r="A3089">
        <v>2579544</v>
      </c>
      <c r="B3089">
        <v>1</v>
      </c>
      <c r="C3089" t="s">
        <v>80</v>
      </c>
      <c r="D3089" t="s">
        <v>96</v>
      </c>
      <c r="E3089" t="s">
        <v>166</v>
      </c>
      <c r="F3089" t="s">
        <v>8953</v>
      </c>
      <c r="G3089" t="s">
        <v>311</v>
      </c>
      <c r="H3089" t="s">
        <v>157</v>
      </c>
      <c r="I3089" t="s">
        <v>136</v>
      </c>
      <c r="J3089" t="s">
        <v>3</v>
      </c>
      <c r="K3089" t="s">
        <v>138</v>
      </c>
      <c r="L3089" t="s">
        <v>8954</v>
      </c>
      <c r="M3089" t="s">
        <v>8955</v>
      </c>
      <c r="N3089">
        <v>2.9013888880000001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1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3.0494815783453539</v>
      </c>
      <c r="AC3089">
        <v>0</v>
      </c>
      <c r="AD3089">
        <v>0</v>
      </c>
      <c r="AE3089">
        <v>3.0494815783453539</v>
      </c>
    </row>
    <row r="3090" spans="1:31" x14ac:dyDescent="0.3">
      <c r="A3090">
        <v>2579444</v>
      </c>
      <c r="B3090">
        <v>1</v>
      </c>
      <c r="C3090" t="s">
        <v>80</v>
      </c>
      <c r="D3090" t="s">
        <v>111</v>
      </c>
      <c r="E3090" t="s">
        <v>155</v>
      </c>
      <c r="F3090" t="s">
        <v>8956</v>
      </c>
      <c r="G3090" t="s">
        <v>202</v>
      </c>
      <c r="H3090" t="s">
        <v>157</v>
      </c>
      <c r="I3090" t="s">
        <v>136</v>
      </c>
      <c r="J3090" t="s">
        <v>137</v>
      </c>
      <c r="K3090" t="s">
        <v>138</v>
      </c>
      <c r="L3090" t="s">
        <v>8957</v>
      </c>
      <c r="M3090" t="s">
        <v>8958</v>
      </c>
      <c r="N3090">
        <v>1.054444444</v>
      </c>
      <c r="O3090">
        <v>0</v>
      </c>
      <c r="P3090">
        <v>1061</v>
      </c>
      <c r="Q3090">
        <v>0</v>
      </c>
      <c r="R3090">
        <v>0</v>
      </c>
      <c r="S3090">
        <v>0</v>
      </c>
      <c r="T3090">
        <v>32</v>
      </c>
      <c r="U3090">
        <v>0</v>
      </c>
      <c r="V3090">
        <v>0</v>
      </c>
      <c r="W3090">
        <v>0</v>
      </c>
      <c r="X3090">
        <v>207.96572588667854</v>
      </c>
      <c r="Y3090">
        <v>0</v>
      </c>
      <c r="Z3090">
        <v>0</v>
      </c>
      <c r="AA3090">
        <v>0</v>
      </c>
      <c r="AB3090">
        <v>49.686837051166407</v>
      </c>
      <c r="AC3090">
        <v>0</v>
      </c>
      <c r="AD3090">
        <v>0</v>
      </c>
      <c r="AE3090">
        <v>257.65256293784495</v>
      </c>
    </row>
    <row r="3091" spans="1:31" x14ac:dyDescent="0.3">
      <c r="A3091">
        <v>2579590</v>
      </c>
      <c r="B3091">
        <v>1</v>
      </c>
      <c r="C3091" t="s">
        <v>80</v>
      </c>
      <c r="D3091" t="s">
        <v>101</v>
      </c>
      <c r="E3091" t="s">
        <v>171</v>
      </c>
      <c r="F3091" t="s">
        <v>8959</v>
      </c>
      <c r="G3091" t="s">
        <v>202</v>
      </c>
      <c r="H3091" t="s">
        <v>157</v>
      </c>
      <c r="I3091" t="s">
        <v>136</v>
      </c>
      <c r="J3091" t="s">
        <v>137</v>
      </c>
      <c r="K3091" t="s">
        <v>138</v>
      </c>
      <c r="L3091" t="s">
        <v>8960</v>
      </c>
      <c r="M3091" t="s">
        <v>8961</v>
      </c>
      <c r="N3091">
        <v>0.93583333300000004</v>
      </c>
      <c r="O3091">
        <v>0</v>
      </c>
      <c r="P3091">
        <v>95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16.205913359149051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16.205913359149051</v>
      </c>
    </row>
    <row r="3092" spans="1:31" x14ac:dyDescent="0.3">
      <c r="A3092">
        <v>2579467</v>
      </c>
      <c r="B3092">
        <v>1</v>
      </c>
      <c r="C3092" t="s">
        <v>80</v>
      </c>
      <c r="D3092" t="s">
        <v>106</v>
      </c>
      <c r="E3092" t="s">
        <v>166</v>
      </c>
      <c r="F3092" t="s">
        <v>8962</v>
      </c>
      <c r="G3092" t="s">
        <v>311</v>
      </c>
      <c r="H3092" t="s">
        <v>157</v>
      </c>
      <c r="I3092" t="s">
        <v>136</v>
      </c>
      <c r="J3092" t="s">
        <v>3</v>
      </c>
      <c r="K3092" t="s">
        <v>138</v>
      </c>
      <c r="L3092" t="s">
        <v>8963</v>
      </c>
      <c r="M3092" t="s">
        <v>8422</v>
      </c>
      <c r="N3092">
        <v>1.9144444439999999</v>
      </c>
      <c r="O3092">
        <v>0</v>
      </c>
      <c r="P3092">
        <v>13</v>
      </c>
      <c r="Q3092">
        <v>0</v>
      </c>
      <c r="R3092">
        <v>0</v>
      </c>
      <c r="S3092">
        <v>0</v>
      </c>
      <c r="T3092">
        <v>1</v>
      </c>
      <c r="U3092">
        <v>0</v>
      </c>
      <c r="V3092">
        <v>0</v>
      </c>
      <c r="W3092">
        <v>0</v>
      </c>
      <c r="X3092">
        <v>4.8570753281119501</v>
      </c>
      <c r="Y3092">
        <v>0</v>
      </c>
      <c r="Z3092">
        <v>0</v>
      </c>
      <c r="AA3092">
        <v>0</v>
      </c>
      <c r="AB3092">
        <v>6.424165660586667E-2</v>
      </c>
      <c r="AC3092">
        <v>0</v>
      </c>
      <c r="AD3092">
        <v>0</v>
      </c>
      <c r="AE3092">
        <v>4.9213169847178166</v>
      </c>
    </row>
    <row r="3093" spans="1:31" x14ac:dyDescent="0.3">
      <c r="A3093">
        <v>2579653</v>
      </c>
      <c r="B3093">
        <v>1</v>
      </c>
      <c r="C3093" t="s">
        <v>81</v>
      </c>
      <c r="D3093" t="s">
        <v>115</v>
      </c>
      <c r="E3093" t="s">
        <v>184</v>
      </c>
      <c r="F3093" t="s">
        <v>8964</v>
      </c>
      <c r="G3093" t="s">
        <v>149</v>
      </c>
      <c r="H3093" t="s">
        <v>135</v>
      </c>
      <c r="I3093" t="s">
        <v>136</v>
      </c>
      <c r="J3093" t="s">
        <v>137</v>
      </c>
      <c r="K3093" t="s">
        <v>138</v>
      </c>
      <c r="L3093" t="s">
        <v>8965</v>
      </c>
      <c r="M3093" t="s">
        <v>8663</v>
      </c>
      <c r="N3093">
        <v>2.2294444439999999</v>
      </c>
      <c r="O3093">
        <v>0</v>
      </c>
      <c r="P3093">
        <v>73</v>
      </c>
      <c r="Q3093">
        <v>0</v>
      </c>
      <c r="R3093">
        <v>5</v>
      </c>
      <c r="S3093">
        <v>1</v>
      </c>
      <c r="T3093">
        <v>4</v>
      </c>
      <c r="U3093">
        <v>0</v>
      </c>
      <c r="V3093">
        <v>0</v>
      </c>
      <c r="W3093">
        <v>0</v>
      </c>
      <c r="X3093">
        <v>11.421296100983016</v>
      </c>
      <c r="Y3093">
        <v>0</v>
      </c>
      <c r="Z3093">
        <v>1.5368562370663885</v>
      </c>
      <c r="AA3093">
        <v>95.17058220131581</v>
      </c>
      <c r="AB3093">
        <v>0.26859232396345167</v>
      </c>
      <c r="AC3093">
        <v>0</v>
      </c>
      <c r="AD3093">
        <v>0</v>
      </c>
      <c r="AE3093">
        <v>108.39732686332866</v>
      </c>
    </row>
    <row r="3094" spans="1:31" x14ac:dyDescent="0.3">
      <c r="A3094">
        <v>2579106</v>
      </c>
      <c r="B3094">
        <v>1</v>
      </c>
      <c r="C3094" t="s">
        <v>80</v>
      </c>
      <c r="D3094" t="s">
        <v>82</v>
      </c>
      <c r="E3094" t="s">
        <v>155</v>
      </c>
      <c r="F3094" t="s">
        <v>8966</v>
      </c>
      <c r="G3094" t="s">
        <v>202</v>
      </c>
      <c r="H3094" t="s">
        <v>157</v>
      </c>
      <c r="I3094" t="s">
        <v>136</v>
      </c>
      <c r="J3094" t="s">
        <v>137</v>
      </c>
      <c r="K3094" t="s">
        <v>138</v>
      </c>
      <c r="L3094" t="s">
        <v>8967</v>
      </c>
      <c r="M3094" t="s">
        <v>8968</v>
      </c>
      <c r="N3094">
        <v>0.15361111099999999</v>
      </c>
      <c r="O3094">
        <v>0</v>
      </c>
      <c r="P3094">
        <v>410</v>
      </c>
      <c r="Q3094">
        <v>0</v>
      </c>
      <c r="R3094">
        <v>0</v>
      </c>
      <c r="S3094">
        <v>0</v>
      </c>
      <c r="T3094">
        <v>106</v>
      </c>
      <c r="U3094">
        <v>0</v>
      </c>
      <c r="V3094">
        <v>0</v>
      </c>
      <c r="W3094">
        <v>0</v>
      </c>
      <c r="X3094">
        <v>16.739805850564778</v>
      </c>
      <c r="Y3094">
        <v>0</v>
      </c>
      <c r="Z3094">
        <v>0</v>
      </c>
      <c r="AA3094">
        <v>0</v>
      </c>
      <c r="AB3094">
        <v>10.802867053110123</v>
      </c>
      <c r="AC3094">
        <v>0</v>
      </c>
      <c r="AD3094">
        <v>0</v>
      </c>
      <c r="AE3094">
        <v>27.542672903674902</v>
      </c>
    </row>
    <row r="3095" spans="1:31" x14ac:dyDescent="0.3">
      <c r="A3095">
        <v>2579252</v>
      </c>
      <c r="B3095">
        <v>1</v>
      </c>
      <c r="C3095" t="s">
        <v>81</v>
      </c>
      <c r="D3095" t="s">
        <v>112</v>
      </c>
      <c r="E3095" t="s">
        <v>147</v>
      </c>
      <c r="F3095" t="s">
        <v>3129</v>
      </c>
      <c r="G3095" t="s">
        <v>194</v>
      </c>
      <c r="H3095" t="s">
        <v>135</v>
      </c>
      <c r="I3095" t="s">
        <v>136</v>
      </c>
      <c r="J3095" t="s">
        <v>137</v>
      </c>
      <c r="K3095" t="s">
        <v>144</v>
      </c>
      <c r="L3095" t="s">
        <v>8969</v>
      </c>
      <c r="M3095" t="s">
        <v>8970</v>
      </c>
      <c r="N3095">
        <v>6.3633333329999999</v>
      </c>
      <c r="O3095">
        <v>3</v>
      </c>
      <c r="P3095">
        <v>446</v>
      </c>
      <c r="Q3095">
        <v>11</v>
      </c>
      <c r="R3095">
        <v>127</v>
      </c>
      <c r="S3095">
        <v>2</v>
      </c>
      <c r="T3095">
        <v>83</v>
      </c>
      <c r="U3095">
        <v>1</v>
      </c>
      <c r="V3095">
        <v>0</v>
      </c>
      <c r="W3095">
        <v>4.2620600419199999</v>
      </c>
      <c r="X3095">
        <v>449.89146611020789</v>
      </c>
      <c r="Y3095">
        <v>488.70608010612307</v>
      </c>
      <c r="Z3095">
        <v>278.5020864092416</v>
      </c>
      <c r="AA3095">
        <v>10.250192264443333</v>
      </c>
      <c r="AB3095">
        <v>156.38087857238105</v>
      </c>
      <c r="AC3095">
        <v>22.624949433615324</v>
      </c>
      <c r="AD3095">
        <v>0</v>
      </c>
      <c r="AE3095">
        <v>1410.6177129379323</v>
      </c>
    </row>
    <row r="3096" spans="1:31" x14ac:dyDescent="0.3">
      <c r="A3096">
        <v>2579358</v>
      </c>
      <c r="B3096">
        <v>1</v>
      </c>
      <c r="C3096" t="s">
        <v>80</v>
      </c>
      <c r="D3096" t="s">
        <v>83</v>
      </c>
      <c r="E3096" t="s">
        <v>184</v>
      </c>
      <c r="F3096" t="s">
        <v>8971</v>
      </c>
      <c r="G3096" t="s">
        <v>194</v>
      </c>
      <c r="H3096" t="s">
        <v>135</v>
      </c>
      <c r="I3096" t="s">
        <v>136</v>
      </c>
      <c r="J3096" t="s">
        <v>137</v>
      </c>
      <c r="K3096" t="s">
        <v>144</v>
      </c>
      <c r="L3096" t="s">
        <v>8972</v>
      </c>
      <c r="M3096" t="s">
        <v>8973</v>
      </c>
      <c r="N3096">
        <v>5.0066666660000001</v>
      </c>
      <c r="O3096">
        <v>0</v>
      </c>
      <c r="P3096">
        <v>484</v>
      </c>
      <c r="Q3096">
        <v>0</v>
      </c>
      <c r="R3096">
        <v>0</v>
      </c>
      <c r="S3096">
        <v>0</v>
      </c>
      <c r="T3096">
        <v>43</v>
      </c>
      <c r="U3096">
        <v>0</v>
      </c>
      <c r="V3096">
        <v>0</v>
      </c>
      <c r="W3096">
        <v>0</v>
      </c>
      <c r="X3096">
        <v>513.74990346749632</v>
      </c>
      <c r="Y3096">
        <v>0</v>
      </c>
      <c r="Z3096">
        <v>0</v>
      </c>
      <c r="AA3096">
        <v>0</v>
      </c>
      <c r="AB3096">
        <v>170.22946265241981</v>
      </c>
      <c r="AC3096">
        <v>0</v>
      </c>
      <c r="AD3096">
        <v>0</v>
      </c>
      <c r="AE3096">
        <v>683.97936611991611</v>
      </c>
    </row>
    <row r="3097" spans="1:31" x14ac:dyDescent="0.3">
      <c r="A3097">
        <v>2579504</v>
      </c>
      <c r="B3097">
        <v>1</v>
      </c>
      <c r="C3097" t="s">
        <v>80</v>
      </c>
      <c r="D3097" t="s">
        <v>104</v>
      </c>
      <c r="E3097" t="s">
        <v>166</v>
      </c>
      <c r="F3097" t="s">
        <v>8974</v>
      </c>
      <c r="G3097" t="s">
        <v>311</v>
      </c>
      <c r="H3097" t="s">
        <v>157</v>
      </c>
      <c r="I3097" t="s">
        <v>136</v>
      </c>
      <c r="J3097" t="s">
        <v>3</v>
      </c>
      <c r="K3097" t="s">
        <v>138</v>
      </c>
      <c r="L3097" t="s">
        <v>8975</v>
      </c>
      <c r="M3097" t="s">
        <v>8976</v>
      </c>
      <c r="N3097">
        <v>2.241944444</v>
      </c>
      <c r="O3097">
        <v>0</v>
      </c>
      <c r="P3097">
        <v>1</v>
      </c>
      <c r="Q3097">
        <v>0</v>
      </c>
      <c r="R3097">
        <v>0</v>
      </c>
      <c r="S3097">
        <v>0</v>
      </c>
      <c r="T3097">
        <v>1</v>
      </c>
      <c r="U3097">
        <v>0</v>
      </c>
      <c r="V3097">
        <v>0</v>
      </c>
      <c r="W3097">
        <v>0</v>
      </c>
      <c r="X3097">
        <v>2.6151185170674203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2.6151185170674203</v>
      </c>
    </row>
    <row r="3098" spans="1:31" x14ac:dyDescent="0.3">
      <c r="A3098">
        <v>2579258</v>
      </c>
      <c r="B3098">
        <v>1</v>
      </c>
      <c r="C3098" t="s">
        <v>80</v>
      </c>
      <c r="D3098" t="s">
        <v>103</v>
      </c>
      <c r="E3098" t="s">
        <v>147</v>
      </c>
      <c r="F3098" t="s">
        <v>8977</v>
      </c>
      <c r="G3098" t="s">
        <v>194</v>
      </c>
      <c r="H3098" t="s">
        <v>135</v>
      </c>
      <c r="I3098" t="s">
        <v>136</v>
      </c>
      <c r="J3098" t="s">
        <v>137</v>
      </c>
      <c r="K3098" t="s">
        <v>144</v>
      </c>
      <c r="L3098" t="s">
        <v>8978</v>
      </c>
      <c r="M3098" t="s">
        <v>8979</v>
      </c>
      <c r="N3098">
        <v>5.4</v>
      </c>
      <c r="O3098">
        <v>0</v>
      </c>
      <c r="P3098">
        <v>9</v>
      </c>
      <c r="Q3098">
        <v>36</v>
      </c>
      <c r="R3098">
        <v>85</v>
      </c>
      <c r="S3098">
        <v>14</v>
      </c>
      <c r="T3098">
        <v>23</v>
      </c>
      <c r="U3098">
        <v>5</v>
      </c>
      <c r="V3098">
        <v>0</v>
      </c>
      <c r="W3098">
        <v>0</v>
      </c>
      <c r="X3098">
        <v>8.5031630414496231</v>
      </c>
      <c r="Y3098">
        <v>515.53135051388563</v>
      </c>
      <c r="Z3098">
        <v>821.29794425710077</v>
      </c>
      <c r="AA3098">
        <v>1334.8745525920303</v>
      </c>
      <c r="AB3098">
        <v>343.4400548898214</v>
      </c>
      <c r="AC3098">
        <v>5712.6420809724141</v>
      </c>
      <c r="AD3098">
        <v>0</v>
      </c>
      <c r="AE3098">
        <v>8736.289146266703</v>
      </c>
    </row>
    <row r="3099" spans="1:31" x14ac:dyDescent="0.3">
      <c r="A3099">
        <v>2579481</v>
      </c>
      <c r="B3099">
        <v>1</v>
      </c>
      <c r="C3099" t="s">
        <v>80</v>
      </c>
      <c r="D3099" t="s">
        <v>93</v>
      </c>
      <c r="E3099" t="s">
        <v>166</v>
      </c>
      <c r="F3099" t="s">
        <v>8980</v>
      </c>
      <c r="G3099" t="s">
        <v>198</v>
      </c>
      <c r="H3099" t="s">
        <v>157</v>
      </c>
      <c r="I3099" t="s">
        <v>136</v>
      </c>
      <c r="J3099" t="s">
        <v>137</v>
      </c>
      <c r="K3099" t="s">
        <v>138</v>
      </c>
      <c r="L3099" t="s">
        <v>8981</v>
      </c>
      <c r="M3099" t="s">
        <v>8982</v>
      </c>
      <c r="N3099">
        <v>0.71305555499999995</v>
      </c>
      <c r="O3099">
        <v>0</v>
      </c>
      <c r="P3099">
        <v>1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5.3843163115874998E-3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5.3843163115874998E-3</v>
      </c>
    </row>
    <row r="3100" spans="1:31" x14ac:dyDescent="0.3">
      <c r="A3100">
        <v>2579693</v>
      </c>
      <c r="B3100">
        <v>1</v>
      </c>
      <c r="C3100" t="s">
        <v>80</v>
      </c>
      <c r="D3100" t="s">
        <v>100</v>
      </c>
      <c r="E3100" t="s">
        <v>147</v>
      </c>
      <c r="F3100" t="s">
        <v>1111</v>
      </c>
      <c r="G3100" t="s">
        <v>134</v>
      </c>
      <c r="H3100" t="s">
        <v>135</v>
      </c>
      <c r="I3100" t="s">
        <v>136</v>
      </c>
      <c r="J3100" t="s">
        <v>137</v>
      </c>
      <c r="K3100" t="s">
        <v>138</v>
      </c>
      <c r="L3100" t="s">
        <v>8983</v>
      </c>
      <c r="M3100" t="s">
        <v>8984</v>
      </c>
      <c r="N3100">
        <v>0.97722222199999997</v>
      </c>
      <c r="O3100">
        <v>1</v>
      </c>
      <c r="P3100">
        <v>28</v>
      </c>
      <c r="Q3100">
        <v>4</v>
      </c>
      <c r="R3100">
        <v>31</v>
      </c>
      <c r="S3100">
        <v>18</v>
      </c>
      <c r="T3100">
        <v>15</v>
      </c>
      <c r="U3100">
        <v>1</v>
      </c>
      <c r="V3100">
        <v>0</v>
      </c>
      <c r="W3100">
        <v>0.87025909859204342</v>
      </c>
      <c r="X3100">
        <v>8.3405162530031589</v>
      </c>
      <c r="Y3100">
        <v>12.963866167202271</v>
      </c>
      <c r="Z3100">
        <v>56.869045763362116</v>
      </c>
      <c r="AA3100">
        <v>52.212016355711981</v>
      </c>
      <c r="AB3100">
        <v>13.64439332585272</v>
      </c>
      <c r="AC3100">
        <v>11.7701655157394</v>
      </c>
      <c r="AD3100">
        <v>0</v>
      </c>
      <c r="AE3100">
        <v>156.6702624794637</v>
      </c>
    </row>
    <row r="3101" spans="1:31" x14ac:dyDescent="0.3">
      <c r="A3101">
        <v>2579169</v>
      </c>
      <c r="B3101">
        <v>1</v>
      </c>
      <c r="C3101" t="s">
        <v>81</v>
      </c>
      <c r="D3101" t="s">
        <v>115</v>
      </c>
      <c r="E3101" t="s">
        <v>171</v>
      </c>
      <c r="F3101" t="s">
        <v>8985</v>
      </c>
      <c r="G3101" t="s">
        <v>190</v>
      </c>
      <c r="H3101" t="s">
        <v>157</v>
      </c>
      <c r="I3101" t="s">
        <v>136</v>
      </c>
      <c r="J3101" t="s">
        <v>137</v>
      </c>
      <c r="K3101" t="s">
        <v>138</v>
      </c>
      <c r="L3101" t="s">
        <v>8986</v>
      </c>
      <c r="M3101" t="s">
        <v>8987</v>
      </c>
      <c r="N3101">
        <v>2.3152777769999999</v>
      </c>
      <c r="O3101">
        <v>0</v>
      </c>
      <c r="P3101">
        <v>11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3.7151484960483212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3.7151484960483212</v>
      </c>
    </row>
    <row r="3102" spans="1:31" x14ac:dyDescent="0.3">
      <c r="A3102">
        <v>2579195</v>
      </c>
      <c r="B3102">
        <v>1</v>
      </c>
      <c r="C3102" t="s">
        <v>81</v>
      </c>
      <c r="D3102" t="s">
        <v>118</v>
      </c>
      <c r="E3102" t="s">
        <v>166</v>
      </c>
      <c r="F3102" t="s">
        <v>8988</v>
      </c>
      <c r="G3102" t="s">
        <v>168</v>
      </c>
      <c r="H3102" t="s">
        <v>157</v>
      </c>
      <c r="I3102" t="s">
        <v>136</v>
      </c>
      <c r="J3102" t="s">
        <v>137</v>
      </c>
      <c r="K3102" t="s">
        <v>138</v>
      </c>
      <c r="L3102" t="s">
        <v>8989</v>
      </c>
      <c r="M3102" t="s">
        <v>8990</v>
      </c>
      <c r="N3102">
        <v>0.78222222200000002</v>
      </c>
      <c r="O3102">
        <v>0</v>
      </c>
      <c r="P3102">
        <v>1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0.16428403384936666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0.16428403384936666</v>
      </c>
    </row>
    <row r="3103" spans="1:31" x14ac:dyDescent="0.3">
      <c r="A3103">
        <v>2579673</v>
      </c>
      <c r="B3103">
        <v>1</v>
      </c>
      <c r="C3103" t="s">
        <v>80</v>
      </c>
      <c r="D3103" t="s">
        <v>97</v>
      </c>
      <c r="E3103" t="s">
        <v>184</v>
      </c>
      <c r="F3103" t="s">
        <v>8991</v>
      </c>
      <c r="G3103" t="s">
        <v>149</v>
      </c>
      <c r="H3103" t="s">
        <v>135</v>
      </c>
      <c r="I3103" t="s">
        <v>136</v>
      </c>
      <c r="J3103" t="s">
        <v>137</v>
      </c>
      <c r="K3103" t="s">
        <v>138</v>
      </c>
      <c r="L3103" t="s">
        <v>8992</v>
      </c>
      <c r="M3103" t="s">
        <v>8993</v>
      </c>
      <c r="N3103">
        <v>3.8905555550000002</v>
      </c>
      <c r="O3103">
        <v>0</v>
      </c>
      <c r="P3103">
        <v>153</v>
      </c>
      <c r="Q3103">
        <v>0</v>
      </c>
      <c r="R3103">
        <v>10</v>
      </c>
      <c r="S3103">
        <v>0</v>
      </c>
      <c r="T3103">
        <v>31</v>
      </c>
      <c r="U3103">
        <v>0</v>
      </c>
      <c r="V3103">
        <v>0</v>
      </c>
      <c r="W3103">
        <v>0</v>
      </c>
      <c r="X3103">
        <v>148.7447033538532</v>
      </c>
      <c r="Y3103">
        <v>0</v>
      </c>
      <c r="Z3103">
        <v>7.2441364489101598</v>
      </c>
      <c r="AA3103">
        <v>0</v>
      </c>
      <c r="AB3103">
        <v>21.1430196259195</v>
      </c>
      <c r="AC3103">
        <v>0</v>
      </c>
      <c r="AD3103">
        <v>0</v>
      </c>
      <c r="AE3103">
        <v>177.13185942868284</v>
      </c>
    </row>
    <row r="3104" spans="1:31" x14ac:dyDescent="0.3">
      <c r="A3104">
        <v>2579381</v>
      </c>
      <c r="B3104">
        <v>1</v>
      </c>
      <c r="C3104" t="s">
        <v>81</v>
      </c>
      <c r="D3104" t="s">
        <v>123</v>
      </c>
      <c r="E3104" t="s">
        <v>155</v>
      </c>
      <c r="F3104" t="s">
        <v>8994</v>
      </c>
      <c r="G3104" t="s">
        <v>206</v>
      </c>
      <c r="H3104" t="s">
        <v>157</v>
      </c>
      <c r="I3104" t="s">
        <v>136</v>
      </c>
      <c r="J3104" t="s">
        <v>137</v>
      </c>
      <c r="K3104" t="s">
        <v>138</v>
      </c>
      <c r="L3104" t="s">
        <v>8995</v>
      </c>
      <c r="M3104" t="s">
        <v>8996</v>
      </c>
      <c r="N3104">
        <v>2.2433333329999998</v>
      </c>
      <c r="O3104">
        <v>0</v>
      </c>
      <c r="P3104">
        <v>2</v>
      </c>
      <c r="Q3104">
        <v>0</v>
      </c>
      <c r="R3104">
        <v>8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0.18256415808578669</v>
      </c>
      <c r="Y3104">
        <v>0</v>
      </c>
      <c r="Z3104">
        <v>27.030929143854042</v>
      </c>
      <c r="AA3104">
        <v>0</v>
      </c>
      <c r="AB3104">
        <v>0</v>
      </c>
      <c r="AC3104">
        <v>0</v>
      </c>
      <c r="AD3104">
        <v>0</v>
      </c>
      <c r="AE3104">
        <v>27.213493301939828</v>
      </c>
    </row>
    <row r="3105" spans="1:31" x14ac:dyDescent="0.3">
      <c r="A3105">
        <v>2579610</v>
      </c>
      <c r="B3105">
        <v>1</v>
      </c>
      <c r="C3105" t="s">
        <v>80</v>
      </c>
      <c r="D3105" t="s">
        <v>96</v>
      </c>
      <c r="E3105" t="s">
        <v>166</v>
      </c>
      <c r="F3105" t="s">
        <v>8997</v>
      </c>
      <c r="G3105" t="s">
        <v>168</v>
      </c>
      <c r="H3105" t="s">
        <v>157</v>
      </c>
      <c r="I3105" t="s">
        <v>136</v>
      </c>
      <c r="J3105" t="s">
        <v>137</v>
      </c>
      <c r="K3105" t="s">
        <v>138</v>
      </c>
      <c r="L3105" t="s">
        <v>8998</v>
      </c>
      <c r="M3105" t="s">
        <v>8999</v>
      </c>
      <c r="N3105">
        <v>3.21</v>
      </c>
      <c r="O3105">
        <v>0</v>
      </c>
      <c r="P3105">
        <v>1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0.76928690345860518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0.76928690345860518</v>
      </c>
    </row>
    <row r="3106" spans="1:31" x14ac:dyDescent="0.3">
      <c r="A3106">
        <v>2579779</v>
      </c>
      <c r="B3106">
        <v>1</v>
      </c>
      <c r="C3106" t="s">
        <v>80</v>
      </c>
      <c r="D3106" t="s">
        <v>99</v>
      </c>
      <c r="E3106" t="s">
        <v>166</v>
      </c>
      <c r="F3106" t="s">
        <v>9000</v>
      </c>
      <c r="G3106" t="s">
        <v>168</v>
      </c>
      <c r="H3106" t="s">
        <v>157</v>
      </c>
      <c r="I3106" t="s">
        <v>136</v>
      </c>
      <c r="J3106" t="s">
        <v>137</v>
      </c>
      <c r="K3106" t="s">
        <v>138</v>
      </c>
      <c r="L3106" t="s">
        <v>9001</v>
      </c>
      <c r="M3106" t="s">
        <v>9002</v>
      </c>
      <c r="N3106">
        <v>1.1483333330000001</v>
      </c>
      <c r="O3106">
        <v>0</v>
      </c>
      <c r="P3106">
        <v>2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0.16674244019874002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0.16674244019874002</v>
      </c>
    </row>
    <row r="3107" spans="1:31" x14ac:dyDescent="0.3">
      <c r="A3107">
        <v>2579278</v>
      </c>
      <c r="B3107">
        <v>1</v>
      </c>
      <c r="C3107" t="s">
        <v>80</v>
      </c>
      <c r="D3107" t="s">
        <v>83</v>
      </c>
      <c r="E3107" t="s">
        <v>166</v>
      </c>
      <c r="F3107" t="s">
        <v>9003</v>
      </c>
      <c r="G3107" t="s">
        <v>181</v>
      </c>
      <c r="H3107" t="s">
        <v>157</v>
      </c>
      <c r="I3107" t="s">
        <v>136</v>
      </c>
      <c r="J3107" t="s">
        <v>137</v>
      </c>
      <c r="K3107" t="s">
        <v>138</v>
      </c>
      <c r="L3107" t="s">
        <v>9004</v>
      </c>
      <c r="M3107" t="s">
        <v>9005</v>
      </c>
      <c r="N3107">
        <v>3.4277777770000002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1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</row>
    <row r="3108" spans="1:31" x14ac:dyDescent="0.3">
      <c r="A3108">
        <v>2579301</v>
      </c>
      <c r="B3108">
        <v>1</v>
      </c>
      <c r="C3108" t="s">
        <v>80</v>
      </c>
      <c r="D3108" t="s">
        <v>91</v>
      </c>
      <c r="E3108" t="s">
        <v>141</v>
      </c>
      <c r="F3108" t="s">
        <v>4571</v>
      </c>
      <c r="G3108" t="s">
        <v>318</v>
      </c>
      <c r="H3108" t="s">
        <v>135</v>
      </c>
      <c r="I3108" t="s">
        <v>136</v>
      </c>
      <c r="J3108" t="s">
        <v>137</v>
      </c>
      <c r="K3108" t="s">
        <v>138</v>
      </c>
      <c r="L3108" t="s">
        <v>9006</v>
      </c>
      <c r="M3108" t="s">
        <v>9007</v>
      </c>
      <c r="N3108">
        <v>0.99444444399999998</v>
      </c>
      <c r="O3108">
        <v>1</v>
      </c>
      <c r="P3108">
        <v>42</v>
      </c>
      <c r="Q3108">
        <v>21</v>
      </c>
      <c r="R3108">
        <v>278</v>
      </c>
      <c r="S3108">
        <v>14</v>
      </c>
      <c r="T3108">
        <v>64</v>
      </c>
      <c r="U3108">
        <v>1</v>
      </c>
      <c r="V3108">
        <v>0</v>
      </c>
      <c r="W3108">
        <v>1.5474488755139888</v>
      </c>
      <c r="X3108">
        <v>11.0722940574215</v>
      </c>
      <c r="Y3108">
        <v>82.77165174270074</v>
      </c>
      <c r="Z3108">
        <v>252.37669223948706</v>
      </c>
      <c r="AA3108">
        <v>298.16884448798123</v>
      </c>
      <c r="AB3108">
        <v>69.16310563584743</v>
      </c>
      <c r="AC3108">
        <v>3.5619455163654319</v>
      </c>
      <c r="AD3108">
        <v>0</v>
      </c>
      <c r="AE3108">
        <v>718.66198255531731</v>
      </c>
    </row>
    <row r="3109" spans="1:31" x14ac:dyDescent="0.3">
      <c r="A3109">
        <v>2579092</v>
      </c>
      <c r="B3109">
        <v>1</v>
      </c>
      <c r="C3109" t="s">
        <v>81</v>
      </c>
      <c r="D3109" t="s">
        <v>123</v>
      </c>
      <c r="E3109" t="s">
        <v>184</v>
      </c>
      <c r="F3109" t="s">
        <v>9008</v>
      </c>
      <c r="G3109" t="s">
        <v>149</v>
      </c>
      <c r="H3109" t="s">
        <v>135</v>
      </c>
      <c r="I3109" t="s">
        <v>136</v>
      </c>
      <c r="J3109" t="s">
        <v>137</v>
      </c>
      <c r="K3109" t="s">
        <v>138</v>
      </c>
      <c r="L3109" t="s">
        <v>9009</v>
      </c>
      <c r="M3109" t="s">
        <v>9010</v>
      </c>
      <c r="N3109">
        <v>5.0183333330000002</v>
      </c>
      <c r="O3109">
        <v>1</v>
      </c>
      <c r="P3109">
        <v>4</v>
      </c>
      <c r="Q3109">
        <v>31</v>
      </c>
      <c r="R3109">
        <v>53</v>
      </c>
      <c r="S3109">
        <v>0</v>
      </c>
      <c r="T3109">
        <v>4</v>
      </c>
      <c r="U3109">
        <v>0</v>
      </c>
      <c r="V3109">
        <v>0</v>
      </c>
      <c r="W3109">
        <v>14.381308803623194</v>
      </c>
      <c r="X3109">
        <v>26.433271664178768</v>
      </c>
      <c r="Y3109">
        <v>309.4614480121179</v>
      </c>
      <c r="Z3109">
        <v>296.5942339562676</v>
      </c>
      <c r="AA3109">
        <v>0</v>
      </c>
      <c r="AB3109">
        <v>17.474325203456839</v>
      </c>
      <c r="AC3109">
        <v>0</v>
      </c>
      <c r="AD3109">
        <v>0</v>
      </c>
      <c r="AE3109">
        <v>664.34458763964426</v>
      </c>
    </row>
    <row r="3110" spans="1:31" x14ac:dyDescent="0.3">
      <c r="A3110">
        <v>2579756</v>
      </c>
      <c r="B3110">
        <v>1</v>
      </c>
      <c r="C3110" t="s">
        <v>81</v>
      </c>
      <c r="D3110" t="s">
        <v>123</v>
      </c>
      <c r="E3110" t="s">
        <v>171</v>
      </c>
      <c r="F3110" t="s">
        <v>9011</v>
      </c>
      <c r="G3110" t="s">
        <v>202</v>
      </c>
      <c r="H3110" t="s">
        <v>157</v>
      </c>
      <c r="I3110" t="s">
        <v>136</v>
      </c>
      <c r="J3110" t="s">
        <v>137</v>
      </c>
      <c r="K3110" t="s">
        <v>138</v>
      </c>
      <c r="L3110" t="s">
        <v>9012</v>
      </c>
      <c r="M3110" t="s">
        <v>9013</v>
      </c>
      <c r="N3110">
        <v>0.83944444399999996</v>
      </c>
      <c r="O3110">
        <v>0</v>
      </c>
      <c r="P3110">
        <v>117</v>
      </c>
      <c r="Q3110">
        <v>0</v>
      </c>
      <c r="R3110">
        <v>2</v>
      </c>
      <c r="S3110">
        <v>0</v>
      </c>
      <c r="T3110">
        <v>7</v>
      </c>
      <c r="U3110">
        <v>0</v>
      </c>
      <c r="V3110">
        <v>0</v>
      </c>
      <c r="W3110">
        <v>0</v>
      </c>
      <c r="X3110">
        <v>17.595912490569532</v>
      </c>
      <c r="Y3110">
        <v>0</v>
      </c>
      <c r="Z3110">
        <v>1.8497871608438334E-2</v>
      </c>
      <c r="AA3110">
        <v>0</v>
      </c>
      <c r="AB3110">
        <v>3.5932030494391993</v>
      </c>
      <c r="AC3110">
        <v>0</v>
      </c>
      <c r="AD3110">
        <v>0</v>
      </c>
      <c r="AE3110">
        <v>21.207613411617171</v>
      </c>
    </row>
    <row r="3111" spans="1:31" x14ac:dyDescent="0.3">
      <c r="A3111">
        <v>2579069</v>
      </c>
      <c r="B3111">
        <v>1</v>
      </c>
      <c r="C3111" t="s">
        <v>80</v>
      </c>
      <c r="D3111" t="s">
        <v>82</v>
      </c>
      <c r="E3111" t="s">
        <v>175</v>
      </c>
      <c r="F3111" t="s">
        <v>9014</v>
      </c>
      <c r="G3111" t="s">
        <v>190</v>
      </c>
      <c r="H3111" t="s">
        <v>157</v>
      </c>
      <c r="I3111" t="s">
        <v>136</v>
      </c>
      <c r="J3111" t="s">
        <v>137</v>
      </c>
      <c r="K3111" t="s">
        <v>138</v>
      </c>
      <c r="L3111" t="s">
        <v>9015</v>
      </c>
      <c r="M3111" t="s">
        <v>9016</v>
      </c>
      <c r="N3111">
        <v>2.6952777769999998</v>
      </c>
      <c r="O3111">
        <v>0</v>
      </c>
      <c r="P3111">
        <v>68</v>
      </c>
      <c r="Q3111">
        <v>0</v>
      </c>
      <c r="R3111">
        <v>0</v>
      </c>
      <c r="S3111">
        <v>0</v>
      </c>
      <c r="T3111">
        <v>19</v>
      </c>
      <c r="U3111">
        <v>0</v>
      </c>
      <c r="V3111">
        <v>0</v>
      </c>
      <c r="W3111">
        <v>0</v>
      </c>
      <c r="X3111">
        <v>49.852500175551505</v>
      </c>
      <c r="Y3111">
        <v>0</v>
      </c>
      <c r="Z3111">
        <v>0</v>
      </c>
      <c r="AA3111">
        <v>0</v>
      </c>
      <c r="AB3111">
        <v>61.340122979623104</v>
      </c>
      <c r="AC3111">
        <v>0</v>
      </c>
      <c r="AD3111">
        <v>0</v>
      </c>
      <c r="AE3111">
        <v>111.1926231551746</v>
      </c>
    </row>
    <row r="3112" spans="1:31" x14ac:dyDescent="0.3">
      <c r="A3112">
        <v>2579710</v>
      </c>
      <c r="B3112">
        <v>1</v>
      </c>
      <c r="C3112" t="s">
        <v>80</v>
      </c>
      <c r="D3112" t="s">
        <v>100</v>
      </c>
      <c r="E3112" t="s">
        <v>166</v>
      </c>
      <c r="F3112" t="s">
        <v>9017</v>
      </c>
      <c r="G3112" t="s">
        <v>168</v>
      </c>
      <c r="H3112" t="s">
        <v>157</v>
      </c>
      <c r="I3112" t="s">
        <v>136</v>
      </c>
      <c r="J3112" t="s">
        <v>137</v>
      </c>
      <c r="K3112" t="s">
        <v>138</v>
      </c>
      <c r="L3112" t="s">
        <v>9018</v>
      </c>
      <c r="M3112" t="s">
        <v>9019</v>
      </c>
      <c r="N3112">
        <v>1.1599999999999999</v>
      </c>
      <c r="O3112">
        <v>0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0.34541046464555836</v>
      </c>
      <c r="AA3112">
        <v>0</v>
      </c>
      <c r="AB3112">
        <v>0</v>
      </c>
      <c r="AC3112">
        <v>0</v>
      </c>
      <c r="AD3112">
        <v>0</v>
      </c>
      <c r="AE3112">
        <v>0.34541046464555836</v>
      </c>
    </row>
    <row r="3113" spans="1:31" x14ac:dyDescent="0.3">
      <c r="A3113">
        <v>2579441</v>
      </c>
      <c r="B3113">
        <v>1</v>
      </c>
      <c r="C3113" t="s">
        <v>80</v>
      </c>
      <c r="D3113" t="s">
        <v>98</v>
      </c>
      <c r="E3113" t="s">
        <v>171</v>
      </c>
      <c r="F3113" t="s">
        <v>9020</v>
      </c>
      <c r="G3113" t="s">
        <v>190</v>
      </c>
      <c r="H3113" t="s">
        <v>157</v>
      </c>
      <c r="I3113" t="s">
        <v>136</v>
      </c>
      <c r="J3113" t="s">
        <v>137</v>
      </c>
      <c r="K3113" t="s">
        <v>138</v>
      </c>
      <c r="L3113" t="s">
        <v>9021</v>
      </c>
      <c r="M3113" t="s">
        <v>9022</v>
      </c>
      <c r="N3113">
        <v>2.5836111110000002</v>
      </c>
      <c r="O3113">
        <v>0</v>
      </c>
      <c r="P3113">
        <v>0</v>
      </c>
      <c r="Q3113">
        <v>0</v>
      </c>
      <c r="R3113">
        <v>6</v>
      </c>
      <c r="S3113">
        <v>0</v>
      </c>
      <c r="T3113">
        <v>5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9.149213175513653</v>
      </c>
      <c r="AA3113">
        <v>0</v>
      </c>
      <c r="AB3113">
        <v>51.86447102292405</v>
      </c>
      <c r="AC3113">
        <v>0</v>
      </c>
      <c r="AD3113">
        <v>0</v>
      </c>
      <c r="AE3113">
        <v>61.013684198437701</v>
      </c>
    </row>
    <row r="3114" spans="1:31" x14ac:dyDescent="0.3">
      <c r="A3114">
        <v>2579547</v>
      </c>
      <c r="B3114">
        <v>1</v>
      </c>
      <c r="C3114" t="s">
        <v>80</v>
      </c>
      <c r="D3114" t="s">
        <v>110</v>
      </c>
      <c r="E3114" t="s">
        <v>141</v>
      </c>
      <c r="F3114" t="s">
        <v>9023</v>
      </c>
      <c r="G3114" t="s">
        <v>134</v>
      </c>
      <c r="H3114" t="s">
        <v>135</v>
      </c>
      <c r="I3114" t="s">
        <v>136</v>
      </c>
      <c r="J3114" t="s">
        <v>137</v>
      </c>
      <c r="K3114" t="s">
        <v>138</v>
      </c>
      <c r="L3114" t="s">
        <v>9024</v>
      </c>
      <c r="M3114" t="s">
        <v>9025</v>
      </c>
      <c r="N3114">
        <v>0.22055555499999999</v>
      </c>
      <c r="O3114">
        <v>0</v>
      </c>
      <c r="P3114">
        <v>0</v>
      </c>
      <c r="Q3114">
        <v>0</v>
      </c>
      <c r="R3114">
        <v>0</v>
      </c>
      <c r="S3114">
        <v>1</v>
      </c>
      <c r="T3114">
        <v>3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160.6242757419528</v>
      </c>
      <c r="AB3114">
        <v>10.643965418391701</v>
      </c>
      <c r="AC3114">
        <v>0</v>
      </c>
      <c r="AD3114">
        <v>0</v>
      </c>
      <c r="AE3114">
        <v>171.2682411603445</v>
      </c>
    </row>
    <row r="3115" spans="1:31" x14ac:dyDescent="0.3">
      <c r="A3115">
        <v>2579670</v>
      </c>
      <c r="B3115">
        <v>1</v>
      </c>
      <c r="C3115" t="s">
        <v>80</v>
      </c>
      <c r="D3115" t="s">
        <v>109</v>
      </c>
      <c r="E3115" t="s">
        <v>171</v>
      </c>
      <c r="F3115" t="s">
        <v>9026</v>
      </c>
      <c r="G3115" t="s">
        <v>190</v>
      </c>
      <c r="H3115" t="s">
        <v>157</v>
      </c>
      <c r="I3115" t="s">
        <v>136</v>
      </c>
      <c r="J3115" t="s">
        <v>137</v>
      </c>
      <c r="K3115" t="s">
        <v>138</v>
      </c>
      <c r="L3115" t="s">
        <v>9027</v>
      </c>
      <c r="M3115" t="s">
        <v>9028</v>
      </c>
      <c r="N3115">
        <v>0.91472222199999997</v>
      </c>
      <c r="O3115">
        <v>0</v>
      </c>
      <c r="P3115">
        <v>7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1.1313186598061817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1.1313186598061817</v>
      </c>
    </row>
    <row r="3116" spans="1:31" x14ac:dyDescent="0.3">
      <c r="A3116">
        <v>2579341</v>
      </c>
      <c r="B3116">
        <v>1</v>
      </c>
      <c r="C3116" t="s">
        <v>81</v>
      </c>
      <c r="D3116" t="s">
        <v>118</v>
      </c>
      <c r="E3116" t="s">
        <v>184</v>
      </c>
      <c r="F3116" t="s">
        <v>9029</v>
      </c>
      <c r="G3116" t="s">
        <v>301</v>
      </c>
      <c r="H3116" t="s">
        <v>135</v>
      </c>
      <c r="I3116" t="s">
        <v>136</v>
      </c>
      <c r="J3116" t="s">
        <v>137</v>
      </c>
      <c r="K3116" t="s">
        <v>144</v>
      </c>
      <c r="L3116" t="s">
        <v>9030</v>
      </c>
      <c r="M3116" t="s">
        <v>9031</v>
      </c>
      <c r="N3116">
        <v>5.323611111</v>
      </c>
      <c r="O3116">
        <v>0</v>
      </c>
      <c r="P3116">
        <v>327</v>
      </c>
      <c r="Q3116">
        <v>0</v>
      </c>
      <c r="R3116">
        <v>2</v>
      </c>
      <c r="S3116">
        <v>0</v>
      </c>
      <c r="T3116">
        <v>23</v>
      </c>
      <c r="U3116">
        <v>0</v>
      </c>
      <c r="V3116">
        <v>0</v>
      </c>
      <c r="W3116">
        <v>0</v>
      </c>
      <c r="X3116">
        <v>327.12876977442812</v>
      </c>
      <c r="Y3116">
        <v>0</v>
      </c>
      <c r="Z3116">
        <v>125.0332865475915</v>
      </c>
      <c r="AA3116">
        <v>0</v>
      </c>
      <c r="AB3116">
        <v>270.73250590791997</v>
      </c>
      <c r="AC3116">
        <v>0</v>
      </c>
      <c r="AD3116">
        <v>0</v>
      </c>
      <c r="AE3116">
        <v>722.89456222993954</v>
      </c>
    </row>
    <row r="3117" spans="1:31" x14ac:dyDescent="0.3">
      <c r="A3117">
        <v>2579690</v>
      </c>
      <c r="B3117">
        <v>1</v>
      </c>
      <c r="C3117" t="s">
        <v>80</v>
      </c>
      <c r="D3117" t="s">
        <v>96</v>
      </c>
      <c r="E3117" t="s">
        <v>166</v>
      </c>
      <c r="F3117" t="s">
        <v>9032</v>
      </c>
      <c r="G3117" t="s">
        <v>168</v>
      </c>
      <c r="H3117" t="s">
        <v>157</v>
      </c>
      <c r="I3117" t="s">
        <v>136</v>
      </c>
      <c r="J3117" t="s">
        <v>137</v>
      </c>
      <c r="K3117" t="s">
        <v>138</v>
      </c>
      <c r="L3117" t="s">
        <v>9033</v>
      </c>
      <c r="M3117" t="s">
        <v>9034</v>
      </c>
      <c r="N3117">
        <v>1.7211111109999999</v>
      </c>
      <c r="O3117">
        <v>0</v>
      </c>
      <c r="P3117">
        <v>1</v>
      </c>
      <c r="Q3117">
        <v>0</v>
      </c>
      <c r="R3117">
        <v>0</v>
      </c>
      <c r="S3117">
        <v>0</v>
      </c>
      <c r="T3117">
        <v>1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</row>
    <row r="3118" spans="1:31" x14ac:dyDescent="0.3">
      <c r="A3118">
        <v>2579172</v>
      </c>
      <c r="B3118">
        <v>1</v>
      </c>
      <c r="C3118" t="s">
        <v>81</v>
      </c>
      <c r="D3118" t="s">
        <v>112</v>
      </c>
      <c r="E3118" t="s">
        <v>147</v>
      </c>
      <c r="F3118" t="s">
        <v>6398</v>
      </c>
      <c r="G3118" t="s">
        <v>134</v>
      </c>
      <c r="H3118" t="s">
        <v>135</v>
      </c>
      <c r="I3118" t="s">
        <v>136</v>
      </c>
      <c r="J3118" t="s">
        <v>137</v>
      </c>
      <c r="K3118" t="s">
        <v>138</v>
      </c>
      <c r="L3118" t="s">
        <v>9035</v>
      </c>
      <c r="M3118" t="s">
        <v>9036</v>
      </c>
      <c r="N3118">
        <v>1.838333333</v>
      </c>
      <c r="O3118">
        <v>0</v>
      </c>
      <c r="P3118">
        <v>587</v>
      </c>
      <c r="Q3118">
        <v>30</v>
      </c>
      <c r="R3118">
        <v>22</v>
      </c>
      <c r="S3118">
        <v>1</v>
      </c>
      <c r="T3118">
        <v>211</v>
      </c>
      <c r="U3118">
        <v>0</v>
      </c>
      <c r="V3118">
        <v>1</v>
      </c>
      <c r="W3118">
        <v>0</v>
      </c>
      <c r="X3118">
        <v>142.66850490087421</v>
      </c>
      <c r="Y3118">
        <v>18.130781049834518</v>
      </c>
      <c r="Z3118">
        <v>17.409008066761764</v>
      </c>
      <c r="AA3118">
        <v>0.2854770716724167</v>
      </c>
      <c r="AB3118">
        <v>125.5364104840734</v>
      </c>
      <c r="AC3118">
        <v>0</v>
      </c>
      <c r="AD3118">
        <v>2.5103251786938339</v>
      </c>
      <c r="AE3118">
        <v>306.54050675191013</v>
      </c>
    </row>
    <row r="3119" spans="1:31" x14ac:dyDescent="0.3">
      <c r="A3119">
        <v>2579235</v>
      </c>
      <c r="B3119">
        <v>1</v>
      </c>
      <c r="C3119" t="s">
        <v>80</v>
      </c>
      <c r="D3119" t="s">
        <v>103</v>
      </c>
      <c r="E3119" t="s">
        <v>175</v>
      </c>
      <c r="F3119" t="s">
        <v>9037</v>
      </c>
      <c r="G3119" t="s">
        <v>1531</v>
      </c>
      <c r="H3119" t="s">
        <v>157</v>
      </c>
      <c r="I3119" t="s">
        <v>136</v>
      </c>
      <c r="J3119" t="s">
        <v>137</v>
      </c>
      <c r="K3119" t="s">
        <v>138</v>
      </c>
      <c r="L3119" t="s">
        <v>9038</v>
      </c>
      <c r="M3119" t="s">
        <v>9039</v>
      </c>
      <c r="N3119">
        <v>2.5786111109999998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8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17.239885175440957</v>
      </c>
      <c r="AC3119">
        <v>0</v>
      </c>
      <c r="AD3119">
        <v>0</v>
      </c>
      <c r="AE3119">
        <v>17.239885175440957</v>
      </c>
    </row>
    <row r="3120" spans="1:31" x14ac:dyDescent="0.3">
      <c r="A3120">
        <v>2579335</v>
      </c>
      <c r="B3120">
        <v>1</v>
      </c>
      <c r="C3120" t="s">
        <v>80</v>
      </c>
      <c r="D3120" t="s">
        <v>96</v>
      </c>
      <c r="E3120" t="s">
        <v>166</v>
      </c>
      <c r="F3120" t="s">
        <v>9040</v>
      </c>
      <c r="G3120" t="s">
        <v>181</v>
      </c>
      <c r="H3120" t="s">
        <v>157</v>
      </c>
      <c r="I3120" t="s">
        <v>136</v>
      </c>
      <c r="J3120" t="s">
        <v>137</v>
      </c>
      <c r="K3120" t="s">
        <v>138</v>
      </c>
      <c r="L3120" t="s">
        <v>9041</v>
      </c>
      <c r="M3120" t="s">
        <v>9042</v>
      </c>
      <c r="N3120">
        <v>4.0811111110000002</v>
      </c>
      <c r="O3120">
        <v>0</v>
      </c>
      <c r="P3120">
        <v>1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0.28792400285640662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0.28792400285640662</v>
      </c>
    </row>
    <row r="3121" spans="1:31" x14ac:dyDescent="0.3">
      <c r="A3121">
        <v>2579086</v>
      </c>
      <c r="B3121">
        <v>1</v>
      </c>
      <c r="C3121" t="s">
        <v>80</v>
      </c>
      <c r="D3121" t="s">
        <v>101</v>
      </c>
      <c r="E3121" t="s">
        <v>171</v>
      </c>
      <c r="F3121" t="s">
        <v>9043</v>
      </c>
      <c r="G3121" t="s">
        <v>202</v>
      </c>
      <c r="H3121" t="s">
        <v>157</v>
      </c>
      <c r="I3121" t="s">
        <v>136</v>
      </c>
      <c r="J3121" t="s">
        <v>137</v>
      </c>
      <c r="K3121" t="s">
        <v>138</v>
      </c>
      <c r="L3121" t="s">
        <v>9044</v>
      </c>
      <c r="M3121" t="s">
        <v>9045</v>
      </c>
      <c r="N3121">
        <v>1.084166666</v>
      </c>
      <c r="O3121">
        <v>0</v>
      </c>
      <c r="P3121">
        <v>79</v>
      </c>
      <c r="Q3121">
        <v>0</v>
      </c>
      <c r="R3121">
        <v>1</v>
      </c>
      <c r="S3121">
        <v>0</v>
      </c>
      <c r="T3121">
        <v>1</v>
      </c>
      <c r="U3121">
        <v>0</v>
      </c>
      <c r="V3121">
        <v>0</v>
      </c>
      <c r="W3121">
        <v>0</v>
      </c>
      <c r="X3121">
        <v>19.252918589956778</v>
      </c>
      <c r="Y3121">
        <v>0</v>
      </c>
      <c r="Z3121">
        <v>0.11015415763457499</v>
      </c>
      <c r="AA3121">
        <v>0</v>
      </c>
      <c r="AB3121">
        <v>0.15571853570944</v>
      </c>
      <c r="AC3121">
        <v>0</v>
      </c>
      <c r="AD3121">
        <v>0</v>
      </c>
      <c r="AE3121">
        <v>19.518791283300793</v>
      </c>
    </row>
    <row r="3122" spans="1:31" x14ac:dyDescent="0.3">
      <c r="A3122">
        <v>2579636</v>
      </c>
      <c r="B3122">
        <v>1</v>
      </c>
      <c r="C3122" t="s">
        <v>80</v>
      </c>
      <c r="D3122" t="s">
        <v>102</v>
      </c>
      <c r="E3122" t="s">
        <v>184</v>
      </c>
      <c r="F3122" t="s">
        <v>9046</v>
      </c>
      <c r="G3122" t="s">
        <v>6242</v>
      </c>
      <c r="H3122" t="s">
        <v>135</v>
      </c>
      <c r="I3122" t="s">
        <v>136</v>
      </c>
      <c r="J3122" t="s">
        <v>137</v>
      </c>
      <c r="K3122" t="s">
        <v>138</v>
      </c>
      <c r="L3122" t="s">
        <v>9047</v>
      </c>
      <c r="M3122" t="s">
        <v>9048</v>
      </c>
      <c r="N3122">
        <v>0.398888888</v>
      </c>
      <c r="O3122">
        <v>0</v>
      </c>
      <c r="P3122">
        <v>31</v>
      </c>
      <c r="Q3122">
        <v>0</v>
      </c>
      <c r="R3122">
        <v>37</v>
      </c>
      <c r="S3122">
        <v>0</v>
      </c>
      <c r="T3122">
        <v>31</v>
      </c>
      <c r="U3122">
        <v>0</v>
      </c>
      <c r="V3122">
        <v>0</v>
      </c>
      <c r="W3122">
        <v>0</v>
      </c>
      <c r="X3122">
        <v>2.8438828943417072</v>
      </c>
      <c r="Y3122">
        <v>0</v>
      </c>
      <c r="Z3122">
        <v>8.3500648172256238</v>
      </c>
      <c r="AA3122">
        <v>0</v>
      </c>
      <c r="AB3122">
        <v>10.600754628766731</v>
      </c>
      <c r="AC3122">
        <v>0</v>
      </c>
      <c r="AD3122">
        <v>0</v>
      </c>
      <c r="AE3122">
        <v>21.794702340334062</v>
      </c>
    </row>
    <row r="3123" spans="1:31" x14ac:dyDescent="0.3">
      <c r="A3123">
        <v>2579682</v>
      </c>
      <c r="B3123">
        <v>1</v>
      </c>
      <c r="C3123" t="s">
        <v>80</v>
      </c>
      <c r="D3123" t="s">
        <v>98</v>
      </c>
      <c r="E3123" t="s">
        <v>166</v>
      </c>
      <c r="F3123" t="s">
        <v>9049</v>
      </c>
      <c r="G3123" t="s">
        <v>168</v>
      </c>
      <c r="H3123" t="s">
        <v>157</v>
      </c>
      <c r="I3123" t="s">
        <v>136</v>
      </c>
      <c r="J3123" t="s">
        <v>137</v>
      </c>
      <c r="K3123" t="s">
        <v>138</v>
      </c>
      <c r="L3123" t="s">
        <v>9050</v>
      </c>
      <c r="M3123" t="s">
        <v>9051</v>
      </c>
      <c r="N3123">
        <v>3.6074999999999999</v>
      </c>
      <c r="O3123">
        <v>0</v>
      </c>
      <c r="P3123">
        <v>1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0.76514631132000011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0.76514631132000011</v>
      </c>
    </row>
    <row r="3124" spans="1:31" x14ac:dyDescent="0.3">
      <c r="A3124">
        <v>2579513</v>
      </c>
      <c r="B3124">
        <v>1</v>
      </c>
      <c r="C3124" t="s">
        <v>80</v>
      </c>
      <c r="D3124" t="s">
        <v>98</v>
      </c>
      <c r="E3124" t="s">
        <v>166</v>
      </c>
      <c r="F3124" t="s">
        <v>9052</v>
      </c>
      <c r="G3124" t="s">
        <v>168</v>
      </c>
      <c r="H3124" t="s">
        <v>157</v>
      </c>
      <c r="I3124" t="s">
        <v>136</v>
      </c>
      <c r="J3124" t="s">
        <v>137</v>
      </c>
      <c r="K3124" t="s">
        <v>138</v>
      </c>
      <c r="L3124" t="s">
        <v>9053</v>
      </c>
      <c r="M3124" t="s">
        <v>9054</v>
      </c>
      <c r="N3124">
        <v>4.2230555550000002</v>
      </c>
      <c r="O3124">
        <v>0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0.11427067813881669</v>
      </c>
      <c r="AA3124">
        <v>0</v>
      </c>
      <c r="AB3124">
        <v>0</v>
      </c>
      <c r="AC3124">
        <v>0</v>
      </c>
      <c r="AD3124">
        <v>0</v>
      </c>
      <c r="AE3124">
        <v>0.11427067813881669</v>
      </c>
    </row>
    <row r="3125" spans="1:31" x14ac:dyDescent="0.3">
      <c r="A3125">
        <v>2579204</v>
      </c>
      <c r="B3125">
        <v>1</v>
      </c>
      <c r="C3125" t="s">
        <v>80</v>
      </c>
      <c r="D3125" t="s">
        <v>93</v>
      </c>
      <c r="E3125" t="s">
        <v>141</v>
      </c>
      <c r="F3125" t="s">
        <v>7285</v>
      </c>
      <c r="G3125" t="s">
        <v>301</v>
      </c>
      <c r="H3125" t="s">
        <v>135</v>
      </c>
      <c r="I3125" t="s">
        <v>136</v>
      </c>
      <c r="J3125" t="s">
        <v>137</v>
      </c>
      <c r="K3125" t="s">
        <v>144</v>
      </c>
      <c r="L3125" t="s">
        <v>9055</v>
      </c>
      <c r="M3125" t="s">
        <v>9056</v>
      </c>
      <c r="N3125">
        <v>8.4474999999999998</v>
      </c>
      <c r="O3125">
        <v>0</v>
      </c>
      <c r="P3125">
        <v>1832</v>
      </c>
      <c r="Q3125">
        <v>26</v>
      </c>
      <c r="R3125">
        <v>65</v>
      </c>
      <c r="S3125">
        <v>11</v>
      </c>
      <c r="T3125">
        <v>210</v>
      </c>
      <c r="U3125">
        <v>2</v>
      </c>
      <c r="V3125">
        <v>1</v>
      </c>
      <c r="W3125">
        <v>0</v>
      </c>
      <c r="X3125">
        <v>2703.5251179071897</v>
      </c>
      <c r="Y3125">
        <v>831.52627777908731</v>
      </c>
      <c r="Z3125">
        <v>677.02555601583231</v>
      </c>
      <c r="AA3125">
        <v>569.95773747625833</v>
      </c>
      <c r="AB3125">
        <v>1255.2453037168673</v>
      </c>
      <c r="AC3125">
        <v>2740.5151765762812</v>
      </c>
      <c r="AD3125">
        <v>320.76563290456642</v>
      </c>
      <c r="AE3125">
        <v>9098.5608023760815</v>
      </c>
    </row>
    <row r="3126" spans="1:31" x14ac:dyDescent="0.3">
      <c r="A3126">
        <v>2579118</v>
      </c>
      <c r="B3126">
        <v>1</v>
      </c>
      <c r="C3126" t="s">
        <v>80</v>
      </c>
      <c r="D3126" t="s">
        <v>93</v>
      </c>
      <c r="E3126" t="s">
        <v>141</v>
      </c>
      <c r="F3126" t="s">
        <v>5441</v>
      </c>
      <c r="G3126" t="s">
        <v>134</v>
      </c>
      <c r="H3126" t="s">
        <v>135</v>
      </c>
      <c r="I3126" t="s">
        <v>136</v>
      </c>
      <c r="J3126" t="s">
        <v>137</v>
      </c>
      <c r="K3126" t="s">
        <v>138</v>
      </c>
      <c r="L3126" t="s">
        <v>9057</v>
      </c>
      <c r="M3126" t="s">
        <v>9058</v>
      </c>
      <c r="N3126">
        <v>0.24222222199999999</v>
      </c>
      <c r="O3126">
        <v>2</v>
      </c>
      <c r="P3126">
        <v>314</v>
      </c>
      <c r="Q3126">
        <v>36</v>
      </c>
      <c r="R3126">
        <v>80</v>
      </c>
      <c r="S3126">
        <v>5</v>
      </c>
      <c r="T3126">
        <v>71</v>
      </c>
      <c r="U3126">
        <v>0</v>
      </c>
      <c r="V3126">
        <v>0</v>
      </c>
      <c r="W3126">
        <v>0.27507773500164001</v>
      </c>
      <c r="X3126">
        <v>9.2467157666967079</v>
      </c>
      <c r="Y3126">
        <v>55.333203243065846</v>
      </c>
      <c r="Z3126">
        <v>59.297578516858039</v>
      </c>
      <c r="AA3126">
        <v>3.59969833894016</v>
      </c>
      <c r="AB3126">
        <v>8.4169666519245787</v>
      </c>
      <c r="AC3126">
        <v>0</v>
      </c>
      <c r="AD3126">
        <v>0</v>
      </c>
      <c r="AE3126">
        <v>136.16924025248696</v>
      </c>
    </row>
    <row r="3127" spans="1:31" x14ac:dyDescent="0.3">
      <c r="A3127">
        <v>2579596</v>
      </c>
      <c r="B3127">
        <v>1</v>
      </c>
      <c r="C3127" t="s">
        <v>80</v>
      </c>
      <c r="D3127" t="s">
        <v>110</v>
      </c>
      <c r="E3127" t="s">
        <v>166</v>
      </c>
      <c r="F3127" t="s">
        <v>9059</v>
      </c>
      <c r="G3127" t="s">
        <v>1174</v>
      </c>
      <c r="H3127" t="s">
        <v>157</v>
      </c>
      <c r="I3127" t="s">
        <v>136</v>
      </c>
      <c r="J3127" t="s">
        <v>137</v>
      </c>
      <c r="K3127" t="s">
        <v>138</v>
      </c>
      <c r="L3127" t="s">
        <v>9060</v>
      </c>
      <c r="M3127" t="s">
        <v>9061</v>
      </c>
      <c r="N3127">
        <v>0.75527777699999998</v>
      </c>
      <c r="O3127">
        <v>0</v>
      </c>
      <c r="P3127">
        <v>3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0.49615497159955502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0.49615497159955502</v>
      </c>
    </row>
    <row r="3128" spans="1:31" x14ac:dyDescent="0.3">
      <c r="A3128">
        <v>2579699</v>
      </c>
      <c r="B3128">
        <v>1</v>
      </c>
      <c r="C3128" t="s">
        <v>80</v>
      </c>
      <c r="D3128" t="s">
        <v>108</v>
      </c>
      <c r="E3128" t="s">
        <v>171</v>
      </c>
      <c r="F3128" t="s">
        <v>9062</v>
      </c>
      <c r="G3128" t="s">
        <v>202</v>
      </c>
      <c r="H3128" t="s">
        <v>157</v>
      </c>
      <c r="I3128" t="s">
        <v>136</v>
      </c>
      <c r="J3128" t="s">
        <v>137</v>
      </c>
      <c r="K3128" t="s">
        <v>138</v>
      </c>
      <c r="L3128" t="s">
        <v>9063</v>
      </c>
      <c r="M3128" t="s">
        <v>9064</v>
      </c>
      <c r="N3128">
        <v>0.96666666599999995</v>
      </c>
      <c r="O3128">
        <v>0</v>
      </c>
      <c r="P3128">
        <v>8</v>
      </c>
      <c r="Q3128">
        <v>0</v>
      </c>
      <c r="R3128">
        <v>14</v>
      </c>
      <c r="S3128">
        <v>0</v>
      </c>
      <c r="T3128">
        <v>5</v>
      </c>
      <c r="U3128">
        <v>0</v>
      </c>
      <c r="V3128">
        <v>0</v>
      </c>
      <c r="W3128">
        <v>0</v>
      </c>
      <c r="X3128">
        <v>0.79147806039453006</v>
      </c>
      <c r="Y3128">
        <v>0</v>
      </c>
      <c r="Z3128">
        <v>4.3459078572828531</v>
      </c>
      <c r="AA3128">
        <v>0</v>
      </c>
      <c r="AB3128">
        <v>1.9993325302484213</v>
      </c>
      <c r="AC3128">
        <v>0</v>
      </c>
      <c r="AD3128">
        <v>0</v>
      </c>
      <c r="AE3128">
        <v>7.1367184479258041</v>
      </c>
    </row>
    <row r="3129" spans="1:31" x14ac:dyDescent="0.3">
      <c r="A3129">
        <v>2579410</v>
      </c>
      <c r="B3129">
        <v>1</v>
      </c>
      <c r="C3129" t="s">
        <v>81</v>
      </c>
      <c r="D3129" t="s">
        <v>113</v>
      </c>
      <c r="E3129" t="s">
        <v>184</v>
      </c>
      <c r="F3129" t="s">
        <v>3260</v>
      </c>
      <c r="G3129" t="s">
        <v>134</v>
      </c>
      <c r="H3129" t="s">
        <v>135</v>
      </c>
      <c r="I3129" t="s">
        <v>136</v>
      </c>
      <c r="J3129" t="s">
        <v>137</v>
      </c>
      <c r="K3129" t="s">
        <v>138</v>
      </c>
      <c r="L3129" t="s">
        <v>9065</v>
      </c>
      <c r="M3129" t="s">
        <v>9066</v>
      </c>
      <c r="N3129">
        <v>0.94944444400000005</v>
      </c>
      <c r="O3129">
        <v>0</v>
      </c>
      <c r="P3129">
        <v>453</v>
      </c>
      <c r="Q3129">
        <v>2</v>
      </c>
      <c r="R3129">
        <v>29</v>
      </c>
      <c r="S3129">
        <v>3</v>
      </c>
      <c r="T3129">
        <v>81</v>
      </c>
      <c r="U3129">
        <v>2</v>
      </c>
      <c r="V3129">
        <v>0</v>
      </c>
      <c r="W3129">
        <v>0</v>
      </c>
      <c r="X3129">
        <v>87.998956002816797</v>
      </c>
      <c r="Y3129">
        <v>14.596628592865841</v>
      </c>
      <c r="Z3129">
        <v>7.1125608263895854</v>
      </c>
      <c r="AA3129">
        <v>48.302491110638741</v>
      </c>
      <c r="AB3129">
        <v>52.906601734863806</v>
      </c>
      <c r="AC3129">
        <v>66.113333087677972</v>
      </c>
      <c r="AD3129">
        <v>0</v>
      </c>
      <c r="AE3129">
        <v>277.03057135525273</v>
      </c>
    </row>
    <row r="3130" spans="1:31" x14ac:dyDescent="0.3">
      <c r="A3130">
        <v>2579765</v>
      </c>
      <c r="B3130">
        <v>1</v>
      </c>
      <c r="C3130" t="s">
        <v>81</v>
      </c>
      <c r="D3130" t="s">
        <v>112</v>
      </c>
      <c r="E3130" t="s">
        <v>166</v>
      </c>
      <c r="F3130" t="s">
        <v>9067</v>
      </c>
      <c r="G3130" t="s">
        <v>168</v>
      </c>
      <c r="H3130" t="s">
        <v>157</v>
      </c>
      <c r="I3130" t="s">
        <v>136</v>
      </c>
      <c r="J3130" t="s">
        <v>137</v>
      </c>
      <c r="K3130" t="s">
        <v>138</v>
      </c>
      <c r="L3130" t="s">
        <v>9068</v>
      </c>
      <c r="M3130" t="s">
        <v>9069</v>
      </c>
      <c r="N3130">
        <v>1.0625</v>
      </c>
      <c r="O3130">
        <v>0</v>
      </c>
      <c r="P3130">
        <v>5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0.72418365302887999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0.72418365302887999</v>
      </c>
    </row>
    <row r="3131" spans="1:31" x14ac:dyDescent="0.3">
      <c r="A3131">
        <v>2579599</v>
      </c>
      <c r="B3131">
        <v>1</v>
      </c>
      <c r="C3131" t="s">
        <v>80</v>
      </c>
      <c r="D3131" t="s">
        <v>103</v>
      </c>
      <c r="E3131" t="s">
        <v>155</v>
      </c>
      <c r="F3131" t="s">
        <v>9070</v>
      </c>
      <c r="G3131" t="s">
        <v>206</v>
      </c>
      <c r="H3131" t="s">
        <v>157</v>
      </c>
      <c r="I3131" t="s">
        <v>136</v>
      </c>
      <c r="J3131" t="s">
        <v>137</v>
      </c>
      <c r="K3131" t="s">
        <v>138</v>
      </c>
      <c r="L3131" t="s">
        <v>9071</v>
      </c>
      <c r="M3131" t="s">
        <v>9072</v>
      </c>
      <c r="N3131">
        <v>3.0802777770000001</v>
      </c>
      <c r="O3131">
        <v>0</v>
      </c>
      <c r="P3131">
        <v>456</v>
      </c>
      <c r="Q3131">
        <v>0</v>
      </c>
      <c r="R3131">
        <v>0</v>
      </c>
      <c r="S3131">
        <v>0</v>
      </c>
      <c r="T3131">
        <v>134</v>
      </c>
      <c r="U3131">
        <v>0</v>
      </c>
      <c r="V3131">
        <v>0</v>
      </c>
      <c r="W3131">
        <v>0</v>
      </c>
      <c r="X3131">
        <v>267.97954372287796</v>
      </c>
      <c r="Y3131">
        <v>0</v>
      </c>
      <c r="Z3131">
        <v>0</v>
      </c>
      <c r="AA3131">
        <v>0</v>
      </c>
      <c r="AB3131">
        <v>239.28921959127297</v>
      </c>
      <c r="AC3131">
        <v>0</v>
      </c>
      <c r="AD3131">
        <v>0</v>
      </c>
      <c r="AE3131">
        <v>507.26876331415093</v>
      </c>
    </row>
    <row r="3132" spans="1:31" x14ac:dyDescent="0.3">
      <c r="A3132">
        <v>2579218</v>
      </c>
      <c r="B3132">
        <v>1</v>
      </c>
      <c r="C3132" t="s">
        <v>81</v>
      </c>
      <c r="D3132" t="s">
        <v>123</v>
      </c>
      <c r="E3132" t="s">
        <v>184</v>
      </c>
      <c r="F3132" t="s">
        <v>222</v>
      </c>
      <c r="G3132" t="s">
        <v>301</v>
      </c>
      <c r="H3132" t="s">
        <v>135</v>
      </c>
      <c r="I3132" t="s">
        <v>136</v>
      </c>
      <c r="J3132" t="s">
        <v>137</v>
      </c>
      <c r="K3132" t="s">
        <v>144</v>
      </c>
      <c r="L3132" t="s">
        <v>8588</v>
      </c>
      <c r="M3132" t="s">
        <v>9073</v>
      </c>
      <c r="N3132">
        <v>8.7941666660000006</v>
      </c>
      <c r="O3132">
        <v>0</v>
      </c>
      <c r="P3132">
        <v>377</v>
      </c>
      <c r="Q3132">
        <v>0</v>
      </c>
      <c r="R3132">
        <v>13</v>
      </c>
      <c r="S3132">
        <v>0</v>
      </c>
      <c r="T3132">
        <v>17</v>
      </c>
      <c r="U3132">
        <v>0</v>
      </c>
      <c r="V3132">
        <v>0</v>
      </c>
      <c r="W3132">
        <v>0</v>
      </c>
      <c r="X3132">
        <v>615.37017950281688</v>
      </c>
      <c r="Y3132">
        <v>0</v>
      </c>
      <c r="Z3132">
        <v>45.51232083984118</v>
      </c>
      <c r="AA3132">
        <v>0</v>
      </c>
      <c r="AB3132">
        <v>116.70026703275201</v>
      </c>
      <c r="AC3132">
        <v>0</v>
      </c>
      <c r="AD3132">
        <v>0</v>
      </c>
      <c r="AE3132">
        <v>777.58276737541007</v>
      </c>
    </row>
    <row r="3133" spans="1:31" x14ac:dyDescent="0.3">
      <c r="A3133">
        <v>2579095</v>
      </c>
      <c r="B3133">
        <v>1</v>
      </c>
      <c r="C3133" t="s">
        <v>81</v>
      </c>
      <c r="D3133" t="s">
        <v>127</v>
      </c>
      <c r="E3133" t="s">
        <v>147</v>
      </c>
      <c r="F3133" t="s">
        <v>4243</v>
      </c>
      <c r="G3133" t="s">
        <v>134</v>
      </c>
      <c r="H3133" t="s">
        <v>135</v>
      </c>
      <c r="I3133" t="s">
        <v>136</v>
      </c>
      <c r="J3133" t="s">
        <v>137</v>
      </c>
      <c r="K3133" t="s">
        <v>138</v>
      </c>
      <c r="L3133" t="s">
        <v>9074</v>
      </c>
      <c r="M3133" t="s">
        <v>9075</v>
      </c>
      <c r="N3133">
        <v>0.26277777699999999</v>
      </c>
      <c r="O3133">
        <v>0</v>
      </c>
      <c r="P3133">
        <v>0</v>
      </c>
      <c r="Q3133">
        <v>9</v>
      </c>
      <c r="R3133">
        <v>24</v>
      </c>
      <c r="S3133">
        <v>12</v>
      </c>
      <c r="T3133">
        <v>1</v>
      </c>
      <c r="U3133">
        <v>2</v>
      </c>
      <c r="V3133">
        <v>0</v>
      </c>
      <c r="W3133">
        <v>0</v>
      </c>
      <c r="X3133">
        <v>0</v>
      </c>
      <c r="Y3133">
        <v>8.1573092122344715</v>
      </c>
      <c r="Z3133">
        <v>8.2837396302379211</v>
      </c>
      <c r="AA3133">
        <v>40.829129227535439</v>
      </c>
      <c r="AB3133">
        <v>0.84386639464356172</v>
      </c>
      <c r="AC3133">
        <v>6.1353228300828579</v>
      </c>
      <c r="AD3133">
        <v>0</v>
      </c>
      <c r="AE3133">
        <v>64.249367294734256</v>
      </c>
    </row>
    <row r="3134" spans="1:31" x14ac:dyDescent="0.3">
      <c r="A3134">
        <v>2579536</v>
      </c>
      <c r="B3134">
        <v>1</v>
      </c>
      <c r="C3134" t="s">
        <v>81</v>
      </c>
      <c r="D3134" t="s">
        <v>128</v>
      </c>
      <c r="E3134" t="s">
        <v>166</v>
      </c>
      <c r="F3134" t="s">
        <v>9076</v>
      </c>
      <c r="G3134" t="s">
        <v>181</v>
      </c>
      <c r="H3134" t="s">
        <v>157</v>
      </c>
      <c r="I3134" t="s">
        <v>136</v>
      </c>
      <c r="J3134" t="s">
        <v>137</v>
      </c>
      <c r="K3134" t="s">
        <v>138</v>
      </c>
      <c r="L3134" t="s">
        <v>9077</v>
      </c>
      <c r="M3134" t="s">
        <v>9078</v>
      </c>
      <c r="N3134">
        <v>1.3266666659999999</v>
      </c>
      <c r="O3134">
        <v>0</v>
      </c>
      <c r="P3134">
        <v>3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1.4565621417777752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1.4565621417777752</v>
      </c>
    </row>
    <row r="3135" spans="1:31" x14ac:dyDescent="0.3">
      <c r="A3135">
        <v>2579181</v>
      </c>
      <c r="B3135">
        <v>1</v>
      </c>
      <c r="C3135" t="s">
        <v>80</v>
      </c>
      <c r="D3135" t="s">
        <v>105</v>
      </c>
      <c r="E3135" t="s">
        <v>184</v>
      </c>
      <c r="F3135" t="s">
        <v>9079</v>
      </c>
      <c r="G3135" t="s">
        <v>134</v>
      </c>
      <c r="H3135" t="s">
        <v>135</v>
      </c>
      <c r="I3135" t="s">
        <v>136</v>
      </c>
      <c r="J3135" t="s">
        <v>137</v>
      </c>
      <c r="K3135" t="s">
        <v>138</v>
      </c>
      <c r="L3135" t="s">
        <v>9080</v>
      </c>
      <c r="M3135" t="s">
        <v>9081</v>
      </c>
      <c r="N3135">
        <v>0.47611111099999998</v>
      </c>
      <c r="O3135">
        <v>0</v>
      </c>
      <c r="P3135">
        <v>2217</v>
      </c>
      <c r="Q3135">
        <v>0</v>
      </c>
      <c r="R3135">
        <v>1</v>
      </c>
      <c r="S3135">
        <v>0</v>
      </c>
      <c r="T3135">
        <v>193</v>
      </c>
      <c r="U3135">
        <v>0</v>
      </c>
      <c r="V3135">
        <v>0</v>
      </c>
      <c r="W3135">
        <v>0</v>
      </c>
      <c r="X3135">
        <v>188.1041123838495</v>
      </c>
      <c r="Y3135">
        <v>0</v>
      </c>
      <c r="Z3135">
        <v>2.9251941086653334E-2</v>
      </c>
      <c r="AA3135">
        <v>0</v>
      </c>
      <c r="AB3135">
        <v>94.072416937285595</v>
      </c>
      <c r="AC3135">
        <v>0</v>
      </c>
      <c r="AD3135">
        <v>0</v>
      </c>
      <c r="AE3135">
        <v>282.20578126222176</v>
      </c>
    </row>
    <row r="3136" spans="1:31" x14ac:dyDescent="0.3">
      <c r="A3136">
        <v>2579161</v>
      </c>
      <c r="B3136">
        <v>1</v>
      </c>
      <c r="C3136" t="s">
        <v>80</v>
      </c>
      <c r="D3136" t="s">
        <v>82</v>
      </c>
      <c r="E3136" t="s">
        <v>171</v>
      </c>
      <c r="F3136" t="s">
        <v>9082</v>
      </c>
      <c r="G3136" t="s">
        <v>190</v>
      </c>
      <c r="H3136" t="s">
        <v>157</v>
      </c>
      <c r="I3136" t="s">
        <v>136</v>
      </c>
      <c r="J3136" t="s">
        <v>137</v>
      </c>
      <c r="K3136" t="s">
        <v>138</v>
      </c>
      <c r="L3136" t="s">
        <v>9083</v>
      </c>
      <c r="M3136" t="s">
        <v>9084</v>
      </c>
      <c r="N3136">
        <v>2.6722222219999998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56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62.337339970686649</v>
      </c>
      <c r="AC3136">
        <v>0</v>
      </c>
      <c r="AD3136">
        <v>0</v>
      </c>
      <c r="AE3136">
        <v>62.337339970686649</v>
      </c>
    </row>
    <row r="3137" spans="1:31" x14ac:dyDescent="0.3">
      <c r="A3137">
        <v>2579616</v>
      </c>
      <c r="B3137">
        <v>1</v>
      </c>
      <c r="C3137" t="s">
        <v>80</v>
      </c>
      <c r="D3137" t="s">
        <v>107</v>
      </c>
      <c r="E3137" t="s">
        <v>141</v>
      </c>
      <c r="F3137" t="s">
        <v>9085</v>
      </c>
      <c r="G3137" t="s">
        <v>134</v>
      </c>
      <c r="H3137" t="s">
        <v>135</v>
      </c>
      <c r="I3137" t="s">
        <v>136</v>
      </c>
      <c r="J3137" t="s">
        <v>137</v>
      </c>
      <c r="K3137" t="s">
        <v>138</v>
      </c>
      <c r="L3137" t="s">
        <v>9086</v>
      </c>
      <c r="M3137" t="s">
        <v>9087</v>
      </c>
      <c r="N3137">
        <v>0.43111111099999999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1472.3124380368558</v>
      </c>
      <c r="AD3137">
        <v>0</v>
      </c>
      <c r="AE3137">
        <v>1472.3124380368558</v>
      </c>
    </row>
    <row r="3138" spans="1:31" x14ac:dyDescent="0.3">
      <c r="A3138">
        <v>2579201</v>
      </c>
      <c r="B3138">
        <v>1</v>
      </c>
      <c r="C3138" t="s">
        <v>81</v>
      </c>
      <c r="D3138" t="s">
        <v>118</v>
      </c>
      <c r="E3138" t="s">
        <v>171</v>
      </c>
      <c r="F3138" t="s">
        <v>9088</v>
      </c>
      <c r="G3138" t="s">
        <v>301</v>
      </c>
      <c r="H3138" t="s">
        <v>157</v>
      </c>
      <c r="I3138" t="s">
        <v>136</v>
      </c>
      <c r="J3138" t="s">
        <v>137</v>
      </c>
      <c r="K3138" t="s">
        <v>144</v>
      </c>
      <c r="L3138" t="s">
        <v>9089</v>
      </c>
      <c r="M3138" t="s">
        <v>9090</v>
      </c>
      <c r="N3138">
        <v>6.1863888879999998</v>
      </c>
      <c r="O3138">
        <v>0</v>
      </c>
      <c r="P3138">
        <v>77</v>
      </c>
      <c r="Q3138">
        <v>0</v>
      </c>
      <c r="R3138">
        <v>1</v>
      </c>
      <c r="S3138">
        <v>0</v>
      </c>
      <c r="T3138">
        <v>4</v>
      </c>
      <c r="U3138">
        <v>0</v>
      </c>
      <c r="V3138">
        <v>0</v>
      </c>
      <c r="W3138">
        <v>0</v>
      </c>
      <c r="X3138">
        <v>120.38813707993158</v>
      </c>
      <c r="Y3138">
        <v>0</v>
      </c>
      <c r="Z3138">
        <v>0.2866910874137617</v>
      </c>
      <c r="AA3138">
        <v>0</v>
      </c>
      <c r="AB3138">
        <v>13.203881138714015</v>
      </c>
      <c r="AC3138">
        <v>0</v>
      </c>
      <c r="AD3138">
        <v>0</v>
      </c>
      <c r="AE3138">
        <v>133.87870930605936</v>
      </c>
    </row>
    <row r="3139" spans="1:31" x14ac:dyDescent="0.3">
      <c r="A3139">
        <v>2579510</v>
      </c>
      <c r="B3139">
        <v>1</v>
      </c>
      <c r="C3139" t="s">
        <v>80</v>
      </c>
      <c r="D3139" t="s">
        <v>100</v>
      </c>
      <c r="E3139" t="s">
        <v>166</v>
      </c>
      <c r="F3139" t="s">
        <v>9091</v>
      </c>
      <c r="G3139" t="s">
        <v>168</v>
      </c>
      <c r="H3139" t="s">
        <v>157</v>
      </c>
      <c r="I3139" t="s">
        <v>136</v>
      </c>
      <c r="J3139" t="s">
        <v>137</v>
      </c>
      <c r="K3139" t="s">
        <v>138</v>
      </c>
      <c r="L3139" t="s">
        <v>9092</v>
      </c>
      <c r="M3139" t="s">
        <v>9093</v>
      </c>
      <c r="N3139">
        <v>1.6758333329999999</v>
      </c>
      <c r="O3139">
        <v>0</v>
      </c>
      <c r="P3139">
        <v>1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4.2124335005595009E-2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4.2124335005595009E-2</v>
      </c>
    </row>
    <row r="3140" spans="1:31" x14ac:dyDescent="0.3">
      <c r="A3140">
        <v>2579656</v>
      </c>
      <c r="B3140">
        <v>1</v>
      </c>
      <c r="C3140" t="s">
        <v>80</v>
      </c>
      <c r="D3140" t="s">
        <v>91</v>
      </c>
      <c r="E3140" t="s">
        <v>141</v>
      </c>
      <c r="F3140" t="s">
        <v>9094</v>
      </c>
      <c r="G3140" t="s">
        <v>134</v>
      </c>
      <c r="H3140" t="s">
        <v>135</v>
      </c>
      <c r="I3140" t="s">
        <v>136</v>
      </c>
      <c r="J3140" t="s">
        <v>137</v>
      </c>
      <c r="K3140" t="s">
        <v>138</v>
      </c>
      <c r="L3140" t="s">
        <v>9095</v>
      </c>
      <c r="M3140" t="s">
        <v>9096</v>
      </c>
      <c r="N3140">
        <v>1.3036111109999999</v>
      </c>
      <c r="O3140">
        <v>1</v>
      </c>
      <c r="P3140">
        <v>0</v>
      </c>
      <c r="Q3140">
        <v>52</v>
      </c>
      <c r="R3140">
        <v>18</v>
      </c>
      <c r="S3140">
        <v>35</v>
      </c>
      <c r="T3140">
        <v>10</v>
      </c>
      <c r="U3140">
        <v>1</v>
      </c>
      <c r="V3140">
        <v>0</v>
      </c>
      <c r="W3140">
        <v>0.8573052886796293</v>
      </c>
      <c r="X3140">
        <v>0</v>
      </c>
      <c r="Y3140">
        <v>644.88751442375633</v>
      </c>
      <c r="Z3140">
        <v>21.628992211930655</v>
      </c>
      <c r="AA3140">
        <v>377.43387089595899</v>
      </c>
      <c r="AB3140">
        <v>12.701871337149441</v>
      </c>
      <c r="AC3140">
        <v>0.90007803600454683</v>
      </c>
      <c r="AD3140">
        <v>0</v>
      </c>
      <c r="AE3140">
        <v>1058.4096321934796</v>
      </c>
    </row>
    <row r="3141" spans="1:31" x14ac:dyDescent="0.3">
      <c r="A3141">
        <v>2579407</v>
      </c>
      <c r="B3141">
        <v>1</v>
      </c>
      <c r="C3141" t="s">
        <v>80</v>
      </c>
      <c r="D3141" t="s">
        <v>97</v>
      </c>
      <c r="E3141" t="s">
        <v>171</v>
      </c>
      <c r="F3141" t="s">
        <v>7734</v>
      </c>
      <c r="G3141" t="s">
        <v>202</v>
      </c>
      <c r="H3141" t="s">
        <v>157</v>
      </c>
      <c r="I3141" t="s">
        <v>136</v>
      </c>
      <c r="J3141" t="s">
        <v>137</v>
      </c>
      <c r="K3141" t="s">
        <v>138</v>
      </c>
      <c r="L3141" t="s">
        <v>9097</v>
      </c>
      <c r="M3141" t="s">
        <v>9098</v>
      </c>
      <c r="N3141">
        <v>1.0988888880000001</v>
      </c>
      <c r="O3141">
        <v>0</v>
      </c>
      <c r="P3141">
        <v>52</v>
      </c>
      <c r="Q3141">
        <v>0</v>
      </c>
      <c r="R3141">
        <v>6</v>
      </c>
      <c r="S3141">
        <v>0</v>
      </c>
      <c r="T3141">
        <v>6</v>
      </c>
      <c r="U3141">
        <v>0</v>
      </c>
      <c r="V3141">
        <v>0</v>
      </c>
      <c r="W3141">
        <v>0</v>
      </c>
      <c r="X3141">
        <v>7.4110629871538771</v>
      </c>
      <c r="Y3141">
        <v>0</v>
      </c>
      <c r="Z3141">
        <v>0.44055574521516178</v>
      </c>
      <c r="AA3141">
        <v>0</v>
      </c>
      <c r="AB3141">
        <v>18.031394331271013</v>
      </c>
      <c r="AC3141">
        <v>0</v>
      </c>
      <c r="AD3141">
        <v>0</v>
      </c>
      <c r="AE3141">
        <v>25.88301306364005</v>
      </c>
    </row>
    <row r="3142" spans="1:31" x14ac:dyDescent="0.3">
      <c r="A3142">
        <v>2579556</v>
      </c>
      <c r="B3142">
        <v>1</v>
      </c>
      <c r="C3142" t="s">
        <v>80</v>
      </c>
      <c r="D3142" t="s">
        <v>84</v>
      </c>
      <c r="E3142" t="s">
        <v>171</v>
      </c>
      <c r="F3142" t="s">
        <v>9099</v>
      </c>
      <c r="G3142" t="s">
        <v>190</v>
      </c>
      <c r="H3142" t="s">
        <v>157</v>
      </c>
      <c r="I3142" t="s">
        <v>136</v>
      </c>
      <c r="J3142" t="s">
        <v>137</v>
      </c>
      <c r="K3142" t="s">
        <v>138</v>
      </c>
      <c r="L3142" t="s">
        <v>9100</v>
      </c>
      <c r="M3142" t="s">
        <v>9101</v>
      </c>
      <c r="N3142">
        <v>3.6238888880000002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3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5.2237960442913502</v>
      </c>
      <c r="AC3142">
        <v>0</v>
      </c>
      <c r="AD3142">
        <v>0</v>
      </c>
      <c r="AE3142">
        <v>5.2237960442913502</v>
      </c>
    </row>
    <row r="3143" spans="1:31" x14ac:dyDescent="0.3">
      <c r="A3143">
        <v>2579702</v>
      </c>
      <c r="B3143">
        <v>1</v>
      </c>
      <c r="C3143" t="s">
        <v>80</v>
      </c>
      <c r="D3143" t="s">
        <v>88</v>
      </c>
      <c r="E3143" t="s">
        <v>166</v>
      </c>
      <c r="F3143" t="s">
        <v>9102</v>
      </c>
      <c r="G3143" t="s">
        <v>181</v>
      </c>
      <c r="H3143" t="s">
        <v>157</v>
      </c>
      <c r="I3143" t="s">
        <v>136</v>
      </c>
      <c r="J3143" t="s">
        <v>137</v>
      </c>
      <c r="K3143" t="s">
        <v>138</v>
      </c>
      <c r="L3143" t="s">
        <v>9103</v>
      </c>
      <c r="M3143" t="s">
        <v>9104</v>
      </c>
      <c r="N3143">
        <v>1.977222222</v>
      </c>
      <c r="O3143">
        <v>0</v>
      </c>
      <c r="P3143">
        <v>6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1.7944462854939935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1.7944462854939935</v>
      </c>
    </row>
    <row r="3144" spans="1:31" x14ac:dyDescent="0.3">
      <c r="A3144">
        <v>2579307</v>
      </c>
      <c r="B3144">
        <v>1</v>
      </c>
      <c r="C3144" t="s">
        <v>80</v>
      </c>
      <c r="D3144" t="s">
        <v>88</v>
      </c>
      <c r="E3144" t="s">
        <v>175</v>
      </c>
      <c r="F3144" t="s">
        <v>8481</v>
      </c>
      <c r="G3144" t="s">
        <v>311</v>
      </c>
      <c r="H3144" t="s">
        <v>157</v>
      </c>
      <c r="I3144" t="s">
        <v>136</v>
      </c>
      <c r="J3144" t="s">
        <v>3</v>
      </c>
      <c r="K3144" t="s">
        <v>138</v>
      </c>
      <c r="L3144" t="s">
        <v>9105</v>
      </c>
      <c r="M3144" t="s">
        <v>9106</v>
      </c>
      <c r="N3144">
        <v>1.061111111</v>
      </c>
      <c r="O3144">
        <v>0</v>
      </c>
      <c r="P3144">
        <v>62</v>
      </c>
      <c r="Q3144">
        <v>0</v>
      </c>
      <c r="R3144">
        <v>0</v>
      </c>
      <c r="S3144">
        <v>0</v>
      </c>
      <c r="T3144">
        <v>12</v>
      </c>
      <c r="U3144">
        <v>0</v>
      </c>
      <c r="V3144">
        <v>0</v>
      </c>
      <c r="W3144">
        <v>0</v>
      </c>
      <c r="X3144">
        <v>15.802862039721903</v>
      </c>
      <c r="Y3144">
        <v>0</v>
      </c>
      <c r="Z3144">
        <v>0</v>
      </c>
      <c r="AA3144">
        <v>0</v>
      </c>
      <c r="AB3144">
        <v>32.781227562169491</v>
      </c>
      <c r="AC3144">
        <v>0</v>
      </c>
      <c r="AD3144">
        <v>0</v>
      </c>
      <c r="AE3144">
        <v>48.584089601891392</v>
      </c>
    </row>
    <row r="3145" spans="1:31" x14ac:dyDescent="0.3">
      <c r="A3145">
        <v>2579078</v>
      </c>
      <c r="B3145">
        <v>1</v>
      </c>
      <c r="C3145" t="s">
        <v>81</v>
      </c>
      <c r="D3145" t="s">
        <v>117</v>
      </c>
      <c r="E3145" t="s">
        <v>171</v>
      </c>
      <c r="F3145" t="s">
        <v>9107</v>
      </c>
      <c r="G3145" t="s">
        <v>190</v>
      </c>
      <c r="H3145" t="s">
        <v>157</v>
      </c>
      <c r="I3145" t="s">
        <v>136</v>
      </c>
      <c r="J3145" t="s">
        <v>137</v>
      </c>
      <c r="K3145" t="s">
        <v>138</v>
      </c>
      <c r="L3145" t="s">
        <v>9108</v>
      </c>
      <c r="M3145" t="s">
        <v>9109</v>
      </c>
      <c r="N3145">
        <v>1.7547222220000001</v>
      </c>
      <c r="O3145">
        <v>0</v>
      </c>
      <c r="P3145">
        <v>43</v>
      </c>
      <c r="Q3145">
        <v>0</v>
      </c>
      <c r="R3145">
        <v>0</v>
      </c>
      <c r="S3145">
        <v>0</v>
      </c>
      <c r="T3145">
        <v>1</v>
      </c>
      <c r="U3145">
        <v>0</v>
      </c>
      <c r="V3145">
        <v>0</v>
      </c>
      <c r="W3145">
        <v>0</v>
      </c>
      <c r="X3145">
        <v>5.1932592381323204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5.1932592381323204</v>
      </c>
    </row>
    <row r="3146" spans="1:31" x14ac:dyDescent="0.3">
      <c r="A3146">
        <v>2579576</v>
      </c>
      <c r="B3146">
        <v>1</v>
      </c>
      <c r="C3146" t="s">
        <v>80</v>
      </c>
      <c r="D3146" t="s">
        <v>93</v>
      </c>
      <c r="E3146" t="s">
        <v>184</v>
      </c>
      <c r="F3146" t="s">
        <v>9110</v>
      </c>
      <c r="G3146" t="s">
        <v>1218</v>
      </c>
      <c r="H3146" t="s">
        <v>135</v>
      </c>
      <c r="I3146" t="s">
        <v>136</v>
      </c>
      <c r="J3146" t="s">
        <v>137</v>
      </c>
      <c r="K3146" t="s">
        <v>138</v>
      </c>
      <c r="L3146" t="s">
        <v>9111</v>
      </c>
      <c r="M3146" t="s">
        <v>9112</v>
      </c>
      <c r="N3146">
        <v>1.7652777770000001</v>
      </c>
      <c r="O3146">
        <v>0</v>
      </c>
      <c r="P3146">
        <v>0</v>
      </c>
      <c r="Q3146">
        <v>4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11.051505154980823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11.051505154980823</v>
      </c>
    </row>
    <row r="3147" spans="1:31" x14ac:dyDescent="0.3">
      <c r="A3147">
        <v>2579364</v>
      </c>
      <c r="B3147">
        <v>1</v>
      </c>
      <c r="C3147" t="s">
        <v>80</v>
      </c>
      <c r="D3147" t="s">
        <v>103</v>
      </c>
      <c r="E3147" t="s">
        <v>155</v>
      </c>
      <c r="F3147" t="s">
        <v>9113</v>
      </c>
      <c r="G3147" t="s">
        <v>213</v>
      </c>
      <c r="H3147" t="s">
        <v>157</v>
      </c>
      <c r="I3147" t="s">
        <v>136</v>
      </c>
      <c r="J3147" t="s">
        <v>137</v>
      </c>
      <c r="K3147" t="s">
        <v>138</v>
      </c>
      <c r="L3147" t="s">
        <v>9114</v>
      </c>
      <c r="M3147" t="s">
        <v>9115</v>
      </c>
      <c r="N3147">
        <v>1.4583333329999999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2</v>
      </c>
      <c r="U3147">
        <v>0</v>
      </c>
      <c r="V3147">
        <v>1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5.2560344123600009</v>
      </c>
      <c r="AC3147">
        <v>0</v>
      </c>
      <c r="AD3147">
        <v>64.988978169765659</v>
      </c>
      <c r="AE3147">
        <v>70.245012582125653</v>
      </c>
    </row>
    <row r="3148" spans="1:31" x14ac:dyDescent="0.3">
      <c r="A3148">
        <v>2579055</v>
      </c>
      <c r="B3148">
        <v>1</v>
      </c>
      <c r="C3148" t="s">
        <v>81</v>
      </c>
      <c r="D3148" t="s">
        <v>123</v>
      </c>
      <c r="E3148" t="s">
        <v>147</v>
      </c>
      <c r="F3148" t="s">
        <v>940</v>
      </c>
      <c r="G3148" t="s">
        <v>134</v>
      </c>
      <c r="H3148" t="s">
        <v>135</v>
      </c>
      <c r="I3148" t="s">
        <v>136</v>
      </c>
      <c r="J3148" t="s">
        <v>137</v>
      </c>
      <c r="K3148" t="s">
        <v>138</v>
      </c>
      <c r="L3148" t="s">
        <v>9116</v>
      </c>
      <c r="M3148" t="s">
        <v>9117</v>
      </c>
      <c r="N3148">
        <v>3.7008333329999998</v>
      </c>
      <c r="O3148">
        <v>0</v>
      </c>
      <c r="P3148">
        <v>3</v>
      </c>
      <c r="Q3148">
        <v>1</v>
      </c>
      <c r="R3148">
        <v>47</v>
      </c>
      <c r="S3148">
        <v>0</v>
      </c>
      <c r="T3148">
        <v>8</v>
      </c>
      <c r="U3148">
        <v>0</v>
      </c>
      <c r="V3148">
        <v>0</v>
      </c>
      <c r="W3148">
        <v>0</v>
      </c>
      <c r="X3148">
        <v>2.2110989724866252</v>
      </c>
      <c r="Y3148">
        <v>84.195029287252666</v>
      </c>
      <c r="Z3148">
        <v>300.53914092441875</v>
      </c>
      <c r="AA3148">
        <v>0</v>
      </c>
      <c r="AB3148">
        <v>28.929994362592058</v>
      </c>
      <c r="AC3148">
        <v>0</v>
      </c>
      <c r="AD3148">
        <v>0</v>
      </c>
      <c r="AE3148">
        <v>415.87526354675015</v>
      </c>
    </row>
    <row r="3149" spans="1:31" x14ac:dyDescent="0.3">
      <c r="A3149">
        <v>2579121</v>
      </c>
      <c r="B3149">
        <v>1</v>
      </c>
      <c r="C3149" t="s">
        <v>81</v>
      </c>
      <c r="D3149" t="s">
        <v>120</v>
      </c>
      <c r="E3149" t="s">
        <v>184</v>
      </c>
      <c r="F3149" t="s">
        <v>9118</v>
      </c>
      <c r="G3149" t="s">
        <v>134</v>
      </c>
      <c r="H3149" t="s">
        <v>135</v>
      </c>
      <c r="I3149" t="s">
        <v>136</v>
      </c>
      <c r="J3149" t="s">
        <v>137</v>
      </c>
      <c r="K3149" t="s">
        <v>138</v>
      </c>
      <c r="L3149" t="s">
        <v>9119</v>
      </c>
      <c r="M3149" t="s">
        <v>9120</v>
      </c>
      <c r="N3149">
        <v>0.69499999999999995</v>
      </c>
      <c r="O3149">
        <v>0</v>
      </c>
      <c r="P3149">
        <v>0</v>
      </c>
      <c r="Q3149">
        <v>8</v>
      </c>
      <c r="R3149">
        <v>0</v>
      </c>
      <c r="S3149">
        <v>5</v>
      </c>
      <c r="T3149">
        <v>0</v>
      </c>
      <c r="U3149">
        <v>3</v>
      </c>
      <c r="V3149">
        <v>0</v>
      </c>
      <c r="W3149">
        <v>0</v>
      </c>
      <c r="X3149">
        <v>0</v>
      </c>
      <c r="Y3149">
        <v>4.9359857704873242</v>
      </c>
      <c r="Z3149">
        <v>0</v>
      </c>
      <c r="AA3149">
        <v>22.735378377951381</v>
      </c>
      <c r="AB3149">
        <v>0</v>
      </c>
      <c r="AC3149">
        <v>73.080167492979001</v>
      </c>
      <c r="AD3149">
        <v>0</v>
      </c>
      <c r="AE3149">
        <v>100.7515316414177</v>
      </c>
    </row>
    <row r="3150" spans="1:31" x14ac:dyDescent="0.3">
      <c r="A3150">
        <v>2579198</v>
      </c>
      <c r="B3150">
        <v>1</v>
      </c>
      <c r="C3150" t="s">
        <v>80</v>
      </c>
      <c r="D3150" t="s">
        <v>84</v>
      </c>
      <c r="E3150" t="s">
        <v>155</v>
      </c>
      <c r="F3150" t="s">
        <v>9121</v>
      </c>
      <c r="G3150" t="s">
        <v>3034</v>
      </c>
      <c r="H3150" t="s">
        <v>157</v>
      </c>
      <c r="I3150" t="s">
        <v>136</v>
      </c>
      <c r="J3150" t="s">
        <v>3</v>
      </c>
      <c r="K3150" t="s">
        <v>138</v>
      </c>
      <c r="L3150" t="s">
        <v>9122</v>
      </c>
      <c r="M3150" t="s">
        <v>9123</v>
      </c>
      <c r="N3150">
        <v>5.0030555550000004</v>
      </c>
      <c r="O3150">
        <v>0</v>
      </c>
      <c r="P3150">
        <v>58</v>
      </c>
      <c r="Q3150">
        <v>0</v>
      </c>
      <c r="R3150">
        <v>7</v>
      </c>
      <c r="S3150">
        <v>0</v>
      </c>
      <c r="T3150">
        <v>6</v>
      </c>
      <c r="U3150">
        <v>0</v>
      </c>
      <c r="V3150">
        <v>0</v>
      </c>
      <c r="W3150">
        <v>0</v>
      </c>
      <c r="X3150">
        <v>56.896726625805904</v>
      </c>
      <c r="Y3150">
        <v>0</v>
      </c>
      <c r="Z3150">
        <v>4.8770626959076502</v>
      </c>
      <c r="AA3150">
        <v>0</v>
      </c>
      <c r="AB3150">
        <v>7.3027005873307207</v>
      </c>
      <c r="AC3150">
        <v>0</v>
      </c>
      <c r="AD3150">
        <v>0</v>
      </c>
      <c r="AE3150">
        <v>69.07648990904427</v>
      </c>
    </row>
    <row r="3151" spans="1:31" x14ac:dyDescent="0.3">
      <c r="A3151">
        <v>2579762</v>
      </c>
      <c r="B3151">
        <v>1</v>
      </c>
      <c r="C3151" t="s">
        <v>81</v>
      </c>
      <c r="D3151" t="s">
        <v>128</v>
      </c>
      <c r="E3151" t="s">
        <v>175</v>
      </c>
      <c r="F3151" t="s">
        <v>4652</v>
      </c>
      <c r="G3151" t="s">
        <v>202</v>
      </c>
      <c r="H3151" t="s">
        <v>157</v>
      </c>
      <c r="I3151" t="s">
        <v>136</v>
      </c>
      <c r="J3151" t="s">
        <v>137</v>
      </c>
      <c r="K3151" t="s">
        <v>138</v>
      </c>
      <c r="L3151" t="s">
        <v>8471</v>
      </c>
      <c r="M3151" t="s">
        <v>9124</v>
      </c>
      <c r="N3151">
        <v>1.6702777769999999</v>
      </c>
      <c r="O3151">
        <v>0</v>
      </c>
      <c r="P3151">
        <v>108</v>
      </c>
      <c r="Q3151">
        <v>0</v>
      </c>
      <c r="R3151">
        <v>0</v>
      </c>
      <c r="S3151">
        <v>0</v>
      </c>
      <c r="T3151">
        <v>20</v>
      </c>
      <c r="U3151">
        <v>0</v>
      </c>
      <c r="V3151">
        <v>0</v>
      </c>
      <c r="W3151">
        <v>0</v>
      </c>
      <c r="X3151">
        <v>34.324921570819249</v>
      </c>
      <c r="Y3151">
        <v>0</v>
      </c>
      <c r="Z3151">
        <v>0</v>
      </c>
      <c r="AA3151">
        <v>0</v>
      </c>
      <c r="AB3151">
        <v>47.283704760790677</v>
      </c>
      <c r="AC3151">
        <v>0</v>
      </c>
      <c r="AD3151">
        <v>0</v>
      </c>
      <c r="AE3151">
        <v>81.608626331609926</v>
      </c>
    </row>
    <row r="3152" spans="1:31" x14ac:dyDescent="0.3">
      <c r="A3152">
        <v>2579098</v>
      </c>
      <c r="B3152">
        <v>1</v>
      </c>
      <c r="C3152" t="s">
        <v>80</v>
      </c>
      <c r="D3152" t="s">
        <v>90</v>
      </c>
      <c r="E3152" t="s">
        <v>132</v>
      </c>
      <c r="F3152" t="s">
        <v>9125</v>
      </c>
      <c r="G3152" t="s">
        <v>318</v>
      </c>
      <c r="H3152" t="s">
        <v>135</v>
      </c>
      <c r="I3152" t="s">
        <v>136</v>
      </c>
      <c r="J3152" t="s">
        <v>137</v>
      </c>
      <c r="K3152" t="s">
        <v>144</v>
      </c>
      <c r="L3152" t="s">
        <v>9126</v>
      </c>
      <c r="M3152" t="s">
        <v>9127</v>
      </c>
      <c r="N3152">
        <v>0.259722222</v>
      </c>
      <c r="O3152">
        <v>0</v>
      </c>
      <c r="P3152">
        <v>4262</v>
      </c>
      <c r="Q3152">
        <v>0</v>
      </c>
      <c r="R3152">
        <v>0</v>
      </c>
      <c r="S3152">
        <v>0</v>
      </c>
      <c r="T3152">
        <v>302</v>
      </c>
      <c r="U3152">
        <v>0</v>
      </c>
      <c r="V3152">
        <v>1</v>
      </c>
      <c r="W3152">
        <v>0</v>
      </c>
      <c r="X3152">
        <v>204.36042570628865</v>
      </c>
      <c r="Y3152">
        <v>0</v>
      </c>
      <c r="Z3152">
        <v>0</v>
      </c>
      <c r="AA3152">
        <v>0</v>
      </c>
      <c r="AB3152">
        <v>44.602662061227278</v>
      </c>
      <c r="AC3152">
        <v>0</v>
      </c>
      <c r="AD3152">
        <v>1.6247119207075169</v>
      </c>
      <c r="AE3152">
        <v>250.58779968822344</v>
      </c>
    </row>
    <row r="3153" spans="1:31" x14ac:dyDescent="0.3">
      <c r="A3153">
        <v>2579533</v>
      </c>
      <c r="B3153">
        <v>1</v>
      </c>
      <c r="C3153" t="s">
        <v>81</v>
      </c>
      <c r="D3153" t="s">
        <v>112</v>
      </c>
      <c r="E3153" t="s">
        <v>166</v>
      </c>
      <c r="F3153" t="s">
        <v>9128</v>
      </c>
      <c r="G3153" t="s">
        <v>168</v>
      </c>
      <c r="H3153" t="s">
        <v>157</v>
      </c>
      <c r="I3153" t="s">
        <v>136</v>
      </c>
      <c r="J3153" t="s">
        <v>137</v>
      </c>
      <c r="K3153" t="s">
        <v>138</v>
      </c>
      <c r="L3153" t="s">
        <v>9129</v>
      </c>
      <c r="M3153" t="s">
        <v>9130</v>
      </c>
      <c r="N3153">
        <v>3.0983333329999998</v>
      </c>
      <c r="O3153">
        <v>0</v>
      </c>
      <c r="P3153">
        <v>1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1.16137650624435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1.16137650624435</v>
      </c>
    </row>
    <row r="3154" spans="1:31" x14ac:dyDescent="0.3">
      <c r="A3154">
        <v>2579178</v>
      </c>
      <c r="B3154">
        <v>1</v>
      </c>
      <c r="C3154" t="s">
        <v>81</v>
      </c>
      <c r="D3154" t="s">
        <v>113</v>
      </c>
      <c r="E3154" t="s">
        <v>147</v>
      </c>
      <c r="F3154" t="s">
        <v>9131</v>
      </c>
      <c r="G3154" t="s">
        <v>134</v>
      </c>
      <c r="H3154" t="s">
        <v>135</v>
      </c>
      <c r="I3154" t="s">
        <v>136</v>
      </c>
      <c r="J3154" t="s">
        <v>137</v>
      </c>
      <c r="K3154" t="s">
        <v>138</v>
      </c>
      <c r="L3154" t="s">
        <v>9132</v>
      </c>
      <c r="M3154" t="s">
        <v>9133</v>
      </c>
      <c r="N3154">
        <v>0.76500000000000001</v>
      </c>
      <c r="O3154">
        <v>7</v>
      </c>
      <c r="P3154">
        <v>1602</v>
      </c>
      <c r="Q3154">
        <v>16</v>
      </c>
      <c r="R3154">
        <v>409</v>
      </c>
      <c r="S3154">
        <v>6</v>
      </c>
      <c r="T3154">
        <v>127</v>
      </c>
      <c r="U3154">
        <v>0</v>
      </c>
      <c r="V3154">
        <v>0</v>
      </c>
      <c r="W3154">
        <v>1.0673989149419192</v>
      </c>
      <c r="X3154">
        <v>186.046270016786</v>
      </c>
      <c r="Y3154">
        <v>54.023416132114221</v>
      </c>
      <c r="Z3154">
        <v>276.56211981560949</v>
      </c>
      <c r="AA3154">
        <v>24.491695958593805</v>
      </c>
      <c r="AB3154">
        <v>47.530658547736614</v>
      </c>
      <c r="AC3154">
        <v>0</v>
      </c>
      <c r="AD3154">
        <v>0</v>
      </c>
      <c r="AE3154">
        <v>589.72155938578203</v>
      </c>
    </row>
    <row r="3155" spans="1:31" x14ac:dyDescent="0.3">
      <c r="A3155">
        <v>2579141</v>
      </c>
      <c r="B3155">
        <v>1</v>
      </c>
      <c r="C3155" t="s">
        <v>81</v>
      </c>
      <c r="D3155" t="s">
        <v>123</v>
      </c>
      <c r="E3155" t="s">
        <v>171</v>
      </c>
      <c r="F3155" t="s">
        <v>9134</v>
      </c>
      <c r="G3155" t="s">
        <v>190</v>
      </c>
      <c r="H3155" t="s">
        <v>157</v>
      </c>
      <c r="I3155" t="s">
        <v>136</v>
      </c>
      <c r="J3155" t="s">
        <v>137</v>
      </c>
      <c r="K3155" t="s">
        <v>138</v>
      </c>
      <c r="L3155" t="s">
        <v>9135</v>
      </c>
      <c r="M3155" t="s">
        <v>9136</v>
      </c>
      <c r="N3155">
        <v>2.1941666660000001</v>
      </c>
      <c r="O3155">
        <v>0</v>
      </c>
      <c r="P3155">
        <v>4</v>
      </c>
      <c r="Q3155">
        <v>0</v>
      </c>
      <c r="R3155">
        <v>0</v>
      </c>
      <c r="S3155">
        <v>0</v>
      </c>
      <c r="T3155">
        <v>1</v>
      </c>
      <c r="U3155">
        <v>0</v>
      </c>
      <c r="V3155">
        <v>0</v>
      </c>
      <c r="W3155">
        <v>0</v>
      </c>
      <c r="X3155">
        <v>2.3625944263783598</v>
      </c>
      <c r="Y3155">
        <v>0</v>
      </c>
      <c r="Z3155">
        <v>0</v>
      </c>
      <c r="AA3155">
        <v>0</v>
      </c>
      <c r="AB3155">
        <v>2.5937051617201665</v>
      </c>
      <c r="AC3155">
        <v>0</v>
      </c>
      <c r="AD3155">
        <v>0</v>
      </c>
      <c r="AE3155">
        <v>4.9562995880985259</v>
      </c>
    </row>
    <row r="3156" spans="1:31" x14ac:dyDescent="0.3">
      <c r="A3156">
        <v>2579135</v>
      </c>
      <c r="B3156">
        <v>1</v>
      </c>
      <c r="C3156" t="s">
        <v>80</v>
      </c>
      <c r="D3156" t="s">
        <v>91</v>
      </c>
      <c r="E3156" t="s">
        <v>141</v>
      </c>
      <c r="F3156" t="s">
        <v>6663</v>
      </c>
      <c r="G3156" t="s">
        <v>134</v>
      </c>
      <c r="H3156" t="s">
        <v>135</v>
      </c>
      <c r="I3156" t="s">
        <v>136</v>
      </c>
      <c r="J3156" t="s">
        <v>137</v>
      </c>
      <c r="K3156" t="s">
        <v>138</v>
      </c>
      <c r="L3156" t="s">
        <v>9137</v>
      </c>
      <c r="M3156" t="s">
        <v>9138</v>
      </c>
      <c r="N3156">
        <v>2.0666666660000002</v>
      </c>
      <c r="O3156">
        <v>0</v>
      </c>
      <c r="P3156">
        <v>48</v>
      </c>
      <c r="Q3156">
        <v>0</v>
      </c>
      <c r="R3156">
        <v>17</v>
      </c>
      <c r="S3156">
        <v>0</v>
      </c>
      <c r="T3156">
        <v>10</v>
      </c>
      <c r="U3156">
        <v>0</v>
      </c>
      <c r="V3156">
        <v>0</v>
      </c>
      <c r="W3156">
        <v>0</v>
      </c>
      <c r="X3156">
        <v>19.36850331367193</v>
      </c>
      <c r="Y3156">
        <v>0</v>
      </c>
      <c r="Z3156">
        <v>16.635262779728162</v>
      </c>
      <c r="AA3156">
        <v>0</v>
      </c>
      <c r="AB3156">
        <v>21.212997383345808</v>
      </c>
      <c r="AC3156">
        <v>0</v>
      </c>
      <c r="AD3156">
        <v>0</v>
      </c>
      <c r="AE3156">
        <v>57.216763476745896</v>
      </c>
    </row>
    <row r="3157" spans="1:31" x14ac:dyDescent="0.3">
      <c r="A3157">
        <v>2579920</v>
      </c>
      <c r="B3157">
        <v>1</v>
      </c>
      <c r="C3157" t="s">
        <v>81</v>
      </c>
      <c r="D3157" t="s">
        <v>112</v>
      </c>
      <c r="E3157" t="s">
        <v>147</v>
      </c>
      <c r="F3157" t="s">
        <v>9139</v>
      </c>
      <c r="G3157" t="s">
        <v>301</v>
      </c>
      <c r="H3157" t="s">
        <v>135</v>
      </c>
      <c r="I3157" t="s">
        <v>136</v>
      </c>
      <c r="J3157" t="s">
        <v>137</v>
      </c>
      <c r="K3157" t="s">
        <v>144</v>
      </c>
      <c r="L3157" t="s">
        <v>9140</v>
      </c>
      <c r="M3157" t="s">
        <v>9141</v>
      </c>
      <c r="N3157">
        <v>7.8763888880000001</v>
      </c>
      <c r="O3157">
        <v>3</v>
      </c>
      <c r="P3157">
        <v>446</v>
      </c>
      <c r="Q3157">
        <v>11</v>
      </c>
      <c r="R3157">
        <v>127</v>
      </c>
      <c r="S3157">
        <v>2</v>
      </c>
      <c r="T3157">
        <v>83</v>
      </c>
      <c r="U3157">
        <v>1</v>
      </c>
      <c r="V3157">
        <v>0</v>
      </c>
      <c r="W3157">
        <v>5.3805927036000023</v>
      </c>
      <c r="X3157">
        <v>544.02574789541234</v>
      </c>
      <c r="Y3157">
        <v>570.17271927158106</v>
      </c>
      <c r="Z3157">
        <v>338.75801735628568</v>
      </c>
      <c r="AA3157">
        <v>10.944453121700001</v>
      </c>
      <c r="AB3157">
        <v>169.50618687981503</v>
      </c>
      <c r="AC3157">
        <v>11.449548901643986</v>
      </c>
      <c r="AD3157">
        <v>0</v>
      </c>
      <c r="AE3157">
        <v>1650.2372661300381</v>
      </c>
    </row>
    <row r="3158" spans="1:31" x14ac:dyDescent="0.3">
      <c r="A3158">
        <v>2580229</v>
      </c>
      <c r="B3158">
        <v>1</v>
      </c>
      <c r="C3158" t="s">
        <v>81</v>
      </c>
      <c r="D3158" t="s">
        <v>123</v>
      </c>
      <c r="E3158" t="s">
        <v>147</v>
      </c>
      <c r="F3158" t="s">
        <v>5564</v>
      </c>
      <c r="G3158" t="s">
        <v>134</v>
      </c>
      <c r="H3158" t="s">
        <v>135</v>
      </c>
      <c r="I3158" t="s">
        <v>136</v>
      </c>
      <c r="J3158" t="s">
        <v>137</v>
      </c>
      <c r="K3158" t="s">
        <v>138</v>
      </c>
      <c r="L3158" t="s">
        <v>9142</v>
      </c>
      <c r="M3158" t="s">
        <v>9143</v>
      </c>
      <c r="N3158">
        <v>1.165277777</v>
      </c>
      <c r="O3158">
        <v>4</v>
      </c>
      <c r="P3158">
        <v>59</v>
      </c>
      <c r="Q3158">
        <v>127</v>
      </c>
      <c r="R3158">
        <v>324</v>
      </c>
      <c r="S3158">
        <v>18</v>
      </c>
      <c r="T3158">
        <v>81</v>
      </c>
      <c r="U3158">
        <v>0</v>
      </c>
      <c r="V3158">
        <v>0</v>
      </c>
      <c r="W3158">
        <v>6.2430468283495335</v>
      </c>
      <c r="X3158">
        <v>13.733876095931421</v>
      </c>
      <c r="Y3158">
        <v>209.59412874034371</v>
      </c>
      <c r="Z3158">
        <v>224.5231103573106</v>
      </c>
      <c r="AA3158">
        <v>24.37714860455587</v>
      </c>
      <c r="AB3158">
        <v>58.834562622580172</v>
      </c>
      <c r="AC3158">
        <v>0</v>
      </c>
      <c r="AD3158">
        <v>0</v>
      </c>
      <c r="AE3158">
        <v>537.3058732490714</v>
      </c>
    </row>
    <row r="3159" spans="1:31" x14ac:dyDescent="0.3">
      <c r="A3159">
        <v>2580083</v>
      </c>
      <c r="B3159">
        <v>1</v>
      </c>
      <c r="C3159" t="s">
        <v>81</v>
      </c>
      <c r="D3159" t="s">
        <v>113</v>
      </c>
      <c r="E3159" t="s">
        <v>166</v>
      </c>
      <c r="F3159" t="s">
        <v>9144</v>
      </c>
      <c r="G3159" t="s">
        <v>168</v>
      </c>
      <c r="H3159" t="s">
        <v>157</v>
      </c>
      <c r="I3159" t="s">
        <v>136</v>
      </c>
      <c r="J3159" t="s">
        <v>137</v>
      </c>
      <c r="K3159" t="s">
        <v>138</v>
      </c>
      <c r="L3159" t="s">
        <v>9145</v>
      </c>
      <c r="M3159" t="s">
        <v>9146</v>
      </c>
      <c r="N3159">
        <v>1.6463888879999999</v>
      </c>
      <c r="O3159">
        <v>0</v>
      </c>
      <c r="P3159">
        <v>1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0.54181594943512501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0.54181594943512501</v>
      </c>
    </row>
    <row r="3160" spans="1:31" x14ac:dyDescent="0.3">
      <c r="A3160">
        <v>2579937</v>
      </c>
      <c r="B3160">
        <v>1</v>
      </c>
      <c r="C3160" t="s">
        <v>81</v>
      </c>
      <c r="D3160" t="s">
        <v>125</v>
      </c>
      <c r="E3160" t="s">
        <v>141</v>
      </c>
      <c r="F3160" t="s">
        <v>9147</v>
      </c>
      <c r="G3160" t="s">
        <v>301</v>
      </c>
      <c r="H3160" t="s">
        <v>135</v>
      </c>
      <c r="I3160" t="s">
        <v>136</v>
      </c>
      <c r="J3160" t="s">
        <v>137</v>
      </c>
      <c r="K3160" t="s">
        <v>144</v>
      </c>
      <c r="L3160" t="s">
        <v>9148</v>
      </c>
      <c r="M3160" t="s">
        <v>9149</v>
      </c>
      <c r="N3160">
        <v>9.2788888879999991</v>
      </c>
      <c r="O3160">
        <v>7</v>
      </c>
      <c r="P3160">
        <v>4490</v>
      </c>
      <c r="Q3160">
        <v>275</v>
      </c>
      <c r="R3160">
        <v>277</v>
      </c>
      <c r="S3160">
        <v>24</v>
      </c>
      <c r="T3160">
        <v>664</v>
      </c>
      <c r="U3160">
        <v>3</v>
      </c>
      <c r="V3160">
        <v>1</v>
      </c>
      <c r="W3160">
        <v>92.634860975042159</v>
      </c>
      <c r="X3160">
        <v>6563.4267404506681</v>
      </c>
      <c r="Y3160">
        <v>11109.864693276075</v>
      </c>
      <c r="Z3160">
        <v>3594.7448037053555</v>
      </c>
      <c r="AA3160">
        <v>763.0710101620225</v>
      </c>
      <c r="AB3160">
        <v>3474.6019418828282</v>
      </c>
      <c r="AC3160">
        <v>651.79463677055139</v>
      </c>
      <c r="AD3160">
        <v>34.170466661999562</v>
      </c>
      <c r="AE3160">
        <v>26284.30915388454</v>
      </c>
    </row>
    <row r="3161" spans="1:31" x14ac:dyDescent="0.3">
      <c r="A3161">
        <v>2580043</v>
      </c>
      <c r="B3161">
        <v>1</v>
      </c>
      <c r="C3161" t="s">
        <v>80</v>
      </c>
      <c r="D3161" t="s">
        <v>100</v>
      </c>
      <c r="E3161" t="s">
        <v>155</v>
      </c>
      <c r="F3161" t="s">
        <v>9150</v>
      </c>
      <c r="G3161" t="s">
        <v>206</v>
      </c>
      <c r="H3161" t="s">
        <v>157</v>
      </c>
      <c r="I3161" t="s">
        <v>136</v>
      </c>
      <c r="J3161" t="s">
        <v>137</v>
      </c>
      <c r="K3161" t="s">
        <v>138</v>
      </c>
      <c r="L3161" t="s">
        <v>9151</v>
      </c>
      <c r="M3161" t="s">
        <v>9152</v>
      </c>
      <c r="N3161">
        <v>0.61722222199999999</v>
      </c>
      <c r="O3161">
        <v>0</v>
      </c>
      <c r="P3161">
        <v>37</v>
      </c>
      <c r="Q3161">
        <v>0</v>
      </c>
      <c r="R3161">
        <v>7</v>
      </c>
      <c r="S3161">
        <v>0</v>
      </c>
      <c r="T3161">
        <v>7</v>
      </c>
      <c r="U3161">
        <v>0</v>
      </c>
      <c r="V3161">
        <v>0</v>
      </c>
      <c r="W3161">
        <v>0</v>
      </c>
      <c r="X3161">
        <v>3.6232405459040993</v>
      </c>
      <c r="Y3161">
        <v>0</v>
      </c>
      <c r="Z3161">
        <v>2.9490636294282551</v>
      </c>
      <c r="AA3161">
        <v>0</v>
      </c>
      <c r="AB3161">
        <v>1.4574623249801184</v>
      </c>
      <c r="AC3161">
        <v>0</v>
      </c>
      <c r="AD3161">
        <v>0</v>
      </c>
      <c r="AE3161">
        <v>8.0297665003124727</v>
      </c>
    </row>
    <row r="3162" spans="1:31" x14ac:dyDescent="0.3">
      <c r="A3162">
        <v>2580398</v>
      </c>
      <c r="B3162">
        <v>1</v>
      </c>
      <c r="C3162" t="s">
        <v>80</v>
      </c>
      <c r="D3162" t="s">
        <v>84</v>
      </c>
      <c r="E3162" t="s">
        <v>166</v>
      </c>
      <c r="F3162" t="s">
        <v>9153</v>
      </c>
      <c r="G3162" t="s">
        <v>181</v>
      </c>
      <c r="H3162" t="s">
        <v>157</v>
      </c>
      <c r="I3162" t="s">
        <v>136</v>
      </c>
      <c r="J3162" t="s">
        <v>137</v>
      </c>
      <c r="K3162" t="s">
        <v>138</v>
      </c>
      <c r="L3162" t="s">
        <v>9154</v>
      </c>
      <c r="M3162" t="s">
        <v>9155</v>
      </c>
      <c r="N3162">
        <v>2.238888888</v>
      </c>
      <c r="O3162">
        <v>0</v>
      </c>
      <c r="P3162">
        <v>2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0.90201736016046663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0.90201736016046663</v>
      </c>
    </row>
    <row r="3163" spans="1:31" x14ac:dyDescent="0.3">
      <c r="A3163">
        <v>2579851</v>
      </c>
      <c r="B3163">
        <v>1</v>
      </c>
      <c r="C3163" t="s">
        <v>80</v>
      </c>
      <c r="D3163" t="s">
        <v>106</v>
      </c>
      <c r="E3163" t="s">
        <v>147</v>
      </c>
      <c r="F3163" t="s">
        <v>9156</v>
      </c>
      <c r="G3163" t="s">
        <v>134</v>
      </c>
      <c r="H3163" t="s">
        <v>135</v>
      </c>
      <c r="I3163" t="s">
        <v>136</v>
      </c>
      <c r="J3163" t="s">
        <v>137</v>
      </c>
      <c r="K3163" t="s">
        <v>138</v>
      </c>
      <c r="L3163" t="s">
        <v>9157</v>
      </c>
      <c r="M3163" t="s">
        <v>9158</v>
      </c>
      <c r="N3163">
        <v>1.4883333329999999</v>
      </c>
      <c r="O3163">
        <v>0</v>
      </c>
      <c r="P3163">
        <v>438</v>
      </c>
      <c r="Q3163">
        <v>6</v>
      </c>
      <c r="R3163">
        <v>141</v>
      </c>
      <c r="S3163">
        <v>5</v>
      </c>
      <c r="T3163">
        <v>106</v>
      </c>
      <c r="U3163">
        <v>0</v>
      </c>
      <c r="V3163">
        <v>0</v>
      </c>
      <c r="W3163">
        <v>0</v>
      </c>
      <c r="X3163">
        <v>139.91910725980227</v>
      </c>
      <c r="Y3163">
        <v>18.708292277246002</v>
      </c>
      <c r="Z3163">
        <v>348.65599322074195</v>
      </c>
      <c r="AA3163">
        <v>68.76371029006927</v>
      </c>
      <c r="AB3163">
        <v>103.46767183120147</v>
      </c>
      <c r="AC3163">
        <v>0</v>
      </c>
      <c r="AD3163">
        <v>0</v>
      </c>
      <c r="AE3163">
        <v>679.51477487906095</v>
      </c>
    </row>
    <row r="3164" spans="1:31" x14ac:dyDescent="0.3">
      <c r="A3164">
        <v>2580392</v>
      </c>
      <c r="B3164">
        <v>1</v>
      </c>
      <c r="C3164" t="s">
        <v>80</v>
      </c>
      <c r="D3164" t="s">
        <v>107</v>
      </c>
      <c r="E3164" t="s">
        <v>184</v>
      </c>
      <c r="F3164" t="s">
        <v>9159</v>
      </c>
      <c r="G3164" t="s">
        <v>1084</v>
      </c>
      <c r="H3164" t="s">
        <v>135</v>
      </c>
      <c r="I3164" t="s">
        <v>136</v>
      </c>
      <c r="J3164" t="s">
        <v>137</v>
      </c>
      <c r="K3164" t="s">
        <v>138</v>
      </c>
      <c r="L3164" t="s">
        <v>9160</v>
      </c>
      <c r="M3164" t="s">
        <v>9161</v>
      </c>
      <c r="N3164">
        <v>4.5905555549999999</v>
      </c>
      <c r="O3164">
        <v>1</v>
      </c>
      <c r="P3164">
        <v>0</v>
      </c>
      <c r="Q3164">
        <v>7</v>
      </c>
      <c r="R3164">
        <v>0</v>
      </c>
      <c r="S3164">
        <v>1</v>
      </c>
      <c r="T3164">
        <v>0</v>
      </c>
      <c r="U3164">
        <v>0</v>
      </c>
      <c r="V3164">
        <v>0</v>
      </c>
      <c r="W3164">
        <v>6.5873257184135339</v>
      </c>
      <c r="X3164">
        <v>0</v>
      </c>
      <c r="Y3164">
        <v>210.46280153622587</v>
      </c>
      <c r="Z3164">
        <v>0</v>
      </c>
      <c r="AA3164">
        <v>5.0203769485480843</v>
      </c>
      <c r="AB3164">
        <v>0</v>
      </c>
      <c r="AC3164">
        <v>0</v>
      </c>
      <c r="AD3164">
        <v>0</v>
      </c>
      <c r="AE3164">
        <v>222.07050420318748</v>
      </c>
    </row>
    <row r="3165" spans="1:31" x14ac:dyDescent="0.3">
      <c r="A3165">
        <v>2579897</v>
      </c>
      <c r="B3165">
        <v>1</v>
      </c>
      <c r="C3165" t="s">
        <v>80</v>
      </c>
      <c r="D3165" t="s">
        <v>90</v>
      </c>
      <c r="E3165" t="s">
        <v>155</v>
      </c>
      <c r="F3165" t="s">
        <v>3203</v>
      </c>
      <c r="G3165" t="s">
        <v>301</v>
      </c>
      <c r="H3165" t="s">
        <v>157</v>
      </c>
      <c r="I3165" t="s">
        <v>136</v>
      </c>
      <c r="J3165" t="s">
        <v>137</v>
      </c>
      <c r="K3165" t="s">
        <v>144</v>
      </c>
      <c r="L3165" t="s">
        <v>9162</v>
      </c>
      <c r="M3165" t="s">
        <v>9163</v>
      </c>
      <c r="N3165">
        <v>8.5902777770000007</v>
      </c>
      <c r="O3165">
        <v>0</v>
      </c>
      <c r="P3165">
        <v>22</v>
      </c>
      <c r="Q3165">
        <v>0</v>
      </c>
      <c r="R3165">
        <v>0</v>
      </c>
      <c r="S3165">
        <v>0</v>
      </c>
      <c r="T3165">
        <v>202</v>
      </c>
      <c r="U3165">
        <v>0</v>
      </c>
      <c r="V3165">
        <v>4</v>
      </c>
      <c r="W3165">
        <v>0</v>
      </c>
      <c r="X3165">
        <v>32.430463416679672</v>
      </c>
      <c r="Y3165">
        <v>0</v>
      </c>
      <c r="Z3165">
        <v>0</v>
      </c>
      <c r="AA3165">
        <v>0</v>
      </c>
      <c r="AB3165">
        <v>1086.2001613561192</v>
      </c>
      <c r="AC3165">
        <v>0</v>
      </c>
      <c r="AD3165">
        <v>172.0738057347655</v>
      </c>
      <c r="AE3165">
        <v>1290.7044305075644</v>
      </c>
    </row>
    <row r="3166" spans="1:31" x14ac:dyDescent="0.3">
      <c r="A3166">
        <v>2580292</v>
      </c>
      <c r="B3166">
        <v>1</v>
      </c>
      <c r="C3166" t="s">
        <v>81</v>
      </c>
      <c r="D3166" t="s">
        <v>113</v>
      </c>
      <c r="E3166" t="s">
        <v>184</v>
      </c>
      <c r="F3166" t="s">
        <v>9164</v>
      </c>
      <c r="G3166" t="s">
        <v>149</v>
      </c>
      <c r="H3166" t="s">
        <v>135</v>
      </c>
      <c r="I3166" t="s">
        <v>136</v>
      </c>
      <c r="J3166" t="s">
        <v>137</v>
      </c>
      <c r="K3166" t="s">
        <v>138</v>
      </c>
      <c r="L3166" t="s">
        <v>9165</v>
      </c>
      <c r="M3166" t="s">
        <v>9166</v>
      </c>
      <c r="N3166">
        <v>0.49944444399999999</v>
      </c>
      <c r="O3166">
        <v>1</v>
      </c>
      <c r="P3166">
        <v>35</v>
      </c>
      <c r="Q3166">
        <v>0</v>
      </c>
      <c r="R3166">
        <v>11</v>
      </c>
      <c r="S3166">
        <v>0</v>
      </c>
      <c r="T3166">
        <v>0</v>
      </c>
      <c r="U3166">
        <v>0</v>
      </c>
      <c r="V3166">
        <v>0</v>
      </c>
      <c r="W3166">
        <v>0.12363278143999999</v>
      </c>
      <c r="X3166">
        <v>3.0385566587254802</v>
      </c>
      <c r="Y3166">
        <v>0</v>
      </c>
      <c r="Z3166">
        <v>2.0742961217678952</v>
      </c>
      <c r="AA3166">
        <v>0</v>
      </c>
      <c r="AB3166">
        <v>0</v>
      </c>
      <c r="AC3166">
        <v>0</v>
      </c>
      <c r="AD3166">
        <v>0</v>
      </c>
      <c r="AE3166">
        <v>5.2364855619333754</v>
      </c>
    </row>
    <row r="3167" spans="1:31" x14ac:dyDescent="0.3">
      <c r="A3167">
        <v>2579997</v>
      </c>
      <c r="B3167">
        <v>1</v>
      </c>
      <c r="C3167" t="s">
        <v>80</v>
      </c>
      <c r="D3167" t="s">
        <v>103</v>
      </c>
      <c r="E3167" t="s">
        <v>171</v>
      </c>
      <c r="F3167" t="s">
        <v>9167</v>
      </c>
      <c r="G3167" t="s">
        <v>301</v>
      </c>
      <c r="H3167" t="s">
        <v>157</v>
      </c>
      <c r="I3167" t="s">
        <v>136</v>
      </c>
      <c r="J3167" t="s">
        <v>137</v>
      </c>
      <c r="K3167" t="s">
        <v>144</v>
      </c>
      <c r="L3167" t="s">
        <v>9168</v>
      </c>
      <c r="M3167" t="s">
        <v>9169</v>
      </c>
      <c r="N3167">
        <v>0.641666666</v>
      </c>
      <c r="O3167">
        <v>0</v>
      </c>
      <c r="P3167">
        <v>37</v>
      </c>
      <c r="Q3167">
        <v>0</v>
      </c>
      <c r="R3167">
        <v>0</v>
      </c>
      <c r="S3167">
        <v>0</v>
      </c>
      <c r="T3167">
        <v>6</v>
      </c>
      <c r="U3167">
        <v>0</v>
      </c>
      <c r="V3167">
        <v>0</v>
      </c>
      <c r="W3167">
        <v>0</v>
      </c>
      <c r="X3167">
        <v>3.9179145133579141</v>
      </c>
      <c r="Y3167">
        <v>0</v>
      </c>
      <c r="Z3167">
        <v>0</v>
      </c>
      <c r="AA3167">
        <v>0</v>
      </c>
      <c r="AB3167">
        <v>0.49281506458789504</v>
      </c>
      <c r="AC3167">
        <v>0</v>
      </c>
      <c r="AD3167">
        <v>0</v>
      </c>
      <c r="AE3167">
        <v>4.4107295779458093</v>
      </c>
    </row>
    <row r="3168" spans="1:31" x14ac:dyDescent="0.3">
      <c r="A3168">
        <v>2579934</v>
      </c>
      <c r="B3168">
        <v>1</v>
      </c>
      <c r="C3168" t="s">
        <v>81</v>
      </c>
      <c r="D3168" t="s">
        <v>113</v>
      </c>
      <c r="E3168" t="s">
        <v>155</v>
      </c>
      <c r="F3168" t="s">
        <v>9170</v>
      </c>
      <c r="G3168" t="s">
        <v>301</v>
      </c>
      <c r="H3168" t="s">
        <v>157</v>
      </c>
      <c r="I3168" t="s">
        <v>136</v>
      </c>
      <c r="J3168" t="s">
        <v>137</v>
      </c>
      <c r="K3168" t="s">
        <v>144</v>
      </c>
      <c r="L3168" t="s">
        <v>9171</v>
      </c>
      <c r="M3168" t="s">
        <v>9172</v>
      </c>
      <c r="N3168">
        <v>3.599444444</v>
      </c>
      <c r="O3168">
        <v>0</v>
      </c>
      <c r="P3168">
        <v>153</v>
      </c>
      <c r="Q3168">
        <v>0</v>
      </c>
      <c r="R3168">
        <v>5</v>
      </c>
      <c r="S3168">
        <v>0</v>
      </c>
      <c r="T3168">
        <v>26</v>
      </c>
      <c r="U3168">
        <v>0</v>
      </c>
      <c r="V3168">
        <v>0</v>
      </c>
      <c r="W3168">
        <v>0</v>
      </c>
      <c r="X3168">
        <v>92.895379729939933</v>
      </c>
      <c r="Y3168">
        <v>0</v>
      </c>
      <c r="Z3168">
        <v>58.338837269040908</v>
      </c>
      <c r="AA3168">
        <v>0</v>
      </c>
      <c r="AB3168">
        <v>35.854973530365228</v>
      </c>
      <c r="AC3168">
        <v>0</v>
      </c>
      <c r="AD3168">
        <v>0</v>
      </c>
      <c r="AE3168">
        <v>187.08919052934607</v>
      </c>
    </row>
    <row r="3169" spans="1:31" x14ac:dyDescent="0.3">
      <c r="A3169">
        <v>2579857</v>
      </c>
      <c r="B3169">
        <v>1</v>
      </c>
      <c r="C3169" t="s">
        <v>81</v>
      </c>
      <c r="D3169" t="s">
        <v>127</v>
      </c>
      <c r="E3169" t="s">
        <v>184</v>
      </c>
      <c r="F3169" t="s">
        <v>2803</v>
      </c>
      <c r="G3169" t="s">
        <v>1218</v>
      </c>
      <c r="H3169" t="s">
        <v>135</v>
      </c>
      <c r="I3169" t="s">
        <v>136</v>
      </c>
      <c r="J3169" t="s">
        <v>137</v>
      </c>
      <c r="K3169" t="s">
        <v>138</v>
      </c>
      <c r="L3169" t="s">
        <v>9173</v>
      </c>
      <c r="M3169" t="s">
        <v>9174</v>
      </c>
      <c r="N3169">
        <v>5.6216666660000003</v>
      </c>
      <c r="O3169">
        <v>0</v>
      </c>
      <c r="P3169">
        <v>2</v>
      </c>
      <c r="Q3169">
        <v>11</v>
      </c>
      <c r="R3169">
        <v>17</v>
      </c>
      <c r="S3169">
        <v>0</v>
      </c>
      <c r="T3169">
        <v>1</v>
      </c>
      <c r="U3169">
        <v>0</v>
      </c>
      <c r="V3169">
        <v>0</v>
      </c>
      <c r="W3169">
        <v>0</v>
      </c>
      <c r="X3169">
        <v>2.0935249590400002</v>
      </c>
      <c r="Y3169">
        <v>70.728182366618626</v>
      </c>
      <c r="Z3169">
        <v>142.95756632262152</v>
      </c>
      <c r="AA3169">
        <v>0</v>
      </c>
      <c r="AB3169">
        <v>0.23430025309464583</v>
      </c>
      <c r="AC3169">
        <v>0</v>
      </c>
      <c r="AD3169">
        <v>0</v>
      </c>
      <c r="AE3169">
        <v>216.0135739013748</v>
      </c>
    </row>
    <row r="3170" spans="1:31" x14ac:dyDescent="0.3">
      <c r="A3170">
        <v>2580355</v>
      </c>
      <c r="B3170">
        <v>1</v>
      </c>
      <c r="C3170" t="s">
        <v>80</v>
      </c>
      <c r="D3170" t="s">
        <v>82</v>
      </c>
      <c r="E3170" t="s">
        <v>171</v>
      </c>
      <c r="F3170" t="s">
        <v>9175</v>
      </c>
      <c r="G3170" t="s">
        <v>190</v>
      </c>
      <c r="H3170" t="s">
        <v>157</v>
      </c>
      <c r="I3170" t="s">
        <v>136</v>
      </c>
      <c r="J3170" t="s">
        <v>137</v>
      </c>
      <c r="K3170" t="s">
        <v>138</v>
      </c>
      <c r="L3170" t="s">
        <v>9176</v>
      </c>
      <c r="M3170" t="s">
        <v>9177</v>
      </c>
      <c r="N3170">
        <v>1.9602777769999999</v>
      </c>
      <c r="O3170">
        <v>0</v>
      </c>
      <c r="P3170">
        <v>229</v>
      </c>
      <c r="Q3170">
        <v>0</v>
      </c>
      <c r="R3170">
        <v>0</v>
      </c>
      <c r="S3170">
        <v>0</v>
      </c>
      <c r="T3170">
        <v>7</v>
      </c>
      <c r="U3170">
        <v>0</v>
      </c>
      <c r="V3170">
        <v>0</v>
      </c>
      <c r="W3170">
        <v>0</v>
      </c>
      <c r="X3170">
        <v>108.71703304071312</v>
      </c>
      <c r="Y3170">
        <v>0</v>
      </c>
      <c r="Z3170">
        <v>0</v>
      </c>
      <c r="AA3170">
        <v>0</v>
      </c>
      <c r="AB3170">
        <v>5.9428229380135829</v>
      </c>
      <c r="AC3170">
        <v>0</v>
      </c>
      <c r="AD3170">
        <v>0</v>
      </c>
      <c r="AE3170">
        <v>114.6598559787267</v>
      </c>
    </row>
    <row r="3171" spans="1:31" x14ac:dyDescent="0.3">
      <c r="A3171">
        <v>2579791</v>
      </c>
      <c r="B3171">
        <v>1</v>
      </c>
      <c r="C3171" t="s">
        <v>80</v>
      </c>
      <c r="D3171" t="s">
        <v>90</v>
      </c>
      <c r="E3171" t="s">
        <v>132</v>
      </c>
      <c r="F3171" t="s">
        <v>9178</v>
      </c>
      <c r="G3171" t="s">
        <v>8531</v>
      </c>
      <c r="H3171" t="s">
        <v>276</v>
      </c>
      <c r="I3171" t="s">
        <v>136</v>
      </c>
      <c r="J3171" t="s">
        <v>137</v>
      </c>
      <c r="K3171" t="s">
        <v>144</v>
      </c>
      <c r="L3171" t="s">
        <v>9179</v>
      </c>
      <c r="M3171" t="s">
        <v>9180</v>
      </c>
      <c r="N3171">
        <v>0.13555555499999999</v>
      </c>
      <c r="O3171">
        <v>0</v>
      </c>
      <c r="P3171">
        <v>12820</v>
      </c>
      <c r="Q3171">
        <v>0</v>
      </c>
      <c r="R3171">
        <v>1</v>
      </c>
      <c r="S3171">
        <v>3</v>
      </c>
      <c r="T3171">
        <v>2035</v>
      </c>
      <c r="U3171">
        <v>1</v>
      </c>
      <c r="V3171">
        <v>10</v>
      </c>
      <c r="W3171">
        <v>0</v>
      </c>
      <c r="X3171">
        <v>334.42884032091655</v>
      </c>
      <c r="Y3171">
        <v>0</v>
      </c>
      <c r="Z3171">
        <v>1.4353136512680003E-2</v>
      </c>
      <c r="AA3171">
        <v>20.821391336511233</v>
      </c>
      <c r="AB3171">
        <v>144.50763829717732</v>
      </c>
      <c r="AC3171">
        <v>3.6421226405333336</v>
      </c>
      <c r="AD3171">
        <v>12.920802286220042</v>
      </c>
      <c r="AE3171">
        <v>516.33514801787112</v>
      </c>
    </row>
    <row r="3172" spans="1:31" x14ac:dyDescent="0.3">
      <c r="A3172">
        <v>2579957</v>
      </c>
      <c r="B3172">
        <v>1</v>
      </c>
      <c r="C3172" t="s">
        <v>80</v>
      </c>
      <c r="D3172" t="s">
        <v>83</v>
      </c>
      <c r="E3172" t="s">
        <v>155</v>
      </c>
      <c r="F3172" t="s">
        <v>4434</v>
      </c>
      <c r="G3172" t="s">
        <v>301</v>
      </c>
      <c r="H3172" t="s">
        <v>157</v>
      </c>
      <c r="I3172" t="s">
        <v>136</v>
      </c>
      <c r="J3172" t="s">
        <v>137</v>
      </c>
      <c r="K3172" t="s">
        <v>144</v>
      </c>
      <c r="L3172" t="s">
        <v>9181</v>
      </c>
      <c r="M3172" t="s">
        <v>9182</v>
      </c>
      <c r="N3172">
        <v>4.8825000000000003</v>
      </c>
      <c r="O3172">
        <v>0</v>
      </c>
      <c r="P3172">
        <v>32</v>
      </c>
      <c r="Q3172">
        <v>0</v>
      </c>
      <c r="R3172">
        <v>0</v>
      </c>
      <c r="S3172">
        <v>0</v>
      </c>
      <c r="T3172">
        <v>5</v>
      </c>
      <c r="U3172">
        <v>0</v>
      </c>
      <c r="V3172">
        <v>0</v>
      </c>
      <c r="W3172">
        <v>0</v>
      </c>
      <c r="X3172">
        <v>44.171005114105341</v>
      </c>
      <c r="Y3172">
        <v>0</v>
      </c>
      <c r="Z3172">
        <v>0</v>
      </c>
      <c r="AA3172">
        <v>0</v>
      </c>
      <c r="AB3172">
        <v>113.43755883896876</v>
      </c>
      <c r="AC3172">
        <v>0</v>
      </c>
      <c r="AD3172">
        <v>0</v>
      </c>
      <c r="AE3172">
        <v>157.60856395307411</v>
      </c>
    </row>
    <row r="3173" spans="1:31" x14ac:dyDescent="0.3">
      <c r="A3173">
        <v>2579814</v>
      </c>
      <c r="B3173">
        <v>1</v>
      </c>
      <c r="C3173" t="s">
        <v>80</v>
      </c>
      <c r="D3173" t="s">
        <v>97</v>
      </c>
      <c r="E3173" t="s">
        <v>171</v>
      </c>
      <c r="F3173" t="s">
        <v>5414</v>
      </c>
      <c r="G3173" t="s">
        <v>190</v>
      </c>
      <c r="H3173" t="s">
        <v>157</v>
      </c>
      <c r="I3173" t="s">
        <v>136</v>
      </c>
      <c r="J3173" t="s">
        <v>137</v>
      </c>
      <c r="K3173" t="s">
        <v>138</v>
      </c>
      <c r="L3173" t="s">
        <v>9183</v>
      </c>
      <c r="M3173" t="s">
        <v>9184</v>
      </c>
      <c r="N3173">
        <v>1.7677777770000001</v>
      </c>
      <c r="O3173">
        <v>0</v>
      </c>
      <c r="P3173">
        <v>293</v>
      </c>
      <c r="Q3173">
        <v>0</v>
      </c>
      <c r="R3173">
        <v>4</v>
      </c>
      <c r="S3173">
        <v>0</v>
      </c>
      <c r="T3173">
        <v>20</v>
      </c>
      <c r="U3173">
        <v>0</v>
      </c>
      <c r="V3173">
        <v>0</v>
      </c>
      <c r="W3173">
        <v>0</v>
      </c>
      <c r="X3173">
        <v>81.909097789960569</v>
      </c>
      <c r="Y3173">
        <v>0</v>
      </c>
      <c r="Z3173">
        <v>0.49808649299650676</v>
      </c>
      <c r="AA3173">
        <v>0</v>
      </c>
      <c r="AB3173">
        <v>19.313743714084996</v>
      </c>
      <c r="AC3173">
        <v>0</v>
      </c>
      <c r="AD3173">
        <v>0</v>
      </c>
      <c r="AE3173">
        <v>101.72092799704207</v>
      </c>
    </row>
    <row r="3174" spans="1:31" x14ac:dyDescent="0.3">
      <c r="A3174">
        <v>2579871</v>
      </c>
      <c r="B3174">
        <v>1</v>
      </c>
      <c r="C3174" t="s">
        <v>80</v>
      </c>
      <c r="D3174" t="s">
        <v>108</v>
      </c>
      <c r="E3174" t="s">
        <v>147</v>
      </c>
      <c r="F3174" t="s">
        <v>9185</v>
      </c>
      <c r="G3174" t="s">
        <v>134</v>
      </c>
      <c r="H3174" t="s">
        <v>135</v>
      </c>
      <c r="I3174" t="s">
        <v>136</v>
      </c>
      <c r="J3174" t="s">
        <v>137</v>
      </c>
      <c r="K3174" t="s">
        <v>138</v>
      </c>
      <c r="L3174" t="s">
        <v>9186</v>
      </c>
      <c r="M3174" t="s">
        <v>9187</v>
      </c>
      <c r="N3174">
        <v>0.23944444400000001</v>
      </c>
      <c r="O3174">
        <v>0</v>
      </c>
      <c r="P3174">
        <v>122</v>
      </c>
      <c r="Q3174">
        <v>0</v>
      </c>
      <c r="R3174">
        <v>83</v>
      </c>
      <c r="S3174">
        <v>0</v>
      </c>
      <c r="T3174">
        <v>33</v>
      </c>
      <c r="U3174">
        <v>0</v>
      </c>
      <c r="V3174">
        <v>0</v>
      </c>
      <c r="W3174">
        <v>0</v>
      </c>
      <c r="X3174">
        <v>6.5034982577313363</v>
      </c>
      <c r="Y3174">
        <v>0</v>
      </c>
      <c r="Z3174">
        <v>44.144063601556944</v>
      </c>
      <c r="AA3174">
        <v>0</v>
      </c>
      <c r="AB3174">
        <v>4.7341389384226131</v>
      </c>
      <c r="AC3174">
        <v>0</v>
      </c>
      <c r="AD3174">
        <v>0</v>
      </c>
      <c r="AE3174">
        <v>55.381700797710891</v>
      </c>
    </row>
    <row r="3175" spans="1:31" x14ac:dyDescent="0.3">
      <c r="A3175">
        <v>2580418</v>
      </c>
      <c r="B3175">
        <v>1</v>
      </c>
      <c r="C3175" t="s">
        <v>80</v>
      </c>
      <c r="D3175" t="s">
        <v>82</v>
      </c>
      <c r="E3175" t="s">
        <v>175</v>
      </c>
      <c r="F3175" t="s">
        <v>9188</v>
      </c>
      <c r="G3175" t="s">
        <v>177</v>
      </c>
      <c r="H3175" t="s">
        <v>157</v>
      </c>
      <c r="I3175" t="s">
        <v>136</v>
      </c>
      <c r="J3175" t="s">
        <v>137</v>
      </c>
      <c r="K3175" t="s">
        <v>138</v>
      </c>
      <c r="L3175" t="s">
        <v>9189</v>
      </c>
      <c r="M3175" t="s">
        <v>9190</v>
      </c>
      <c r="N3175">
        <v>2.9308333329999998</v>
      </c>
      <c r="O3175">
        <v>0</v>
      </c>
      <c r="P3175">
        <v>52</v>
      </c>
      <c r="Q3175">
        <v>0</v>
      </c>
      <c r="R3175">
        <v>0</v>
      </c>
      <c r="S3175">
        <v>0</v>
      </c>
      <c r="T3175">
        <v>1</v>
      </c>
      <c r="U3175">
        <v>0</v>
      </c>
      <c r="V3175">
        <v>0</v>
      </c>
      <c r="W3175">
        <v>0</v>
      </c>
      <c r="X3175">
        <v>23.023372021860393</v>
      </c>
      <c r="Y3175">
        <v>0</v>
      </c>
      <c r="Z3175">
        <v>0</v>
      </c>
      <c r="AA3175">
        <v>0</v>
      </c>
      <c r="AB3175">
        <v>0.11123700680207002</v>
      </c>
      <c r="AC3175">
        <v>0</v>
      </c>
      <c r="AD3175">
        <v>0</v>
      </c>
      <c r="AE3175">
        <v>23.134609028662464</v>
      </c>
    </row>
    <row r="3176" spans="1:31" x14ac:dyDescent="0.3">
      <c r="A3176">
        <v>2580063</v>
      </c>
      <c r="B3176">
        <v>1</v>
      </c>
      <c r="C3176" t="s">
        <v>80</v>
      </c>
      <c r="D3176" t="s">
        <v>96</v>
      </c>
      <c r="E3176" t="s">
        <v>166</v>
      </c>
      <c r="F3176" t="s">
        <v>9191</v>
      </c>
      <c r="G3176" t="s">
        <v>181</v>
      </c>
      <c r="H3176" t="s">
        <v>157</v>
      </c>
      <c r="I3176" t="s">
        <v>136</v>
      </c>
      <c r="J3176" t="s">
        <v>137</v>
      </c>
      <c r="K3176" t="s">
        <v>138</v>
      </c>
      <c r="L3176" t="s">
        <v>9192</v>
      </c>
      <c r="M3176" t="s">
        <v>9193</v>
      </c>
      <c r="N3176">
        <v>3.6272222219999999</v>
      </c>
      <c r="O3176">
        <v>0</v>
      </c>
      <c r="P3176">
        <v>1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0.46220052436168002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0.46220052436168002</v>
      </c>
    </row>
    <row r="3177" spans="1:31" x14ac:dyDescent="0.3">
      <c r="A3177">
        <v>2580040</v>
      </c>
      <c r="B3177">
        <v>1</v>
      </c>
      <c r="C3177" t="s">
        <v>81</v>
      </c>
      <c r="D3177" t="s">
        <v>122</v>
      </c>
      <c r="E3177" t="s">
        <v>141</v>
      </c>
      <c r="F3177" t="s">
        <v>9194</v>
      </c>
      <c r="G3177" t="s">
        <v>134</v>
      </c>
      <c r="H3177" t="s">
        <v>135</v>
      </c>
      <c r="I3177" t="s">
        <v>136</v>
      </c>
      <c r="J3177" t="s">
        <v>137</v>
      </c>
      <c r="K3177" t="s">
        <v>138</v>
      </c>
      <c r="L3177" t="s">
        <v>9195</v>
      </c>
      <c r="M3177" t="s">
        <v>9196</v>
      </c>
      <c r="N3177">
        <v>0.254722222</v>
      </c>
      <c r="O3177">
        <v>15</v>
      </c>
      <c r="P3177">
        <v>866</v>
      </c>
      <c r="Q3177">
        <v>70</v>
      </c>
      <c r="R3177">
        <v>41</v>
      </c>
      <c r="S3177">
        <v>16</v>
      </c>
      <c r="T3177">
        <v>50</v>
      </c>
      <c r="U3177">
        <v>0</v>
      </c>
      <c r="V3177">
        <v>1</v>
      </c>
      <c r="W3177">
        <v>1.2012421453944568</v>
      </c>
      <c r="X3177">
        <v>24.895444333997592</v>
      </c>
      <c r="Y3177">
        <v>22.116349763770806</v>
      </c>
      <c r="Z3177">
        <v>4.2210447245067515</v>
      </c>
      <c r="AA3177">
        <v>12.232652118282521</v>
      </c>
      <c r="AB3177">
        <v>6.9096076439607632</v>
      </c>
      <c r="AC3177">
        <v>0</v>
      </c>
      <c r="AD3177">
        <v>0.37821192403417503</v>
      </c>
      <c r="AE3177">
        <v>71.954552653947076</v>
      </c>
    </row>
    <row r="3178" spans="1:31" x14ac:dyDescent="0.3">
      <c r="A3178">
        <v>2580232</v>
      </c>
      <c r="B3178">
        <v>1</v>
      </c>
      <c r="C3178" t="s">
        <v>80</v>
      </c>
      <c r="D3178" t="s">
        <v>88</v>
      </c>
      <c r="E3178" t="s">
        <v>171</v>
      </c>
      <c r="F3178" t="s">
        <v>3597</v>
      </c>
      <c r="G3178" t="s">
        <v>177</v>
      </c>
      <c r="H3178" t="s">
        <v>157</v>
      </c>
      <c r="I3178" t="s">
        <v>136</v>
      </c>
      <c r="J3178" t="s">
        <v>137</v>
      </c>
      <c r="K3178" t="s">
        <v>138</v>
      </c>
      <c r="L3178" t="s">
        <v>9197</v>
      </c>
      <c r="M3178" t="s">
        <v>9198</v>
      </c>
      <c r="N3178">
        <v>1.8747222219999999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38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57.804153823302954</v>
      </c>
      <c r="AC3178">
        <v>0</v>
      </c>
      <c r="AD3178">
        <v>0</v>
      </c>
      <c r="AE3178">
        <v>57.804153823302954</v>
      </c>
    </row>
    <row r="3179" spans="1:31" x14ac:dyDescent="0.3">
      <c r="A3179">
        <v>2580103</v>
      </c>
      <c r="B3179">
        <v>1</v>
      </c>
      <c r="C3179" t="s">
        <v>80</v>
      </c>
      <c r="D3179" t="s">
        <v>83</v>
      </c>
      <c r="E3179" t="s">
        <v>184</v>
      </c>
      <c r="F3179" t="s">
        <v>9199</v>
      </c>
      <c r="G3179" t="s">
        <v>149</v>
      </c>
      <c r="H3179" t="s">
        <v>135</v>
      </c>
      <c r="I3179" t="s">
        <v>136</v>
      </c>
      <c r="J3179" t="s">
        <v>137</v>
      </c>
      <c r="K3179" t="s">
        <v>138</v>
      </c>
      <c r="L3179" t="s">
        <v>9200</v>
      </c>
      <c r="M3179" t="s">
        <v>9201</v>
      </c>
      <c r="N3179">
        <v>2.900555555</v>
      </c>
      <c r="O3179">
        <v>0</v>
      </c>
      <c r="P3179">
        <v>0</v>
      </c>
      <c r="Q3179">
        <v>0</v>
      </c>
      <c r="R3179">
        <v>0</v>
      </c>
      <c r="S3179">
        <v>1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12.74344922667</v>
      </c>
      <c r="AB3179">
        <v>0</v>
      </c>
      <c r="AC3179">
        <v>0</v>
      </c>
      <c r="AD3179">
        <v>0</v>
      </c>
      <c r="AE3179">
        <v>12.74344922667</v>
      </c>
    </row>
    <row r="3180" spans="1:31" x14ac:dyDescent="0.3">
      <c r="A3180">
        <v>2579854</v>
      </c>
      <c r="B3180">
        <v>1</v>
      </c>
      <c r="C3180" t="s">
        <v>80</v>
      </c>
      <c r="D3180" t="s">
        <v>105</v>
      </c>
      <c r="E3180" t="s">
        <v>184</v>
      </c>
      <c r="F3180" t="s">
        <v>9202</v>
      </c>
      <c r="G3180" t="s">
        <v>149</v>
      </c>
      <c r="H3180" t="s">
        <v>135</v>
      </c>
      <c r="I3180" t="s">
        <v>136</v>
      </c>
      <c r="J3180" t="s">
        <v>137</v>
      </c>
      <c r="K3180" t="s">
        <v>138</v>
      </c>
      <c r="L3180" t="s">
        <v>9203</v>
      </c>
      <c r="M3180" t="s">
        <v>9204</v>
      </c>
      <c r="N3180">
        <v>1.2919444440000001</v>
      </c>
      <c r="O3180">
        <v>0</v>
      </c>
      <c r="P3180">
        <v>653</v>
      </c>
      <c r="Q3180">
        <v>0</v>
      </c>
      <c r="R3180">
        <v>71</v>
      </c>
      <c r="S3180">
        <v>2</v>
      </c>
      <c r="T3180">
        <v>69</v>
      </c>
      <c r="U3180">
        <v>0</v>
      </c>
      <c r="V3180">
        <v>0</v>
      </c>
      <c r="W3180">
        <v>0</v>
      </c>
      <c r="X3180">
        <v>118.33757087589866</v>
      </c>
      <c r="Y3180">
        <v>0</v>
      </c>
      <c r="Z3180">
        <v>15.282378208727113</v>
      </c>
      <c r="AA3180">
        <v>12.414608627345517</v>
      </c>
      <c r="AB3180">
        <v>51.284382610408301</v>
      </c>
      <c r="AC3180">
        <v>0</v>
      </c>
      <c r="AD3180">
        <v>0</v>
      </c>
      <c r="AE3180">
        <v>197.3189403223796</v>
      </c>
    </row>
    <row r="3181" spans="1:31" x14ac:dyDescent="0.3">
      <c r="A3181">
        <v>2580149</v>
      </c>
      <c r="B3181">
        <v>1</v>
      </c>
      <c r="C3181" t="s">
        <v>80</v>
      </c>
      <c r="D3181" t="s">
        <v>83</v>
      </c>
      <c r="E3181" t="s">
        <v>166</v>
      </c>
      <c r="F3181" t="s">
        <v>9205</v>
      </c>
      <c r="G3181" t="s">
        <v>198</v>
      </c>
      <c r="H3181" t="s">
        <v>157</v>
      </c>
      <c r="I3181" t="s">
        <v>136</v>
      </c>
      <c r="J3181" t="s">
        <v>137</v>
      </c>
      <c r="K3181" t="s">
        <v>138</v>
      </c>
      <c r="L3181" t="s">
        <v>9206</v>
      </c>
      <c r="M3181" t="s">
        <v>9207</v>
      </c>
      <c r="N3181">
        <v>0.97444444399999997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3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3.1953442013266664</v>
      </c>
      <c r="AC3181">
        <v>0</v>
      </c>
      <c r="AD3181">
        <v>0</v>
      </c>
      <c r="AE3181">
        <v>3.1953442013266664</v>
      </c>
    </row>
    <row r="3182" spans="1:31" x14ac:dyDescent="0.3">
      <c r="A3182">
        <v>2580289</v>
      </c>
      <c r="B3182">
        <v>1</v>
      </c>
      <c r="C3182" t="s">
        <v>80</v>
      </c>
      <c r="D3182" t="s">
        <v>108</v>
      </c>
      <c r="E3182" t="s">
        <v>171</v>
      </c>
      <c r="F3182" t="s">
        <v>9208</v>
      </c>
      <c r="G3182" t="s">
        <v>3589</v>
      </c>
      <c r="H3182" t="s">
        <v>157</v>
      </c>
      <c r="I3182" t="s">
        <v>136</v>
      </c>
      <c r="J3182" t="s">
        <v>137</v>
      </c>
      <c r="K3182" t="s">
        <v>138</v>
      </c>
      <c r="L3182" t="s">
        <v>9209</v>
      </c>
      <c r="M3182" t="s">
        <v>9210</v>
      </c>
      <c r="N3182">
        <v>2.6605555550000002</v>
      </c>
      <c r="O3182">
        <v>0</v>
      </c>
      <c r="P3182">
        <v>12</v>
      </c>
      <c r="Q3182">
        <v>0</v>
      </c>
      <c r="R3182">
        <v>1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7.2268657886154744</v>
      </c>
      <c r="Y3182">
        <v>0</v>
      </c>
      <c r="Z3182">
        <v>1.6083833511261485</v>
      </c>
      <c r="AA3182">
        <v>0</v>
      </c>
      <c r="AB3182">
        <v>0</v>
      </c>
      <c r="AC3182">
        <v>0</v>
      </c>
      <c r="AD3182">
        <v>0</v>
      </c>
      <c r="AE3182">
        <v>8.8352491397416237</v>
      </c>
    </row>
    <row r="3183" spans="1:31" x14ac:dyDescent="0.3">
      <c r="A3183">
        <v>2580000</v>
      </c>
      <c r="B3183">
        <v>1</v>
      </c>
      <c r="C3183" t="s">
        <v>80</v>
      </c>
      <c r="D3183" t="s">
        <v>83</v>
      </c>
      <c r="E3183" t="s">
        <v>171</v>
      </c>
      <c r="F3183" t="s">
        <v>9211</v>
      </c>
      <c r="G3183" t="s">
        <v>301</v>
      </c>
      <c r="H3183" t="s">
        <v>157</v>
      </c>
      <c r="I3183" t="s">
        <v>136</v>
      </c>
      <c r="J3183" t="s">
        <v>137</v>
      </c>
      <c r="K3183" t="s">
        <v>144</v>
      </c>
      <c r="L3183" t="s">
        <v>9212</v>
      </c>
      <c r="M3183" t="s">
        <v>9213</v>
      </c>
      <c r="N3183">
        <v>3.1930555549999999</v>
      </c>
      <c r="O3183">
        <v>0</v>
      </c>
      <c r="P3183">
        <v>110</v>
      </c>
      <c r="Q3183">
        <v>0</v>
      </c>
      <c r="R3183">
        <v>0</v>
      </c>
      <c r="S3183">
        <v>0</v>
      </c>
      <c r="T3183">
        <v>2</v>
      </c>
      <c r="U3183">
        <v>0</v>
      </c>
      <c r="V3183">
        <v>0</v>
      </c>
      <c r="W3183">
        <v>0</v>
      </c>
      <c r="X3183">
        <v>66.874348605191415</v>
      </c>
      <c r="Y3183">
        <v>0</v>
      </c>
      <c r="Z3183">
        <v>0</v>
      </c>
      <c r="AA3183">
        <v>0</v>
      </c>
      <c r="AB3183">
        <v>1.127247859198665</v>
      </c>
      <c r="AC3183">
        <v>0</v>
      </c>
      <c r="AD3183">
        <v>0</v>
      </c>
      <c r="AE3183">
        <v>68.001596464390076</v>
      </c>
    </row>
    <row r="3184" spans="1:31" x14ac:dyDescent="0.3">
      <c r="A3184">
        <v>2580309</v>
      </c>
      <c r="B3184">
        <v>1</v>
      </c>
      <c r="C3184" t="s">
        <v>81</v>
      </c>
      <c r="D3184" t="s">
        <v>113</v>
      </c>
      <c r="E3184" t="s">
        <v>184</v>
      </c>
      <c r="F3184" t="s">
        <v>6921</v>
      </c>
      <c r="G3184" t="s">
        <v>134</v>
      </c>
      <c r="H3184" t="s">
        <v>135</v>
      </c>
      <c r="I3184" t="s">
        <v>136</v>
      </c>
      <c r="J3184" t="s">
        <v>137</v>
      </c>
      <c r="K3184" t="s">
        <v>138</v>
      </c>
      <c r="L3184" t="s">
        <v>9214</v>
      </c>
      <c r="M3184" t="s">
        <v>9215</v>
      </c>
      <c r="N3184">
        <v>0.88388888799999998</v>
      </c>
      <c r="O3184">
        <v>5</v>
      </c>
      <c r="P3184">
        <v>124</v>
      </c>
      <c r="Q3184">
        <v>18</v>
      </c>
      <c r="R3184">
        <v>39</v>
      </c>
      <c r="S3184">
        <v>3</v>
      </c>
      <c r="T3184">
        <v>50</v>
      </c>
      <c r="U3184">
        <v>0</v>
      </c>
      <c r="V3184">
        <v>0</v>
      </c>
      <c r="W3184">
        <v>5.9211206230893874</v>
      </c>
      <c r="X3184">
        <v>17.344257310995694</v>
      </c>
      <c r="Y3184">
        <v>128.79424544769759</v>
      </c>
      <c r="Z3184">
        <v>33.385816130899784</v>
      </c>
      <c r="AA3184">
        <v>6.7246617449537762</v>
      </c>
      <c r="AB3184">
        <v>18.849004730768119</v>
      </c>
      <c r="AC3184">
        <v>0</v>
      </c>
      <c r="AD3184">
        <v>0</v>
      </c>
      <c r="AE3184">
        <v>211.01910598840436</v>
      </c>
    </row>
    <row r="3185" spans="1:31" x14ac:dyDescent="0.3">
      <c r="A3185">
        <v>2579980</v>
      </c>
      <c r="B3185">
        <v>1</v>
      </c>
      <c r="C3185" t="s">
        <v>81</v>
      </c>
      <c r="D3185" t="s">
        <v>128</v>
      </c>
      <c r="E3185" t="s">
        <v>184</v>
      </c>
      <c r="F3185" t="s">
        <v>9216</v>
      </c>
      <c r="G3185" t="s">
        <v>134</v>
      </c>
      <c r="H3185" t="s">
        <v>135</v>
      </c>
      <c r="I3185" t="s">
        <v>136</v>
      </c>
      <c r="J3185" t="s">
        <v>137</v>
      </c>
      <c r="K3185" t="s">
        <v>138</v>
      </c>
      <c r="L3185" t="s">
        <v>9217</v>
      </c>
      <c r="M3185" t="s">
        <v>9218</v>
      </c>
      <c r="N3185">
        <v>1.4666666660000001</v>
      </c>
      <c r="O3185">
        <v>0</v>
      </c>
      <c r="P3185">
        <v>0</v>
      </c>
      <c r="Q3185">
        <v>0</v>
      </c>
      <c r="R3185">
        <v>0</v>
      </c>
      <c r="S3185">
        <v>1</v>
      </c>
      <c r="T3185">
        <v>0</v>
      </c>
      <c r="U3185">
        <v>1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1.9781218455666667</v>
      </c>
      <c r="AB3185">
        <v>0</v>
      </c>
      <c r="AC3185">
        <v>83.153799166970003</v>
      </c>
      <c r="AD3185">
        <v>0</v>
      </c>
      <c r="AE3185">
        <v>85.131921012536665</v>
      </c>
    </row>
    <row r="3186" spans="1:31" x14ac:dyDescent="0.3">
      <c r="A3186">
        <v>2580003</v>
      </c>
      <c r="B3186">
        <v>1</v>
      </c>
      <c r="C3186" t="s">
        <v>81</v>
      </c>
      <c r="D3186" t="s">
        <v>125</v>
      </c>
      <c r="E3186" t="s">
        <v>141</v>
      </c>
      <c r="F3186" t="s">
        <v>9219</v>
      </c>
      <c r="G3186" t="s">
        <v>301</v>
      </c>
      <c r="H3186" t="s">
        <v>135</v>
      </c>
      <c r="I3186" t="s">
        <v>136</v>
      </c>
      <c r="J3186" t="s">
        <v>137</v>
      </c>
      <c r="K3186" t="s">
        <v>144</v>
      </c>
      <c r="L3186" t="s">
        <v>9220</v>
      </c>
      <c r="M3186" t="s">
        <v>9221</v>
      </c>
      <c r="N3186">
        <v>7.9541666659999999</v>
      </c>
      <c r="O3186">
        <v>7</v>
      </c>
      <c r="P3186">
        <v>723</v>
      </c>
      <c r="Q3186">
        <v>105</v>
      </c>
      <c r="R3186">
        <v>536</v>
      </c>
      <c r="S3186">
        <v>10</v>
      </c>
      <c r="T3186">
        <v>56</v>
      </c>
      <c r="U3186">
        <v>1</v>
      </c>
      <c r="V3186">
        <v>0</v>
      </c>
      <c r="W3186">
        <v>12.006838661955634</v>
      </c>
      <c r="X3186">
        <v>619.06466235812081</v>
      </c>
      <c r="Y3186">
        <v>1899.2970479812741</v>
      </c>
      <c r="Z3186">
        <v>8239.1065782441947</v>
      </c>
      <c r="AA3186">
        <v>390.55505556804559</v>
      </c>
      <c r="AB3186">
        <v>358.65055315472387</v>
      </c>
      <c r="AC3186">
        <v>414.15622871577494</v>
      </c>
      <c r="AD3186">
        <v>0</v>
      </c>
      <c r="AE3186">
        <v>11932.836964684091</v>
      </c>
    </row>
    <row r="3187" spans="1:31" x14ac:dyDescent="0.3">
      <c r="A3187">
        <v>2579960</v>
      </c>
      <c r="B3187">
        <v>1</v>
      </c>
      <c r="C3187" t="s">
        <v>81</v>
      </c>
      <c r="D3187" t="s">
        <v>112</v>
      </c>
      <c r="E3187" t="s">
        <v>166</v>
      </c>
      <c r="F3187" t="s">
        <v>9222</v>
      </c>
      <c r="G3187" t="s">
        <v>168</v>
      </c>
      <c r="H3187" t="s">
        <v>157</v>
      </c>
      <c r="I3187" t="s">
        <v>136</v>
      </c>
      <c r="J3187" t="s">
        <v>137</v>
      </c>
      <c r="K3187" t="s">
        <v>138</v>
      </c>
      <c r="L3187" t="s">
        <v>9223</v>
      </c>
      <c r="M3187" t="s">
        <v>9224</v>
      </c>
      <c r="N3187">
        <v>2.0758333329999998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1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3.1127984726516669</v>
      </c>
      <c r="AC3187">
        <v>0</v>
      </c>
      <c r="AD3187">
        <v>0</v>
      </c>
      <c r="AE3187">
        <v>3.1127984726516669</v>
      </c>
    </row>
    <row r="3188" spans="1:31" x14ac:dyDescent="0.3">
      <c r="A3188">
        <v>2580080</v>
      </c>
      <c r="B3188">
        <v>1</v>
      </c>
      <c r="C3188" t="s">
        <v>81</v>
      </c>
      <c r="D3188" t="s">
        <v>113</v>
      </c>
      <c r="E3188" t="s">
        <v>141</v>
      </c>
      <c r="F3188" t="s">
        <v>9225</v>
      </c>
      <c r="G3188" t="s">
        <v>134</v>
      </c>
      <c r="H3188" t="s">
        <v>135</v>
      </c>
      <c r="I3188" t="s">
        <v>136</v>
      </c>
      <c r="J3188" t="s">
        <v>137</v>
      </c>
      <c r="K3188" t="s">
        <v>138</v>
      </c>
      <c r="L3188" t="s">
        <v>9226</v>
      </c>
      <c r="M3188" t="s">
        <v>9227</v>
      </c>
      <c r="N3188">
        <v>1.8225</v>
      </c>
      <c r="O3188">
        <v>0</v>
      </c>
      <c r="P3188">
        <v>271</v>
      </c>
      <c r="Q3188">
        <v>0</v>
      </c>
      <c r="R3188">
        <v>10</v>
      </c>
      <c r="S3188">
        <v>0</v>
      </c>
      <c r="T3188">
        <v>34</v>
      </c>
      <c r="U3188">
        <v>0</v>
      </c>
      <c r="V3188">
        <v>0</v>
      </c>
      <c r="W3188">
        <v>0</v>
      </c>
      <c r="X3188">
        <v>56.905127058316353</v>
      </c>
      <c r="Y3188">
        <v>0</v>
      </c>
      <c r="Z3188">
        <v>28.585401094580405</v>
      </c>
      <c r="AA3188">
        <v>0</v>
      </c>
      <c r="AB3188">
        <v>28.768858598176898</v>
      </c>
      <c r="AC3188">
        <v>0</v>
      </c>
      <c r="AD3188">
        <v>0</v>
      </c>
      <c r="AE3188">
        <v>114.25938675107366</v>
      </c>
    </row>
    <row r="3189" spans="1:31" x14ac:dyDescent="0.3">
      <c r="A3189">
        <v>2580209</v>
      </c>
      <c r="B3189">
        <v>1</v>
      </c>
      <c r="C3189" t="s">
        <v>80</v>
      </c>
      <c r="D3189" t="s">
        <v>82</v>
      </c>
      <c r="E3189" t="s">
        <v>175</v>
      </c>
      <c r="F3189" t="s">
        <v>9188</v>
      </c>
      <c r="G3189" t="s">
        <v>177</v>
      </c>
      <c r="H3189" t="s">
        <v>157</v>
      </c>
      <c r="I3189" t="s">
        <v>136</v>
      </c>
      <c r="J3189" t="s">
        <v>137</v>
      </c>
      <c r="K3189" t="s">
        <v>138</v>
      </c>
      <c r="L3189" t="s">
        <v>9228</v>
      </c>
      <c r="M3189" t="s">
        <v>9229</v>
      </c>
      <c r="N3189">
        <v>6.8802777769999999</v>
      </c>
      <c r="O3189">
        <v>0</v>
      </c>
      <c r="P3189">
        <v>52</v>
      </c>
      <c r="Q3189">
        <v>0</v>
      </c>
      <c r="R3189">
        <v>0</v>
      </c>
      <c r="S3189">
        <v>0</v>
      </c>
      <c r="T3189">
        <v>1</v>
      </c>
      <c r="U3189">
        <v>0</v>
      </c>
      <c r="V3189">
        <v>0</v>
      </c>
      <c r="W3189">
        <v>0</v>
      </c>
      <c r="X3189">
        <v>61.677463954374211</v>
      </c>
      <c r="Y3189">
        <v>0</v>
      </c>
      <c r="Z3189">
        <v>0</v>
      </c>
      <c r="AA3189">
        <v>0</v>
      </c>
      <c r="AB3189">
        <v>0.41232914626343997</v>
      </c>
      <c r="AC3189">
        <v>0</v>
      </c>
      <c r="AD3189">
        <v>0</v>
      </c>
      <c r="AE3189">
        <v>62.08979310063765</v>
      </c>
    </row>
    <row r="3190" spans="1:31" x14ac:dyDescent="0.3">
      <c r="A3190">
        <v>2579831</v>
      </c>
      <c r="B3190">
        <v>1</v>
      </c>
      <c r="C3190" t="s">
        <v>80</v>
      </c>
      <c r="D3190" t="s">
        <v>96</v>
      </c>
      <c r="E3190" t="s">
        <v>141</v>
      </c>
      <c r="F3190" t="s">
        <v>9230</v>
      </c>
      <c r="G3190" t="s">
        <v>134</v>
      </c>
      <c r="H3190" t="s">
        <v>135</v>
      </c>
      <c r="I3190" t="s">
        <v>680</v>
      </c>
      <c r="J3190" t="s">
        <v>137</v>
      </c>
      <c r="K3190" t="s">
        <v>138</v>
      </c>
      <c r="L3190" t="s">
        <v>9231</v>
      </c>
      <c r="M3190" t="s">
        <v>9232</v>
      </c>
      <c r="N3190">
        <v>1.3055555E-2</v>
      </c>
      <c r="O3190">
        <v>3</v>
      </c>
      <c r="P3190">
        <v>420</v>
      </c>
      <c r="Q3190">
        <v>3</v>
      </c>
      <c r="R3190">
        <v>54</v>
      </c>
      <c r="S3190">
        <v>2</v>
      </c>
      <c r="T3190">
        <v>26</v>
      </c>
      <c r="U3190">
        <v>0</v>
      </c>
      <c r="V3190">
        <v>1</v>
      </c>
      <c r="W3190">
        <v>0.14940489395042</v>
      </c>
      <c r="X3190">
        <v>0.61807493761414556</v>
      </c>
      <c r="Y3190">
        <v>0.18640572235699499</v>
      </c>
      <c r="Z3190">
        <v>0.27022870930831999</v>
      </c>
      <c r="AA3190">
        <v>2.6876675993838334E-2</v>
      </c>
      <c r="AB3190">
        <v>0.10584520331456254</v>
      </c>
      <c r="AC3190">
        <v>0</v>
      </c>
      <c r="AD3190">
        <v>3.9534919639041674E-3</v>
      </c>
      <c r="AE3190">
        <v>1.3607896345021855</v>
      </c>
    </row>
    <row r="3191" spans="1:31" x14ac:dyDescent="0.3">
      <c r="A3191">
        <v>2579943</v>
      </c>
      <c r="B3191">
        <v>1</v>
      </c>
      <c r="C3191" t="s">
        <v>81</v>
      </c>
      <c r="D3191" t="s">
        <v>123</v>
      </c>
      <c r="E3191" t="s">
        <v>184</v>
      </c>
      <c r="F3191" t="s">
        <v>9233</v>
      </c>
      <c r="G3191" t="s">
        <v>301</v>
      </c>
      <c r="H3191" t="s">
        <v>135</v>
      </c>
      <c r="I3191" t="s">
        <v>136</v>
      </c>
      <c r="J3191" t="s">
        <v>137</v>
      </c>
      <c r="K3191" t="s">
        <v>144</v>
      </c>
      <c r="L3191" t="s">
        <v>9234</v>
      </c>
      <c r="M3191" t="s">
        <v>9235</v>
      </c>
      <c r="N3191">
        <v>8.1111111109999996</v>
      </c>
      <c r="O3191">
        <v>0</v>
      </c>
      <c r="P3191">
        <v>250</v>
      </c>
      <c r="Q3191">
        <v>0</v>
      </c>
      <c r="R3191">
        <v>1</v>
      </c>
      <c r="S3191">
        <v>0</v>
      </c>
      <c r="T3191">
        <v>343</v>
      </c>
      <c r="U3191">
        <v>0</v>
      </c>
      <c r="V3191">
        <v>15</v>
      </c>
      <c r="W3191">
        <v>0</v>
      </c>
      <c r="X3191">
        <v>461.88328038601895</v>
      </c>
      <c r="Y3191">
        <v>0</v>
      </c>
      <c r="Z3191">
        <v>0.44221114499039998</v>
      </c>
      <c r="AA3191">
        <v>0</v>
      </c>
      <c r="AB3191">
        <v>2447.8571591763766</v>
      </c>
      <c r="AC3191">
        <v>0</v>
      </c>
      <c r="AD3191">
        <v>736.48736644077803</v>
      </c>
      <c r="AE3191">
        <v>3646.6700171481643</v>
      </c>
    </row>
    <row r="3192" spans="1:31" x14ac:dyDescent="0.3">
      <c r="A3192">
        <v>2580275</v>
      </c>
      <c r="B3192">
        <v>1</v>
      </c>
      <c r="C3192" t="s">
        <v>80</v>
      </c>
      <c r="D3192" t="s">
        <v>105</v>
      </c>
      <c r="E3192" t="s">
        <v>171</v>
      </c>
      <c r="F3192" t="s">
        <v>9236</v>
      </c>
      <c r="G3192" t="s">
        <v>311</v>
      </c>
      <c r="H3192" t="s">
        <v>157</v>
      </c>
      <c r="I3192" t="s">
        <v>136</v>
      </c>
      <c r="J3192" t="s">
        <v>3</v>
      </c>
      <c r="K3192" t="s">
        <v>138</v>
      </c>
      <c r="L3192" t="s">
        <v>9237</v>
      </c>
      <c r="M3192" t="s">
        <v>9238</v>
      </c>
      <c r="N3192">
        <v>1.6813888880000001</v>
      </c>
      <c r="O3192">
        <v>0</v>
      </c>
      <c r="P3192">
        <v>155</v>
      </c>
      <c r="Q3192">
        <v>0</v>
      </c>
      <c r="R3192">
        <v>2</v>
      </c>
      <c r="S3192">
        <v>0</v>
      </c>
      <c r="T3192">
        <v>6</v>
      </c>
      <c r="U3192">
        <v>0</v>
      </c>
      <c r="V3192">
        <v>0</v>
      </c>
      <c r="W3192">
        <v>0</v>
      </c>
      <c r="X3192">
        <v>43.329890617311939</v>
      </c>
      <c r="Y3192">
        <v>0</v>
      </c>
      <c r="Z3192">
        <v>3.2907316538373896</v>
      </c>
      <c r="AA3192">
        <v>0</v>
      </c>
      <c r="AB3192">
        <v>3.2368597748261871</v>
      </c>
      <c r="AC3192">
        <v>0</v>
      </c>
      <c r="AD3192">
        <v>0</v>
      </c>
      <c r="AE3192">
        <v>49.857482045975516</v>
      </c>
    </row>
    <row r="3193" spans="1:31" x14ac:dyDescent="0.3">
      <c r="A3193">
        <v>2580321</v>
      </c>
      <c r="B3193">
        <v>1</v>
      </c>
      <c r="C3193" t="s">
        <v>80</v>
      </c>
      <c r="D3193" t="s">
        <v>91</v>
      </c>
      <c r="E3193" t="s">
        <v>184</v>
      </c>
      <c r="F3193" t="s">
        <v>9239</v>
      </c>
      <c r="G3193" t="s">
        <v>149</v>
      </c>
      <c r="H3193" t="s">
        <v>135</v>
      </c>
      <c r="I3193" t="s">
        <v>136</v>
      </c>
      <c r="J3193" t="s">
        <v>137</v>
      </c>
      <c r="K3193" t="s">
        <v>138</v>
      </c>
      <c r="L3193" t="s">
        <v>9240</v>
      </c>
      <c r="M3193" t="s">
        <v>9241</v>
      </c>
      <c r="N3193">
        <v>1.6644444439999999</v>
      </c>
      <c r="O3193">
        <v>0</v>
      </c>
      <c r="P3193">
        <v>1</v>
      </c>
      <c r="Q3193">
        <v>0</v>
      </c>
      <c r="R3193">
        <v>7</v>
      </c>
      <c r="S3193">
        <v>0</v>
      </c>
      <c r="T3193">
        <v>2</v>
      </c>
      <c r="U3193">
        <v>0</v>
      </c>
      <c r="V3193">
        <v>0</v>
      </c>
      <c r="W3193">
        <v>0</v>
      </c>
      <c r="X3193">
        <v>0.37898559781851754</v>
      </c>
      <c r="Y3193">
        <v>0</v>
      </c>
      <c r="Z3193">
        <v>12.856677344403424</v>
      </c>
      <c r="AA3193">
        <v>0</v>
      </c>
      <c r="AB3193">
        <v>0.29144664706136081</v>
      </c>
      <c r="AC3193">
        <v>0</v>
      </c>
      <c r="AD3193">
        <v>0</v>
      </c>
      <c r="AE3193">
        <v>13.527109589283304</v>
      </c>
    </row>
    <row r="3194" spans="1:31" x14ac:dyDescent="0.3">
      <c r="A3194">
        <v>2580135</v>
      </c>
      <c r="B3194">
        <v>1</v>
      </c>
      <c r="C3194" t="s">
        <v>80</v>
      </c>
      <c r="D3194" t="s">
        <v>83</v>
      </c>
      <c r="E3194" t="s">
        <v>166</v>
      </c>
      <c r="F3194" t="s">
        <v>9242</v>
      </c>
      <c r="G3194" t="s">
        <v>198</v>
      </c>
      <c r="H3194" t="s">
        <v>157</v>
      </c>
      <c r="I3194" t="s">
        <v>136</v>
      </c>
      <c r="J3194" t="s">
        <v>137</v>
      </c>
      <c r="K3194" t="s">
        <v>138</v>
      </c>
      <c r="L3194" t="s">
        <v>9243</v>
      </c>
      <c r="M3194" t="s">
        <v>9244</v>
      </c>
      <c r="N3194">
        <v>2.4455555549999999</v>
      </c>
      <c r="O3194">
        <v>0</v>
      </c>
      <c r="P3194">
        <v>16</v>
      </c>
      <c r="Q3194">
        <v>0</v>
      </c>
      <c r="R3194">
        <v>0</v>
      </c>
      <c r="S3194">
        <v>0</v>
      </c>
      <c r="T3194">
        <v>3</v>
      </c>
      <c r="U3194">
        <v>0</v>
      </c>
      <c r="V3194">
        <v>0</v>
      </c>
      <c r="W3194">
        <v>0</v>
      </c>
      <c r="X3194">
        <v>11.675708304764752</v>
      </c>
      <c r="Y3194">
        <v>0</v>
      </c>
      <c r="Z3194">
        <v>0</v>
      </c>
      <c r="AA3194">
        <v>0</v>
      </c>
      <c r="AB3194">
        <v>20.737074954484982</v>
      </c>
      <c r="AC3194">
        <v>0</v>
      </c>
      <c r="AD3194">
        <v>0</v>
      </c>
      <c r="AE3194">
        <v>32.412783259249736</v>
      </c>
    </row>
    <row r="3195" spans="1:31" x14ac:dyDescent="0.3">
      <c r="A3195">
        <v>2579903</v>
      </c>
      <c r="B3195">
        <v>1</v>
      </c>
      <c r="C3195" t="s">
        <v>81</v>
      </c>
      <c r="D3195" t="s">
        <v>118</v>
      </c>
      <c r="E3195" t="s">
        <v>141</v>
      </c>
      <c r="F3195" t="s">
        <v>9245</v>
      </c>
      <c r="G3195" t="s">
        <v>301</v>
      </c>
      <c r="H3195" t="s">
        <v>135</v>
      </c>
      <c r="I3195" t="s">
        <v>136</v>
      </c>
      <c r="J3195" t="s">
        <v>137</v>
      </c>
      <c r="K3195" t="s">
        <v>144</v>
      </c>
      <c r="L3195" t="s">
        <v>9246</v>
      </c>
      <c r="M3195" t="s">
        <v>9247</v>
      </c>
      <c r="N3195">
        <v>7.9519444439999996</v>
      </c>
      <c r="O3195">
        <v>1</v>
      </c>
      <c r="P3195">
        <v>4595</v>
      </c>
      <c r="Q3195">
        <v>3</v>
      </c>
      <c r="R3195">
        <v>117</v>
      </c>
      <c r="S3195">
        <v>63</v>
      </c>
      <c r="T3195">
        <v>962</v>
      </c>
      <c r="U3195">
        <v>5</v>
      </c>
      <c r="V3195">
        <v>12</v>
      </c>
      <c r="W3195">
        <v>11.620567723964362</v>
      </c>
      <c r="X3195">
        <v>7079.2401499319803</v>
      </c>
      <c r="Y3195">
        <v>34.840297054693494</v>
      </c>
      <c r="Z3195">
        <v>701.60862907672936</v>
      </c>
      <c r="AA3195">
        <v>3329.5505298742905</v>
      </c>
      <c r="AB3195">
        <v>5969.1562687976266</v>
      </c>
      <c r="AC3195">
        <v>632.2593711024283</v>
      </c>
      <c r="AD3195">
        <v>1003.4997343630964</v>
      </c>
      <c r="AE3195">
        <v>18761.775547924808</v>
      </c>
    </row>
    <row r="3196" spans="1:31" x14ac:dyDescent="0.3">
      <c r="A3196">
        <v>2580235</v>
      </c>
      <c r="B3196">
        <v>1</v>
      </c>
      <c r="C3196" t="s">
        <v>81</v>
      </c>
      <c r="D3196" t="s">
        <v>112</v>
      </c>
      <c r="E3196" t="s">
        <v>166</v>
      </c>
      <c r="F3196" t="s">
        <v>9248</v>
      </c>
      <c r="G3196" t="s">
        <v>181</v>
      </c>
      <c r="H3196" t="s">
        <v>157</v>
      </c>
      <c r="I3196" t="s">
        <v>136</v>
      </c>
      <c r="J3196" t="s">
        <v>137</v>
      </c>
      <c r="K3196" t="s">
        <v>138</v>
      </c>
      <c r="L3196" t="s">
        <v>9249</v>
      </c>
      <c r="M3196" t="s">
        <v>9250</v>
      </c>
      <c r="N3196">
        <v>0.82388888800000004</v>
      </c>
      <c r="O3196">
        <v>0</v>
      </c>
      <c r="P3196">
        <v>2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0.28045401701715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0.28045401701715</v>
      </c>
    </row>
    <row r="3197" spans="1:31" x14ac:dyDescent="0.3">
      <c r="A3197">
        <v>2580152</v>
      </c>
      <c r="B3197">
        <v>1</v>
      </c>
      <c r="C3197" t="s">
        <v>80</v>
      </c>
      <c r="D3197" t="s">
        <v>104</v>
      </c>
      <c r="E3197" t="s">
        <v>147</v>
      </c>
      <c r="F3197" t="s">
        <v>9251</v>
      </c>
      <c r="G3197" t="s">
        <v>134</v>
      </c>
      <c r="H3197" t="s">
        <v>135</v>
      </c>
      <c r="I3197" t="s">
        <v>136</v>
      </c>
      <c r="J3197" t="s">
        <v>137</v>
      </c>
      <c r="K3197" t="s">
        <v>138</v>
      </c>
      <c r="L3197" t="s">
        <v>9252</v>
      </c>
      <c r="M3197" t="s">
        <v>9253</v>
      </c>
      <c r="N3197">
        <v>1.339444444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93.243488909026524</v>
      </c>
      <c r="AD3197">
        <v>0</v>
      </c>
      <c r="AE3197">
        <v>93.243488909026524</v>
      </c>
    </row>
    <row r="3198" spans="1:31" x14ac:dyDescent="0.3">
      <c r="A3198">
        <v>2580381</v>
      </c>
      <c r="B3198">
        <v>1</v>
      </c>
      <c r="C3198" t="s">
        <v>81</v>
      </c>
      <c r="D3198" t="s">
        <v>127</v>
      </c>
      <c r="E3198" t="s">
        <v>171</v>
      </c>
      <c r="F3198" t="s">
        <v>9254</v>
      </c>
      <c r="G3198" t="s">
        <v>3232</v>
      </c>
      <c r="H3198" t="s">
        <v>157</v>
      </c>
      <c r="I3198" t="s">
        <v>136</v>
      </c>
      <c r="J3198" t="s">
        <v>137</v>
      </c>
      <c r="K3198" t="s">
        <v>138</v>
      </c>
      <c r="L3198" t="s">
        <v>9255</v>
      </c>
      <c r="M3198" t="s">
        <v>9256</v>
      </c>
      <c r="N3198">
        <v>5.5333333329999999</v>
      </c>
      <c r="O3198">
        <v>0</v>
      </c>
      <c r="P3198">
        <v>39</v>
      </c>
      <c r="Q3198">
        <v>0</v>
      </c>
      <c r="R3198">
        <v>0</v>
      </c>
      <c r="S3198">
        <v>0</v>
      </c>
      <c r="T3198">
        <v>2</v>
      </c>
      <c r="U3198">
        <v>0</v>
      </c>
      <c r="V3198">
        <v>0</v>
      </c>
      <c r="W3198">
        <v>0</v>
      </c>
      <c r="X3198">
        <v>27.422083250599041</v>
      </c>
      <c r="Y3198">
        <v>0</v>
      </c>
      <c r="Z3198">
        <v>0</v>
      </c>
      <c r="AA3198">
        <v>0</v>
      </c>
      <c r="AB3198">
        <v>5.8369562613833326</v>
      </c>
      <c r="AC3198">
        <v>0</v>
      </c>
      <c r="AD3198">
        <v>0</v>
      </c>
      <c r="AE3198">
        <v>33.259039511982373</v>
      </c>
    </row>
    <row r="3199" spans="1:31" x14ac:dyDescent="0.3">
      <c r="A3199">
        <v>2579863</v>
      </c>
      <c r="B3199">
        <v>1</v>
      </c>
      <c r="C3199" t="s">
        <v>81</v>
      </c>
      <c r="D3199" t="s">
        <v>127</v>
      </c>
      <c r="E3199" t="s">
        <v>147</v>
      </c>
      <c r="F3199" t="s">
        <v>9257</v>
      </c>
      <c r="G3199" t="s">
        <v>134</v>
      </c>
      <c r="H3199" t="s">
        <v>135</v>
      </c>
      <c r="I3199" t="s">
        <v>680</v>
      </c>
      <c r="J3199" t="s">
        <v>137</v>
      </c>
      <c r="K3199" t="s">
        <v>138</v>
      </c>
      <c r="L3199" t="s">
        <v>9258</v>
      </c>
      <c r="M3199" t="s">
        <v>9259</v>
      </c>
      <c r="N3199">
        <v>4.4444439999999997E-3</v>
      </c>
      <c r="O3199">
        <v>3</v>
      </c>
      <c r="P3199">
        <v>34</v>
      </c>
      <c r="Q3199">
        <v>89</v>
      </c>
      <c r="R3199">
        <v>131</v>
      </c>
      <c r="S3199">
        <v>14</v>
      </c>
      <c r="T3199">
        <v>7</v>
      </c>
      <c r="U3199">
        <v>0</v>
      </c>
      <c r="V3199">
        <v>0</v>
      </c>
      <c r="W3199">
        <v>2.862196534453334E-3</v>
      </c>
      <c r="X3199">
        <v>2.5435711442160006E-2</v>
      </c>
      <c r="Y3199">
        <v>0.35240657370879985</v>
      </c>
      <c r="Z3199">
        <v>0.28847790078537344</v>
      </c>
      <c r="AA3199">
        <v>0.14346214378266667</v>
      </c>
      <c r="AB3199">
        <v>1.1410233716244443E-2</v>
      </c>
      <c r="AC3199">
        <v>0</v>
      </c>
      <c r="AD3199">
        <v>0</v>
      </c>
      <c r="AE3199">
        <v>0.82405475996969768</v>
      </c>
    </row>
    <row r="3200" spans="1:31" x14ac:dyDescent="0.3">
      <c r="A3200">
        <v>2579840</v>
      </c>
      <c r="B3200">
        <v>1</v>
      </c>
      <c r="C3200" t="s">
        <v>81</v>
      </c>
      <c r="D3200" t="s">
        <v>128</v>
      </c>
      <c r="E3200" t="s">
        <v>147</v>
      </c>
      <c r="F3200" t="s">
        <v>897</v>
      </c>
      <c r="G3200" t="s">
        <v>134</v>
      </c>
      <c r="H3200" t="s">
        <v>135</v>
      </c>
      <c r="I3200" t="s">
        <v>136</v>
      </c>
      <c r="J3200" t="s">
        <v>137</v>
      </c>
      <c r="K3200" t="s">
        <v>138</v>
      </c>
      <c r="L3200" t="s">
        <v>9260</v>
      </c>
      <c r="M3200" t="s">
        <v>9261</v>
      </c>
      <c r="N3200">
        <v>0.14444444400000001</v>
      </c>
      <c r="O3200">
        <v>7</v>
      </c>
      <c r="P3200">
        <v>1185</v>
      </c>
      <c r="Q3200">
        <v>4</v>
      </c>
      <c r="R3200">
        <v>3</v>
      </c>
      <c r="S3200">
        <v>3</v>
      </c>
      <c r="T3200">
        <v>85</v>
      </c>
      <c r="U3200">
        <v>0</v>
      </c>
      <c r="V3200">
        <v>0</v>
      </c>
      <c r="W3200">
        <v>0.14232295168000003</v>
      </c>
      <c r="X3200">
        <v>13.479465643765151</v>
      </c>
      <c r="Y3200">
        <v>1.6691665479507196</v>
      </c>
      <c r="Z3200">
        <v>0.36797131560591995</v>
      </c>
      <c r="AA3200">
        <v>2.3566557217122397</v>
      </c>
      <c r="AB3200">
        <v>1.4940817961261119</v>
      </c>
      <c r="AC3200">
        <v>0</v>
      </c>
      <c r="AD3200">
        <v>0</v>
      </c>
      <c r="AE3200">
        <v>19.509663976840141</v>
      </c>
    </row>
    <row r="3201" spans="1:31" x14ac:dyDescent="0.3">
      <c r="A3201">
        <v>2580006</v>
      </c>
      <c r="B3201">
        <v>1</v>
      </c>
      <c r="C3201" t="s">
        <v>80</v>
      </c>
      <c r="D3201" t="s">
        <v>83</v>
      </c>
      <c r="E3201" t="s">
        <v>166</v>
      </c>
      <c r="F3201" t="s">
        <v>9262</v>
      </c>
      <c r="G3201" t="s">
        <v>198</v>
      </c>
      <c r="H3201" t="s">
        <v>157</v>
      </c>
      <c r="I3201" t="s">
        <v>136</v>
      </c>
      <c r="J3201" t="s">
        <v>137</v>
      </c>
      <c r="K3201" t="s">
        <v>138</v>
      </c>
      <c r="L3201" t="s">
        <v>9263</v>
      </c>
      <c r="M3201" t="s">
        <v>9264</v>
      </c>
      <c r="N3201">
        <v>3.7888888879999998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3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7.0848915736443869</v>
      </c>
      <c r="AC3201">
        <v>0</v>
      </c>
      <c r="AD3201">
        <v>0</v>
      </c>
      <c r="AE3201">
        <v>7.0848915736443869</v>
      </c>
    </row>
    <row r="3202" spans="1:31" x14ac:dyDescent="0.3">
      <c r="A3202">
        <v>2579983</v>
      </c>
      <c r="B3202">
        <v>1</v>
      </c>
      <c r="C3202" t="s">
        <v>81</v>
      </c>
      <c r="D3202" t="s">
        <v>123</v>
      </c>
      <c r="E3202" t="s">
        <v>147</v>
      </c>
      <c r="F3202" t="s">
        <v>6125</v>
      </c>
      <c r="G3202" t="s">
        <v>134</v>
      </c>
      <c r="H3202" t="s">
        <v>135</v>
      </c>
      <c r="I3202" t="s">
        <v>136</v>
      </c>
      <c r="J3202" t="s">
        <v>137</v>
      </c>
      <c r="K3202" t="s">
        <v>138</v>
      </c>
      <c r="L3202" t="s">
        <v>9265</v>
      </c>
      <c r="M3202" t="s">
        <v>9266</v>
      </c>
      <c r="N3202">
        <v>0.13250000000000001</v>
      </c>
      <c r="O3202">
        <v>0</v>
      </c>
      <c r="P3202">
        <v>6</v>
      </c>
      <c r="Q3202">
        <v>1</v>
      </c>
      <c r="R3202">
        <v>151</v>
      </c>
      <c r="S3202">
        <v>0</v>
      </c>
      <c r="T3202">
        <v>13</v>
      </c>
      <c r="U3202">
        <v>0</v>
      </c>
      <c r="V3202">
        <v>0</v>
      </c>
      <c r="W3202">
        <v>0</v>
      </c>
      <c r="X3202">
        <v>0.26193801370716002</v>
      </c>
      <c r="Y3202">
        <v>2.1747149003366251</v>
      </c>
      <c r="Z3202">
        <v>41.386034951244703</v>
      </c>
      <c r="AA3202">
        <v>0</v>
      </c>
      <c r="AB3202">
        <v>0.87118940336674033</v>
      </c>
      <c r="AC3202">
        <v>0</v>
      </c>
      <c r="AD3202">
        <v>0</v>
      </c>
      <c r="AE3202">
        <v>44.693877268655228</v>
      </c>
    </row>
    <row r="3203" spans="1:31" x14ac:dyDescent="0.3">
      <c r="A3203">
        <v>2580032</v>
      </c>
      <c r="B3203">
        <v>1</v>
      </c>
      <c r="C3203" t="s">
        <v>81</v>
      </c>
      <c r="D3203" t="s">
        <v>118</v>
      </c>
      <c r="E3203" t="s">
        <v>166</v>
      </c>
      <c r="F3203" t="s">
        <v>9267</v>
      </c>
      <c r="G3203" t="s">
        <v>168</v>
      </c>
      <c r="H3203" t="s">
        <v>157</v>
      </c>
      <c r="I3203" t="s">
        <v>136</v>
      </c>
      <c r="J3203" t="s">
        <v>137</v>
      </c>
      <c r="K3203" t="s">
        <v>138</v>
      </c>
      <c r="L3203" t="s">
        <v>9268</v>
      </c>
      <c r="M3203" t="s">
        <v>9269</v>
      </c>
      <c r="N3203">
        <v>1.6558333329999999</v>
      </c>
      <c r="O3203">
        <v>0</v>
      </c>
      <c r="P3203">
        <v>1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0.46375283837289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0.46375283837289</v>
      </c>
    </row>
    <row r="3204" spans="1:31" x14ac:dyDescent="0.3">
      <c r="A3204">
        <v>2579926</v>
      </c>
      <c r="B3204">
        <v>1</v>
      </c>
      <c r="C3204" t="s">
        <v>80</v>
      </c>
      <c r="D3204" t="s">
        <v>88</v>
      </c>
      <c r="E3204" t="s">
        <v>155</v>
      </c>
      <c r="F3204" t="s">
        <v>9270</v>
      </c>
      <c r="G3204" t="s">
        <v>202</v>
      </c>
      <c r="H3204" t="s">
        <v>157</v>
      </c>
      <c r="I3204" t="s">
        <v>136</v>
      </c>
      <c r="J3204" t="s">
        <v>137</v>
      </c>
      <c r="K3204" t="s">
        <v>138</v>
      </c>
      <c r="L3204" t="s">
        <v>9271</v>
      </c>
      <c r="M3204" t="s">
        <v>9272</v>
      </c>
      <c r="N3204">
        <v>1.0024999999999999</v>
      </c>
      <c r="O3204">
        <v>0</v>
      </c>
      <c r="P3204">
        <v>226</v>
      </c>
      <c r="Q3204">
        <v>0</v>
      </c>
      <c r="R3204">
        <v>0</v>
      </c>
      <c r="S3204">
        <v>0</v>
      </c>
      <c r="T3204">
        <v>39</v>
      </c>
      <c r="U3204">
        <v>0</v>
      </c>
      <c r="V3204">
        <v>0</v>
      </c>
      <c r="W3204">
        <v>0</v>
      </c>
      <c r="X3204">
        <v>63.991194160904136</v>
      </c>
      <c r="Y3204">
        <v>0</v>
      </c>
      <c r="Z3204">
        <v>0</v>
      </c>
      <c r="AA3204">
        <v>0</v>
      </c>
      <c r="AB3204">
        <v>21.841024617941294</v>
      </c>
      <c r="AC3204">
        <v>0</v>
      </c>
      <c r="AD3204">
        <v>0</v>
      </c>
      <c r="AE3204">
        <v>85.83221877884543</v>
      </c>
    </row>
    <row r="3205" spans="1:31" x14ac:dyDescent="0.3">
      <c r="A3205">
        <v>2580175</v>
      </c>
      <c r="B3205">
        <v>1</v>
      </c>
      <c r="C3205" t="s">
        <v>81</v>
      </c>
      <c r="D3205" t="s">
        <v>128</v>
      </c>
      <c r="E3205" t="s">
        <v>175</v>
      </c>
      <c r="F3205" t="s">
        <v>9273</v>
      </c>
      <c r="G3205" t="s">
        <v>1531</v>
      </c>
      <c r="H3205" t="s">
        <v>157</v>
      </c>
      <c r="I3205" t="s">
        <v>136</v>
      </c>
      <c r="J3205" t="s">
        <v>137</v>
      </c>
      <c r="K3205" t="s">
        <v>138</v>
      </c>
      <c r="L3205" t="s">
        <v>9274</v>
      </c>
      <c r="M3205" t="s">
        <v>9275</v>
      </c>
      <c r="N3205">
        <v>2.0927777769999998</v>
      </c>
      <c r="O3205">
        <v>0</v>
      </c>
      <c r="P3205">
        <v>105</v>
      </c>
      <c r="Q3205">
        <v>0</v>
      </c>
      <c r="R3205">
        <v>0</v>
      </c>
      <c r="S3205">
        <v>0</v>
      </c>
      <c r="T3205">
        <v>3</v>
      </c>
      <c r="U3205">
        <v>0</v>
      </c>
      <c r="V3205">
        <v>0</v>
      </c>
      <c r="W3205">
        <v>0</v>
      </c>
      <c r="X3205">
        <v>41.676656763271531</v>
      </c>
      <c r="Y3205">
        <v>0</v>
      </c>
      <c r="Z3205">
        <v>0</v>
      </c>
      <c r="AA3205">
        <v>0</v>
      </c>
      <c r="AB3205">
        <v>11.682306311132393</v>
      </c>
      <c r="AC3205">
        <v>0</v>
      </c>
      <c r="AD3205">
        <v>0</v>
      </c>
      <c r="AE3205">
        <v>53.358963074403924</v>
      </c>
    </row>
    <row r="3206" spans="1:31" x14ac:dyDescent="0.3">
      <c r="A3206">
        <v>2580212</v>
      </c>
      <c r="B3206">
        <v>1</v>
      </c>
      <c r="C3206" t="s">
        <v>80</v>
      </c>
      <c r="D3206" t="s">
        <v>102</v>
      </c>
      <c r="E3206" t="s">
        <v>141</v>
      </c>
      <c r="F3206" t="s">
        <v>9276</v>
      </c>
      <c r="G3206" t="s">
        <v>134</v>
      </c>
      <c r="H3206" t="s">
        <v>135</v>
      </c>
      <c r="I3206" t="s">
        <v>136</v>
      </c>
      <c r="J3206" t="s">
        <v>137</v>
      </c>
      <c r="K3206" t="s">
        <v>138</v>
      </c>
      <c r="L3206" t="s">
        <v>9277</v>
      </c>
      <c r="M3206" t="s">
        <v>9278</v>
      </c>
      <c r="N3206">
        <v>0.218611111</v>
      </c>
      <c r="O3206">
        <v>0</v>
      </c>
      <c r="P3206">
        <v>630</v>
      </c>
      <c r="Q3206">
        <v>39</v>
      </c>
      <c r="R3206">
        <v>133</v>
      </c>
      <c r="S3206">
        <v>17</v>
      </c>
      <c r="T3206">
        <v>77</v>
      </c>
      <c r="U3206">
        <v>1</v>
      </c>
      <c r="V3206">
        <v>0</v>
      </c>
      <c r="W3206">
        <v>0</v>
      </c>
      <c r="X3206">
        <v>27.739034657728055</v>
      </c>
      <c r="Y3206">
        <v>39.22812514202726</v>
      </c>
      <c r="Z3206">
        <v>49.745818875996399</v>
      </c>
      <c r="AA3206">
        <v>25.570220786964196</v>
      </c>
      <c r="AB3206">
        <v>18.854163831911979</v>
      </c>
      <c r="AC3206">
        <v>2.4706371432187</v>
      </c>
      <c r="AD3206">
        <v>0</v>
      </c>
      <c r="AE3206">
        <v>163.60800043784661</v>
      </c>
    </row>
    <row r="3207" spans="1:31" x14ac:dyDescent="0.3">
      <c r="A3207">
        <v>2580361</v>
      </c>
      <c r="B3207">
        <v>1</v>
      </c>
      <c r="C3207" t="s">
        <v>81</v>
      </c>
      <c r="D3207" t="s">
        <v>120</v>
      </c>
      <c r="E3207" t="s">
        <v>147</v>
      </c>
      <c r="F3207" t="s">
        <v>9279</v>
      </c>
      <c r="G3207" t="s">
        <v>134</v>
      </c>
      <c r="H3207" t="s">
        <v>135</v>
      </c>
      <c r="I3207" t="s">
        <v>136</v>
      </c>
      <c r="J3207" t="s">
        <v>137</v>
      </c>
      <c r="K3207" t="s">
        <v>138</v>
      </c>
      <c r="L3207" t="s">
        <v>9280</v>
      </c>
      <c r="M3207" t="s">
        <v>9281</v>
      </c>
      <c r="N3207">
        <v>0.35222222199999997</v>
      </c>
      <c r="O3207">
        <v>0</v>
      </c>
      <c r="P3207">
        <v>0</v>
      </c>
      <c r="Q3207">
        <v>51</v>
      </c>
      <c r="R3207">
        <v>1</v>
      </c>
      <c r="S3207">
        <v>4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56.457694266129366</v>
      </c>
      <c r="Z3207">
        <v>0.43367120059802672</v>
      </c>
      <c r="AA3207">
        <v>2.5911021868501121</v>
      </c>
      <c r="AB3207">
        <v>0</v>
      </c>
      <c r="AC3207">
        <v>0</v>
      </c>
      <c r="AD3207">
        <v>0</v>
      </c>
      <c r="AE3207">
        <v>59.482467653577508</v>
      </c>
    </row>
    <row r="3208" spans="1:31" x14ac:dyDescent="0.3">
      <c r="A3208">
        <v>2579969</v>
      </c>
      <c r="B3208">
        <v>1</v>
      </c>
      <c r="C3208" t="s">
        <v>80</v>
      </c>
      <c r="D3208" t="s">
        <v>94</v>
      </c>
      <c r="E3208" t="s">
        <v>155</v>
      </c>
      <c r="F3208" t="s">
        <v>9282</v>
      </c>
      <c r="G3208" t="s">
        <v>190</v>
      </c>
      <c r="H3208" t="s">
        <v>157</v>
      </c>
      <c r="I3208" t="s">
        <v>136</v>
      </c>
      <c r="J3208" t="s">
        <v>137</v>
      </c>
      <c r="K3208" t="s">
        <v>138</v>
      </c>
      <c r="L3208" t="s">
        <v>9283</v>
      </c>
      <c r="M3208" t="s">
        <v>9284</v>
      </c>
      <c r="N3208">
        <v>2.017222222</v>
      </c>
      <c r="O3208">
        <v>0</v>
      </c>
      <c r="P3208">
        <v>77</v>
      </c>
      <c r="Q3208">
        <v>0</v>
      </c>
      <c r="R3208">
        <v>1</v>
      </c>
      <c r="S3208">
        <v>0</v>
      </c>
      <c r="T3208">
        <v>18</v>
      </c>
      <c r="U3208">
        <v>0</v>
      </c>
      <c r="V3208">
        <v>0</v>
      </c>
      <c r="W3208">
        <v>0</v>
      </c>
      <c r="X3208">
        <v>14.188053519608591</v>
      </c>
      <c r="Y3208">
        <v>0</v>
      </c>
      <c r="Z3208">
        <v>1.1246096085255917</v>
      </c>
      <c r="AA3208">
        <v>0</v>
      </c>
      <c r="AB3208">
        <v>8.3396673272767874</v>
      </c>
      <c r="AC3208">
        <v>0</v>
      </c>
      <c r="AD3208">
        <v>0</v>
      </c>
      <c r="AE3208">
        <v>23.652330455410969</v>
      </c>
    </row>
    <row r="3209" spans="1:31" x14ac:dyDescent="0.3">
      <c r="A3209">
        <v>2580278</v>
      </c>
      <c r="B3209">
        <v>1</v>
      </c>
      <c r="C3209" t="s">
        <v>81</v>
      </c>
      <c r="D3209" t="s">
        <v>114</v>
      </c>
      <c r="E3209" t="s">
        <v>166</v>
      </c>
      <c r="F3209" t="s">
        <v>9285</v>
      </c>
      <c r="G3209" t="s">
        <v>168</v>
      </c>
      <c r="H3209" t="s">
        <v>157</v>
      </c>
      <c r="I3209" t="s">
        <v>136</v>
      </c>
      <c r="J3209" t="s">
        <v>137</v>
      </c>
      <c r="K3209" t="s">
        <v>138</v>
      </c>
      <c r="L3209" t="s">
        <v>9286</v>
      </c>
      <c r="M3209" t="s">
        <v>9287</v>
      </c>
      <c r="N3209">
        <v>0.86388888799999997</v>
      </c>
      <c r="O3209">
        <v>0</v>
      </c>
      <c r="P3209">
        <v>2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6.5372637205205003E-2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6.5372637205205003E-2</v>
      </c>
    </row>
    <row r="3210" spans="1:31" x14ac:dyDescent="0.3">
      <c r="A3210">
        <v>2579963</v>
      </c>
      <c r="B3210">
        <v>1</v>
      </c>
      <c r="C3210" t="s">
        <v>80</v>
      </c>
      <c r="D3210" t="s">
        <v>107</v>
      </c>
      <c r="E3210" t="s">
        <v>147</v>
      </c>
      <c r="F3210" t="s">
        <v>9288</v>
      </c>
      <c r="G3210" t="s">
        <v>202</v>
      </c>
      <c r="H3210" t="s">
        <v>135</v>
      </c>
      <c r="I3210" t="s">
        <v>136</v>
      </c>
      <c r="J3210" t="s">
        <v>137</v>
      </c>
      <c r="K3210" t="s">
        <v>138</v>
      </c>
      <c r="L3210" t="s">
        <v>9289</v>
      </c>
      <c r="M3210" t="s">
        <v>9290</v>
      </c>
      <c r="N3210">
        <v>1.696666666</v>
      </c>
      <c r="O3210">
        <v>1</v>
      </c>
      <c r="P3210">
        <v>113</v>
      </c>
      <c r="Q3210">
        <v>6</v>
      </c>
      <c r="R3210">
        <v>35</v>
      </c>
      <c r="S3210">
        <v>6</v>
      </c>
      <c r="T3210">
        <v>19</v>
      </c>
      <c r="U3210">
        <v>0</v>
      </c>
      <c r="V3210">
        <v>0</v>
      </c>
      <c r="W3210">
        <v>26.429274738542425</v>
      </c>
      <c r="X3210">
        <v>33.845878007532249</v>
      </c>
      <c r="Y3210">
        <v>4.3393301470260228</v>
      </c>
      <c r="Z3210">
        <v>72.41936495035732</v>
      </c>
      <c r="AA3210">
        <v>315.26414050239572</v>
      </c>
      <c r="AB3210">
        <v>58.798164706344465</v>
      </c>
      <c r="AC3210">
        <v>0</v>
      </c>
      <c r="AD3210">
        <v>0</v>
      </c>
      <c r="AE3210">
        <v>511.09615305219825</v>
      </c>
    </row>
    <row r="3211" spans="1:31" x14ac:dyDescent="0.3">
      <c r="A3211">
        <v>2580155</v>
      </c>
      <c r="B3211">
        <v>1</v>
      </c>
      <c r="C3211" t="s">
        <v>81</v>
      </c>
      <c r="D3211" t="s">
        <v>127</v>
      </c>
      <c r="E3211" t="s">
        <v>171</v>
      </c>
      <c r="F3211" t="s">
        <v>9291</v>
      </c>
      <c r="G3211" t="s">
        <v>190</v>
      </c>
      <c r="H3211" t="s">
        <v>157</v>
      </c>
      <c r="I3211" t="s">
        <v>136</v>
      </c>
      <c r="J3211" t="s">
        <v>137</v>
      </c>
      <c r="K3211" t="s">
        <v>138</v>
      </c>
      <c r="L3211" t="s">
        <v>9292</v>
      </c>
      <c r="M3211" t="s">
        <v>9293</v>
      </c>
      <c r="N3211">
        <v>2.8911111109999998</v>
      </c>
      <c r="O3211">
        <v>0</v>
      </c>
      <c r="P3211">
        <v>40</v>
      </c>
      <c r="Q3211">
        <v>0</v>
      </c>
      <c r="R3211">
        <v>0</v>
      </c>
      <c r="S3211">
        <v>0</v>
      </c>
      <c r="T3211">
        <v>6</v>
      </c>
      <c r="U3211">
        <v>0</v>
      </c>
      <c r="V3211">
        <v>0</v>
      </c>
      <c r="W3211">
        <v>0</v>
      </c>
      <c r="X3211">
        <v>12.94980855986115</v>
      </c>
      <c r="Y3211">
        <v>0</v>
      </c>
      <c r="Z3211">
        <v>0</v>
      </c>
      <c r="AA3211">
        <v>0</v>
      </c>
      <c r="AB3211">
        <v>14.473805253560998</v>
      </c>
      <c r="AC3211">
        <v>0</v>
      </c>
      <c r="AD3211">
        <v>0</v>
      </c>
      <c r="AE3211">
        <v>27.423613813422151</v>
      </c>
    </row>
    <row r="3212" spans="1:31" x14ac:dyDescent="0.3">
      <c r="A3212">
        <v>2580195</v>
      </c>
      <c r="B3212">
        <v>1</v>
      </c>
      <c r="C3212" t="s">
        <v>81</v>
      </c>
      <c r="D3212" t="s">
        <v>128</v>
      </c>
      <c r="E3212" t="s">
        <v>147</v>
      </c>
      <c r="F3212" t="s">
        <v>9294</v>
      </c>
      <c r="G3212" t="s">
        <v>134</v>
      </c>
      <c r="H3212" t="s">
        <v>135</v>
      </c>
      <c r="I3212" t="s">
        <v>136</v>
      </c>
      <c r="J3212" t="s">
        <v>137</v>
      </c>
      <c r="K3212" t="s">
        <v>138</v>
      </c>
      <c r="L3212" t="s">
        <v>9295</v>
      </c>
      <c r="M3212" t="s">
        <v>9296</v>
      </c>
      <c r="N3212">
        <v>3.457222222</v>
      </c>
      <c r="O3212">
        <v>3</v>
      </c>
      <c r="P3212">
        <v>1</v>
      </c>
      <c r="Q3212">
        <v>26</v>
      </c>
      <c r="R3212">
        <v>6</v>
      </c>
      <c r="S3212">
        <v>8</v>
      </c>
      <c r="T3212">
        <v>1</v>
      </c>
      <c r="U3212">
        <v>0</v>
      </c>
      <c r="V3212">
        <v>0</v>
      </c>
      <c r="W3212">
        <v>60.258086783662201</v>
      </c>
      <c r="X3212">
        <v>0.124420323924925</v>
      </c>
      <c r="Y3212">
        <v>430.71757775844964</v>
      </c>
      <c r="Z3212">
        <v>9.1392704724137808</v>
      </c>
      <c r="AA3212">
        <v>143.48870651432969</v>
      </c>
      <c r="AB3212">
        <v>4.8727481469373335E-2</v>
      </c>
      <c r="AC3212">
        <v>0</v>
      </c>
      <c r="AD3212">
        <v>0</v>
      </c>
      <c r="AE3212">
        <v>643.77678933424966</v>
      </c>
    </row>
    <row r="3213" spans="1:31" x14ac:dyDescent="0.3">
      <c r="A3213">
        <v>2579946</v>
      </c>
      <c r="B3213">
        <v>1</v>
      </c>
      <c r="C3213" t="s">
        <v>80</v>
      </c>
      <c r="D3213" t="s">
        <v>105</v>
      </c>
      <c r="E3213" t="s">
        <v>175</v>
      </c>
      <c r="F3213" t="s">
        <v>9297</v>
      </c>
      <c r="G3213" t="s">
        <v>213</v>
      </c>
      <c r="H3213" t="s">
        <v>157</v>
      </c>
      <c r="I3213" t="s">
        <v>136</v>
      </c>
      <c r="J3213" t="s">
        <v>137</v>
      </c>
      <c r="K3213" t="s">
        <v>138</v>
      </c>
      <c r="L3213" t="s">
        <v>9298</v>
      </c>
      <c r="M3213" t="s">
        <v>9299</v>
      </c>
      <c r="N3213">
        <v>2.7777777769999998</v>
      </c>
      <c r="O3213">
        <v>0</v>
      </c>
      <c r="P3213">
        <v>81</v>
      </c>
      <c r="Q3213">
        <v>0</v>
      </c>
      <c r="R3213">
        <v>0</v>
      </c>
      <c r="S3213">
        <v>0</v>
      </c>
      <c r="T3213">
        <v>1</v>
      </c>
      <c r="U3213">
        <v>0</v>
      </c>
      <c r="V3213">
        <v>0</v>
      </c>
      <c r="W3213">
        <v>0</v>
      </c>
      <c r="X3213">
        <v>40.07765893688164</v>
      </c>
      <c r="Y3213">
        <v>0</v>
      </c>
      <c r="Z3213">
        <v>0</v>
      </c>
      <c r="AA3213">
        <v>0</v>
      </c>
      <c r="AB3213">
        <v>0.99086787065477988</v>
      </c>
      <c r="AC3213">
        <v>0</v>
      </c>
      <c r="AD3213">
        <v>0</v>
      </c>
      <c r="AE3213">
        <v>41.068526807536422</v>
      </c>
    </row>
    <row r="3214" spans="1:31" x14ac:dyDescent="0.3">
      <c r="A3214">
        <v>2579800</v>
      </c>
      <c r="B3214">
        <v>1</v>
      </c>
      <c r="C3214" t="s">
        <v>81</v>
      </c>
      <c r="D3214" t="s">
        <v>127</v>
      </c>
      <c r="E3214" t="s">
        <v>132</v>
      </c>
      <c r="F3214" t="s">
        <v>9300</v>
      </c>
      <c r="G3214" t="s">
        <v>8518</v>
      </c>
      <c r="H3214" t="s">
        <v>276</v>
      </c>
      <c r="I3214" t="s">
        <v>136</v>
      </c>
      <c r="J3214" t="s">
        <v>137</v>
      </c>
      <c r="K3214" t="s">
        <v>144</v>
      </c>
      <c r="L3214" t="s">
        <v>9301</v>
      </c>
      <c r="M3214" t="s">
        <v>9302</v>
      </c>
      <c r="N3214">
        <v>3.7780555549999999</v>
      </c>
      <c r="O3214">
        <v>30</v>
      </c>
      <c r="P3214">
        <v>57377</v>
      </c>
      <c r="Q3214">
        <v>688</v>
      </c>
      <c r="R3214">
        <v>612</v>
      </c>
      <c r="S3214">
        <v>166</v>
      </c>
      <c r="T3214">
        <v>4029</v>
      </c>
      <c r="U3214">
        <v>67</v>
      </c>
      <c r="V3214">
        <v>58</v>
      </c>
      <c r="W3214">
        <v>31.991233909400631</v>
      </c>
      <c r="X3214">
        <v>35517.087705929662</v>
      </c>
      <c r="Y3214">
        <v>4657.9120629916388</v>
      </c>
      <c r="Z3214">
        <v>2144.9598042648558</v>
      </c>
      <c r="AA3214">
        <v>12516.730137078757</v>
      </c>
      <c r="AB3214">
        <v>9863.3731589071831</v>
      </c>
      <c r="AC3214">
        <v>9311.5528912540412</v>
      </c>
      <c r="AD3214">
        <v>3053.9762938065087</v>
      </c>
      <c r="AE3214">
        <v>77097.58328814205</v>
      </c>
    </row>
    <row r="3215" spans="1:31" x14ac:dyDescent="0.3">
      <c r="A3215">
        <v>2580358</v>
      </c>
      <c r="B3215">
        <v>1</v>
      </c>
      <c r="C3215" t="s">
        <v>80</v>
      </c>
      <c r="D3215" t="s">
        <v>95</v>
      </c>
      <c r="E3215" t="s">
        <v>132</v>
      </c>
      <c r="F3215" t="s">
        <v>9303</v>
      </c>
      <c r="G3215" t="s">
        <v>134</v>
      </c>
      <c r="H3215" t="s">
        <v>135</v>
      </c>
      <c r="I3215" t="s">
        <v>136</v>
      </c>
      <c r="J3215" t="s">
        <v>137</v>
      </c>
      <c r="K3215" t="s">
        <v>138</v>
      </c>
      <c r="L3215" t="s">
        <v>9304</v>
      </c>
      <c r="M3215" t="s">
        <v>9305</v>
      </c>
      <c r="N3215">
        <v>1.185277777</v>
      </c>
      <c r="O3215">
        <v>11</v>
      </c>
      <c r="P3215">
        <v>759</v>
      </c>
      <c r="Q3215">
        <v>23</v>
      </c>
      <c r="R3215">
        <v>57</v>
      </c>
      <c r="S3215">
        <v>18</v>
      </c>
      <c r="T3215">
        <v>114</v>
      </c>
      <c r="U3215">
        <v>1</v>
      </c>
      <c r="V3215">
        <v>1</v>
      </c>
      <c r="W3215">
        <v>18.704386140982415</v>
      </c>
      <c r="X3215">
        <v>182.77647105359597</v>
      </c>
      <c r="Y3215">
        <v>511.5195872721772</v>
      </c>
      <c r="Z3215">
        <v>34.138393333036319</v>
      </c>
      <c r="AA3215">
        <v>108.31882107264053</v>
      </c>
      <c r="AB3215">
        <v>108.5645599295119</v>
      </c>
      <c r="AC3215">
        <v>0.88154859403435493</v>
      </c>
      <c r="AD3215">
        <v>8.5958131111948333E-2</v>
      </c>
      <c r="AE3215">
        <v>964.98972552709074</v>
      </c>
    </row>
    <row r="3216" spans="1:31" x14ac:dyDescent="0.3">
      <c r="A3216">
        <v>2580192</v>
      </c>
      <c r="B3216">
        <v>1</v>
      </c>
      <c r="C3216" t="s">
        <v>81</v>
      </c>
      <c r="D3216" t="s">
        <v>118</v>
      </c>
      <c r="E3216" t="s">
        <v>184</v>
      </c>
      <c r="F3216" t="s">
        <v>7804</v>
      </c>
      <c r="G3216" t="s">
        <v>134</v>
      </c>
      <c r="H3216" t="s">
        <v>135</v>
      </c>
      <c r="I3216" t="s">
        <v>136</v>
      </c>
      <c r="J3216" t="s">
        <v>137</v>
      </c>
      <c r="K3216" t="s">
        <v>138</v>
      </c>
      <c r="L3216" t="s">
        <v>9306</v>
      </c>
      <c r="M3216" t="s">
        <v>9307</v>
      </c>
      <c r="N3216">
        <v>1.805833333</v>
      </c>
      <c r="O3216">
        <v>0</v>
      </c>
      <c r="P3216">
        <v>0</v>
      </c>
      <c r="Q3216">
        <v>0</v>
      </c>
      <c r="R3216">
        <v>0</v>
      </c>
      <c r="S3216">
        <v>7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</row>
    <row r="3217" spans="1:31" x14ac:dyDescent="0.3">
      <c r="A3217">
        <v>2580215</v>
      </c>
      <c r="B3217">
        <v>1</v>
      </c>
      <c r="C3217" t="s">
        <v>81</v>
      </c>
      <c r="D3217" t="s">
        <v>113</v>
      </c>
      <c r="E3217" t="s">
        <v>155</v>
      </c>
      <c r="F3217" t="s">
        <v>9308</v>
      </c>
      <c r="G3217" t="s">
        <v>206</v>
      </c>
      <c r="H3217" t="s">
        <v>157</v>
      </c>
      <c r="I3217" t="s">
        <v>136</v>
      </c>
      <c r="J3217" t="s">
        <v>137</v>
      </c>
      <c r="K3217" t="s">
        <v>138</v>
      </c>
      <c r="L3217" t="s">
        <v>9309</v>
      </c>
      <c r="M3217" t="s">
        <v>9310</v>
      </c>
      <c r="N3217">
        <v>1.19</v>
      </c>
      <c r="O3217">
        <v>0</v>
      </c>
      <c r="P3217">
        <v>81</v>
      </c>
      <c r="Q3217">
        <v>0</v>
      </c>
      <c r="R3217">
        <v>23</v>
      </c>
      <c r="S3217">
        <v>0</v>
      </c>
      <c r="T3217">
        <v>3</v>
      </c>
      <c r="U3217">
        <v>0</v>
      </c>
      <c r="V3217">
        <v>0</v>
      </c>
      <c r="W3217">
        <v>0</v>
      </c>
      <c r="X3217">
        <v>22.682097981456263</v>
      </c>
      <c r="Y3217">
        <v>0</v>
      </c>
      <c r="Z3217">
        <v>76.523825344066466</v>
      </c>
      <c r="AA3217">
        <v>0</v>
      </c>
      <c r="AB3217">
        <v>0</v>
      </c>
      <c r="AC3217">
        <v>0</v>
      </c>
      <c r="AD3217">
        <v>0</v>
      </c>
      <c r="AE3217">
        <v>99.205923325522733</v>
      </c>
    </row>
    <row r="3218" spans="1:31" x14ac:dyDescent="0.3">
      <c r="A3218">
        <v>2580384</v>
      </c>
      <c r="B3218">
        <v>1</v>
      </c>
      <c r="C3218" t="s">
        <v>81</v>
      </c>
      <c r="D3218" t="s">
        <v>118</v>
      </c>
      <c r="E3218" t="s">
        <v>166</v>
      </c>
      <c r="F3218" t="s">
        <v>9311</v>
      </c>
      <c r="G3218" t="s">
        <v>181</v>
      </c>
      <c r="H3218" t="s">
        <v>157</v>
      </c>
      <c r="I3218" t="s">
        <v>136</v>
      </c>
      <c r="J3218" t="s">
        <v>137</v>
      </c>
      <c r="K3218" t="s">
        <v>138</v>
      </c>
      <c r="L3218" t="s">
        <v>9312</v>
      </c>
      <c r="M3218" t="s">
        <v>9313</v>
      </c>
      <c r="N3218">
        <v>5.2549999999999999</v>
      </c>
      <c r="O3218">
        <v>0</v>
      </c>
      <c r="P3218">
        <v>8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7.2233657584705506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7.2233657584705506</v>
      </c>
    </row>
    <row r="3219" spans="1:31" x14ac:dyDescent="0.3">
      <c r="A3219">
        <v>2579886</v>
      </c>
      <c r="B3219">
        <v>1</v>
      </c>
      <c r="C3219" t="s">
        <v>80</v>
      </c>
      <c r="D3219" t="s">
        <v>90</v>
      </c>
      <c r="E3219" t="s">
        <v>155</v>
      </c>
      <c r="F3219" t="s">
        <v>9314</v>
      </c>
      <c r="G3219" t="s">
        <v>206</v>
      </c>
      <c r="H3219" t="s">
        <v>157</v>
      </c>
      <c r="I3219" t="s">
        <v>136</v>
      </c>
      <c r="J3219" t="s">
        <v>137</v>
      </c>
      <c r="K3219" t="s">
        <v>138</v>
      </c>
      <c r="L3219" t="s">
        <v>9315</v>
      </c>
      <c r="M3219" t="s">
        <v>9316</v>
      </c>
      <c r="N3219">
        <v>2.1947222219999998</v>
      </c>
      <c r="O3219">
        <v>0</v>
      </c>
      <c r="P3219">
        <v>506</v>
      </c>
      <c r="Q3219">
        <v>0</v>
      </c>
      <c r="R3219">
        <v>0</v>
      </c>
      <c r="S3219">
        <v>0</v>
      </c>
      <c r="T3219">
        <v>49</v>
      </c>
      <c r="U3219">
        <v>0</v>
      </c>
      <c r="V3219">
        <v>0</v>
      </c>
      <c r="W3219">
        <v>0</v>
      </c>
      <c r="X3219">
        <v>216.38617142897837</v>
      </c>
      <c r="Y3219">
        <v>0</v>
      </c>
      <c r="Z3219">
        <v>0</v>
      </c>
      <c r="AA3219">
        <v>0</v>
      </c>
      <c r="AB3219">
        <v>76.120818462282486</v>
      </c>
      <c r="AC3219">
        <v>0</v>
      </c>
      <c r="AD3219">
        <v>0</v>
      </c>
      <c r="AE3219">
        <v>292.50698989126084</v>
      </c>
    </row>
    <row r="3220" spans="1:31" x14ac:dyDescent="0.3">
      <c r="A3220">
        <v>2580258</v>
      </c>
      <c r="B3220">
        <v>1</v>
      </c>
      <c r="C3220" t="s">
        <v>80</v>
      </c>
      <c r="D3220" t="s">
        <v>103</v>
      </c>
      <c r="E3220" t="s">
        <v>147</v>
      </c>
      <c r="F3220" t="s">
        <v>734</v>
      </c>
      <c r="G3220" t="s">
        <v>2568</v>
      </c>
      <c r="H3220" t="s">
        <v>135</v>
      </c>
      <c r="I3220" t="s">
        <v>136</v>
      </c>
      <c r="J3220" t="s">
        <v>137</v>
      </c>
      <c r="K3220" t="s">
        <v>138</v>
      </c>
      <c r="L3220" t="s">
        <v>9317</v>
      </c>
      <c r="M3220" t="s">
        <v>9318</v>
      </c>
      <c r="N3220">
        <v>1.734444444</v>
      </c>
      <c r="O3220">
        <v>1</v>
      </c>
      <c r="P3220">
        <v>573</v>
      </c>
      <c r="Q3220">
        <v>13</v>
      </c>
      <c r="R3220">
        <v>41</v>
      </c>
      <c r="S3220">
        <v>31</v>
      </c>
      <c r="T3220">
        <v>146</v>
      </c>
      <c r="U3220">
        <v>13</v>
      </c>
      <c r="V3220">
        <v>0</v>
      </c>
      <c r="W3220">
        <v>0.41801379359999996</v>
      </c>
      <c r="X3220">
        <v>192.34150912915581</v>
      </c>
      <c r="Y3220">
        <v>332.63316106063309</v>
      </c>
      <c r="Z3220">
        <v>36.045334198642465</v>
      </c>
      <c r="AA3220">
        <v>78.857932939152093</v>
      </c>
      <c r="AB3220">
        <v>157.43913540403881</v>
      </c>
      <c r="AC3220">
        <v>1054.3460653628272</v>
      </c>
      <c r="AD3220">
        <v>0</v>
      </c>
      <c r="AE3220">
        <v>1852.0811518880494</v>
      </c>
    </row>
    <row r="3221" spans="1:31" x14ac:dyDescent="0.3">
      <c r="A3221">
        <v>2579880</v>
      </c>
      <c r="B3221">
        <v>1</v>
      </c>
      <c r="C3221" t="s">
        <v>80</v>
      </c>
      <c r="D3221" t="s">
        <v>92</v>
      </c>
      <c r="E3221" t="s">
        <v>166</v>
      </c>
      <c r="F3221" t="s">
        <v>9319</v>
      </c>
      <c r="G3221" t="s">
        <v>168</v>
      </c>
      <c r="H3221" t="s">
        <v>157</v>
      </c>
      <c r="I3221" t="s">
        <v>136</v>
      </c>
      <c r="J3221" t="s">
        <v>137</v>
      </c>
      <c r="K3221" t="s">
        <v>138</v>
      </c>
      <c r="L3221" t="s">
        <v>9320</v>
      </c>
      <c r="M3221" t="s">
        <v>9321</v>
      </c>
      <c r="N3221">
        <v>1.582222222</v>
      </c>
      <c r="O3221">
        <v>0</v>
      </c>
      <c r="P3221">
        <v>1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0.28366156135999998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0.28366156135999998</v>
      </c>
    </row>
    <row r="3222" spans="1:31" x14ac:dyDescent="0.3">
      <c r="A3222">
        <v>2580072</v>
      </c>
      <c r="B3222">
        <v>1</v>
      </c>
      <c r="C3222" t="s">
        <v>80</v>
      </c>
      <c r="D3222" t="s">
        <v>100</v>
      </c>
      <c r="E3222" t="s">
        <v>166</v>
      </c>
      <c r="F3222" t="s">
        <v>9322</v>
      </c>
      <c r="G3222" t="s">
        <v>168</v>
      </c>
      <c r="H3222" t="s">
        <v>157</v>
      </c>
      <c r="I3222" t="s">
        <v>136</v>
      </c>
      <c r="J3222" t="s">
        <v>137</v>
      </c>
      <c r="K3222" t="s">
        <v>138</v>
      </c>
      <c r="L3222" t="s">
        <v>9323</v>
      </c>
      <c r="M3222" t="s">
        <v>9324</v>
      </c>
      <c r="N3222">
        <v>6.5019444440000003</v>
      </c>
      <c r="O3222">
        <v>0</v>
      </c>
      <c r="P3222">
        <v>1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0.21810507748960001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0.21810507748960001</v>
      </c>
    </row>
    <row r="3223" spans="1:31" x14ac:dyDescent="0.3">
      <c r="A3223">
        <v>2579923</v>
      </c>
      <c r="B3223">
        <v>1</v>
      </c>
      <c r="C3223" t="s">
        <v>80</v>
      </c>
      <c r="D3223" t="s">
        <v>90</v>
      </c>
      <c r="E3223" t="s">
        <v>171</v>
      </c>
      <c r="F3223" t="s">
        <v>2836</v>
      </c>
      <c r="G3223" t="s">
        <v>301</v>
      </c>
      <c r="H3223" t="s">
        <v>157</v>
      </c>
      <c r="I3223" t="s">
        <v>136</v>
      </c>
      <c r="J3223" t="s">
        <v>137</v>
      </c>
      <c r="K3223" t="s">
        <v>144</v>
      </c>
      <c r="L3223" t="s">
        <v>9325</v>
      </c>
      <c r="M3223" t="s">
        <v>9326</v>
      </c>
      <c r="N3223">
        <v>7.9749999999999996</v>
      </c>
      <c r="O3223">
        <v>0</v>
      </c>
      <c r="P3223">
        <v>1</v>
      </c>
      <c r="Q3223">
        <v>0</v>
      </c>
      <c r="R3223">
        <v>0</v>
      </c>
      <c r="S3223">
        <v>0</v>
      </c>
      <c r="T3223">
        <v>31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278.79187555917702</v>
      </c>
      <c r="AC3223">
        <v>0</v>
      </c>
      <c r="AD3223">
        <v>0</v>
      </c>
      <c r="AE3223">
        <v>278.79187555917702</v>
      </c>
    </row>
    <row r="3224" spans="1:31" x14ac:dyDescent="0.3">
      <c r="A3224">
        <v>2579872</v>
      </c>
      <c r="B3224">
        <v>1</v>
      </c>
      <c r="C3224" t="s">
        <v>80</v>
      </c>
      <c r="D3224" t="s">
        <v>107</v>
      </c>
      <c r="E3224" t="s">
        <v>184</v>
      </c>
      <c r="F3224" t="s">
        <v>9327</v>
      </c>
      <c r="G3224" t="s">
        <v>149</v>
      </c>
      <c r="H3224" t="s">
        <v>135</v>
      </c>
      <c r="I3224" t="s">
        <v>136</v>
      </c>
      <c r="J3224" t="s">
        <v>137</v>
      </c>
      <c r="K3224" t="s">
        <v>138</v>
      </c>
      <c r="L3224" t="s">
        <v>9328</v>
      </c>
      <c r="M3224" t="s">
        <v>9329</v>
      </c>
      <c r="N3224">
        <v>3.213333333</v>
      </c>
      <c r="O3224">
        <v>0</v>
      </c>
      <c r="P3224">
        <v>0</v>
      </c>
      <c r="Q3224">
        <v>0</v>
      </c>
      <c r="R3224">
        <v>7</v>
      </c>
      <c r="S3224">
        <v>0</v>
      </c>
      <c r="T3224">
        <v>2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43.460002514890448</v>
      </c>
      <c r="AA3224">
        <v>0</v>
      </c>
      <c r="AB3224">
        <v>56.203419085900798</v>
      </c>
      <c r="AC3224">
        <v>0</v>
      </c>
      <c r="AD3224">
        <v>0</v>
      </c>
      <c r="AE3224">
        <v>99.663421600791253</v>
      </c>
    </row>
    <row r="3225" spans="1:31" x14ac:dyDescent="0.3">
      <c r="A3225">
        <v>2580227</v>
      </c>
      <c r="B3225">
        <v>1</v>
      </c>
      <c r="C3225" t="s">
        <v>80</v>
      </c>
      <c r="D3225" t="s">
        <v>106</v>
      </c>
      <c r="E3225" t="s">
        <v>171</v>
      </c>
      <c r="F3225" t="s">
        <v>9330</v>
      </c>
      <c r="G3225" t="s">
        <v>190</v>
      </c>
      <c r="H3225" t="s">
        <v>157</v>
      </c>
      <c r="I3225" t="s">
        <v>136</v>
      </c>
      <c r="J3225" t="s">
        <v>137</v>
      </c>
      <c r="K3225" t="s">
        <v>138</v>
      </c>
      <c r="L3225" t="s">
        <v>9331</v>
      </c>
      <c r="M3225" t="s">
        <v>9332</v>
      </c>
      <c r="N3225">
        <v>1.4924999999999999</v>
      </c>
      <c r="O3225">
        <v>0</v>
      </c>
      <c r="P3225">
        <v>169</v>
      </c>
      <c r="Q3225">
        <v>0</v>
      </c>
      <c r="R3225">
        <v>0</v>
      </c>
      <c r="S3225">
        <v>0</v>
      </c>
      <c r="T3225">
        <v>20</v>
      </c>
      <c r="U3225">
        <v>0</v>
      </c>
      <c r="V3225">
        <v>0</v>
      </c>
      <c r="W3225">
        <v>0</v>
      </c>
      <c r="X3225">
        <v>39.811486658836643</v>
      </c>
      <c r="Y3225">
        <v>0</v>
      </c>
      <c r="Z3225">
        <v>0</v>
      </c>
      <c r="AA3225">
        <v>0</v>
      </c>
      <c r="AB3225">
        <v>17.115156103874344</v>
      </c>
      <c r="AC3225">
        <v>0</v>
      </c>
      <c r="AD3225">
        <v>0</v>
      </c>
      <c r="AE3225">
        <v>56.926642762710983</v>
      </c>
    </row>
    <row r="3226" spans="1:31" x14ac:dyDescent="0.3">
      <c r="A3226">
        <v>2580058</v>
      </c>
      <c r="B3226">
        <v>1</v>
      </c>
      <c r="C3226" t="s">
        <v>81</v>
      </c>
      <c r="D3226" t="s">
        <v>127</v>
      </c>
      <c r="E3226" t="s">
        <v>147</v>
      </c>
      <c r="F3226" t="s">
        <v>2172</v>
      </c>
      <c r="G3226" t="s">
        <v>134</v>
      </c>
      <c r="H3226" t="s">
        <v>135</v>
      </c>
      <c r="I3226" t="s">
        <v>136</v>
      </c>
      <c r="J3226" t="s">
        <v>137</v>
      </c>
      <c r="K3226" t="s">
        <v>138</v>
      </c>
      <c r="L3226" t="s">
        <v>9333</v>
      </c>
      <c r="M3226" t="s">
        <v>9334</v>
      </c>
      <c r="N3226">
        <v>0.41138888800000001</v>
      </c>
      <c r="O3226">
        <v>4</v>
      </c>
      <c r="P3226">
        <v>78</v>
      </c>
      <c r="Q3226">
        <v>100</v>
      </c>
      <c r="R3226">
        <v>92</v>
      </c>
      <c r="S3226">
        <v>2</v>
      </c>
      <c r="T3226">
        <v>8</v>
      </c>
      <c r="U3226">
        <v>0</v>
      </c>
      <c r="V3226">
        <v>0</v>
      </c>
      <c r="W3226">
        <v>0.40651840454156168</v>
      </c>
      <c r="X3226">
        <v>5.1812840761918215</v>
      </c>
      <c r="Y3226">
        <v>58.592758639415457</v>
      </c>
      <c r="Z3226">
        <v>56.052416331740353</v>
      </c>
      <c r="AA3226">
        <v>2.5581128528500008</v>
      </c>
      <c r="AB3226">
        <v>1.7456130524737925</v>
      </c>
      <c r="AC3226">
        <v>0</v>
      </c>
      <c r="AD3226">
        <v>0</v>
      </c>
      <c r="AE3226">
        <v>124.53670335721297</v>
      </c>
    </row>
    <row r="3227" spans="1:31" x14ac:dyDescent="0.3">
      <c r="A3227">
        <v>2579889</v>
      </c>
      <c r="B3227">
        <v>1</v>
      </c>
      <c r="C3227" t="s">
        <v>81</v>
      </c>
      <c r="D3227" t="s">
        <v>128</v>
      </c>
      <c r="E3227" t="s">
        <v>184</v>
      </c>
      <c r="F3227" t="s">
        <v>8408</v>
      </c>
      <c r="G3227" t="s">
        <v>134</v>
      </c>
      <c r="H3227" t="s">
        <v>135</v>
      </c>
      <c r="I3227" t="s">
        <v>136</v>
      </c>
      <c r="J3227" t="s">
        <v>137</v>
      </c>
      <c r="K3227" t="s">
        <v>138</v>
      </c>
      <c r="L3227" t="s">
        <v>9335</v>
      </c>
      <c r="M3227" t="s">
        <v>9336</v>
      </c>
      <c r="N3227">
        <v>3.8763888880000001</v>
      </c>
      <c r="O3227">
        <v>4</v>
      </c>
      <c r="P3227">
        <v>53</v>
      </c>
      <c r="Q3227">
        <v>10</v>
      </c>
      <c r="R3227">
        <v>101</v>
      </c>
      <c r="S3227">
        <v>10</v>
      </c>
      <c r="T3227">
        <v>11</v>
      </c>
      <c r="U3227">
        <v>1</v>
      </c>
      <c r="V3227">
        <v>0</v>
      </c>
      <c r="W3227">
        <v>5.4489427924238996</v>
      </c>
      <c r="X3227">
        <v>41.329553737532493</v>
      </c>
      <c r="Y3227">
        <v>49.017097868124154</v>
      </c>
      <c r="Z3227">
        <v>316.20280233217966</v>
      </c>
      <c r="AA3227">
        <v>228.31136658322578</v>
      </c>
      <c r="AB3227">
        <v>39.964442023858716</v>
      </c>
      <c r="AC3227">
        <v>53.626059638347201</v>
      </c>
      <c r="AD3227">
        <v>0</v>
      </c>
      <c r="AE3227">
        <v>733.90026497569193</v>
      </c>
    </row>
    <row r="3228" spans="1:31" x14ac:dyDescent="0.3">
      <c r="A3228">
        <v>2580141</v>
      </c>
      <c r="B3228">
        <v>1</v>
      </c>
      <c r="C3228" t="s">
        <v>80</v>
      </c>
      <c r="D3228" t="s">
        <v>90</v>
      </c>
      <c r="E3228" t="s">
        <v>166</v>
      </c>
      <c r="F3228" t="s">
        <v>9337</v>
      </c>
      <c r="G3228" t="s">
        <v>168</v>
      </c>
      <c r="H3228" t="s">
        <v>157</v>
      </c>
      <c r="I3228" t="s">
        <v>136</v>
      </c>
      <c r="J3228" t="s">
        <v>137</v>
      </c>
      <c r="K3228" t="s">
        <v>138</v>
      </c>
      <c r="L3228" t="s">
        <v>9338</v>
      </c>
      <c r="M3228" t="s">
        <v>9339</v>
      </c>
      <c r="N3228">
        <v>3.31</v>
      </c>
      <c r="O3228">
        <v>0</v>
      </c>
      <c r="P3228">
        <v>7</v>
      </c>
      <c r="Q3228">
        <v>0</v>
      </c>
      <c r="R3228">
        <v>0</v>
      </c>
      <c r="S3228">
        <v>0</v>
      </c>
      <c r="T3228">
        <v>2</v>
      </c>
      <c r="U3228">
        <v>0</v>
      </c>
      <c r="V3228">
        <v>0</v>
      </c>
      <c r="W3228">
        <v>0</v>
      </c>
      <c r="X3228">
        <v>6.1641664639985825</v>
      </c>
      <c r="Y3228">
        <v>0</v>
      </c>
      <c r="Z3228">
        <v>0</v>
      </c>
      <c r="AA3228">
        <v>0</v>
      </c>
      <c r="AB3228">
        <v>6.6647739194666666E-3</v>
      </c>
      <c r="AC3228">
        <v>0</v>
      </c>
      <c r="AD3228">
        <v>0</v>
      </c>
      <c r="AE3228">
        <v>6.1708312379180494</v>
      </c>
    </row>
    <row r="3229" spans="1:31" x14ac:dyDescent="0.3">
      <c r="A3229">
        <v>2580095</v>
      </c>
      <c r="B3229">
        <v>1</v>
      </c>
      <c r="C3229" t="s">
        <v>80</v>
      </c>
      <c r="D3229" t="s">
        <v>91</v>
      </c>
      <c r="E3229" t="s">
        <v>141</v>
      </c>
      <c r="F3229" t="s">
        <v>6303</v>
      </c>
      <c r="G3229" t="s">
        <v>134</v>
      </c>
      <c r="H3229" t="s">
        <v>135</v>
      </c>
      <c r="I3229" t="s">
        <v>136</v>
      </c>
      <c r="J3229" t="s">
        <v>137</v>
      </c>
      <c r="K3229" t="s">
        <v>138</v>
      </c>
      <c r="L3229" t="s">
        <v>9340</v>
      </c>
      <c r="M3229" t="s">
        <v>9341</v>
      </c>
      <c r="N3229">
        <v>1.4880555550000001</v>
      </c>
      <c r="O3229">
        <v>1</v>
      </c>
      <c r="P3229">
        <v>42</v>
      </c>
      <c r="Q3229">
        <v>21</v>
      </c>
      <c r="R3229">
        <v>268</v>
      </c>
      <c r="S3229">
        <v>14</v>
      </c>
      <c r="T3229">
        <v>64</v>
      </c>
      <c r="U3229">
        <v>1</v>
      </c>
      <c r="V3229">
        <v>0</v>
      </c>
      <c r="W3229">
        <v>2.3224124866412503</v>
      </c>
      <c r="X3229">
        <v>16.982102384388998</v>
      </c>
      <c r="Y3229">
        <v>123.32893198549419</v>
      </c>
      <c r="Z3229">
        <v>369.52400670741969</v>
      </c>
      <c r="AA3229">
        <v>404.12749317672041</v>
      </c>
      <c r="AB3229">
        <v>96.895078810091249</v>
      </c>
      <c r="AC3229">
        <v>2.0204842150930777</v>
      </c>
      <c r="AD3229">
        <v>0</v>
      </c>
      <c r="AE3229">
        <v>1015.2005097658489</v>
      </c>
    </row>
    <row r="3230" spans="1:31" x14ac:dyDescent="0.3">
      <c r="A3230">
        <v>2579849</v>
      </c>
      <c r="B3230">
        <v>1</v>
      </c>
      <c r="C3230" t="s">
        <v>80</v>
      </c>
      <c r="D3230" t="s">
        <v>100</v>
      </c>
      <c r="E3230" t="s">
        <v>184</v>
      </c>
      <c r="F3230" t="s">
        <v>9342</v>
      </c>
      <c r="G3230" t="s">
        <v>134</v>
      </c>
      <c r="H3230" t="s">
        <v>135</v>
      </c>
      <c r="I3230" t="s">
        <v>136</v>
      </c>
      <c r="J3230" t="s">
        <v>137</v>
      </c>
      <c r="K3230" t="s">
        <v>138</v>
      </c>
      <c r="L3230" t="s">
        <v>9343</v>
      </c>
      <c r="M3230" t="s">
        <v>9344</v>
      </c>
      <c r="N3230">
        <v>0.65083333300000001</v>
      </c>
      <c r="O3230">
        <v>0</v>
      </c>
      <c r="P3230">
        <v>1589</v>
      </c>
      <c r="Q3230">
        <v>0</v>
      </c>
      <c r="R3230">
        <v>4</v>
      </c>
      <c r="S3230">
        <v>0</v>
      </c>
      <c r="T3230">
        <v>85</v>
      </c>
      <c r="U3230">
        <v>0</v>
      </c>
      <c r="V3230">
        <v>0</v>
      </c>
      <c r="W3230">
        <v>0</v>
      </c>
      <c r="X3230">
        <v>149.8341150313255</v>
      </c>
      <c r="Y3230">
        <v>0</v>
      </c>
      <c r="Z3230">
        <v>0.32098423281617</v>
      </c>
      <c r="AA3230">
        <v>0</v>
      </c>
      <c r="AB3230">
        <v>26.131625103177203</v>
      </c>
      <c r="AC3230">
        <v>0</v>
      </c>
      <c r="AD3230">
        <v>0</v>
      </c>
      <c r="AE3230">
        <v>176.28672436731887</v>
      </c>
    </row>
    <row r="3231" spans="1:31" x14ac:dyDescent="0.3">
      <c r="A3231">
        <v>2580390</v>
      </c>
      <c r="B3231">
        <v>1</v>
      </c>
      <c r="C3231" t="s">
        <v>80</v>
      </c>
      <c r="D3231" t="s">
        <v>88</v>
      </c>
      <c r="E3231" t="s">
        <v>171</v>
      </c>
      <c r="F3231" t="s">
        <v>9345</v>
      </c>
      <c r="G3231" t="s">
        <v>190</v>
      </c>
      <c r="H3231" t="s">
        <v>157</v>
      </c>
      <c r="I3231" t="s">
        <v>136</v>
      </c>
      <c r="J3231" t="s">
        <v>137</v>
      </c>
      <c r="K3231" t="s">
        <v>138</v>
      </c>
      <c r="L3231" t="s">
        <v>9346</v>
      </c>
      <c r="M3231" t="s">
        <v>9347</v>
      </c>
      <c r="N3231">
        <v>3.1391666659999999</v>
      </c>
      <c r="O3231">
        <v>0</v>
      </c>
      <c r="P3231">
        <v>30</v>
      </c>
      <c r="Q3231">
        <v>0</v>
      </c>
      <c r="R3231">
        <v>0</v>
      </c>
      <c r="S3231">
        <v>0</v>
      </c>
      <c r="T3231">
        <v>11</v>
      </c>
      <c r="U3231">
        <v>0</v>
      </c>
      <c r="V3231">
        <v>0</v>
      </c>
      <c r="W3231">
        <v>0</v>
      </c>
      <c r="X3231">
        <v>21.808325218347097</v>
      </c>
      <c r="Y3231">
        <v>0</v>
      </c>
      <c r="Z3231">
        <v>0</v>
      </c>
      <c r="AA3231">
        <v>0</v>
      </c>
      <c r="AB3231">
        <v>101.03462601344941</v>
      </c>
      <c r="AC3231">
        <v>0</v>
      </c>
      <c r="AD3231">
        <v>0</v>
      </c>
      <c r="AE3231">
        <v>122.8429512317965</v>
      </c>
    </row>
    <row r="3232" spans="1:31" x14ac:dyDescent="0.3">
      <c r="A3232">
        <v>2579955</v>
      </c>
      <c r="B3232">
        <v>1</v>
      </c>
      <c r="C3232" t="s">
        <v>80</v>
      </c>
      <c r="D3232" t="s">
        <v>95</v>
      </c>
      <c r="E3232" t="s">
        <v>132</v>
      </c>
      <c r="F3232" t="s">
        <v>1594</v>
      </c>
      <c r="G3232" t="s">
        <v>194</v>
      </c>
      <c r="H3232" t="s">
        <v>135</v>
      </c>
      <c r="I3232" t="s">
        <v>136</v>
      </c>
      <c r="J3232" t="s">
        <v>137</v>
      </c>
      <c r="K3232" t="s">
        <v>144</v>
      </c>
      <c r="L3232" t="s">
        <v>9348</v>
      </c>
      <c r="M3232" t="s">
        <v>9349</v>
      </c>
      <c r="N3232">
        <v>6.0408333330000001</v>
      </c>
      <c r="O3232">
        <v>0</v>
      </c>
      <c r="P3232">
        <v>739</v>
      </c>
      <c r="Q3232">
        <v>6</v>
      </c>
      <c r="R3232">
        <v>21</v>
      </c>
      <c r="S3232">
        <v>8</v>
      </c>
      <c r="T3232">
        <v>40</v>
      </c>
      <c r="U3232">
        <v>1</v>
      </c>
      <c r="V3232">
        <v>0</v>
      </c>
      <c r="W3232">
        <v>0</v>
      </c>
      <c r="X3232">
        <v>683.480335447019</v>
      </c>
      <c r="Y3232">
        <v>277.37219739726214</v>
      </c>
      <c r="Z3232">
        <v>92.186587495998907</v>
      </c>
      <c r="AA3232">
        <v>901.80866200144567</v>
      </c>
      <c r="AB3232">
        <v>156.07118997040945</v>
      </c>
      <c r="AC3232">
        <v>258.41091139443358</v>
      </c>
      <c r="AD3232">
        <v>0</v>
      </c>
      <c r="AE3232">
        <v>2369.3298837065686</v>
      </c>
    </row>
    <row r="3233" spans="1:31" x14ac:dyDescent="0.3">
      <c r="A3233">
        <v>2579932</v>
      </c>
      <c r="B3233">
        <v>1</v>
      </c>
      <c r="C3233" t="s">
        <v>80</v>
      </c>
      <c r="D3233" t="s">
        <v>87</v>
      </c>
      <c r="E3233" t="s">
        <v>155</v>
      </c>
      <c r="F3233" t="s">
        <v>9350</v>
      </c>
      <c r="G3233" t="s">
        <v>301</v>
      </c>
      <c r="H3233" t="s">
        <v>157</v>
      </c>
      <c r="I3233" t="s">
        <v>136</v>
      </c>
      <c r="J3233" t="s">
        <v>137</v>
      </c>
      <c r="K3233" t="s">
        <v>144</v>
      </c>
      <c r="L3233" t="s">
        <v>9351</v>
      </c>
      <c r="M3233" t="s">
        <v>9352</v>
      </c>
      <c r="N3233">
        <v>4.9308333329999998</v>
      </c>
      <c r="O3233">
        <v>0</v>
      </c>
      <c r="P3233">
        <v>522</v>
      </c>
      <c r="Q3233">
        <v>0</v>
      </c>
      <c r="R3233">
        <v>0</v>
      </c>
      <c r="S3233">
        <v>0</v>
      </c>
      <c r="T3233">
        <v>13</v>
      </c>
      <c r="U3233">
        <v>0</v>
      </c>
      <c r="V3233">
        <v>0</v>
      </c>
      <c r="W3233">
        <v>0</v>
      </c>
      <c r="X3233">
        <v>509.97128941759649</v>
      </c>
      <c r="Y3233">
        <v>0</v>
      </c>
      <c r="Z3233">
        <v>0</v>
      </c>
      <c r="AA3233">
        <v>0</v>
      </c>
      <c r="AB3233">
        <v>159.51207866895706</v>
      </c>
      <c r="AC3233">
        <v>0</v>
      </c>
      <c r="AD3233">
        <v>0</v>
      </c>
      <c r="AE3233">
        <v>669.48336808655358</v>
      </c>
    </row>
    <row r="3234" spans="1:31" x14ac:dyDescent="0.3">
      <c r="A3234">
        <v>2580075</v>
      </c>
      <c r="B3234">
        <v>1</v>
      </c>
      <c r="C3234" t="s">
        <v>80</v>
      </c>
      <c r="D3234" t="s">
        <v>98</v>
      </c>
      <c r="E3234" t="s">
        <v>141</v>
      </c>
      <c r="F3234" t="s">
        <v>9353</v>
      </c>
      <c r="G3234" t="s">
        <v>202</v>
      </c>
      <c r="H3234" t="s">
        <v>135</v>
      </c>
      <c r="I3234" t="s">
        <v>136</v>
      </c>
      <c r="J3234" t="s">
        <v>137</v>
      </c>
      <c r="K3234" t="s">
        <v>138</v>
      </c>
      <c r="L3234" t="s">
        <v>9354</v>
      </c>
      <c r="M3234" t="s">
        <v>9355</v>
      </c>
      <c r="N3234">
        <v>1.4713888879999999</v>
      </c>
      <c r="O3234">
        <v>0</v>
      </c>
      <c r="P3234">
        <v>0</v>
      </c>
      <c r="Q3234">
        <v>9</v>
      </c>
      <c r="R3234">
        <v>95</v>
      </c>
      <c r="S3234">
        <v>4</v>
      </c>
      <c r="T3234">
        <v>24</v>
      </c>
      <c r="U3234">
        <v>1</v>
      </c>
      <c r="V3234">
        <v>0</v>
      </c>
      <c r="W3234">
        <v>0</v>
      </c>
      <c r="X3234">
        <v>0</v>
      </c>
      <c r="Y3234">
        <v>105.01013891095798</v>
      </c>
      <c r="Z3234">
        <v>590.18223628730414</v>
      </c>
      <c r="AA3234">
        <v>27.897635193537205</v>
      </c>
      <c r="AB3234">
        <v>92.982983092755418</v>
      </c>
      <c r="AC3234">
        <v>37.568859780216002</v>
      </c>
      <c r="AD3234">
        <v>0</v>
      </c>
      <c r="AE3234">
        <v>853.6418532647707</v>
      </c>
    </row>
    <row r="3235" spans="1:31" x14ac:dyDescent="0.3">
      <c r="A3235">
        <v>2580310</v>
      </c>
      <c r="B3235">
        <v>1</v>
      </c>
      <c r="C3235" t="s">
        <v>80</v>
      </c>
      <c r="D3235" t="s">
        <v>88</v>
      </c>
      <c r="E3235" t="s">
        <v>184</v>
      </c>
      <c r="F3235" t="s">
        <v>9356</v>
      </c>
      <c r="G3235" t="s">
        <v>134</v>
      </c>
      <c r="H3235" t="s">
        <v>135</v>
      </c>
      <c r="I3235" t="s">
        <v>136</v>
      </c>
      <c r="J3235" t="s">
        <v>137</v>
      </c>
      <c r="K3235" t="s">
        <v>138</v>
      </c>
      <c r="L3235" t="s">
        <v>9357</v>
      </c>
      <c r="M3235" t="s">
        <v>9358</v>
      </c>
      <c r="N3235">
        <v>0.69083333300000005</v>
      </c>
      <c r="O3235">
        <v>0</v>
      </c>
      <c r="P3235">
        <v>0</v>
      </c>
      <c r="Q3235">
        <v>0</v>
      </c>
      <c r="R3235">
        <v>0</v>
      </c>
      <c r="S3235">
        <v>2</v>
      </c>
      <c r="T3235">
        <v>3</v>
      </c>
      <c r="U3235">
        <v>1</v>
      </c>
      <c r="V3235">
        <v>1</v>
      </c>
      <c r="W3235">
        <v>0</v>
      </c>
      <c r="X3235">
        <v>0</v>
      </c>
      <c r="Y3235">
        <v>0</v>
      </c>
      <c r="Z3235">
        <v>0</v>
      </c>
      <c r="AA3235">
        <v>5.4949444032409334</v>
      </c>
      <c r="AB3235">
        <v>2.100248340826667</v>
      </c>
      <c r="AC3235">
        <v>28.748691732768002</v>
      </c>
      <c r="AD3235">
        <v>3.0433204854606002</v>
      </c>
      <c r="AE3235">
        <v>39.387204962296202</v>
      </c>
    </row>
    <row r="3236" spans="1:31" x14ac:dyDescent="0.3">
      <c r="A3236">
        <v>2579912</v>
      </c>
      <c r="B3236">
        <v>1</v>
      </c>
      <c r="C3236" t="s">
        <v>80</v>
      </c>
      <c r="D3236" t="s">
        <v>83</v>
      </c>
      <c r="E3236" t="s">
        <v>184</v>
      </c>
      <c r="F3236" t="s">
        <v>9359</v>
      </c>
      <c r="G3236" t="s">
        <v>301</v>
      </c>
      <c r="H3236" t="s">
        <v>135</v>
      </c>
      <c r="I3236" t="s">
        <v>136</v>
      </c>
      <c r="J3236" t="s">
        <v>137</v>
      </c>
      <c r="K3236" t="s">
        <v>144</v>
      </c>
      <c r="L3236" t="s">
        <v>9360</v>
      </c>
      <c r="M3236" t="s">
        <v>9361</v>
      </c>
      <c r="N3236">
        <v>10.789722222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105</v>
      </c>
      <c r="U3236">
        <v>0</v>
      </c>
      <c r="V3236">
        <v>6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1294.8151377610609</v>
      </c>
      <c r="AC3236">
        <v>0</v>
      </c>
      <c r="AD3236">
        <v>540.86479248834507</v>
      </c>
      <c r="AE3236">
        <v>1835.679930249406</v>
      </c>
    </row>
    <row r="3237" spans="1:31" x14ac:dyDescent="0.3">
      <c r="A3237">
        <v>2580367</v>
      </c>
      <c r="B3237">
        <v>1</v>
      </c>
      <c r="C3237" t="s">
        <v>80</v>
      </c>
      <c r="D3237" t="s">
        <v>92</v>
      </c>
      <c r="E3237" t="s">
        <v>184</v>
      </c>
      <c r="F3237" t="s">
        <v>9362</v>
      </c>
      <c r="G3237" t="s">
        <v>6242</v>
      </c>
      <c r="H3237" t="s">
        <v>135</v>
      </c>
      <c r="I3237" t="s">
        <v>136</v>
      </c>
      <c r="J3237" t="s">
        <v>137</v>
      </c>
      <c r="K3237" t="s">
        <v>138</v>
      </c>
      <c r="L3237" t="s">
        <v>9363</v>
      </c>
      <c r="M3237" t="s">
        <v>9364</v>
      </c>
      <c r="N3237">
        <v>0.33750000000000002</v>
      </c>
      <c r="O3237">
        <v>0</v>
      </c>
      <c r="P3237">
        <v>294</v>
      </c>
      <c r="Q3237">
        <v>0</v>
      </c>
      <c r="R3237">
        <v>0</v>
      </c>
      <c r="S3237">
        <v>0</v>
      </c>
      <c r="T3237">
        <v>11</v>
      </c>
      <c r="U3237">
        <v>0</v>
      </c>
      <c r="V3237">
        <v>0</v>
      </c>
      <c r="W3237">
        <v>0</v>
      </c>
      <c r="X3237">
        <v>16.923731349399535</v>
      </c>
      <c r="Y3237">
        <v>0</v>
      </c>
      <c r="Z3237">
        <v>0</v>
      </c>
      <c r="AA3237">
        <v>0</v>
      </c>
      <c r="AB3237">
        <v>3.9358173594786248</v>
      </c>
      <c r="AC3237">
        <v>0</v>
      </c>
      <c r="AD3237">
        <v>0</v>
      </c>
      <c r="AE3237">
        <v>20.859548708878158</v>
      </c>
    </row>
    <row r="3238" spans="1:31" x14ac:dyDescent="0.3">
      <c r="A3238">
        <v>2579975</v>
      </c>
      <c r="B3238">
        <v>1</v>
      </c>
      <c r="C3238" t="s">
        <v>81</v>
      </c>
      <c r="D3238" t="s">
        <v>123</v>
      </c>
      <c r="E3238" t="s">
        <v>141</v>
      </c>
      <c r="F3238" t="s">
        <v>4592</v>
      </c>
      <c r="G3238" t="s">
        <v>301</v>
      </c>
      <c r="H3238" t="s">
        <v>135</v>
      </c>
      <c r="I3238" t="s">
        <v>136</v>
      </c>
      <c r="J3238" t="s">
        <v>137</v>
      </c>
      <c r="K3238" t="s">
        <v>144</v>
      </c>
      <c r="L3238" t="s">
        <v>9365</v>
      </c>
      <c r="M3238" t="s">
        <v>9366</v>
      </c>
      <c r="N3238">
        <v>2.5547222220000001</v>
      </c>
      <c r="O3238">
        <v>0</v>
      </c>
      <c r="P3238">
        <v>0</v>
      </c>
      <c r="Q3238">
        <v>3</v>
      </c>
      <c r="R3238">
        <v>1</v>
      </c>
      <c r="S3238">
        <v>10</v>
      </c>
      <c r="T3238">
        <v>0</v>
      </c>
      <c r="U3238">
        <v>2</v>
      </c>
      <c r="V3238">
        <v>0</v>
      </c>
      <c r="W3238">
        <v>0</v>
      </c>
      <c r="X3238">
        <v>0</v>
      </c>
      <c r="Y3238">
        <v>4.3341669252854</v>
      </c>
      <c r="Z3238">
        <v>0.52222497730248008</v>
      </c>
      <c r="AA3238">
        <v>166.68924855974652</v>
      </c>
      <c r="AB3238">
        <v>0</v>
      </c>
      <c r="AC3238">
        <v>413.96746019633827</v>
      </c>
      <c r="AD3238">
        <v>0</v>
      </c>
      <c r="AE3238">
        <v>585.51310065867267</v>
      </c>
    </row>
    <row r="3239" spans="1:31" x14ac:dyDescent="0.3">
      <c r="A3239">
        <v>2579826</v>
      </c>
      <c r="B3239">
        <v>1</v>
      </c>
      <c r="C3239" t="s">
        <v>80</v>
      </c>
      <c r="D3239" t="s">
        <v>98</v>
      </c>
      <c r="E3239" t="s">
        <v>147</v>
      </c>
      <c r="F3239" t="s">
        <v>4480</v>
      </c>
      <c r="G3239" t="s">
        <v>134</v>
      </c>
      <c r="H3239" t="s">
        <v>135</v>
      </c>
      <c r="I3239" t="s">
        <v>136</v>
      </c>
      <c r="J3239" t="s">
        <v>137</v>
      </c>
      <c r="K3239" t="s">
        <v>138</v>
      </c>
      <c r="L3239" t="s">
        <v>9367</v>
      </c>
      <c r="M3239" t="s">
        <v>9368</v>
      </c>
      <c r="N3239">
        <v>8.3333332999999996E-2</v>
      </c>
      <c r="O3239">
        <v>0</v>
      </c>
      <c r="P3239">
        <v>21</v>
      </c>
      <c r="Q3239">
        <v>12</v>
      </c>
      <c r="R3239">
        <v>127</v>
      </c>
      <c r="S3239">
        <v>3</v>
      </c>
      <c r="T3239">
        <v>34</v>
      </c>
      <c r="U3239">
        <v>2</v>
      </c>
      <c r="V3239">
        <v>0</v>
      </c>
      <c r="W3239">
        <v>0</v>
      </c>
      <c r="X3239">
        <v>0.64219756830675001</v>
      </c>
      <c r="Y3239">
        <v>12.046305880248751</v>
      </c>
      <c r="Z3239">
        <v>30.110803081487994</v>
      </c>
      <c r="AA3239">
        <v>1.9494144671362501</v>
      </c>
      <c r="AB3239">
        <v>4.7949196498570013</v>
      </c>
      <c r="AC3239">
        <v>1.0839527566999998</v>
      </c>
      <c r="AD3239">
        <v>0</v>
      </c>
      <c r="AE3239">
        <v>50.627593403736746</v>
      </c>
    </row>
    <row r="3240" spans="1:31" x14ac:dyDescent="0.3">
      <c r="A3240">
        <v>2580267</v>
      </c>
      <c r="B3240">
        <v>1</v>
      </c>
      <c r="C3240" t="s">
        <v>81</v>
      </c>
      <c r="D3240" t="s">
        <v>127</v>
      </c>
      <c r="E3240" t="s">
        <v>147</v>
      </c>
      <c r="F3240" t="s">
        <v>1395</v>
      </c>
      <c r="G3240" t="s">
        <v>134</v>
      </c>
      <c r="H3240" t="s">
        <v>135</v>
      </c>
      <c r="I3240" t="s">
        <v>136</v>
      </c>
      <c r="J3240" t="s">
        <v>137</v>
      </c>
      <c r="K3240" t="s">
        <v>138</v>
      </c>
      <c r="L3240" t="s">
        <v>9369</v>
      </c>
      <c r="M3240" t="s">
        <v>9370</v>
      </c>
      <c r="N3240">
        <v>2.7749999999999999</v>
      </c>
      <c r="O3240">
        <v>5</v>
      </c>
      <c r="P3240">
        <v>12</v>
      </c>
      <c r="Q3240">
        <v>184</v>
      </c>
      <c r="R3240">
        <v>121</v>
      </c>
      <c r="S3240">
        <v>16</v>
      </c>
      <c r="T3240">
        <v>8</v>
      </c>
      <c r="U3240">
        <v>0</v>
      </c>
      <c r="V3240">
        <v>0</v>
      </c>
      <c r="W3240">
        <v>6.5459373396682006</v>
      </c>
      <c r="X3240">
        <v>4.0459652108519846</v>
      </c>
      <c r="Y3240">
        <v>1077.7016169653139</v>
      </c>
      <c r="Z3240">
        <v>356.26072323053421</v>
      </c>
      <c r="AA3240">
        <v>42.815087912349853</v>
      </c>
      <c r="AB3240">
        <v>14.764419184317637</v>
      </c>
      <c r="AC3240">
        <v>0</v>
      </c>
      <c r="AD3240">
        <v>0</v>
      </c>
      <c r="AE3240">
        <v>1502.1337498430357</v>
      </c>
    </row>
    <row r="3241" spans="1:31" x14ac:dyDescent="0.3">
      <c r="A3241">
        <v>2580370</v>
      </c>
      <c r="B3241">
        <v>1</v>
      </c>
      <c r="C3241" t="s">
        <v>80</v>
      </c>
      <c r="D3241" t="s">
        <v>90</v>
      </c>
      <c r="E3241" t="s">
        <v>171</v>
      </c>
      <c r="F3241" t="s">
        <v>9371</v>
      </c>
      <c r="G3241" t="s">
        <v>190</v>
      </c>
      <c r="H3241" t="s">
        <v>157</v>
      </c>
      <c r="I3241" t="s">
        <v>136</v>
      </c>
      <c r="J3241" t="s">
        <v>137</v>
      </c>
      <c r="K3241" t="s">
        <v>138</v>
      </c>
      <c r="L3241" t="s">
        <v>9372</v>
      </c>
      <c r="M3241" t="s">
        <v>9373</v>
      </c>
      <c r="N3241">
        <v>1.703333333</v>
      </c>
      <c r="O3241">
        <v>0</v>
      </c>
      <c r="P3241">
        <v>90</v>
      </c>
      <c r="Q3241">
        <v>0</v>
      </c>
      <c r="R3241">
        <v>0</v>
      </c>
      <c r="S3241">
        <v>0</v>
      </c>
      <c r="T3241">
        <v>1</v>
      </c>
      <c r="U3241">
        <v>0</v>
      </c>
      <c r="V3241">
        <v>0</v>
      </c>
      <c r="W3241">
        <v>0</v>
      </c>
      <c r="X3241">
        <v>38.741015768541658</v>
      </c>
      <c r="Y3241">
        <v>0</v>
      </c>
      <c r="Z3241">
        <v>0</v>
      </c>
      <c r="AA3241">
        <v>0</v>
      </c>
      <c r="AB3241">
        <v>2.2042005884977778</v>
      </c>
      <c r="AC3241">
        <v>0</v>
      </c>
      <c r="AD3241">
        <v>0</v>
      </c>
      <c r="AE3241">
        <v>40.945216357039435</v>
      </c>
    </row>
    <row r="3242" spans="1:31" x14ac:dyDescent="0.3">
      <c r="A3242">
        <v>2580393</v>
      </c>
      <c r="B3242">
        <v>1</v>
      </c>
      <c r="C3242" t="s">
        <v>80</v>
      </c>
      <c r="D3242" t="s">
        <v>96</v>
      </c>
      <c r="E3242" t="s">
        <v>166</v>
      </c>
      <c r="F3242" t="s">
        <v>4158</v>
      </c>
      <c r="G3242" t="s">
        <v>181</v>
      </c>
      <c r="H3242" t="s">
        <v>157</v>
      </c>
      <c r="I3242" t="s">
        <v>136</v>
      </c>
      <c r="J3242" t="s">
        <v>137</v>
      </c>
      <c r="K3242" t="s">
        <v>138</v>
      </c>
      <c r="L3242" t="s">
        <v>9374</v>
      </c>
      <c r="M3242" t="s">
        <v>9375</v>
      </c>
      <c r="N3242">
        <v>0.84861111099999997</v>
      </c>
      <c r="O3242">
        <v>0</v>
      </c>
      <c r="P3242">
        <v>1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0.49682446411065007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0.49682446411065007</v>
      </c>
    </row>
    <row r="3243" spans="1:31" x14ac:dyDescent="0.3">
      <c r="A3243">
        <v>2580178</v>
      </c>
      <c r="B3243">
        <v>1</v>
      </c>
      <c r="C3243" t="s">
        <v>80</v>
      </c>
      <c r="D3243" t="s">
        <v>110</v>
      </c>
      <c r="E3243" t="s">
        <v>171</v>
      </c>
      <c r="F3243" t="s">
        <v>9376</v>
      </c>
      <c r="G3243" t="s">
        <v>190</v>
      </c>
      <c r="H3243" t="s">
        <v>157</v>
      </c>
      <c r="I3243" t="s">
        <v>136</v>
      </c>
      <c r="J3243" t="s">
        <v>137</v>
      </c>
      <c r="K3243" t="s">
        <v>138</v>
      </c>
      <c r="L3243" t="s">
        <v>9377</v>
      </c>
      <c r="M3243" t="s">
        <v>9378</v>
      </c>
      <c r="N3243">
        <v>2.7677777770000001</v>
      </c>
      <c r="O3243">
        <v>0</v>
      </c>
      <c r="P3243">
        <v>111</v>
      </c>
      <c r="Q3243">
        <v>0</v>
      </c>
      <c r="R3243">
        <v>0</v>
      </c>
      <c r="S3243">
        <v>0</v>
      </c>
      <c r="T3243">
        <v>11</v>
      </c>
      <c r="U3243">
        <v>0</v>
      </c>
      <c r="V3243">
        <v>0</v>
      </c>
      <c r="W3243">
        <v>0</v>
      </c>
      <c r="X3243">
        <v>60.872944179318552</v>
      </c>
      <c r="Y3243">
        <v>0</v>
      </c>
      <c r="Z3243">
        <v>0</v>
      </c>
      <c r="AA3243">
        <v>0</v>
      </c>
      <c r="AB3243">
        <v>15.160869110786511</v>
      </c>
      <c r="AC3243">
        <v>0</v>
      </c>
      <c r="AD3243">
        <v>0</v>
      </c>
      <c r="AE3243">
        <v>76.033813290105059</v>
      </c>
    </row>
    <row r="3244" spans="1:31" x14ac:dyDescent="0.3">
      <c r="A3244">
        <v>2580387</v>
      </c>
      <c r="B3244">
        <v>1</v>
      </c>
      <c r="C3244" t="s">
        <v>81</v>
      </c>
      <c r="D3244" t="s">
        <v>118</v>
      </c>
      <c r="E3244" t="s">
        <v>184</v>
      </c>
      <c r="F3244" t="s">
        <v>9379</v>
      </c>
      <c r="G3244" t="s">
        <v>149</v>
      </c>
      <c r="H3244" t="s">
        <v>135</v>
      </c>
      <c r="I3244" t="s">
        <v>136</v>
      </c>
      <c r="J3244" t="s">
        <v>137</v>
      </c>
      <c r="K3244" t="s">
        <v>138</v>
      </c>
      <c r="L3244" t="s">
        <v>9380</v>
      </c>
      <c r="M3244" t="s">
        <v>9381</v>
      </c>
      <c r="N3244">
        <v>6.3405555549999999</v>
      </c>
      <c r="O3244">
        <v>0</v>
      </c>
      <c r="P3244">
        <v>3</v>
      </c>
      <c r="Q3244">
        <v>0</v>
      </c>
      <c r="R3244">
        <v>9</v>
      </c>
      <c r="S3244">
        <v>0</v>
      </c>
      <c r="T3244">
        <v>1</v>
      </c>
      <c r="U3244">
        <v>0</v>
      </c>
      <c r="V3244">
        <v>0</v>
      </c>
      <c r="W3244">
        <v>0</v>
      </c>
      <c r="X3244">
        <v>20.973615309398234</v>
      </c>
      <c r="Y3244">
        <v>0</v>
      </c>
      <c r="Z3244">
        <v>60.30420703553645</v>
      </c>
      <c r="AA3244">
        <v>0</v>
      </c>
      <c r="AB3244">
        <v>4.5754397528658695</v>
      </c>
      <c r="AC3244">
        <v>0</v>
      </c>
      <c r="AD3244">
        <v>0</v>
      </c>
      <c r="AE3244">
        <v>85.853262097800567</v>
      </c>
    </row>
    <row r="3245" spans="1:31" x14ac:dyDescent="0.3">
      <c r="A3245">
        <v>2580055</v>
      </c>
      <c r="B3245">
        <v>1</v>
      </c>
      <c r="C3245" t="s">
        <v>81</v>
      </c>
      <c r="D3245" t="s">
        <v>127</v>
      </c>
      <c r="E3245" t="s">
        <v>166</v>
      </c>
      <c r="F3245" t="s">
        <v>9382</v>
      </c>
      <c r="G3245" t="s">
        <v>168</v>
      </c>
      <c r="H3245" t="s">
        <v>157</v>
      </c>
      <c r="I3245" t="s">
        <v>136</v>
      </c>
      <c r="J3245" t="s">
        <v>137</v>
      </c>
      <c r="K3245" t="s">
        <v>138</v>
      </c>
      <c r="L3245" t="s">
        <v>9383</v>
      </c>
      <c r="M3245" t="s">
        <v>9384</v>
      </c>
      <c r="N3245">
        <v>4.1169444439999996</v>
      </c>
      <c r="O3245">
        <v>0</v>
      </c>
      <c r="P3245">
        <v>1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1.010174303420974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1.010174303420974</v>
      </c>
    </row>
    <row r="3246" spans="1:31" x14ac:dyDescent="0.3">
      <c r="A3246">
        <v>2579806</v>
      </c>
      <c r="B3246">
        <v>1</v>
      </c>
      <c r="C3246" t="s">
        <v>81</v>
      </c>
      <c r="D3246" t="s">
        <v>118</v>
      </c>
      <c r="E3246" t="s">
        <v>171</v>
      </c>
      <c r="F3246" t="s">
        <v>9385</v>
      </c>
      <c r="G3246" t="s">
        <v>190</v>
      </c>
      <c r="H3246" t="s">
        <v>157</v>
      </c>
      <c r="I3246" t="s">
        <v>136</v>
      </c>
      <c r="J3246" t="s">
        <v>137</v>
      </c>
      <c r="K3246" t="s">
        <v>138</v>
      </c>
      <c r="L3246" t="s">
        <v>9386</v>
      </c>
      <c r="M3246" t="s">
        <v>9387</v>
      </c>
      <c r="N3246">
        <v>0.58499999999999996</v>
      </c>
      <c r="O3246">
        <v>0</v>
      </c>
      <c r="P3246">
        <v>217</v>
      </c>
      <c r="Q3246">
        <v>0</v>
      </c>
      <c r="R3246">
        <v>1</v>
      </c>
      <c r="S3246">
        <v>0</v>
      </c>
      <c r="T3246">
        <v>3</v>
      </c>
      <c r="U3246">
        <v>0</v>
      </c>
      <c r="V3246">
        <v>0</v>
      </c>
      <c r="W3246">
        <v>0</v>
      </c>
      <c r="X3246">
        <v>22.890939055315727</v>
      </c>
      <c r="Y3246">
        <v>0</v>
      </c>
      <c r="Z3246">
        <v>0</v>
      </c>
      <c r="AA3246">
        <v>0</v>
      </c>
      <c r="AB3246">
        <v>0.30484965362669997</v>
      </c>
      <c r="AC3246">
        <v>0</v>
      </c>
      <c r="AD3246">
        <v>0</v>
      </c>
      <c r="AE3246">
        <v>23.195788708942427</v>
      </c>
    </row>
    <row r="3247" spans="1:31" x14ac:dyDescent="0.3">
      <c r="A3247">
        <v>2580138</v>
      </c>
      <c r="B3247">
        <v>1</v>
      </c>
      <c r="C3247" t="s">
        <v>80</v>
      </c>
      <c r="D3247" t="s">
        <v>100</v>
      </c>
      <c r="E3247" t="s">
        <v>141</v>
      </c>
      <c r="F3247" t="s">
        <v>9388</v>
      </c>
      <c r="G3247" t="s">
        <v>134</v>
      </c>
      <c r="H3247" t="s">
        <v>135</v>
      </c>
      <c r="I3247" t="s">
        <v>136</v>
      </c>
      <c r="J3247" t="s">
        <v>137</v>
      </c>
      <c r="K3247" t="s">
        <v>138</v>
      </c>
      <c r="L3247" t="s">
        <v>9389</v>
      </c>
      <c r="M3247" t="s">
        <v>9390</v>
      </c>
      <c r="N3247">
        <v>8.5277776999999999E-2</v>
      </c>
      <c r="O3247">
        <v>0</v>
      </c>
      <c r="P3247">
        <v>0</v>
      </c>
      <c r="Q3247">
        <v>0</v>
      </c>
      <c r="R3247">
        <v>0</v>
      </c>
      <c r="S3247">
        <v>1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46.363363794269688</v>
      </c>
      <c r="AB3247">
        <v>0</v>
      </c>
      <c r="AC3247">
        <v>0</v>
      </c>
      <c r="AD3247">
        <v>0</v>
      </c>
      <c r="AE3247">
        <v>46.363363794269688</v>
      </c>
    </row>
    <row r="3248" spans="1:31" x14ac:dyDescent="0.3">
      <c r="A3248">
        <v>2579892</v>
      </c>
      <c r="B3248">
        <v>1</v>
      </c>
      <c r="C3248" t="s">
        <v>81</v>
      </c>
      <c r="D3248" t="s">
        <v>118</v>
      </c>
      <c r="E3248" t="s">
        <v>166</v>
      </c>
      <c r="F3248" t="s">
        <v>9391</v>
      </c>
      <c r="G3248" t="s">
        <v>168</v>
      </c>
      <c r="H3248" t="s">
        <v>157</v>
      </c>
      <c r="I3248" t="s">
        <v>136</v>
      </c>
      <c r="J3248" t="s">
        <v>137</v>
      </c>
      <c r="K3248" t="s">
        <v>138</v>
      </c>
      <c r="L3248" t="s">
        <v>9392</v>
      </c>
      <c r="M3248" t="s">
        <v>9393</v>
      </c>
      <c r="N3248">
        <v>1.5113888879999999</v>
      </c>
      <c r="O3248">
        <v>0</v>
      </c>
      <c r="P3248">
        <v>1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0.49672390756037005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0.49672390756037005</v>
      </c>
    </row>
    <row r="3249" spans="1:31" x14ac:dyDescent="0.3">
      <c r="A3249">
        <v>2579846</v>
      </c>
      <c r="B3249">
        <v>1</v>
      </c>
      <c r="C3249" t="s">
        <v>81</v>
      </c>
      <c r="D3249" t="s">
        <v>119</v>
      </c>
      <c r="E3249" t="s">
        <v>141</v>
      </c>
      <c r="F3249" t="s">
        <v>9394</v>
      </c>
      <c r="G3249" t="s">
        <v>134</v>
      </c>
      <c r="H3249" t="s">
        <v>135</v>
      </c>
      <c r="I3249" t="s">
        <v>136</v>
      </c>
      <c r="J3249" t="s">
        <v>137</v>
      </c>
      <c r="K3249" t="s">
        <v>138</v>
      </c>
      <c r="L3249" t="s">
        <v>9395</v>
      </c>
      <c r="M3249" t="s">
        <v>9396</v>
      </c>
      <c r="N3249">
        <v>0.26861111100000001</v>
      </c>
      <c r="O3249">
        <v>3</v>
      </c>
      <c r="P3249">
        <v>512</v>
      </c>
      <c r="Q3249">
        <v>58</v>
      </c>
      <c r="R3249">
        <v>125</v>
      </c>
      <c r="S3249">
        <v>4</v>
      </c>
      <c r="T3249">
        <v>20</v>
      </c>
      <c r="U3249">
        <v>0</v>
      </c>
      <c r="V3249">
        <v>0</v>
      </c>
      <c r="W3249">
        <v>0.11796765648000003</v>
      </c>
      <c r="X3249">
        <v>13.358747972217612</v>
      </c>
      <c r="Y3249">
        <v>30.993406525343499</v>
      </c>
      <c r="Z3249">
        <v>57.632082927550286</v>
      </c>
      <c r="AA3249">
        <v>1.698792751827384</v>
      </c>
      <c r="AB3249">
        <v>1.512346460891246</v>
      </c>
      <c r="AC3249">
        <v>0</v>
      </c>
      <c r="AD3249">
        <v>0</v>
      </c>
      <c r="AE3249">
        <v>105.31334429431003</v>
      </c>
    </row>
    <row r="3250" spans="1:31" x14ac:dyDescent="0.3">
      <c r="A3250">
        <v>2579998</v>
      </c>
      <c r="B3250">
        <v>1</v>
      </c>
      <c r="C3250" t="s">
        <v>81</v>
      </c>
      <c r="D3250" t="s">
        <v>113</v>
      </c>
      <c r="E3250" t="s">
        <v>147</v>
      </c>
      <c r="F3250" t="s">
        <v>9397</v>
      </c>
      <c r="G3250" t="s">
        <v>134</v>
      </c>
      <c r="H3250" t="s">
        <v>135</v>
      </c>
      <c r="I3250" t="s">
        <v>136</v>
      </c>
      <c r="J3250" t="s">
        <v>137</v>
      </c>
      <c r="K3250" t="s">
        <v>138</v>
      </c>
      <c r="L3250" t="s">
        <v>9398</v>
      </c>
      <c r="M3250" t="s">
        <v>9399</v>
      </c>
      <c r="N3250">
        <v>1.4688888879999999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11.352851501869216</v>
      </c>
      <c r="AD3250">
        <v>0</v>
      </c>
      <c r="AE3250">
        <v>11.352851501869216</v>
      </c>
    </row>
    <row r="3251" spans="1:31" x14ac:dyDescent="0.3">
      <c r="A3251">
        <v>2580241</v>
      </c>
      <c r="B3251">
        <v>1</v>
      </c>
      <c r="C3251" t="s">
        <v>81</v>
      </c>
      <c r="D3251" t="s">
        <v>126</v>
      </c>
      <c r="E3251" t="s">
        <v>184</v>
      </c>
      <c r="F3251" t="s">
        <v>3884</v>
      </c>
      <c r="G3251" t="s">
        <v>149</v>
      </c>
      <c r="H3251" t="s">
        <v>135</v>
      </c>
      <c r="I3251" t="s">
        <v>136</v>
      </c>
      <c r="J3251" t="s">
        <v>137</v>
      </c>
      <c r="K3251" t="s">
        <v>138</v>
      </c>
      <c r="L3251" t="s">
        <v>9400</v>
      </c>
      <c r="M3251" t="s">
        <v>9401</v>
      </c>
      <c r="N3251">
        <v>3.0449999999999999</v>
      </c>
      <c r="O3251">
        <v>0</v>
      </c>
      <c r="P3251">
        <v>12</v>
      </c>
      <c r="Q3251">
        <v>2</v>
      </c>
      <c r="R3251">
        <v>2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2.9181803063934106</v>
      </c>
      <c r="Y3251">
        <v>7.7417087666907998</v>
      </c>
      <c r="Z3251">
        <v>0.53444919130680002</v>
      </c>
      <c r="AA3251">
        <v>0</v>
      </c>
      <c r="AB3251">
        <v>0</v>
      </c>
      <c r="AC3251">
        <v>0</v>
      </c>
      <c r="AD3251">
        <v>0</v>
      </c>
      <c r="AE3251">
        <v>11.194338264391011</v>
      </c>
    </row>
    <row r="3252" spans="1:31" x14ac:dyDescent="0.3">
      <c r="A3252">
        <v>2580264</v>
      </c>
      <c r="B3252">
        <v>1</v>
      </c>
      <c r="C3252" t="s">
        <v>81</v>
      </c>
      <c r="D3252" t="s">
        <v>113</v>
      </c>
      <c r="E3252" t="s">
        <v>184</v>
      </c>
      <c r="F3252" t="s">
        <v>8749</v>
      </c>
      <c r="G3252" t="s">
        <v>149</v>
      </c>
      <c r="H3252" t="s">
        <v>135</v>
      </c>
      <c r="I3252" t="s">
        <v>136</v>
      </c>
      <c r="J3252" t="s">
        <v>137</v>
      </c>
      <c r="K3252" t="s">
        <v>138</v>
      </c>
      <c r="L3252" t="s">
        <v>9402</v>
      </c>
      <c r="M3252" t="s">
        <v>9403</v>
      </c>
      <c r="N3252">
        <v>1.3047222220000001</v>
      </c>
      <c r="O3252">
        <v>6</v>
      </c>
      <c r="P3252">
        <v>782</v>
      </c>
      <c r="Q3252">
        <v>11</v>
      </c>
      <c r="R3252">
        <v>211</v>
      </c>
      <c r="S3252">
        <v>6</v>
      </c>
      <c r="T3252">
        <v>42</v>
      </c>
      <c r="U3252">
        <v>0</v>
      </c>
      <c r="V3252">
        <v>0</v>
      </c>
      <c r="W3252">
        <v>1.8589314110399997</v>
      </c>
      <c r="X3252">
        <v>171.29393615255898</v>
      </c>
      <c r="Y3252">
        <v>86.301999075963522</v>
      </c>
      <c r="Z3252">
        <v>232.06261570731033</v>
      </c>
      <c r="AA3252">
        <v>43.111270203978165</v>
      </c>
      <c r="AB3252">
        <v>33.136664772862702</v>
      </c>
      <c r="AC3252">
        <v>0</v>
      </c>
      <c r="AD3252">
        <v>0</v>
      </c>
      <c r="AE3252">
        <v>567.76541732371368</v>
      </c>
    </row>
    <row r="3253" spans="1:31" x14ac:dyDescent="0.3">
      <c r="A3253">
        <v>2580407</v>
      </c>
      <c r="B3253">
        <v>1</v>
      </c>
      <c r="C3253" t="s">
        <v>80</v>
      </c>
      <c r="D3253" t="s">
        <v>100</v>
      </c>
      <c r="E3253" t="s">
        <v>171</v>
      </c>
      <c r="F3253" t="s">
        <v>9404</v>
      </c>
      <c r="G3253" t="s">
        <v>190</v>
      </c>
      <c r="H3253" t="s">
        <v>157</v>
      </c>
      <c r="I3253" t="s">
        <v>136</v>
      </c>
      <c r="J3253" t="s">
        <v>137</v>
      </c>
      <c r="K3253" t="s">
        <v>138</v>
      </c>
      <c r="L3253" t="s">
        <v>9405</v>
      </c>
      <c r="M3253" t="s">
        <v>9406</v>
      </c>
      <c r="N3253">
        <v>1.828888888</v>
      </c>
      <c r="O3253">
        <v>0</v>
      </c>
      <c r="P3253">
        <v>42</v>
      </c>
      <c r="Q3253">
        <v>0</v>
      </c>
      <c r="R3253">
        <v>23</v>
      </c>
      <c r="S3253">
        <v>0</v>
      </c>
      <c r="T3253">
        <v>11</v>
      </c>
      <c r="U3253">
        <v>0</v>
      </c>
      <c r="V3253">
        <v>0</v>
      </c>
      <c r="W3253">
        <v>0</v>
      </c>
      <c r="X3253">
        <v>16.637882048129558</v>
      </c>
      <c r="Y3253">
        <v>0</v>
      </c>
      <c r="Z3253">
        <v>53.132717877826074</v>
      </c>
      <c r="AA3253">
        <v>0</v>
      </c>
      <c r="AB3253">
        <v>2.1240573247348298</v>
      </c>
      <c r="AC3253">
        <v>0</v>
      </c>
      <c r="AD3253">
        <v>0</v>
      </c>
      <c r="AE3253">
        <v>71.894657250690472</v>
      </c>
    </row>
    <row r="3254" spans="1:31" x14ac:dyDescent="0.3">
      <c r="A3254">
        <v>2579929</v>
      </c>
      <c r="B3254">
        <v>1</v>
      </c>
      <c r="C3254" t="s">
        <v>81</v>
      </c>
      <c r="D3254" t="s">
        <v>112</v>
      </c>
      <c r="E3254" t="s">
        <v>184</v>
      </c>
      <c r="F3254" t="s">
        <v>9407</v>
      </c>
      <c r="G3254" t="s">
        <v>301</v>
      </c>
      <c r="H3254" t="s">
        <v>135</v>
      </c>
      <c r="I3254" t="s">
        <v>136</v>
      </c>
      <c r="J3254" t="s">
        <v>137</v>
      </c>
      <c r="K3254" t="s">
        <v>144</v>
      </c>
      <c r="L3254" t="s">
        <v>9408</v>
      </c>
      <c r="M3254" t="s">
        <v>9409</v>
      </c>
      <c r="N3254">
        <v>5.5274999999999999</v>
      </c>
      <c r="O3254">
        <v>0</v>
      </c>
      <c r="P3254">
        <v>334</v>
      </c>
      <c r="Q3254">
        <v>0</v>
      </c>
      <c r="R3254">
        <v>0</v>
      </c>
      <c r="S3254">
        <v>0</v>
      </c>
      <c r="T3254">
        <v>87</v>
      </c>
      <c r="U3254">
        <v>0</v>
      </c>
      <c r="V3254">
        <v>0</v>
      </c>
      <c r="W3254">
        <v>0</v>
      </c>
      <c r="X3254">
        <v>249.0818735625584</v>
      </c>
      <c r="Y3254">
        <v>0</v>
      </c>
      <c r="Z3254">
        <v>0</v>
      </c>
      <c r="AA3254">
        <v>0</v>
      </c>
      <c r="AB3254">
        <v>138.77267410493272</v>
      </c>
      <c r="AC3254">
        <v>0</v>
      </c>
      <c r="AD3254">
        <v>0</v>
      </c>
      <c r="AE3254">
        <v>387.85454766749115</v>
      </c>
    </row>
    <row r="3255" spans="1:31" x14ac:dyDescent="0.3">
      <c r="A3255">
        <v>2579786</v>
      </c>
      <c r="B3255">
        <v>1</v>
      </c>
      <c r="C3255" t="s">
        <v>80</v>
      </c>
      <c r="D3255" t="s">
        <v>99</v>
      </c>
      <c r="E3255" t="s">
        <v>171</v>
      </c>
      <c r="F3255" t="s">
        <v>9410</v>
      </c>
      <c r="G3255" t="s">
        <v>202</v>
      </c>
      <c r="H3255" t="s">
        <v>157</v>
      </c>
      <c r="I3255" t="s">
        <v>136</v>
      </c>
      <c r="J3255" t="s">
        <v>137</v>
      </c>
      <c r="K3255" t="s">
        <v>138</v>
      </c>
      <c r="L3255" t="s">
        <v>9411</v>
      </c>
      <c r="M3255" t="s">
        <v>9412</v>
      </c>
      <c r="N3255">
        <v>0.65638888799999995</v>
      </c>
      <c r="O3255">
        <v>0</v>
      </c>
      <c r="P3255">
        <v>74</v>
      </c>
      <c r="Q3255">
        <v>0</v>
      </c>
      <c r="R3255">
        <v>0</v>
      </c>
      <c r="S3255">
        <v>0</v>
      </c>
      <c r="T3255">
        <v>3</v>
      </c>
      <c r="U3255">
        <v>0</v>
      </c>
      <c r="V3255">
        <v>0</v>
      </c>
      <c r="W3255">
        <v>0</v>
      </c>
      <c r="X3255">
        <v>5.1276102914499235</v>
      </c>
      <c r="Y3255">
        <v>0</v>
      </c>
      <c r="Z3255">
        <v>0</v>
      </c>
      <c r="AA3255">
        <v>0</v>
      </c>
      <c r="AB3255">
        <v>1.3082307469466667</v>
      </c>
      <c r="AC3255">
        <v>0</v>
      </c>
      <c r="AD3255">
        <v>0</v>
      </c>
      <c r="AE3255">
        <v>6.4358410383965907</v>
      </c>
    </row>
    <row r="3256" spans="1:31" x14ac:dyDescent="0.3">
      <c r="A3256">
        <v>2579809</v>
      </c>
      <c r="B3256">
        <v>1</v>
      </c>
      <c r="C3256" t="s">
        <v>81</v>
      </c>
      <c r="D3256" t="s">
        <v>116</v>
      </c>
      <c r="E3256" t="s">
        <v>141</v>
      </c>
      <c r="F3256" t="s">
        <v>2664</v>
      </c>
      <c r="G3256" t="s">
        <v>134</v>
      </c>
      <c r="H3256" t="s">
        <v>135</v>
      </c>
      <c r="I3256" t="s">
        <v>136</v>
      </c>
      <c r="J3256" t="s">
        <v>137</v>
      </c>
      <c r="K3256" t="s">
        <v>138</v>
      </c>
      <c r="L3256" t="s">
        <v>9413</v>
      </c>
      <c r="M3256" t="s">
        <v>9414</v>
      </c>
      <c r="N3256">
        <v>7.4999999999999997E-2</v>
      </c>
      <c r="O3256">
        <v>8</v>
      </c>
      <c r="P3256">
        <v>1011</v>
      </c>
      <c r="Q3256">
        <v>118</v>
      </c>
      <c r="R3256">
        <v>234</v>
      </c>
      <c r="S3256">
        <v>12</v>
      </c>
      <c r="T3256">
        <v>105</v>
      </c>
      <c r="U3256">
        <v>1</v>
      </c>
      <c r="V3256">
        <v>0</v>
      </c>
      <c r="W3256">
        <v>4.44099024E-2</v>
      </c>
      <c r="X3256">
        <v>8.568565567225189</v>
      </c>
      <c r="Y3256">
        <v>16.612646254503758</v>
      </c>
      <c r="Z3256">
        <v>4.7841808369500001</v>
      </c>
      <c r="AA3256">
        <v>2.0969522952864001</v>
      </c>
      <c r="AB3256">
        <v>1.8799522369023007</v>
      </c>
      <c r="AC3256">
        <v>0.13224426061274999</v>
      </c>
      <c r="AD3256">
        <v>0</v>
      </c>
      <c r="AE3256">
        <v>34.118951353880398</v>
      </c>
    </row>
    <row r="3257" spans="1:31" x14ac:dyDescent="0.3">
      <c r="A3257">
        <v>2580307</v>
      </c>
      <c r="B3257">
        <v>1</v>
      </c>
      <c r="C3257" t="s">
        <v>80</v>
      </c>
      <c r="D3257" t="s">
        <v>93</v>
      </c>
      <c r="E3257" t="s">
        <v>166</v>
      </c>
      <c r="F3257" t="s">
        <v>9415</v>
      </c>
      <c r="G3257" t="s">
        <v>198</v>
      </c>
      <c r="H3257" t="s">
        <v>157</v>
      </c>
      <c r="I3257" t="s">
        <v>136</v>
      </c>
      <c r="J3257" t="s">
        <v>137</v>
      </c>
      <c r="K3257" t="s">
        <v>138</v>
      </c>
      <c r="L3257" t="s">
        <v>9416</v>
      </c>
      <c r="M3257" t="s">
        <v>9417</v>
      </c>
      <c r="N3257">
        <v>1.7705555550000001</v>
      </c>
      <c r="O3257">
        <v>0</v>
      </c>
      <c r="P3257">
        <v>1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0.55082572368474758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0.55082572368474758</v>
      </c>
    </row>
    <row r="3258" spans="1:31" x14ac:dyDescent="0.3">
      <c r="A3258">
        <v>2579935</v>
      </c>
      <c r="B3258">
        <v>1</v>
      </c>
      <c r="C3258" t="s">
        <v>80</v>
      </c>
      <c r="D3258" t="s">
        <v>103</v>
      </c>
      <c r="E3258" t="s">
        <v>184</v>
      </c>
      <c r="F3258" t="s">
        <v>9418</v>
      </c>
      <c r="G3258" t="s">
        <v>194</v>
      </c>
      <c r="H3258" t="s">
        <v>135</v>
      </c>
      <c r="I3258" t="s">
        <v>136</v>
      </c>
      <c r="J3258" t="s">
        <v>137</v>
      </c>
      <c r="K3258" t="s">
        <v>144</v>
      </c>
      <c r="L3258" t="s">
        <v>9419</v>
      </c>
      <c r="M3258" t="s">
        <v>9420</v>
      </c>
      <c r="N3258">
        <v>8.1330555550000003</v>
      </c>
      <c r="O3258">
        <v>0</v>
      </c>
      <c r="P3258">
        <v>55</v>
      </c>
      <c r="Q3258">
        <v>0</v>
      </c>
      <c r="R3258">
        <v>21</v>
      </c>
      <c r="S3258">
        <v>0</v>
      </c>
      <c r="T3258">
        <v>59</v>
      </c>
      <c r="U3258">
        <v>0</v>
      </c>
      <c r="V3258">
        <v>0</v>
      </c>
      <c r="W3258">
        <v>0</v>
      </c>
      <c r="X3258">
        <v>62.224477716681115</v>
      </c>
      <c r="Y3258">
        <v>0</v>
      </c>
      <c r="Z3258">
        <v>103.18968600679085</v>
      </c>
      <c r="AA3258">
        <v>0</v>
      </c>
      <c r="AB3258">
        <v>176.24924548932779</v>
      </c>
      <c r="AC3258">
        <v>0</v>
      </c>
      <c r="AD3258">
        <v>0</v>
      </c>
      <c r="AE3258">
        <v>341.66340921279976</v>
      </c>
    </row>
    <row r="3259" spans="1:31" x14ac:dyDescent="0.3">
      <c r="A3259">
        <v>2579829</v>
      </c>
      <c r="B3259">
        <v>1</v>
      </c>
      <c r="C3259" t="s">
        <v>80</v>
      </c>
      <c r="D3259" t="s">
        <v>97</v>
      </c>
      <c r="E3259" t="s">
        <v>141</v>
      </c>
      <c r="F3259" t="s">
        <v>5149</v>
      </c>
      <c r="G3259" t="s">
        <v>134</v>
      </c>
      <c r="H3259" t="s">
        <v>135</v>
      </c>
      <c r="I3259" t="s">
        <v>136</v>
      </c>
      <c r="J3259" t="s">
        <v>137</v>
      </c>
      <c r="K3259" t="s">
        <v>138</v>
      </c>
      <c r="L3259" t="s">
        <v>9421</v>
      </c>
      <c r="M3259" t="s">
        <v>9422</v>
      </c>
      <c r="N3259">
        <v>1.6116666660000001</v>
      </c>
      <c r="O3259">
        <v>8</v>
      </c>
      <c r="P3259">
        <v>775</v>
      </c>
      <c r="Q3259">
        <v>11</v>
      </c>
      <c r="R3259">
        <v>363</v>
      </c>
      <c r="S3259">
        <v>16</v>
      </c>
      <c r="T3259">
        <v>192</v>
      </c>
      <c r="U3259">
        <v>1</v>
      </c>
      <c r="V3259">
        <v>2</v>
      </c>
      <c r="W3259">
        <v>56.888006025207581</v>
      </c>
      <c r="X3259">
        <v>367.98211221196948</v>
      </c>
      <c r="Y3259">
        <v>52.888455300412851</v>
      </c>
      <c r="Z3259">
        <v>246.63934441283297</v>
      </c>
      <c r="AA3259">
        <v>154.0277480773118</v>
      </c>
      <c r="AB3259">
        <v>205.77285299855725</v>
      </c>
      <c r="AC3259">
        <v>26.049810803506404</v>
      </c>
      <c r="AD3259">
        <v>2.3458031067290004</v>
      </c>
      <c r="AE3259">
        <v>1112.5941329365273</v>
      </c>
    </row>
    <row r="3260" spans="1:31" x14ac:dyDescent="0.3">
      <c r="A3260">
        <v>2580110</v>
      </c>
      <c r="B3260">
        <v>1</v>
      </c>
      <c r="C3260" t="s">
        <v>80</v>
      </c>
      <c r="D3260" t="s">
        <v>99</v>
      </c>
      <c r="E3260" t="s">
        <v>171</v>
      </c>
      <c r="F3260" t="s">
        <v>9423</v>
      </c>
      <c r="G3260" t="s">
        <v>190</v>
      </c>
      <c r="H3260" t="s">
        <v>157</v>
      </c>
      <c r="I3260" t="s">
        <v>136</v>
      </c>
      <c r="J3260" t="s">
        <v>137</v>
      </c>
      <c r="K3260" t="s">
        <v>138</v>
      </c>
      <c r="L3260" t="s">
        <v>9424</v>
      </c>
      <c r="M3260" t="s">
        <v>9425</v>
      </c>
      <c r="N3260">
        <v>5.2680555550000001</v>
      </c>
      <c r="O3260">
        <v>0</v>
      </c>
      <c r="P3260">
        <v>17</v>
      </c>
      <c r="Q3260">
        <v>0</v>
      </c>
      <c r="R3260">
        <v>0</v>
      </c>
      <c r="S3260">
        <v>0</v>
      </c>
      <c r="T3260">
        <v>2</v>
      </c>
      <c r="U3260">
        <v>0</v>
      </c>
      <c r="V3260">
        <v>0</v>
      </c>
      <c r="W3260">
        <v>0</v>
      </c>
      <c r="X3260">
        <v>5.9810436636711568</v>
      </c>
      <c r="Y3260">
        <v>0</v>
      </c>
      <c r="Z3260">
        <v>0</v>
      </c>
      <c r="AA3260">
        <v>0</v>
      </c>
      <c r="AB3260">
        <v>8.4586648004766651</v>
      </c>
      <c r="AC3260">
        <v>0</v>
      </c>
      <c r="AD3260">
        <v>0</v>
      </c>
      <c r="AE3260">
        <v>14.439708464147822</v>
      </c>
    </row>
    <row r="3261" spans="1:31" x14ac:dyDescent="0.3">
      <c r="A3261">
        <v>2580250</v>
      </c>
      <c r="B3261">
        <v>1</v>
      </c>
      <c r="C3261" t="s">
        <v>81</v>
      </c>
      <c r="D3261" t="s">
        <v>118</v>
      </c>
      <c r="E3261" t="s">
        <v>141</v>
      </c>
      <c r="F3261" t="s">
        <v>9426</v>
      </c>
      <c r="G3261" t="s">
        <v>202</v>
      </c>
      <c r="H3261" t="s">
        <v>135</v>
      </c>
      <c r="I3261" t="s">
        <v>136</v>
      </c>
      <c r="J3261" t="s">
        <v>137</v>
      </c>
      <c r="K3261" t="s">
        <v>138</v>
      </c>
      <c r="L3261" t="s">
        <v>9427</v>
      </c>
      <c r="M3261" t="s">
        <v>9428</v>
      </c>
      <c r="N3261">
        <v>0.582777777</v>
      </c>
      <c r="O3261">
        <v>0</v>
      </c>
      <c r="P3261">
        <v>266</v>
      </c>
      <c r="Q3261">
        <v>0</v>
      </c>
      <c r="R3261">
        <v>8</v>
      </c>
      <c r="S3261">
        <v>0</v>
      </c>
      <c r="T3261">
        <v>647</v>
      </c>
      <c r="U3261">
        <v>2</v>
      </c>
      <c r="V3261">
        <v>8</v>
      </c>
      <c r="W3261">
        <v>0</v>
      </c>
      <c r="X3261">
        <v>33.21533097628425</v>
      </c>
      <c r="Y3261">
        <v>0</v>
      </c>
      <c r="Z3261">
        <v>6.0429580030560999</v>
      </c>
      <c r="AA3261">
        <v>0</v>
      </c>
      <c r="AB3261">
        <v>222.4047529723818</v>
      </c>
      <c r="AC3261">
        <v>3.6775834069203239</v>
      </c>
      <c r="AD3261">
        <v>30.207761431021538</v>
      </c>
      <c r="AE3261">
        <v>295.54838678966405</v>
      </c>
    </row>
    <row r="3262" spans="1:31" x14ac:dyDescent="0.3">
      <c r="A3262">
        <v>2579941</v>
      </c>
      <c r="B3262">
        <v>1</v>
      </c>
      <c r="C3262" t="s">
        <v>80</v>
      </c>
      <c r="D3262" t="s">
        <v>83</v>
      </c>
      <c r="E3262" t="s">
        <v>171</v>
      </c>
      <c r="F3262" t="s">
        <v>4910</v>
      </c>
      <c r="G3262" t="s">
        <v>301</v>
      </c>
      <c r="H3262" t="s">
        <v>157</v>
      </c>
      <c r="I3262" t="s">
        <v>136</v>
      </c>
      <c r="J3262" t="s">
        <v>137</v>
      </c>
      <c r="K3262" t="s">
        <v>144</v>
      </c>
      <c r="L3262" t="s">
        <v>9429</v>
      </c>
      <c r="M3262" t="s">
        <v>9430</v>
      </c>
      <c r="N3262">
        <v>5.5247222220000003</v>
      </c>
      <c r="O3262">
        <v>0</v>
      </c>
      <c r="P3262">
        <v>121</v>
      </c>
      <c r="Q3262">
        <v>0</v>
      </c>
      <c r="R3262">
        <v>0</v>
      </c>
      <c r="S3262">
        <v>0</v>
      </c>
      <c r="T3262">
        <v>20</v>
      </c>
      <c r="U3262">
        <v>0</v>
      </c>
      <c r="V3262">
        <v>0</v>
      </c>
      <c r="W3262">
        <v>0</v>
      </c>
      <c r="X3262">
        <v>134.45077352932597</v>
      </c>
      <c r="Y3262">
        <v>0</v>
      </c>
      <c r="Z3262">
        <v>0</v>
      </c>
      <c r="AA3262">
        <v>0</v>
      </c>
      <c r="AB3262">
        <v>143.78549006488029</v>
      </c>
      <c r="AC3262">
        <v>0</v>
      </c>
      <c r="AD3262">
        <v>0</v>
      </c>
      <c r="AE3262">
        <v>278.23626359420626</v>
      </c>
    </row>
    <row r="3263" spans="1:31" x14ac:dyDescent="0.3">
      <c r="A3263">
        <v>2580373</v>
      </c>
      <c r="B3263">
        <v>1</v>
      </c>
      <c r="C3263" t="s">
        <v>81</v>
      </c>
      <c r="D3263" t="s">
        <v>115</v>
      </c>
      <c r="E3263" t="s">
        <v>171</v>
      </c>
      <c r="F3263" t="s">
        <v>5990</v>
      </c>
      <c r="G3263" t="s">
        <v>190</v>
      </c>
      <c r="H3263" t="s">
        <v>157</v>
      </c>
      <c r="I3263" t="s">
        <v>136</v>
      </c>
      <c r="J3263" t="s">
        <v>137</v>
      </c>
      <c r="K3263" t="s">
        <v>138</v>
      </c>
      <c r="L3263" t="s">
        <v>9431</v>
      </c>
      <c r="M3263" t="s">
        <v>9432</v>
      </c>
      <c r="N3263">
        <v>2.5449999999999999</v>
      </c>
      <c r="O3263">
        <v>0</v>
      </c>
      <c r="P3263">
        <v>19</v>
      </c>
      <c r="Q3263">
        <v>0</v>
      </c>
      <c r="R3263">
        <v>3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7.9597494774134709</v>
      </c>
      <c r="Y3263">
        <v>0</v>
      </c>
      <c r="Z3263">
        <v>3.9144353585335496</v>
      </c>
      <c r="AA3263">
        <v>0</v>
      </c>
      <c r="AB3263">
        <v>0</v>
      </c>
      <c r="AC3263">
        <v>0</v>
      </c>
      <c r="AD3263">
        <v>0</v>
      </c>
      <c r="AE3263">
        <v>11.87418483594702</v>
      </c>
    </row>
    <row r="3264" spans="1:31" x14ac:dyDescent="0.3">
      <c r="A3264">
        <v>2579901</v>
      </c>
      <c r="B3264">
        <v>1</v>
      </c>
      <c r="C3264" t="s">
        <v>81</v>
      </c>
      <c r="D3264" t="s">
        <v>118</v>
      </c>
      <c r="E3264" t="s">
        <v>141</v>
      </c>
      <c r="F3264" t="s">
        <v>9433</v>
      </c>
      <c r="G3264" t="s">
        <v>301</v>
      </c>
      <c r="H3264" t="s">
        <v>135</v>
      </c>
      <c r="I3264" t="s">
        <v>136</v>
      </c>
      <c r="J3264" t="s">
        <v>137</v>
      </c>
      <c r="K3264" t="s">
        <v>144</v>
      </c>
      <c r="L3264" t="s">
        <v>9434</v>
      </c>
      <c r="M3264" t="s">
        <v>9435</v>
      </c>
      <c r="N3264">
        <v>7.82</v>
      </c>
      <c r="O3264">
        <v>9</v>
      </c>
      <c r="P3264">
        <v>16346</v>
      </c>
      <c r="Q3264">
        <v>0</v>
      </c>
      <c r="R3264">
        <v>76</v>
      </c>
      <c r="S3264">
        <v>13</v>
      </c>
      <c r="T3264">
        <v>1410</v>
      </c>
      <c r="U3264">
        <v>1</v>
      </c>
      <c r="V3264">
        <v>7</v>
      </c>
      <c r="W3264">
        <v>15.992875327680007</v>
      </c>
      <c r="X3264">
        <v>23747.331429736954</v>
      </c>
      <c r="Y3264">
        <v>0</v>
      </c>
      <c r="Z3264">
        <v>292.36840118973385</v>
      </c>
      <c r="AA3264">
        <v>2518.1887930640773</v>
      </c>
      <c r="AB3264">
        <v>9283.41154268227</v>
      </c>
      <c r="AC3264">
        <v>50.901254423511944</v>
      </c>
      <c r="AD3264">
        <v>195.94532768493826</v>
      </c>
      <c r="AE3264">
        <v>36104.139624109164</v>
      </c>
    </row>
    <row r="3265" spans="1:31" x14ac:dyDescent="0.3">
      <c r="A3265">
        <v>2580004</v>
      </c>
      <c r="B3265">
        <v>1</v>
      </c>
      <c r="C3265" t="s">
        <v>80</v>
      </c>
      <c r="D3265" t="s">
        <v>99</v>
      </c>
      <c r="E3265" t="s">
        <v>155</v>
      </c>
      <c r="F3265" t="s">
        <v>9436</v>
      </c>
      <c r="G3265" t="s">
        <v>301</v>
      </c>
      <c r="H3265" t="s">
        <v>157</v>
      </c>
      <c r="I3265" t="s">
        <v>136</v>
      </c>
      <c r="J3265" t="s">
        <v>137</v>
      </c>
      <c r="K3265" t="s">
        <v>144</v>
      </c>
      <c r="L3265" t="s">
        <v>9437</v>
      </c>
      <c r="M3265" t="s">
        <v>9438</v>
      </c>
      <c r="N3265">
        <v>2.0291666660000001</v>
      </c>
      <c r="O3265">
        <v>0</v>
      </c>
      <c r="P3265">
        <v>115</v>
      </c>
      <c r="Q3265">
        <v>0</v>
      </c>
      <c r="R3265">
        <v>2</v>
      </c>
      <c r="S3265">
        <v>0</v>
      </c>
      <c r="T3265">
        <v>9</v>
      </c>
      <c r="U3265">
        <v>0</v>
      </c>
      <c r="V3265">
        <v>1</v>
      </c>
      <c r="W3265">
        <v>0</v>
      </c>
      <c r="X3265">
        <v>30.152986529521666</v>
      </c>
      <c r="Y3265">
        <v>0</v>
      </c>
      <c r="Z3265">
        <v>4.1793318331939999E-2</v>
      </c>
      <c r="AA3265">
        <v>0</v>
      </c>
      <c r="AB3265">
        <v>20.333696362083714</v>
      </c>
      <c r="AC3265">
        <v>0</v>
      </c>
      <c r="AD3265">
        <v>99.550103379323332</v>
      </c>
      <c r="AE3265">
        <v>150.07857958926064</v>
      </c>
    </row>
    <row r="3266" spans="1:31" x14ac:dyDescent="0.3">
      <c r="A3266">
        <v>2580359</v>
      </c>
      <c r="B3266">
        <v>1</v>
      </c>
      <c r="C3266" t="s">
        <v>80</v>
      </c>
      <c r="D3266" t="s">
        <v>83</v>
      </c>
      <c r="E3266" t="s">
        <v>171</v>
      </c>
      <c r="F3266" t="s">
        <v>9439</v>
      </c>
      <c r="G3266" t="s">
        <v>190</v>
      </c>
      <c r="H3266" t="s">
        <v>157</v>
      </c>
      <c r="I3266" t="s">
        <v>136</v>
      </c>
      <c r="J3266" t="s">
        <v>137</v>
      </c>
      <c r="K3266" t="s">
        <v>138</v>
      </c>
      <c r="L3266" t="s">
        <v>9440</v>
      </c>
      <c r="M3266" t="s">
        <v>9441</v>
      </c>
      <c r="N3266">
        <v>1.061388888</v>
      </c>
      <c r="O3266">
        <v>0</v>
      </c>
      <c r="P3266">
        <v>153</v>
      </c>
      <c r="Q3266">
        <v>0</v>
      </c>
      <c r="R3266">
        <v>0</v>
      </c>
      <c r="S3266">
        <v>0</v>
      </c>
      <c r="T3266">
        <v>10</v>
      </c>
      <c r="U3266">
        <v>0</v>
      </c>
      <c r="V3266">
        <v>0</v>
      </c>
      <c r="W3266">
        <v>0</v>
      </c>
      <c r="X3266">
        <v>37.561644553374194</v>
      </c>
      <c r="Y3266">
        <v>0</v>
      </c>
      <c r="Z3266">
        <v>0</v>
      </c>
      <c r="AA3266">
        <v>0</v>
      </c>
      <c r="AB3266">
        <v>7.0081979415867242</v>
      </c>
      <c r="AC3266">
        <v>0</v>
      </c>
      <c r="AD3266">
        <v>0</v>
      </c>
      <c r="AE3266">
        <v>44.569842494960916</v>
      </c>
    </row>
    <row r="3267" spans="1:31" x14ac:dyDescent="0.3">
      <c r="A3267">
        <v>2579838</v>
      </c>
      <c r="B3267">
        <v>1</v>
      </c>
      <c r="C3267" t="s">
        <v>80</v>
      </c>
      <c r="D3267" t="s">
        <v>83</v>
      </c>
      <c r="E3267" t="s">
        <v>132</v>
      </c>
      <c r="F3267" t="s">
        <v>9442</v>
      </c>
      <c r="G3267" t="s">
        <v>134</v>
      </c>
      <c r="H3267" t="s">
        <v>135</v>
      </c>
      <c r="I3267" t="s">
        <v>136</v>
      </c>
      <c r="J3267" t="s">
        <v>137</v>
      </c>
      <c r="K3267" t="s">
        <v>138</v>
      </c>
      <c r="L3267" t="s">
        <v>9443</v>
      </c>
      <c r="M3267" t="s">
        <v>9444</v>
      </c>
      <c r="N3267">
        <v>0.84</v>
      </c>
      <c r="O3267">
        <v>0</v>
      </c>
      <c r="P3267">
        <v>883</v>
      </c>
      <c r="Q3267">
        <v>2</v>
      </c>
      <c r="R3267">
        <v>0</v>
      </c>
      <c r="S3267">
        <v>8</v>
      </c>
      <c r="T3267">
        <v>553</v>
      </c>
      <c r="U3267">
        <v>20</v>
      </c>
      <c r="V3267">
        <v>16</v>
      </c>
      <c r="W3267">
        <v>0</v>
      </c>
      <c r="X3267">
        <v>152.79481381280235</v>
      </c>
      <c r="Y3267">
        <v>0.653160346216065</v>
      </c>
      <c r="Z3267">
        <v>0</v>
      </c>
      <c r="AA3267">
        <v>66.928177717806534</v>
      </c>
      <c r="AB3267">
        <v>532.81885303719582</v>
      </c>
      <c r="AC3267">
        <v>2140.920922392485</v>
      </c>
      <c r="AD3267">
        <v>91.429894177830178</v>
      </c>
      <c r="AE3267">
        <v>2985.5458214843361</v>
      </c>
    </row>
    <row r="3268" spans="1:31" x14ac:dyDescent="0.3">
      <c r="A3268">
        <v>2579812</v>
      </c>
      <c r="B3268">
        <v>1</v>
      </c>
      <c r="C3268" t="s">
        <v>81</v>
      </c>
      <c r="D3268" t="s">
        <v>112</v>
      </c>
      <c r="E3268" t="s">
        <v>141</v>
      </c>
      <c r="F3268" t="s">
        <v>9445</v>
      </c>
      <c r="G3268" t="s">
        <v>134</v>
      </c>
      <c r="H3268" t="s">
        <v>135</v>
      </c>
      <c r="I3268" t="s">
        <v>136</v>
      </c>
      <c r="J3268" t="s">
        <v>137</v>
      </c>
      <c r="K3268" t="s">
        <v>138</v>
      </c>
      <c r="L3268" t="s">
        <v>9446</v>
      </c>
      <c r="M3268" t="s">
        <v>9447</v>
      </c>
      <c r="N3268">
        <v>5.0277777000000003E-2</v>
      </c>
      <c r="O3268">
        <v>1</v>
      </c>
      <c r="P3268">
        <v>224</v>
      </c>
      <c r="Q3268">
        <v>146</v>
      </c>
      <c r="R3268">
        <v>245</v>
      </c>
      <c r="S3268">
        <v>25</v>
      </c>
      <c r="T3268">
        <v>27</v>
      </c>
      <c r="U3268">
        <v>8</v>
      </c>
      <c r="V3268">
        <v>0</v>
      </c>
      <c r="W3268">
        <v>7.4427706799999995E-3</v>
      </c>
      <c r="X3268">
        <v>1.1952418408293299</v>
      </c>
      <c r="Y3268">
        <v>5.2984609351567205</v>
      </c>
      <c r="Z3268">
        <v>2.792709728487103</v>
      </c>
      <c r="AA3268">
        <v>3.4454203212156309</v>
      </c>
      <c r="AB3268">
        <v>0.93418625894491947</v>
      </c>
      <c r="AC3268">
        <v>9.9794655557156098</v>
      </c>
      <c r="AD3268">
        <v>0</v>
      </c>
      <c r="AE3268">
        <v>23.65292741102931</v>
      </c>
    </row>
    <row r="3269" spans="1:31" x14ac:dyDescent="0.3">
      <c r="A3269">
        <v>2580210</v>
      </c>
      <c r="B3269">
        <v>1</v>
      </c>
      <c r="C3269" t="s">
        <v>80</v>
      </c>
      <c r="D3269" t="s">
        <v>84</v>
      </c>
      <c r="E3269" t="s">
        <v>166</v>
      </c>
      <c r="F3269" t="s">
        <v>9448</v>
      </c>
      <c r="G3269" t="s">
        <v>168</v>
      </c>
      <c r="H3269" t="s">
        <v>157</v>
      </c>
      <c r="I3269" t="s">
        <v>136</v>
      </c>
      <c r="J3269" t="s">
        <v>137</v>
      </c>
      <c r="K3269" t="s">
        <v>138</v>
      </c>
      <c r="L3269" t="s">
        <v>9449</v>
      </c>
      <c r="M3269" t="s">
        <v>9450</v>
      </c>
      <c r="N3269">
        <v>2.1427777770000001</v>
      </c>
      <c r="O3269">
        <v>0</v>
      </c>
      <c r="P3269">
        <v>4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1.5004684206421783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1.5004684206421783</v>
      </c>
    </row>
    <row r="3270" spans="1:31" x14ac:dyDescent="0.3">
      <c r="A3270">
        <v>2580067</v>
      </c>
      <c r="B3270">
        <v>1</v>
      </c>
      <c r="C3270" t="s">
        <v>81</v>
      </c>
      <c r="D3270" t="s">
        <v>113</v>
      </c>
      <c r="E3270" t="s">
        <v>184</v>
      </c>
      <c r="F3270" t="s">
        <v>9451</v>
      </c>
      <c r="G3270" t="s">
        <v>149</v>
      </c>
      <c r="H3270" t="s">
        <v>135</v>
      </c>
      <c r="I3270" t="s">
        <v>136</v>
      </c>
      <c r="J3270" t="s">
        <v>137</v>
      </c>
      <c r="K3270" t="s">
        <v>138</v>
      </c>
      <c r="L3270" t="s">
        <v>9452</v>
      </c>
      <c r="M3270" t="s">
        <v>9453</v>
      </c>
      <c r="N3270">
        <v>2.2174999999999998</v>
      </c>
      <c r="O3270">
        <v>0</v>
      </c>
      <c r="P3270">
        <v>0</v>
      </c>
      <c r="Q3270">
        <v>0</v>
      </c>
      <c r="R3270">
        <v>32</v>
      </c>
      <c r="S3270">
        <v>0</v>
      </c>
      <c r="T3270">
        <v>1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314.71816080428056</v>
      </c>
      <c r="AA3270">
        <v>0</v>
      </c>
      <c r="AB3270">
        <v>4.9080106162188901</v>
      </c>
      <c r="AC3270">
        <v>0</v>
      </c>
      <c r="AD3270">
        <v>0</v>
      </c>
      <c r="AE3270">
        <v>319.62617142049947</v>
      </c>
    </row>
    <row r="3271" spans="1:31" x14ac:dyDescent="0.3">
      <c r="A3271">
        <v>2579875</v>
      </c>
      <c r="B3271">
        <v>1</v>
      </c>
      <c r="C3271" t="s">
        <v>81</v>
      </c>
      <c r="D3271" t="s">
        <v>127</v>
      </c>
      <c r="E3271" t="s">
        <v>141</v>
      </c>
      <c r="F3271" t="s">
        <v>5546</v>
      </c>
      <c r="G3271" t="s">
        <v>134</v>
      </c>
      <c r="H3271" t="s">
        <v>135</v>
      </c>
      <c r="I3271" t="s">
        <v>136</v>
      </c>
      <c r="J3271" t="s">
        <v>137</v>
      </c>
      <c r="K3271" t="s">
        <v>138</v>
      </c>
      <c r="L3271" t="s">
        <v>9454</v>
      </c>
      <c r="M3271" t="s">
        <v>9455</v>
      </c>
      <c r="N3271">
        <v>2.4844444440000002</v>
      </c>
      <c r="O3271">
        <v>0</v>
      </c>
      <c r="P3271">
        <v>368</v>
      </c>
      <c r="Q3271">
        <v>0</v>
      </c>
      <c r="R3271">
        <v>0</v>
      </c>
      <c r="S3271">
        <v>0</v>
      </c>
      <c r="T3271">
        <v>16</v>
      </c>
      <c r="U3271">
        <v>0</v>
      </c>
      <c r="V3271">
        <v>0</v>
      </c>
      <c r="W3271">
        <v>0</v>
      </c>
      <c r="X3271">
        <v>154.4951283747148</v>
      </c>
      <c r="Y3271">
        <v>0</v>
      </c>
      <c r="Z3271">
        <v>0</v>
      </c>
      <c r="AA3271">
        <v>0</v>
      </c>
      <c r="AB3271">
        <v>24.189293730370583</v>
      </c>
      <c r="AC3271">
        <v>0</v>
      </c>
      <c r="AD3271">
        <v>0</v>
      </c>
      <c r="AE3271">
        <v>178.68442210508539</v>
      </c>
    </row>
    <row r="3272" spans="1:31" x14ac:dyDescent="0.3">
      <c r="A3272">
        <v>2580024</v>
      </c>
      <c r="B3272">
        <v>1</v>
      </c>
      <c r="C3272" t="s">
        <v>81</v>
      </c>
      <c r="D3272" t="s">
        <v>121</v>
      </c>
      <c r="E3272" t="s">
        <v>141</v>
      </c>
      <c r="F3272" t="s">
        <v>1286</v>
      </c>
      <c r="G3272" t="s">
        <v>134</v>
      </c>
      <c r="H3272" t="s">
        <v>135</v>
      </c>
      <c r="I3272" t="s">
        <v>136</v>
      </c>
      <c r="J3272" t="s">
        <v>137</v>
      </c>
      <c r="K3272" t="s">
        <v>138</v>
      </c>
      <c r="L3272" t="s">
        <v>9456</v>
      </c>
      <c r="M3272" t="s">
        <v>9457</v>
      </c>
      <c r="N3272">
        <v>0.31694444399999999</v>
      </c>
      <c r="O3272">
        <v>5</v>
      </c>
      <c r="P3272">
        <v>311</v>
      </c>
      <c r="Q3272">
        <v>0</v>
      </c>
      <c r="R3272">
        <v>138</v>
      </c>
      <c r="S3272">
        <v>3</v>
      </c>
      <c r="T3272">
        <v>27</v>
      </c>
      <c r="U3272">
        <v>0</v>
      </c>
      <c r="V3272">
        <v>0</v>
      </c>
      <c r="W3272">
        <v>0.36984510919999991</v>
      </c>
      <c r="X3272">
        <v>12.036074022847671</v>
      </c>
      <c r="Y3272">
        <v>0</v>
      </c>
      <c r="Z3272">
        <v>10.285069019940963</v>
      </c>
      <c r="AA3272">
        <v>1.0189834939307527</v>
      </c>
      <c r="AB3272">
        <v>7.1747853233963461</v>
      </c>
      <c r="AC3272">
        <v>0</v>
      </c>
      <c r="AD3272">
        <v>0</v>
      </c>
      <c r="AE3272">
        <v>30.884756969315735</v>
      </c>
    </row>
    <row r="3273" spans="1:31" x14ac:dyDescent="0.3">
      <c r="A3273">
        <v>2580167</v>
      </c>
      <c r="B3273">
        <v>1</v>
      </c>
      <c r="C3273" t="s">
        <v>81</v>
      </c>
      <c r="D3273" t="s">
        <v>113</v>
      </c>
      <c r="E3273" t="s">
        <v>184</v>
      </c>
      <c r="F3273" t="s">
        <v>9458</v>
      </c>
      <c r="G3273" t="s">
        <v>134</v>
      </c>
      <c r="H3273" t="s">
        <v>135</v>
      </c>
      <c r="I3273" t="s">
        <v>136</v>
      </c>
      <c r="J3273" t="s">
        <v>137</v>
      </c>
      <c r="K3273" t="s">
        <v>138</v>
      </c>
      <c r="L3273" t="s">
        <v>9459</v>
      </c>
      <c r="M3273" t="s">
        <v>9460</v>
      </c>
      <c r="N3273">
        <v>0.55416666599999997</v>
      </c>
      <c r="O3273">
        <v>0</v>
      </c>
      <c r="P3273">
        <v>58</v>
      </c>
      <c r="Q3273">
        <v>0</v>
      </c>
      <c r="R3273">
        <v>5</v>
      </c>
      <c r="S3273">
        <v>1</v>
      </c>
      <c r="T3273">
        <v>33</v>
      </c>
      <c r="U3273">
        <v>1</v>
      </c>
      <c r="V3273">
        <v>0</v>
      </c>
      <c r="W3273">
        <v>0</v>
      </c>
      <c r="X3273">
        <v>5.7273688164493697</v>
      </c>
      <c r="Y3273">
        <v>0</v>
      </c>
      <c r="Z3273">
        <v>1.6284653476494975</v>
      </c>
      <c r="AA3273">
        <v>0</v>
      </c>
      <c r="AB3273">
        <v>36.920873234748306</v>
      </c>
      <c r="AC3273">
        <v>159.57325610861491</v>
      </c>
      <c r="AD3273">
        <v>0</v>
      </c>
      <c r="AE3273">
        <v>203.84996350746209</v>
      </c>
    </row>
    <row r="3274" spans="1:31" x14ac:dyDescent="0.3">
      <c r="A3274">
        <v>2580416</v>
      </c>
      <c r="B3274">
        <v>1</v>
      </c>
      <c r="C3274" t="s">
        <v>80</v>
      </c>
      <c r="D3274" t="s">
        <v>105</v>
      </c>
      <c r="E3274" t="s">
        <v>184</v>
      </c>
      <c r="F3274" t="s">
        <v>9461</v>
      </c>
      <c r="G3274" t="s">
        <v>149</v>
      </c>
      <c r="H3274" t="s">
        <v>135</v>
      </c>
      <c r="I3274" t="s">
        <v>136</v>
      </c>
      <c r="J3274" t="s">
        <v>137</v>
      </c>
      <c r="K3274" t="s">
        <v>138</v>
      </c>
      <c r="L3274" t="s">
        <v>9462</v>
      </c>
      <c r="M3274" t="s">
        <v>9463</v>
      </c>
      <c r="N3274">
        <v>1.6177777769999999</v>
      </c>
      <c r="O3274">
        <v>0</v>
      </c>
      <c r="P3274">
        <v>0</v>
      </c>
      <c r="Q3274">
        <v>0</v>
      </c>
      <c r="R3274">
        <v>0</v>
      </c>
      <c r="S3274">
        <v>2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21.331738318980896</v>
      </c>
      <c r="AB3274">
        <v>0</v>
      </c>
      <c r="AC3274">
        <v>0</v>
      </c>
      <c r="AD3274">
        <v>0</v>
      </c>
      <c r="AE3274">
        <v>21.331738318980896</v>
      </c>
    </row>
    <row r="3275" spans="1:31" x14ac:dyDescent="0.3">
      <c r="A3275">
        <v>2580084</v>
      </c>
      <c r="B3275">
        <v>1</v>
      </c>
      <c r="C3275" t="s">
        <v>80</v>
      </c>
      <c r="D3275" t="s">
        <v>103</v>
      </c>
      <c r="E3275" t="s">
        <v>147</v>
      </c>
      <c r="F3275" t="s">
        <v>9464</v>
      </c>
      <c r="G3275" t="s">
        <v>301</v>
      </c>
      <c r="H3275" t="s">
        <v>135</v>
      </c>
      <c r="I3275" t="s">
        <v>136</v>
      </c>
      <c r="J3275" t="s">
        <v>137</v>
      </c>
      <c r="K3275" t="s">
        <v>144</v>
      </c>
      <c r="L3275" t="s">
        <v>9465</v>
      </c>
      <c r="M3275" t="s">
        <v>9466</v>
      </c>
      <c r="N3275">
        <v>1.400833333</v>
      </c>
      <c r="O3275">
        <v>0</v>
      </c>
      <c r="P3275">
        <v>0</v>
      </c>
      <c r="Q3275">
        <v>4</v>
      </c>
      <c r="R3275">
        <v>1</v>
      </c>
      <c r="S3275">
        <v>4</v>
      </c>
      <c r="T3275">
        <v>0</v>
      </c>
      <c r="U3275">
        <v>5</v>
      </c>
      <c r="V3275">
        <v>1</v>
      </c>
      <c r="W3275">
        <v>0</v>
      </c>
      <c r="X3275">
        <v>0</v>
      </c>
      <c r="Y3275">
        <v>45.712925283487863</v>
      </c>
      <c r="Z3275">
        <v>1.3144184993235417</v>
      </c>
      <c r="AA3275">
        <v>10.89671658336311</v>
      </c>
      <c r="AB3275">
        <v>0</v>
      </c>
      <c r="AC3275">
        <v>72.076450354678045</v>
      </c>
      <c r="AD3275">
        <v>16.637729296666578</v>
      </c>
      <c r="AE3275">
        <v>146.63824001751914</v>
      </c>
    </row>
    <row r="3276" spans="1:31" x14ac:dyDescent="0.3">
      <c r="A3276">
        <v>2580107</v>
      </c>
      <c r="B3276">
        <v>1</v>
      </c>
      <c r="C3276" t="s">
        <v>80</v>
      </c>
      <c r="D3276" t="s">
        <v>103</v>
      </c>
      <c r="E3276" t="s">
        <v>147</v>
      </c>
      <c r="F3276" t="s">
        <v>9467</v>
      </c>
      <c r="G3276" t="s">
        <v>301</v>
      </c>
      <c r="H3276" t="s">
        <v>135</v>
      </c>
      <c r="I3276" t="s">
        <v>136</v>
      </c>
      <c r="J3276" t="s">
        <v>137</v>
      </c>
      <c r="K3276" t="s">
        <v>144</v>
      </c>
      <c r="L3276" t="s">
        <v>9468</v>
      </c>
      <c r="M3276" t="s">
        <v>9469</v>
      </c>
      <c r="N3276">
        <v>0.77138888800000005</v>
      </c>
      <c r="O3276">
        <v>0</v>
      </c>
      <c r="P3276">
        <v>0</v>
      </c>
      <c r="Q3276">
        <v>0</v>
      </c>
      <c r="R3276">
        <v>0</v>
      </c>
      <c r="S3276">
        <v>1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3.7669613075806505</v>
      </c>
      <c r="AB3276">
        <v>0</v>
      </c>
      <c r="AC3276">
        <v>0</v>
      </c>
      <c r="AD3276">
        <v>0</v>
      </c>
      <c r="AE3276">
        <v>3.7669613075806505</v>
      </c>
    </row>
    <row r="3277" spans="1:31" x14ac:dyDescent="0.3">
      <c r="A3277">
        <v>2580044</v>
      </c>
      <c r="B3277">
        <v>1</v>
      </c>
      <c r="C3277" t="s">
        <v>80</v>
      </c>
      <c r="D3277" t="s">
        <v>98</v>
      </c>
      <c r="E3277" t="s">
        <v>171</v>
      </c>
      <c r="F3277" t="s">
        <v>9470</v>
      </c>
      <c r="G3277" t="s">
        <v>190</v>
      </c>
      <c r="H3277" t="s">
        <v>157</v>
      </c>
      <c r="I3277" t="s">
        <v>136</v>
      </c>
      <c r="J3277" t="s">
        <v>137</v>
      </c>
      <c r="K3277" t="s">
        <v>138</v>
      </c>
      <c r="L3277" t="s">
        <v>9471</v>
      </c>
      <c r="M3277" t="s">
        <v>9472</v>
      </c>
      <c r="N3277">
        <v>6.5122222220000001</v>
      </c>
      <c r="O3277">
        <v>0</v>
      </c>
      <c r="P3277">
        <v>0</v>
      </c>
      <c r="Q3277">
        <v>0</v>
      </c>
      <c r="R3277">
        <v>4</v>
      </c>
      <c r="S3277">
        <v>0</v>
      </c>
      <c r="T3277">
        <v>2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2.77458511770616</v>
      </c>
      <c r="AA3277">
        <v>0</v>
      </c>
      <c r="AB3277">
        <v>6.6630040682130653</v>
      </c>
      <c r="AC3277">
        <v>0</v>
      </c>
      <c r="AD3277">
        <v>0</v>
      </c>
      <c r="AE3277">
        <v>9.4375891859192258</v>
      </c>
    </row>
    <row r="3278" spans="1:31" x14ac:dyDescent="0.3">
      <c r="A3278">
        <v>2580293</v>
      </c>
      <c r="B3278">
        <v>1</v>
      </c>
      <c r="C3278" t="s">
        <v>80</v>
      </c>
      <c r="D3278" t="s">
        <v>82</v>
      </c>
      <c r="E3278" t="s">
        <v>166</v>
      </c>
      <c r="F3278" t="s">
        <v>9473</v>
      </c>
      <c r="G3278" t="s">
        <v>168</v>
      </c>
      <c r="H3278" t="s">
        <v>157</v>
      </c>
      <c r="I3278" t="s">
        <v>136</v>
      </c>
      <c r="J3278" t="s">
        <v>137</v>
      </c>
      <c r="K3278" t="s">
        <v>138</v>
      </c>
      <c r="L3278" t="s">
        <v>9474</v>
      </c>
      <c r="M3278" t="s">
        <v>9475</v>
      </c>
      <c r="N3278">
        <v>0.85499999999999998</v>
      </c>
      <c r="O3278">
        <v>0</v>
      </c>
      <c r="P3278">
        <v>1</v>
      </c>
      <c r="Q3278">
        <v>0</v>
      </c>
      <c r="R3278">
        <v>0</v>
      </c>
      <c r="S3278">
        <v>0</v>
      </c>
      <c r="T3278">
        <v>1</v>
      </c>
      <c r="U3278">
        <v>0</v>
      </c>
      <c r="V3278">
        <v>0</v>
      </c>
      <c r="W3278">
        <v>0</v>
      </c>
      <c r="X3278">
        <v>0.13276128476730001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0.13276128476730001</v>
      </c>
    </row>
    <row r="3279" spans="1:31" x14ac:dyDescent="0.3">
      <c r="A3279">
        <v>2579898</v>
      </c>
      <c r="B3279">
        <v>1</v>
      </c>
      <c r="C3279" t="s">
        <v>80</v>
      </c>
      <c r="D3279" t="s">
        <v>88</v>
      </c>
      <c r="E3279" t="s">
        <v>184</v>
      </c>
      <c r="F3279" t="s">
        <v>9476</v>
      </c>
      <c r="G3279" t="s">
        <v>194</v>
      </c>
      <c r="H3279" t="s">
        <v>135</v>
      </c>
      <c r="I3279" t="s">
        <v>136</v>
      </c>
      <c r="J3279" t="s">
        <v>137</v>
      </c>
      <c r="K3279" t="s">
        <v>144</v>
      </c>
      <c r="L3279" t="s">
        <v>9477</v>
      </c>
      <c r="M3279" t="s">
        <v>9478</v>
      </c>
      <c r="N3279">
        <v>10.321111111</v>
      </c>
      <c r="O3279">
        <v>0</v>
      </c>
      <c r="P3279">
        <v>679</v>
      </c>
      <c r="Q3279">
        <v>0</v>
      </c>
      <c r="R3279">
        <v>0</v>
      </c>
      <c r="S3279">
        <v>16</v>
      </c>
      <c r="T3279">
        <v>193</v>
      </c>
      <c r="U3279">
        <v>7</v>
      </c>
      <c r="V3279">
        <v>3</v>
      </c>
      <c r="W3279">
        <v>0</v>
      </c>
      <c r="X3279">
        <v>2073.5553026258494</v>
      </c>
      <c r="Y3279">
        <v>0</v>
      </c>
      <c r="Z3279">
        <v>0</v>
      </c>
      <c r="AA3279">
        <v>3786.763639477685</v>
      </c>
      <c r="AB3279">
        <v>2985.8336531124364</v>
      </c>
      <c r="AC3279">
        <v>2437.2631552889302</v>
      </c>
      <c r="AD3279">
        <v>385.38954914312131</v>
      </c>
      <c r="AE3279">
        <v>11668.805299648024</v>
      </c>
    </row>
    <row r="3280" spans="1:31" x14ac:dyDescent="0.3">
      <c r="A3280">
        <v>2580001</v>
      </c>
      <c r="B3280">
        <v>1</v>
      </c>
      <c r="C3280" t="s">
        <v>81</v>
      </c>
      <c r="D3280" t="s">
        <v>123</v>
      </c>
      <c r="E3280" t="s">
        <v>147</v>
      </c>
      <c r="F3280" t="s">
        <v>1074</v>
      </c>
      <c r="G3280" t="s">
        <v>134</v>
      </c>
      <c r="H3280" t="s">
        <v>135</v>
      </c>
      <c r="I3280" t="s">
        <v>136</v>
      </c>
      <c r="J3280" t="s">
        <v>137</v>
      </c>
      <c r="K3280" t="s">
        <v>138</v>
      </c>
      <c r="L3280" t="s">
        <v>9479</v>
      </c>
      <c r="M3280" t="s">
        <v>9480</v>
      </c>
      <c r="N3280">
        <v>1.2636111109999999</v>
      </c>
      <c r="O3280">
        <v>0</v>
      </c>
      <c r="P3280">
        <v>9</v>
      </c>
      <c r="Q3280">
        <v>0</v>
      </c>
      <c r="R3280">
        <v>114</v>
      </c>
      <c r="S3280">
        <v>0</v>
      </c>
      <c r="T3280">
        <v>12</v>
      </c>
      <c r="U3280">
        <v>0</v>
      </c>
      <c r="V3280">
        <v>0</v>
      </c>
      <c r="W3280">
        <v>0</v>
      </c>
      <c r="X3280">
        <v>11.546571055915985</v>
      </c>
      <c r="Y3280">
        <v>0</v>
      </c>
      <c r="Z3280">
        <v>329.80559162239325</v>
      </c>
      <c r="AA3280">
        <v>0</v>
      </c>
      <c r="AB3280">
        <v>12.907087009951487</v>
      </c>
      <c r="AC3280">
        <v>0</v>
      </c>
      <c r="AD3280">
        <v>0</v>
      </c>
      <c r="AE3280">
        <v>354.25924968826075</v>
      </c>
    </row>
    <row r="3281" spans="1:31" x14ac:dyDescent="0.3">
      <c r="A3281">
        <v>2579792</v>
      </c>
      <c r="B3281">
        <v>1</v>
      </c>
      <c r="C3281" t="s">
        <v>80</v>
      </c>
      <c r="D3281" t="s">
        <v>90</v>
      </c>
      <c r="E3281" t="s">
        <v>132</v>
      </c>
      <c r="F3281" t="s">
        <v>9481</v>
      </c>
      <c r="G3281" t="s">
        <v>318</v>
      </c>
      <c r="H3281" t="s">
        <v>276</v>
      </c>
      <c r="I3281" t="s">
        <v>136</v>
      </c>
      <c r="J3281" t="s">
        <v>137</v>
      </c>
      <c r="K3281" t="s">
        <v>144</v>
      </c>
      <c r="L3281" t="s">
        <v>9482</v>
      </c>
      <c r="M3281" t="s">
        <v>9483</v>
      </c>
      <c r="N3281">
        <v>7.8333333000000005E-2</v>
      </c>
      <c r="O3281">
        <v>0</v>
      </c>
      <c r="P3281">
        <v>0</v>
      </c>
      <c r="Q3281">
        <v>0</v>
      </c>
      <c r="R3281">
        <v>0</v>
      </c>
      <c r="S3281">
        <v>1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7.937173530132001</v>
      </c>
      <c r="AB3281">
        <v>0</v>
      </c>
      <c r="AC3281">
        <v>0</v>
      </c>
      <c r="AD3281">
        <v>0</v>
      </c>
      <c r="AE3281">
        <v>7.937173530132001</v>
      </c>
    </row>
    <row r="3282" spans="1:31" x14ac:dyDescent="0.3">
      <c r="A3282">
        <v>2579858</v>
      </c>
      <c r="B3282">
        <v>1</v>
      </c>
      <c r="C3282" t="s">
        <v>80</v>
      </c>
      <c r="D3282" t="s">
        <v>94</v>
      </c>
      <c r="E3282" t="s">
        <v>141</v>
      </c>
      <c r="F3282" t="s">
        <v>5035</v>
      </c>
      <c r="G3282" t="s">
        <v>134</v>
      </c>
      <c r="H3282" t="s">
        <v>135</v>
      </c>
      <c r="I3282" t="s">
        <v>136</v>
      </c>
      <c r="J3282" t="s">
        <v>137</v>
      </c>
      <c r="K3282" t="s">
        <v>138</v>
      </c>
      <c r="L3282" t="s">
        <v>9484</v>
      </c>
      <c r="M3282" t="s">
        <v>9485</v>
      </c>
      <c r="N3282">
        <v>0.25916666599999999</v>
      </c>
      <c r="O3282">
        <v>0</v>
      </c>
      <c r="P3282">
        <v>218</v>
      </c>
      <c r="Q3282">
        <v>29</v>
      </c>
      <c r="R3282">
        <v>6</v>
      </c>
      <c r="S3282">
        <v>6</v>
      </c>
      <c r="T3282">
        <v>27</v>
      </c>
      <c r="U3282">
        <v>0</v>
      </c>
      <c r="V3282">
        <v>0</v>
      </c>
      <c r="W3282">
        <v>0</v>
      </c>
      <c r="X3282">
        <v>4.8826325311914234</v>
      </c>
      <c r="Y3282">
        <v>5.1773228233960014</v>
      </c>
      <c r="Z3282">
        <v>0.66535088656127661</v>
      </c>
      <c r="AA3282">
        <v>8.7259577346021633</v>
      </c>
      <c r="AB3282">
        <v>2.0373511532917696</v>
      </c>
      <c r="AC3282">
        <v>0</v>
      </c>
      <c r="AD3282">
        <v>0</v>
      </c>
      <c r="AE3282">
        <v>21.488615129042632</v>
      </c>
    </row>
    <row r="3283" spans="1:31" x14ac:dyDescent="0.3">
      <c r="A3283">
        <v>2579835</v>
      </c>
      <c r="B3283">
        <v>1</v>
      </c>
      <c r="C3283" t="s">
        <v>81</v>
      </c>
      <c r="D3283" t="s">
        <v>123</v>
      </c>
      <c r="E3283" t="s">
        <v>184</v>
      </c>
      <c r="F3283" t="s">
        <v>1515</v>
      </c>
      <c r="G3283" t="s">
        <v>134</v>
      </c>
      <c r="H3283" t="s">
        <v>135</v>
      </c>
      <c r="I3283" t="s">
        <v>136</v>
      </c>
      <c r="J3283" t="s">
        <v>137</v>
      </c>
      <c r="K3283" t="s">
        <v>138</v>
      </c>
      <c r="L3283" t="s">
        <v>9486</v>
      </c>
      <c r="M3283" t="s">
        <v>9487</v>
      </c>
      <c r="N3283">
        <v>0.78083333300000002</v>
      </c>
      <c r="O3283">
        <v>13</v>
      </c>
      <c r="P3283">
        <v>20</v>
      </c>
      <c r="Q3283">
        <v>205</v>
      </c>
      <c r="R3283">
        <v>168</v>
      </c>
      <c r="S3283">
        <v>40</v>
      </c>
      <c r="T3283">
        <v>19</v>
      </c>
      <c r="U3283">
        <v>0</v>
      </c>
      <c r="V3283">
        <v>0</v>
      </c>
      <c r="W3283">
        <v>6.0943157387979552</v>
      </c>
      <c r="X3283">
        <v>7.8563017353062072</v>
      </c>
      <c r="Y3283">
        <v>179.24904903728228</v>
      </c>
      <c r="Z3283">
        <v>155.71934990125087</v>
      </c>
      <c r="AA3283">
        <v>27.096587289220768</v>
      </c>
      <c r="AB3283">
        <v>16.984068342793844</v>
      </c>
      <c r="AC3283">
        <v>0</v>
      </c>
      <c r="AD3283">
        <v>0</v>
      </c>
      <c r="AE3283">
        <v>392.99967204465196</v>
      </c>
    </row>
    <row r="3284" spans="1:31" x14ac:dyDescent="0.3">
      <c r="A3284">
        <v>2579984</v>
      </c>
      <c r="B3284">
        <v>1</v>
      </c>
      <c r="C3284" t="s">
        <v>81</v>
      </c>
      <c r="D3284" t="s">
        <v>115</v>
      </c>
      <c r="E3284" t="s">
        <v>171</v>
      </c>
      <c r="F3284" t="s">
        <v>8359</v>
      </c>
      <c r="G3284" t="s">
        <v>202</v>
      </c>
      <c r="H3284" t="s">
        <v>157</v>
      </c>
      <c r="I3284" t="s">
        <v>136</v>
      </c>
      <c r="J3284" t="s">
        <v>137</v>
      </c>
      <c r="K3284" t="s">
        <v>138</v>
      </c>
      <c r="L3284" t="s">
        <v>9488</v>
      </c>
      <c r="M3284" t="s">
        <v>9489</v>
      </c>
      <c r="N3284">
        <v>0.16972222200000001</v>
      </c>
      <c r="O3284">
        <v>0</v>
      </c>
      <c r="P3284">
        <v>16</v>
      </c>
      <c r="Q3284">
        <v>0</v>
      </c>
      <c r="R3284">
        <v>7</v>
      </c>
      <c r="S3284">
        <v>0</v>
      </c>
      <c r="T3284">
        <v>2</v>
      </c>
      <c r="U3284">
        <v>0</v>
      </c>
      <c r="V3284">
        <v>0</v>
      </c>
      <c r="W3284">
        <v>0</v>
      </c>
      <c r="X3284">
        <v>0.29901138135657757</v>
      </c>
      <c r="Y3284">
        <v>0</v>
      </c>
      <c r="Z3284">
        <v>0.28231050546670833</v>
      </c>
      <c r="AA3284">
        <v>0</v>
      </c>
      <c r="AB3284">
        <v>0.45359679080758253</v>
      </c>
      <c r="AC3284">
        <v>0</v>
      </c>
      <c r="AD3284">
        <v>0</v>
      </c>
      <c r="AE3284">
        <v>1.0349186776308685</v>
      </c>
    </row>
    <row r="3285" spans="1:31" x14ac:dyDescent="0.3">
      <c r="A3285">
        <v>2580376</v>
      </c>
      <c r="B3285">
        <v>1</v>
      </c>
      <c r="C3285" t="s">
        <v>80</v>
      </c>
      <c r="D3285" t="s">
        <v>107</v>
      </c>
      <c r="E3285" t="s">
        <v>175</v>
      </c>
      <c r="F3285" t="s">
        <v>9490</v>
      </c>
      <c r="G3285" t="s">
        <v>177</v>
      </c>
      <c r="H3285" t="s">
        <v>157</v>
      </c>
      <c r="I3285" t="s">
        <v>136</v>
      </c>
      <c r="J3285" t="s">
        <v>137</v>
      </c>
      <c r="K3285" t="s">
        <v>138</v>
      </c>
      <c r="L3285" t="s">
        <v>9491</v>
      </c>
      <c r="M3285" t="s">
        <v>9492</v>
      </c>
      <c r="N3285">
        <v>1.516388888</v>
      </c>
      <c r="O3285">
        <v>0</v>
      </c>
      <c r="P3285">
        <v>45</v>
      </c>
      <c r="Q3285">
        <v>0</v>
      </c>
      <c r="R3285">
        <v>0</v>
      </c>
      <c r="S3285">
        <v>0</v>
      </c>
      <c r="T3285">
        <v>1</v>
      </c>
      <c r="U3285">
        <v>0</v>
      </c>
      <c r="V3285">
        <v>0</v>
      </c>
      <c r="W3285">
        <v>0</v>
      </c>
      <c r="X3285">
        <v>9.9851551994241525</v>
      </c>
      <c r="Y3285">
        <v>0</v>
      </c>
      <c r="Z3285">
        <v>0</v>
      </c>
      <c r="AA3285">
        <v>0</v>
      </c>
      <c r="AB3285">
        <v>1.9560528554622223</v>
      </c>
      <c r="AC3285">
        <v>0</v>
      </c>
      <c r="AD3285">
        <v>0</v>
      </c>
      <c r="AE3285">
        <v>11.941208054886374</v>
      </c>
    </row>
    <row r="3286" spans="1:31" x14ac:dyDescent="0.3">
      <c r="A3286">
        <v>2579915</v>
      </c>
      <c r="B3286">
        <v>1</v>
      </c>
      <c r="C3286" t="s">
        <v>80</v>
      </c>
      <c r="D3286" t="s">
        <v>89</v>
      </c>
      <c r="E3286" t="s">
        <v>141</v>
      </c>
      <c r="F3286" t="s">
        <v>9493</v>
      </c>
      <c r="G3286" t="s">
        <v>194</v>
      </c>
      <c r="H3286" t="s">
        <v>135</v>
      </c>
      <c r="I3286" t="s">
        <v>136</v>
      </c>
      <c r="J3286" t="s">
        <v>137</v>
      </c>
      <c r="K3286" t="s">
        <v>144</v>
      </c>
      <c r="L3286" t="s">
        <v>9494</v>
      </c>
      <c r="M3286" t="s">
        <v>9495</v>
      </c>
      <c r="N3286">
        <v>4.8613888879999996</v>
      </c>
      <c r="O3286">
        <v>0</v>
      </c>
      <c r="P3286">
        <v>291</v>
      </c>
      <c r="Q3286">
        <v>1</v>
      </c>
      <c r="R3286">
        <v>57</v>
      </c>
      <c r="S3286">
        <v>3</v>
      </c>
      <c r="T3286">
        <v>175</v>
      </c>
      <c r="U3286">
        <v>0</v>
      </c>
      <c r="V3286">
        <v>0</v>
      </c>
      <c r="W3286">
        <v>0</v>
      </c>
      <c r="X3286">
        <v>489.73605421994358</v>
      </c>
      <c r="Y3286">
        <v>14.412057667656805</v>
      </c>
      <c r="Z3286">
        <v>105.09606439979552</v>
      </c>
      <c r="AA3286">
        <v>20.391388579517479</v>
      </c>
      <c r="AB3286">
        <v>640.8242237045356</v>
      </c>
      <c r="AC3286">
        <v>0</v>
      </c>
      <c r="AD3286">
        <v>0</v>
      </c>
      <c r="AE3286">
        <v>1270.4597885714491</v>
      </c>
    </row>
    <row r="3287" spans="1:31" x14ac:dyDescent="0.3">
      <c r="A3287">
        <v>2579921</v>
      </c>
      <c r="B3287">
        <v>1</v>
      </c>
      <c r="C3287" t="s">
        <v>81</v>
      </c>
      <c r="D3287" t="s">
        <v>128</v>
      </c>
      <c r="E3287" t="s">
        <v>147</v>
      </c>
      <c r="F3287" t="s">
        <v>5286</v>
      </c>
      <c r="G3287" t="s">
        <v>134</v>
      </c>
      <c r="H3287" t="s">
        <v>135</v>
      </c>
      <c r="I3287" t="s">
        <v>136</v>
      </c>
      <c r="J3287" t="s">
        <v>137</v>
      </c>
      <c r="K3287" t="s">
        <v>138</v>
      </c>
      <c r="L3287" t="s">
        <v>9496</v>
      </c>
      <c r="M3287" t="s">
        <v>9497</v>
      </c>
      <c r="N3287">
        <v>2.2050000000000001</v>
      </c>
      <c r="O3287">
        <v>6</v>
      </c>
      <c r="P3287">
        <v>627</v>
      </c>
      <c r="Q3287">
        <v>100</v>
      </c>
      <c r="R3287">
        <v>29</v>
      </c>
      <c r="S3287">
        <v>6</v>
      </c>
      <c r="T3287">
        <v>65</v>
      </c>
      <c r="U3287">
        <v>0</v>
      </c>
      <c r="V3287">
        <v>0</v>
      </c>
      <c r="W3287">
        <v>3.6205194768356255</v>
      </c>
      <c r="X3287">
        <v>211.23658550635642</v>
      </c>
      <c r="Y3287">
        <v>210.31064308695454</v>
      </c>
      <c r="Z3287">
        <v>23.896795030913466</v>
      </c>
      <c r="AA3287">
        <v>39.168859997689367</v>
      </c>
      <c r="AB3287">
        <v>68.068451367018469</v>
      </c>
      <c r="AC3287">
        <v>0</v>
      </c>
      <c r="AD3287">
        <v>0</v>
      </c>
      <c r="AE3287">
        <v>556.30185446576786</v>
      </c>
    </row>
    <row r="3288" spans="1:31" x14ac:dyDescent="0.3">
      <c r="A3288">
        <v>2580302</v>
      </c>
      <c r="B3288">
        <v>1</v>
      </c>
      <c r="C3288" t="s">
        <v>80</v>
      </c>
      <c r="D3288" t="s">
        <v>94</v>
      </c>
      <c r="E3288" t="s">
        <v>141</v>
      </c>
      <c r="F3288" t="s">
        <v>9498</v>
      </c>
      <c r="G3288" t="s">
        <v>134</v>
      </c>
      <c r="H3288" t="s">
        <v>135</v>
      </c>
      <c r="I3288" t="s">
        <v>136</v>
      </c>
      <c r="J3288" t="s">
        <v>137</v>
      </c>
      <c r="K3288" t="s">
        <v>138</v>
      </c>
      <c r="L3288" t="s">
        <v>9499</v>
      </c>
      <c r="M3288" t="s">
        <v>9500</v>
      </c>
      <c r="N3288">
        <v>8.3333332999999996E-2</v>
      </c>
      <c r="O3288">
        <v>1</v>
      </c>
      <c r="P3288">
        <v>0</v>
      </c>
      <c r="Q3288">
        <v>0</v>
      </c>
      <c r="R3288">
        <v>0</v>
      </c>
      <c r="S3288">
        <v>3</v>
      </c>
      <c r="T3288">
        <v>0</v>
      </c>
      <c r="U3288">
        <v>0</v>
      </c>
      <c r="V3288">
        <v>0</v>
      </c>
      <c r="W3288">
        <v>2.0628384E-2</v>
      </c>
      <c r="X3288">
        <v>0</v>
      </c>
      <c r="Y3288">
        <v>0</v>
      </c>
      <c r="Z3288">
        <v>0</v>
      </c>
      <c r="AA3288">
        <v>5.3546484150533331</v>
      </c>
      <c r="AB3288">
        <v>0</v>
      </c>
      <c r="AC3288">
        <v>0</v>
      </c>
      <c r="AD3288">
        <v>0</v>
      </c>
      <c r="AE3288">
        <v>5.3752767990533332</v>
      </c>
    </row>
    <row r="3289" spans="1:31" x14ac:dyDescent="0.3">
      <c r="A3289">
        <v>2579987</v>
      </c>
      <c r="B3289">
        <v>1</v>
      </c>
      <c r="C3289" t="s">
        <v>80</v>
      </c>
      <c r="D3289" t="s">
        <v>97</v>
      </c>
      <c r="E3289" t="s">
        <v>147</v>
      </c>
      <c r="F3289" t="s">
        <v>9501</v>
      </c>
      <c r="G3289" t="s">
        <v>134</v>
      </c>
      <c r="H3289" t="s">
        <v>135</v>
      </c>
      <c r="I3289" t="s">
        <v>136</v>
      </c>
      <c r="J3289" t="s">
        <v>137</v>
      </c>
      <c r="K3289" t="s">
        <v>138</v>
      </c>
      <c r="L3289" t="s">
        <v>9502</v>
      </c>
      <c r="M3289" t="s">
        <v>9503</v>
      </c>
      <c r="N3289">
        <v>0.465277777</v>
      </c>
      <c r="O3289">
        <v>4</v>
      </c>
      <c r="P3289">
        <v>373</v>
      </c>
      <c r="Q3289">
        <v>5</v>
      </c>
      <c r="R3289">
        <v>67</v>
      </c>
      <c r="S3289">
        <v>10</v>
      </c>
      <c r="T3289">
        <v>48</v>
      </c>
      <c r="U3289">
        <v>1</v>
      </c>
      <c r="V3289">
        <v>0</v>
      </c>
      <c r="W3289">
        <v>75.930488097773022</v>
      </c>
      <c r="X3289">
        <v>58.372920320746111</v>
      </c>
      <c r="Y3289">
        <v>160.66210644893715</v>
      </c>
      <c r="Z3289">
        <v>8.4831766778374966</v>
      </c>
      <c r="AA3289">
        <v>18.045892286984859</v>
      </c>
      <c r="AB3289">
        <v>24.258411365244832</v>
      </c>
      <c r="AC3289">
        <v>16.445004175824316</v>
      </c>
      <c r="AD3289">
        <v>0</v>
      </c>
      <c r="AE3289">
        <v>362.19799937334773</v>
      </c>
    </row>
    <row r="3290" spans="1:31" x14ac:dyDescent="0.3">
      <c r="A3290">
        <v>2580325</v>
      </c>
      <c r="B3290">
        <v>1</v>
      </c>
      <c r="C3290" t="s">
        <v>80</v>
      </c>
      <c r="D3290" t="s">
        <v>88</v>
      </c>
      <c r="E3290" t="s">
        <v>147</v>
      </c>
      <c r="F3290" t="s">
        <v>9504</v>
      </c>
      <c r="G3290" t="s">
        <v>134</v>
      </c>
      <c r="H3290" t="s">
        <v>135</v>
      </c>
      <c r="I3290" t="s">
        <v>136</v>
      </c>
      <c r="J3290" t="s">
        <v>137</v>
      </c>
      <c r="K3290" t="s">
        <v>138</v>
      </c>
      <c r="L3290" t="s">
        <v>9505</v>
      </c>
      <c r="M3290" t="s">
        <v>9506</v>
      </c>
      <c r="N3290">
        <v>1.223333333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71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31.494205000093189</v>
      </c>
      <c r="AC3290">
        <v>0</v>
      </c>
      <c r="AD3290">
        <v>0</v>
      </c>
      <c r="AE3290">
        <v>31.494205000093189</v>
      </c>
    </row>
    <row r="3291" spans="1:31" x14ac:dyDescent="0.3">
      <c r="A3291">
        <v>2580010</v>
      </c>
      <c r="B3291">
        <v>1</v>
      </c>
      <c r="C3291" t="s">
        <v>80</v>
      </c>
      <c r="D3291" t="s">
        <v>94</v>
      </c>
      <c r="E3291" t="s">
        <v>184</v>
      </c>
      <c r="F3291" t="s">
        <v>9507</v>
      </c>
      <c r="G3291" t="s">
        <v>301</v>
      </c>
      <c r="H3291" t="s">
        <v>135</v>
      </c>
      <c r="I3291" t="s">
        <v>136</v>
      </c>
      <c r="J3291" t="s">
        <v>137</v>
      </c>
      <c r="K3291" t="s">
        <v>144</v>
      </c>
      <c r="L3291" t="s">
        <v>9508</v>
      </c>
      <c r="M3291" t="s">
        <v>9509</v>
      </c>
      <c r="N3291">
        <v>4.2716666659999998</v>
      </c>
      <c r="O3291">
        <v>0</v>
      </c>
      <c r="P3291">
        <v>12</v>
      </c>
      <c r="Q3291">
        <v>0</v>
      </c>
      <c r="R3291">
        <v>4</v>
      </c>
      <c r="S3291">
        <v>0</v>
      </c>
      <c r="T3291">
        <v>1</v>
      </c>
      <c r="U3291">
        <v>0</v>
      </c>
      <c r="V3291">
        <v>0</v>
      </c>
      <c r="W3291">
        <v>0</v>
      </c>
      <c r="X3291">
        <v>5.2038918291529193</v>
      </c>
      <c r="Y3291">
        <v>0</v>
      </c>
      <c r="Z3291">
        <v>16.84445517921813</v>
      </c>
      <c r="AA3291">
        <v>0</v>
      </c>
      <c r="AB3291">
        <v>6.8442229281216669</v>
      </c>
      <c r="AC3291">
        <v>0</v>
      </c>
      <c r="AD3291">
        <v>0</v>
      </c>
      <c r="AE3291">
        <v>28.892569936492716</v>
      </c>
    </row>
    <row r="3292" spans="1:31" x14ac:dyDescent="0.3">
      <c r="A3292">
        <v>2580156</v>
      </c>
      <c r="B3292">
        <v>1</v>
      </c>
      <c r="C3292" t="s">
        <v>80</v>
      </c>
      <c r="D3292" t="s">
        <v>98</v>
      </c>
      <c r="E3292" t="s">
        <v>141</v>
      </c>
      <c r="F3292" t="s">
        <v>9353</v>
      </c>
      <c r="G3292" t="s">
        <v>134</v>
      </c>
      <c r="H3292" t="s">
        <v>135</v>
      </c>
      <c r="I3292" t="s">
        <v>136</v>
      </c>
      <c r="J3292" t="s">
        <v>137</v>
      </c>
      <c r="K3292" t="s">
        <v>138</v>
      </c>
      <c r="L3292" t="s">
        <v>9510</v>
      </c>
      <c r="M3292" t="s">
        <v>9511</v>
      </c>
      <c r="N3292">
        <v>0.81861111099999995</v>
      </c>
      <c r="O3292">
        <v>0</v>
      </c>
      <c r="P3292">
        <v>0</v>
      </c>
      <c r="Q3292">
        <v>9</v>
      </c>
      <c r="R3292">
        <v>95</v>
      </c>
      <c r="S3292">
        <v>4</v>
      </c>
      <c r="T3292">
        <v>24</v>
      </c>
      <c r="U3292">
        <v>1</v>
      </c>
      <c r="V3292">
        <v>0</v>
      </c>
      <c r="W3292">
        <v>0</v>
      </c>
      <c r="X3292">
        <v>0</v>
      </c>
      <c r="Y3292">
        <v>58.700009561434037</v>
      </c>
      <c r="Z3292">
        <v>317.49849844319067</v>
      </c>
      <c r="AA3292">
        <v>15.574280496410617</v>
      </c>
      <c r="AB3292">
        <v>52.383043369369226</v>
      </c>
      <c r="AC3292">
        <v>20.271780199684997</v>
      </c>
      <c r="AD3292">
        <v>0</v>
      </c>
      <c r="AE3292">
        <v>464.42761207008954</v>
      </c>
    </row>
    <row r="3293" spans="1:31" x14ac:dyDescent="0.3">
      <c r="A3293">
        <v>2580388</v>
      </c>
      <c r="B3293">
        <v>1</v>
      </c>
      <c r="C3293" t="s">
        <v>81</v>
      </c>
      <c r="D3293" t="s">
        <v>115</v>
      </c>
      <c r="E3293" t="s">
        <v>184</v>
      </c>
      <c r="F3293" t="s">
        <v>9512</v>
      </c>
      <c r="G3293" t="s">
        <v>202</v>
      </c>
      <c r="H3293" t="s">
        <v>135</v>
      </c>
      <c r="I3293" t="s">
        <v>136</v>
      </c>
      <c r="J3293" t="s">
        <v>137</v>
      </c>
      <c r="K3293" t="s">
        <v>138</v>
      </c>
      <c r="L3293" t="s">
        <v>9513</v>
      </c>
      <c r="M3293" t="s">
        <v>9514</v>
      </c>
      <c r="N3293">
        <v>0.707777777</v>
      </c>
      <c r="O3293">
        <v>1</v>
      </c>
      <c r="P3293">
        <v>54</v>
      </c>
      <c r="Q3293">
        <v>0</v>
      </c>
      <c r="R3293">
        <v>6</v>
      </c>
      <c r="S3293">
        <v>0</v>
      </c>
      <c r="T3293">
        <v>1</v>
      </c>
      <c r="U3293">
        <v>0</v>
      </c>
      <c r="V3293">
        <v>0</v>
      </c>
      <c r="W3293">
        <v>0.17989035035999998</v>
      </c>
      <c r="X3293">
        <v>1.4661619682887799</v>
      </c>
      <c r="Y3293">
        <v>0</v>
      </c>
      <c r="Z3293">
        <v>0.78935366623111247</v>
      </c>
      <c r="AA3293">
        <v>0</v>
      </c>
      <c r="AB3293">
        <v>0.17383518307676499</v>
      </c>
      <c r="AC3293">
        <v>0</v>
      </c>
      <c r="AD3293">
        <v>0</v>
      </c>
      <c r="AE3293">
        <v>2.6092411679566574</v>
      </c>
    </row>
    <row r="3294" spans="1:31" x14ac:dyDescent="0.3">
      <c r="A3294">
        <v>2579993</v>
      </c>
      <c r="B3294">
        <v>1</v>
      </c>
      <c r="C3294" t="s">
        <v>80</v>
      </c>
      <c r="D3294" t="s">
        <v>83</v>
      </c>
      <c r="E3294" t="s">
        <v>155</v>
      </c>
      <c r="F3294" t="s">
        <v>9515</v>
      </c>
      <c r="G3294" t="s">
        <v>301</v>
      </c>
      <c r="H3294" t="s">
        <v>157</v>
      </c>
      <c r="I3294" t="s">
        <v>136</v>
      </c>
      <c r="J3294" t="s">
        <v>137</v>
      </c>
      <c r="K3294" t="s">
        <v>144</v>
      </c>
      <c r="L3294" t="s">
        <v>9516</v>
      </c>
      <c r="M3294" t="s">
        <v>9517</v>
      </c>
      <c r="N3294">
        <v>1.254444444</v>
      </c>
      <c r="O3294">
        <v>0</v>
      </c>
      <c r="P3294">
        <v>108</v>
      </c>
      <c r="Q3294">
        <v>0</v>
      </c>
      <c r="R3294">
        <v>1</v>
      </c>
      <c r="S3294">
        <v>0</v>
      </c>
      <c r="T3294">
        <v>17</v>
      </c>
      <c r="U3294">
        <v>0</v>
      </c>
      <c r="V3294">
        <v>0</v>
      </c>
      <c r="W3294">
        <v>0</v>
      </c>
      <c r="X3294">
        <v>53.007309595449065</v>
      </c>
      <c r="Y3294">
        <v>0</v>
      </c>
      <c r="Z3294">
        <v>8.7920069626615245</v>
      </c>
      <c r="AA3294">
        <v>0</v>
      </c>
      <c r="AB3294">
        <v>44.704050478635892</v>
      </c>
      <c r="AC3294">
        <v>0</v>
      </c>
      <c r="AD3294">
        <v>0</v>
      </c>
      <c r="AE3294">
        <v>106.50336703674648</v>
      </c>
    </row>
    <row r="3295" spans="1:31" x14ac:dyDescent="0.3">
      <c r="A3295">
        <v>2579847</v>
      </c>
      <c r="B3295">
        <v>1</v>
      </c>
      <c r="C3295" t="s">
        <v>81</v>
      </c>
      <c r="D3295" t="s">
        <v>120</v>
      </c>
      <c r="E3295" t="s">
        <v>147</v>
      </c>
      <c r="F3295" t="s">
        <v>5055</v>
      </c>
      <c r="G3295" t="s">
        <v>134</v>
      </c>
      <c r="H3295" t="s">
        <v>135</v>
      </c>
      <c r="I3295" t="s">
        <v>136</v>
      </c>
      <c r="J3295" t="s">
        <v>137</v>
      </c>
      <c r="K3295" t="s">
        <v>138</v>
      </c>
      <c r="L3295" t="s">
        <v>9518</v>
      </c>
      <c r="M3295" t="s">
        <v>9519</v>
      </c>
      <c r="N3295">
        <v>1.180833333</v>
      </c>
      <c r="O3295">
        <v>2</v>
      </c>
      <c r="P3295">
        <v>93</v>
      </c>
      <c r="Q3295">
        <v>54</v>
      </c>
      <c r="R3295">
        <v>1</v>
      </c>
      <c r="S3295">
        <v>10</v>
      </c>
      <c r="T3295">
        <v>7</v>
      </c>
      <c r="U3295">
        <v>0</v>
      </c>
      <c r="V3295">
        <v>0</v>
      </c>
      <c r="W3295">
        <v>0.36566714208000001</v>
      </c>
      <c r="X3295">
        <v>25.452916628248495</v>
      </c>
      <c r="Y3295">
        <v>176.6265442882021</v>
      </c>
      <c r="Z3295">
        <v>2.8072103027799999E-3</v>
      </c>
      <c r="AA3295">
        <v>23.634208781317124</v>
      </c>
      <c r="AB3295">
        <v>3.9993677726942374</v>
      </c>
      <c r="AC3295">
        <v>0</v>
      </c>
      <c r="AD3295">
        <v>0</v>
      </c>
      <c r="AE3295">
        <v>230.08151182284473</v>
      </c>
    </row>
    <row r="3296" spans="1:31" x14ac:dyDescent="0.3">
      <c r="A3296">
        <v>2580216</v>
      </c>
      <c r="B3296">
        <v>1</v>
      </c>
      <c r="C3296" t="s">
        <v>80</v>
      </c>
      <c r="D3296" t="s">
        <v>98</v>
      </c>
      <c r="E3296" t="s">
        <v>171</v>
      </c>
      <c r="F3296" t="s">
        <v>9520</v>
      </c>
      <c r="G3296" t="s">
        <v>190</v>
      </c>
      <c r="H3296" t="s">
        <v>157</v>
      </c>
      <c r="I3296" t="s">
        <v>136</v>
      </c>
      <c r="J3296" t="s">
        <v>137</v>
      </c>
      <c r="K3296" t="s">
        <v>138</v>
      </c>
      <c r="L3296" t="s">
        <v>9521</v>
      </c>
      <c r="M3296" t="s">
        <v>9522</v>
      </c>
      <c r="N3296">
        <v>1.0866666659999999</v>
      </c>
      <c r="O3296">
        <v>0</v>
      </c>
      <c r="P3296">
        <v>1</v>
      </c>
      <c r="Q3296">
        <v>0</v>
      </c>
      <c r="R3296">
        <v>12</v>
      </c>
      <c r="S3296">
        <v>0</v>
      </c>
      <c r="T3296">
        <v>1</v>
      </c>
      <c r="U3296">
        <v>0</v>
      </c>
      <c r="V3296">
        <v>0</v>
      </c>
      <c r="W3296">
        <v>0</v>
      </c>
      <c r="X3296">
        <v>0.38142676641366752</v>
      </c>
      <c r="Y3296">
        <v>0</v>
      </c>
      <c r="Z3296">
        <v>46.180212489518389</v>
      </c>
      <c r="AA3296">
        <v>0</v>
      </c>
      <c r="AB3296">
        <v>16.501662102794331</v>
      </c>
      <c r="AC3296">
        <v>0</v>
      </c>
      <c r="AD3296">
        <v>0</v>
      </c>
      <c r="AE3296">
        <v>63.063301358726392</v>
      </c>
    </row>
    <row r="3297" spans="1:31" x14ac:dyDescent="0.3">
      <c r="A3297">
        <v>2579887</v>
      </c>
      <c r="B3297">
        <v>1</v>
      </c>
      <c r="C3297" t="s">
        <v>80</v>
      </c>
      <c r="D3297" t="s">
        <v>97</v>
      </c>
      <c r="E3297" t="s">
        <v>141</v>
      </c>
      <c r="F3297" t="s">
        <v>6232</v>
      </c>
      <c r="G3297" t="s">
        <v>134</v>
      </c>
      <c r="H3297" t="s">
        <v>135</v>
      </c>
      <c r="I3297" t="s">
        <v>136</v>
      </c>
      <c r="J3297" t="s">
        <v>137</v>
      </c>
      <c r="K3297" t="s">
        <v>138</v>
      </c>
      <c r="L3297" t="s">
        <v>9523</v>
      </c>
      <c r="M3297" t="s">
        <v>9524</v>
      </c>
      <c r="N3297">
        <v>1.0580555549999999</v>
      </c>
      <c r="O3297">
        <v>0</v>
      </c>
      <c r="P3297">
        <v>136</v>
      </c>
      <c r="Q3297">
        <v>0</v>
      </c>
      <c r="R3297">
        <v>253</v>
      </c>
      <c r="S3297">
        <v>2</v>
      </c>
      <c r="T3297">
        <v>73</v>
      </c>
      <c r="U3297">
        <v>0</v>
      </c>
      <c r="V3297">
        <v>0</v>
      </c>
      <c r="W3297">
        <v>0</v>
      </c>
      <c r="X3297">
        <v>60.117704563228585</v>
      </c>
      <c r="Y3297">
        <v>0</v>
      </c>
      <c r="Z3297">
        <v>101.51987873299468</v>
      </c>
      <c r="AA3297">
        <v>17.888542716776449</v>
      </c>
      <c r="AB3297">
        <v>88.858311324987682</v>
      </c>
      <c r="AC3297">
        <v>0</v>
      </c>
      <c r="AD3297">
        <v>0</v>
      </c>
      <c r="AE3297">
        <v>268.38443733798738</v>
      </c>
    </row>
    <row r="3298" spans="1:31" x14ac:dyDescent="0.3">
      <c r="A3298">
        <v>2580053</v>
      </c>
      <c r="B3298">
        <v>1</v>
      </c>
      <c r="C3298" t="s">
        <v>80</v>
      </c>
      <c r="D3298" t="s">
        <v>103</v>
      </c>
      <c r="E3298" t="s">
        <v>184</v>
      </c>
      <c r="F3298" t="s">
        <v>9525</v>
      </c>
      <c r="G3298" t="s">
        <v>1218</v>
      </c>
      <c r="H3298" t="s">
        <v>135</v>
      </c>
      <c r="I3298" t="s">
        <v>136</v>
      </c>
      <c r="J3298" t="s">
        <v>137</v>
      </c>
      <c r="K3298" t="s">
        <v>138</v>
      </c>
      <c r="L3298" t="s">
        <v>9526</v>
      </c>
      <c r="M3298" t="s">
        <v>9527</v>
      </c>
      <c r="N3298">
        <v>2.434722222</v>
      </c>
      <c r="O3298">
        <v>0</v>
      </c>
      <c r="P3298">
        <v>2</v>
      </c>
      <c r="Q3298">
        <v>0</v>
      </c>
      <c r="R3298">
        <v>12</v>
      </c>
      <c r="S3298">
        <v>0</v>
      </c>
      <c r="T3298">
        <v>5</v>
      </c>
      <c r="U3298">
        <v>0</v>
      </c>
      <c r="V3298">
        <v>0</v>
      </c>
      <c r="W3298">
        <v>0</v>
      </c>
      <c r="X3298">
        <v>1.3754889192800235</v>
      </c>
      <c r="Y3298">
        <v>0</v>
      </c>
      <c r="Z3298">
        <v>44.549889775575693</v>
      </c>
      <c r="AA3298">
        <v>0</v>
      </c>
      <c r="AB3298">
        <v>18.221154842428955</v>
      </c>
      <c r="AC3298">
        <v>0</v>
      </c>
      <c r="AD3298">
        <v>0</v>
      </c>
      <c r="AE3298">
        <v>64.146533537284668</v>
      </c>
    </row>
    <row r="3299" spans="1:31" x14ac:dyDescent="0.3">
      <c r="A3299">
        <v>2580402</v>
      </c>
      <c r="B3299">
        <v>1</v>
      </c>
      <c r="C3299" t="s">
        <v>80</v>
      </c>
      <c r="D3299" t="s">
        <v>98</v>
      </c>
      <c r="E3299" t="s">
        <v>171</v>
      </c>
      <c r="F3299" t="s">
        <v>9528</v>
      </c>
      <c r="G3299" t="s">
        <v>190</v>
      </c>
      <c r="H3299" t="s">
        <v>157</v>
      </c>
      <c r="I3299" t="s">
        <v>136</v>
      </c>
      <c r="J3299" t="s">
        <v>137</v>
      </c>
      <c r="K3299" t="s">
        <v>138</v>
      </c>
      <c r="L3299" t="s">
        <v>9529</v>
      </c>
      <c r="M3299" t="s">
        <v>9530</v>
      </c>
      <c r="N3299">
        <v>1.503055555</v>
      </c>
      <c r="O3299">
        <v>0</v>
      </c>
      <c r="P3299">
        <v>11</v>
      </c>
      <c r="Q3299">
        <v>0</v>
      </c>
      <c r="R3299">
        <v>5</v>
      </c>
      <c r="S3299">
        <v>0</v>
      </c>
      <c r="T3299">
        <v>7</v>
      </c>
      <c r="U3299">
        <v>0</v>
      </c>
      <c r="V3299">
        <v>0</v>
      </c>
      <c r="W3299">
        <v>0</v>
      </c>
      <c r="X3299">
        <v>5.3406112783064028</v>
      </c>
      <c r="Y3299">
        <v>0</v>
      </c>
      <c r="Z3299">
        <v>6.6870747612628865</v>
      </c>
      <c r="AA3299">
        <v>0</v>
      </c>
      <c r="AB3299">
        <v>7.5051157522952465</v>
      </c>
      <c r="AC3299">
        <v>0</v>
      </c>
      <c r="AD3299">
        <v>0</v>
      </c>
      <c r="AE3299">
        <v>19.532801791864536</v>
      </c>
    </row>
    <row r="3300" spans="1:31" x14ac:dyDescent="0.3">
      <c r="A3300">
        <v>2580173</v>
      </c>
      <c r="B3300">
        <v>1</v>
      </c>
      <c r="C3300" t="s">
        <v>80</v>
      </c>
      <c r="D3300" t="s">
        <v>105</v>
      </c>
      <c r="E3300" t="s">
        <v>147</v>
      </c>
      <c r="F3300" t="s">
        <v>9531</v>
      </c>
      <c r="G3300" t="s">
        <v>134</v>
      </c>
      <c r="H3300" t="s">
        <v>135</v>
      </c>
      <c r="I3300" t="s">
        <v>136</v>
      </c>
      <c r="J3300" t="s">
        <v>137</v>
      </c>
      <c r="K3300" t="s">
        <v>138</v>
      </c>
      <c r="L3300" t="s">
        <v>9532</v>
      </c>
      <c r="M3300" t="s">
        <v>9533</v>
      </c>
      <c r="N3300">
        <v>0.41916666600000002</v>
      </c>
      <c r="O3300">
        <v>6</v>
      </c>
      <c r="P3300">
        <v>691</v>
      </c>
      <c r="Q3300">
        <v>13</v>
      </c>
      <c r="R3300">
        <v>91</v>
      </c>
      <c r="S3300">
        <v>16</v>
      </c>
      <c r="T3300">
        <v>76</v>
      </c>
      <c r="U3300">
        <v>0</v>
      </c>
      <c r="V3300">
        <v>0</v>
      </c>
      <c r="W3300">
        <v>1.0379519675952</v>
      </c>
      <c r="X3300">
        <v>44.795133148119696</v>
      </c>
      <c r="Y3300">
        <v>36.616834605186725</v>
      </c>
      <c r="Z3300">
        <v>15.158046340151763</v>
      </c>
      <c r="AA3300">
        <v>4.8439384605960667</v>
      </c>
      <c r="AB3300">
        <v>19.688439018741573</v>
      </c>
      <c r="AC3300">
        <v>0</v>
      </c>
      <c r="AD3300">
        <v>0</v>
      </c>
      <c r="AE3300">
        <v>122.14034354039103</v>
      </c>
    </row>
    <row r="3301" spans="1:31" x14ac:dyDescent="0.3">
      <c r="A3301">
        <v>2580259</v>
      </c>
      <c r="B3301">
        <v>1</v>
      </c>
      <c r="C3301" t="s">
        <v>80</v>
      </c>
      <c r="D3301" t="s">
        <v>105</v>
      </c>
      <c r="E3301" t="s">
        <v>147</v>
      </c>
      <c r="F3301" t="s">
        <v>148</v>
      </c>
      <c r="G3301" t="s">
        <v>134</v>
      </c>
      <c r="H3301" t="s">
        <v>135</v>
      </c>
      <c r="I3301" t="s">
        <v>136</v>
      </c>
      <c r="J3301" t="s">
        <v>137</v>
      </c>
      <c r="K3301" t="s">
        <v>138</v>
      </c>
      <c r="L3301" t="s">
        <v>9534</v>
      </c>
      <c r="M3301" t="s">
        <v>9535</v>
      </c>
      <c r="N3301">
        <v>0.34111111100000002</v>
      </c>
      <c r="O3301">
        <v>3</v>
      </c>
      <c r="P3301">
        <v>139</v>
      </c>
      <c r="Q3301">
        <v>9</v>
      </c>
      <c r="R3301">
        <v>6</v>
      </c>
      <c r="S3301">
        <v>5</v>
      </c>
      <c r="T3301">
        <v>13</v>
      </c>
      <c r="U3301">
        <v>0</v>
      </c>
      <c r="V3301">
        <v>0</v>
      </c>
      <c r="W3301">
        <v>0.30266394491964005</v>
      </c>
      <c r="X3301">
        <v>7.0076449730425825</v>
      </c>
      <c r="Y3301">
        <v>4.5387893696610666</v>
      </c>
      <c r="Z3301">
        <v>1.0862814595057599</v>
      </c>
      <c r="AA3301">
        <v>2.4448871570976904</v>
      </c>
      <c r="AB3301">
        <v>4.5782510219766541</v>
      </c>
      <c r="AC3301">
        <v>0</v>
      </c>
      <c r="AD3301">
        <v>0</v>
      </c>
      <c r="AE3301">
        <v>19.958517926203392</v>
      </c>
    </row>
    <row r="3302" spans="1:31" x14ac:dyDescent="0.3">
      <c r="A3302">
        <v>2580345</v>
      </c>
      <c r="B3302">
        <v>1</v>
      </c>
      <c r="C3302" t="s">
        <v>81</v>
      </c>
      <c r="D3302" t="s">
        <v>127</v>
      </c>
      <c r="E3302" t="s">
        <v>155</v>
      </c>
      <c r="F3302" t="s">
        <v>9536</v>
      </c>
      <c r="G3302" t="s">
        <v>190</v>
      </c>
      <c r="H3302" t="s">
        <v>157</v>
      </c>
      <c r="I3302" t="s">
        <v>136</v>
      </c>
      <c r="J3302" t="s">
        <v>137</v>
      </c>
      <c r="K3302" t="s">
        <v>138</v>
      </c>
      <c r="L3302" t="s">
        <v>9537</v>
      </c>
      <c r="M3302" t="s">
        <v>9538</v>
      </c>
      <c r="N3302">
        <v>3.065555555</v>
      </c>
      <c r="O3302">
        <v>0</v>
      </c>
      <c r="P3302">
        <v>167</v>
      </c>
      <c r="Q3302">
        <v>0</v>
      </c>
      <c r="R3302">
        <v>0</v>
      </c>
      <c r="S3302">
        <v>0</v>
      </c>
      <c r="T3302">
        <v>6</v>
      </c>
      <c r="U3302">
        <v>0</v>
      </c>
      <c r="V3302">
        <v>0</v>
      </c>
      <c r="W3302">
        <v>0</v>
      </c>
      <c r="X3302">
        <v>43.723317074929255</v>
      </c>
      <c r="Y3302">
        <v>0</v>
      </c>
      <c r="Z3302">
        <v>0</v>
      </c>
      <c r="AA3302">
        <v>0</v>
      </c>
      <c r="AB3302">
        <v>2.6726895005490134</v>
      </c>
      <c r="AC3302">
        <v>0</v>
      </c>
      <c r="AD3302">
        <v>0</v>
      </c>
      <c r="AE3302">
        <v>46.396006575478268</v>
      </c>
    </row>
    <row r="3303" spans="1:31" x14ac:dyDescent="0.3">
      <c r="A3303">
        <v>2580322</v>
      </c>
      <c r="B3303">
        <v>1</v>
      </c>
      <c r="C3303" t="s">
        <v>80</v>
      </c>
      <c r="D3303" t="s">
        <v>88</v>
      </c>
      <c r="E3303" t="s">
        <v>166</v>
      </c>
      <c r="F3303" t="s">
        <v>9539</v>
      </c>
      <c r="G3303" t="s">
        <v>181</v>
      </c>
      <c r="H3303" t="s">
        <v>157</v>
      </c>
      <c r="I3303" t="s">
        <v>136</v>
      </c>
      <c r="J3303" t="s">
        <v>137</v>
      </c>
      <c r="K3303" t="s">
        <v>138</v>
      </c>
      <c r="L3303" t="s">
        <v>9540</v>
      </c>
      <c r="M3303" t="s">
        <v>9541</v>
      </c>
      <c r="N3303">
        <v>4.0652777770000004</v>
      </c>
      <c r="O3303">
        <v>0</v>
      </c>
      <c r="P3303">
        <v>1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1.7085451044011399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1.7085451044011399</v>
      </c>
    </row>
    <row r="3304" spans="1:31" x14ac:dyDescent="0.3">
      <c r="A3304">
        <v>2580136</v>
      </c>
      <c r="B3304">
        <v>1</v>
      </c>
      <c r="C3304" t="s">
        <v>81</v>
      </c>
      <c r="D3304" t="s">
        <v>124</v>
      </c>
      <c r="E3304" t="s">
        <v>141</v>
      </c>
      <c r="F3304" t="s">
        <v>9542</v>
      </c>
      <c r="G3304" t="s">
        <v>134</v>
      </c>
      <c r="H3304" t="s">
        <v>135</v>
      </c>
      <c r="I3304" t="s">
        <v>136</v>
      </c>
      <c r="J3304" t="s">
        <v>137</v>
      </c>
      <c r="K3304" t="s">
        <v>138</v>
      </c>
      <c r="L3304" t="s">
        <v>9543</v>
      </c>
      <c r="M3304" t="s">
        <v>9544</v>
      </c>
      <c r="N3304">
        <v>2.4927777770000001</v>
      </c>
      <c r="O3304">
        <v>2</v>
      </c>
      <c r="P3304">
        <v>183</v>
      </c>
      <c r="Q3304">
        <v>38</v>
      </c>
      <c r="R3304">
        <v>128</v>
      </c>
      <c r="S3304">
        <v>14</v>
      </c>
      <c r="T3304">
        <v>21</v>
      </c>
      <c r="U3304">
        <v>1</v>
      </c>
      <c r="V3304">
        <v>0</v>
      </c>
      <c r="W3304">
        <v>2.82284973482176</v>
      </c>
      <c r="X3304">
        <v>58.02681385404118</v>
      </c>
      <c r="Y3304">
        <v>126.13072239517905</v>
      </c>
      <c r="Z3304">
        <v>353.06898724847355</v>
      </c>
      <c r="AA3304">
        <v>93.145007010606747</v>
      </c>
      <c r="AB3304">
        <v>21.104082110664624</v>
      </c>
      <c r="AC3304">
        <v>1.9247730957107334</v>
      </c>
      <c r="AD3304">
        <v>0</v>
      </c>
      <c r="AE3304">
        <v>656.22323544949768</v>
      </c>
    </row>
    <row r="3305" spans="1:31" x14ac:dyDescent="0.3">
      <c r="A3305">
        <v>2580153</v>
      </c>
      <c r="B3305">
        <v>1</v>
      </c>
      <c r="C3305" t="s">
        <v>80</v>
      </c>
      <c r="D3305" t="s">
        <v>93</v>
      </c>
      <c r="E3305" t="s">
        <v>155</v>
      </c>
      <c r="F3305" t="s">
        <v>9545</v>
      </c>
      <c r="G3305" t="s">
        <v>206</v>
      </c>
      <c r="H3305" t="s">
        <v>157</v>
      </c>
      <c r="I3305" t="s">
        <v>136</v>
      </c>
      <c r="J3305" t="s">
        <v>137</v>
      </c>
      <c r="K3305" t="s">
        <v>138</v>
      </c>
      <c r="L3305" t="s">
        <v>9546</v>
      </c>
      <c r="M3305" t="s">
        <v>9547</v>
      </c>
      <c r="N3305">
        <v>4.0508333329999999</v>
      </c>
      <c r="O3305">
        <v>0</v>
      </c>
      <c r="P3305">
        <v>70</v>
      </c>
      <c r="Q3305">
        <v>0</v>
      </c>
      <c r="R3305">
        <v>2</v>
      </c>
      <c r="S3305">
        <v>0</v>
      </c>
      <c r="T3305">
        <v>7</v>
      </c>
      <c r="U3305">
        <v>0</v>
      </c>
      <c r="V3305">
        <v>0</v>
      </c>
      <c r="W3305">
        <v>0</v>
      </c>
      <c r="X3305">
        <v>34.983500190743172</v>
      </c>
      <c r="Y3305">
        <v>0</v>
      </c>
      <c r="Z3305">
        <v>0.21805209473453252</v>
      </c>
      <c r="AA3305">
        <v>0</v>
      </c>
      <c r="AB3305">
        <v>6.8559528612572409</v>
      </c>
      <c r="AC3305">
        <v>0</v>
      </c>
      <c r="AD3305">
        <v>0</v>
      </c>
      <c r="AE3305">
        <v>42.057505146734947</v>
      </c>
    </row>
    <row r="3306" spans="1:31" x14ac:dyDescent="0.3">
      <c r="A3306">
        <v>2580090</v>
      </c>
      <c r="B3306">
        <v>1</v>
      </c>
      <c r="C3306" t="s">
        <v>81</v>
      </c>
      <c r="D3306" t="s">
        <v>121</v>
      </c>
      <c r="E3306" t="s">
        <v>147</v>
      </c>
      <c r="F3306" t="s">
        <v>746</v>
      </c>
      <c r="G3306" t="s">
        <v>134</v>
      </c>
      <c r="H3306" t="s">
        <v>135</v>
      </c>
      <c r="I3306" t="s">
        <v>136</v>
      </c>
      <c r="J3306" t="s">
        <v>137</v>
      </c>
      <c r="K3306" t="s">
        <v>138</v>
      </c>
      <c r="L3306" t="s">
        <v>9548</v>
      </c>
      <c r="M3306" t="s">
        <v>9549</v>
      </c>
      <c r="N3306">
        <v>0.123611111</v>
      </c>
      <c r="O3306">
        <v>4</v>
      </c>
      <c r="P3306">
        <v>719</v>
      </c>
      <c r="Q3306">
        <v>0</v>
      </c>
      <c r="R3306">
        <v>12</v>
      </c>
      <c r="S3306">
        <v>0</v>
      </c>
      <c r="T3306">
        <v>48</v>
      </c>
      <c r="U3306">
        <v>0</v>
      </c>
      <c r="V3306">
        <v>0</v>
      </c>
      <c r="W3306">
        <v>0.11436699360000001</v>
      </c>
      <c r="X3306">
        <v>9.0662367271201401</v>
      </c>
      <c r="Y3306">
        <v>0</v>
      </c>
      <c r="Z3306">
        <v>0.41785768727712508</v>
      </c>
      <c r="AA3306">
        <v>0</v>
      </c>
      <c r="AB3306">
        <v>1.7153073104984526</v>
      </c>
      <c r="AC3306">
        <v>0</v>
      </c>
      <c r="AD3306">
        <v>0</v>
      </c>
      <c r="AE3306">
        <v>11.313768718495718</v>
      </c>
    </row>
    <row r="3307" spans="1:31" x14ac:dyDescent="0.3">
      <c r="A3307">
        <v>2579844</v>
      </c>
      <c r="B3307">
        <v>1</v>
      </c>
      <c r="C3307" t="s">
        <v>81</v>
      </c>
      <c r="D3307" t="s">
        <v>118</v>
      </c>
      <c r="E3307" t="s">
        <v>166</v>
      </c>
      <c r="F3307" t="s">
        <v>9550</v>
      </c>
      <c r="G3307" t="s">
        <v>198</v>
      </c>
      <c r="H3307" t="s">
        <v>157</v>
      </c>
      <c r="I3307" t="s">
        <v>136</v>
      </c>
      <c r="J3307" t="s">
        <v>137</v>
      </c>
      <c r="K3307" t="s">
        <v>138</v>
      </c>
      <c r="L3307" t="s">
        <v>9551</v>
      </c>
      <c r="M3307" t="s">
        <v>9552</v>
      </c>
      <c r="N3307">
        <v>0.569722222</v>
      </c>
      <c r="O3307">
        <v>0</v>
      </c>
      <c r="P3307">
        <v>1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0.93216566880974261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0.93216566880974261</v>
      </c>
    </row>
    <row r="3308" spans="1:31" x14ac:dyDescent="0.3">
      <c r="A3308">
        <v>2580236</v>
      </c>
      <c r="B3308">
        <v>1</v>
      </c>
      <c r="C3308" t="s">
        <v>81</v>
      </c>
      <c r="D3308" t="s">
        <v>120</v>
      </c>
      <c r="E3308" t="s">
        <v>147</v>
      </c>
      <c r="F3308" t="s">
        <v>6877</v>
      </c>
      <c r="G3308" t="s">
        <v>134</v>
      </c>
      <c r="H3308" t="s">
        <v>135</v>
      </c>
      <c r="I3308" t="s">
        <v>136</v>
      </c>
      <c r="J3308" t="s">
        <v>137</v>
      </c>
      <c r="K3308" t="s">
        <v>138</v>
      </c>
      <c r="L3308" t="s">
        <v>9553</v>
      </c>
      <c r="M3308" t="s">
        <v>9554</v>
      </c>
      <c r="N3308">
        <v>0.755833333</v>
      </c>
      <c r="O3308">
        <v>1</v>
      </c>
      <c r="P3308">
        <v>135</v>
      </c>
      <c r="Q3308">
        <v>36</v>
      </c>
      <c r="R3308">
        <v>11</v>
      </c>
      <c r="S3308">
        <v>1</v>
      </c>
      <c r="T3308">
        <v>20</v>
      </c>
      <c r="U3308">
        <v>0</v>
      </c>
      <c r="V3308">
        <v>0</v>
      </c>
      <c r="W3308">
        <v>0</v>
      </c>
      <c r="X3308">
        <v>16.027296257171287</v>
      </c>
      <c r="Y3308">
        <v>46.769056286437078</v>
      </c>
      <c r="Z3308">
        <v>15.404994582501521</v>
      </c>
      <c r="AA3308">
        <v>0.18534770958189004</v>
      </c>
      <c r="AB3308">
        <v>4.7586148337420209</v>
      </c>
      <c r="AC3308">
        <v>0</v>
      </c>
      <c r="AD3308">
        <v>0</v>
      </c>
      <c r="AE3308">
        <v>83.145309669433786</v>
      </c>
    </row>
    <row r="3309" spans="1:31" x14ac:dyDescent="0.3">
      <c r="A3309">
        <v>2580385</v>
      </c>
      <c r="B3309">
        <v>1</v>
      </c>
      <c r="C3309" t="s">
        <v>81</v>
      </c>
      <c r="D3309" t="s">
        <v>127</v>
      </c>
      <c r="E3309" t="s">
        <v>184</v>
      </c>
      <c r="F3309" t="s">
        <v>9555</v>
      </c>
      <c r="G3309" t="s">
        <v>149</v>
      </c>
      <c r="H3309" t="s">
        <v>135</v>
      </c>
      <c r="I3309" t="s">
        <v>136</v>
      </c>
      <c r="J3309" t="s">
        <v>137</v>
      </c>
      <c r="K3309" t="s">
        <v>138</v>
      </c>
      <c r="L3309" t="s">
        <v>9556</v>
      </c>
      <c r="M3309" t="s">
        <v>9557</v>
      </c>
      <c r="N3309">
        <v>3.685277777</v>
      </c>
      <c r="O3309">
        <v>1</v>
      </c>
      <c r="P3309">
        <v>0</v>
      </c>
      <c r="Q3309">
        <v>3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1.8480141207653458</v>
      </c>
      <c r="X3309">
        <v>0</v>
      </c>
      <c r="Y3309">
        <v>15.252017550454452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17.100031671219799</v>
      </c>
    </row>
    <row r="3310" spans="1:31" x14ac:dyDescent="0.3">
      <c r="A3310">
        <v>2579798</v>
      </c>
      <c r="B3310">
        <v>1</v>
      </c>
      <c r="C3310" t="s">
        <v>81</v>
      </c>
      <c r="D3310" t="s">
        <v>127</v>
      </c>
      <c r="E3310" t="s">
        <v>141</v>
      </c>
      <c r="F3310" t="s">
        <v>5135</v>
      </c>
      <c r="G3310" t="s">
        <v>134</v>
      </c>
      <c r="H3310" t="s">
        <v>135</v>
      </c>
      <c r="I3310" t="s">
        <v>136</v>
      </c>
      <c r="J3310" t="s">
        <v>137</v>
      </c>
      <c r="K3310" t="s">
        <v>138</v>
      </c>
      <c r="L3310" t="s">
        <v>9558</v>
      </c>
      <c r="M3310" t="s">
        <v>9559</v>
      </c>
      <c r="N3310">
        <v>0.10777777700000001</v>
      </c>
      <c r="O3310">
        <v>0</v>
      </c>
      <c r="P3310">
        <v>0</v>
      </c>
      <c r="Q3310">
        <v>0</v>
      </c>
      <c r="R3310">
        <v>0</v>
      </c>
      <c r="S3310">
        <v>2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194.43115707768501</v>
      </c>
      <c r="AB3310">
        <v>0</v>
      </c>
      <c r="AC3310">
        <v>0</v>
      </c>
      <c r="AD3310">
        <v>0</v>
      </c>
      <c r="AE3310">
        <v>194.43115707768501</v>
      </c>
    </row>
    <row r="3311" spans="1:31" x14ac:dyDescent="0.3">
      <c r="A3311">
        <v>2580239</v>
      </c>
      <c r="B3311">
        <v>1</v>
      </c>
      <c r="C3311" t="s">
        <v>80</v>
      </c>
      <c r="D3311" t="s">
        <v>101</v>
      </c>
      <c r="E3311" t="s">
        <v>171</v>
      </c>
      <c r="F3311" t="s">
        <v>7084</v>
      </c>
      <c r="G3311" t="s">
        <v>190</v>
      </c>
      <c r="H3311" t="s">
        <v>157</v>
      </c>
      <c r="I3311" t="s">
        <v>136</v>
      </c>
      <c r="J3311" t="s">
        <v>137</v>
      </c>
      <c r="K3311" t="s">
        <v>138</v>
      </c>
      <c r="L3311" t="s">
        <v>9560</v>
      </c>
      <c r="M3311" t="s">
        <v>9561</v>
      </c>
      <c r="N3311">
        <v>0.86611111100000004</v>
      </c>
      <c r="O3311">
        <v>0</v>
      </c>
      <c r="P3311">
        <v>27</v>
      </c>
      <c r="Q3311">
        <v>0</v>
      </c>
      <c r="R3311">
        <v>0</v>
      </c>
      <c r="S3311">
        <v>0</v>
      </c>
      <c r="T3311">
        <v>7</v>
      </c>
      <c r="U3311">
        <v>0</v>
      </c>
      <c r="V3311">
        <v>0</v>
      </c>
      <c r="W3311">
        <v>0</v>
      </c>
      <c r="X3311">
        <v>12.521151365020039</v>
      </c>
      <c r="Y3311">
        <v>0</v>
      </c>
      <c r="Z3311">
        <v>0</v>
      </c>
      <c r="AA3311">
        <v>0</v>
      </c>
      <c r="AB3311">
        <v>6.3617053498724916</v>
      </c>
      <c r="AC3311">
        <v>0</v>
      </c>
      <c r="AD3311">
        <v>0</v>
      </c>
      <c r="AE3311">
        <v>18.882856714892529</v>
      </c>
    </row>
    <row r="3312" spans="1:31" x14ac:dyDescent="0.3">
      <c r="A3312">
        <v>2579784</v>
      </c>
      <c r="B3312">
        <v>1</v>
      </c>
      <c r="C3312" t="s">
        <v>80</v>
      </c>
      <c r="D3312" t="s">
        <v>96</v>
      </c>
      <c r="E3312" t="s">
        <v>184</v>
      </c>
      <c r="F3312" t="s">
        <v>9562</v>
      </c>
      <c r="G3312" t="s">
        <v>134</v>
      </c>
      <c r="H3312" t="s">
        <v>135</v>
      </c>
      <c r="I3312" t="s">
        <v>136</v>
      </c>
      <c r="J3312" t="s">
        <v>137</v>
      </c>
      <c r="K3312" t="s">
        <v>138</v>
      </c>
      <c r="L3312" t="s">
        <v>9563</v>
      </c>
      <c r="M3312" t="s">
        <v>9564</v>
      </c>
      <c r="N3312">
        <v>0.76944444400000001</v>
      </c>
      <c r="O3312">
        <v>0</v>
      </c>
      <c r="P3312">
        <v>1370</v>
      </c>
      <c r="Q3312">
        <v>0</v>
      </c>
      <c r="R3312">
        <v>5</v>
      </c>
      <c r="S3312">
        <v>3</v>
      </c>
      <c r="T3312">
        <v>112</v>
      </c>
      <c r="U3312">
        <v>0</v>
      </c>
      <c r="V3312">
        <v>0</v>
      </c>
      <c r="W3312">
        <v>0</v>
      </c>
      <c r="X3312">
        <v>261.89991697308631</v>
      </c>
      <c r="Y3312">
        <v>0</v>
      </c>
      <c r="Z3312">
        <v>0.12811566753292999</v>
      </c>
      <c r="AA3312">
        <v>50.841349511319869</v>
      </c>
      <c r="AB3312">
        <v>66.383303876914098</v>
      </c>
      <c r="AC3312">
        <v>0</v>
      </c>
      <c r="AD3312">
        <v>0</v>
      </c>
      <c r="AE3312">
        <v>379.25268602885325</v>
      </c>
    </row>
    <row r="3313" spans="1:31" x14ac:dyDescent="0.3">
      <c r="A3313">
        <v>2579927</v>
      </c>
      <c r="B3313">
        <v>1</v>
      </c>
      <c r="C3313" t="s">
        <v>80</v>
      </c>
      <c r="D3313" t="s">
        <v>103</v>
      </c>
      <c r="E3313" t="s">
        <v>147</v>
      </c>
      <c r="F3313" t="s">
        <v>9565</v>
      </c>
      <c r="G3313" t="s">
        <v>301</v>
      </c>
      <c r="H3313" t="s">
        <v>135</v>
      </c>
      <c r="I3313" t="s">
        <v>136</v>
      </c>
      <c r="J3313" t="s">
        <v>137</v>
      </c>
      <c r="K3313" t="s">
        <v>144</v>
      </c>
      <c r="L3313" t="s">
        <v>9566</v>
      </c>
      <c r="M3313" t="s">
        <v>9567</v>
      </c>
      <c r="N3313">
        <v>7.5177777770000001</v>
      </c>
      <c r="O3313">
        <v>0</v>
      </c>
      <c r="P3313">
        <v>0</v>
      </c>
      <c r="Q3313">
        <v>2</v>
      </c>
      <c r="R3313">
        <v>0</v>
      </c>
      <c r="S3313">
        <v>4</v>
      </c>
      <c r="T3313">
        <v>37</v>
      </c>
      <c r="U3313">
        <v>9</v>
      </c>
      <c r="V3313">
        <v>7</v>
      </c>
      <c r="W3313">
        <v>0</v>
      </c>
      <c r="X3313">
        <v>0</v>
      </c>
      <c r="Y3313">
        <v>16.305164573753476</v>
      </c>
      <c r="Z3313">
        <v>0</v>
      </c>
      <c r="AA3313">
        <v>791.73040761228151</v>
      </c>
      <c r="AB3313">
        <v>518.19861256206059</v>
      </c>
      <c r="AC3313">
        <v>15110.650510325417</v>
      </c>
      <c r="AD3313">
        <v>793.08598052852244</v>
      </c>
      <c r="AE3313">
        <v>17229.970675602035</v>
      </c>
    </row>
    <row r="3314" spans="1:31" x14ac:dyDescent="0.3">
      <c r="A3314">
        <v>2580113</v>
      </c>
      <c r="B3314">
        <v>1</v>
      </c>
      <c r="C3314" t="s">
        <v>80</v>
      </c>
      <c r="D3314" t="s">
        <v>103</v>
      </c>
      <c r="E3314" t="s">
        <v>184</v>
      </c>
      <c r="F3314" t="s">
        <v>9568</v>
      </c>
      <c r="G3314" t="s">
        <v>149</v>
      </c>
      <c r="H3314" t="s">
        <v>135</v>
      </c>
      <c r="I3314" t="s">
        <v>136</v>
      </c>
      <c r="J3314" t="s">
        <v>137</v>
      </c>
      <c r="K3314" t="s">
        <v>138</v>
      </c>
      <c r="L3314" t="s">
        <v>9569</v>
      </c>
      <c r="M3314" t="s">
        <v>9570</v>
      </c>
      <c r="N3314">
        <v>5.2086111109999997</v>
      </c>
      <c r="O3314">
        <v>0</v>
      </c>
      <c r="P3314">
        <v>0</v>
      </c>
      <c r="Q3314">
        <v>0</v>
      </c>
      <c r="R3314">
        <v>13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105.99952048526083</v>
      </c>
      <c r="AA3314">
        <v>0</v>
      </c>
      <c r="AB3314">
        <v>0</v>
      </c>
      <c r="AC3314">
        <v>0</v>
      </c>
      <c r="AD3314">
        <v>0</v>
      </c>
      <c r="AE3314">
        <v>105.99952048526083</v>
      </c>
    </row>
    <row r="3315" spans="1:31" x14ac:dyDescent="0.3">
      <c r="A3315">
        <v>2580062</v>
      </c>
      <c r="B3315">
        <v>1</v>
      </c>
      <c r="C3315" t="s">
        <v>80</v>
      </c>
      <c r="D3315" t="s">
        <v>91</v>
      </c>
      <c r="E3315" t="s">
        <v>184</v>
      </c>
      <c r="F3315" t="s">
        <v>9571</v>
      </c>
      <c r="G3315" t="s">
        <v>149</v>
      </c>
      <c r="H3315" t="s">
        <v>135</v>
      </c>
      <c r="I3315" t="s">
        <v>136</v>
      </c>
      <c r="J3315" t="s">
        <v>137</v>
      </c>
      <c r="K3315" t="s">
        <v>138</v>
      </c>
      <c r="L3315" t="s">
        <v>9572</v>
      </c>
      <c r="M3315" t="s">
        <v>9573</v>
      </c>
      <c r="N3315">
        <v>2.0858333330000001</v>
      </c>
      <c r="O3315">
        <v>0</v>
      </c>
      <c r="P3315">
        <v>0</v>
      </c>
      <c r="Q3315">
        <v>0</v>
      </c>
      <c r="R3315">
        <v>10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40.4076386894032</v>
      </c>
      <c r="AA3315">
        <v>0</v>
      </c>
      <c r="AB3315">
        <v>0</v>
      </c>
      <c r="AC3315">
        <v>0</v>
      </c>
      <c r="AD3315">
        <v>0</v>
      </c>
      <c r="AE3315">
        <v>40.4076386894032</v>
      </c>
    </row>
    <row r="3316" spans="1:31" x14ac:dyDescent="0.3">
      <c r="A3316">
        <v>2580016</v>
      </c>
      <c r="B3316">
        <v>1</v>
      </c>
      <c r="C3316" t="s">
        <v>80</v>
      </c>
      <c r="D3316" t="s">
        <v>97</v>
      </c>
      <c r="E3316" t="s">
        <v>147</v>
      </c>
      <c r="F3316" t="s">
        <v>4538</v>
      </c>
      <c r="G3316" t="s">
        <v>134</v>
      </c>
      <c r="H3316" t="s">
        <v>135</v>
      </c>
      <c r="I3316" t="s">
        <v>136</v>
      </c>
      <c r="J3316" t="s">
        <v>137</v>
      </c>
      <c r="K3316" t="s">
        <v>138</v>
      </c>
      <c r="L3316" t="s">
        <v>9574</v>
      </c>
      <c r="M3316" t="s">
        <v>9575</v>
      </c>
      <c r="N3316">
        <v>0.47472222200000003</v>
      </c>
      <c r="O3316">
        <v>12</v>
      </c>
      <c r="P3316">
        <v>705</v>
      </c>
      <c r="Q3316">
        <v>10</v>
      </c>
      <c r="R3316">
        <v>100</v>
      </c>
      <c r="S3316">
        <v>16</v>
      </c>
      <c r="T3316">
        <v>137</v>
      </c>
      <c r="U3316">
        <v>0</v>
      </c>
      <c r="V3316">
        <v>1</v>
      </c>
      <c r="W3316">
        <v>20.650079024994074</v>
      </c>
      <c r="X3316">
        <v>73.485985764251893</v>
      </c>
      <c r="Y3316">
        <v>6.0410034309595808</v>
      </c>
      <c r="Z3316">
        <v>17.237304418881738</v>
      </c>
      <c r="AA3316">
        <v>41.144109386913676</v>
      </c>
      <c r="AB3316">
        <v>50.8080197043803</v>
      </c>
      <c r="AC3316">
        <v>0</v>
      </c>
      <c r="AD3316">
        <v>4.4007667224572504</v>
      </c>
      <c r="AE3316">
        <v>213.76726845283849</v>
      </c>
    </row>
    <row r="3317" spans="1:31" x14ac:dyDescent="0.3">
      <c r="A3317">
        <v>2580039</v>
      </c>
      <c r="B3317">
        <v>1</v>
      </c>
      <c r="C3317" t="s">
        <v>80</v>
      </c>
      <c r="D3317" t="s">
        <v>104</v>
      </c>
      <c r="E3317" t="s">
        <v>184</v>
      </c>
      <c r="F3317" t="s">
        <v>7955</v>
      </c>
      <c r="G3317" t="s">
        <v>134</v>
      </c>
      <c r="H3317" t="s">
        <v>135</v>
      </c>
      <c r="I3317" t="s">
        <v>136</v>
      </c>
      <c r="J3317" t="s">
        <v>137</v>
      </c>
      <c r="K3317" t="s">
        <v>138</v>
      </c>
      <c r="L3317" t="s">
        <v>9576</v>
      </c>
      <c r="M3317" t="s">
        <v>9577</v>
      </c>
      <c r="N3317">
        <v>0.77444444400000001</v>
      </c>
      <c r="O3317">
        <v>0</v>
      </c>
      <c r="P3317">
        <v>0</v>
      </c>
      <c r="Q3317">
        <v>0</v>
      </c>
      <c r="R3317">
        <v>0</v>
      </c>
      <c r="S3317">
        <v>1</v>
      </c>
      <c r="T3317">
        <v>0</v>
      </c>
      <c r="U3317">
        <v>2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1.0856000786216666</v>
      </c>
      <c r="AB3317">
        <v>0</v>
      </c>
      <c r="AC3317">
        <v>777.72031444733454</v>
      </c>
      <c r="AD3317">
        <v>0</v>
      </c>
      <c r="AE3317">
        <v>778.80591452595615</v>
      </c>
    </row>
    <row r="3318" spans="1:31" x14ac:dyDescent="0.3">
      <c r="A3318">
        <v>2580371</v>
      </c>
      <c r="B3318">
        <v>1</v>
      </c>
      <c r="C3318" t="s">
        <v>80</v>
      </c>
      <c r="D3318" t="s">
        <v>108</v>
      </c>
      <c r="E3318" t="s">
        <v>171</v>
      </c>
      <c r="F3318" t="s">
        <v>9578</v>
      </c>
      <c r="G3318" t="s">
        <v>1208</v>
      </c>
      <c r="H3318" t="s">
        <v>157</v>
      </c>
      <c r="I3318" t="s">
        <v>136</v>
      </c>
      <c r="J3318" t="s">
        <v>137</v>
      </c>
      <c r="K3318" t="s">
        <v>138</v>
      </c>
      <c r="L3318" t="s">
        <v>9579</v>
      </c>
      <c r="M3318" t="s">
        <v>9580</v>
      </c>
      <c r="N3318">
        <v>2.0447222219999999</v>
      </c>
      <c r="O3318">
        <v>0</v>
      </c>
      <c r="P3318">
        <v>23</v>
      </c>
      <c r="Q3318">
        <v>0</v>
      </c>
      <c r="R3318">
        <v>1</v>
      </c>
      <c r="S3318">
        <v>0</v>
      </c>
      <c r="T3318">
        <v>2</v>
      </c>
      <c r="U3318">
        <v>0</v>
      </c>
      <c r="V3318">
        <v>0</v>
      </c>
      <c r="W3318">
        <v>0</v>
      </c>
      <c r="X3318">
        <v>9.7935606367898291</v>
      </c>
      <c r="Y3318">
        <v>0</v>
      </c>
      <c r="Z3318">
        <v>0.60690577746077912</v>
      </c>
      <c r="AA3318">
        <v>0</v>
      </c>
      <c r="AB3318">
        <v>2.6540730605641292</v>
      </c>
      <c r="AC3318">
        <v>0</v>
      </c>
      <c r="AD3318">
        <v>0</v>
      </c>
      <c r="AE3318">
        <v>13.054539474814739</v>
      </c>
    </row>
    <row r="3319" spans="1:31" x14ac:dyDescent="0.3">
      <c r="A3319">
        <v>2580208</v>
      </c>
      <c r="B3319">
        <v>1</v>
      </c>
      <c r="C3319" t="s">
        <v>81</v>
      </c>
      <c r="D3319" t="s">
        <v>119</v>
      </c>
      <c r="E3319" t="s">
        <v>171</v>
      </c>
      <c r="F3319" t="s">
        <v>9581</v>
      </c>
      <c r="G3319" t="s">
        <v>190</v>
      </c>
      <c r="H3319" t="s">
        <v>157</v>
      </c>
      <c r="I3319" t="s">
        <v>136</v>
      </c>
      <c r="J3319" t="s">
        <v>137</v>
      </c>
      <c r="K3319" t="s">
        <v>138</v>
      </c>
      <c r="L3319" t="s">
        <v>9582</v>
      </c>
      <c r="M3319" t="s">
        <v>9583</v>
      </c>
      <c r="N3319">
        <v>1.511111111</v>
      </c>
      <c r="O3319">
        <v>0</v>
      </c>
      <c r="P3319">
        <v>1</v>
      </c>
      <c r="Q3319">
        <v>0</v>
      </c>
      <c r="R3319">
        <v>2</v>
      </c>
      <c r="S3319">
        <v>0</v>
      </c>
      <c r="T3319">
        <v>1</v>
      </c>
      <c r="U3319">
        <v>0</v>
      </c>
      <c r="V3319">
        <v>0</v>
      </c>
      <c r="W3319">
        <v>0</v>
      </c>
      <c r="X3319">
        <v>8.6061366594533339E-2</v>
      </c>
      <c r="Y3319">
        <v>0</v>
      </c>
      <c r="Z3319">
        <v>4.0041135056436801</v>
      </c>
      <c r="AA3319">
        <v>0</v>
      </c>
      <c r="AB3319">
        <v>0.53675955145364007</v>
      </c>
      <c r="AC3319">
        <v>0</v>
      </c>
      <c r="AD3319">
        <v>0</v>
      </c>
      <c r="AE3319">
        <v>4.6269344236918535</v>
      </c>
    </row>
    <row r="3320" spans="1:31" x14ac:dyDescent="0.3">
      <c r="A3320">
        <v>2579807</v>
      </c>
      <c r="B3320">
        <v>1</v>
      </c>
      <c r="C3320" t="s">
        <v>80</v>
      </c>
      <c r="D3320" t="s">
        <v>92</v>
      </c>
      <c r="E3320" t="s">
        <v>155</v>
      </c>
      <c r="F3320" t="s">
        <v>9584</v>
      </c>
      <c r="G3320" t="s">
        <v>202</v>
      </c>
      <c r="H3320" t="s">
        <v>157</v>
      </c>
      <c r="I3320" t="s">
        <v>136</v>
      </c>
      <c r="J3320" t="s">
        <v>137</v>
      </c>
      <c r="K3320" t="s">
        <v>138</v>
      </c>
      <c r="L3320" t="s">
        <v>9585</v>
      </c>
      <c r="M3320" t="s">
        <v>9586</v>
      </c>
      <c r="N3320">
        <v>0.330555555</v>
      </c>
      <c r="O3320">
        <v>0</v>
      </c>
      <c r="P3320">
        <v>152</v>
      </c>
      <c r="Q3320">
        <v>0</v>
      </c>
      <c r="R3320">
        <v>0</v>
      </c>
      <c r="S3320">
        <v>0</v>
      </c>
      <c r="T3320">
        <v>11</v>
      </c>
      <c r="U3320">
        <v>0</v>
      </c>
      <c r="V3320">
        <v>0</v>
      </c>
      <c r="W3320">
        <v>0</v>
      </c>
      <c r="X3320">
        <v>6.8106486243300797</v>
      </c>
      <c r="Y3320">
        <v>0</v>
      </c>
      <c r="Z3320">
        <v>0</v>
      </c>
      <c r="AA3320">
        <v>0</v>
      </c>
      <c r="AB3320">
        <v>3.1029793192159998</v>
      </c>
      <c r="AC3320">
        <v>0</v>
      </c>
      <c r="AD3320">
        <v>0</v>
      </c>
      <c r="AE3320">
        <v>9.9136279435460786</v>
      </c>
    </row>
    <row r="3321" spans="1:31" x14ac:dyDescent="0.3">
      <c r="A3321">
        <v>2579853</v>
      </c>
      <c r="B3321">
        <v>1</v>
      </c>
      <c r="C3321" t="s">
        <v>80</v>
      </c>
      <c r="D3321" t="s">
        <v>108</v>
      </c>
      <c r="E3321" t="s">
        <v>147</v>
      </c>
      <c r="F3321" t="s">
        <v>9587</v>
      </c>
      <c r="G3321" t="s">
        <v>134</v>
      </c>
      <c r="H3321" t="s">
        <v>135</v>
      </c>
      <c r="I3321" t="s">
        <v>136</v>
      </c>
      <c r="J3321" t="s">
        <v>137</v>
      </c>
      <c r="K3321" t="s">
        <v>138</v>
      </c>
      <c r="L3321" t="s">
        <v>9588</v>
      </c>
      <c r="M3321" t="s">
        <v>9589</v>
      </c>
      <c r="N3321">
        <v>0.96583333299999996</v>
      </c>
      <c r="O3321">
        <v>0</v>
      </c>
      <c r="P3321">
        <v>314</v>
      </c>
      <c r="Q3321">
        <v>2</v>
      </c>
      <c r="R3321">
        <v>119</v>
      </c>
      <c r="S3321">
        <v>4</v>
      </c>
      <c r="T3321">
        <v>105</v>
      </c>
      <c r="U3321">
        <v>0</v>
      </c>
      <c r="V3321">
        <v>0</v>
      </c>
      <c r="W3321">
        <v>0</v>
      </c>
      <c r="X3321">
        <v>43.903351816217082</v>
      </c>
      <c r="Y3321">
        <v>7.2553214449314005</v>
      </c>
      <c r="Z3321">
        <v>220.8095191348948</v>
      </c>
      <c r="AA3321">
        <v>9.5655949372211868</v>
      </c>
      <c r="AB3321">
        <v>53.106207955150353</v>
      </c>
      <c r="AC3321">
        <v>0</v>
      </c>
      <c r="AD3321">
        <v>0</v>
      </c>
      <c r="AE3321">
        <v>334.63999528841481</v>
      </c>
    </row>
    <row r="3322" spans="1:31" x14ac:dyDescent="0.3">
      <c r="A3322">
        <v>2580102</v>
      </c>
      <c r="B3322">
        <v>1</v>
      </c>
      <c r="C3322" t="s">
        <v>80</v>
      </c>
      <c r="D3322" t="s">
        <v>90</v>
      </c>
      <c r="E3322" t="s">
        <v>171</v>
      </c>
      <c r="F3322" t="s">
        <v>9590</v>
      </c>
      <c r="G3322" t="s">
        <v>311</v>
      </c>
      <c r="H3322" t="s">
        <v>157</v>
      </c>
      <c r="I3322" t="s">
        <v>136</v>
      </c>
      <c r="J3322" t="s">
        <v>3</v>
      </c>
      <c r="K3322" t="s">
        <v>138</v>
      </c>
      <c r="L3322" t="s">
        <v>9591</v>
      </c>
      <c r="M3322" t="s">
        <v>9592</v>
      </c>
      <c r="N3322">
        <v>6.9030555549999999</v>
      </c>
      <c r="O3322">
        <v>0</v>
      </c>
      <c r="P3322">
        <v>72</v>
      </c>
      <c r="Q3322">
        <v>0</v>
      </c>
      <c r="R3322">
        <v>0</v>
      </c>
      <c r="S3322">
        <v>0</v>
      </c>
      <c r="T3322">
        <v>1</v>
      </c>
      <c r="U3322">
        <v>0</v>
      </c>
      <c r="V3322">
        <v>0</v>
      </c>
      <c r="W3322">
        <v>0</v>
      </c>
      <c r="X3322">
        <v>98.607833713148125</v>
      </c>
      <c r="Y3322">
        <v>0</v>
      </c>
      <c r="Z3322">
        <v>0</v>
      </c>
      <c r="AA3322">
        <v>0</v>
      </c>
      <c r="AB3322">
        <v>10.923482681796667</v>
      </c>
      <c r="AC3322">
        <v>0</v>
      </c>
      <c r="AD3322">
        <v>0</v>
      </c>
      <c r="AE3322">
        <v>109.5313163949448</v>
      </c>
    </row>
    <row r="3323" spans="1:31" x14ac:dyDescent="0.3">
      <c r="A3323">
        <v>2580248</v>
      </c>
      <c r="B3323">
        <v>1</v>
      </c>
      <c r="C3323" t="s">
        <v>80</v>
      </c>
      <c r="D3323" t="s">
        <v>83</v>
      </c>
      <c r="E3323" t="s">
        <v>147</v>
      </c>
      <c r="F3323" t="s">
        <v>6407</v>
      </c>
      <c r="G3323" t="s">
        <v>134</v>
      </c>
      <c r="H3323" t="s">
        <v>135</v>
      </c>
      <c r="I3323" t="s">
        <v>136</v>
      </c>
      <c r="J3323" t="s">
        <v>137</v>
      </c>
      <c r="K3323" t="s">
        <v>138</v>
      </c>
      <c r="L3323" t="s">
        <v>9593</v>
      </c>
      <c r="M3323" t="s">
        <v>9594</v>
      </c>
      <c r="N3323">
        <v>0.19388888800000001</v>
      </c>
      <c r="O3323">
        <v>0</v>
      </c>
      <c r="P3323">
        <v>1</v>
      </c>
      <c r="Q3323">
        <v>0</v>
      </c>
      <c r="R3323">
        <v>0</v>
      </c>
      <c r="S3323">
        <v>7</v>
      </c>
      <c r="T3323">
        <v>21</v>
      </c>
      <c r="U3323">
        <v>4</v>
      </c>
      <c r="V3323">
        <v>4</v>
      </c>
      <c r="W3323">
        <v>0</v>
      </c>
      <c r="X3323">
        <v>8.0367992316556669E-2</v>
      </c>
      <c r="Y3323">
        <v>0</v>
      </c>
      <c r="Z3323">
        <v>0</v>
      </c>
      <c r="AA3323">
        <v>4.8503467649589265</v>
      </c>
      <c r="AB3323">
        <v>20.683621821282944</v>
      </c>
      <c r="AC3323">
        <v>4.3074948448305515</v>
      </c>
      <c r="AD3323">
        <v>5.7802653483683777</v>
      </c>
      <c r="AE3323">
        <v>35.702096771757354</v>
      </c>
    </row>
    <row r="3324" spans="1:31" x14ac:dyDescent="0.3">
      <c r="A3324">
        <v>2579979</v>
      </c>
      <c r="B3324">
        <v>1</v>
      </c>
      <c r="C3324" t="s">
        <v>80</v>
      </c>
      <c r="D3324" t="s">
        <v>99</v>
      </c>
      <c r="E3324" t="s">
        <v>155</v>
      </c>
      <c r="F3324" t="s">
        <v>9595</v>
      </c>
      <c r="G3324" t="s">
        <v>301</v>
      </c>
      <c r="H3324" t="s">
        <v>157</v>
      </c>
      <c r="I3324" t="s">
        <v>136</v>
      </c>
      <c r="J3324" t="s">
        <v>137</v>
      </c>
      <c r="K3324" t="s">
        <v>144</v>
      </c>
      <c r="L3324" t="s">
        <v>9596</v>
      </c>
      <c r="M3324" t="s">
        <v>9597</v>
      </c>
      <c r="N3324">
        <v>6.5655555550000004</v>
      </c>
      <c r="O3324">
        <v>0</v>
      </c>
      <c r="P3324">
        <v>250</v>
      </c>
      <c r="Q3324">
        <v>0</v>
      </c>
      <c r="R3324">
        <v>2</v>
      </c>
      <c r="S3324">
        <v>0</v>
      </c>
      <c r="T3324">
        <v>56</v>
      </c>
      <c r="U3324">
        <v>0</v>
      </c>
      <c r="V3324">
        <v>0</v>
      </c>
      <c r="W3324">
        <v>0</v>
      </c>
      <c r="X3324">
        <v>312.46170361693834</v>
      </c>
      <c r="Y3324">
        <v>0</v>
      </c>
      <c r="Z3324">
        <v>3.6368292061851806</v>
      </c>
      <c r="AA3324">
        <v>0</v>
      </c>
      <c r="AB3324">
        <v>694.60759191825173</v>
      </c>
      <c r="AC3324">
        <v>0</v>
      </c>
      <c r="AD3324">
        <v>0</v>
      </c>
      <c r="AE3324">
        <v>1010.7061247413752</v>
      </c>
    </row>
    <row r="3325" spans="1:31" x14ac:dyDescent="0.3">
      <c r="A3325">
        <v>2579953</v>
      </c>
      <c r="B3325">
        <v>1</v>
      </c>
      <c r="C3325" t="s">
        <v>80</v>
      </c>
      <c r="D3325" t="s">
        <v>104</v>
      </c>
      <c r="E3325" t="s">
        <v>141</v>
      </c>
      <c r="F3325" t="s">
        <v>9598</v>
      </c>
      <c r="G3325" t="s">
        <v>134</v>
      </c>
      <c r="H3325" t="s">
        <v>135</v>
      </c>
      <c r="I3325" t="s">
        <v>136</v>
      </c>
      <c r="J3325" t="s">
        <v>137</v>
      </c>
      <c r="K3325" t="s">
        <v>138</v>
      </c>
      <c r="L3325" t="s">
        <v>9599</v>
      </c>
      <c r="M3325" t="s">
        <v>9600</v>
      </c>
      <c r="N3325">
        <v>0.59</v>
      </c>
      <c r="O3325">
        <v>1</v>
      </c>
      <c r="P3325">
        <v>427</v>
      </c>
      <c r="Q3325">
        <v>2</v>
      </c>
      <c r="R3325">
        <v>15</v>
      </c>
      <c r="S3325">
        <v>0</v>
      </c>
      <c r="T3325">
        <v>33</v>
      </c>
      <c r="U3325">
        <v>0</v>
      </c>
      <c r="V3325">
        <v>0</v>
      </c>
      <c r="W3325">
        <v>0.71351856225313337</v>
      </c>
      <c r="X3325">
        <v>52.294747710096239</v>
      </c>
      <c r="Y3325">
        <v>0.41534061263799998</v>
      </c>
      <c r="Z3325">
        <v>1.4307537938124602</v>
      </c>
      <c r="AA3325">
        <v>0</v>
      </c>
      <c r="AB3325">
        <v>10.131485512216209</v>
      </c>
      <c r="AC3325">
        <v>0</v>
      </c>
      <c r="AD3325">
        <v>0</v>
      </c>
      <c r="AE3325">
        <v>64.985846191016037</v>
      </c>
    </row>
    <row r="3326" spans="1:31" x14ac:dyDescent="0.3">
      <c r="A3326">
        <v>2579810</v>
      </c>
      <c r="B3326">
        <v>1</v>
      </c>
      <c r="C3326" t="s">
        <v>80</v>
      </c>
      <c r="D3326" t="s">
        <v>83</v>
      </c>
      <c r="E3326" t="s">
        <v>166</v>
      </c>
      <c r="F3326" t="s">
        <v>4586</v>
      </c>
      <c r="G3326" t="s">
        <v>198</v>
      </c>
      <c r="H3326" t="s">
        <v>157</v>
      </c>
      <c r="I3326" t="s">
        <v>136</v>
      </c>
      <c r="J3326" t="s">
        <v>137</v>
      </c>
      <c r="K3326" t="s">
        <v>138</v>
      </c>
      <c r="L3326" t="s">
        <v>9601</v>
      </c>
      <c r="M3326" t="s">
        <v>9602</v>
      </c>
      <c r="N3326">
        <v>0.71499999999999997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1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6.0199656240609594</v>
      </c>
      <c r="AE3326">
        <v>6.0199656240609594</v>
      </c>
    </row>
    <row r="3327" spans="1:31" x14ac:dyDescent="0.3">
      <c r="A3327">
        <v>2579910</v>
      </c>
      <c r="B3327">
        <v>1</v>
      </c>
      <c r="C3327" t="s">
        <v>80</v>
      </c>
      <c r="D3327" t="s">
        <v>94</v>
      </c>
      <c r="E3327" t="s">
        <v>132</v>
      </c>
      <c r="F3327" t="s">
        <v>9603</v>
      </c>
      <c r="G3327" t="s">
        <v>194</v>
      </c>
      <c r="H3327" t="s">
        <v>135</v>
      </c>
      <c r="I3327" t="s">
        <v>136</v>
      </c>
      <c r="J3327" t="s">
        <v>137</v>
      </c>
      <c r="K3327" t="s">
        <v>144</v>
      </c>
      <c r="L3327" t="s">
        <v>9604</v>
      </c>
      <c r="M3327" t="s">
        <v>9605</v>
      </c>
      <c r="N3327">
        <v>6.2144444439999997</v>
      </c>
      <c r="O3327">
        <v>6</v>
      </c>
      <c r="P3327">
        <v>61</v>
      </c>
      <c r="Q3327">
        <v>43</v>
      </c>
      <c r="R3327">
        <v>156</v>
      </c>
      <c r="S3327">
        <v>6</v>
      </c>
      <c r="T3327">
        <v>56</v>
      </c>
      <c r="U3327">
        <v>2</v>
      </c>
      <c r="V3327">
        <v>0</v>
      </c>
      <c r="W3327">
        <v>11.779823237425108</v>
      </c>
      <c r="X3327">
        <v>95.167896290163171</v>
      </c>
      <c r="Y3327">
        <v>190.75198156685653</v>
      </c>
      <c r="Z3327">
        <v>778.68415596545435</v>
      </c>
      <c r="AA3327">
        <v>58.938829864012078</v>
      </c>
      <c r="AB3327">
        <v>245.41208610955616</v>
      </c>
      <c r="AC3327">
        <v>307.13869554926873</v>
      </c>
      <c r="AD3327">
        <v>0</v>
      </c>
      <c r="AE3327">
        <v>1687.8734685827362</v>
      </c>
    </row>
    <row r="3328" spans="1:31" x14ac:dyDescent="0.3">
      <c r="A3328">
        <v>2579973</v>
      </c>
      <c r="B3328">
        <v>1</v>
      </c>
      <c r="C3328" t="s">
        <v>80</v>
      </c>
      <c r="D3328" t="s">
        <v>110</v>
      </c>
      <c r="E3328" t="s">
        <v>175</v>
      </c>
      <c r="F3328" t="s">
        <v>9606</v>
      </c>
      <c r="G3328" t="s">
        <v>311</v>
      </c>
      <c r="H3328" t="s">
        <v>157</v>
      </c>
      <c r="I3328" t="s">
        <v>136</v>
      </c>
      <c r="J3328" t="s">
        <v>3</v>
      </c>
      <c r="K3328" t="s">
        <v>138</v>
      </c>
      <c r="L3328" t="s">
        <v>9607</v>
      </c>
      <c r="M3328" t="s">
        <v>9608</v>
      </c>
      <c r="N3328">
        <v>2.542777777</v>
      </c>
      <c r="O3328">
        <v>0</v>
      </c>
      <c r="P3328">
        <v>158</v>
      </c>
      <c r="Q3328">
        <v>0</v>
      </c>
      <c r="R3328">
        <v>0</v>
      </c>
      <c r="S3328">
        <v>0</v>
      </c>
      <c r="T3328">
        <v>7</v>
      </c>
      <c r="U3328">
        <v>0</v>
      </c>
      <c r="V3328">
        <v>0</v>
      </c>
      <c r="W3328">
        <v>0</v>
      </c>
      <c r="X3328">
        <v>77.243841031216817</v>
      </c>
      <c r="Y3328">
        <v>0</v>
      </c>
      <c r="Z3328">
        <v>0</v>
      </c>
      <c r="AA3328">
        <v>0</v>
      </c>
      <c r="AB3328">
        <v>13.33556948681411</v>
      </c>
      <c r="AC3328">
        <v>0</v>
      </c>
      <c r="AD3328">
        <v>0</v>
      </c>
      <c r="AE3328">
        <v>90.579410518030926</v>
      </c>
    </row>
    <row r="3329" spans="1:31" x14ac:dyDescent="0.3">
      <c r="A3329">
        <v>2580079</v>
      </c>
      <c r="B3329">
        <v>1</v>
      </c>
      <c r="C3329" t="s">
        <v>80</v>
      </c>
      <c r="D3329" t="s">
        <v>96</v>
      </c>
      <c r="E3329" t="s">
        <v>166</v>
      </c>
      <c r="F3329" t="s">
        <v>9609</v>
      </c>
      <c r="G3329" t="s">
        <v>168</v>
      </c>
      <c r="H3329" t="s">
        <v>157</v>
      </c>
      <c r="I3329" t="s">
        <v>136</v>
      </c>
      <c r="J3329" t="s">
        <v>137</v>
      </c>
      <c r="K3329" t="s">
        <v>138</v>
      </c>
      <c r="L3329" t="s">
        <v>9610</v>
      </c>
      <c r="M3329" t="s">
        <v>9611</v>
      </c>
      <c r="N3329">
        <v>1.639444444</v>
      </c>
      <c r="O3329">
        <v>0</v>
      </c>
      <c r="P3329">
        <v>1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0.48062038079336505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0.48062038079336505</v>
      </c>
    </row>
    <row r="3330" spans="1:31" x14ac:dyDescent="0.3">
      <c r="A3330">
        <v>2580271</v>
      </c>
      <c r="B3330">
        <v>1</v>
      </c>
      <c r="C3330" t="s">
        <v>80</v>
      </c>
      <c r="D3330" t="s">
        <v>83</v>
      </c>
      <c r="E3330" t="s">
        <v>184</v>
      </c>
      <c r="F3330" t="s">
        <v>6013</v>
      </c>
      <c r="G3330" t="s">
        <v>134</v>
      </c>
      <c r="H3330" t="s">
        <v>135</v>
      </c>
      <c r="I3330" t="s">
        <v>136</v>
      </c>
      <c r="J3330" t="s">
        <v>137</v>
      </c>
      <c r="K3330" t="s">
        <v>138</v>
      </c>
      <c r="L3330" t="s">
        <v>9612</v>
      </c>
      <c r="M3330" t="s">
        <v>9613</v>
      </c>
      <c r="N3330">
        <v>0.90111111099999996</v>
      </c>
      <c r="O3330">
        <v>0</v>
      </c>
      <c r="P3330">
        <v>3168</v>
      </c>
      <c r="Q3330">
        <v>1</v>
      </c>
      <c r="R3330">
        <v>3</v>
      </c>
      <c r="S3330">
        <v>14</v>
      </c>
      <c r="T3330">
        <v>1365</v>
      </c>
      <c r="U3330">
        <v>7</v>
      </c>
      <c r="V3330">
        <v>45</v>
      </c>
      <c r="W3330">
        <v>0</v>
      </c>
      <c r="X3330">
        <v>583.64431791137645</v>
      </c>
      <c r="Y3330">
        <v>181.25931882266198</v>
      </c>
      <c r="Z3330">
        <v>1.9519518096281268</v>
      </c>
      <c r="AA3330">
        <v>84.397955487881376</v>
      </c>
      <c r="AB3330">
        <v>1096.1970458539643</v>
      </c>
      <c r="AC3330">
        <v>139.64152281434821</v>
      </c>
      <c r="AD3330">
        <v>394.43308723334059</v>
      </c>
      <c r="AE3330">
        <v>2481.5251999332013</v>
      </c>
    </row>
    <row r="3331" spans="1:31" x14ac:dyDescent="0.3">
      <c r="A3331">
        <v>2579830</v>
      </c>
      <c r="B3331">
        <v>1</v>
      </c>
      <c r="C3331" t="s">
        <v>80</v>
      </c>
      <c r="D3331" t="s">
        <v>97</v>
      </c>
      <c r="E3331" t="s">
        <v>141</v>
      </c>
      <c r="F3331" t="s">
        <v>8280</v>
      </c>
      <c r="G3331" t="s">
        <v>134</v>
      </c>
      <c r="H3331" t="s">
        <v>135</v>
      </c>
      <c r="I3331" t="s">
        <v>136</v>
      </c>
      <c r="J3331" t="s">
        <v>137</v>
      </c>
      <c r="K3331" t="s">
        <v>138</v>
      </c>
      <c r="L3331" t="s">
        <v>9614</v>
      </c>
      <c r="M3331" t="s">
        <v>9615</v>
      </c>
      <c r="N3331">
        <v>0.42527777700000002</v>
      </c>
      <c r="O3331">
        <v>10</v>
      </c>
      <c r="P3331">
        <v>5562</v>
      </c>
      <c r="Q3331">
        <v>5</v>
      </c>
      <c r="R3331">
        <v>529</v>
      </c>
      <c r="S3331">
        <v>40</v>
      </c>
      <c r="T3331">
        <v>1273</v>
      </c>
      <c r="U3331">
        <v>5</v>
      </c>
      <c r="V3331">
        <v>1</v>
      </c>
      <c r="W3331">
        <v>68.435103528203769</v>
      </c>
      <c r="X3331">
        <v>545.45895885090772</v>
      </c>
      <c r="Y3331">
        <v>4.79805828850923</v>
      </c>
      <c r="Z3331">
        <v>78.318105075812554</v>
      </c>
      <c r="AA3331">
        <v>163.43071841440772</v>
      </c>
      <c r="AB3331">
        <v>297.33877131973196</v>
      </c>
      <c r="AC3331">
        <v>25.493581371219946</v>
      </c>
      <c r="AD3331">
        <v>3.2028806829315943</v>
      </c>
      <c r="AE3331">
        <v>1186.4761775317245</v>
      </c>
    </row>
    <row r="3332" spans="1:31" x14ac:dyDescent="0.3">
      <c r="A3332">
        <v>2579916</v>
      </c>
      <c r="B3332">
        <v>1</v>
      </c>
      <c r="C3332" t="s">
        <v>80</v>
      </c>
      <c r="D3332" t="s">
        <v>104</v>
      </c>
      <c r="E3332" t="s">
        <v>147</v>
      </c>
      <c r="F3332" t="s">
        <v>2890</v>
      </c>
      <c r="G3332" t="s">
        <v>194</v>
      </c>
      <c r="H3332" t="s">
        <v>135</v>
      </c>
      <c r="I3332" t="s">
        <v>136</v>
      </c>
      <c r="J3332" t="s">
        <v>137</v>
      </c>
      <c r="K3332" t="s">
        <v>144</v>
      </c>
      <c r="L3332" t="s">
        <v>9616</v>
      </c>
      <c r="M3332" t="s">
        <v>9617</v>
      </c>
      <c r="N3332">
        <v>6.5327777769999997</v>
      </c>
      <c r="O3332">
        <v>3</v>
      </c>
      <c r="P3332">
        <v>217</v>
      </c>
      <c r="Q3332">
        <v>19</v>
      </c>
      <c r="R3332">
        <v>246</v>
      </c>
      <c r="S3332">
        <v>15</v>
      </c>
      <c r="T3332">
        <v>82</v>
      </c>
      <c r="U3332">
        <v>4</v>
      </c>
      <c r="V3332">
        <v>0</v>
      </c>
      <c r="W3332">
        <v>128.35688865597373</v>
      </c>
      <c r="X3332">
        <v>508.98290101664304</v>
      </c>
      <c r="Y3332">
        <v>101.96106235840475</v>
      </c>
      <c r="Z3332">
        <v>1133.7457238041575</v>
      </c>
      <c r="AA3332">
        <v>438.68651383015941</v>
      </c>
      <c r="AB3332">
        <v>507.10811732754149</v>
      </c>
      <c r="AC3332">
        <v>1168.5883668931026</v>
      </c>
      <c r="AD3332">
        <v>0</v>
      </c>
      <c r="AE3332">
        <v>3987.4295738859828</v>
      </c>
    </row>
    <row r="3333" spans="1:31" x14ac:dyDescent="0.3">
      <c r="A3333">
        <v>2580265</v>
      </c>
      <c r="B3333">
        <v>1</v>
      </c>
      <c r="C3333" t="s">
        <v>81</v>
      </c>
      <c r="D3333" t="s">
        <v>113</v>
      </c>
      <c r="E3333" t="s">
        <v>171</v>
      </c>
      <c r="F3333" t="s">
        <v>9618</v>
      </c>
      <c r="G3333" t="s">
        <v>229</v>
      </c>
      <c r="H3333" t="s">
        <v>157</v>
      </c>
      <c r="I3333" t="s">
        <v>136</v>
      </c>
      <c r="J3333" t="s">
        <v>137</v>
      </c>
      <c r="K3333" t="s">
        <v>138</v>
      </c>
      <c r="L3333" t="s">
        <v>9619</v>
      </c>
      <c r="M3333" t="s">
        <v>9620</v>
      </c>
      <c r="N3333">
        <v>3.116666666</v>
      </c>
      <c r="O3333">
        <v>0</v>
      </c>
      <c r="P3333">
        <v>6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2.1915957894686504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2.1915957894686504</v>
      </c>
    </row>
    <row r="3334" spans="1:31" x14ac:dyDescent="0.3">
      <c r="A3334">
        <v>2579873</v>
      </c>
      <c r="B3334">
        <v>1</v>
      </c>
      <c r="C3334" t="s">
        <v>80</v>
      </c>
      <c r="D3334" t="s">
        <v>107</v>
      </c>
      <c r="E3334" t="s">
        <v>155</v>
      </c>
      <c r="F3334" t="s">
        <v>9621</v>
      </c>
      <c r="G3334" t="s">
        <v>190</v>
      </c>
      <c r="H3334" t="s">
        <v>157</v>
      </c>
      <c r="I3334" t="s">
        <v>136</v>
      </c>
      <c r="J3334" t="s">
        <v>137</v>
      </c>
      <c r="K3334" t="s">
        <v>138</v>
      </c>
      <c r="L3334" t="s">
        <v>9622</v>
      </c>
      <c r="M3334" t="s">
        <v>9623</v>
      </c>
      <c r="N3334">
        <v>3.8430555549999998</v>
      </c>
      <c r="O3334">
        <v>0</v>
      </c>
      <c r="P3334">
        <v>226</v>
      </c>
      <c r="Q3334">
        <v>0</v>
      </c>
      <c r="R3334">
        <v>0</v>
      </c>
      <c r="S3334">
        <v>0</v>
      </c>
      <c r="T3334">
        <v>40</v>
      </c>
      <c r="U3334">
        <v>0</v>
      </c>
      <c r="V3334">
        <v>0</v>
      </c>
      <c r="W3334">
        <v>0</v>
      </c>
      <c r="X3334">
        <v>121.72269206954535</v>
      </c>
      <c r="Y3334">
        <v>0</v>
      </c>
      <c r="Z3334">
        <v>0</v>
      </c>
      <c r="AA3334">
        <v>0</v>
      </c>
      <c r="AB3334">
        <v>84.440548135601389</v>
      </c>
      <c r="AC3334">
        <v>0</v>
      </c>
      <c r="AD3334">
        <v>0</v>
      </c>
      <c r="AE3334">
        <v>206.16324020514674</v>
      </c>
    </row>
    <row r="3335" spans="1:31" x14ac:dyDescent="0.3">
      <c r="A3335">
        <v>2579896</v>
      </c>
      <c r="B3335">
        <v>1</v>
      </c>
      <c r="C3335" t="s">
        <v>80</v>
      </c>
      <c r="D3335" t="s">
        <v>96</v>
      </c>
      <c r="E3335" t="s">
        <v>166</v>
      </c>
      <c r="F3335" t="s">
        <v>9624</v>
      </c>
      <c r="G3335" t="s">
        <v>181</v>
      </c>
      <c r="H3335" t="s">
        <v>157</v>
      </c>
      <c r="I3335" t="s">
        <v>136</v>
      </c>
      <c r="J3335" t="s">
        <v>137</v>
      </c>
      <c r="K3335" t="s">
        <v>138</v>
      </c>
      <c r="L3335" t="s">
        <v>9625</v>
      </c>
      <c r="M3335" t="s">
        <v>9626</v>
      </c>
      <c r="N3335">
        <v>0.92638888799999997</v>
      </c>
      <c r="O3335">
        <v>0</v>
      </c>
      <c r="P3335">
        <v>2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0.30452008239530004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0.30452008239530004</v>
      </c>
    </row>
    <row r="3336" spans="1:31" x14ac:dyDescent="0.3">
      <c r="A3336">
        <v>2580205</v>
      </c>
      <c r="B3336">
        <v>1</v>
      </c>
      <c r="C3336" t="s">
        <v>81</v>
      </c>
      <c r="D3336" t="s">
        <v>128</v>
      </c>
      <c r="E3336" t="s">
        <v>166</v>
      </c>
      <c r="F3336" t="s">
        <v>9627</v>
      </c>
      <c r="G3336" t="s">
        <v>181</v>
      </c>
      <c r="H3336" t="s">
        <v>157</v>
      </c>
      <c r="I3336" t="s">
        <v>136</v>
      </c>
      <c r="J3336" t="s">
        <v>137</v>
      </c>
      <c r="K3336" t="s">
        <v>138</v>
      </c>
      <c r="L3336" t="s">
        <v>9628</v>
      </c>
      <c r="M3336" t="s">
        <v>9629</v>
      </c>
      <c r="N3336">
        <v>4.9444444440000002</v>
      </c>
      <c r="O3336">
        <v>0</v>
      </c>
      <c r="P3336">
        <v>12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10.778796287722592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10.778796287722592</v>
      </c>
    </row>
    <row r="3337" spans="1:31" x14ac:dyDescent="0.3">
      <c r="A3337">
        <v>2580142</v>
      </c>
      <c r="B3337">
        <v>1</v>
      </c>
      <c r="C3337" t="s">
        <v>80</v>
      </c>
      <c r="D3337" t="s">
        <v>84</v>
      </c>
      <c r="E3337" t="s">
        <v>147</v>
      </c>
      <c r="F3337" t="s">
        <v>9630</v>
      </c>
      <c r="G3337" t="s">
        <v>134</v>
      </c>
      <c r="H3337" t="s">
        <v>135</v>
      </c>
      <c r="I3337" t="s">
        <v>136</v>
      </c>
      <c r="J3337" t="s">
        <v>137</v>
      </c>
      <c r="K3337" t="s">
        <v>138</v>
      </c>
      <c r="L3337" t="s">
        <v>9631</v>
      </c>
      <c r="M3337" t="s">
        <v>9632</v>
      </c>
      <c r="N3337">
        <v>7.5833333000000003E-2</v>
      </c>
      <c r="O3337">
        <v>0</v>
      </c>
      <c r="P3337">
        <v>77</v>
      </c>
      <c r="Q3337">
        <v>0</v>
      </c>
      <c r="R3337">
        <v>2</v>
      </c>
      <c r="S3337">
        <v>9</v>
      </c>
      <c r="T3337">
        <v>201</v>
      </c>
      <c r="U3337">
        <v>0</v>
      </c>
      <c r="V3337">
        <v>0</v>
      </c>
      <c r="W3337">
        <v>0</v>
      </c>
      <c r="X3337">
        <v>2.8848315154395148</v>
      </c>
      <c r="Y3337">
        <v>0</v>
      </c>
      <c r="Z3337">
        <v>2.9086877084947504E-2</v>
      </c>
      <c r="AA3337">
        <v>11.485895467987092</v>
      </c>
      <c r="AB3337">
        <v>25.306970990844583</v>
      </c>
      <c r="AC3337">
        <v>0</v>
      </c>
      <c r="AD3337">
        <v>0</v>
      </c>
      <c r="AE3337">
        <v>39.706784851356133</v>
      </c>
    </row>
    <row r="3338" spans="1:31" x14ac:dyDescent="0.3">
      <c r="A3338">
        <v>2580042</v>
      </c>
      <c r="B3338">
        <v>1</v>
      </c>
      <c r="C3338" t="s">
        <v>81</v>
      </c>
      <c r="D3338" t="s">
        <v>119</v>
      </c>
      <c r="E3338" t="s">
        <v>147</v>
      </c>
      <c r="F3338" t="s">
        <v>8233</v>
      </c>
      <c r="G3338" t="s">
        <v>134</v>
      </c>
      <c r="H3338" t="s">
        <v>135</v>
      </c>
      <c r="I3338" t="s">
        <v>136</v>
      </c>
      <c r="J3338" t="s">
        <v>137</v>
      </c>
      <c r="K3338" t="s">
        <v>138</v>
      </c>
      <c r="L3338" t="s">
        <v>9633</v>
      </c>
      <c r="M3338" t="s">
        <v>9634</v>
      </c>
      <c r="N3338">
        <v>0.40861111100000003</v>
      </c>
      <c r="O3338">
        <v>4</v>
      </c>
      <c r="P3338">
        <v>1670</v>
      </c>
      <c r="Q3338">
        <v>125</v>
      </c>
      <c r="R3338">
        <v>404</v>
      </c>
      <c r="S3338">
        <v>6</v>
      </c>
      <c r="T3338">
        <v>79</v>
      </c>
      <c r="U3338">
        <v>0</v>
      </c>
      <c r="V3338">
        <v>0</v>
      </c>
      <c r="W3338">
        <v>0.37814373295999998</v>
      </c>
      <c r="X3338">
        <v>81.84240239056345</v>
      </c>
      <c r="Y3338">
        <v>272.13464916857913</v>
      </c>
      <c r="Z3338">
        <v>640.83629634974045</v>
      </c>
      <c r="AA3338">
        <v>4.6352508877444176</v>
      </c>
      <c r="AB3338">
        <v>24.772003177234275</v>
      </c>
      <c r="AC3338">
        <v>0</v>
      </c>
      <c r="AD3338">
        <v>0</v>
      </c>
      <c r="AE3338">
        <v>1024.5987457068215</v>
      </c>
    </row>
    <row r="3339" spans="1:31" x14ac:dyDescent="0.3">
      <c r="A3339">
        <v>2579850</v>
      </c>
      <c r="B3339">
        <v>1</v>
      </c>
      <c r="C3339" t="s">
        <v>81</v>
      </c>
      <c r="D3339" t="s">
        <v>120</v>
      </c>
      <c r="E3339" t="s">
        <v>184</v>
      </c>
      <c r="F3339" t="s">
        <v>9635</v>
      </c>
      <c r="G3339" t="s">
        <v>134</v>
      </c>
      <c r="H3339" t="s">
        <v>135</v>
      </c>
      <c r="I3339" t="s">
        <v>136</v>
      </c>
      <c r="J3339" t="s">
        <v>137</v>
      </c>
      <c r="K3339" t="s">
        <v>138</v>
      </c>
      <c r="L3339" t="s">
        <v>9636</v>
      </c>
      <c r="M3339" t="s">
        <v>9637</v>
      </c>
      <c r="N3339">
        <v>0.40166666600000001</v>
      </c>
      <c r="O3339">
        <v>0</v>
      </c>
      <c r="P3339">
        <v>0</v>
      </c>
      <c r="Q3339">
        <v>8</v>
      </c>
      <c r="R3339">
        <v>0</v>
      </c>
      <c r="S3339">
        <v>5</v>
      </c>
      <c r="T3339">
        <v>0</v>
      </c>
      <c r="U3339">
        <v>3</v>
      </c>
      <c r="V3339">
        <v>0</v>
      </c>
      <c r="W3339">
        <v>0</v>
      </c>
      <c r="X3339">
        <v>0</v>
      </c>
      <c r="Y3339">
        <v>2.9354018561454001</v>
      </c>
      <c r="Z3339">
        <v>0</v>
      </c>
      <c r="AA3339">
        <v>13.093732722380906</v>
      </c>
      <c r="AB3339">
        <v>0</v>
      </c>
      <c r="AC3339">
        <v>30.574553672817</v>
      </c>
      <c r="AD3339">
        <v>0</v>
      </c>
      <c r="AE3339">
        <v>46.603688251343307</v>
      </c>
    </row>
    <row r="3340" spans="1:31" x14ac:dyDescent="0.3">
      <c r="A3340">
        <v>2579996</v>
      </c>
      <c r="B3340">
        <v>1</v>
      </c>
      <c r="C3340" t="s">
        <v>81</v>
      </c>
      <c r="D3340" t="s">
        <v>127</v>
      </c>
      <c r="E3340" t="s">
        <v>147</v>
      </c>
      <c r="F3340" t="s">
        <v>8487</v>
      </c>
      <c r="G3340" t="s">
        <v>134</v>
      </c>
      <c r="H3340" t="s">
        <v>135</v>
      </c>
      <c r="I3340" t="s">
        <v>136</v>
      </c>
      <c r="J3340" t="s">
        <v>137</v>
      </c>
      <c r="K3340" t="s">
        <v>138</v>
      </c>
      <c r="L3340" t="s">
        <v>9638</v>
      </c>
      <c r="M3340" t="s">
        <v>9639</v>
      </c>
      <c r="N3340">
        <v>2.1305555549999999</v>
      </c>
      <c r="O3340">
        <v>2</v>
      </c>
      <c r="P3340">
        <v>3</v>
      </c>
      <c r="Q3340">
        <v>59</v>
      </c>
      <c r="R3340">
        <v>33</v>
      </c>
      <c r="S3340">
        <v>6</v>
      </c>
      <c r="T3340">
        <v>0</v>
      </c>
      <c r="U3340">
        <v>0</v>
      </c>
      <c r="V3340">
        <v>0</v>
      </c>
      <c r="W3340">
        <v>2.1953518701476997</v>
      </c>
      <c r="X3340">
        <v>4.0144738866166838</v>
      </c>
      <c r="Y3340">
        <v>397.89560953676579</v>
      </c>
      <c r="Z3340">
        <v>370.46539306765618</v>
      </c>
      <c r="AA3340">
        <v>65.184548935016267</v>
      </c>
      <c r="AB3340">
        <v>0</v>
      </c>
      <c r="AC3340">
        <v>0</v>
      </c>
      <c r="AD3340">
        <v>0</v>
      </c>
      <c r="AE3340">
        <v>839.7553772962026</v>
      </c>
    </row>
    <row r="3341" spans="1:31" x14ac:dyDescent="0.3">
      <c r="A3341">
        <v>2580291</v>
      </c>
      <c r="B3341">
        <v>1</v>
      </c>
      <c r="C3341" t="s">
        <v>81</v>
      </c>
      <c r="D3341" t="s">
        <v>117</v>
      </c>
      <c r="E3341" t="s">
        <v>171</v>
      </c>
      <c r="F3341" t="s">
        <v>9640</v>
      </c>
      <c r="G3341" t="s">
        <v>190</v>
      </c>
      <c r="H3341" t="s">
        <v>157</v>
      </c>
      <c r="I3341" t="s">
        <v>136</v>
      </c>
      <c r="J3341" t="s">
        <v>137</v>
      </c>
      <c r="K3341" t="s">
        <v>138</v>
      </c>
      <c r="L3341" t="s">
        <v>9641</v>
      </c>
      <c r="M3341" t="s">
        <v>9642</v>
      </c>
      <c r="N3341">
        <v>1.558888888</v>
      </c>
      <c r="O3341">
        <v>0</v>
      </c>
      <c r="P3341">
        <v>0</v>
      </c>
      <c r="Q3341">
        <v>0</v>
      </c>
      <c r="R3341">
        <v>10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9.9234382484269172</v>
      </c>
      <c r="AA3341">
        <v>0</v>
      </c>
      <c r="AB3341">
        <v>0</v>
      </c>
      <c r="AC3341">
        <v>0</v>
      </c>
      <c r="AD3341">
        <v>0</v>
      </c>
      <c r="AE3341">
        <v>9.9234382484269172</v>
      </c>
    </row>
    <row r="3342" spans="1:31" x14ac:dyDescent="0.3">
      <c r="A3342">
        <v>2579813</v>
      </c>
      <c r="B3342">
        <v>1</v>
      </c>
      <c r="C3342" t="s">
        <v>81</v>
      </c>
      <c r="D3342" t="s">
        <v>113</v>
      </c>
      <c r="E3342" t="s">
        <v>141</v>
      </c>
      <c r="F3342" t="s">
        <v>2191</v>
      </c>
      <c r="G3342" t="s">
        <v>134</v>
      </c>
      <c r="H3342" t="s">
        <v>135</v>
      </c>
      <c r="I3342" t="s">
        <v>680</v>
      </c>
      <c r="J3342" t="s">
        <v>137</v>
      </c>
      <c r="K3342" t="s">
        <v>138</v>
      </c>
      <c r="L3342" t="s">
        <v>9643</v>
      </c>
      <c r="M3342" t="s">
        <v>9644</v>
      </c>
      <c r="N3342">
        <v>1.0277777E-2</v>
      </c>
      <c r="O3342">
        <v>0</v>
      </c>
      <c r="P3342">
        <v>620</v>
      </c>
      <c r="Q3342">
        <v>0</v>
      </c>
      <c r="R3342">
        <v>139</v>
      </c>
      <c r="S3342">
        <v>2</v>
      </c>
      <c r="T3342">
        <v>23</v>
      </c>
      <c r="U3342">
        <v>0</v>
      </c>
      <c r="V3342">
        <v>0</v>
      </c>
      <c r="W3342">
        <v>0</v>
      </c>
      <c r="X3342">
        <v>0.59626550301591474</v>
      </c>
      <c r="Y3342">
        <v>0</v>
      </c>
      <c r="Z3342">
        <v>0.3213419553886776</v>
      </c>
      <c r="AA3342">
        <v>1.2789377395404445E-2</v>
      </c>
      <c r="AB3342">
        <v>5.2997917480439999E-2</v>
      </c>
      <c r="AC3342">
        <v>0</v>
      </c>
      <c r="AD3342">
        <v>0</v>
      </c>
      <c r="AE3342">
        <v>0.9833947532804368</v>
      </c>
    </row>
    <row r="3343" spans="1:31" x14ac:dyDescent="0.3">
      <c r="A3343">
        <v>2580311</v>
      </c>
      <c r="B3343">
        <v>1</v>
      </c>
      <c r="C3343" t="s">
        <v>81</v>
      </c>
      <c r="D3343" t="s">
        <v>126</v>
      </c>
      <c r="E3343" t="s">
        <v>184</v>
      </c>
      <c r="F3343" t="s">
        <v>9645</v>
      </c>
      <c r="G3343" t="s">
        <v>149</v>
      </c>
      <c r="H3343" t="s">
        <v>135</v>
      </c>
      <c r="I3343" t="s">
        <v>136</v>
      </c>
      <c r="J3343" t="s">
        <v>137</v>
      </c>
      <c r="K3343" t="s">
        <v>138</v>
      </c>
      <c r="L3343" t="s">
        <v>9646</v>
      </c>
      <c r="M3343" t="s">
        <v>9647</v>
      </c>
      <c r="N3343">
        <v>1.8825000000000001</v>
      </c>
      <c r="O3343">
        <v>1</v>
      </c>
      <c r="P3343">
        <v>44</v>
      </c>
      <c r="Q3343">
        <v>6</v>
      </c>
      <c r="R3343">
        <v>34</v>
      </c>
      <c r="S3343">
        <v>0</v>
      </c>
      <c r="T3343">
        <v>1</v>
      </c>
      <c r="U3343">
        <v>0</v>
      </c>
      <c r="V3343">
        <v>0</v>
      </c>
      <c r="W3343">
        <v>0.47466666912</v>
      </c>
      <c r="X3343">
        <v>10.944453981376439</v>
      </c>
      <c r="Y3343">
        <v>32.348926572181306</v>
      </c>
      <c r="Z3343">
        <v>62.47257608915794</v>
      </c>
      <c r="AA3343">
        <v>0</v>
      </c>
      <c r="AB3343">
        <v>0</v>
      </c>
      <c r="AC3343">
        <v>0</v>
      </c>
      <c r="AD3343">
        <v>0</v>
      </c>
      <c r="AE3343">
        <v>106.24062331183569</v>
      </c>
    </row>
    <row r="3344" spans="1:31" x14ac:dyDescent="0.3">
      <c r="A3344">
        <v>2579790</v>
      </c>
      <c r="B3344">
        <v>1</v>
      </c>
      <c r="C3344" t="s">
        <v>80</v>
      </c>
      <c r="D3344" t="s">
        <v>90</v>
      </c>
      <c r="E3344" t="s">
        <v>132</v>
      </c>
      <c r="F3344" t="s">
        <v>9648</v>
      </c>
      <c r="G3344" t="s">
        <v>8531</v>
      </c>
      <c r="H3344" t="s">
        <v>276</v>
      </c>
      <c r="I3344" t="s">
        <v>136</v>
      </c>
      <c r="J3344" t="s">
        <v>137</v>
      </c>
      <c r="K3344" t="s">
        <v>144</v>
      </c>
      <c r="L3344" t="s">
        <v>9649</v>
      </c>
      <c r="M3344" t="s">
        <v>9650</v>
      </c>
      <c r="N3344">
        <v>0.124444444</v>
      </c>
      <c r="O3344">
        <v>0</v>
      </c>
      <c r="P3344">
        <v>4262</v>
      </c>
      <c r="Q3344">
        <v>0</v>
      </c>
      <c r="R3344">
        <v>0</v>
      </c>
      <c r="S3344">
        <v>0</v>
      </c>
      <c r="T3344">
        <v>302</v>
      </c>
      <c r="U3344">
        <v>0</v>
      </c>
      <c r="V3344">
        <v>1</v>
      </c>
      <c r="W3344">
        <v>0</v>
      </c>
      <c r="X3344">
        <v>98.423915559471865</v>
      </c>
      <c r="Y3344">
        <v>0</v>
      </c>
      <c r="Z3344">
        <v>0</v>
      </c>
      <c r="AA3344">
        <v>0</v>
      </c>
      <c r="AB3344">
        <v>21.869069866098041</v>
      </c>
      <c r="AC3344">
        <v>0</v>
      </c>
      <c r="AD3344">
        <v>0.48735562580544001</v>
      </c>
      <c r="AE3344">
        <v>120.78034105137534</v>
      </c>
    </row>
    <row r="3345" spans="1:31" x14ac:dyDescent="0.3">
      <c r="A3345">
        <v>2580288</v>
      </c>
      <c r="B3345">
        <v>1</v>
      </c>
      <c r="C3345" t="s">
        <v>81</v>
      </c>
      <c r="D3345" t="s">
        <v>118</v>
      </c>
      <c r="E3345" t="s">
        <v>166</v>
      </c>
      <c r="F3345" t="s">
        <v>9651</v>
      </c>
      <c r="G3345" t="s">
        <v>181</v>
      </c>
      <c r="H3345" t="s">
        <v>157</v>
      </c>
      <c r="I3345" t="s">
        <v>136</v>
      </c>
      <c r="J3345" t="s">
        <v>137</v>
      </c>
      <c r="K3345" t="s">
        <v>138</v>
      </c>
      <c r="L3345" t="s">
        <v>9652</v>
      </c>
      <c r="M3345" t="s">
        <v>9653</v>
      </c>
      <c r="N3345">
        <v>2.0661111110000001</v>
      </c>
      <c r="O3345">
        <v>0</v>
      </c>
      <c r="P3345">
        <v>5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1.5574778112789003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1.5574778112789003</v>
      </c>
    </row>
    <row r="3346" spans="1:31" x14ac:dyDescent="0.3">
      <c r="A3346">
        <v>2579956</v>
      </c>
      <c r="B3346">
        <v>1</v>
      </c>
      <c r="C3346" t="s">
        <v>81</v>
      </c>
      <c r="D3346" t="s">
        <v>118</v>
      </c>
      <c r="E3346" t="s">
        <v>184</v>
      </c>
      <c r="F3346" t="s">
        <v>9654</v>
      </c>
      <c r="G3346" t="s">
        <v>149</v>
      </c>
      <c r="H3346" t="s">
        <v>135</v>
      </c>
      <c r="I3346" t="s">
        <v>136</v>
      </c>
      <c r="J3346" t="s">
        <v>137</v>
      </c>
      <c r="K3346" t="s">
        <v>138</v>
      </c>
      <c r="L3346" t="s">
        <v>9655</v>
      </c>
      <c r="M3346" t="s">
        <v>9656</v>
      </c>
      <c r="N3346">
        <v>1.113611111</v>
      </c>
      <c r="O3346">
        <v>2</v>
      </c>
      <c r="P3346">
        <v>0</v>
      </c>
      <c r="Q3346">
        <v>0</v>
      </c>
      <c r="R3346">
        <v>0</v>
      </c>
      <c r="S3346">
        <v>1</v>
      </c>
      <c r="T3346">
        <v>0</v>
      </c>
      <c r="U3346">
        <v>0</v>
      </c>
      <c r="V3346">
        <v>0</v>
      </c>
      <c r="W3346">
        <v>0.51178729280000002</v>
      </c>
      <c r="X3346">
        <v>0</v>
      </c>
      <c r="Y3346">
        <v>0</v>
      </c>
      <c r="Z3346">
        <v>0</v>
      </c>
      <c r="AA3346">
        <v>31.952664931041088</v>
      </c>
      <c r="AB3346">
        <v>0</v>
      </c>
      <c r="AC3346">
        <v>0</v>
      </c>
      <c r="AD3346">
        <v>0</v>
      </c>
      <c r="AE3346">
        <v>32.464452223841086</v>
      </c>
    </row>
    <row r="3347" spans="1:31" x14ac:dyDescent="0.3">
      <c r="A3347">
        <v>2580099</v>
      </c>
      <c r="B3347">
        <v>1</v>
      </c>
      <c r="C3347" t="s">
        <v>80</v>
      </c>
      <c r="D3347" t="s">
        <v>96</v>
      </c>
      <c r="E3347" t="s">
        <v>166</v>
      </c>
      <c r="F3347" t="s">
        <v>9657</v>
      </c>
      <c r="G3347" t="s">
        <v>181</v>
      </c>
      <c r="H3347" t="s">
        <v>157</v>
      </c>
      <c r="I3347" t="s">
        <v>136</v>
      </c>
      <c r="J3347" t="s">
        <v>137</v>
      </c>
      <c r="K3347" t="s">
        <v>138</v>
      </c>
      <c r="L3347" t="s">
        <v>9658</v>
      </c>
      <c r="M3347" t="s">
        <v>9659</v>
      </c>
      <c r="N3347">
        <v>2.4280555549999998</v>
      </c>
      <c r="O3347">
        <v>0</v>
      </c>
      <c r="P3347">
        <v>1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1.0077200357932501E-2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1.0077200357932501E-2</v>
      </c>
    </row>
    <row r="3348" spans="1:31" x14ac:dyDescent="0.3">
      <c r="A3348">
        <v>2580331</v>
      </c>
      <c r="B3348">
        <v>1</v>
      </c>
      <c r="C3348" t="s">
        <v>80</v>
      </c>
      <c r="D3348" t="s">
        <v>106</v>
      </c>
      <c r="E3348" t="s">
        <v>171</v>
      </c>
      <c r="F3348" t="s">
        <v>9660</v>
      </c>
      <c r="G3348" t="s">
        <v>190</v>
      </c>
      <c r="H3348" t="s">
        <v>157</v>
      </c>
      <c r="I3348" t="s">
        <v>136</v>
      </c>
      <c r="J3348" t="s">
        <v>137</v>
      </c>
      <c r="K3348" t="s">
        <v>138</v>
      </c>
      <c r="L3348" t="s">
        <v>9661</v>
      </c>
      <c r="M3348" t="s">
        <v>9662</v>
      </c>
      <c r="N3348">
        <v>0.85722222199999998</v>
      </c>
      <c r="O3348">
        <v>0</v>
      </c>
      <c r="P3348">
        <v>0</v>
      </c>
      <c r="Q3348">
        <v>0</v>
      </c>
      <c r="R3348">
        <v>3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1.54416042043296</v>
      </c>
      <c r="AA3348">
        <v>0</v>
      </c>
      <c r="AB3348">
        <v>0</v>
      </c>
      <c r="AC3348">
        <v>0</v>
      </c>
      <c r="AD3348">
        <v>0</v>
      </c>
      <c r="AE3348">
        <v>1.54416042043296</v>
      </c>
    </row>
    <row r="3349" spans="1:31" x14ac:dyDescent="0.3">
      <c r="A3349">
        <v>2579870</v>
      </c>
      <c r="B3349">
        <v>1</v>
      </c>
      <c r="C3349" t="s">
        <v>80</v>
      </c>
      <c r="D3349" t="s">
        <v>83</v>
      </c>
      <c r="E3349" t="s">
        <v>184</v>
      </c>
      <c r="F3349" t="s">
        <v>9663</v>
      </c>
      <c r="G3349" t="s">
        <v>254</v>
      </c>
      <c r="H3349" t="s">
        <v>135</v>
      </c>
      <c r="I3349" t="s">
        <v>136</v>
      </c>
      <c r="J3349" t="s">
        <v>137</v>
      </c>
      <c r="K3349" t="s">
        <v>138</v>
      </c>
      <c r="L3349" t="s">
        <v>9664</v>
      </c>
      <c r="M3349" t="s">
        <v>9665</v>
      </c>
      <c r="N3349">
        <v>3.685277777</v>
      </c>
      <c r="O3349">
        <v>0</v>
      </c>
      <c r="P3349">
        <v>130</v>
      </c>
      <c r="Q3349">
        <v>0</v>
      </c>
      <c r="R3349">
        <v>0</v>
      </c>
      <c r="S3349">
        <v>7</v>
      </c>
      <c r="T3349">
        <v>45</v>
      </c>
      <c r="U3349">
        <v>7</v>
      </c>
      <c r="V3349">
        <v>11</v>
      </c>
      <c r="W3349">
        <v>0</v>
      </c>
      <c r="X3349">
        <v>80.548125570535319</v>
      </c>
      <c r="Y3349">
        <v>0</v>
      </c>
      <c r="Z3349">
        <v>0</v>
      </c>
      <c r="AA3349">
        <v>339.26605492547418</v>
      </c>
      <c r="AB3349">
        <v>767.14744432717316</v>
      </c>
      <c r="AC3349">
        <v>2561.1569541860558</v>
      </c>
      <c r="AD3349">
        <v>165.20741131726012</v>
      </c>
      <c r="AE3349">
        <v>3913.3259903264989</v>
      </c>
    </row>
    <row r="3350" spans="1:31" x14ac:dyDescent="0.3">
      <c r="A3350">
        <v>2579827</v>
      </c>
      <c r="B3350">
        <v>1</v>
      </c>
      <c r="C3350" t="s">
        <v>81</v>
      </c>
      <c r="D3350" t="s">
        <v>118</v>
      </c>
      <c r="E3350" t="s">
        <v>141</v>
      </c>
      <c r="F3350" t="s">
        <v>5983</v>
      </c>
      <c r="G3350" t="s">
        <v>134</v>
      </c>
      <c r="H3350" t="s">
        <v>135</v>
      </c>
      <c r="I3350" t="s">
        <v>136</v>
      </c>
      <c r="J3350" t="s">
        <v>137</v>
      </c>
      <c r="K3350" t="s">
        <v>138</v>
      </c>
      <c r="L3350" t="s">
        <v>9666</v>
      </c>
      <c r="M3350" t="s">
        <v>9667</v>
      </c>
      <c r="N3350">
        <v>0.34166666600000001</v>
      </c>
      <c r="O3350">
        <v>1</v>
      </c>
      <c r="P3350">
        <v>3990</v>
      </c>
      <c r="Q3350">
        <v>3</v>
      </c>
      <c r="R3350">
        <v>103</v>
      </c>
      <c r="S3350">
        <v>63</v>
      </c>
      <c r="T3350">
        <v>297</v>
      </c>
      <c r="U3350">
        <v>3</v>
      </c>
      <c r="V3350">
        <v>3</v>
      </c>
      <c r="W3350">
        <v>0.31256589430966003</v>
      </c>
      <c r="X3350">
        <v>208.31390024126921</v>
      </c>
      <c r="Y3350">
        <v>1.1055905485700501</v>
      </c>
      <c r="Z3350">
        <v>18.929413618787972</v>
      </c>
      <c r="AA3350">
        <v>103.71164876744726</v>
      </c>
      <c r="AB3350">
        <v>71.629905963040514</v>
      </c>
      <c r="AC3350">
        <v>18.862918774031183</v>
      </c>
      <c r="AD3350">
        <v>17.259665436252668</v>
      </c>
      <c r="AE3350">
        <v>440.12560924370854</v>
      </c>
    </row>
    <row r="3351" spans="1:31" x14ac:dyDescent="0.3">
      <c r="A3351">
        <v>2580368</v>
      </c>
      <c r="B3351">
        <v>1</v>
      </c>
      <c r="C3351" t="s">
        <v>80</v>
      </c>
      <c r="D3351" t="s">
        <v>100</v>
      </c>
      <c r="E3351" t="s">
        <v>171</v>
      </c>
      <c r="F3351" t="s">
        <v>9668</v>
      </c>
      <c r="G3351" t="s">
        <v>3232</v>
      </c>
      <c r="H3351" t="s">
        <v>157</v>
      </c>
      <c r="I3351" t="s">
        <v>136</v>
      </c>
      <c r="J3351" t="s">
        <v>137</v>
      </c>
      <c r="K3351" t="s">
        <v>138</v>
      </c>
      <c r="L3351" t="s">
        <v>9669</v>
      </c>
      <c r="M3351" t="s">
        <v>9670</v>
      </c>
      <c r="N3351">
        <v>3.2774999999999999</v>
      </c>
      <c r="O3351">
        <v>0</v>
      </c>
      <c r="P3351">
        <v>101</v>
      </c>
      <c r="Q3351">
        <v>0</v>
      </c>
      <c r="R3351">
        <v>0</v>
      </c>
      <c r="S3351">
        <v>0</v>
      </c>
      <c r="T3351">
        <v>1</v>
      </c>
      <c r="U3351">
        <v>0</v>
      </c>
      <c r="V3351">
        <v>0</v>
      </c>
      <c r="W3351">
        <v>0</v>
      </c>
      <c r="X3351">
        <v>47.432225186876408</v>
      </c>
      <c r="Y3351">
        <v>0</v>
      </c>
      <c r="Z3351">
        <v>0</v>
      </c>
      <c r="AA3351">
        <v>0</v>
      </c>
      <c r="AB3351">
        <v>0.56906169192097178</v>
      </c>
      <c r="AC3351">
        <v>0</v>
      </c>
      <c r="AD3351">
        <v>0</v>
      </c>
      <c r="AE3351">
        <v>48.00128687879738</v>
      </c>
    </row>
    <row r="3352" spans="1:31" x14ac:dyDescent="0.3">
      <c r="A3352">
        <v>2580119</v>
      </c>
      <c r="B3352">
        <v>1</v>
      </c>
      <c r="C3352" t="s">
        <v>80</v>
      </c>
      <c r="D3352" t="s">
        <v>106</v>
      </c>
      <c r="E3352" t="s">
        <v>184</v>
      </c>
      <c r="F3352" t="s">
        <v>9671</v>
      </c>
      <c r="G3352" t="s">
        <v>149</v>
      </c>
      <c r="H3352" t="s">
        <v>135</v>
      </c>
      <c r="I3352" t="s">
        <v>136</v>
      </c>
      <c r="J3352" t="s">
        <v>137</v>
      </c>
      <c r="K3352" t="s">
        <v>138</v>
      </c>
      <c r="L3352" t="s">
        <v>9672</v>
      </c>
      <c r="M3352" t="s">
        <v>9673</v>
      </c>
      <c r="N3352">
        <v>4.2233333330000002</v>
      </c>
      <c r="O3352">
        <v>0</v>
      </c>
      <c r="P3352">
        <v>0</v>
      </c>
      <c r="Q3352">
        <v>1</v>
      </c>
      <c r="R3352">
        <v>0</v>
      </c>
      <c r="S3352">
        <v>2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35.42185437395802</v>
      </c>
      <c r="Z3352">
        <v>0</v>
      </c>
      <c r="AA3352">
        <v>33.042099518576038</v>
      </c>
      <c r="AB3352">
        <v>0</v>
      </c>
      <c r="AC3352">
        <v>0</v>
      </c>
      <c r="AD3352">
        <v>0</v>
      </c>
      <c r="AE3352">
        <v>68.46395389253405</v>
      </c>
    </row>
    <row r="3353" spans="1:31" x14ac:dyDescent="0.3">
      <c r="A3353">
        <v>2580108</v>
      </c>
      <c r="B3353">
        <v>1</v>
      </c>
      <c r="C3353" t="s">
        <v>80</v>
      </c>
      <c r="D3353" t="s">
        <v>103</v>
      </c>
      <c r="E3353" t="s">
        <v>141</v>
      </c>
      <c r="F3353" t="s">
        <v>4382</v>
      </c>
      <c r="G3353" t="s">
        <v>202</v>
      </c>
      <c r="H3353" t="s">
        <v>135</v>
      </c>
      <c r="I3353" t="s">
        <v>136</v>
      </c>
      <c r="J3353" t="s">
        <v>137</v>
      </c>
      <c r="K3353" t="s">
        <v>138</v>
      </c>
      <c r="L3353" t="s">
        <v>9674</v>
      </c>
      <c r="M3353" t="s">
        <v>9675</v>
      </c>
      <c r="N3353">
        <v>0.87611111100000005</v>
      </c>
      <c r="O3353">
        <v>1</v>
      </c>
      <c r="P3353">
        <v>292</v>
      </c>
      <c r="Q3353">
        <v>18</v>
      </c>
      <c r="R3353">
        <v>95</v>
      </c>
      <c r="S3353">
        <v>12</v>
      </c>
      <c r="T3353">
        <v>45</v>
      </c>
      <c r="U3353">
        <v>4</v>
      </c>
      <c r="V3353">
        <v>0</v>
      </c>
      <c r="W3353">
        <v>1.4051484083196735</v>
      </c>
      <c r="X3353">
        <v>54.011629314932016</v>
      </c>
      <c r="Y3353">
        <v>271.64622979098249</v>
      </c>
      <c r="Z3353">
        <v>159.99006387952738</v>
      </c>
      <c r="AA3353">
        <v>35.870584974586805</v>
      </c>
      <c r="AB3353">
        <v>46.105330088275643</v>
      </c>
      <c r="AC3353">
        <v>287.40309435539763</v>
      </c>
      <c r="AD3353">
        <v>0</v>
      </c>
      <c r="AE3353">
        <v>856.4320808120217</v>
      </c>
    </row>
    <row r="3354" spans="1:31" x14ac:dyDescent="0.3">
      <c r="A3354">
        <v>2580277</v>
      </c>
      <c r="B3354">
        <v>1</v>
      </c>
      <c r="C3354" t="s">
        <v>80</v>
      </c>
      <c r="D3354" t="s">
        <v>104</v>
      </c>
      <c r="E3354" t="s">
        <v>147</v>
      </c>
      <c r="F3354" t="s">
        <v>1578</v>
      </c>
      <c r="G3354" t="s">
        <v>134</v>
      </c>
      <c r="H3354" t="s">
        <v>135</v>
      </c>
      <c r="I3354" t="s">
        <v>136</v>
      </c>
      <c r="J3354" t="s">
        <v>137</v>
      </c>
      <c r="K3354" t="s">
        <v>138</v>
      </c>
      <c r="L3354" t="s">
        <v>9676</v>
      </c>
      <c r="M3354" t="s">
        <v>9677</v>
      </c>
      <c r="N3354">
        <v>0.23583333300000001</v>
      </c>
      <c r="O3354">
        <v>3</v>
      </c>
      <c r="P3354">
        <v>217</v>
      </c>
      <c r="Q3354">
        <v>19</v>
      </c>
      <c r="R3354">
        <v>246</v>
      </c>
      <c r="S3354">
        <v>15</v>
      </c>
      <c r="T3354">
        <v>82</v>
      </c>
      <c r="U3354">
        <v>4</v>
      </c>
      <c r="V3354">
        <v>0</v>
      </c>
      <c r="W3354">
        <v>4.9125817137054755</v>
      </c>
      <c r="X3354">
        <v>19.491312317520272</v>
      </c>
      <c r="Y3354">
        <v>3.6333105755953659</v>
      </c>
      <c r="Z3354">
        <v>41.857161700245413</v>
      </c>
      <c r="AA3354">
        <v>15.712539954241379</v>
      </c>
      <c r="AB3354">
        <v>18.415477169220026</v>
      </c>
      <c r="AC3354">
        <v>33.428214829465425</v>
      </c>
      <c r="AD3354">
        <v>0</v>
      </c>
      <c r="AE3354">
        <v>137.45059825999334</v>
      </c>
    </row>
    <row r="3355" spans="1:31" x14ac:dyDescent="0.3">
      <c r="A3355">
        <v>2580400</v>
      </c>
      <c r="B3355">
        <v>1</v>
      </c>
      <c r="C3355" t="s">
        <v>80</v>
      </c>
      <c r="D3355" t="s">
        <v>82</v>
      </c>
      <c r="E3355" t="s">
        <v>155</v>
      </c>
      <c r="F3355" t="s">
        <v>9678</v>
      </c>
      <c r="G3355" t="s">
        <v>202</v>
      </c>
      <c r="H3355" t="s">
        <v>157</v>
      </c>
      <c r="I3355" t="s">
        <v>136</v>
      </c>
      <c r="J3355" t="s">
        <v>137</v>
      </c>
      <c r="K3355" t="s">
        <v>138</v>
      </c>
      <c r="L3355" t="s">
        <v>9679</v>
      </c>
      <c r="M3355" t="s">
        <v>9680</v>
      </c>
      <c r="N3355">
        <v>0.57972222200000001</v>
      </c>
      <c r="O3355">
        <v>0</v>
      </c>
      <c r="P3355">
        <v>740</v>
      </c>
      <c r="Q3355">
        <v>0</v>
      </c>
      <c r="R3355">
        <v>0</v>
      </c>
      <c r="S3355">
        <v>0</v>
      </c>
      <c r="T3355">
        <v>18</v>
      </c>
      <c r="U3355">
        <v>0</v>
      </c>
      <c r="V3355">
        <v>0</v>
      </c>
      <c r="W3355">
        <v>0</v>
      </c>
      <c r="X3355">
        <v>95.724575984144067</v>
      </c>
      <c r="Y3355">
        <v>0</v>
      </c>
      <c r="Z3355">
        <v>0</v>
      </c>
      <c r="AA3355">
        <v>0</v>
      </c>
      <c r="AB3355">
        <v>3.1953771887358831</v>
      </c>
      <c r="AC3355">
        <v>0</v>
      </c>
      <c r="AD3355">
        <v>0</v>
      </c>
      <c r="AE3355">
        <v>98.919953172879957</v>
      </c>
    </row>
    <row r="3356" spans="1:31" x14ac:dyDescent="0.3">
      <c r="A3356">
        <v>2580294</v>
      </c>
      <c r="B3356">
        <v>1</v>
      </c>
      <c r="C3356" t="s">
        <v>80</v>
      </c>
      <c r="D3356" t="s">
        <v>103</v>
      </c>
      <c r="E3356" t="s">
        <v>171</v>
      </c>
      <c r="F3356" t="s">
        <v>9681</v>
      </c>
      <c r="G3356" t="s">
        <v>311</v>
      </c>
      <c r="H3356" t="s">
        <v>157</v>
      </c>
      <c r="I3356" t="s">
        <v>136</v>
      </c>
      <c r="J3356" t="s">
        <v>3</v>
      </c>
      <c r="K3356" t="s">
        <v>138</v>
      </c>
      <c r="L3356" t="s">
        <v>9682</v>
      </c>
      <c r="M3356" t="s">
        <v>9683</v>
      </c>
      <c r="N3356">
        <v>2.258888888</v>
      </c>
      <c r="O3356">
        <v>0</v>
      </c>
      <c r="P3356">
        <v>36</v>
      </c>
      <c r="Q3356">
        <v>0</v>
      </c>
      <c r="R3356">
        <v>1</v>
      </c>
      <c r="S3356">
        <v>0</v>
      </c>
      <c r="T3356">
        <v>5</v>
      </c>
      <c r="U3356">
        <v>0</v>
      </c>
      <c r="V3356">
        <v>0</v>
      </c>
      <c r="W3356">
        <v>0</v>
      </c>
      <c r="X3356">
        <v>17.385397745293126</v>
      </c>
      <c r="Y3356">
        <v>0</v>
      </c>
      <c r="Z3356">
        <v>3.3953960209878997</v>
      </c>
      <c r="AA3356">
        <v>0</v>
      </c>
      <c r="AB3356">
        <v>0.78736580307222503</v>
      </c>
      <c r="AC3356">
        <v>0</v>
      </c>
      <c r="AD3356">
        <v>0</v>
      </c>
      <c r="AE3356">
        <v>21.568159569353249</v>
      </c>
    </row>
    <row r="3357" spans="1:31" x14ac:dyDescent="0.3">
      <c r="A3357">
        <v>2579939</v>
      </c>
      <c r="B3357">
        <v>1</v>
      </c>
      <c r="C3357" t="s">
        <v>80</v>
      </c>
      <c r="D3357" t="s">
        <v>98</v>
      </c>
      <c r="E3357" t="s">
        <v>166</v>
      </c>
      <c r="F3357" t="s">
        <v>9684</v>
      </c>
      <c r="G3357" t="s">
        <v>168</v>
      </c>
      <c r="H3357" t="s">
        <v>157</v>
      </c>
      <c r="I3357" t="s">
        <v>136</v>
      </c>
      <c r="J3357" t="s">
        <v>137</v>
      </c>
      <c r="K3357" t="s">
        <v>138</v>
      </c>
      <c r="L3357" t="s">
        <v>9685</v>
      </c>
      <c r="M3357" t="s">
        <v>9686</v>
      </c>
      <c r="N3357">
        <v>2.1086111110000001</v>
      </c>
      <c r="O3357">
        <v>0</v>
      </c>
      <c r="P3357">
        <v>1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0.17384697857276252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0.17384697857276252</v>
      </c>
    </row>
    <row r="3358" spans="1:31" x14ac:dyDescent="0.3">
      <c r="A3358">
        <v>2579793</v>
      </c>
      <c r="B3358">
        <v>1</v>
      </c>
      <c r="C3358" t="s">
        <v>80</v>
      </c>
      <c r="D3358" t="s">
        <v>90</v>
      </c>
      <c r="E3358" t="s">
        <v>132</v>
      </c>
      <c r="F3358" t="s">
        <v>9687</v>
      </c>
      <c r="G3358" t="s">
        <v>8531</v>
      </c>
      <c r="H3358" t="s">
        <v>276</v>
      </c>
      <c r="I3358" t="s">
        <v>136</v>
      </c>
      <c r="J3358" t="s">
        <v>137</v>
      </c>
      <c r="K3358" t="s">
        <v>144</v>
      </c>
      <c r="L3358" t="s">
        <v>9688</v>
      </c>
      <c r="M3358" t="s">
        <v>9689</v>
      </c>
      <c r="N3358">
        <v>5.5277777E-2</v>
      </c>
      <c r="O3358">
        <v>0</v>
      </c>
      <c r="P3358">
        <v>0</v>
      </c>
      <c r="Q3358">
        <v>0</v>
      </c>
      <c r="R3358">
        <v>0</v>
      </c>
      <c r="S3358">
        <v>1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14.613774873492666</v>
      </c>
      <c r="AB3358">
        <v>0</v>
      </c>
      <c r="AC3358">
        <v>0</v>
      </c>
      <c r="AD3358">
        <v>0</v>
      </c>
      <c r="AE3358">
        <v>14.613774873492666</v>
      </c>
    </row>
    <row r="3359" spans="1:31" x14ac:dyDescent="0.3">
      <c r="A3359">
        <v>2580191</v>
      </c>
      <c r="B3359">
        <v>1</v>
      </c>
      <c r="C3359" t="s">
        <v>81</v>
      </c>
      <c r="D3359" t="s">
        <v>128</v>
      </c>
      <c r="E3359" t="s">
        <v>147</v>
      </c>
      <c r="F3359" t="s">
        <v>9690</v>
      </c>
      <c r="G3359" t="s">
        <v>134</v>
      </c>
      <c r="H3359" t="s">
        <v>135</v>
      </c>
      <c r="I3359" t="s">
        <v>136</v>
      </c>
      <c r="J3359" t="s">
        <v>137</v>
      </c>
      <c r="K3359" t="s">
        <v>138</v>
      </c>
      <c r="L3359" t="s">
        <v>9691</v>
      </c>
      <c r="M3359" t="s">
        <v>9692</v>
      </c>
      <c r="N3359">
        <v>0.47833333300000003</v>
      </c>
      <c r="O3359">
        <v>0</v>
      </c>
      <c r="P3359">
        <v>0</v>
      </c>
      <c r="Q3359">
        <v>1</v>
      </c>
      <c r="R3359">
        <v>0</v>
      </c>
      <c r="S3359">
        <v>27</v>
      </c>
      <c r="T3359">
        <v>0</v>
      </c>
      <c r="U3359">
        <v>25</v>
      </c>
      <c r="V3359">
        <v>0</v>
      </c>
      <c r="W3359">
        <v>0</v>
      </c>
      <c r="X3359">
        <v>0</v>
      </c>
      <c r="Y3359">
        <v>0.38659143980940008</v>
      </c>
      <c r="Z3359">
        <v>0</v>
      </c>
      <c r="AA3359">
        <v>45.564539530824831</v>
      </c>
      <c r="AB3359">
        <v>0</v>
      </c>
      <c r="AC3359">
        <v>647.75645386176006</v>
      </c>
      <c r="AD3359">
        <v>0</v>
      </c>
      <c r="AE3359">
        <v>693.70758483239433</v>
      </c>
    </row>
    <row r="3360" spans="1:31" x14ac:dyDescent="0.3">
      <c r="A3360">
        <v>2579799</v>
      </c>
      <c r="B3360">
        <v>1</v>
      </c>
      <c r="C3360" t="s">
        <v>80</v>
      </c>
      <c r="D3360" t="s">
        <v>90</v>
      </c>
      <c r="E3360" t="s">
        <v>132</v>
      </c>
      <c r="F3360" t="s">
        <v>9693</v>
      </c>
      <c r="G3360" t="s">
        <v>8531</v>
      </c>
      <c r="H3360" t="s">
        <v>276</v>
      </c>
      <c r="I3360" t="s">
        <v>136</v>
      </c>
      <c r="J3360" t="s">
        <v>137</v>
      </c>
      <c r="K3360" t="s">
        <v>144</v>
      </c>
      <c r="L3360" t="s">
        <v>9694</v>
      </c>
      <c r="M3360" t="s">
        <v>9695</v>
      </c>
      <c r="N3360">
        <v>0.94555555499999999</v>
      </c>
      <c r="O3360">
        <v>0</v>
      </c>
      <c r="P3360">
        <v>27600</v>
      </c>
      <c r="Q3360">
        <v>0</v>
      </c>
      <c r="R3360">
        <v>0</v>
      </c>
      <c r="S3360">
        <v>7</v>
      </c>
      <c r="T3360">
        <v>4470</v>
      </c>
      <c r="U3360">
        <v>0</v>
      </c>
      <c r="V3360">
        <v>13</v>
      </c>
      <c r="W3360">
        <v>0</v>
      </c>
      <c r="X3360">
        <v>4724.6686539809161</v>
      </c>
      <c r="Y3360">
        <v>0</v>
      </c>
      <c r="Z3360">
        <v>0</v>
      </c>
      <c r="AA3360">
        <v>1129.8257765065061</v>
      </c>
      <c r="AB3360">
        <v>2262.5097923038225</v>
      </c>
      <c r="AC3360">
        <v>0</v>
      </c>
      <c r="AD3360">
        <v>110.30494829892292</v>
      </c>
      <c r="AE3360">
        <v>8227.3091710901681</v>
      </c>
    </row>
    <row r="3361" spans="1:31" x14ac:dyDescent="0.3">
      <c r="A3361">
        <v>2579836</v>
      </c>
      <c r="B3361">
        <v>1</v>
      </c>
      <c r="C3361" t="s">
        <v>81</v>
      </c>
      <c r="D3361" t="s">
        <v>127</v>
      </c>
      <c r="E3361" t="s">
        <v>147</v>
      </c>
      <c r="F3361" t="s">
        <v>4991</v>
      </c>
      <c r="G3361" t="s">
        <v>134</v>
      </c>
      <c r="H3361" t="s">
        <v>135</v>
      </c>
      <c r="I3361" t="s">
        <v>136</v>
      </c>
      <c r="J3361" t="s">
        <v>137</v>
      </c>
      <c r="K3361" t="s">
        <v>138</v>
      </c>
      <c r="L3361" t="s">
        <v>9696</v>
      </c>
      <c r="M3361" t="s">
        <v>9697</v>
      </c>
      <c r="N3361">
        <v>1.0208333329999999</v>
      </c>
      <c r="O3361">
        <v>5</v>
      </c>
      <c r="P3361">
        <v>12</v>
      </c>
      <c r="Q3361">
        <v>184</v>
      </c>
      <c r="R3361">
        <v>121</v>
      </c>
      <c r="S3361">
        <v>16</v>
      </c>
      <c r="T3361">
        <v>8</v>
      </c>
      <c r="U3361">
        <v>0</v>
      </c>
      <c r="V3361">
        <v>0</v>
      </c>
      <c r="W3361">
        <v>1.1637988886292008</v>
      </c>
      <c r="X3361">
        <v>1.0779640676833819</v>
      </c>
      <c r="Y3361">
        <v>309.04799823561285</v>
      </c>
      <c r="Z3361">
        <v>101.24290549725194</v>
      </c>
      <c r="AA3361">
        <v>11.392362679682442</v>
      </c>
      <c r="AB3361">
        <v>3.3165564438003474</v>
      </c>
      <c r="AC3361">
        <v>0</v>
      </c>
      <c r="AD3361">
        <v>0</v>
      </c>
      <c r="AE3361">
        <v>427.24158581266016</v>
      </c>
    </row>
    <row r="3362" spans="1:31" x14ac:dyDescent="0.3">
      <c r="A3362">
        <v>2579879</v>
      </c>
      <c r="B3362">
        <v>1</v>
      </c>
      <c r="C3362" t="s">
        <v>81</v>
      </c>
      <c r="D3362" t="s">
        <v>122</v>
      </c>
      <c r="E3362" t="s">
        <v>141</v>
      </c>
      <c r="F3362" t="s">
        <v>9698</v>
      </c>
      <c r="G3362" t="s">
        <v>318</v>
      </c>
      <c r="H3362" t="s">
        <v>135</v>
      </c>
      <c r="I3362" t="s">
        <v>136</v>
      </c>
      <c r="J3362" t="s">
        <v>137</v>
      </c>
      <c r="K3362" t="s">
        <v>144</v>
      </c>
      <c r="L3362" t="s">
        <v>9699</v>
      </c>
      <c r="M3362" t="s">
        <v>9700</v>
      </c>
      <c r="N3362">
        <v>6.7500000000000004E-2</v>
      </c>
      <c r="O3362">
        <v>2</v>
      </c>
      <c r="P3362">
        <v>16109</v>
      </c>
      <c r="Q3362">
        <v>0</v>
      </c>
      <c r="R3362">
        <v>67</v>
      </c>
      <c r="S3362">
        <v>26</v>
      </c>
      <c r="T3362">
        <v>1737</v>
      </c>
      <c r="U3362">
        <v>8</v>
      </c>
      <c r="V3362">
        <v>2</v>
      </c>
      <c r="W3362">
        <v>2.6092616989950003E-2</v>
      </c>
      <c r="X3362">
        <v>162.05062715585967</v>
      </c>
      <c r="Y3362">
        <v>0</v>
      </c>
      <c r="Z3362">
        <v>0.8671135720003651</v>
      </c>
      <c r="AA3362">
        <v>9.9879554966449717</v>
      </c>
      <c r="AB3362">
        <v>59.775205219836799</v>
      </c>
      <c r="AC3362">
        <v>105.72323023788384</v>
      </c>
      <c r="AD3362">
        <v>3.882666200042205</v>
      </c>
      <c r="AE3362">
        <v>342.31289049925778</v>
      </c>
    </row>
    <row r="3363" spans="1:31" x14ac:dyDescent="0.3">
      <c r="A3363">
        <v>2580274</v>
      </c>
      <c r="B3363">
        <v>1</v>
      </c>
      <c r="C3363" t="s">
        <v>80</v>
      </c>
      <c r="D3363" t="s">
        <v>83</v>
      </c>
      <c r="E3363" t="s">
        <v>147</v>
      </c>
      <c r="F3363" t="s">
        <v>9701</v>
      </c>
      <c r="G3363" t="s">
        <v>134</v>
      </c>
      <c r="H3363" t="s">
        <v>135</v>
      </c>
      <c r="I3363" t="s">
        <v>136</v>
      </c>
      <c r="J3363" t="s">
        <v>137</v>
      </c>
      <c r="K3363" t="s">
        <v>138</v>
      </c>
      <c r="L3363" t="s">
        <v>9702</v>
      </c>
      <c r="M3363" t="s">
        <v>9703</v>
      </c>
      <c r="N3363">
        <v>0.1525</v>
      </c>
      <c r="O3363">
        <v>0</v>
      </c>
      <c r="P3363">
        <v>544</v>
      </c>
      <c r="Q3363">
        <v>0</v>
      </c>
      <c r="R3363">
        <v>0</v>
      </c>
      <c r="S3363">
        <v>4</v>
      </c>
      <c r="T3363">
        <v>44</v>
      </c>
      <c r="U3363">
        <v>2</v>
      </c>
      <c r="V3363">
        <v>0</v>
      </c>
      <c r="W3363">
        <v>0</v>
      </c>
      <c r="X3363">
        <v>18.505180848180775</v>
      </c>
      <c r="Y3363">
        <v>0</v>
      </c>
      <c r="Z3363">
        <v>0</v>
      </c>
      <c r="AA3363">
        <v>3.9400901880521846</v>
      </c>
      <c r="AB3363">
        <v>3.7450412802292203</v>
      </c>
      <c r="AC3363">
        <v>1.5090484050291</v>
      </c>
      <c r="AD3363">
        <v>0</v>
      </c>
      <c r="AE3363">
        <v>27.699360721491281</v>
      </c>
    </row>
    <row r="3364" spans="1:31" x14ac:dyDescent="0.3">
      <c r="A3364">
        <v>2580111</v>
      </c>
      <c r="B3364">
        <v>1</v>
      </c>
      <c r="C3364" t="s">
        <v>81</v>
      </c>
      <c r="D3364" t="s">
        <v>112</v>
      </c>
      <c r="E3364" t="s">
        <v>166</v>
      </c>
      <c r="F3364" t="s">
        <v>9704</v>
      </c>
      <c r="G3364" t="s">
        <v>311</v>
      </c>
      <c r="H3364" t="s">
        <v>157</v>
      </c>
      <c r="I3364" t="s">
        <v>136</v>
      </c>
      <c r="J3364" t="s">
        <v>3</v>
      </c>
      <c r="K3364" t="s">
        <v>138</v>
      </c>
      <c r="L3364" t="s">
        <v>9705</v>
      </c>
      <c r="M3364" t="s">
        <v>9706</v>
      </c>
      <c r="N3364">
        <v>2.1019444439999999</v>
      </c>
      <c r="O3364">
        <v>0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0.25890467151101004</v>
      </c>
      <c r="AA3364">
        <v>0</v>
      </c>
      <c r="AB3364">
        <v>0</v>
      </c>
      <c r="AC3364">
        <v>0</v>
      </c>
      <c r="AD3364">
        <v>0</v>
      </c>
      <c r="AE3364">
        <v>0.25890467151101004</v>
      </c>
    </row>
    <row r="3365" spans="1:31" x14ac:dyDescent="0.3">
      <c r="A3365">
        <v>2579902</v>
      </c>
      <c r="B3365">
        <v>1</v>
      </c>
      <c r="C3365" t="s">
        <v>80</v>
      </c>
      <c r="D3365" t="s">
        <v>105</v>
      </c>
      <c r="E3365" t="s">
        <v>132</v>
      </c>
      <c r="F3365" t="s">
        <v>9707</v>
      </c>
      <c r="G3365" t="s">
        <v>194</v>
      </c>
      <c r="H3365" t="s">
        <v>135</v>
      </c>
      <c r="I3365" t="s">
        <v>136</v>
      </c>
      <c r="J3365" t="s">
        <v>137</v>
      </c>
      <c r="K3365" t="s">
        <v>144</v>
      </c>
      <c r="L3365" t="s">
        <v>9708</v>
      </c>
      <c r="M3365" t="s">
        <v>9709</v>
      </c>
      <c r="N3365">
        <v>7.4175000000000004</v>
      </c>
      <c r="O3365">
        <v>1</v>
      </c>
      <c r="P3365">
        <v>1778</v>
      </c>
      <c r="Q3365">
        <v>8</v>
      </c>
      <c r="R3365">
        <v>12</v>
      </c>
      <c r="S3365">
        <v>31</v>
      </c>
      <c r="T3365">
        <v>221</v>
      </c>
      <c r="U3365">
        <v>11</v>
      </c>
      <c r="V3365">
        <v>11</v>
      </c>
      <c r="W3365">
        <v>4.4595358418816113</v>
      </c>
      <c r="X3365">
        <v>2760.6948758111703</v>
      </c>
      <c r="Y3365">
        <v>511.31632734013408</v>
      </c>
      <c r="Z3365">
        <v>36.013060391084778</v>
      </c>
      <c r="AA3365">
        <v>2864.773344853344</v>
      </c>
      <c r="AB3365">
        <v>2572.7555904299907</v>
      </c>
      <c r="AC3365">
        <v>9274.6940639215627</v>
      </c>
      <c r="AD3365">
        <v>1268.2562510147984</v>
      </c>
      <c r="AE3365">
        <v>19292.963049603968</v>
      </c>
    </row>
    <row r="3366" spans="1:31" x14ac:dyDescent="0.3">
      <c r="A3366">
        <v>2580234</v>
      </c>
      <c r="B3366">
        <v>1</v>
      </c>
      <c r="C3366" t="s">
        <v>80</v>
      </c>
      <c r="D3366" t="s">
        <v>86</v>
      </c>
      <c r="E3366" t="s">
        <v>184</v>
      </c>
      <c r="F3366" t="s">
        <v>9710</v>
      </c>
      <c r="G3366" t="s">
        <v>2568</v>
      </c>
      <c r="H3366" t="s">
        <v>135</v>
      </c>
      <c r="I3366" t="s">
        <v>136</v>
      </c>
      <c r="J3366" t="s">
        <v>137</v>
      </c>
      <c r="K3366" t="s">
        <v>138</v>
      </c>
      <c r="L3366" t="s">
        <v>9711</v>
      </c>
      <c r="M3366" t="s">
        <v>9712</v>
      </c>
      <c r="N3366">
        <v>1.719166666</v>
      </c>
      <c r="O3366">
        <v>0</v>
      </c>
      <c r="P3366">
        <v>28</v>
      </c>
      <c r="Q3366">
        <v>0</v>
      </c>
      <c r="R3366">
        <v>13</v>
      </c>
      <c r="S3366">
        <v>0</v>
      </c>
      <c r="T3366">
        <v>12</v>
      </c>
      <c r="U3366">
        <v>0</v>
      </c>
      <c r="V3366">
        <v>0</v>
      </c>
      <c r="W3366">
        <v>0</v>
      </c>
      <c r="X3366">
        <v>49.158800155335847</v>
      </c>
      <c r="Y3366">
        <v>0</v>
      </c>
      <c r="Z3366">
        <v>8.7660121650294389</v>
      </c>
      <c r="AA3366">
        <v>0</v>
      </c>
      <c r="AB3366">
        <v>69.560024793830493</v>
      </c>
      <c r="AC3366">
        <v>0</v>
      </c>
      <c r="AD3366">
        <v>0</v>
      </c>
      <c r="AE3366">
        <v>127.48483711419578</v>
      </c>
    </row>
    <row r="3367" spans="1:31" x14ac:dyDescent="0.3">
      <c r="A3367">
        <v>2579856</v>
      </c>
      <c r="B3367">
        <v>1</v>
      </c>
      <c r="C3367" t="s">
        <v>81</v>
      </c>
      <c r="D3367" t="s">
        <v>116</v>
      </c>
      <c r="E3367" t="s">
        <v>141</v>
      </c>
      <c r="F3367" t="s">
        <v>2664</v>
      </c>
      <c r="G3367" t="s">
        <v>134</v>
      </c>
      <c r="H3367" t="s">
        <v>135</v>
      </c>
      <c r="I3367" t="s">
        <v>136</v>
      </c>
      <c r="J3367" t="s">
        <v>137</v>
      </c>
      <c r="K3367" t="s">
        <v>138</v>
      </c>
      <c r="L3367" t="s">
        <v>9713</v>
      </c>
      <c r="M3367" t="s">
        <v>9714</v>
      </c>
      <c r="N3367">
        <v>2.2050000000000001</v>
      </c>
      <c r="O3367">
        <v>8</v>
      </c>
      <c r="P3367">
        <v>1012</v>
      </c>
      <c r="Q3367">
        <v>118</v>
      </c>
      <c r="R3367">
        <v>234</v>
      </c>
      <c r="S3367">
        <v>12</v>
      </c>
      <c r="T3367">
        <v>105</v>
      </c>
      <c r="U3367">
        <v>1</v>
      </c>
      <c r="V3367">
        <v>0</v>
      </c>
      <c r="W3367">
        <v>1.3038607339200001</v>
      </c>
      <c r="X3367">
        <v>233.08314454653808</v>
      </c>
      <c r="Y3367">
        <v>551.85818700378809</v>
      </c>
      <c r="Z3367">
        <v>183.87334798708665</v>
      </c>
      <c r="AA3367">
        <v>59.193035249834438</v>
      </c>
      <c r="AB3367">
        <v>60.323622726548003</v>
      </c>
      <c r="AC3367">
        <v>3.5899338891309522</v>
      </c>
      <c r="AD3367">
        <v>0</v>
      </c>
      <c r="AE3367">
        <v>1093.225132136846</v>
      </c>
    </row>
    <row r="3368" spans="1:31" x14ac:dyDescent="0.3">
      <c r="A3368">
        <v>2579842</v>
      </c>
      <c r="B3368">
        <v>1</v>
      </c>
      <c r="C3368" t="s">
        <v>80</v>
      </c>
      <c r="D3368" t="s">
        <v>106</v>
      </c>
      <c r="E3368" t="s">
        <v>171</v>
      </c>
      <c r="F3368" t="s">
        <v>9715</v>
      </c>
      <c r="G3368" t="s">
        <v>190</v>
      </c>
      <c r="H3368" t="s">
        <v>157</v>
      </c>
      <c r="I3368" t="s">
        <v>136</v>
      </c>
      <c r="J3368" t="s">
        <v>137</v>
      </c>
      <c r="K3368" t="s">
        <v>138</v>
      </c>
      <c r="L3368" t="s">
        <v>9716</v>
      </c>
      <c r="M3368" t="s">
        <v>9717</v>
      </c>
      <c r="N3368">
        <v>3.6719444440000002</v>
      </c>
      <c r="O3368">
        <v>0</v>
      </c>
      <c r="P3368">
        <v>47</v>
      </c>
      <c r="Q3368">
        <v>0</v>
      </c>
      <c r="R3368">
        <v>0</v>
      </c>
      <c r="S3368">
        <v>0</v>
      </c>
      <c r="T3368">
        <v>2</v>
      </c>
      <c r="U3368">
        <v>0</v>
      </c>
      <c r="V3368">
        <v>0</v>
      </c>
      <c r="W3368">
        <v>0</v>
      </c>
      <c r="X3368">
        <v>17.80801493647073</v>
      </c>
      <c r="Y3368">
        <v>0</v>
      </c>
      <c r="Z3368">
        <v>0</v>
      </c>
      <c r="AA3368">
        <v>0</v>
      </c>
      <c r="AB3368">
        <v>2.4099177254074111</v>
      </c>
      <c r="AC3368">
        <v>0</v>
      </c>
      <c r="AD3368">
        <v>0</v>
      </c>
      <c r="AE3368">
        <v>20.217932661878141</v>
      </c>
    </row>
    <row r="3369" spans="1:31" x14ac:dyDescent="0.3">
      <c r="A3369">
        <v>2580360</v>
      </c>
      <c r="B3369">
        <v>1</v>
      </c>
      <c r="C3369" t="s">
        <v>81</v>
      </c>
      <c r="D3369" t="s">
        <v>127</v>
      </c>
      <c r="E3369" t="s">
        <v>147</v>
      </c>
      <c r="F3369" t="s">
        <v>2172</v>
      </c>
      <c r="G3369" t="s">
        <v>134</v>
      </c>
      <c r="H3369" t="s">
        <v>135</v>
      </c>
      <c r="I3369" t="s">
        <v>136</v>
      </c>
      <c r="J3369" t="s">
        <v>137</v>
      </c>
      <c r="K3369" t="s">
        <v>138</v>
      </c>
      <c r="L3369" t="s">
        <v>9718</v>
      </c>
      <c r="M3369" t="s">
        <v>9719</v>
      </c>
      <c r="N3369">
        <v>8.6944443999999996E-2</v>
      </c>
      <c r="O3369">
        <v>4</v>
      </c>
      <c r="P3369">
        <v>78</v>
      </c>
      <c r="Q3369">
        <v>100</v>
      </c>
      <c r="R3369">
        <v>92</v>
      </c>
      <c r="S3369">
        <v>2</v>
      </c>
      <c r="T3369">
        <v>8</v>
      </c>
      <c r="U3369">
        <v>0</v>
      </c>
      <c r="V3369">
        <v>0</v>
      </c>
      <c r="W3369">
        <v>9.2276621881720006E-2</v>
      </c>
      <c r="X3369">
        <v>1.1684229673438988</v>
      </c>
      <c r="Y3369">
        <v>12.177541673777142</v>
      </c>
      <c r="Z3369">
        <v>12.736847668473185</v>
      </c>
      <c r="AA3369">
        <v>0.52550657653298671</v>
      </c>
      <c r="AB3369">
        <v>0.34253194778283169</v>
      </c>
      <c r="AC3369">
        <v>0</v>
      </c>
      <c r="AD3369">
        <v>0</v>
      </c>
      <c r="AE3369">
        <v>27.043127455791765</v>
      </c>
    </row>
    <row r="3370" spans="1:31" x14ac:dyDescent="0.3">
      <c r="A3370">
        <v>2579982</v>
      </c>
      <c r="B3370">
        <v>1</v>
      </c>
      <c r="C3370" t="s">
        <v>81</v>
      </c>
      <c r="D3370" t="s">
        <v>114</v>
      </c>
      <c r="E3370" t="s">
        <v>184</v>
      </c>
      <c r="F3370" t="s">
        <v>9720</v>
      </c>
      <c r="G3370" t="s">
        <v>301</v>
      </c>
      <c r="H3370" t="s">
        <v>135</v>
      </c>
      <c r="I3370" t="s">
        <v>136</v>
      </c>
      <c r="J3370" t="s">
        <v>137</v>
      </c>
      <c r="K3370" t="s">
        <v>144</v>
      </c>
      <c r="L3370" t="s">
        <v>9721</v>
      </c>
      <c r="M3370" t="s">
        <v>9722</v>
      </c>
      <c r="N3370">
        <v>6.9327777770000001</v>
      </c>
      <c r="O3370">
        <v>0</v>
      </c>
      <c r="P3370">
        <v>18</v>
      </c>
      <c r="Q3370">
        <v>0</v>
      </c>
      <c r="R3370">
        <v>0</v>
      </c>
      <c r="S3370">
        <v>1</v>
      </c>
      <c r="T3370">
        <v>200</v>
      </c>
      <c r="U3370">
        <v>0</v>
      </c>
      <c r="V3370">
        <v>0</v>
      </c>
      <c r="W3370">
        <v>0</v>
      </c>
      <c r="X3370">
        <v>17.682024257402663</v>
      </c>
      <c r="Y3370">
        <v>0</v>
      </c>
      <c r="Z3370">
        <v>0</v>
      </c>
      <c r="AA3370">
        <v>5.8361190016992008</v>
      </c>
      <c r="AB3370">
        <v>273.46640807882778</v>
      </c>
      <c r="AC3370">
        <v>0</v>
      </c>
      <c r="AD3370">
        <v>0</v>
      </c>
      <c r="AE3370">
        <v>296.98455133792964</v>
      </c>
    </row>
    <row r="3371" spans="1:31" x14ac:dyDescent="0.3">
      <c r="A3371">
        <v>2579862</v>
      </c>
      <c r="B3371">
        <v>1</v>
      </c>
      <c r="C3371" t="s">
        <v>80</v>
      </c>
      <c r="D3371" t="s">
        <v>101</v>
      </c>
      <c r="E3371" t="s">
        <v>141</v>
      </c>
      <c r="F3371" t="s">
        <v>9723</v>
      </c>
      <c r="G3371" t="s">
        <v>134</v>
      </c>
      <c r="H3371" t="s">
        <v>135</v>
      </c>
      <c r="I3371" t="s">
        <v>136</v>
      </c>
      <c r="J3371" t="s">
        <v>137</v>
      </c>
      <c r="K3371" t="s">
        <v>138</v>
      </c>
      <c r="L3371" t="s">
        <v>9724</v>
      </c>
      <c r="M3371" t="s">
        <v>9725</v>
      </c>
      <c r="N3371">
        <v>0.50888888799999998</v>
      </c>
      <c r="O3371">
        <v>5</v>
      </c>
      <c r="P3371">
        <v>0</v>
      </c>
      <c r="Q3371">
        <v>2</v>
      </c>
      <c r="R3371">
        <v>0</v>
      </c>
      <c r="S3371">
        <v>14</v>
      </c>
      <c r="T3371">
        <v>0</v>
      </c>
      <c r="U3371">
        <v>0</v>
      </c>
      <c r="V3371">
        <v>0</v>
      </c>
      <c r="W3371">
        <v>2.4250848831001335</v>
      </c>
      <c r="X3371">
        <v>0</v>
      </c>
      <c r="Y3371">
        <v>1.4174622344643999</v>
      </c>
      <c r="Z3371">
        <v>0</v>
      </c>
      <c r="AA3371">
        <v>126.91310841545669</v>
      </c>
      <c r="AB3371">
        <v>0</v>
      </c>
      <c r="AC3371">
        <v>0</v>
      </c>
      <c r="AD3371">
        <v>0</v>
      </c>
      <c r="AE3371">
        <v>130.75565553302121</v>
      </c>
    </row>
    <row r="3372" spans="1:31" x14ac:dyDescent="0.3">
      <c r="A3372">
        <v>2580317</v>
      </c>
      <c r="B3372">
        <v>1</v>
      </c>
      <c r="C3372" t="s">
        <v>80</v>
      </c>
      <c r="D3372" t="s">
        <v>103</v>
      </c>
      <c r="E3372" t="s">
        <v>155</v>
      </c>
      <c r="F3372" t="s">
        <v>3377</v>
      </c>
      <c r="G3372" t="s">
        <v>206</v>
      </c>
      <c r="H3372" t="s">
        <v>157</v>
      </c>
      <c r="I3372" t="s">
        <v>136</v>
      </c>
      <c r="J3372" t="s">
        <v>137</v>
      </c>
      <c r="K3372" t="s">
        <v>138</v>
      </c>
      <c r="L3372" t="s">
        <v>9726</v>
      </c>
      <c r="M3372" t="s">
        <v>9727</v>
      </c>
      <c r="N3372">
        <v>0.43361111099999999</v>
      </c>
      <c r="O3372">
        <v>0</v>
      </c>
      <c r="P3372">
        <v>163</v>
      </c>
      <c r="Q3372">
        <v>0</v>
      </c>
      <c r="R3372">
        <v>2</v>
      </c>
      <c r="S3372">
        <v>0</v>
      </c>
      <c r="T3372">
        <v>39</v>
      </c>
      <c r="U3372">
        <v>0</v>
      </c>
      <c r="V3372">
        <v>0</v>
      </c>
      <c r="W3372">
        <v>0</v>
      </c>
      <c r="X3372">
        <v>10.192116110074076</v>
      </c>
      <c r="Y3372">
        <v>0</v>
      </c>
      <c r="Z3372">
        <v>0.62507916498127347</v>
      </c>
      <c r="AA3372">
        <v>0</v>
      </c>
      <c r="AB3372">
        <v>10.668936032066856</v>
      </c>
      <c r="AC3372">
        <v>0</v>
      </c>
      <c r="AD3372">
        <v>0</v>
      </c>
      <c r="AE3372">
        <v>21.486131307122207</v>
      </c>
    </row>
    <row r="3373" spans="1:31" x14ac:dyDescent="0.3">
      <c r="A3373">
        <v>2579925</v>
      </c>
      <c r="B3373">
        <v>1</v>
      </c>
      <c r="C3373" t="s">
        <v>81</v>
      </c>
      <c r="D3373" t="s">
        <v>123</v>
      </c>
      <c r="E3373" t="s">
        <v>184</v>
      </c>
      <c r="F3373" t="s">
        <v>9728</v>
      </c>
      <c r="G3373" t="s">
        <v>301</v>
      </c>
      <c r="H3373" t="s">
        <v>135</v>
      </c>
      <c r="I3373" t="s">
        <v>136</v>
      </c>
      <c r="J3373" t="s">
        <v>137</v>
      </c>
      <c r="K3373" t="s">
        <v>144</v>
      </c>
      <c r="L3373" t="s">
        <v>9729</v>
      </c>
      <c r="M3373" t="s">
        <v>9730</v>
      </c>
      <c r="N3373">
        <v>7.8449999999999998</v>
      </c>
      <c r="O3373">
        <v>0</v>
      </c>
      <c r="P3373">
        <v>215</v>
      </c>
      <c r="Q3373">
        <v>0</v>
      </c>
      <c r="R3373">
        <v>6</v>
      </c>
      <c r="S3373">
        <v>0</v>
      </c>
      <c r="T3373">
        <v>8</v>
      </c>
      <c r="U3373">
        <v>0</v>
      </c>
      <c r="V3373">
        <v>0</v>
      </c>
      <c r="W3373">
        <v>0</v>
      </c>
      <c r="X3373">
        <v>305.11631132542243</v>
      </c>
      <c r="Y3373">
        <v>0</v>
      </c>
      <c r="Z3373">
        <v>3.6524844405891592</v>
      </c>
      <c r="AA3373">
        <v>0</v>
      </c>
      <c r="AB3373">
        <v>41.720895882324221</v>
      </c>
      <c r="AC3373">
        <v>0</v>
      </c>
      <c r="AD3373">
        <v>0</v>
      </c>
      <c r="AE3373">
        <v>350.48969164833579</v>
      </c>
    </row>
    <row r="3374" spans="1:31" x14ac:dyDescent="0.3">
      <c r="A3374">
        <v>2579962</v>
      </c>
      <c r="B3374">
        <v>1</v>
      </c>
      <c r="C3374" t="s">
        <v>80</v>
      </c>
      <c r="D3374" t="s">
        <v>104</v>
      </c>
      <c r="E3374" t="s">
        <v>166</v>
      </c>
      <c r="F3374" t="s">
        <v>9731</v>
      </c>
      <c r="G3374" t="s">
        <v>168</v>
      </c>
      <c r="H3374" t="s">
        <v>157</v>
      </c>
      <c r="I3374" t="s">
        <v>136</v>
      </c>
      <c r="J3374" t="s">
        <v>137</v>
      </c>
      <c r="K3374" t="s">
        <v>138</v>
      </c>
      <c r="L3374" t="s">
        <v>9732</v>
      </c>
      <c r="M3374" t="s">
        <v>9733</v>
      </c>
      <c r="N3374">
        <v>2.0038888880000001</v>
      </c>
      <c r="O3374">
        <v>0</v>
      </c>
      <c r="P3374">
        <v>1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0.12409351433325001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0.12409351433325001</v>
      </c>
    </row>
    <row r="3375" spans="1:31" x14ac:dyDescent="0.3">
      <c r="A3375">
        <v>2579876</v>
      </c>
      <c r="B3375">
        <v>1</v>
      </c>
      <c r="C3375" t="s">
        <v>80</v>
      </c>
      <c r="D3375" t="s">
        <v>84</v>
      </c>
      <c r="E3375" t="s">
        <v>155</v>
      </c>
      <c r="F3375" t="s">
        <v>9734</v>
      </c>
      <c r="G3375" t="s">
        <v>229</v>
      </c>
      <c r="H3375" t="s">
        <v>157</v>
      </c>
      <c r="I3375" t="s">
        <v>136</v>
      </c>
      <c r="J3375" t="s">
        <v>137</v>
      </c>
      <c r="K3375" t="s">
        <v>138</v>
      </c>
      <c r="L3375" t="s">
        <v>9735</v>
      </c>
      <c r="M3375" t="s">
        <v>9736</v>
      </c>
      <c r="N3375">
        <v>2.3933333330000002</v>
      </c>
      <c r="O3375">
        <v>0</v>
      </c>
      <c r="P3375">
        <v>258</v>
      </c>
      <c r="Q3375">
        <v>0</v>
      </c>
      <c r="R3375">
        <v>29</v>
      </c>
      <c r="S3375">
        <v>0</v>
      </c>
      <c r="T3375">
        <v>35</v>
      </c>
      <c r="U3375">
        <v>0</v>
      </c>
      <c r="V3375">
        <v>0</v>
      </c>
      <c r="W3375">
        <v>0</v>
      </c>
      <c r="X3375">
        <v>121.92314767993774</v>
      </c>
      <c r="Y3375">
        <v>0</v>
      </c>
      <c r="Z3375">
        <v>26.983425382109356</v>
      </c>
      <c r="AA3375">
        <v>0</v>
      </c>
      <c r="AB3375">
        <v>48.540679532212977</v>
      </c>
      <c r="AC3375">
        <v>0</v>
      </c>
      <c r="AD3375">
        <v>0</v>
      </c>
      <c r="AE3375">
        <v>197.44725259426008</v>
      </c>
    </row>
    <row r="3376" spans="1:31" x14ac:dyDescent="0.3">
      <c r="A3376">
        <v>2580323</v>
      </c>
      <c r="B3376">
        <v>1</v>
      </c>
      <c r="C3376" t="s">
        <v>80</v>
      </c>
      <c r="D3376" t="s">
        <v>84</v>
      </c>
      <c r="E3376" t="s">
        <v>171</v>
      </c>
      <c r="F3376" t="s">
        <v>9737</v>
      </c>
      <c r="G3376" t="s">
        <v>3232</v>
      </c>
      <c r="H3376" t="s">
        <v>157</v>
      </c>
      <c r="I3376" t="s">
        <v>136</v>
      </c>
      <c r="J3376" t="s">
        <v>137</v>
      </c>
      <c r="K3376" t="s">
        <v>138</v>
      </c>
      <c r="L3376" t="s">
        <v>9738</v>
      </c>
      <c r="M3376" t="s">
        <v>9739</v>
      </c>
      <c r="N3376">
        <v>0.80055555499999997</v>
      </c>
      <c r="O3376">
        <v>0</v>
      </c>
      <c r="P3376">
        <v>332</v>
      </c>
      <c r="Q3376">
        <v>0</v>
      </c>
      <c r="R3376">
        <v>0</v>
      </c>
      <c r="S3376">
        <v>0</v>
      </c>
      <c r="T3376">
        <v>2</v>
      </c>
      <c r="U3376">
        <v>0</v>
      </c>
      <c r="V3376">
        <v>0</v>
      </c>
      <c r="W3376">
        <v>0</v>
      </c>
      <c r="X3376">
        <v>56.718244427673568</v>
      </c>
      <c r="Y3376">
        <v>0</v>
      </c>
      <c r="Z3376">
        <v>0</v>
      </c>
      <c r="AA3376">
        <v>0</v>
      </c>
      <c r="AB3376">
        <v>3.3898304329230002E-2</v>
      </c>
      <c r="AC3376">
        <v>0</v>
      </c>
      <c r="AD3376">
        <v>0</v>
      </c>
      <c r="AE3376">
        <v>56.752142732002795</v>
      </c>
    </row>
    <row r="3377" spans="1:31" x14ac:dyDescent="0.3">
      <c r="A3377">
        <v>2579991</v>
      </c>
      <c r="B3377">
        <v>1</v>
      </c>
      <c r="C3377" t="s">
        <v>81</v>
      </c>
      <c r="D3377" t="s">
        <v>123</v>
      </c>
      <c r="E3377" t="s">
        <v>171</v>
      </c>
      <c r="F3377" t="s">
        <v>9740</v>
      </c>
      <c r="G3377" t="s">
        <v>190</v>
      </c>
      <c r="H3377" t="s">
        <v>157</v>
      </c>
      <c r="I3377" t="s">
        <v>136</v>
      </c>
      <c r="J3377" t="s">
        <v>137</v>
      </c>
      <c r="K3377" t="s">
        <v>138</v>
      </c>
      <c r="L3377" t="s">
        <v>9741</v>
      </c>
      <c r="M3377" t="s">
        <v>9742</v>
      </c>
      <c r="N3377">
        <v>0.61499999999999999</v>
      </c>
      <c r="O3377">
        <v>0</v>
      </c>
      <c r="P3377">
        <v>155</v>
      </c>
      <c r="Q3377">
        <v>0</v>
      </c>
      <c r="R3377">
        <v>0</v>
      </c>
      <c r="S3377">
        <v>0</v>
      </c>
      <c r="T3377">
        <v>14</v>
      </c>
      <c r="U3377">
        <v>0</v>
      </c>
      <c r="V3377">
        <v>0</v>
      </c>
      <c r="W3377">
        <v>0</v>
      </c>
      <c r="X3377">
        <v>14.550561068689523</v>
      </c>
      <c r="Y3377">
        <v>0</v>
      </c>
      <c r="Z3377">
        <v>0</v>
      </c>
      <c r="AA3377">
        <v>0</v>
      </c>
      <c r="AB3377">
        <v>3.9450703272665795</v>
      </c>
      <c r="AC3377">
        <v>0</v>
      </c>
      <c r="AD3377">
        <v>0</v>
      </c>
      <c r="AE3377">
        <v>18.495631395956103</v>
      </c>
    </row>
    <row r="3378" spans="1:31" x14ac:dyDescent="0.3">
      <c r="A3378">
        <v>2580014</v>
      </c>
      <c r="B3378">
        <v>1</v>
      </c>
      <c r="C3378" t="s">
        <v>80</v>
      </c>
      <c r="D3378" t="s">
        <v>88</v>
      </c>
      <c r="E3378" t="s">
        <v>184</v>
      </c>
      <c r="F3378" t="s">
        <v>9743</v>
      </c>
      <c r="G3378" t="s">
        <v>134</v>
      </c>
      <c r="H3378" t="s">
        <v>135</v>
      </c>
      <c r="I3378" t="s">
        <v>136</v>
      </c>
      <c r="J3378" t="s">
        <v>137</v>
      </c>
      <c r="K3378" t="s">
        <v>138</v>
      </c>
      <c r="L3378" t="s">
        <v>9744</v>
      </c>
      <c r="M3378" t="s">
        <v>9745</v>
      </c>
      <c r="N3378">
        <v>0.382222222</v>
      </c>
      <c r="O3378">
        <v>0</v>
      </c>
      <c r="P3378">
        <v>724</v>
      </c>
      <c r="Q3378">
        <v>0</v>
      </c>
      <c r="R3378">
        <v>0</v>
      </c>
      <c r="S3378">
        <v>0</v>
      </c>
      <c r="T3378">
        <v>8</v>
      </c>
      <c r="U3378">
        <v>0</v>
      </c>
      <c r="V3378">
        <v>0</v>
      </c>
      <c r="W3378">
        <v>0</v>
      </c>
      <c r="X3378">
        <v>56.860586433296497</v>
      </c>
      <c r="Y3378">
        <v>0</v>
      </c>
      <c r="Z3378">
        <v>0</v>
      </c>
      <c r="AA3378">
        <v>0</v>
      </c>
      <c r="AB3378">
        <v>3.2150904988548095</v>
      </c>
      <c r="AC3378">
        <v>0</v>
      </c>
      <c r="AD3378">
        <v>0</v>
      </c>
      <c r="AE3378">
        <v>60.075676932151303</v>
      </c>
    </row>
    <row r="3379" spans="1:31" x14ac:dyDescent="0.3">
      <c r="A3379">
        <v>2579951</v>
      </c>
      <c r="B3379">
        <v>1</v>
      </c>
      <c r="C3379" t="s">
        <v>80</v>
      </c>
      <c r="D3379" t="s">
        <v>88</v>
      </c>
      <c r="E3379" t="s">
        <v>141</v>
      </c>
      <c r="F3379" t="s">
        <v>9746</v>
      </c>
      <c r="G3379" t="s">
        <v>134</v>
      </c>
      <c r="H3379" t="s">
        <v>135</v>
      </c>
      <c r="I3379" t="s">
        <v>136</v>
      </c>
      <c r="J3379" t="s">
        <v>137</v>
      </c>
      <c r="K3379" t="s">
        <v>138</v>
      </c>
      <c r="L3379" t="s">
        <v>9747</v>
      </c>
      <c r="M3379" t="s">
        <v>9748</v>
      </c>
      <c r="N3379">
        <v>1.630833333</v>
      </c>
      <c r="O3379">
        <v>0</v>
      </c>
      <c r="P3379">
        <v>1563</v>
      </c>
      <c r="Q3379">
        <v>0</v>
      </c>
      <c r="R3379">
        <v>0</v>
      </c>
      <c r="S3379">
        <v>0</v>
      </c>
      <c r="T3379">
        <v>26</v>
      </c>
      <c r="U3379">
        <v>0</v>
      </c>
      <c r="V3379">
        <v>0</v>
      </c>
      <c r="W3379">
        <v>0</v>
      </c>
      <c r="X3379">
        <v>530.16262720825262</v>
      </c>
      <c r="Y3379">
        <v>0</v>
      </c>
      <c r="Z3379">
        <v>0</v>
      </c>
      <c r="AA3379">
        <v>0</v>
      </c>
      <c r="AB3379">
        <v>62.965623931052122</v>
      </c>
      <c r="AC3379">
        <v>0</v>
      </c>
      <c r="AD3379">
        <v>0</v>
      </c>
      <c r="AE3379">
        <v>593.12825113930478</v>
      </c>
    </row>
    <row r="3380" spans="1:31" x14ac:dyDescent="0.3">
      <c r="A3380">
        <v>2579891</v>
      </c>
      <c r="B3380">
        <v>1</v>
      </c>
      <c r="C3380" t="s">
        <v>81</v>
      </c>
      <c r="D3380" t="s">
        <v>113</v>
      </c>
      <c r="E3380" t="s">
        <v>166</v>
      </c>
      <c r="F3380" t="s">
        <v>9749</v>
      </c>
      <c r="G3380" t="s">
        <v>168</v>
      </c>
      <c r="H3380" t="s">
        <v>157</v>
      </c>
      <c r="I3380" t="s">
        <v>136</v>
      </c>
      <c r="J3380" t="s">
        <v>137</v>
      </c>
      <c r="K3380" t="s">
        <v>138</v>
      </c>
      <c r="L3380" t="s">
        <v>9750</v>
      </c>
      <c r="M3380" t="s">
        <v>9751</v>
      </c>
      <c r="N3380">
        <v>1.03</v>
      </c>
      <c r="O3380">
        <v>0</v>
      </c>
      <c r="P3380">
        <v>2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0.22728525563639998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0.22728525563639998</v>
      </c>
    </row>
    <row r="3381" spans="1:31" x14ac:dyDescent="0.3">
      <c r="A3381">
        <v>2579845</v>
      </c>
      <c r="B3381">
        <v>1</v>
      </c>
      <c r="C3381" t="s">
        <v>81</v>
      </c>
      <c r="D3381" t="s">
        <v>112</v>
      </c>
      <c r="E3381" t="s">
        <v>184</v>
      </c>
      <c r="F3381" t="s">
        <v>5072</v>
      </c>
      <c r="G3381" t="s">
        <v>134</v>
      </c>
      <c r="H3381" t="s">
        <v>135</v>
      </c>
      <c r="I3381" t="s">
        <v>136</v>
      </c>
      <c r="J3381" t="s">
        <v>137</v>
      </c>
      <c r="K3381" t="s">
        <v>138</v>
      </c>
      <c r="L3381" t="s">
        <v>9752</v>
      </c>
      <c r="M3381" t="s">
        <v>9753</v>
      </c>
      <c r="N3381">
        <v>0.38138888799999998</v>
      </c>
      <c r="O3381">
        <v>0</v>
      </c>
      <c r="P3381">
        <v>1</v>
      </c>
      <c r="Q3381">
        <v>0</v>
      </c>
      <c r="R3381">
        <v>8</v>
      </c>
      <c r="S3381">
        <v>7</v>
      </c>
      <c r="T3381">
        <v>103</v>
      </c>
      <c r="U3381">
        <v>1</v>
      </c>
      <c r="V3381">
        <v>0</v>
      </c>
      <c r="W3381">
        <v>0</v>
      </c>
      <c r="X3381">
        <v>0.10391039083358168</v>
      </c>
      <c r="Y3381">
        <v>0</v>
      </c>
      <c r="Z3381">
        <v>10.932340551489164</v>
      </c>
      <c r="AA3381">
        <v>11.932779368580828</v>
      </c>
      <c r="AB3381">
        <v>8.3502682650833329</v>
      </c>
      <c r="AC3381">
        <v>13.162370358300002</v>
      </c>
      <c r="AD3381">
        <v>0</v>
      </c>
      <c r="AE3381">
        <v>44.481668934286908</v>
      </c>
    </row>
    <row r="3382" spans="1:31" x14ac:dyDescent="0.3">
      <c r="A3382">
        <v>2580386</v>
      </c>
      <c r="B3382">
        <v>1</v>
      </c>
      <c r="C3382" t="s">
        <v>80</v>
      </c>
      <c r="D3382" t="s">
        <v>84</v>
      </c>
      <c r="E3382" t="s">
        <v>166</v>
      </c>
      <c r="F3382" t="s">
        <v>9754</v>
      </c>
      <c r="G3382" t="s">
        <v>181</v>
      </c>
      <c r="H3382" t="s">
        <v>157</v>
      </c>
      <c r="I3382" t="s">
        <v>136</v>
      </c>
      <c r="J3382" t="s">
        <v>137</v>
      </c>
      <c r="K3382" t="s">
        <v>138</v>
      </c>
      <c r="L3382" t="s">
        <v>9755</v>
      </c>
      <c r="M3382" t="s">
        <v>9756</v>
      </c>
      <c r="N3382">
        <v>4.028611111</v>
      </c>
      <c r="O3382">
        <v>0</v>
      </c>
      <c r="P3382">
        <v>10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7.3962245201510157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7.3962245201510157</v>
      </c>
    </row>
    <row r="3383" spans="1:31" x14ac:dyDescent="0.3">
      <c r="A3383">
        <v>2579908</v>
      </c>
      <c r="B3383">
        <v>1</v>
      </c>
      <c r="C3383" t="s">
        <v>81</v>
      </c>
      <c r="D3383" t="s">
        <v>118</v>
      </c>
      <c r="E3383" t="s">
        <v>141</v>
      </c>
      <c r="F3383" t="s">
        <v>9757</v>
      </c>
      <c r="G3383" t="s">
        <v>301</v>
      </c>
      <c r="H3383" t="s">
        <v>135</v>
      </c>
      <c r="I3383" t="s">
        <v>136</v>
      </c>
      <c r="J3383" t="s">
        <v>137</v>
      </c>
      <c r="K3383" t="s">
        <v>144</v>
      </c>
      <c r="L3383" t="s">
        <v>9758</v>
      </c>
      <c r="M3383" t="s">
        <v>9759</v>
      </c>
      <c r="N3383">
        <v>7.625</v>
      </c>
      <c r="O3383">
        <v>1</v>
      </c>
      <c r="P3383">
        <v>22799</v>
      </c>
      <c r="Q3383">
        <v>3</v>
      </c>
      <c r="R3383">
        <v>114</v>
      </c>
      <c r="S3383">
        <v>74</v>
      </c>
      <c r="T3383">
        <v>3436</v>
      </c>
      <c r="U3383">
        <v>5</v>
      </c>
      <c r="V3383">
        <v>20</v>
      </c>
      <c r="W3383">
        <v>11.14870626827568</v>
      </c>
      <c r="X3383">
        <v>30931.984761582953</v>
      </c>
      <c r="Y3383">
        <v>33.379206230654582</v>
      </c>
      <c r="Z3383">
        <v>672.91064481387355</v>
      </c>
      <c r="AA3383">
        <v>11261.025411267805</v>
      </c>
      <c r="AB3383">
        <v>18865.770529346457</v>
      </c>
      <c r="AC3383">
        <v>607.21335125349026</v>
      </c>
      <c r="AD3383">
        <v>1064.3774978436497</v>
      </c>
      <c r="AE3383">
        <v>63447.810108607162</v>
      </c>
    </row>
    <row r="3384" spans="1:31" x14ac:dyDescent="0.3">
      <c r="A3384">
        <v>2579865</v>
      </c>
      <c r="B3384">
        <v>1</v>
      </c>
      <c r="C3384" t="s">
        <v>81</v>
      </c>
      <c r="D3384" t="s">
        <v>127</v>
      </c>
      <c r="E3384" t="s">
        <v>184</v>
      </c>
      <c r="F3384" t="s">
        <v>7866</v>
      </c>
      <c r="G3384" t="s">
        <v>134</v>
      </c>
      <c r="H3384" t="s">
        <v>135</v>
      </c>
      <c r="I3384" t="s">
        <v>136</v>
      </c>
      <c r="J3384" t="s">
        <v>137</v>
      </c>
      <c r="K3384" t="s">
        <v>138</v>
      </c>
      <c r="L3384" t="s">
        <v>9760</v>
      </c>
      <c r="M3384" t="s">
        <v>9761</v>
      </c>
      <c r="N3384">
        <v>2.33</v>
      </c>
      <c r="O3384">
        <v>3</v>
      </c>
      <c r="P3384">
        <v>467</v>
      </c>
      <c r="Q3384">
        <v>14</v>
      </c>
      <c r="R3384">
        <v>37</v>
      </c>
      <c r="S3384">
        <v>3</v>
      </c>
      <c r="T3384">
        <v>35</v>
      </c>
      <c r="U3384">
        <v>3</v>
      </c>
      <c r="V3384">
        <v>0</v>
      </c>
      <c r="W3384">
        <v>1.3476462192000001</v>
      </c>
      <c r="X3384">
        <v>152.1789893525297</v>
      </c>
      <c r="Y3384">
        <v>29.388790924382796</v>
      </c>
      <c r="Z3384">
        <v>53.325784161793592</v>
      </c>
      <c r="AA3384">
        <v>849.66979417447351</v>
      </c>
      <c r="AB3384">
        <v>20.935563496191207</v>
      </c>
      <c r="AC3384">
        <v>251.97592113762002</v>
      </c>
      <c r="AD3384">
        <v>0</v>
      </c>
      <c r="AE3384">
        <v>1358.8224894661907</v>
      </c>
    </row>
    <row r="3385" spans="1:31" x14ac:dyDescent="0.3">
      <c r="A3385">
        <v>2579828</v>
      </c>
      <c r="B3385">
        <v>1</v>
      </c>
      <c r="C3385" t="s">
        <v>81</v>
      </c>
      <c r="D3385" t="s">
        <v>127</v>
      </c>
      <c r="E3385" t="s">
        <v>184</v>
      </c>
      <c r="F3385" t="s">
        <v>9762</v>
      </c>
      <c r="G3385" t="s">
        <v>134</v>
      </c>
      <c r="H3385" t="s">
        <v>135</v>
      </c>
      <c r="I3385" t="s">
        <v>136</v>
      </c>
      <c r="J3385" t="s">
        <v>137</v>
      </c>
      <c r="K3385" t="s">
        <v>138</v>
      </c>
      <c r="L3385" t="s">
        <v>9763</v>
      </c>
      <c r="M3385" t="s">
        <v>9764</v>
      </c>
      <c r="N3385">
        <v>1.1419444439999999</v>
      </c>
      <c r="O3385">
        <v>0</v>
      </c>
      <c r="P3385">
        <v>387</v>
      </c>
      <c r="Q3385">
        <v>8</v>
      </c>
      <c r="R3385">
        <v>18</v>
      </c>
      <c r="S3385">
        <v>4</v>
      </c>
      <c r="T3385">
        <v>96</v>
      </c>
      <c r="U3385">
        <v>7</v>
      </c>
      <c r="V3385">
        <v>1</v>
      </c>
      <c r="W3385">
        <v>0</v>
      </c>
      <c r="X3385">
        <v>55.242970118060306</v>
      </c>
      <c r="Y3385">
        <v>7.3868478586714001</v>
      </c>
      <c r="Z3385">
        <v>16.287519724390723</v>
      </c>
      <c r="AA3385">
        <v>171.83966141888158</v>
      </c>
      <c r="AB3385">
        <v>31.032833938800863</v>
      </c>
      <c r="AC3385">
        <v>170.37558434339445</v>
      </c>
      <c r="AD3385">
        <v>0.51354852579103671</v>
      </c>
      <c r="AE3385">
        <v>452.67896592799036</v>
      </c>
    </row>
    <row r="3386" spans="1:31" x14ac:dyDescent="0.3">
      <c r="A3386">
        <v>2580220</v>
      </c>
      <c r="B3386">
        <v>1</v>
      </c>
      <c r="C3386" t="s">
        <v>81</v>
      </c>
      <c r="D3386" t="s">
        <v>112</v>
      </c>
      <c r="E3386" t="s">
        <v>166</v>
      </c>
      <c r="F3386" t="s">
        <v>9765</v>
      </c>
      <c r="G3386" t="s">
        <v>168</v>
      </c>
      <c r="H3386" t="s">
        <v>157</v>
      </c>
      <c r="I3386" t="s">
        <v>136</v>
      </c>
      <c r="J3386" t="s">
        <v>137</v>
      </c>
      <c r="K3386" t="s">
        <v>138</v>
      </c>
      <c r="L3386" t="s">
        <v>9766</v>
      </c>
      <c r="M3386" t="s">
        <v>9767</v>
      </c>
      <c r="N3386">
        <v>2.1127777769999998</v>
      </c>
      <c r="O3386">
        <v>0</v>
      </c>
      <c r="P3386">
        <v>1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0.36779366146574333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0.36779366146574333</v>
      </c>
    </row>
    <row r="3387" spans="1:31" x14ac:dyDescent="0.3">
      <c r="A3387">
        <v>2580363</v>
      </c>
      <c r="B3387">
        <v>1</v>
      </c>
      <c r="C3387" t="s">
        <v>80</v>
      </c>
      <c r="D3387" t="s">
        <v>91</v>
      </c>
      <c r="E3387" t="s">
        <v>141</v>
      </c>
      <c r="F3387" t="s">
        <v>4571</v>
      </c>
      <c r="G3387" t="s">
        <v>202</v>
      </c>
      <c r="H3387" t="s">
        <v>135</v>
      </c>
      <c r="I3387" t="s">
        <v>136</v>
      </c>
      <c r="J3387" t="s">
        <v>137</v>
      </c>
      <c r="K3387" t="s">
        <v>138</v>
      </c>
      <c r="L3387" t="s">
        <v>9768</v>
      </c>
      <c r="M3387" t="s">
        <v>9769</v>
      </c>
      <c r="N3387">
        <v>0.79944444400000003</v>
      </c>
      <c r="O3387">
        <v>1</v>
      </c>
      <c r="P3387">
        <v>43</v>
      </c>
      <c r="Q3387">
        <v>21</v>
      </c>
      <c r="R3387">
        <v>277</v>
      </c>
      <c r="S3387">
        <v>14</v>
      </c>
      <c r="T3387">
        <v>64</v>
      </c>
      <c r="U3387">
        <v>1</v>
      </c>
      <c r="V3387">
        <v>0</v>
      </c>
      <c r="W3387">
        <v>1.40921179769866</v>
      </c>
      <c r="X3387">
        <v>9.8239323596357302</v>
      </c>
      <c r="Y3387">
        <v>59.48128803176391</v>
      </c>
      <c r="Z3387">
        <v>217.49832233894369</v>
      </c>
      <c r="AA3387">
        <v>210.70651466334468</v>
      </c>
      <c r="AB3387">
        <v>45.374234474736248</v>
      </c>
      <c r="AC3387">
        <v>0.86142963031387099</v>
      </c>
      <c r="AD3387">
        <v>0</v>
      </c>
      <c r="AE3387">
        <v>545.15493329643675</v>
      </c>
    </row>
    <row r="3388" spans="1:31" x14ac:dyDescent="0.3">
      <c r="A3388">
        <v>2580120</v>
      </c>
      <c r="B3388">
        <v>1</v>
      </c>
      <c r="C3388" t="s">
        <v>80</v>
      </c>
      <c r="D3388" t="s">
        <v>84</v>
      </c>
      <c r="E3388" t="s">
        <v>166</v>
      </c>
      <c r="F3388" t="s">
        <v>9770</v>
      </c>
      <c r="G3388" t="s">
        <v>168</v>
      </c>
      <c r="H3388" t="s">
        <v>157</v>
      </c>
      <c r="I3388" t="s">
        <v>136</v>
      </c>
      <c r="J3388" t="s">
        <v>137</v>
      </c>
      <c r="K3388" t="s">
        <v>138</v>
      </c>
      <c r="L3388" t="s">
        <v>9771</v>
      </c>
      <c r="M3388" t="s">
        <v>9772</v>
      </c>
      <c r="N3388">
        <v>2.4902777770000002</v>
      </c>
      <c r="O3388">
        <v>0</v>
      </c>
      <c r="P3388">
        <v>1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0.4345306486416084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0.4345306486416084</v>
      </c>
    </row>
    <row r="3389" spans="1:31" x14ac:dyDescent="0.3">
      <c r="A3389">
        <v>2579971</v>
      </c>
      <c r="B3389">
        <v>1</v>
      </c>
      <c r="C3389" t="s">
        <v>80</v>
      </c>
      <c r="D3389" t="s">
        <v>83</v>
      </c>
      <c r="E3389" t="s">
        <v>171</v>
      </c>
      <c r="F3389" t="s">
        <v>8190</v>
      </c>
      <c r="G3389" t="s">
        <v>301</v>
      </c>
      <c r="H3389" t="s">
        <v>157</v>
      </c>
      <c r="I3389" t="s">
        <v>136</v>
      </c>
      <c r="J3389" t="s">
        <v>137</v>
      </c>
      <c r="K3389" t="s">
        <v>144</v>
      </c>
      <c r="L3389" t="s">
        <v>9773</v>
      </c>
      <c r="M3389" t="s">
        <v>9774</v>
      </c>
      <c r="N3389">
        <v>6.4758333329999997</v>
      </c>
      <c r="O3389">
        <v>0</v>
      </c>
      <c r="P3389">
        <v>11</v>
      </c>
      <c r="Q3389">
        <v>0</v>
      </c>
      <c r="R3389">
        <v>0</v>
      </c>
      <c r="S3389">
        <v>0</v>
      </c>
      <c r="T3389">
        <v>53</v>
      </c>
      <c r="U3389">
        <v>0</v>
      </c>
      <c r="V3389">
        <v>0</v>
      </c>
      <c r="W3389">
        <v>0</v>
      </c>
      <c r="X3389">
        <v>10.504178239971335</v>
      </c>
      <c r="Y3389">
        <v>0</v>
      </c>
      <c r="Z3389">
        <v>0</v>
      </c>
      <c r="AA3389">
        <v>0</v>
      </c>
      <c r="AB3389">
        <v>270.01352491235792</v>
      </c>
      <c r="AC3389">
        <v>0</v>
      </c>
      <c r="AD3389">
        <v>0</v>
      </c>
      <c r="AE3389">
        <v>280.51770315232926</v>
      </c>
    </row>
    <row r="3390" spans="1:31" x14ac:dyDescent="0.3">
      <c r="A3390">
        <v>2580157</v>
      </c>
      <c r="B3390">
        <v>1</v>
      </c>
      <c r="C3390" t="s">
        <v>80</v>
      </c>
      <c r="D3390" t="s">
        <v>100</v>
      </c>
      <c r="E3390" t="s">
        <v>184</v>
      </c>
      <c r="F3390" t="s">
        <v>9775</v>
      </c>
      <c r="G3390" t="s">
        <v>149</v>
      </c>
      <c r="H3390" t="s">
        <v>135</v>
      </c>
      <c r="I3390" t="s">
        <v>136</v>
      </c>
      <c r="J3390" t="s">
        <v>137</v>
      </c>
      <c r="K3390" t="s">
        <v>138</v>
      </c>
      <c r="L3390" t="s">
        <v>9776</v>
      </c>
      <c r="M3390" t="s">
        <v>9777</v>
      </c>
      <c r="N3390">
        <v>1.8563888879999999</v>
      </c>
      <c r="O3390">
        <v>0</v>
      </c>
      <c r="P3390">
        <v>0</v>
      </c>
      <c r="Q3390">
        <v>0</v>
      </c>
      <c r="R3390">
        <v>0</v>
      </c>
      <c r="S3390">
        <v>3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164.72509649536528</v>
      </c>
      <c r="AB3390">
        <v>0</v>
      </c>
      <c r="AC3390">
        <v>0</v>
      </c>
      <c r="AD3390">
        <v>0</v>
      </c>
      <c r="AE3390">
        <v>164.72509649536528</v>
      </c>
    </row>
    <row r="3391" spans="1:31" x14ac:dyDescent="0.3">
      <c r="A3391">
        <v>2579802</v>
      </c>
      <c r="B3391">
        <v>1</v>
      </c>
      <c r="C3391" t="s">
        <v>81</v>
      </c>
      <c r="D3391" t="s">
        <v>112</v>
      </c>
      <c r="E3391" t="s">
        <v>166</v>
      </c>
      <c r="F3391" t="s">
        <v>9778</v>
      </c>
      <c r="G3391" t="s">
        <v>168</v>
      </c>
      <c r="H3391" t="s">
        <v>157</v>
      </c>
      <c r="I3391" t="s">
        <v>136</v>
      </c>
      <c r="J3391" t="s">
        <v>137</v>
      </c>
      <c r="K3391" t="s">
        <v>138</v>
      </c>
      <c r="L3391" t="s">
        <v>9779</v>
      </c>
      <c r="M3391" t="s">
        <v>9780</v>
      </c>
      <c r="N3391">
        <v>0.65555555499999996</v>
      </c>
      <c r="O3391">
        <v>0</v>
      </c>
      <c r="P3391">
        <v>2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0.14797018339000001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0.14797018339000001</v>
      </c>
    </row>
    <row r="3392" spans="1:31" x14ac:dyDescent="0.3">
      <c r="A3392">
        <v>2580326</v>
      </c>
      <c r="B3392">
        <v>1</v>
      </c>
      <c r="C3392" t="s">
        <v>80</v>
      </c>
      <c r="D3392" t="s">
        <v>101</v>
      </c>
      <c r="E3392" t="s">
        <v>147</v>
      </c>
      <c r="F3392" t="s">
        <v>9781</v>
      </c>
      <c r="G3392" t="s">
        <v>134</v>
      </c>
      <c r="H3392" t="s">
        <v>135</v>
      </c>
      <c r="I3392" t="s">
        <v>136</v>
      </c>
      <c r="J3392" t="s">
        <v>137</v>
      </c>
      <c r="K3392" t="s">
        <v>138</v>
      </c>
      <c r="L3392" t="s">
        <v>9782</v>
      </c>
      <c r="M3392" t="s">
        <v>9783</v>
      </c>
      <c r="N3392">
        <v>0.42722222199999998</v>
      </c>
      <c r="O3392">
        <v>33</v>
      </c>
      <c r="P3392">
        <v>4741</v>
      </c>
      <c r="Q3392">
        <v>57</v>
      </c>
      <c r="R3392">
        <v>79</v>
      </c>
      <c r="S3392">
        <v>58</v>
      </c>
      <c r="T3392">
        <v>522</v>
      </c>
      <c r="U3392">
        <v>7</v>
      </c>
      <c r="V3392">
        <v>0</v>
      </c>
      <c r="W3392">
        <v>13.860908435270995</v>
      </c>
      <c r="X3392">
        <v>483.83028430217337</v>
      </c>
      <c r="Y3392">
        <v>288.75653057667392</v>
      </c>
      <c r="Z3392">
        <v>19.17041738248891</v>
      </c>
      <c r="AA3392">
        <v>214.32046284631264</v>
      </c>
      <c r="AB3392">
        <v>214.15607889818321</v>
      </c>
      <c r="AC3392">
        <v>67.336340024293222</v>
      </c>
      <c r="AD3392">
        <v>0</v>
      </c>
      <c r="AE3392">
        <v>1301.4310224653964</v>
      </c>
    </row>
    <row r="3393" spans="1:31" x14ac:dyDescent="0.3">
      <c r="A3393">
        <v>2580280</v>
      </c>
      <c r="B3393">
        <v>1</v>
      </c>
      <c r="C3393" t="s">
        <v>81</v>
      </c>
      <c r="D3393" t="s">
        <v>116</v>
      </c>
      <c r="E3393" t="s">
        <v>166</v>
      </c>
      <c r="F3393" t="s">
        <v>9784</v>
      </c>
      <c r="G3393" t="s">
        <v>168</v>
      </c>
      <c r="H3393" t="s">
        <v>157</v>
      </c>
      <c r="I3393" t="s">
        <v>136</v>
      </c>
      <c r="J3393" t="s">
        <v>137</v>
      </c>
      <c r="K3393" t="s">
        <v>138</v>
      </c>
      <c r="L3393" t="s">
        <v>9785</v>
      </c>
      <c r="M3393" t="s">
        <v>9786</v>
      </c>
      <c r="N3393">
        <v>1.0874999999999999</v>
      </c>
      <c r="O3393">
        <v>0</v>
      </c>
      <c r="P3393">
        <v>1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0.21495888695532003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0.21495888695532003</v>
      </c>
    </row>
    <row r="3394" spans="1:31" x14ac:dyDescent="0.3">
      <c r="A3394">
        <v>2580057</v>
      </c>
      <c r="B3394">
        <v>1</v>
      </c>
      <c r="C3394" t="s">
        <v>81</v>
      </c>
      <c r="D3394" t="s">
        <v>126</v>
      </c>
      <c r="E3394" t="s">
        <v>184</v>
      </c>
      <c r="F3394" t="s">
        <v>3884</v>
      </c>
      <c r="G3394" t="s">
        <v>149</v>
      </c>
      <c r="H3394" t="s">
        <v>135</v>
      </c>
      <c r="I3394" t="s">
        <v>136</v>
      </c>
      <c r="J3394" t="s">
        <v>137</v>
      </c>
      <c r="K3394" t="s">
        <v>138</v>
      </c>
      <c r="L3394" t="s">
        <v>9787</v>
      </c>
      <c r="M3394" t="s">
        <v>9788</v>
      </c>
      <c r="N3394">
        <v>2.7749999999999999</v>
      </c>
      <c r="O3394">
        <v>0</v>
      </c>
      <c r="P3394">
        <v>12</v>
      </c>
      <c r="Q3394">
        <v>2</v>
      </c>
      <c r="R3394">
        <v>2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2.5806972494815326</v>
      </c>
      <c r="Y3394">
        <v>7.2420749860132672</v>
      </c>
      <c r="Z3394">
        <v>0.49065557848230001</v>
      </c>
      <c r="AA3394">
        <v>0</v>
      </c>
      <c r="AB3394">
        <v>0</v>
      </c>
      <c r="AC3394">
        <v>0</v>
      </c>
      <c r="AD3394">
        <v>0</v>
      </c>
      <c r="AE3394">
        <v>10.3134278139771</v>
      </c>
    </row>
    <row r="3395" spans="1:31" x14ac:dyDescent="0.3">
      <c r="A3395">
        <v>2579808</v>
      </c>
      <c r="B3395">
        <v>1</v>
      </c>
      <c r="C3395" t="s">
        <v>80</v>
      </c>
      <c r="D3395" t="s">
        <v>90</v>
      </c>
      <c r="E3395" t="s">
        <v>155</v>
      </c>
      <c r="F3395" t="s">
        <v>8860</v>
      </c>
      <c r="G3395" t="s">
        <v>206</v>
      </c>
      <c r="H3395" t="s">
        <v>157</v>
      </c>
      <c r="I3395" t="s">
        <v>136</v>
      </c>
      <c r="J3395" t="s">
        <v>137</v>
      </c>
      <c r="K3395" t="s">
        <v>138</v>
      </c>
      <c r="L3395" t="s">
        <v>9789</v>
      </c>
      <c r="M3395" t="s">
        <v>9790</v>
      </c>
      <c r="N3395">
        <v>1.596944444</v>
      </c>
      <c r="O3395">
        <v>0</v>
      </c>
      <c r="P3395">
        <v>229</v>
      </c>
      <c r="Q3395">
        <v>0</v>
      </c>
      <c r="R3395">
        <v>0</v>
      </c>
      <c r="S3395">
        <v>0</v>
      </c>
      <c r="T3395">
        <v>193</v>
      </c>
      <c r="U3395">
        <v>0</v>
      </c>
      <c r="V3395">
        <v>4</v>
      </c>
      <c r="W3395">
        <v>0</v>
      </c>
      <c r="X3395">
        <v>57.038798581042897</v>
      </c>
      <c r="Y3395">
        <v>0</v>
      </c>
      <c r="Z3395">
        <v>0</v>
      </c>
      <c r="AA3395">
        <v>0</v>
      </c>
      <c r="AB3395">
        <v>212.72724404717235</v>
      </c>
      <c r="AC3395">
        <v>0</v>
      </c>
      <c r="AD3395">
        <v>138.91484896462845</v>
      </c>
      <c r="AE3395">
        <v>408.68089159284369</v>
      </c>
    </row>
    <row r="3396" spans="1:31" x14ac:dyDescent="0.3">
      <c r="A3396">
        <v>2579994</v>
      </c>
      <c r="B3396">
        <v>1</v>
      </c>
      <c r="C3396" t="s">
        <v>80</v>
      </c>
      <c r="D3396" t="s">
        <v>100</v>
      </c>
      <c r="E3396" t="s">
        <v>171</v>
      </c>
      <c r="F3396" t="s">
        <v>9791</v>
      </c>
      <c r="G3396" t="s">
        <v>202</v>
      </c>
      <c r="H3396" t="s">
        <v>157</v>
      </c>
      <c r="I3396" t="s">
        <v>136</v>
      </c>
      <c r="J3396" t="s">
        <v>137</v>
      </c>
      <c r="K3396" t="s">
        <v>138</v>
      </c>
      <c r="L3396" t="s">
        <v>9792</v>
      </c>
      <c r="M3396" t="s">
        <v>9793</v>
      </c>
      <c r="N3396">
        <v>1.2208333330000001</v>
      </c>
      <c r="O3396">
        <v>0</v>
      </c>
      <c r="P3396">
        <v>40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5.3157566107948639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5.3157566107948639</v>
      </c>
    </row>
    <row r="3397" spans="1:31" x14ac:dyDescent="0.3">
      <c r="A3397">
        <v>2580389</v>
      </c>
      <c r="B3397">
        <v>1</v>
      </c>
      <c r="C3397" t="s">
        <v>80</v>
      </c>
      <c r="D3397" t="s">
        <v>110</v>
      </c>
      <c r="E3397" t="s">
        <v>155</v>
      </c>
      <c r="F3397" t="s">
        <v>9794</v>
      </c>
      <c r="G3397" t="s">
        <v>2182</v>
      </c>
      <c r="H3397" t="s">
        <v>157</v>
      </c>
      <c r="I3397" t="s">
        <v>136</v>
      </c>
      <c r="J3397" t="s">
        <v>137</v>
      </c>
      <c r="K3397" t="s">
        <v>138</v>
      </c>
      <c r="L3397" t="s">
        <v>9795</v>
      </c>
      <c r="M3397" t="s">
        <v>9796</v>
      </c>
      <c r="N3397">
        <v>0.957777777</v>
      </c>
      <c r="O3397">
        <v>0</v>
      </c>
      <c r="P3397">
        <v>243</v>
      </c>
      <c r="Q3397">
        <v>0</v>
      </c>
      <c r="R3397">
        <v>0</v>
      </c>
      <c r="S3397">
        <v>0</v>
      </c>
      <c r="T3397">
        <v>11</v>
      </c>
      <c r="U3397">
        <v>0</v>
      </c>
      <c r="V3397">
        <v>0</v>
      </c>
      <c r="W3397">
        <v>0</v>
      </c>
      <c r="X3397">
        <v>65.324426393980943</v>
      </c>
      <c r="Y3397">
        <v>0</v>
      </c>
      <c r="Z3397">
        <v>0</v>
      </c>
      <c r="AA3397">
        <v>0</v>
      </c>
      <c r="AB3397">
        <v>4.3999699140872375</v>
      </c>
      <c r="AC3397">
        <v>0</v>
      </c>
      <c r="AD3397">
        <v>0</v>
      </c>
      <c r="AE3397">
        <v>69.724396308068179</v>
      </c>
    </row>
    <row r="3398" spans="1:31" x14ac:dyDescent="0.3">
      <c r="A3398">
        <v>2580286</v>
      </c>
      <c r="B3398">
        <v>1</v>
      </c>
      <c r="C3398" t="s">
        <v>81</v>
      </c>
      <c r="D3398" t="s">
        <v>118</v>
      </c>
      <c r="E3398" t="s">
        <v>147</v>
      </c>
      <c r="F3398" t="s">
        <v>6824</v>
      </c>
      <c r="G3398" t="s">
        <v>134</v>
      </c>
      <c r="H3398" t="s">
        <v>135</v>
      </c>
      <c r="I3398" t="s">
        <v>136</v>
      </c>
      <c r="J3398" t="s">
        <v>137</v>
      </c>
      <c r="K3398" t="s">
        <v>138</v>
      </c>
      <c r="L3398" t="s">
        <v>9797</v>
      </c>
      <c r="M3398" t="s">
        <v>9798</v>
      </c>
      <c r="N3398">
        <v>0.66722222200000003</v>
      </c>
      <c r="O3398">
        <v>9</v>
      </c>
      <c r="P3398">
        <v>2309</v>
      </c>
      <c r="Q3398">
        <v>76</v>
      </c>
      <c r="R3398">
        <v>129</v>
      </c>
      <c r="S3398">
        <v>7</v>
      </c>
      <c r="T3398">
        <v>200</v>
      </c>
      <c r="U3398">
        <v>0</v>
      </c>
      <c r="V3398">
        <v>0</v>
      </c>
      <c r="W3398">
        <v>2.9476252497019804</v>
      </c>
      <c r="X3398">
        <v>259.93561555827165</v>
      </c>
      <c r="Y3398">
        <v>185.16491556984457</v>
      </c>
      <c r="Z3398">
        <v>143.08950431153451</v>
      </c>
      <c r="AA3398">
        <v>22.883792866576265</v>
      </c>
      <c r="AB3398">
        <v>54.690592219986577</v>
      </c>
      <c r="AC3398">
        <v>0</v>
      </c>
      <c r="AD3398">
        <v>0</v>
      </c>
      <c r="AE3398">
        <v>668.7120457759155</v>
      </c>
    </row>
    <row r="3399" spans="1:31" x14ac:dyDescent="0.3">
      <c r="A3399">
        <v>2579954</v>
      </c>
      <c r="B3399">
        <v>1</v>
      </c>
      <c r="C3399" t="s">
        <v>81</v>
      </c>
      <c r="D3399" t="s">
        <v>114</v>
      </c>
      <c r="E3399" t="s">
        <v>184</v>
      </c>
      <c r="F3399" t="s">
        <v>9799</v>
      </c>
      <c r="G3399" t="s">
        <v>301</v>
      </c>
      <c r="H3399" t="s">
        <v>135</v>
      </c>
      <c r="I3399" t="s">
        <v>136</v>
      </c>
      <c r="J3399" t="s">
        <v>137</v>
      </c>
      <c r="K3399" t="s">
        <v>144</v>
      </c>
      <c r="L3399" t="s">
        <v>9800</v>
      </c>
      <c r="M3399" t="s">
        <v>9801</v>
      </c>
      <c r="N3399">
        <v>6.9366666659999998</v>
      </c>
      <c r="O3399">
        <v>0</v>
      </c>
      <c r="P3399">
        <v>137</v>
      </c>
      <c r="Q3399">
        <v>0</v>
      </c>
      <c r="R3399">
        <v>1</v>
      </c>
      <c r="S3399">
        <v>0</v>
      </c>
      <c r="T3399">
        <v>44</v>
      </c>
      <c r="U3399">
        <v>0</v>
      </c>
      <c r="V3399">
        <v>8</v>
      </c>
      <c r="W3399">
        <v>0</v>
      </c>
      <c r="X3399">
        <v>139.04392511675542</v>
      </c>
      <c r="Y3399">
        <v>0</v>
      </c>
      <c r="Z3399">
        <v>0.49099203459698504</v>
      </c>
      <c r="AA3399">
        <v>0</v>
      </c>
      <c r="AB3399">
        <v>236.25910752666226</v>
      </c>
      <c r="AC3399">
        <v>0</v>
      </c>
      <c r="AD3399">
        <v>830.69364550293892</v>
      </c>
      <c r="AE3399">
        <v>1206.4876701809535</v>
      </c>
    </row>
    <row r="3400" spans="1:31" x14ac:dyDescent="0.3">
      <c r="A3400">
        <v>2579905</v>
      </c>
      <c r="B3400">
        <v>1</v>
      </c>
      <c r="C3400" t="s">
        <v>81</v>
      </c>
      <c r="D3400" t="s">
        <v>118</v>
      </c>
      <c r="E3400" t="s">
        <v>147</v>
      </c>
      <c r="F3400" t="s">
        <v>9802</v>
      </c>
      <c r="G3400" t="s">
        <v>301</v>
      </c>
      <c r="H3400" t="s">
        <v>135</v>
      </c>
      <c r="I3400" t="s">
        <v>136</v>
      </c>
      <c r="J3400" t="s">
        <v>137</v>
      </c>
      <c r="K3400" t="s">
        <v>144</v>
      </c>
      <c r="L3400" t="s">
        <v>9803</v>
      </c>
      <c r="M3400" t="s">
        <v>9804</v>
      </c>
      <c r="N3400">
        <v>6.045833333</v>
      </c>
      <c r="O3400">
        <v>11</v>
      </c>
      <c r="P3400">
        <v>283</v>
      </c>
      <c r="Q3400">
        <v>73</v>
      </c>
      <c r="R3400">
        <v>11</v>
      </c>
      <c r="S3400">
        <v>20</v>
      </c>
      <c r="T3400">
        <v>13</v>
      </c>
      <c r="U3400">
        <v>6</v>
      </c>
      <c r="V3400">
        <v>0</v>
      </c>
      <c r="W3400">
        <v>18.06488758747264</v>
      </c>
      <c r="X3400">
        <v>285.46392020406449</v>
      </c>
      <c r="Y3400">
        <v>991.82777605294984</v>
      </c>
      <c r="Z3400">
        <v>140.01456278605733</v>
      </c>
      <c r="AA3400">
        <v>568.91168849637188</v>
      </c>
      <c r="AB3400">
        <v>127.72706862311628</v>
      </c>
      <c r="AC3400">
        <v>1783.5447338986637</v>
      </c>
      <c r="AD3400">
        <v>0</v>
      </c>
      <c r="AE3400">
        <v>3915.5546376486959</v>
      </c>
    </row>
    <row r="3401" spans="1:31" x14ac:dyDescent="0.3">
      <c r="A3401">
        <v>2580054</v>
      </c>
      <c r="B3401">
        <v>1</v>
      </c>
      <c r="C3401" t="s">
        <v>80</v>
      </c>
      <c r="D3401" t="s">
        <v>101</v>
      </c>
      <c r="E3401" t="s">
        <v>166</v>
      </c>
      <c r="F3401" t="s">
        <v>9805</v>
      </c>
      <c r="G3401" t="s">
        <v>198</v>
      </c>
      <c r="H3401" t="s">
        <v>157</v>
      </c>
      <c r="I3401" t="s">
        <v>136</v>
      </c>
      <c r="J3401" t="s">
        <v>137</v>
      </c>
      <c r="K3401" t="s">
        <v>138</v>
      </c>
      <c r="L3401" t="s">
        <v>9806</v>
      </c>
      <c r="M3401" t="s">
        <v>9807</v>
      </c>
      <c r="N3401">
        <v>1.298333333</v>
      </c>
      <c r="O3401">
        <v>0</v>
      </c>
      <c r="P3401">
        <v>9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1.2283181300848001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1.2283181300848001</v>
      </c>
    </row>
    <row r="3402" spans="1:31" x14ac:dyDescent="0.3">
      <c r="A3402">
        <v>2579974</v>
      </c>
      <c r="B3402">
        <v>1</v>
      </c>
      <c r="C3402" t="s">
        <v>80</v>
      </c>
      <c r="D3402" t="s">
        <v>97</v>
      </c>
      <c r="E3402" t="s">
        <v>166</v>
      </c>
      <c r="F3402" t="s">
        <v>9808</v>
      </c>
      <c r="G3402" t="s">
        <v>181</v>
      </c>
      <c r="H3402" t="s">
        <v>157</v>
      </c>
      <c r="I3402" t="s">
        <v>136</v>
      </c>
      <c r="J3402" t="s">
        <v>137</v>
      </c>
      <c r="K3402" t="s">
        <v>138</v>
      </c>
      <c r="L3402" t="s">
        <v>9809</v>
      </c>
      <c r="M3402" t="s">
        <v>9810</v>
      </c>
      <c r="N3402">
        <v>1.9175</v>
      </c>
      <c r="O3402">
        <v>0</v>
      </c>
      <c r="P3402">
        <v>1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0.36992835692000003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0.36992835692000003</v>
      </c>
    </row>
    <row r="3403" spans="1:31" x14ac:dyDescent="0.3">
      <c r="A3403">
        <v>2579782</v>
      </c>
      <c r="B3403">
        <v>1</v>
      </c>
      <c r="C3403" t="s">
        <v>80</v>
      </c>
      <c r="D3403" t="s">
        <v>83</v>
      </c>
      <c r="E3403" t="s">
        <v>132</v>
      </c>
      <c r="F3403" t="s">
        <v>9811</v>
      </c>
      <c r="G3403" t="s">
        <v>134</v>
      </c>
      <c r="H3403" t="s">
        <v>135</v>
      </c>
      <c r="I3403" t="s">
        <v>136</v>
      </c>
      <c r="J3403" t="s">
        <v>137</v>
      </c>
      <c r="K3403" t="s">
        <v>138</v>
      </c>
      <c r="L3403" t="s">
        <v>9812</v>
      </c>
      <c r="M3403" t="s">
        <v>9813</v>
      </c>
      <c r="N3403">
        <v>0.97805555499999997</v>
      </c>
      <c r="O3403">
        <v>0</v>
      </c>
      <c r="P3403">
        <v>0</v>
      </c>
      <c r="Q3403">
        <v>0</v>
      </c>
      <c r="R3403">
        <v>0</v>
      </c>
      <c r="S3403">
        <v>1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2993.8482811771528</v>
      </c>
      <c r="AB3403">
        <v>0</v>
      </c>
      <c r="AC3403">
        <v>0</v>
      </c>
      <c r="AD3403">
        <v>0</v>
      </c>
      <c r="AE3403">
        <v>2993.8482811771528</v>
      </c>
    </row>
    <row r="3404" spans="1:31" x14ac:dyDescent="0.3">
      <c r="A3404">
        <v>2580260</v>
      </c>
      <c r="B3404">
        <v>1</v>
      </c>
      <c r="C3404" t="s">
        <v>80</v>
      </c>
      <c r="D3404" t="s">
        <v>105</v>
      </c>
      <c r="E3404" t="s">
        <v>166</v>
      </c>
      <c r="F3404" t="s">
        <v>9814</v>
      </c>
      <c r="G3404" t="s">
        <v>198</v>
      </c>
      <c r="H3404" t="s">
        <v>157</v>
      </c>
      <c r="I3404" t="s">
        <v>136</v>
      </c>
      <c r="J3404" t="s">
        <v>137</v>
      </c>
      <c r="K3404" t="s">
        <v>138</v>
      </c>
      <c r="L3404" t="s">
        <v>9815</v>
      </c>
      <c r="M3404" t="s">
        <v>9816</v>
      </c>
      <c r="N3404">
        <v>0.884444444</v>
      </c>
      <c r="O3404">
        <v>0</v>
      </c>
      <c r="P3404">
        <v>10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1.6637472928166581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1.6637472928166581</v>
      </c>
    </row>
    <row r="3405" spans="1:31" x14ac:dyDescent="0.3">
      <c r="A3405">
        <v>2580366</v>
      </c>
      <c r="B3405">
        <v>1</v>
      </c>
      <c r="C3405" t="s">
        <v>81</v>
      </c>
      <c r="D3405" t="s">
        <v>113</v>
      </c>
      <c r="E3405" t="s">
        <v>155</v>
      </c>
      <c r="F3405" t="s">
        <v>9817</v>
      </c>
      <c r="G3405" t="s">
        <v>202</v>
      </c>
      <c r="H3405" t="s">
        <v>157</v>
      </c>
      <c r="I3405" t="s">
        <v>136</v>
      </c>
      <c r="J3405" t="s">
        <v>137</v>
      </c>
      <c r="K3405" t="s">
        <v>138</v>
      </c>
      <c r="L3405" t="s">
        <v>9818</v>
      </c>
      <c r="M3405" t="s">
        <v>9819</v>
      </c>
      <c r="N3405">
        <v>0.99138888800000002</v>
      </c>
      <c r="O3405">
        <v>0</v>
      </c>
      <c r="P3405">
        <v>60</v>
      </c>
      <c r="Q3405">
        <v>0</v>
      </c>
      <c r="R3405">
        <v>1</v>
      </c>
      <c r="S3405">
        <v>0</v>
      </c>
      <c r="T3405">
        <v>1</v>
      </c>
      <c r="U3405">
        <v>0</v>
      </c>
      <c r="V3405">
        <v>0</v>
      </c>
      <c r="W3405">
        <v>0</v>
      </c>
      <c r="X3405">
        <v>5.755441454026708</v>
      </c>
      <c r="Y3405">
        <v>0</v>
      </c>
      <c r="Z3405">
        <v>0.61953364102322994</v>
      </c>
      <c r="AA3405">
        <v>0</v>
      </c>
      <c r="AB3405">
        <v>0.18290259943462003</v>
      </c>
      <c r="AC3405">
        <v>0</v>
      </c>
      <c r="AD3405">
        <v>0</v>
      </c>
      <c r="AE3405">
        <v>6.5578776944845574</v>
      </c>
    </row>
    <row r="3406" spans="1:31" x14ac:dyDescent="0.3">
      <c r="A3406">
        <v>2580684</v>
      </c>
      <c r="B3406">
        <v>1</v>
      </c>
      <c r="C3406" t="s">
        <v>80</v>
      </c>
      <c r="D3406" t="s">
        <v>103</v>
      </c>
      <c r="E3406" t="s">
        <v>184</v>
      </c>
      <c r="F3406" t="s">
        <v>9820</v>
      </c>
      <c r="G3406" t="s">
        <v>194</v>
      </c>
      <c r="H3406" t="s">
        <v>135</v>
      </c>
      <c r="I3406" t="s">
        <v>136</v>
      </c>
      <c r="J3406" t="s">
        <v>137</v>
      </c>
      <c r="K3406" t="s">
        <v>144</v>
      </c>
      <c r="L3406" t="s">
        <v>9821</v>
      </c>
      <c r="M3406" t="s">
        <v>9822</v>
      </c>
      <c r="N3406">
        <v>3.349722222</v>
      </c>
      <c r="O3406">
        <v>0</v>
      </c>
      <c r="P3406">
        <v>2492</v>
      </c>
      <c r="Q3406">
        <v>0</v>
      </c>
      <c r="R3406">
        <v>1</v>
      </c>
      <c r="S3406">
        <v>0</v>
      </c>
      <c r="T3406">
        <v>384</v>
      </c>
      <c r="U3406">
        <v>0</v>
      </c>
      <c r="V3406">
        <v>0</v>
      </c>
      <c r="W3406">
        <v>0</v>
      </c>
      <c r="X3406">
        <v>2010.6662863220424</v>
      </c>
      <c r="Y3406">
        <v>0</v>
      </c>
      <c r="Z3406">
        <v>0</v>
      </c>
      <c r="AA3406">
        <v>0</v>
      </c>
      <c r="AB3406">
        <v>2223.0978849339631</v>
      </c>
      <c r="AC3406">
        <v>0</v>
      </c>
      <c r="AD3406">
        <v>0</v>
      </c>
      <c r="AE3406">
        <v>4233.7641712560053</v>
      </c>
    </row>
    <row r="3407" spans="1:31" x14ac:dyDescent="0.3">
      <c r="A3407">
        <v>2581039</v>
      </c>
      <c r="B3407">
        <v>1</v>
      </c>
      <c r="C3407" t="s">
        <v>80</v>
      </c>
      <c r="D3407" t="s">
        <v>105</v>
      </c>
      <c r="E3407" t="s">
        <v>184</v>
      </c>
      <c r="F3407" t="s">
        <v>2750</v>
      </c>
      <c r="G3407" t="s">
        <v>149</v>
      </c>
      <c r="H3407" t="s">
        <v>135</v>
      </c>
      <c r="I3407" t="s">
        <v>136</v>
      </c>
      <c r="J3407" t="s">
        <v>137</v>
      </c>
      <c r="K3407" t="s">
        <v>138</v>
      </c>
      <c r="L3407" t="s">
        <v>9823</v>
      </c>
      <c r="M3407" t="s">
        <v>9824</v>
      </c>
      <c r="N3407">
        <v>2.5236111110000001</v>
      </c>
      <c r="O3407">
        <v>1</v>
      </c>
      <c r="P3407">
        <v>0</v>
      </c>
      <c r="Q3407">
        <v>7</v>
      </c>
      <c r="R3407">
        <v>0</v>
      </c>
      <c r="S3407">
        <v>5</v>
      </c>
      <c r="T3407">
        <v>0</v>
      </c>
      <c r="U3407">
        <v>1</v>
      </c>
      <c r="V3407">
        <v>0</v>
      </c>
      <c r="W3407">
        <v>1.4239322077031884</v>
      </c>
      <c r="X3407">
        <v>0</v>
      </c>
      <c r="Y3407">
        <v>48.44449570502789</v>
      </c>
      <c r="Z3407">
        <v>0</v>
      </c>
      <c r="AA3407">
        <v>91.248584322834787</v>
      </c>
      <c r="AB3407">
        <v>0</v>
      </c>
      <c r="AC3407">
        <v>121.5545140209267</v>
      </c>
      <c r="AD3407">
        <v>0</v>
      </c>
      <c r="AE3407">
        <v>262.6715262564926</v>
      </c>
    </row>
    <row r="3408" spans="1:31" x14ac:dyDescent="0.3">
      <c r="A3408">
        <v>2581231</v>
      </c>
      <c r="B3408">
        <v>1</v>
      </c>
      <c r="C3408" t="s">
        <v>80</v>
      </c>
      <c r="D3408" t="s">
        <v>87</v>
      </c>
      <c r="E3408" t="s">
        <v>175</v>
      </c>
      <c r="F3408" t="s">
        <v>9825</v>
      </c>
      <c r="G3408" t="s">
        <v>190</v>
      </c>
      <c r="H3408" t="s">
        <v>157</v>
      </c>
      <c r="I3408" t="s">
        <v>136</v>
      </c>
      <c r="J3408" t="s">
        <v>137</v>
      </c>
      <c r="K3408" t="s">
        <v>138</v>
      </c>
      <c r="L3408" t="s">
        <v>9826</v>
      </c>
      <c r="M3408" t="s">
        <v>9827</v>
      </c>
      <c r="N3408">
        <v>1.7041666660000001</v>
      </c>
      <c r="O3408">
        <v>0</v>
      </c>
      <c r="P3408">
        <v>31</v>
      </c>
      <c r="Q3408">
        <v>0</v>
      </c>
      <c r="R3408">
        <v>0</v>
      </c>
      <c r="S3408">
        <v>0</v>
      </c>
      <c r="T3408">
        <v>5</v>
      </c>
      <c r="U3408">
        <v>0</v>
      </c>
      <c r="V3408">
        <v>0</v>
      </c>
      <c r="W3408">
        <v>0</v>
      </c>
      <c r="X3408">
        <v>13.665056196112104</v>
      </c>
      <c r="Y3408">
        <v>0</v>
      </c>
      <c r="Z3408">
        <v>0</v>
      </c>
      <c r="AA3408">
        <v>0</v>
      </c>
      <c r="AB3408">
        <v>8.9086483880024634</v>
      </c>
      <c r="AC3408">
        <v>0</v>
      </c>
      <c r="AD3408">
        <v>0</v>
      </c>
      <c r="AE3408">
        <v>22.573704584114566</v>
      </c>
    </row>
    <row r="3409" spans="1:31" x14ac:dyDescent="0.3">
      <c r="A3409">
        <v>2580544</v>
      </c>
      <c r="B3409">
        <v>1</v>
      </c>
      <c r="C3409" t="s">
        <v>80</v>
      </c>
      <c r="D3409" t="s">
        <v>92</v>
      </c>
      <c r="E3409" t="s">
        <v>147</v>
      </c>
      <c r="F3409" t="s">
        <v>9828</v>
      </c>
      <c r="G3409" t="s">
        <v>301</v>
      </c>
      <c r="H3409" t="s">
        <v>135</v>
      </c>
      <c r="I3409" t="s">
        <v>136</v>
      </c>
      <c r="J3409" t="s">
        <v>137</v>
      </c>
      <c r="K3409" t="s">
        <v>144</v>
      </c>
      <c r="L3409" t="s">
        <v>9829</v>
      </c>
      <c r="M3409" t="s">
        <v>9830</v>
      </c>
      <c r="N3409">
        <v>8.7908333330000001</v>
      </c>
      <c r="O3409">
        <v>1</v>
      </c>
      <c r="P3409">
        <v>5382</v>
      </c>
      <c r="Q3409">
        <v>2</v>
      </c>
      <c r="R3409">
        <v>19</v>
      </c>
      <c r="S3409">
        <v>10</v>
      </c>
      <c r="T3409">
        <v>274</v>
      </c>
      <c r="U3409">
        <v>1</v>
      </c>
      <c r="V3409">
        <v>7</v>
      </c>
      <c r="W3409">
        <v>1.8825014508</v>
      </c>
      <c r="X3409">
        <v>8245.2140914294232</v>
      </c>
      <c r="Y3409">
        <v>33.153196023878735</v>
      </c>
      <c r="Z3409">
        <v>62.870847627677527</v>
      </c>
      <c r="AA3409">
        <v>1838.8599580647963</v>
      </c>
      <c r="AB3409">
        <v>3935.471151048821</v>
      </c>
      <c r="AC3409">
        <v>3197.7861567568502</v>
      </c>
      <c r="AD3409">
        <v>173.7200534745327</v>
      </c>
      <c r="AE3409">
        <v>17488.95795587678</v>
      </c>
    </row>
    <row r="3410" spans="1:31" x14ac:dyDescent="0.3">
      <c r="A3410">
        <v>2580830</v>
      </c>
      <c r="B3410">
        <v>1</v>
      </c>
      <c r="C3410" t="s">
        <v>81</v>
      </c>
      <c r="D3410" t="s">
        <v>128</v>
      </c>
      <c r="E3410" t="s">
        <v>155</v>
      </c>
      <c r="F3410" t="s">
        <v>9831</v>
      </c>
      <c r="G3410" t="s">
        <v>301</v>
      </c>
      <c r="H3410" t="s">
        <v>157</v>
      </c>
      <c r="I3410" t="s">
        <v>136</v>
      </c>
      <c r="J3410" t="s">
        <v>137</v>
      </c>
      <c r="K3410" t="s">
        <v>144</v>
      </c>
      <c r="L3410" t="s">
        <v>9832</v>
      </c>
      <c r="M3410" t="s">
        <v>9833</v>
      </c>
      <c r="N3410">
        <v>1.378333333</v>
      </c>
      <c r="O3410">
        <v>0</v>
      </c>
      <c r="P3410">
        <v>314</v>
      </c>
      <c r="Q3410">
        <v>0</v>
      </c>
      <c r="R3410">
        <v>0</v>
      </c>
      <c r="S3410">
        <v>0</v>
      </c>
      <c r="T3410">
        <v>7</v>
      </c>
      <c r="U3410">
        <v>0</v>
      </c>
      <c r="V3410">
        <v>0</v>
      </c>
      <c r="W3410">
        <v>0</v>
      </c>
      <c r="X3410">
        <v>129.94107565879656</v>
      </c>
      <c r="Y3410">
        <v>0</v>
      </c>
      <c r="Z3410">
        <v>0</v>
      </c>
      <c r="AA3410">
        <v>0</v>
      </c>
      <c r="AB3410">
        <v>10.079378697465108</v>
      </c>
      <c r="AC3410">
        <v>0</v>
      </c>
      <c r="AD3410">
        <v>0</v>
      </c>
      <c r="AE3410">
        <v>140.02045435626167</v>
      </c>
    </row>
    <row r="3411" spans="1:31" x14ac:dyDescent="0.3">
      <c r="A3411">
        <v>2581079</v>
      </c>
      <c r="B3411">
        <v>1</v>
      </c>
      <c r="C3411" t="s">
        <v>80</v>
      </c>
      <c r="D3411" t="s">
        <v>106</v>
      </c>
      <c r="E3411" t="s">
        <v>141</v>
      </c>
      <c r="F3411" t="s">
        <v>2160</v>
      </c>
      <c r="G3411" t="s">
        <v>134</v>
      </c>
      <c r="H3411" t="s">
        <v>135</v>
      </c>
      <c r="I3411" t="s">
        <v>136</v>
      </c>
      <c r="J3411" t="s">
        <v>137</v>
      </c>
      <c r="K3411" t="s">
        <v>138</v>
      </c>
      <c r="L3411" t="s">
        <v>9834</v>
      </c>
      <c r="M3411" t="s">
        <v>9835</v>
      </c>
      <c r="N3411">
        <v>0.52583333300000001</v>
      </c>
      <c r="O3411">
        <v>1</v>
      </c>
      <c r="P3411">
        <v>4</v>
      </c>
      <c r="Q3411">
        <v>68</v>
      </c>
      <c r="R3411">
        <v>331</v>
      </c>
      <c r="S3411">
        <v>27</v>
      </c>
      <c r="T3411">
        <v>62</v>
      </c>
      <c r="U3411">
        <v>0</v>
      </c>
      <c r="V3411">
        <v>0</v>
      </c>
      <c r="W3411">
        <v>0.30200193279156001</v>
      </c>
      <c r="X3411">
        <v>0.94881783649060902</v>
      </c>
      <c r="Y3411">
        <v>419.9799033926347</v>
      </c>
      <c r="Z3411">
        <v>598.62048715280935</v>
      </c>
      <c r="AA3411">
        <v>79.225499006352521</v>
      </c>
      <c r="AB3411">
        <v>137.07769570474761</v>
      </c>
      <c r="AC3411">
        <v>0</v>
      </c>
      <c r="AD3411">
        <v>0</v>
      </c>
      <c r="AE3411">
        <v>1236.1544050258262</v>
      </c>
    </row>
    <row r="3412" spans="1:31" x14ac:dyDescent="0.3">
      <c r="A3412">
        <v>2580647</v>
      </c>
      <c r="B3412">
        <v>1</v>
      </c>
      <c r="C3412" t="s">
        <v>81</v>
      </c>
      <c r="D3412" t="s">
        <v>112</v>
      </c>
      <c r="E3412" t="s">
        <v>141</v>
      </c>
      <c r="F3412" t="s">
        <v>9836</v>
      </c>
      <c r="G3412" t="s">
        <v>134</v>
      </c>
      <c r="H3412" t="s">
        <v>135</v>
      </c>
      <c r="I3412" t="s">
        <v>136</v>
      </c>
      <c r="J3412" t="s">
        <v>137</v>
      </c>
      <c r="K3412" t="s">
        <v>138</v>
      </c>
      <c r="L3412" t="s">
        <v>9837</v>
      </c>
      <c r="M3412" t="s">
        <v>9838</v>
      </c>
      <c r="N3412">
        <v>5.8611111E-2</v>
      </c>
      <c r="O3412">
        <v>1</v>
      </c>
      <c r="P3412">
        <v>99</v>
      </c>
      <c r="Q3412">
        <v>4</v>
      </c>
      <c r="R3412">
        <v>16</v>
      </c>
      <c r="S3412">
        <v>3</v>
      </c>
      <c r="T3412">
        <v>5</v>
      </c>
      <c r="U3412">
        <v>0</v>
      </c>
      <c r="V3412">
        <v>0</v>
      </c>
      <c r="W3412">
        <v>0.16739859140163835</v>
      </c>
      <c r="X3412">
        <v>0.57188867276211763</v>
      </c>
      <c r="Y3412">
        <v>1.2547170125508336</v>
      </c>
      <c r="Z3412">
        <v>0.73527142559872005</v>
      </c>
      <c r="AA3412">
        <v>1.6730083690435202</v>
      </c>
      <c r="AB3412">
        <v>0.61592533685786677</v>
      </c>
      <c r="AC3412">
        <v>0</v>
      </c>
      <c r="AD3412">
        <v>0</v>
      </c>
      <c r="AE3412">
        <v>5.0182094082146964</v>
      </c>
    </row>
    <row r="3413" spans="1:31" x14ac:dyDescent="0.3">
      <c r="A3413">
        <v>2581288</v>
      </c>
      <c r="B3413">
        <v>1</v>
      </c>
      <c r="C3413" t="s">
        <v>80</v>
      </c>
      <c r="D3413" t="s">
        <v>100</v>
      </c>
      <c r="E3413" t="s">
        <v>132</v>
      </c>
      <c r="F3413" t="s">
        <v>9839</v>
      </c>
      <c r="G3413" t="s">
        <v>134</v>
      </c>
      <c r="H3413" t="s">
        <v>135</v>
      </c>
      <c r="I3413" t="s">
        <v>136</v>
      </c>
      <c r="J3413" t="s">
        <v>137</v>
      </c>
      <c r="K3413" t="s">
        <v>138</v>
      </c>
      <c r="L3413" t="s">
        <v>9840</v>
      </c>
      <c r="M3413" t="s">
        <v>9841</v>
      </c>
      <c r="N3413">
        <v>0.698333333</v>
      </c>
      <c r="O3413">
        <v>13</v>
      </c>
      <c r="P3413">
        <v>12156</v>
      </c>
      <c r="Q3413">
        <v>43</v>
      </c>
      <c r="R3413">
        <v>870</v>
      </c>
      <c r="S3413">
        <v>75</v>
      </c>
      <c r="T3413">
        <v>2092</v>
      </c>
      <c r="U3413">
        <v>11</v>
      </c>
      <c r="V3413">
        <v>3</v>
      </c>
      <c r="W3413">
        <v>5.8456358935685708</v>
      </c>
      <c r="X3413">
        <v>2412.1187601095894</v>
      </c>
      <c r="Y3413">
        <v>37.354110485308688</v>
      </c>
      <c r="Z3413">
        <v>336.79128995570244</v>
      </c>
      <c r="AA3413">
        <v>433.21255974099921</v>
      </c>
      <c r="AB3413">
        <v>1350.0270646984397</v>
      </c>
      <c r="AC3413">
        <v>665.05079027933152</v>
      </c>
      <c r="AD3413">
        <v>2.4159337237956269</v>
      </c>
      <c r="AE3413">
        <v>5242.8161448867349</v>
      </c>
    </row>
    <row r="3414" spans="1:31" x14ac:dyDescent="0.3">
      <c r="A3414">
        <v>2580624</v>
      </c>
      <c r="B3414">
        <v>1</v>
      </c>
      <c r="C3414" t="s">
        <v>80</v>
      </c>
      <c r="D3414" t="s">
        <v>105</v>
      </c>
      <c r="E3414" t="s">
        <v>184</v>
      </c>
      <c r="F3414" t="s">
        <v>9842</v>
      </c>
      <c r="G3414" t="s">
        <v>301</v>
      </c>
      <c r="H3414" t="s">
        <v>135</v>
      </c>
      <c r="I3414" t="s">
        <v>136</v>
      </c>
      <c r="J3414" t="s">
        <v>137</v>
      </c>
      <c r="K3414" t="s">
        <v>144</v>
      </c>
      <c r="L3414" t="s">
        <v>9843</v>
      </c>
      <c r="M3414" t="s">
        <v>9844</v>
      </c>
      <c r="N3414">
        <v>6.488611111</v>
      </c>
      <c r="O3414">
        <v>0</v>
      </c>
      <c r="P3414">
        <v>3977</v>
      </c>
      <c r="Q3414">
        <v>0</v>
      </c>
      <c r="R3414">
        <v>0</v>
      </c>
      <c r="S3414">
        <v>0</v>
      </c>
      <c r="T3414">
        <v>293</v>
      </c>
      <c r="U3414">
        <v>0</v>
      </c>
      <c r="V3414">
        <v>0</v>
      </c>
      <c r="W3414">
        <v>0</v>
      </c>
      <c r="X3414">
        <v>6337.1347151657637</v>
      </c>
      <c r="Y3414">
        <v>0</v>
      </c>
      <c r="Z3414">
        <v>0</v>
      </c>
      <c r="AA3414">
        <v>0</v>
      </c>
      <c r="AB3414">
        <v>2003.2263131957948</v>
      </c>
      <c r="AC3414">
        <v>0</v>
      </c>
      <c r="AD3414">
        <v>0</v>
      </c>
      <c r="AE3414">
        <v>8340.3610283615581</v>
      </c>
    </row>
    <row r="3415" spans="1:31" x14ac:dyDescent="0.3">
      <c r="A3415">
        <v>2581145</v>
      </c>
      <c r="B3415">
        <v>1</v>
      </c>
      <c r="C3415" t="s">
        <v>80</v>
      </c>
      <c r="D3415" t="s">
        <v>97</v>
      </c>
      <c r="E3415" t="s">
        <v>184</v>
      </c>
      <c r="F3415" t="s">
        <v>9845</v>
      </c>
      <c r="G3415" t="s">
        <v>134</v>
      </c>
      <c r="H3415" t="s">
        <v>135</v>
      </c>
      <c r="I3415" t="s">
        <v>136</v>
      </c>
      <c r="J3415" t="s">
        <v>137</v>
      </c>
      <c r="K3415" t="s">
        <v>138</v>
      </c>
      <c r="L3415" t="s">
        <v>9846</v>
      </c>
      <c r="M3415" t="s">
        <v>9847</v>
      </c>
      <c r="N3415">
        <v>1.6305555549999999</v>
      </c>
      <c r="O3415">
        <v>0</v>
      </c>
      <c r="P3415">
        <v>437</v>
      </c>
      <c r="Q3415">
        <v>0</v>
      </c>
      <c r="R3415">
        <v>3</v>
      </c>
      <c r="S3415">
        <v>1</v>
      </c>
      <c r="T3415">
        <v>65</v>
      </c>
      <c r="U3415">
        <v>0</v>
      </c>
      <c r="V3415">
        <v>0</v>
      </c>
      <c r="W3415">
        <v>0</v>
      </c>
      <c r="X3415">
        <v>199.69473180127409</v>
      </c>
      <c r="Y3415">
        <v>0</v>
      </c>
      <c r="Z3415">
        <v>0.54111685650016839</v>
      </c>
      <c r="AA3415">
        <v>81.316527749003598</v>
      </c>
      <c r="AB3415">
        <v>90.163015470510089</v>
      </c>
      <c r="AC3415">
        <v>0</v>
      </c>
      <c r="AD3415">
        <v>0</v>
      </c>
      <c r="AE3415">
        <v>371.71539187728797</v>
      </c>
    </row>
    <row r="3416" spans="1:31" x14ac:dyDescent="0.3">
      <c r="A3416">
        <v>2580953</v>
      </c>
      <c r="B3416">
        <v>1</v>
      </c>
      <c r="C3416" t="s">
        <v>81</v>
      </c>
      <c r="D3416" t="s">
        <v>117</v>
      </c>
      <c r="E3416" t="s">
        <v>184</v>
      </c>
      <c r="F3416" t="s">
        <v>9848</v>
      </c>
      <c r="G3416" t="s">
        <v>134</v>
      </c>
      <c r="H3416" t="s">
        <v>135</v>
      </c>
      <c r="I3416" t="s">
        <v>136</v>
      </c>
      <c r="J3416" t="s">
        <v>137</v>
      </c>
      <c r="K3416" t="s">
        <v>138</v>
      </c>
      <c r="L3416" t="s">
        <v>9849</v>
      </c>
      <c r="M3416" t="s">
        <v>9850</v>
      </c>
      <c r="N3416">
        <v>0.31027777699999998</v>
      </c>
      <c r="O3416">
        <v>3</v>
      </c>
      <c r="P3416">
        <v>440</v>
      </c>
      <c r="Q3416">
        <v>36</v>
      </c>
      <c r="R3416">
        <v>48</v>
      </c>
      <c r="S3416">
        <v>9</v>
      </c>
      <c r="T3416">
        <v>29</v>
      </c>
      <c r="U3416">
        <v>2</v>
      </c>
      <c r="V3416">
        <v>0</v>
      </c>
      <c r="W3416">
        <v>0.19960941912000002</v>
      </c>
      <c r="X3416">
        <v>20.238415989601542</v>
      </c>
      <c r="Y3416">
        <v>36.875074888589552</v>
      </c>
      <c r="Z3416">
        <v>8.360205585586991</v>
      </c>
      <c r="AA3416">
        <v>4.88137373135788</v>
      </c>
      <c r="AB3416">
        <v>10.05144355578072</v>
      </c>
      <c r="AC3416">
        <v>123.98052659404999</v>
      </c>
      <c r="AD3416">
        <v>0</v>
      </c>
      <c r="AE3416">
        <v>204.5866497640867</v>
      </c>
    </row>
    <row r="3417" spans="1:31" x14ac:dyDescent="0.3">
      <c r="A3417">
        <v>2581002</v>
      </c>
      <c r="B3417">
        <v>1</v>
      </c>
      <c r="C3417" t="s">
        <v>81</v>
      </c>
      <c r="D3417" t="s">
        <v>122</v>
      </c>
      <c r="E3417" t="s">
        <v>141</v>
      </c>
      <c r="F3417" t="s">
        <v>9194</v>
      </c>
      <c r="G3417" t="s">
        <v>134</v>
      </c>
      <c r="H3417" t="s">
        <v>135</v>
      </c>
      <c r="I3417" t="s">
        <v>136</v>
      </c>
      <c r="J3417" t="s">
        <v>137</v>
      </c>
      <c r="K3417" t="s">
        <v>138</v>
      </c>
      <c r="L3417" t="s">
        <v>9851</v>
      </c>
      <c r="M3417" t="s">
        <v>9852</v>
      </c>
      <c r="N3417">
        <v>0.43666666599999998</v>
      </c>
      <c r="O3417">
        <v>15</v>
      </c>
      <c r="P3417">
        <v>866</v>
      </c>
      <c r="Q3417">
        <v>70</v>
      </c>
      <c r="R3417">
        <v>41</v>
      </c>
      <c r="S3417">
        <v>16</v>
      </c>
      <c r="T3417">
        <v>50</v>
      </c>
      <c r="U3417">
        <v>0</v>
      </c>
      <c r="V3417">
        <v>1</v>
      </c>
      <c r="W3417">
        <v>1.9019059455684404</v>
      </c>
      <c r="X3417">
        <v>49.71367677873328</v>
      </c>
      <c r="Y3417">
        <v>42.99465715002259</v>
      </c>
      <c r="Z3417">
        <v>7.3309500461470005</v>
      </c>
      <c r="AA3417">
        <v>32.761569282419181</v>
      </c>
      <c r="AB3417">
        <v>17.23936519569968</v>
      </c>
      <c r="AC3417">
        <v>0</v>
      </c>
      <c r="AD3417">
        <v>2.6600647187042252</v>
      </c>
      <c r="AE3417">
        <v>154.60218911729442</v>
      </c>
    </row>
    <row r="3418" spans="1:31" x14ac:dyDescent="0.3">
      <c r="A3418">
        <v>2580461</v>
      </c>
      <c r="B3418">
        <v>1</v>
      </c>
      <c r="C3418" t="s">
        <v>81</v>
      </c>
      <c r="D3418" t="s">
        <v>127</v>
      </c>
      <c r="E3418" t="s">
        <v>147</v>
      </c>
      <c r="F3418" t="s">
        <v>9853</v>
      </c>
      <c r="G3418" t="s">
        <v>134</v>
      </c>
      <c r="H3418" t="s">
        <v>135</v>
      </c>
      <c r="I3418" t="s">
        <v>136</v>
      </c>
      <c r="J3418" t="s">
        <v>137</v>
      </c>
      <c r="K3418" t="s">
        <v>138</v>
      </c>
      <c r="L3418" t="s">
        <v>9854</v>
      </c>
      <c r="M3418" t="s">
        <v>9855</v>
      </c>
      <c r="N3418">
        <v>1.0125</v>
      </c>
      <c r="O3418">
        <v>9</v>
      </c>
      <c r="P3418">
        <v>3</v>
      </c>
      <c r="Q3418">
        <v>281</v>
      </c>
      <c r="R3418">
        <v>42</v>
      </c>
      <c r="S3418">
        <v>17</v>
      </c>
      <c r="T3418">
        <v>2</v>
      </c>
      <c r="U3418">
        <v>0</v>
      </c>
      <c r="V3418">
        <v>0</v>
      </c>
      <c r="W3418">
        <v>3.3859103631796925</v>
      </c>
      <c r="X3418">
        <v>1.6895468079374902</v>
      </c>
      <c r="Y3418">
        <v>582.80056049757582</v>
      </c>
      <c r="Z3418">
        <v>188.00784725826122</v>
      </c>
      <c r="AA3418">
        <v>57.273931221537431</v>
      </c>
      <c r="AB3418">
        <v>1.2319980010022451</v>
      </c>
      <c r="AC3418">
        <v>0</v>
      </c>
      <c r="AD3418">
        <v>0</v>
      </c>
      <c r="AE3418">
        <v>834.38979414949381</v>
      </c>
    </row>
    <row r="3419" spans="1:31" x14ac:dyDescent="0.3">
      <c r="A3419">
        <v>2580561</v>
      </c>
      <c r="B3419">
        <v>1</v>
      </c>
      <c r="C3419" t="s">
        <v>81</v>
      </c>
      <c r="D3419" t="s">
        <v>119</v>
      </c>
      <c r="E3419" t="s">
        <v>155</v>
      </c>
      <c r="F3419" t="s">
        <v>5535</v>
      </c>
      <c r="G3419" t="s">
        <v>301</v>
      </c>
      <c r="H3419" t="s">
        <v>157</v>
      </c>
      <c r="I3419" t="s">
        <v>136</v>
      </c>
      <c r="J3419" t="s">
        <v>137</v>
      </c>
      <c r="K3419" t="s">
        <v>144</v>
      </c>
      <c r="L3419" t="s">
        <v>9856</v>
      </c>
      <c r="M3419" t="s">
        <v>9857</v>
      </c>
      <c r="N3419">
        <v>4.4997222219999999</v>
      </c>
      <c r="O3419">
        <v>0</v>
      </c>
      <c r="P3419">
        <v>7</v>
      </c>
      <c r="Q3419">
        <v>0</v>
      </c>
      <c r="R3419">
        <v>15</v>
      </c>
      <c r="S3419">
        <v>0</v>
      </c>
      <c r="T3419">
        <v>1</v>
      </c>
      <c r="U3419">
        <v>0</v>
      </c>
      <c r="V3419">
        <v>0</v>
      </c>
      <c r="W3419">
        <v>0</v>
      </c>
      <c r="X3419">
        <v>0.39629462438778923</v>
      </c>
      <c r="Y3419">
        <v>0</v>
      </c>
      <c r="Z3419">
        <v>384.89234756950555</v>
      </c>
      <c r="AA3419">
        <v>0</v>
      </c>
      <c r="AB3419">
        <v>17.374199975707267</v>
      </c>
      <c r="AC3419">
        <v>0</v>
      </c>
      <c r="AD3419">
        <v>0</v>
      </c>
      <c r="AE3419">
        <v>402.66284216960059</v>
      </c>
    </row>
    <row r="3420" spans="1:31" x14ac:dyDescent="0.3">
      <c r="A3420">
        <v>2580710</v>
      </c>
      <c r="B3420">
        <v>1</v>
      </c>
      <c r="C3420" t="s">
        <v>81</v>
      </c>
      <c r="D3420" t="s">
        <v>125</v>
      </c>
      <c r="E3420" t="s">
        <v>147</v>
      </c>
      <c r="F3420" t="s">
        <v>9858</v>
      </c>
      <c r="G3420" t="s">
        <v>134</v>
      </c>
      <c r="H3420" t="s">
        <v>135</v>
      </c>
      <c r="I3420" t="s">
        <v>136</v>
      </c>
      <c r="J3420" t="s">
        <v>137</v>
      </c>
      <c r="K3420" t="s">
        <v>138</v>
      </c>
      <c r="L3420" t="s">
        <v>9859</v>
      </c>
      <c r="M3420" t="s">
        <v>9860</v>
      </c>
      <c r="N3420">
        <v>0.77249999999999996</v>
      </c>
      <c r="O3420">
        <v>1</v>
      </c>
      <c r="P3420">
        <v>426</v>
      </c>
      <c r="Q3420">
        <v>25</v>
      </c>
      <c r="R3420">
        <v>55</v>
      </c>
      <c r="S3420">
        <v>0</v>
      </c>
      <c r="T3420">
        <v>42</v>
      </c>
      <c r="U3420">
        <v>0</v>
      </c>
      <c r="V3420">
        <v>0</v>
      </c>
      <c r="W3420">
        <v>0.16992687412000002</v>
      </c>
      <c r="X3420">
        <v>60.16943171674842</v>
      </c>
      <c r="Y3420">
        <v>286.48438126887629</v>
      </c>
      <c r="Z3420">
        <v>61.014088276447119</v>
      </c>
      <c r="AA3420">
        <v>0</v>
      </c>
      <c r="AB3420">
        <v>28.391311725161057</v>
      </c>
      <c r="AC3420">
        <v>0</v>
      </c>
      <c r="AD3420">
        <v>0</v>
      </c>
      <c r="AE3420">
        <v>436.22913986135291</v>
      </c>
    </row>
    <row r="3421" spans="1:31" x14ac:dyDescent="0.3">
      <c r="A3421">
        <v>2580773</v>
      </c>
      <c r="B3421">
        <v>1</v>
      </c>
      <c r="C3421" t="s">
        <v>81</v>
      </c>
      <c r="D3421" t="s">
        <v>123</v>
      </c>
      <c r="E3421" t="s">
        <v>141</v>
      </c>
      <c r="F3421" t="s">
        <v>6332</v>
      </c>
      <c r="G3421" t="s">
        <v>134</v>
      </c>
      <c r="H3421" t="s">
        <v>135</v>
      </c>
      <c r="I3421" t="s">
        <v>136</v>
      </c>
      <c r="J3421" t="s">
        <v>137</v>
      </c>
      <c r="K3421" t="s">
        <v>138</v>
      </c>
      <c r="L3421" t="s">
        <v>9861</v>
      </c>
      <c r="M3421" t="s">
        <v>9862</v>
      </c>
      <c r="N3421">
        <v>0.13250000000000001</v>
      </c>
      <c r="O3421">
        <v>1</v>
      </c>
      <c r="P3421">
        <v>1</v>
      </c>
      <c r="Q3421">
        <v>100</v>
      </c>
      <c r="R3421">
        <v>1</v>
      </c>
      <c r="S3421">
        <v>13</v>
      </c>
      <c r="T3421">
        <v>0</v>
      </c>
      <c r="U3421">
        <v>0</v>
      </c>
      <c r="V3421">
        <v>0</v>
      </c>
      <c r="W3421">
        <v>8.5320547200899988E-3</v>
      </c>
      <c r="X3421">
        <v>2.7967393196504996E-2</v>
      </c>
      <c r="Y3421">
        <v>21.541985683572467</v>
      </c>
      <c r="Z3421">
        <v>0.23604919785000003</v>
      </c>
      <c r="AA3421">
        <v>3.3918613378062026</v>
      </c>
      <c r="AB3421">
        <v>0</v>
      </c>
      <c r="AC3421">
        <v>0</v>
      </c>
      <c r="AD3421">
        <v>0</v>
      </c>
      <c r="AE3421">
        <v>25.206395667145262</v>
      </c>
    </row>
    <row r="3422" spans="1:31" x14ac:dyDescent="0.3">
      <c r="A3422">
        <v>2581082</v>
      </c>
      <c r="B3422">
        <v>1</v>
      </c>
      <c r="C3422" t="s">
        <v>80</v>
      </c>
      <c r="D3422" t="s">
        <v>84</v>
      </c>
      <c r="E3422" t="s">
        <v>175</v>
      </c>
      <c r="F3422" t="s">
        <v>9863</v>
      </c>
      <c r="G3422" t="s">
        <v>213</v>
      </c>
      <c r="H3422" t="s">
        <v>157</v>
      </c>
      <c r="I3422" t="s">
        <v>136</v>
      </c>
      <c r="J3422" t="s">
        <v>137</v>
      </c>
      <c r="K3422" t="s">
        <v>138</v>
      </c>
      <c r="L3422" t="s">
        <v>9864</v>
      </c>
      <c r="M3422" t="s">
        <v>9865</v>
      </c>
      <c r="N3422">
        <v>2.636111111</v>
      </c>
      <c r="O3422">
        <v>0</v>
      </c>
      <c r="P3422">
        <v>59</v>
      </c>
      <c r="Q3422">
        <v>0</v>
      </c>
      <c r="R3422">
        <v>0</v>
      </c>
      <c r="S3422">
        <v>0</v>
      </c>
      <c r="T3422">
        <v>4</v>
      </c>
      <c r="U3422">
        <v>0</v>
      </c>
      <c r="V3422">
        <v>0</v>
      </c>
      <c r="W3422">
        <v>0</v>
      </c>
      <c r="X3422">
        <v>32.494521157746128</v>
      </c>
      <c r="Y3422">
        <v>0</v>
      </c>
      <c r="Z3422">
        <v>0</v>
      </c>
      <c r="AA3422">
        <v>0</v>
      </c>
      <c r="AB3422">
        <v>26.388946110507128</v>
      </c>
      <c r="AC3422">
        <v>0</v>
      </c>
      <c r="AD3422">
        <v>0</v>
      </c>
      <c r="AE3422">
        <v>58.883467268253256</v>
      </c>
    </row>
    <row r="3423" spans="1:31" x14ac:dyDescent="0.3">
      <c r="A3423">
        <v>2581245</v>
      </c>
      <c r="B3423">
        <v>1</v>
      </c>
      <c r="C3423" t="s">
        <v>81</v>
      </c>
      <c r="D3423" t="s">
        <v>117</v>
      </c>
      <c r="E3423" t="s">
        <v>171</v>
      </c>
      <c r="F3423" t="s">
        <v>9866</v>
      </c>
      <c r="G3423" t="s">
        <v>190</v>
      </c>
      <c r="H3423" t="s">
        <v>157</v>
      </c>
      <c r="I3423" t="s">
        <v>136</v>
      </c>
      <c r="J3423" t="s">
        <v>137</v>
      </c>
      <c r="K3423" t="s">
        <v>138</v>
      </c>
      <c r="L3423" t="s">
        <v>9867</v>
      </c>
      <c r="M3423" t="s">
        <v>9868</v>
      </c>
      <c r="N3423">
        <v>3.611388888</v>
      </c>
      <c r="O3423">
        <v>0</v>
      </c>
      <c r="P3423">
        <v>20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7.5406009781618035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7.5406009781618035</v>
      </c>
    </row>
    <row r="3424" spans="1:31" x14ac:dyDescent="0.3">
      <c r="A3424">
        <v>2580435</v>
      </c>
      <c r="B3424">
        <v>1</v>
      </c>
      <c r="C3424" t="s">
        <v>80</v>
      </c>
      <c r="D3424" t="s">
        <v>104</v>
      </c>
      <c r="E3424" t="s">
        <v>141</v>
      </c>
      <c r="F3424" t="s">
        <v>2904</v>
      </c>
      <c r="G3424" t="s">
        <v>134</v>
      </c>
      <c r="H3424" t="s">
        <v>135</v>
      </c>
      <c r="I3424" t="s">
        <v>136</v>
      </c>
      <c r="J3424" t="s">
        <v>137</v>
      </c>
      <c r="K3424" t="s">
        <v>138</v>
      </c>
      <c r="L3424" t="s">
        <v>9869</v>
      </c>
      <c r="M3424" t="s">
        <v>9870</v>
      </c>
      <c r="N3424">
        <v>0.634444444</v>
      </c>
      <c r="O3424">
        <v>23</v>
      </c>
      <c r="P3424">
        <v>479</v>
      </c>
      <c r="Q3424">
        <v>6</v>
      </c>
      <c r="R3424">
        <v>18</v>
      </c>
      <c r="S3424">
        <v>11</v>
      </c>
      <c r="T3424">
        <v>40</v>
      </c>
      <c r="U3424">
        <v>0</v>
      </c>
      <c r="V3424">
        <v>0</v>
      </c>
      <c r="W3424">
        <v>18.78726130678201</v>
      </c>
      <c r="X3424">
        <v>78.96807286184081</v>
      </c>
      <c r="Y3424">
        <v>4.0513801592115994</v>
      </c>
      <c r="Z3424">
        <v>3.0459552145217197</v>
      </c>
      <c r="AA3424">
        <v>28.179485586232829</v>
      </c>
      <c r="AB3424">
        <v>30.48936817836837</v>
      </c>
      <c r="AC3424">
        <v>0</v>
      </c>
      <c r="AD3424">
        <v>0</v>
      </c>
      <c r="AE3424">
        <v>163.52152330695736</v>
      </c>
    </row>
    <row r="3425" spans="1:31" x14ac:dyDescent="0.3">
      <c r="A3425">
        <v>2580541</v>
      </c>
      <c r="B3425">
        <v>1</v>
      </c>
      <c r="C3425" t="s">
        <v>81</v>
      </c>
      <c r="D3425" t="s">
        <v>118</v>
      </c>
      <c r="E3425" t="s">
        <v>155</v>
      </c>
      <c r="F3425" t="s">
        <v>9871</v>
      </c>
      <c r="G3425" t="s">
        <v>301</v>
      </c>
      <c r="H3425" t="s">
        <v>157</v>
      </c>
      <c r="I3425" t="s">
        <v>136</v>
      </c>
      <c r="J3425" t="s">
        <v>137</v>
      </c>
      <c r="K3425" t="s">
        <v>144</v>
      </c>
      <c r="L3425" t="s">
        <v>9872</v>
      </c>
      <c r="M3425" t="s">
        <v>9873</v>
      </c>
      <c r="N3425">
        <v>4.4183333329999996</v>
      </c>
      <c r="O3425">
        <v>0</v>
      </c>
      <c r="P3425">
        <v>42</v>
      </c>
      <c r="Q3425">
        <v>0</v>
      </c>
      <c r="R3425">
        <v>8</v>
      </c>
      <c r="S3425">
        <v>0</v>
      </c>
      <c r="T3425">
        <v>6</v>
      </c>
      <c r="U3425">
        <v>0</v>
      </c>
      <c r="V3425">
        <v>0</v>
      </c>
      <c r="W3425">
        <v>0</v>
      </c>
      <c r="X3425">
        <v>28.052454369078106</v>
      </c>
      <c r="Y3425">
        <v>0</v>
      </c>
      <c r="Z3425">
        <v>97.294002698363329</v>
      </c>
      <c r="AA3425">
        <v>0</v>
      </c>
      <c r="AB3425">
        <v>11.398991866186899</v>
      </c>
      <c r="AC3425">
        <v>0</v>
      </c>
      <c r="AD3425">
        <v>0</v>
      </c>
      <c r="AE3425">
        <v>136.74544893362832</v>
      </c>
    </row>
    <row r="3426" spans="1:31" x14ac:dyDescent="0.3">
      <c r="A3426">
        <v>2580481</v>
      </c>
      <c r="B3426">
        <v>1</v>
      </c>
      <c r="C3426" t="s">
        <v>80</v>
      </c>
      <c r="D3426" t="s">
        <v>103</v>
      </c>
      <c r="E3426" t="s">
        <v>147</v>
      </c>
      <c r="F3426" t="s">
        <v>9874</v>
      </c>
      <c r="G3426" t="s">
        <v>134</v>
      </c>
      <c r="H3426" t="s">
        <v>135</v>
      </c>
      <c r="I3426" t="s">
        <v>136</v>
      </c>
      <c r="J3426" t="s">
        <v>137</v>
      </c>
      <c r="K3426" t="s">
        <v>138</v>
      </c>
      <c r="L3426" t="s">
        <v>9875</v>
      </c>
      <c r="M3426" t="s">
        <v>9876</v>
      </c>
      <c r="N3426">
        <v>1.078888888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5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513.8966405679945</v>
      </c>
      <c r="AD3426">
        <v>0</v>
      </c>
      <c r="AE3426">
        <v>513.8966405679945</v>
      </c>
    </row>
    <row r="3427" spans="1:31" x14ac:dyDescent="0.3">
      <c r="A3427">
        <v>2581122</v>
      </c>
      <c r="B3427">
        <v>1</v>
      </c>
      <c r="C3427" t="s">
        <v>80</v>
      </c>
      <c r="D3427" t="s">
        <v>96</v>
      </c>
      <c r="E3427" t="s">
        <v>166</v>
      </c>
      <c r="F3427" t="s">
        <v>9877</v>
      </c>
      <c r="G3427" t="s">
        <v>181</v>
      </c>
      <c r="H3427" t="s">
        <v>157</v>
      </c>
      <c r="I3427" t="s">
        <v>136</v>
      </c>
      <c r="J3427" t="s">
        <v>137</v>
      </c>
      <c r="K3427" t="s">
        <v>138</v>
      </c>
      <c r="L3427" t="s">
        <v>9878</v>
      </c>
      <c r="M3427" t="s">
        <v>9879</v>
      </c>
      <c r="N3427">
        <v>4.5386111109999998</v>
      </c>
      <c r="O3427">
        <v>0</v>
      </c>
      <c r="P3427">
        <v>1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0.8373381413978076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0.8373381413978076</v>
      </c>
    </row>
    <row r="3428" spans="1:31" x14ac:dyDescent="0.3">
      <c r="A3428">
        <v>2580687</v>
      </c>
      <c r="B3428">
        <v>1</v>
      </c>
      <c r="C3428" t="s">
        <v>81</v>
      </c>
      <c r="D3428" t="s">
        <v>123</v>
      </c>
      <c r="E3428" t="s">
        <v>184</v>
      </c>
      <c r="F3428" t="s">
        <v>8041</v>
      </c>
      <c r="G3428" t="s">
        <v>134</v>
      </c>
      <c r="H3428" t="s">
        <v>135</v>
      </c>
      <c r="I3428" t="s">
        <v>136</v>
      </c>
      <c r="J3428" t="s">
        <v>137</v>
      </c>
      <c r="K3428" t="s">
        <v>138</v>
      </c>
      <c r="L3428" t="s">
        <v>9880</v>
      </c>
      <c r="M3428" t="s">
        <v>9881</v>
      </c>
      <c r="N3428">
        <v>1.7494444440000001</v>
      </c>
      <c r="O3428">
        <v>1</v>
      </c>
      <c r="P3428">
        <v>377</v>
      </c>
      <c r="Q3428">
        <v>8</v>
      </c>
      <c r="R3428">
        <v>13</v>
      </c>
      <c r="S3428">
        <v>4</v>
      </c>
      <c r="T3428">
        <v>17</v>
      </c>
      <c r="U3428">
        <v>2</v>
      </c>
      <c r="V3428">
        <v>0</v>
      </c>
      <c r="W3428">
        <v>2.4593577825386667E-2</v>
      </c>
      <c r="X3428">
        <v>129.9129706422091</v>
      </c>
      <c r="Y3428">
        <v>111.84598474280526</v>
      </c>
      <c r="Z3428">
        <v>9.5843861712148932</v>
      </c>
      <c r="AA3428">
        <v>50.352392977442108</v>
      </c>
      <c r="AB3428">
        <v>28.347047122965328</v>
      </c>
      <c r="AC3428">
        <v>39.880060426922149</v>
      </c>
      <c r="AD3428">
        <v>0</v>
      </c>
      <c r="AE3428">
        <v>369.94743566138425</v>
      </c>
    </row>
    <row r="3429" spans="1:31" x14ac:dyDescent="0.3">
      <c r="A3429">
        <v>2581228</v>
      </c>
      <c r="B3429">
        <v>1</v>
      </c>
      <c r="C3429" t="s">
        <v>81</v>
      </c>
      <c r="D3429" t="s">
        <v>123</v>
      </c>
      <c r="E3429" t="s">
        <v>141</v>
      </c>
      <c r="F3429" t="s">
        <v>9882</v>
      </c>
      <c r="G3429" t="s">
        <v>134</v>
      </c>
      <c r="H3429" t="s">
        <v>135</v>
      </c>
      <c r="I3429" t="s">
        <v>136</v>
      </c>
      <c r="J3429" t="s">
        <v>137</v>
      </c>
      <c r="K3429" t="s">
        <v>138</v>
      </c>
      <c r="L3429" t="s">
        <v>9883</v>
      </c>
      <c r="M3429" t="s">
        <v>9884</v>
      </c>
      <c r="N3429">
        <v>0.92583333300000004</v>
      </c>
      <c r="O3429">
        <v>0</v>
      </c>
      <c r="P3429">
        <v>156</v>
      </c>
      <c r="Q3429">
        <v>2</v>
      </c>
      <c r="R3429">
        <v>37</v>
      </c>
      <c r="S3429">
        <v>1</v>
      </c>
      <c r="T3429">
        <v>17</v>
      </c>
      <c r="U3429">
        <v>0</v>
      </c>
      <c r="V3429">
        <v>0</v>
      </c>
      <c r="W3429">
        <v>0</v>
      </c>
      <c r="X3429">
        <v>19.148071600790363</v>
      </c>
      <c r="Y3429">
        <v>2.4698487791552552</v>
      </c>
      <c r="Z3429">
        <v>20.08985306639406</v>
      </c>
      <c r="AA3429">
        <v>1.406828019605</v>
      </c>
      <c r="AB3429">
        <v>5.3129158653100044</v>
      </c>
      <c r="AC3429">
        <v>0</v>
      </c>
      <c r="AD3429">
        <v>0</v>
      </c>
      <c r="AE3429">
        <v>48.427517331254684</v>
      </c>
    </row>
    <row r="3430" spans="1:31" x14ac:dyDescent="0.3">
      <c r="A3430">
        <v>2580976</v>
      </c>
      <c r="B3430">
        <v>1</v>
      </c>
      <c r="C3430" t="s">
        <v>80</v>
      </c>
      <c r="D3430" t="s">
        <v>97</v>
      </c>
      <c r="E3430" t="s">
        <v>171</v>
      </c>
      <c r="F3430" t="s">
        <v>9885</v>
      </c>
      <c r="G3430" t="s">
        <v>301</v>
      </c>
      <c r="H3430" t="s">
        <v>157</v>
      </c>
      <c r="I3430" t="s">
        <v>136</v>
      </c>
      <c r="J3430" t="s">
        <v>137</v>
      </c>
      <c r="K3430" t="s">
        <v>144</v>
      </c>
      <c r="L3430" t="s">
        <v>9886</v>
      </c>
      <c r="M3430" t="s">
        <v>9887</v>
      </c>
      <c r="N3430">
        <v>0.64805555500000001</v>
      </c>
      <c r="O3430">
        <v>0</v>
      </c>
      <c r="P3430">
        <v>7</v>
      </c>
      <c r="Q3430">
        <v>0</v>
      </c>
      <c r="R3430">
        <v>2</v>
      </c>
      <c r="S3430">
        <v>0</v>
      </c>
      <c r="T3430">
        <v>3</v>
      </c>
      <c r="U3430">
        <v>0</v>
      </c>
      <c r="V3430">
        <v>0</v>
      </c>
      <c r="W3430">
        <v>0</v>
      </c>
      <c r="X3430">
        <v>0.81009529272568337</v>
      </c>
      <c r="Y3430">
        <v>0</v>
      </c>
      <c r="Z3430">
        <v>0.9790067851246067</v>
      </c>
      <c r="AA3430">
        <v>0</v>
      </c>
      <c r="AB3430">
        <v>9.7355940945212502</v>
      </c>
      <c r="AC3430">
        <v>0</v>
      </c>
      <c r="AD3430">
        <v>0</v>
      </c>
      <c r="AE3430">
        <v>11.52469617237154</v>
      </c>
    </row>
    <row r="3431" spans="1:31" x14ac:dyDescent="0.3">
      <c r="A3431">
        <v>2581019</v>
      </c>
      <c r="B3431">
        <v>1</v>
      </c>
      <c r="C3431" t="s">
        <v>80</v>
      </c>
      <c r="D3431" t="s">
        <v>96</v>
      </c>
      <c r="E3431" t="s">
        <v>166</v>
      </c>
      <c r="F3431" t="s">
        <v>9888</v>
      </c>
      <c r="G3431" t="s">
        <v>181</v>
      </c>
      <c r="H3431" t="s">
        <v>157</v>
      </c>
      <c r="I3431" t="s">
        <v>136</v>
      </c>
      <c r="J3431" t="s">
        <v>137</v>
      </c>
      <c r="K3431" t="s">
        <v>138</v>
      </c>
      <c r="L3431" t="s">
        <v>9889</v>
      </c>
      <c r="M3431" t="s">
        <v>9890</v>
      </c>
      <c r="N3431">
        <v>4.0480555550000004</v>
      </c>
      <c r="O3431">
        <v>0</v>
      </c>
      <c r="P3431">
        <v>1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1.294384248685875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1.294384248685875</v>
      </c>
    </row>
    <row r="3432" spans="1:31" x14ac:dyDescent="0.3">
      <c r="A3432">
        <v>2581168</v>
      </c>
      <c r="B3432">
        <v>1</v>
      </c>
      <c r="C3432" t="s">
        <v>81</v>
      </c>
      <c r="D3432" t="s">
        <v>124</v>
      </c>
      <c r="E3432" t="s">
        <v>147</v>
      </c>
      <c r="F3432" t="s">
        <v>9891</v>
      </c>
      <c r="G3432" t="s">
        <v>134</v>
      </c>
      <c r="H3432" t="s">
        <v>135</v>
      </c>
      <c r="I3432" t="s">
        <v>136</v>
      </c>
      <c r="J3432" t="s">
        <v>137</v>
      </c>
      <c r="K3432" t="s">
        <v>138</v>
      </c>
      <c r="L3432" t="s">
        <v>9892</v>
      </c>
      <c r="M3432" t="s">
        <v>9893</v>
      </c>
      <c r="N3432">
        <v>4.051666666</v>
      </c>
      <c r="O3432">
        <v>9</v>
      </c>
      <c r="P3432">
        <v>2</v>
      </c>
      <c r="Q3432">
        <v>101</v>
      </c>
      <c r="R3432">
        <v>17</v>
      </c>
      <c r="S3432">
        <v>2</v>
      </c>
      <c r="T3432">
        <v>0</v>
      </c>
      <c r="U3432">
        <v>0</v>
      </c>
      <c r="V3432">
        <v>0</v>
      </c>
      <c r="W3432">
        <v>65.824571740380634</v>
      </c>
      <c r="X3432">
        <v>0.49187145410198502</v>
      </c>
      <c r="Y3432">
        <v>730.67413015917987</v>
      </c>
      <c r="Z3432">
        <v>136.05893832991532</v>
      </c>
      <c r="AA3432">
        <v>7.1325904107535347</v>
      </c>
      <c r="AB3432">
        <v>0</v>
      </c>
      <c r="AC3432">
        <v>0</v>
      </c>
      <c r="AD3432">
        <v>0</v>
      </c>
      <c r="AE3432">
        <v>940.18210209433141</v>
      </c>
    </row>
    <row r="3433" spans="1:31" x14ac:dyDescent="0.3">
      <c r="A3433">
        <v>2581142</v>
      </c>
      <c r="B3433">
        <v>1</v>
      </c>
      <c r="C3433" t="s">
        <v>80</v>
      </c>
      <c r="D3433" t="s">
        <v>91</v>
      </c>
      <c r="E3433" t="s">
        <v>166</v>
      </c>
      <c r="F3433" t="s">
        <v>9894</v>
      </c>
      <c r="G3433" t="s">
        <v>181</v>
      </c>
      <c r="H3433" t="s">
        <v>157</v>
      </c>
      <c r="I3433" t="s">
        <v>136</v>
      </c>
      <c r="J3433" t="s">
        <v>137</v>
      </c>
      <c r="K3433" t="s">
        <v>138</v>
      </c>
      <c r="L3433" t="s">
        <v>9895</v>
      </c>
      <c r="M3433" t="s">
        <v>9896</v>
      </c>
      <c r="N3433">
        <v>1.6702777769999999</v>
      </c>
      <c r="O3433">
        <v>0</v>
      </c>
      <c r="P3433">
        <v>9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2.6456113002399828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2.6456113002399828</v>
      </c>
    </row>
    <row r="3434" spans="1:31" x14ac:dyDescent="0.3">
      <c r="A3434">
        <v>2580501</v>
      </c>
      <c r="B3434">
        <v>1</v>
      </c>
      <c r="C3434" t="s">
        <v>81</v>
      </c>
      <c r="D3434" t="s">
        <v>127</v>
      </c>
      <c r="E3434" t="s">
        <v>184</v>
      </c>
      <c r="F3434" t="s">
        <v>9897</v>
      </c>
      <c r="G3434" t="s">
        <v>149</v>
      </c>
      <c r="H3434" t="s">
        <v>135</v>
      </c>
      <c r="I3434" t="s">
        <v>136</v>
      </c>
      <c r="J3434" t="s">
        <v>137</v>
      </c>
      <c r="K3434" t="s">
        <v>138</v>
      </c>
      <c r="L3434" t="s">
        <v>9898</v>
      </c>
      <c r="M3434" t="s">
        <v>9899</v>
      </c>
      <c r="N3434">
        <v>1.284444444</v>
      </c>
      <c r="O3434">
        <v>0</v>
      </c>
      <c r="P3434">
        <v>1</v>
      </c>
      <c r="Q3434">
        <v>0</v>
      </c>
      <c r="R3434">
        <v>0</v>
      </c>
      <c r="S3434">
        <v>0</v>
      </c>
      <c r="T3434">
        <v>39</v>
      </c>
      <c r="U3434">
        <v>0</v>
      </c>
      <c r="V3434">
        <v>0</v>
      </c>
      <c r="W3434">
        <v>0</v>
      </c>
      <c r="X3434">
        <v>0.25308741652</v>
      </c>
      <c r="Y3434">
        <v>0</v>
      </c>
      <c r="Z3434">
        <v>0</v>
      </c>
      <c r="AA3434">
        <v>0</v>
      </c>
      <c r="AB3434">
        <v>64.665150449972813</v>
      </c>
      <c r="AC3434">
        <v>0</v>
      </c>
      <c r="AD3434">
        <v>0</v>
      </c>
      <c r="AE3434">
        <v>64.918237866492817</v>
      </c>
    </row>
    <row r="3435" spans="1:31" x14ac:dyDescent="0.3">
      <c r="A3435">
        <v>2580601</v>
      </c>
      <c r="B3435">
        <v>1</v>
      </c>
      <c r="C3435" t="s">
        <v>80</v>
      </c>
      <c r="D3435" t="s">
        <v>107</v>
      </c>
      <c r="E3435" t="s">
        <v>141</v>
      </c>
      <c r="F3435" t="s">
        <v>3366</v>
      </c>
      <c r="G3435" t="s">
        <v>301</v>
      </c>
      <c r="H3435" t="s">
        <v>135</v>
      </c>
      <c r="I3435" t="s">
        <v>136</v>
      </c>
      <c r="J3435" t="s">
        <v>137</v>
      </c>
      <c r="K3435" t="s">
        <v>144</v>
      </c>
      <c r="L3435" t="s">
        <v>9900</v>
      </c>
      <c r="M3435" t="s">
        <v>9901</v>
      </c>
      <c r="N3435">
        <v>7.4044444440000001</v>
      </c>
      <c r="O3435">
        <v>3</v>
      </c>
      <c r="P3435">
        <v>1902</v>
      </c>
      <c r="Q3435">
        <v>5</v>
      </c>
      <c r="R3435">
        <v>15</v>
      </c>
      <c r="S3435">
        <v>11</v>
      </c>
      <c r="T3435">
        <v>281</v>
      </c>
      <c r="U3435">
        <v>0</v>
      </c>
      <c r="V3435">
        <v>1</v>
      </c>
      <c r="W3435">
        <v>390.68439357788509</v>
      </c>
      <c r="X3435">
        <v>2686.7241195799415</v>
      </c>
      <c r="Y3435">
        <v>7642.8658462693966</v>
      </c>
      <c r="Z3435">
        <v>43.898083656759049</v>
      </c>
      <c r="AA3435">
        <v>1096.8834245794662</v>
      </c>
      <c r="AB3435">
        <v>2219.4873010283236</v>
      </c>
      <c r="AC3435">
        <v>0</v>
      </c>
      <c r="AD3435">
        <v>191.01712842046609</v>
      </c>
      <c r="AE3435">
        <v>14271.560297112239</v>
      </c>
    </row>
    <row r="3436" spans="1:31" x14ac:dyDescent="0.3">
      <c r="A3436">
        <v>2581205</v>
      </c>
      <c r="B3436">
        <v>1</v>
      </c>
      <c r="C3436" t="s">
        <v>80</v>
      </c>
      <c r="D3436" t="s">
        <v>103</v>
      </c>
      <c r="E3436" t="s">
        <v>184</v>
      </c>
      <c r="F3436" t="s">
        <v>8665</v>
      </c>
      <c r="G3436" t="s">
        <v>149</v>
      </c>
      <c r="H3436" t="s">
        <v>135</v>
      </c>
      <c r="I3436" t="s">
        <v>136</v>
      </c>
      <c r="J3436" t="s">
        <v>137</v>
      </c>
      <c r="K3436" t="s">
        <v>138</v>
      </c>
      <c r="L3436" t="s">
        <v>9902</v>
      </c>
      <c r="M3436" t="s">
        <v>9903</v>
      </c>
      <c r="N3436">
        <v>1.361111111</v>
      </c>
      <c r="O3436">
        <v>0</v>
      </c>
      <c r="P3436">
        <v>73</v>
      </c>
      <c r="Q3436">
        <v>0</v>
      </c>
      <c r="R3436">
        <v>26</v>
      </c>
      <c r="S3436">
        <v>0</v>
      </c>
      <c r="T3436">
        <v>10</v>
      </c>
      <c r="U3436">
        <v>0</v>
      </c>
      <c r="V3436">
        <v>0</v>
      </c>
      <c r="W3436">
        <v>0</v>
      </c>
      <c r="X3436">
        <v>25.786779003272603</v>
      </c>
      <c r="Y3436">
        <v>0</v>
      </c>
      <c r="Z3436">
        <v>78.460008089397434</v>
      </c>
      <c r="AA3436">
        <v>0</v>
      </c>
      <c r="AB3436">
        <v>2.5248506158871749</v>
      </c>
      <c r="AC3436">
        <v>0</v>
      </c>
      <c r="AD3436">
        <v>0</v>
      </c>
      <c r="AE3436">
        <v>106.77163770855721</v>
      </c>
    </row>
    <row r="3437" spans="1:31" x14ac:dyDescent="0.3">
      <c r="A3437">
        <v>2581148</v>
      </c>
      <c r="B3437">
        <v>1</v>
      </c>
      <c r="C3437" t="s">
        <v>80</v>
      </c>
      <c r="D3437" t="s">
        <v>105</v>
      </c>
      <c r="E3437" t="s">
        <v>171</v>
      </c>
      <c r="F3437" t="s">
        <v>9904</v>
      </c>
      <c r="G3437" t="s">
        <v>2558</v>
      </c>
      <c r="H3437" t="s">
        <v>157</v>
      </c>
      <c r="I3437" t="s">
        <v>136</v>
      </c>
      <c r="J3437" t="s">
        <v>137</v>
      </c>
      <c r="K3437" t="s">
        <v>138</v>
      </c>
      <c r="L3437" t="s">
        <v>9905</v>
      </c>
      <c r="M3437" t="s">
        <v>9906</v>
      </c>
      <c r="N3437">
        <v>2.775833333</v>
      </c>
      <c r="O3437">
        <v>0</v>
      </c>
      <c r="P3437">
        <v>10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2.6496888188469598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2.6496888188469598</v>
      </c>
    </row>
    <row r="3438" spans="1:31" x14ac:dyDescent="0.3">
      <c r="A3438">
        <v>2580458</v>
      </c>
      <c r="B3438">
        <v>1</v>
      </c>
      <c r="C3438" t="s">
        <v>80</v>
      </c>
      <c r="D3438" t="s">
        <v>104</v>
      </c>
      <c r="E3438" t="s">
        <v>132</v>
      </c>
      <c r="F3438" t="s">
        <v>9907</v>
      </c>
      <c r="G3438" t="s">
        <v>134</v>
      </c>
      <c r="H3438" t="s">
        <v>135</v>
      </c>
      <c r="I3438" t="s">
        <v>136</v>
      </c>
      <c r="J3438" t="s">
        <v>137</v>
      </c>
      <c r="K3438" t="s">
        <v>138</v>
      </c>
      <c r="L3438" t="s">
        <v>9908</v>
      </c>
      <c r="M3438" t="s">
        <v>9909</v>
      </c>
      <c r="N3438">
        <v>1.883888888</v>
      </c>
      <c r="O3438">
        <v>23</v>
      </c>
      <c r="P3438">
        <v>1173</v>
      </c>
      <c r="Q3438">
        <v>145</v>
      </c>
      <c r="R3438">
        <v>160</v>
      </c>
      <c r="S3438">
        <v>74</v>
      </c>
      <c r="T3438">
        <v>274</v>
      </c>
      <c r="U3438">
        <v>4</v>
      </c>
      <c r="V3438">
        <v>0</v>
      </c>
      <c r="W3438">
        <v>25.361612133262245</v>
      </c>
      <c r="X3438">
        <v>414.98426316900316</v>
      </c>
      <c r="Y3438">
        <v>789.1177056879842</v>
      </c>
      <c r="Z3438">
        <v>318.53267500577164</v>
      </c>
      <c r="AA3438">
        <v>613.78766760172562</v>
      </c>
      <c r="AB3438">
        <v>241.61212311932073</v>
      </c>
      <c r="AC3438">
        <v>544.24315730635772</v>
      </c>
      <c r="AD3438">
        <v>0</v>
      </c>
      <c r="AE3438">
        <v>2947.6392040234255</v>
      </c>
    </row>
    <row r="3439" spans="1:31" x14ac:dyDescent="0.3">
      <c r="A3439">
        <v>2580607</v>
      </c>
      <c r="B3439">
        <v>1</v>
      </c>
      <c r="C3439" t="s">
        <v>80</v>
      </c>
      <c r="D3439" t="s">
        <v>97</v>
      </c>
      <c r="E3439" t="s">
        <v>141</v>
      </c>
      <c r="F3439" t="s">
        <v>9910</v>
      </c>
      <c r="G3439" t="s">
        <v>134</v>
      </c>
      <c r="H3439" t="s">
        <v>135</v>
      </c>
      <c r="I3439" t="s">
        <v>136</v>
      </c>
      <c r="J3439" t="s">
        <v>137</v>
      </c>
      <c r="K3439" t="s">
        <v>138</v>
      </c>
      <c r="L3439" t="s">
        <v>9911</v>
      </c>
      <c r="M3439" t="s">
        <v>9912</v>
      </c>
      <c r="N3439">
        <v>0.1825</v>
      </c>
      <c r="O3439">
        <v>30</v>
      </c>
      <c r="P3439">
        <v>6153</v>
      </c>
      <c r="Q3439">
        <v>4</v>
      </c>
      <c r="R3439">
        <v>89</v>
      </c>
      <c r="S3439">
        <v>16</v>
      </c>
      <c r="T3439">
        <v>676</v>
      </c>
      <c r="U3439">
        <v>0</v>
      </c>
      <c r="V3439">
        <v>1</v>
      </c>
      <c r="W3439">
        <v>50.798474623162299</v>
      </c>
      <c r="X3439">
        <v>321.66976735336129</v>
      </c>
      <c r="Y3439">
        <v>0.75791553803744993</v>
      </c>
      <c r="Z3439">
        <v>9.3396214316305546</v>
      </c>
      <c r="AA3439">
        <v>131.03075500675845</v>
      </c>
      <c r="AB3439">
        <v>152.28404075851915</v>
      </c>
      <c r="AC3439">
        <v>0</v>
      </c>
      <c r="AD3439">
        <v>1.36889557482756</v>
      </c>
      <c r="AE3439">
        <v>667.24947028629674</v>
      </c>
    </row>
    <row r="3440" spans="1:31" x14ac:dyDescent="0.3">
      <c r="A3440">
        <v>2581317</v>
      </c>
      <c r="B3440">
        <v>1</v>
      </c>
      <c r="C3440" t="s">
        <v>80</v>
      </c>
      <c r="D3440" t="s">
        <v>95</v>
      </c>
      <c r="E3440" t="s">
        <v>166</v>
      </c>
      <c r="F3440" t="s">
        <v>9913</v>
      </c>
      <c r="G3440" t="s">
        <v>181</v>
      </c>
      <c r="H3440" t="s">
        <v>157</v>
      </c>
      <c r="I3440" t="s">
        <v>136</v>
      </c>
      <c r="J3440" t="s">
        <v>137</v>
      </c>
      <c r="K3440" t="s">
        <v>138</v>
      </c>
      <c r="L3440" t="s">
        <v>9914</v>
      </c>
      <c r="M3440" t="s">
        <v>9915</v>
      </c>
      <c r="N3440">
        <v>2.6405555550000002</v>
      </c>
      <c r="O3440">
        <v>0</v>
      </c>
      <c r="P3440">
        <v>2</v>
      </c>
      <c r="Q3440">
        <v>0</v>
      </c>
      <c r="R3440">
        <v>0</v>
      </c>
      <c r="S3440">
        <v>0</v>
      </c>
      <c r="T3440">
        <v>1</v>
      </c>
      <c r="U3440">
        <v>0</v>
      </c>
      <c r="V3440">
        <v>0</v>
      </c>
      <c r="W3440">
        <v>0</v>
      </c>
      <c r="X3440">
        <v>0.51534854138998654</v>
      </c>
      <c r="Y3440">
        <v>0</v>
      </c>
      <c r="Z3440">
        <v>0</v>
      </c>
      <c r="AA3440">
        <v>0</v>
      </c>
      <c r="AB3440">
        <v>3.6328611627626839</v>
      </c>
      <c r="AC3440">
        <v>0</v>
      </c>
      <c r="AD3440">
        <v>0</v>
      </c>
      <c r="AE3440">
        <v>4.14820970415267</v>
      </c>
    </row>
    <row r="3441" spans="1:31" x14ac:dyDescent="0.3">
      <c r="A3441">
        <v>2580630</v>
      </c>
      <c r="B3441">
        <v>1</v>
      </c>
      <c r="C3441" t="s">
        <v>80</v>
      </c>
      <c r="D3441" t="s">
        <v>93</v>
      </c>
      <c r="E3441" t="s">
        <v>141</v>
      </c>
      <c r="F3441" t="s">
        <v>9916</v>
      </c>
      <c r="G3441" t="s">
        <v>301</v>
      </c>
      <c r="H3441" t="s">
        <v>135</v>
      </c>
      <c r="I3441" t="s">
        <v>136</v>
      </c>
      <c r="J3441" t="s">
        <v>137</v>
      </c>
      <c r="K3441" t="s">
        <v>144</v>
      </c>
      <c r="L3441" t="s">
        <v>9917</v>
      </c>
      <c r="M3441" t="s">
        <v>9918</v>
      </c>
      <c r="N3441">
        <v>7.9977777769999996</v>
      </c>
      <c r="O3441">
        <v>0</v>
      </c>
      <c r="P3441">
        <v>4207</v>
      </c>
      <c r="Q3441">
        <v>0</v>
      </c>
      <c r="R3441">
        <v>0</v>
      </c>
      <c r="S3441">
        <v>0</v>
      </c>
      <c r="T3441">
        <v>424</v>
      </c>
      <c r="U3441">
        <v>0</v>
      </c>
      <c r="V3441">
        <v>0</v>
      </c>
      <c r="W3441">
        <v>0</v>
      </c>
      <c r="X3441">
        <v>6244.5294154809517</v>
      </c>
      <c r="Y3441">
        <v>0</v>
      </c>
      <c r="Z3441">
        <v>0</v>
      </c>
      <c r="AA3441">
        <v>0</v>
      </c>
      <c r="AB3441">
        <v>5959.5732272578261</v>
      </c>
      <c r="AC3441">
        <v>0</v>
      </c>
      <c r="AD3441">
        <v>0</v>
      </c>
      <c r="AE3441">
        <v>12204.102642738777</v>
      </c>
    </row>
    <row r="3442" spans="1:31" x14ac:dyDescent="0.3">
      <c r="A3442">
        <v>2581294</v>
      </c>
      <c r="B3442">
        <v>1</v>
      </c>
      <c r="C3442" t="s">
        <v>81</v>
      </c>
      <c r="D3442" t="s">
        <v>118</v>
      </c>
      <c r="E3442" t="s">
        <v>184</v>
      </c>
      <c r="F3442" t="s">
        <v>537</v>
      </c>
      <c r="G3442" t="s">
        <v>149</v>
      </c>
      <c r="H3442" t="s">
        <v>135</v>
      </c>
      <c r="I3442" t="s">
        <v>136</v>
      </c>
      <c r="J3442" t="s">
        <v>137</v>
      </c>
      <c r="K3442" t="s">
        <v>138</v>
      </c>
      <c r="L3442" t="s">
        <v>9919</v>
      </c>
      <c r="M3442" t="s">
        <v>9920</v>
      </c>
      <c r="N3442">
        <v>1.8263888880000001</v>
      </c>
      <c r="O3442">
        <v>0</v>
      </c>
      <c r="P3442">
        <v>281</v>
      </c>
      <c r="Q3442">
        <v>1</v>
      </c>
      <c r="R3442">
        <v>9</v>
      </c>
      <c r="S3442">
        <v>1</v>
      </c>
      <c r="T3442">
        <v>23</v>
      </c>
      <c r="U3442">
        <v>0</v>
      </c>
      <c r="V3442">
        <v>0</v>
      </c>
      <c r="W3442">
        <v>0</v>
      </c>
      <c r="X3442">
        <v>92.152607164283978</v>
      </c>
      <c r="Y3442">
        <v>9.665675939472667</v>
      </c>
      <c r="Z3442">
        <v>8.8813598593096259</v>
      </c>
      <c r="AA3442">
        <v>0</v>
      </c>
      <c r="AB3442">
        <v>15.523566819000678</v>
      </c>
      <c r="AC3442">
        <v>0</v>
      </c>
      <c r="AD3442">
        <v>0</v>
      </c>
      <c r="AE3442">
        <v>126.22320978206695</v>
      </c>
    </row>
    <row r="3443" spans="1:31" x14ac:dyDescent="0.3">
      <c r="A3443">
        <v>2580776</v>
      </c>
      <c r="B3443">
        <v>1</v>
      </c>
      <c r="C3443" t="s">
        <v>80</v>
      </c>
      <c r="D3443" t="s">
        <v>83</v>
      </c>
      <c r="E3443" t="s">
        <v>184</v>
      </c>
      <c r="F3443" t="s">
        <v>9921</v>
      </c>
      <c r="G3443" t="s">
        <v>301</v>
      </c>
      <c r="H3443" t="s">
        <v>135</v>
      </c>
      <c r="I3443" t="s">
        <v>136</v>
      </c>
      <c r="J3443" t="s">
        <v>137</v>
      </c>
      <c r="K3443" t="s">
        <v>144</v>
      </c>
      <c r="L3443" t="s">
        <v>9922</v>
      </c>
      <c r="M3443" t="s">
        <v>9923</v>
      </c>
      <c r="N3443">
        <v>5.3044444439999996</v>
      </c>
      <c r="O3443">
        <v>0</v>
      </c>
      <c r="P3443">
        <v>73</v>
      </c>
      <c r="Q3443">
        <v>0</v>
      </c>
      <c r="R3443">
        <v>0</v>
      </c>
      <c r="S3443">
        <v>0</v>
      </c>
      <c r="T3443">
        <v>13</v>
      </c>
      <c r="U3443">
        <v>0</v>
      </c>
      <c r="V3443">
        <v>0</v>
      </c>
      <c r="W3443">
        <v>0</v>
      </c>
      <c r="X3443">
        <v>108.247321104764</v>
      </c>
      <c r="Y3443">
        <v>0</v>
      </c>
      <c r="Z3443">
        <v>0</v>
      </c>
      <c r="AA3443">
        <v>0</v>
      </c>
      <c r="AB3443">
        <v>148.57948371648925</v>
      </c>
      <c r="AC3443">
        <v>0</v>
      </c>
      <c r="AD3443">
        <v>0</v>
      </c>
      <c r="AE3443">
        <v>256.82680482125323</v>
      </c>
    </row>
    <row r="3444" spans="1:31" x14ac:dyDescent="0.3">
      <c r="A3444">
        <v>2580799</v>
      </c>
      <c r="B3444">
        <v>1</v>
      </c>
      <c r="C3444" t="s">
        <v>80</v>
      </c>
      <c r="D3444" t="s">
        <v>107</v>
      </c>
      <c r="E3444" t="s">
        <v>171</v>
      </c>
      <c r="F3444" t="s">
        <v>6114</v>
      </c>
      <c r="G3444" t="s">
        <v>190</v>
      </c>
      <c r="H3444" t="s">
        <v>157</v>
      </c>
      <c r="I3444" t="s">
        <v>136</v>
      </c>
      <c r="J3444" t="s">
        <v>137</v>
      </c>
      <c r="K3444" t="s">
        <v>138</v>
      </c>
      <c r="L3444" t="s">
        <v>9924</v>
      </c>
      <c r="M3444" t="s">
        <v>9925</v>
      </c>
      <c r="N3444">
        <v>1.9213888880000001</v>
      </c>
      <c r="O3444">
        <v>0</v>
      </c>
      <c r="P3444">
        <v>77</v>
      </c>
      <c r="Q3444">
        <v>0</v>
      </c>
      <c r="R3444">
        <v>0</v>
      </c>
      <c r="S3444">
        <v>0</v>
      </c>
      <c r="T3444">
        <v>5</v>
      </c>
      <c r="U3444">
        <v>0</v>
      </c>
      <c r="V3444">
        <v>0</v>
      </c>
      <c r="W3444">
        <v>0</v>
      </c>
      <c r="X3444">
        <v>21.172879895098397</v>
      </c>
      <c r="Y3444">
        <v>0</v>
      </c>
      <c r="Z3444">
        <v>0</v>
      </c>
      <c r="AA3444">
        <v>0</v>
      </c>
      <c r="AB3444">
        <v>14.490706834001688</v>
      </c>
      <c r="AC3444">
        <v>0</v>
      </c>
      <c r="AD3444">
        <v>0</v>
      </c>
      <c r="AE3444">
        <v>35.663586729100089</v>
      </c>
    </row>
    <row r="3445" spans="1:31" x14ac:dyDescent="0.3">
      <c r="A3445">
        <v>2581277</v>
      </c>
      <c r="B3445">
        <v>1</v>
      </c>
      <c r="C3445" t="s">
        <v>80</v>
      </c>
      <c r="D3445" t="s">
        <v>98</v>
      </c>
      <c r="E3445" t="s">
        <v>147</v>
      </c>
      <c r="F3445" t="s">
        <v>9926</v>
      </c>
      <c r="G3445" t="s">
        <v>134</v>
      </c>
      <c r="H3445" t="s">
        <v>135</v>
      </c>
      <c r="I3445" t="s">
        <v>136</v>
      </c>
      <c r="J3445" t="s">
        <v>137</v>
      </c>
      <c r="K3445" t="s">
        <v>138</v>
      </c>
      <c r="L3445" t="s">
        <v>9927</v>
      </c>
      <c r="M3445" t="s">
        <v>9928</v>
      </c>
      <c r="N3445">
        <v>0.89777777700000005</v>
      </c>
      <c r="O3445">
        <v>0</v>
      </c>
      <c r="P3445">
        <v>112</v>
      </c>
      <c r="Q3445">
        <v>17</v>
      </c>
      <c r="R3445">
        <v>15</v>
      </c>
      <c r="S3445">
        <v>3</v>
      </c>
      <c r="T3445">
        <v>12</v>
      </c>
      <c r="U3445">
        <v>0</v>
      </c>
      <c r="V3445">
        <v>0</v>
      </c>
      <c r="W3445">
        <v>0</v>
      </c>
      <c r="X3445">
        <v>14.867331426612084</v>
      </c>
      <c r="Y3445">
        <v>35.914993073719955</v>
      </c>
      <c r="Z3445">
        <v>25.563938806805488</v>
      </c>
      <c r="AA3445">
        <v>8.6507897447011199</v>
      </c>
      <c r="AB3445">
        <v>13.466460332398357</v>
      </c>
      <c r="AC3445">
        <v>0</v>
      </c>
      <c r="AD3445">
        <v>0</v>
      </c>
      <c r="AE3445">
        <v>98.46351338423699</v>
      </c>
    </row>
    <row r="3446" spans="1:31" x14ac:dyDescent="0.3">
      <c r="A3446">
        <v>2580484</v>
      </c>
      <c r="B3446">
        <v>1</v>
      </c>
      <c r="C3446" t="s">
        <v>80</v>
      </c>
      <c r="D3446" t="s">
        <v>105</v>
      </c>
      <c r="E3446" t="s">
        <v>184</v>
      </c>
      <c r="F3446" t="s">
        <v>9202</v>
      </c>
      <c r="G3446" t="s">
        <v>149</v>
      </c>
      <c r="H3446" t="s">
        <v>135</v>
      </c>
      <c r="I3446" t="s">
        <v>136</v>
      </c>
      <c r="J3446" t="s">
        <v>137</v>
      </c>
      <c r="K3446" t="s">
        <v>138</v>
      </c>
      <c r="L3446" t="s">
        <v>9929</v>
      </c>
      <c r="M3446" t="s">
        <v>9930</v>
      </c>
      <c r="N3446">
        <v>2.696388888</v>
      </c>
      <c r="O3446">
        <v>0</v>
      </c>
      <c r="P3446">
        <v>653</v>
      </c>
      <c r="Q3446">
        <v>0</v>
      </c>
      <c r="R3446">
        <v>71</v>
      </c>
      <c r="S3446">
        <v>2</v>
      </c>
      <c r="T3446">
        <v>69</v>
      </c>
      <c r="U3446">
        <v>0</v>
      </c>
      <c r="V3446">
        <v>0</v>
      </c>
      <c r="W3446">
        <v>0</v>
      </c>
      <c r="X3446">
        <v>267.06673684840763</v>
      </c>
      <c r="Y3446">
        <v>0</v>
      </c>
      <c r="Z3446">
        <v>33.789507789047519</v>
      </c>
      <c r="AA3446">
        <v>32.129444695717716</v>
      </c>
      <c r="AB3446">
        <v>128.19864503476714</v>
      </c>
      <c r="AC3446">
        <v>0</v>
      </c>
      <c r="AD3446">
        <v>0</v>
      </c>
      <c r="AE3446">
        <v>461.18433436793998</v>
      </c>
    </row>
    <row r="3447" spans="1:31" x14ac:dyDescent="0.3">
      <c r="A3447">
        <v>2581171</v>
      </c>
      <c r="B3447">
        <v>1</v>
      </c>
      <c r="C3447" t="s">
        <v>80</v>
      </c>
      <c r="D3447" t="s">
        <v>99</v>
      </c>
      <c r="E3447" t="s">
        <v>166</v>
      </c>
      <c r="F3447" t="s">
        <v>9931</v>
      </c>
      <c r="G3447" t="s">
        <v>181</v>
      </c>
      <c r="H3447" t="s">
        <v>157</v>
      </c>
      <c r="I3447" t="s">
        <v>136</v>
      </c>
      <c r="J3447" t="s">
        <v>137</v>
      </c>
      <c r="K3447" t="s">
        <v>138</v>
      </c>
      <c r="L3447" t="s">
        <v>9932</v>
      </c>
      <c r="M3447" t="s">
        <v>9933</v>
      </c>
      <c r="N3447">
        <v>3.1244444439999999</v>
      </c>
      <c r="O3447">
        <v>0</v>
      </c>
      <c r="P3447">
        <v>5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4.2599289918157002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4.2599289918157002</v>
      </c>
    </row>
    <row r="3448" spans="1:31" x14ac:dyDescent="0.3">
      <c r="A3448">
        <v>2581131</v>
      </c>
      <c r="B3448">
        <v>1</v>
      </c>
      <c r="C3448" t="s">
        <v>80</v>
      </c>
      <c r="D3448" t="s">
        <v>102</v>
      </c>
      <c r="E3448" t="s">
        <v>141</v>
      </c>
      <c r="F3448" t="s">
        <v>9934</v>
      </c>
      <c r="G3448" t="s">
        <v>134</v>
      </c>
      <c r="H3448" t="s">
        <v>135</v>
      </c>
      <c r="I3448" t="s">
        <v>136</v>
      </c>
      <c r="J3448" t="s">
        <v>137</v>
      </c>
      <c r="K3448" t="s">
        <v>138</v>
      </c>
      <c r="L3448" t="s">
        <v>9935</v>
      </c>
      <c r="M3448" t="s">
        <v>9936</v>
      </c>
      <c r="N3448">
        <v>0.33916666600000001</v>
      </c>
      <c r="O3448">
        <v>0</v>
      </c>
      <c r="P3448">
        <v>395</v>
      </c>
      <c r="Q3448">
        <v>0</v>
      </c>
      <c r="R3448">
        <v>5</v>
      </c>
      <c r="S3448">
        <v>2</v>
      </c>
      <c r="T3448">
        <v>36</v>
      </c>
      <c r="U3448">
        <v>4</v>
      </c>
      <c r="V3448">
        <v>1</v>
      </c>
      <c r="W3448">
        <v>0</v>
      </c>
      <c r="X3448">
        <v>24.188386352222523</v>
      </c>
      <c r="Y3448">
        <v>0</v>
      </c>
      <c r="Z3448">
        <v>7.3909912352151332</v>
      </c>
      <c r="AA3448">
        <v>26.827520131557691</v>
      </c>
      <c r="AB3448">
        <v>8.0982549905576313</v>
      </c>
      <c r="AC3448">
        <v>306.13026316120232</v>
      </c>
      <c r="AD3448">
        <v>3.568380192E-3</v>
      </c>
      <c r="AE3448">
        <v>372.63898425094732</v>
      </c>
    </row>
    <row r="3449" spans="1:31" x14ac:dyDescent="0.3">
      <c r="A3449">
        <v>2580736</v>
      </c>
      <c r="B3449">
        <v>1</v>
      </c>
      <c r="C3449" t="s">
        <v>80</v>
      </c>
      <c r="D3449" t="s">
        <v>87</v>
      </c>
      <c r="E3449" t="s">
        <v>166</v>
      </c>
      <c r="F3449" t="s">
        <v>9937</v>
      </c>
      <c r="G3449" t="s">
        <v>181</v>
      </c>
      <c r="H3449" t="s">
        <v>157</v>
      </c>
      <c r="I3449" t="s">
        <v>136</v>
      </c>
      <c r="J3449" t="s">
        <v>137</v>
      </c>
      <c r="K3449" t="s">
        <v>138</v>
      </c>
      <c r="L3449" t="s">
        <v>9938</v>
      </c>
      <c r="M3449" t="s">
        <v>9939</v>
      </c>
      <c r="N3449">
        <v>5.2322222219999999</v>
      </c>
      <c r="O3449">
        <v>0</v>
      </c>
      <c r="P3449">
        <v>2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2.3212186641599999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2.3212186641599999</v>
      </c>
    </row>
    <row r="3450" spans="1:31" x14ac:dyDescent="0.3">
      <c r="A3450">
        <v>2581045</v>
      </c>
      <c r="B3450">
        <v>1</v>
      </c>
      <c r="C3450" t="s">
        <v>80</v>
      </c>
      <c r="D3450" t="s">
        <v>89</v>
      </c>
      <c r="E3450" t="s">
        <v>147</v>
      </c>
      <c r="F3450" t="s">
        <v>9940</v>
      </c>
      <c r="G3450" t="s">
        <v>134</v>
      </c>
      <c r="H3450" t="s">
        <v>135</v>
      </c>
      <c r="I3450" t="s">
        <v>136</v>
      </c>
      <c r="J3450" t="s">
        <v>137</v>
      </c>
      <c r="K3450" t="s">
        <v>138</v>
      </c>
      <c r="L3450" t="s">
        <v>9941</v>
      </c>
      <c r="M3450" t="s">
        <v>9942</v>
      </c>
      <c r="N3450">
        <v>0.86083333299999998</v>
      </c>
      <c r="O3450">
        <v>0</v>
      </c>
      <c r="P3450">
        <v>337</v>
      </c>
      <c r="Q3450">
        <v>1</v>
      </c>
      <c r="R3450">
        <v>11</v>
      </c>
      <c r="S3450">
        <v>3</v>
      </c>
      <c r="T3450">
        <v>16</v>
      </c>
      <c r="U3450">
        <v>1</v>
      </c>
      <c r="V3450">
        <v>0</v>
      </c>
      <c r="W3450">
        <v>0</v>
      </c>
      <c r="X3450">
        <v>180.139157463282</v>
      </c>
      <c r="Y3450">
        <v>0.52033350114884758</v>
      </c>
      <c r="Z3450">
        <v>3.4679699248074081</v>
      </c>
      <c r="AA3450">
        <v>7.2854083616671659</v>
      </c>
      <c r="AB3450">
        <v>23.571135653202269</v>
      </c>
      <c r="AC3450">
        <v>13.596198748949677</v>
      </c>
      <c r="AD3450">
        <v>0</v>
      </c>
      <c r="AE3450">
        <v>228.5802036530574</v>
      </c>
    </row>
    <row r="3451" spans="1:31" x14ac:dyDescent="0.3">
      <c r="A3451">
        <v>2581257</v>
      </c>
      <c r="B3451">
        <v>1</v>
      </c>
      <c r="C3451" t="s">
        <v>81</v>
      </c>
      <c r="D3451" t="s">
        <v>127</v>
      </c>
      <c r="E3451" t="s">
        <v>147</v>
      </c>
      <c r="F3451" t="s">
        <v>2172</v>
      </c>
      <c r="G3451" t="s">
        <v>134</v>
      </c>
      <c r="H3451" t="s">
        <v>135</v>
      </c>
      <c r="I3451" t="s">
        <v>136</v>
      </c>
      <c r="J3451" t="s">
        <v>137</v>
      </c>
      <c r="K3451" t="s">
        <v>138</v>
      </c>
      <c r="L3451" t="s">
        <v>9943</v>
      </c>
      <c r="M3451" t="s">
        <v>9944</v>
      </c>
      <c r="N3451">
        <v>3.3536111110000002</v>
      </c>
      <c r="O3451">
        <v>4</v>
      </c>
      <c r="P3451">
        <v>78</v>
      </c>
      <c r="Q3451">
        <v>100</v>
      </c>
      <c r="R3451">
        <v>92</v>
      </c>
      <c r="S3451">
        <v>2</v>
      </c>
      <c r="T3451">
        <v>8</v>
      </c>
      <c r="U3451">
        <v>0</v>
      </c>
      <c r="V3451">
        <v>0</v>
      </c>
      <c r="W3451">
        <v>3.4599508212714003</v>
      </c>
      <c r="X3451">
        <v>48.075573257912076</v>
      </c>
      <c r="Y3451">
        <v>464.53597058031716</v>
      </c>
      <c r="Z3451">
        <v>446.04933509958698</v>
      </c>
      <c r="AA3451">
        <v>21.712160930652853</v>
      </c>
      <c r="AB3451">
        <v>12.237283465035329</v>
      </c>
      <c r="AC3451">
        <v>0</v>
      </c>
      <c r="AD3451">
        <v>0</v>
      </c>
      <c r="AE3451">
        <v>996.07027415477592</v>
      </c>
    </row>
    <row r="3452" spans="1:31" x14ac:dyDescent="0.3">
      <c r="A3452">
        <v>2581237</v>
      </c>
      <c r="B3452">
        <v>1</v>
      </c>
      <c r="C3452" t="s">
        <v>80</v>
      </c>
      <c r="D3452" t="s">
        <v>97</v>
      </c>
      <c r="E3452" t="s">
        <v>166</v>
      </c>
      <c r="F3452" t="s">
        <v>9945</v>
      </c>
      <c r="G3452" t="s">
        <v>168</v>
      </c>
      <c r="H3452" t="s">
        <v>157</v>
      </c>
      <c r="I3452" t="s">
        <v>136</v>
      </c>
      <c r="J3452" t="s">
        <v>137</v>
      </c>
      <c r="K3452" t="s">
        <v>138</v>
      </c>
      <c r="L3452" t="s">
        <v>9946</v>
      </c>
      <c r="M3452" t="s">
        <v>9947</v>
      </c>
      <c r="N3452">
        <v>1.733333333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2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10.277265526668803</v>
      </c>
      <c r="AC3452">
        <v>0</v>
      </c>
      <c r="AD3452">
        <v>0</v>
      </c>
      <c r="AE3452">
        <v>10.277265526668803</v>
      </c>
    </row>
    <row r="3453" spans="1:31" x14ac:dyDescent="0.3">
      <c r="A3453">
        <v>2551387</v>
      </c>
      <c r="B3453">
        <v>1</v>
      </c>
      <c r="C3453" t="s">
        <v>81</v>
      </c>
      <c r="D3453" t="s">
        <v>118</v>
      </c>
      <c r="E3453" t="s">
        <v>184</v>
      </c>
      <c r="F3453" t="s">
        <v>9948</v>
      </c>
      <c r="G3453" t="s">
        <v>134</v>
      </c>
      <c r="H3453" t="s">
        <v>135</v>
      </c>
      <c r="I3453" t="s">
        <v>136</v>
      </c>
      <c r="J3453" t="s">
        <v>137</v>
      </c>
      <c r="K3453" t="s">
        <v>138</v>
      </c>
      <c r="L3453" t="s">
        <v>9949</v>
      </c>
      <c r="M3453" t="s">
        <v>9950</v>
      </c>
      <c r="N3453">
        <v>0.56027777700000003</v>
      </c>
      <c r="O3453">
        <v>1</v>
      </c>
      <c r="P3453">
        <v>0</v>
      </c>
      <c r="Q3453">
        <v>14</v>
      </c>
      <c r="R3453">
        <v>3</v>
      </c>
      <c r="S3453">
        <v>7</v>
      </c>
      <c r="T3453">
        <v>26</v>
      </c>
      <c r="U3453">
        <v>1</v>
      </c>
      <c r="V3453">
        <v>0</v>
      </c>
      <c r="W3453">
        <v>0.84976916564432015</v>
      </c>
      <c r="X3453">
        <v>0</v>
      </c>
      <c r="Y3453">
        <v>23.566027278073093</v>
      </c>
      <c r="Z3453">
        <v>12.11240133262285</v>
      </c>
      <c r="AA3453">
        <v>49.345586894392234</v>
      </c>
      <c r="AB3453">
        <v>8.3722359993740056</v>
      </c>
      <c r="AC3453">
        <v>10.572038148488868</v>
      </c>
      <c r="AD3453">
        <v>0</v>
      </c>
      <c r="AE3453">
        <v>104.81805881859538</v>
      </c>
    </row>
    <row r="3454" spans="1:31" x14ac:dyDescent="0.3">
      <c r="A3454">
        <v>2550992</v>
      </c>
      <c r="B3454">
        <v>1</v>
      </c>
      <c r="C3454" t="s">
        <v>80</v>
      </c>
      <c r="D3454" t="s">
        <v>82</v>
      </c>
      <c r="E3454" t="s">
        <v>175</v>
      </c>
      <c r="F3454" t="s">
        <v>9951</v>
      </c>
      <c r="G3454" t="s">
        <v>177</v>
      </c>
      <c r="H3454" t="s">
        <v>157</v>
      </c>
      <c r="I3454" t="s">
        <v>136</v>
      </c>
      <c r="J3454" t="s">
        <v>137</v>
      </c>
      <c r="K3454" t="s">
        <v>138</v>
      </c>
      <c r="L3454" t="s">
        <v>9952</v>
      </c>
      <c r="M3454" t="s">
        <v>9953</v>
      </c>
      <c r="N3454">
        <v>1.0180555549999999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3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0.20003638544575753</v>
      </c>
      <c r="AC3454">
        <v>0</v>
      </c>
      <c r="AD3454">
        <v>0</v>
      </c>
      <c r="AE3454">
        <v>0.20003638544575753</v>
      </c>
    </row>
    <row r="3455" spans="1:31" x14ac:dyDescent="0.3">
      <c r="A3455">
        <v>2551278</v>
      </c>
      <c r="B3455">
        <v>1</v>
      </c>
      <c r="C3455" t="s">
        <v>80</v>
      </c>
      <c r="D3455" t="s">
        <v>95</v>
      </c>
      <c r="E3455" t="s">
        <v>132</v>
      </c>
      <c r="F3455" t="s">
        <v>9954</v>
      </c>
      <c r="G3455" t="s">
        <v>149</v>
      </c>
      <c r="H3455" t="s">
        <v>135</v>
      </c>
      <c r="I3455" t="s">
        <v>136</v>
      </c>
      <c r="J3455" t="s">
        <v>137</v>
      </c>
      <c r="K3455" t="s">
        <v>138</v>
      </c>
      <c r="L3455" t="s">
        <v>9955</v>
      </c>
      <c r="M3455" t="s">
        <v>9956</v>
      </c>
      <c r="N3455">
        <v>1.465833333</v>
      </c>
      <c r="O3455">
        <v>8</v>
      </c>
      <c r="P3455">
        <v>771</v>
      </c>
      <c r="Q3455">
        <v>0</v>
      </c>
      <c r="R3455">
        <v>18</v>
      </c>
      <c r="S3455">
        <v>14</v>
      </c>
      <c r="T3455">
        <v>86</v>
      </c>
      <c r="U3455">
        <v>2</v>
      </c>
      <c r="V3455">
        <v>0</v>
      </c>
      <c r="W3455">
        <v>20.162660817474638</v>
      </c>
      <c r="X3455">
        <v>232.63099314296221</v>
      </c>
      <c r="Y3455">
        <v>0</v>
      </c>
      <c r="Z3455">
        <v>14.827370411285667</v>
      </c>
      <c r="AA3455">
        <v>215.19337169979565</v>
      </c>
      <c r="AB3455">
        <v>140.31118660748601</v>
      </c>
      <c r="AC3455">
        <v>614.17923580738181</v>
      </c>
      <c r="AD3455">
        <v>0</v>
      </c>
      <c r="AE3455">
        <v>1237.304818486386</v>
      </c>
    </row>
    <row r="3456" spans="1:31" x14ac:dyDescent="0.3">
      <c r="A3456">
        <v>2551610</v>
      </c>
      <c r="B3456">
        <v>1</v>
      </c>
      <c r="C3456" t="s">
        <v>80</v>
      </c>
      <c r="D3456" t="s">
        <v>101</v>
      </c>
      <c r="E3456" t="s">
        <v>184</v>
      </c>
      <c r="F3456" t="s">
        <v>9957</v>
      </c>
      <c r="G3456" t="s">
        <v>149</v>
      </c>
      <c r="H3456" t="s">
        <v>135</v>
      </c>
      <c r="I3456" t="s">
        <v>136</v>
      </c>
      <c r="J3456" t="s">
        <v>137</v>
      </c>
      <c r="K3456" t="s">
        <v>138</v>
      </c>
      <c r="L3456" t="s">
        <v>9958</v>
      </c>
      <c r="M3456" t="s">
        <v>9959</v>
      </c>
      <c r="N3456">
        <v>3.2197222220000001</v>
      </c>
      <c r="O3456">
        <v>0</v>
      </c>
      <c r="P3456">
        <v>0</v>
      </c>
      <c r="Q3456">
        <v>0</v>
      </c>
      <c r="R3456">
        <v>2</v>
      </c>
      <c r="S3456">
        <v>0</v>
      </c>
      <c r="T3456">
        <v>1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6.4856978908790266</v>
      </c>
      <c r="AA3456">
        <v>0</v>
      </c>
      <c r="AB3456">
        <v>6.0202411381638896</v>
      </c>
      <c r="AC3456">
        <v>0</v>
      </c>
      <c r="AD3456">
        <v>0</v>
      </c>
      <c r="AE3456">
        <v>12.505939029042917</v>
      </c>
    </row>
    <row r="3457" spans="1:31" x14ac:dyDescent="0.3">
      <c r="A3457">
        <v>2551132</v>
      </c>
      <c r="B3457">
        <v>1</v>
      </c>
      <c r="C3457" t="s">
        <v>80</v>
      </c>
      <c r="D3457" t="s">
        <v>84</v>
      </c>
      <c r="E3457" t="s">
        <v>184</v>
      </c>
      <c r="F3457" t="s">
        <v>9960</v>
      </c>
      <c r="G3457" t="s">
        <v>143</v>
      </c>
      <c r="H3457" t="s">
        <v>135</v>
      </c>
      <c r="I3457" t="s">
        <v>136</v>
      </c>
      <c r="J3457" t="s">
        <v>137</v>
      </c>
      <c r="K3457" t="s">
        <v>144</v>
      </c>
      <c r="L3457" t="s">
        <v>9961</v>
      </c>
      <c r="M3457" t="s">
        <v>9962</v>
      </c>
      <c r="N3457">
        <v>9.6274999999999995</v>
      </c>
      <c r="O3457">
        <v>0</v>
      </c>
      <c r="P3457">
        <v>325</v>
      </c>
      <c r="Q3457">
        <v>0</v>
      </c>
      <c r="R3457">
        <v>0</v>
      </c>
      <c r="S3457">
        <v>0</v>
      </c>
      <c r="T3457">
        <v>17</v>
      </c>
      <c r="U3457">
        <v>0</v>
      </c>
      <c r="V3457">
        <v>0</v>
      </c>
      <c r="W3457">
        <v>0</v>
      </c>
      <c r="X3457">
        <v>957.97541685822682</v>
      </c>
      <c r="Y3457">
        <v>0</v>
      </c>
      <c r="Z3457">
        <v>0</v>
      </c>
      <c r="AA3457">
        <v>0</v>
      </c>
      <c r="AB3457">
        <v>406.72266887882637</v>
      </c>
      <c r="AC3457">
        <v>0</v>
      </c>
      <c r="AD3457">
        <v>0</v>
      </c>
      <c r="AE3457">
        <v>1364.6980857370531</v>
      </c>
    </row>
    <row r="3458" spans="1:31" x14ac:dyDescent="0.3">
      <c r="A3458">
        <v>2551470</v>
      </c>
      <c r="B3458">
        <v>1</v>
      </c>
      <c r="C3458" t="s">
        <v>80</v>
      </c>
      <c r="D3458" t="s">
        <v>100</v>
      </c>
      <c r="E3458" t="s">
        <v>166</v>
      </c>
      <c r="F3458" t="s">
        <v>9963</v>
      </c>
      <c r="G3458" t="s">
        <v>198</v>
      </c>
      <c r="H3458" t="s">
        <v>157</v>
      </c>
      <c r="I3458" t="s">
        <v>136</v>
      </c>
      <c r="J3458" t="s">
        <v>137</v>
      </c>
      <c r="K3458" t="s">
        <v>138</v>
      </c>
      <c r="L3458" t="s">
        <v>9964</v>
      </c>
      <c r="M3458" t="s">
        <v>9965</v>
      </c>
      <c r="N3458">
        <v>0.57388888800000004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1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1.3690296144833336</v>
      </c>
      <c r="AC3458">
        <v>0</v>
      </c>
      <c r="AD3458">
        <v>0</v>
      </c>
      <c r="AE3458">
        <v>1.3690296144833336</v>
      </c>
    </row>
    <row r="3459" spans="1:31" x14ac:dyDescent="0.3">
      <c r="A3459">
        <v>2551032</v>
      </c>
      <c r="B3459">
        <v>1</v>
      </c>
      <c r="C3459" t="s">
        <v>81</v>
      </c>
      <c r="D3459" t="s">
        <v>127</v>
      </c>
      <c r="E3459" t="s">
        <v>147</v>
      </c>
      <c r="F3459" t="s">
        <v>9966</v>
      </c>
      <c r="G3459" t="s">
        <v>134</v>
      </c>
      <c r="H3459" t="s">
        <v>135</v>
      </c>
      <c r="I3459" t="s">
        <v>136</v>
      </c>
      <c r="J3459" t="s">
        <v>137</v>
      </c>
      <c r="K3459" t="s">
        <v>138</v>
      </c>
      <c r="L3459" t="s">
        <v>9967</v>
      </c>
      <c r="M3459" t="s">
        <v>9968</v>
      </c>
      <c r="N3459">
        <v>0.79416666599999997</v>
      </c>
      <c r="O3459">
        <v>0</v>
      </c>
      <c r="P3459">
        <v>877</v>
      </c>
      <c r="Q3459">
        <v>0</v>
      </c>
      <c r="R3459">
        <v>32</v>
      </c>
      <c r="S3459">
        <v>0</v>
      </c>
      <c r="T3459">
        <v>101</v>
      </c>
      <c r="U3459">
        <v>0</v>
      </c>
      <c r="V3459">
        <v>0</v>
      </c>
      <c r="W3459">
        <v>0</v>
      </c>
      <c r="X3459">
        <v>96.189490775967187</v>
      </c>
      <c r="Y3459">
        <v>0</v>
      </c>
      <c r="Z3459">
        <v>36.288521877774571</v>
      </c>
      <c r="AA3459">
        <v>0</v>
      </c>
      <c r="AB3459">
        <v>32.809064457155095</v>
      </c>
      <c r="AC3459">
        <v>0</v>
      </c>
      <c r="AD3459">
        <v>0</v>
      </c>
      <c r="AE3459">
        <v>165.28707711089686</v>
      </c>
    </row>
    <row r="3460" spans="1:31" x14ac:dyDescent="0.3">
      <c r="A3460">
        <v>2551819</v>
      </c>
      <c r="B3460">
        <v>1</v>
      </c>
      <c r="C3460" t="s">
        <v>80</v>
      </c>
      <c r="D3460" t="s">
        <v>105</v>
      </c>
      <c r="E3460" t="s">
        <v>184</v>
      </c>
      <c r="F3460" t="s">
        <v>9969</v>
      </c>
      <c r="G3460" t="s">
        <v>149</v>
      </c>
      <c r="H3460" t="s">
        <v>135</v>
      </c>
      <c r="I3460" t="s">
        <v>136</v>
      </c>
      <c r="J3460" t="s">
        <v>137</v>
      </c>
      <c r="K3460" t="s">
        <v>138</v>
      </c>
      <c r="L3460" t="s">
        <v>9970</v>
      </c>
      <c r="M3460" t="s">
        <v>9971</v>
      </c>
      <c r="N3460">
        <v>2.5577777770000001</v>
      </c>
      <c r="O3460">
        <v>2</v>
      </c>
      <c r="P3460">
        <v>0</v>
      </c>
      <c r="Q3460">
        <v>2</v>
      </c>
      <c r="R3460">
        <v>0</v>
      </c>
      <c r="S3460">
        <v>1</v>
      </c>
      <c r="T3460">
        <v>0</v>
      </c>
      <c r="U3460">
        <v>0</v>
      </c>
      <c r="V3460">
        <v>0</v>
      </c>
      <c r="W3460">
        <v>3.8583999384732603</v>
      </c>
      <c r="X3460">
        <v>0</v>
      </c>
      <c r="Y3460">
        <v>2.0090283887661675</v>
      </c>
      <c r="Z3460">
        <v>0</v>
      </c>
      <c r="AA3460">
        <v>0.75941622257800001</v>
      </c>
      <c r="AB3460">
        <v>0</v>
      </c>
      <c r="AC3460">
        <v>0</v>
      </c>
      <c r="AD3460">
        <v>0</v>
      </c>
      <c r="AE3460">
        <v>6.6268445498174282</v>
      </c>
    </row>
    <row r="3461" spans="1:31" x14ac:dyDescent="0.3">
      <c r="A3461">
        <v>2551865</v>
      </c>
      <c r="B3461">
        <v>1</v>
      </c>
      <c r="C3461" t="s">
        <v>81</v>
      </c>
      <c r="D3461" t="s">
        <v>112</v>
      </c>
      <c r="E3461" t="s">
        <v>171</v>
      </c>
      <c r="F3461" t="s">
        <v>9972</v>
      </c>
      <c r="G3461" t="s">
        <v>1208</v>
      </c>
      <c r="H3461" t="s">
        <v>157</v>
      </c>
      <c r="I3461" t="s">
        <v>136</v>
      </c>
      <c r="J3461" t="s">
        <v>137</v>
      </c>
      <c r="K3461" t="s">
        <v>138</v>
      </c>
      <c r="L3461" t="s">
        <v>9973</v>
      </c>
      <c r="M3461" t="s">
        <v>9974</v>
      </c>
      <c r="N3461">
        <v>1.4555555549999999</v>
      </c>
      <c r="O3461">
        <v>0</v>
      </c>
      <c r="P3461">
        <v>55</v>
      </c>
      <c r="Q3461">
        <v>0</v>
      </c>
      <c r="R3461">
        <v>0</v>
      </c>
      <c r="S3461">
        <v>0</v>
      </c>
      <c r="T3461">
        <v>22</v>
      </c>
      <c r="U3461">
        <v>0</v>
      </c>
      <c r="V3461">
        <v>0</v>
      </c>
      <c r="W3461">
        <v>0</v>
      </c>
      <c r="X3461">
        <v>14.024298017592413</v>
      </c>
      <c r="Y3461">
        <v>0</v>
      </c>
      <c r="Z3461">
        <v>0</v>
      </c>
      <c r="AA3461">
        <v>0</v>
      </c>
      <c r="AB3461">
        <v>16.667732720135632</v>
      </c>
      <c r="AC3461">
        <v>0</v>
      </c>
      <c r="AD3461">
        <v>0</v>
      </c>
      <c r="AE3461">
        <v>30.692030737728047</v>
      </c>
    </row>
    <row r="3462" spans="1:31" x14ac:dyDescent="0.3">
      <c r="A3462">
        <v>2551118</v>
      </c>
      <c r="B3462">
        <v>1</v>
      </c>
      <c r="C3462" t="s">
        <v>80</v>
      </c>
      <c r="D3462" t="s">
        <v>84</v>
      </c>
      <c r="E3462" t="s">
        <v>184</v>
      </c>
      <c r="F3462" t="s">
        <v>9975</v>
      </c>
      <c r="G3462" t="s">
        <v>143</v>
      </c>
      <c r="H3462" t="s">
        <v>135</v>
      </c>
      <c r="I3462" t="s">
        <v>136</v>
      </c>
      <c r="J3462" t="s">
        <v>137</v>
      </c>
      <c r="K3462" t="s">
        <v>144</v>
      </c>
      <c r="L3462" t="s">
        <v>9976</v>
      </c>
      <c r="M3462" t="s">
        <v>9977</v>
      </c>
      <c r="N3462">
        <v>7.9936111109999999</v>
      </c>
      <c r="O3462">
        <v>0</v>
      </c>
      <c r="P3462">
        <v>667</v>
      </c>
      <c r="Q3462">
        <v>0</v>
      </c>
      <c r="R3462">
        <v>0</v>
      </c>
      <c r="S3462">
        <v>0</v>
      </c>
      <c r="T3462">
        <v>56</v>
      </c>
      <c r="U3462">
        <v>0</v>
      </c>
      <c r="V3462">
        <v>0</v>
      </c>
      <c r="W3462">
        <v>0</v>
      </c>
      <c r="X3462">
        <v>1144.9349383038341</v>
      </c>
      <c r="Y3462">
        <v>0</v>
      </c>
      <c r="Z3462">
        <v>0</v>
      </c>
      <c r="AA3462">
        <v>0</v>
      </c>
      <c r="AB3462">
        <v>460.95062687002184</v>
      </c>
      <c r="AC3462">
        <v>0</v>
      </c>
      <c r="AD3462">
        <v>0</v>
      </c>
      <c r="AE3462">
        <v>1605.8855651738559</v>
      </c>
    </row>
    <row r="3463" spans="1:31" x14ac:dyDescent="0.3">
      <c r="A3463">
        <v>2551782</v>
      </c>
      <c r="B3463">
        <v>1</v>
      </c>
      <c r="C3463" t="s">
        <v>80</v>
      </c>
      <c r="D3463" t="s">
        <v>94</v>
      </c>
      <c r="E3463" t="s">
        <v>155</v>
      </c>
      <c r="F3463" t="s">
        <v>9978</v>
      </c>
      <c r="G3463" t="s">
        <v>206</v>
      </c>
      <c r="H3463" t="s">
        <v>157</v>
      </c>
      <c r="I3463" t="s">
        <v>136</v>
      </c>
      <c r="J3463" t="s">
        <v>137</v>
      </c>
      <c r="K3463" t="s">
        <v>138</v>
      </c>
      <c r="L3463" t="s">
        <v>9979</v>
      </c>
      <c r="M3463" t="s">
        <v>9980</v>
      </c>
      <c r="N3463">
        <v>1.7424999999999999</v>
      </c>
      <c r="O3463">
        <v>0</v>
      </c>
      <c r="P3463">
        <v>0</v>
      </c>
      <c r="Q3463">
        <v>0</v>
      </c>
      <c r="R3463">
        <v>13</v>
      </c>
      <c r="S3463">
        <v>0</v>
      </c>
      <c r="T3463">
        <v>1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23.789955780885535</v>
      </c>
      <c r="AA3463">
        <v>0</v>
      </c>
      <c r="AB3463">
        <v>2.9283355258022219</v>
      </c>
      <c r="AC3463">
        <v>0</v>
      </c>
      <c r="AD3463">
        <v>0</v>
      </c>
      <c r="AE3463">
        <v>26.718291306687757</v>
      </c>
    </row>
    <row r="3464" spans="1:31" x14ac:dyDescent="0.3">
      <c r="A3464">
        <v>2551590</v>
      </c>
      <c r="B3464">
        <v>1</v>
      </c>
      <c r="C3464" t="s">
        <v>80</v>
      </c>
      <c r="D3464" t="s">
        <v>83</v>
      </c>
      <c r="E3464" t="s">
        <v>132</v>
      </c>
      <c r="F3464" t="s">
        <v>9981</v>
      </c>
      <c r="G3464" t="s">
        <v>318</v>
      </c>
      <c r="H3464" t="s">
        <v>135</v>
      </c>
      <c r="I3464" t="s">
        <v>136</v>
      </c>
      <c r="J3464" t="s">
        <v>137</v>
      </c>
      <c r="K3464" t="s">
        <v>138</v>
      </c>
      <c r="L3464" t="s">
        <v>9982</v>
      </c>
      <c r="M3464" t="s">
        <v>9983</v>
      </c>
      <c r="N3464">
        <v>0.74361111099999999</v>
      </c>
      <c r="O3464">
        <v>0</v>
      </c>
      <c r="P3464">
        <v>237</v>
      </c>
      <c r="Q3464">
        <v>0</v>
      </c>
      <c r="R3464">
        <v>0</v>
      </c>
      <c r="S3464">
        <v>2</v>
      </c>
      <c r="T3464">
        <v>339</v>
      </c>
      <c r="U3464">
        <v>1</v>
      </c>
      <c r="V3464">
        <v>14</v>
      </c>
      <c r="W3464">
        <v>0</v>
      </c>
      <c r="X3464">
        <v>52.77478867090236</v>
      </c>
      <c r="Y3464">
        <v>0</v>
      </c>
      <c r="Z3464">
        <v>0</v>
      </c>
      <c r="AA3464">
        <v>126.33002731052174</v>
      </c>
      <c r="AB3464">
        <v>554.37710709499447</v>
      </c>
      <c r="AC3464">
        <v>129.09910100242169</v>
      </c>
      <c r="AD3464">
        <v>396.66487625055777</v>
      </c>
      <c r="AE3464">
        <v>1259.245900329398</v>
      </c>
    </row>
    <row r="3465" spans="1:31" x14ac:dyDescent="0.3">
      <c r="A3465">
        <v>2551802</v>
      </c>
      <c r="B3465">
        <v>1</v>
      </c>
      <c r="C3465" t="s">
        <v>81</v>
      </c>
      <c r="D3465" t="s">
        <v>128</v>
      </c>
      <c r="E3465" t="s">
        <v>184</v>
      </c>
      <c r="F3465" t="s">
        <v>1944</v>
      </c>
      <c r="G3465" t="s">
        <v>149</v>
      </c>
      <c r="H3465" t="s">
        <v>135</v>
      </c>
      <c r="I3465" t="s">
        <v>136</v>
      </c>
      <c r="J3465" t="s">
        <v>137</v>
      </c>
      <c r="K3465" t="s">
        <v>138</v>
      </c>
      <c r="L3465" t="s">
        <v>9984</v>
      </c>
      <c r="M3465" t="s">
        <v>9985</v>
      </c>
      <c r="N3465">
        <v>3.9336111109999998</v>
      </c>
      <c r="O3465">
        <v>0</v>
      </c>
      <c r="P3465">
        <v>133</v>
      </c>
      <c r="Q3465">
        <v>1</v>
      </c>
      <c r="R3465">
        <v>5</v>
      </c>
      <c r="S3465">
        <v>1</v>
      </c>
      <c r="T3465">
        <v>18</v>
      </c>
      <c r="U3465">
        <v>0</v>
      </c>
      <c r="V3465">
        <v>0</v>
      </c>
      <c r="W3465">
        <v>0</v>
      </c>
      <c r="X3465">
        <v>73.154719390183075</v>
      </c>
      <c r="Y3465">
        <v>4.11138048616459</v>
      </c>
      <c r="Z3465">
        <v>3.6960025385053958</v>
      </c>
      <c r="AA3465">
        <v>0.91812071549399987</v>
      </c>
      <c r="AB3465">
        <v>41.223855053919756</v>
      </c>
      <c r="AC3465">
        <v>0</v>
      </c>
      <c r="AD3465">
        <v>0</v>
      </c>
      <c r="AE3465">
        <v>123.10407818426683</v>
      </c>
    </row>
    <row r="3466" spans="1:31" x14ac:dyDescent="0.3">
      <c r="A3466">
        <v>2551825</v>
      </c>
      <c r="B3466">
        <v>1</v>
      </c>
      <c r="C3466" t="s">
        <v>80</v>
      </c>
      <c r="D3466" t="s">
        <v>98</v>
      </c>
      <c r="E3466" t="s">
        <v>171</v>
      </c>
      <c r="F3466" t="s">
        <v>9986</v>
      </c>
      <c r="G3466" t="s">
        <v>202</v>
      </c>
      <c r="H3466" t="s">
        <v>157</v>
      </c>
      <c r="I3466" t="s">
        <v>136</v>
      </c>
      <c r="J3466" t="s">
        <v>137</v>
      </c>
      <c r="K3466" t="s">
        <v>138</v>
      </c>
      <c r="L3466" t="s">
        <v>9987</v>
      </c>
      <c r="M3466" t="s">
        <v>9988</v>
      </c>
      <c r="N3466">
        <v>2.946111111</v>
      </c>
      <c r="O3466">
        <v>0</v>
      </c>
      <c r="P3466">
        <v>63</v>
      </c>
      <c r="Q3466">
        <v>0</v>
      </c>
      <c r="R3466">
        <v>0</v>
      </c>
      <c r="S3466">
        <v>0</v>
      </c>
      <c r="T3466">
        <v>1</v>
      </c>
      <c r="U3466">
        <v>0</v>
      </c>
      <c r="V3466">
        <v>0</v>
      </c>
      <c r="W3466">
        <v>0</v>
      </c>
      <c r="X3466">
        <v>17.072455006471284</v>
      </c>
      <c r="Y3466">
        <v>0</v>
      </c>
      <c r="Z3466">
        <v>0</v>
      </c>
      <c r="AA3466">
        <v>0</v>
      </c>
      <c r="AB3466">
        <v>0.18478582673826</v>
      </c>
      <c r="AC3466">
        <v>0</v>
      </c>
      <c r="AD3466">
        <v>0</v>
      </c>
      <c r="AE3466">
        <v>17.257240833209543</v>
      </c>
    </row>
    <row r="3467" spans="1:31" x14ac:dyDescent="0.3">
      <c r="A3467">
        <v>2551112</v>
      </c>
      <c r="B3467">
        <v>1</v>
      </c>
      <c r="C3467" t="s">
        <v>80</v>
      </c>
      <c r="D3467" t="s">
        <v>110</v>
      </c>
      <c r="E3467" t="s">
        <v>171</v>
      </c>
      <c r="F3467" t="s">
        <v>9989</v>
      </c>
      <c r="G3467" t="s">
        <v>202</v>
      </c>
      <c r="H3467" t="s">
        <v>157</v>
      </c>
      <c r="I3467" t="s">
        <v>136</v>
      </c>
      <c r="J3467" t="s">
        <v>137</v>
      </c>
      <c r="K3467" t="s">
        <v>138</v>
      </c>
      <c r="L3467" t="s">
        <v>9990</v>
      </c>
      <c r="M3467" t="s">
        <v>9991</v>
      </c>
      <c r="N3467">
        <v>0.40777777700000001</v>
      </c>
      <c r="O3467">
        <v>0</v>
      </c>
      <c r="P3467">
        <v>101</v>
      </c>
      <c r="Q3467">
        <v>0</v>
      </c>
      <c r="R3467">
        <v>0</v>
      </c>
      <c r="S3467">
        <v>0</v>
      </c>
      <c r="T3467">
        <v>15</v>
      </c>
      <c r="U3467">
        <v>0</v>
      </c>
      <c r="V3467">
        <v>0</v>
      </c>
      <c r="W3467">
        <v>0</v>
      </c>
      <c r="X3467">
        <v>11.281967786426616</v>
      </c>
      <c r="Y3467">
        <v>0</v>
      </c>
      <c r="Z3467">
        <v>0</v>
      </c>
      <c r="AA3467">
        <v>0</v>
      </c>
      <c r="AB3467">
        <v>5.4451062338846743</v>
      </c>
      <c r="AC3467">
        <v>0</v>
      </c>
      <c r="AD3467">
        <v>0</v>
      </c>
      <c r="AE3467">
        <v>16.727074020311292</v>
      </c>
    </row>
    <row r="3468" spans="1:31" x14ac:dyDescent="0.3">
      <c r="A3468">
        <v>2551739</v>
      </c>
      <c r="B3468">
        <v>1</v>
      </c>
      <c r="C3468" t="s">
        <v>80</v>
      </c>
      <c r="D3468" t="s">
        <v>83</v>
      </c>
      <c r="E3468" t="s">
        <v>155</v>
      </c>
      <c r="F3468" t="s">
        <v>9992</v>
      </c>
      <c r="G3468" t="s">
        <v>229</v>
      </c>
      <c r="H3468" t="s">
        <v>157</v>
      </c>
      <c r="I3468" t="s">
        <v>136</v>
      </c>
      <c r="J3468" t="s">
        <v>137</v>
      </c>
      <c r="K3468" t="s">
        <v>138</v>
      </c>
      <c r="L3468" t="s">
        <v>9993</v>
      </c>
      <c r="M3468" t="s">
        <v>9994</v>
      </c>
      <c r="N3468">
        <v>1.1455555550000001</v>
      </c>
      <c r="O3468">
        <v>0</v>
      </c>
      <c r="P3468">
        <v>89</v>
      </c>
      <c r="Q3468">
        <v>0</v>
      </c>
      <c r="R3468">
        <v>0</v>
      </c>
      <c r="S3468">
        <v>0</v>
      </c>
      <c r="T3468">
        <v>15</v>
      </c>
      <c r="U3468">
        <v>0</v>
      </c>
      <c r="V3468">
        <v>0</v>
      </c>
      <c r="W3468">
        <v>0</v>
      </c>
      <c r="X3468">
        <v>30.644272538713512</v>
      </c>
      <c r="Y3468">
        <v>0</v>
      </c>
      <c r="Z3468">
        <v>0</v>
      </c>
      <c r="AA3468">
        <v>0</v>
      </c>
      <c r="AB3468">
        <v>7.4199890058261841</v>
      </c>
      <c r="AC3468">
        <v>0</v>
      </c>
      <c r="AD3468">
        <v>0</v>
      </c>
      <c r="AE3468">
        <v>38.064261544539697</v>
      </c>
    </row>
    <row r="3469" spans="1:31" x14ac:dyDescent="0.3">
      <c r="A3469">
        <v>2551490</v>
      </c>
      <c r="B3469">
        <v>1</v>
      </c>
      <c r="C3469" t="s">
        <v>80</v>
      </c>
      <c r="D3469" t="s">
        <v>105</v>
      </c>
      <c r="E3469" t="s">
        <v>147</v>
      </c>
      <c r="F3469" t="s">
        <v>873</v>
      </c>
      <c r="G3469" t="s">
        <v>134</v>
      </c>
      <c r="H3469" t="s">
        <v>135</v>
      </c>
      <c r="I3469" t="s">
        <v>136</v>
      </c>
      <c r="J3469" t="s">
        <v>137</v>
      </c>
      <c r="K3469" t="s">
        <v>138</v>
      </c>
      <c r="L3469" t="s">
        <v>9995</v>
      </c>
      <c r="M3469" t="s">
        <v>9996</v>
      </c>
      <c r="N3469">
        <v>0.31388888799999998</v>
      </c>
      <c r="O3469">
        <v>5</v>
      </c>
      <c r="P3469">
        <v>689</v>
      </c>
      <c r="Q3469">
        <v>13</v>
      </c>
      <c r="R3469">
        <v>91</v>
      </c>
      <c r="S3469">
        <v>16</v>
      </c>
      <c r="T3469">
        <v>74</v>
      </c>
      <c r="U3469">
        <v>0</v>
      </c>
      <c r="V3469">
        <v>0</v>
      </c>
      <c r="W3469">
        <v>0.65887173495360007</v>
      </c>
      <c r="X3469">
        <v>38.022434727488474</v>
      </c>
      <c r="Y3469">
        <v>31.398341678519859</v>
      </c>
      <c r="Z3469">
        <v>12.229746236853449</v>
      </c>
      <c r="AA3469">
        <v>5.7327145191949862</v>
      </c>
      <c r="AB3469">
        <v>19.919610247448528</v>
      </c>
      <c r="AC3469">
        <v>0</v>
      </c>
      <c r="AD3469">
        <v>0</v>
      </c>
      <c r="AE3469">
        <v>107.9617191444589</v>
      </c>
    </row>
    <row r="3470" spans="1:31" x14ac:dyDescent="0.3">
      <c r="A3470">
        <v>2551155</v>
      </c>
      <c r="B3470">
        <v>1</v>
      </c>
      <c r="C3470" t="s">
        <v>80</v>
      </c>
      <c r="D3470" t="s">
        <v>101</v>
      </c>
      <c r="E3470" t="s">
        <v>184</v>
      </c>
      <c r="F3470" t="s">
        <v>9997</v>
      </c>
      <c r="G3470" t="s">
        <v>194</v>
      </c>
      <c r="H3470" t="s">
        <v>135</v>
      </c>
      <c r="I3470" t="s">
        <v>136</v>
      </c>
      <c r="J3470" t="s">
        <v>137</v>
      </c>
      <c r="K3470" t="s">
        <v>144</v>
      </c>
      <c r="L3470" t="s">
        <v>9998</v>
      </c>
      <c r="M3470" t="s">
        <v>9999</v>
      </c>
      <c r="N3470">
        <v>7.3294444439999999</v>
      </c>
      <c r="O3470">
        <v>0</v>
      </c>
      <c r="P3470">
        <v>248</v>
      </c>
      <c r="Q3470">
        <v>0</v>
      </c>
      <c r="R3470">
        <v>0</v>
      </c>
      <c r="S3470">
        <v>0</v>
      </c>
      <c r="T3470">
        <v>21</v>
      </c>
      <c r="U3470">
        <v>0</v>
      </c>
      <c r="V3470">
        <v>0</v>
      </c>
      <c r="W3470">
        <v>0</v>
      </c>
      <c r="X3470">
        <v>337.15367765454522</v>
      </c>
      <c r="Y3470">
        <v>0</v>
      </c>
      <c r="Z3470">
        <v>0</v>
      </c>
      <c r="AA3470">
        <v>0</v>
      </c>
      <c r="AB3470">
        <v>444.31651213200053</v>
      </c>
      <c r="AC3470">
        <v>0</v>
      </c>
      <c r="AD3470">
        <v>0</v>
      </c>
      <c r="AE3470">
        <v>781.47018978654569</v>
      </c>
    </row>
    <row r="3471" spans="1:31" x14ac:dyDescent="0.3">
      <c r="A3471">
        <v>2551839</v>
      </c>
      <c r="B3471">
        <v>1</v>
      </c>
      <c r="C3471" t="s">
        <v>80</v>
      </c>
      <c r="D3471" t="s">
        <v>82</v>
      </c>
      <c r="E3471" t="s">
        <v>166</v>
      </c>
      <c r="F3471" t="s">
        <v>10000</v>
      </c>
      <c r="G3471" t="s">
        <v>1174</v>
      </c>
      <c r="H3471" t="s">
        <v>157</v>
      </c>
      <c r="I3471" t="s">
        <v>136</v>
      </c>
      <c r="J3471" t="s">
        <v>137</v>
      </c>
      <c r="K3471" t="s">
        <v>138</v>
      </c>
      <c r="L3471" t="s">
        <v>10001</v>
      </c>
      <c r="M3471" t="s">
        <v>10002</v>
      </c>
      <c r="N3471">
        <v>1.2741666659999999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1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</row>
    <row r="3472" spans="1:31" x14ac:dyDescent="0.3">
      <c r="A3472">
        <v>2551035</v>
      </c>
      <c r="B3472">
        <v>1</v>
      </c>
      <c r="C3472" t="s">
        <v>80</v>
      </c>
      <c r="D3472" t="s">
        <v>105</v>
      </c>
      <c r="E3472" t="s">
        <v>147</v>
      </c>
      <c r="F3472" t="s">
        <v>10003</v>
      </c>
      <c r="G3472" t="s">
        <v>134</v>
      </c>
      <c r="H3472" t="s">
        <v>135</v>
      </c>
      <c r="I3472" t="s">
        <v>136</v>
      </c>
      <c r="J3472" t="s">
        <v>137</v>
      </c>
      <c r="K3472" t="s">
        <v>138</v>
      </c>
      <c r="L3472" t="s">
        <v>10004</v>
      </c>
      <c r="M3472" t="s">
        <v>10005</v>
      </c>
      <c r="N3472">
        <v>0.23972222200000001</v>
      </c>
      <c r="O3472">
        <v>0</v>
      </c>
      <c r="P3472">
        <v>3450</v>
      </c>
      <c r="Q3472">
        <v>0</v>
      </c>
      <c r="R3472">
        <v>0</v>
      </c>
      <c r="S3472">
        <v>1</v>
      </c>
      <c r="T3472">
        <v>252</v>
      </c>
      <c r="U3472">
        <v>0</v>
      </c>
      <c r="V3472">
        <v>0</v>
      </c>
      <c r="W3472">
        <v>0</v>
      </c>
      <c r="X3472">
        <v>152.97889800521753</v>
      </c>
      <c r="Y3472">
        <v>0</v>
      </c>
      <c r="Z3472">
        <v>0</v>
      </c>
      <c r="AA3472">
        <v>0.63701118159199988</v>
      </c>
      <c r="AB3472">
        <v>27.254440481120547</v>
      </c>
      <c r="AC3472">
        <v>0</v>
      </c>
      <c r="AD3472">
        <v>0</v>
      </c>
      <c r="AE3472">
        <v>180.87034966793007</v>
      </c>
    </row>
    <row r="3473" spans="1:31" x14ac:dyDescent="0.3">
      <c r="A3473">
        <v>2551507</v>
      </c>
      <c r="B3473">
        <v>1</v>
      </c>
      <c r="C3473" t="s">
        <v>81</v>
      </c>
      <c r="D3473" t="s">
        <v>122</v>
      </c>
      <c r="E3473" t="s">
        <v>155</v>
      </c>
      <c r="F3473" t="s">
        <v>10006</v>
      </c>
      <c r="G3473" t="s">
        <v>194</v>
      </c>
      <c r="H3473" t="s">
        <v>157</v>
      </c>
      <c r="I3473" t="s">
        <v>136</v>
      </c>
      <c r="J3473" t="s">
        <v>137</v>
      </c>
      <c r="K3473" t="s">
        <v>144</v>
      </c>
      <c r="L3473" t="s">
        <v>10007</v>
      </c>
      <c r="M3473" t="s">
        <v>10008</v>
      </c>
      <c r="N3473">
        <v>0.30833333299999999</v>
      </c>
      <c r="O3473">
        <v>0</v>
      </c>
      <c r="P3473">
        <v>441</v>
      </c>
      <c r="Q3473">
        <v>0</v>
      </c>
      <c r="R3473">
        <v>0</v>
      </c>
      <c r="S3473">
        <v>0</v>
      </c>
      <c r="T3473">
        <v>7</v>
      </c>
      <c r="U3473">
        <v>0</v>
      </c>
      <c r="V3473">
        <v>0</v>
      </c>
      <c r="W3473">
        <v>0</v>
      </c>
      <c r="X3473">
        <v>24.106309180172833</v>
      </c>
      <c r="Y3473">
        <v>0</v>
      </c>
      <c r="Z3473">
        <v>0</v>
      </c>
      <c r="AA3473">
        <v>0</v>
      </c>
      <c r="AB3473">
        <v>1.8467806649458836</v>
      </c>
      <c r="AC3473">
        <v>0</v>
      </c>
      <c r="AD3473">
        <v>0</v>
      </c>
      <c r="AE3473">
        <v>25.953089845118715</v>
      </c>
    </row>
    <row r="3474" spans="1:31" x14ac:dyDescent="0.3">
      <c r="A3474">
        <v>2581214</v>
      </c>
      <c r="B3474">
        <v>1</v>
      </c>
      <c r="C3474" t="s">
        <v>81</v>
      </c>
      <c r="D3474" t="s">
        <v>118</v>
      </c>
      <c r="E3474" t="s">
        <v>147</v>
      </c>
      <c r="F3474" t="s">
        <v>7514</v>
      </c>
      <c r="G3474" t="s">
        <v>134</v>
      </c>
      <c r="H3474" t="s">
        <v>135</v>
      </c>
      <c r="I3474" t="s">
        <v>136</v>
      </c>
      <c r="J3474" t="s">
        <v>137</v>
      </c>
      <c r="K3474" t="s">
        <v>138</v>
      </c>
      <c r="L3474" t="s">
        <v>10009</v>
      </c>
      <c r="M3474" t="s">
        <v>10010</v>
      </c>
      <c r="N3474">
        <v>2.364166666</v>
      </c>
      <c r="O3474">
        <v>2</v>
      </c>
      <c r="P3474">
        <v>124</v>
      </c>
      <c r="Q3474">
        <v>26</v>
      </c>
      <c r="R3474">
        <v>4</v>
      </c>
      <c r="S3474">
        <v>7</v>
      </c>
      <c r="T3474">
        <v>4</v>
      </c>
      <c r="U3474">
        <v>0</v>
      </c>
      <c r="V3474">
        <v>0</v>
      </c>
      <c r="W3474">
        <v>1.1507594218399999</v>
      </c>
      <c r="X3474">
        <v>31.151721670372801</v>
      </c>
      <c r="Y3474">
        <v>98.509107157147099</v>
      </c>
      <c r="Z3474">
        <v>3.8274871934665602</v>
      </c>
      <c r="AA3474">
        <v>29.901479287339146</v>
      </c>
      <c r="AB3474">
        <v>1.6899793448345675</v>
      </c>
      <c r="AC3474">
        <v>0</v>
      </c>
      <c r="AD3474">
        <v>0</v>
      </c>
      <c r="AE3474">
        <v>166.23053407500018</v>
      </c>
    </row>
    <row r="3475" spans="1:31" x14ac:dyDescent="0.3">
      <c r="A3475">
        <v>2581194</v>
      </c>
      <c r="B3475">
        <v>1</v>
      </c>
      <c r="C3475" t="s">
        <v>80</v>
      </c>
      <c r="D3475" t="s">
        <v>101</v>
      </c>
      <c r="E3475" t="s">
        <v>155</v>
      </c>
      <c r="F3475" t="s">
        <v>10011</v>
      </c>
      <c r="G3475" t="s">
        <v>202</v>
      </c>
      <c r="H3475" t="s">
        <v>157</v>
      </c>
      <c r="I3475" t="s">
        <v>136</v>
      </c>
      <c r="J3475" t="s">
        <v>137</v>
      </c>
      <c r="K3475" t="s">
        <v>138</v>
      </c>
      <c r="L3475" t="s">
        <v>10012</v>
      </c>
      <c r="M3475" t="s">
        <v>10013</v>
      </c>
      <c r="N3475">
        <v>0.505833333</v>
      </c>
      <c r="O3475">
        <v>0</v>
      </c>
      <c r="P3475">
        <v>89</v>
      </c>
      <c r="Q3475">
        <v>0</v>
      </c>
      <c r="R3475">
        <v>2</v>
      </c>
      <c r="S3475">
        <v>0</v>
      </c>
      <c r="T3475">
        <v>10</v>
      </c>
      <c r="U3475">
        <v>0</v>
      </c>
      <c r="V3475">
        <v>0</v>
      </c>
      <c r="W3475">
        <v>0</v>
      </c>
      <c r="X3475">
        <v>10.99657211438422</v>
      </c>
      <c r="Y3475">
        <v>0</v>
      </c>
      <c r="Z3475">
        <v>1.5799207929242502E-2</v>
      </c>
      <c r="AA3475">
        <v>0</v>
      </c>
      <c r="AB3475">
        <v>5.3636853195287904</v>
      </c>
      <c r="AC3475">
        <v>0</v>
      </c>
      <c r="AD3475">
        <v>0</v>
      </c>
      <c r="AE3475">
        <v>16.376056641842254</v>
      </c>
    </row>
    <row r="3476" spans="1:31" x14ac:dyDescent="0.3">
      <c r="A3476">
        <v>2581051</v>
      </c>
      <c r="B3476">
        <v>1</v>
      </c>
      <c r="C3476" t="s">
        <v>81</v>
      </c>
      <c r="D3476" t="s">
        <v>117</v>
      </c>
      <c r="E3476" t="s">
        <v>184</v>
      </c>
      <c r="F3476" t="s">
        <v>8032</v>
      </c>
      <c r="G3476" t="s">
        <v>134</v>
      </c>
      <c r="H3476" t="s">
        <v>135</v>
      </c>
      <c r="I3476" t="s">
        <v>136</v>
      </c>
      <c r="J3476" t="s">
        <v>137</v>
      </c>
      <c r="K3476" t="s">
        <v>138</v>
      </c>
      <c r="L3476" t="s">
        <v>10014</v>
      </c>
      <c r="M3476" t="s">
        <v>10015</v>
      </c>
      <c r="N3476">
        <v>0.69194444399999999</v>
      </c>
      <c r="O3476">
        <v>10</v>
      </c>
      <c r="P3476">
        <v>1016</v>
      </c>
      <c r="Q3476">
        <v>103</v>
      </c>
      <c r="R3476">
        <v>243</v>
      </c>
      <c r="S3476">
        <v>17</v>
      </c>
      <c r="T3476">
        <v>107</v>
      </c>
      <c r="U3476">
        <v>3</v>
      </c>
      <c r="V3476">
        <v>0</v>
      </c>
      <c r="W3476">
        <v>2.6749717120239302</v>
      </c>
      <c r="X3476">
        <v>135.86289467321939</v>
      </c>
      <c r="Y3476">
        <v>180.76730298404107</v>
      </c>
      <c r="Z3476">
        <v>133.27695959872253</v>
      </c>
      <c r="AA3476">
        <v>103.13000684310811</v>
      </c>
      <c r="AB3476">
        <v>113.32393130489602</v>
      </c>
      <c r="AC3476">
        <v>110.34319906049554</v>
      </c>
      <c r="AD3476">
        <v>0</v>
      </c>
      <c r="AE3476">
        <v>779.37926617650669</v>
      </c>
    </row>
    <row r="3477" spans="1:31" x14ac:dyDescent="0.3">
      <c r="A3477">
        <v>2580816</v>
      </c>
      <c r="B3477">
        <v>1</v>
      </c>
      <c r="C3477" t="s">
        <v>81</v>
      </c>
      <c r="D3477" t="s">
        <v>116</v>
      </c>
      <c r="E3477" t="s">
        <v>141</v>
      </c>
      <c r="F3477" t="s">
        <v>2188</v>
      </c>
      <c r="G3477" t="s">
        <v>318</v>
      </c>
      <c r="H3477" t="s">
        <v>135</v>
      </c>
      <c r="I3477" t="s">
        <v>136</v>
      </c>
      <c r="J3477" t="s">
        <v>137</v>
      </c>
      <c r="K3477" t="s">
        <v>138</v>
      </c>
      <c r="L3477" t="s">
        <v>10016</v>
      </c>
      <c r="M3477" t="s">
        <v>10017</v>
      </c>
      <c r="N3477">
        <v>0.56305555500000004</v>
      </c>
      <c r="O3477">
        <v>8</v>
      </c>
      <c r="P3477">
        <v>1011</v>
      </c>
      <c r="Q3477">
        <v>118</v>
      </c>
      <c r="R3477">
        <v>234</v>
      </c>
      <c r="S3477">
        <v>12</v>
      </c>
      <c r="T3477">
        <v>105</v>
      </c>
      <c r="U3477">
        <v>1</v>
      </c>
      <c r="V3477">
        <v>0</v>
      </c>
      <c r="W3477">
        <v>0.48642518992</v>
      </c>
      <c r="X3477">
        <v>78.899074553934113</v>
      </c>
      <c r="Y3477">
        <v>191.42170079351703</v>
      </c>
      <c r="Z3477">
        <v>59.028049250131403</v>
      </c>
      <c r="AA3477">
        <v>30.073950284868118</v>
      </c>
      <c r="AB3477">
        <v>33.868510729575654</v>
      </c>
      <c r="AC3477">
        <v>3.5272142116001097</v>
      </c>
      <c r="AD3477">
        <v>0</v>
      </c>
      <c r="AE3477">
        <v>397.30492501354644</v>
      </c>
    </row>
    <row r="3478" spans="1:31" x14ac:dyDescent="0.3">
      <c r="A3478">
        <v>2580610</v>
      </c>
      <c r="B3478">
        <v>1</v>
      </c>
      <c r="C3478" t="s">
        <v>81</v>
      </c>
      <c r="D3478" t="s">
        <v>115</v>
      </c>
      <c r="E3478" t="s">
        <v>166</v>
      </c>
      <c r="F3478" t="s">
        <v>10018</v>
      </c>
      <c r="G3478" t="s">
        <v>181</v>
      </c>
      <c r="H3478" t="s">
        <v>157</v>
      </c>
      <c r="I3478" t="s">
        <v>136</v>
      </c>
      <c r="J3478" t="s">
        <v>137</v>
      </c>
      <c r="K3478" t="s">
        <v>138</v>
      </c>
      <c r="L3478" t="s">
        <v>10019</v>
      </c>
      <c r="M3478" t="s">
        <v>10020</v>
      </c>
      <c r="N3478">
        <v>2.2347222219999998</v>
      </c>
      <c r="O3478">
        <v>0</v>
      </c>
      <c r="P3478">
        <v>1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0.23855532948701999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0.23855532948701999</v>
      </c>
    </row>
    <row r="3479" spans="1:31" x14ac:dyDescent="0.3">
      <c r="A3479">
        <v>2580467</v>
      </c>
      <c r="B3479">
        <v>1</v>
      </c>
      <c r="C3479" t="s">
        <v>80</v>
      </c>
      <c r="D3479" t="s">
        <v>95</v>
      </c>
      <c r="E3479" t="s">
        <v>166</v>
      </c>
      <c r="F3479" t="s">
        <v>9913</v>
      </c>
      <c r="G3479" t="s">
        <v>198</v>
      </c>
      <c r="H3479" t="s">
        <v>157</v>
      </c>
      <c r="I3479" t="s">
        <v>136</v>
      </c>
      <c r="J3479" t="s">
        <v>137</v>
      </c>
      <c r="K3479" t="s">
        <v>138</v>
      </c>
      <c r="L3479" t="s">
        <v>10021</v>
      </c>
      <c r="M3479" t="s">
        <v>10022</v>
      </c>
      <c r="N3479">
        <v>0.61861111099999999</v>
      </c>
      <c r="O3479">
        <v>0</v>
      </c>
      <c r="P3479">
        <v>2</v>
      </c>
      <c r="Q3479">
        <v>0</v>
      </c>
      <c r="R3479">
        <v>0</v>
      </c>
      <c r="S3479">
        <v>0</v>
      </c>
      <c r="T3479">
        <v>1</v>
      </c>
      <c r="U3479">
        <v>0</v>
      </c>
      <c r="V3479">
        <v>0</v>
      </c>
      <c r="W3479">
        <v>0</v>
      </c>
      <c r="X3479">
        <v>0.10950261630181501</v>
      </c>
      <c r="Y3479">
        <v>0</v>
      </c>
      <c r="Z3479">
        <v>0</v>
      </c>
      <c r="AA3479">
        <v>0</v>
      </c>
      <c r="AB3479">
        <v>0.9375556603312768</v>
      </c>
      <c r="AC3479">
        <v>0</v>
      </c>
      <c r="AD3479">
        <v>0</v>
      </c>
      <c r="AE3479">
        <v>1.0470582766330918</v>
      </c>
    </row>
    <row r="3480" spans="1:31" x14ac:dyDescent="0.3">
      <c r="A3480">
        <v>2581151</v>
      </c>
      <c r="B3480">
        <v>1</v>
      </c>
      <c r="C3480" t="s">
        <v>80</v>
      </c>
      <c r="D3480" t="s">
        <v>83</v>
      </c>
      <c r="E3480" t="s">
        <v>166</v>
      </c>
      <c r="F3480" t="s">
        <v>10023</v>
      </c>
      <c r="G3480" t="s">
        <v>168</v>
      </c>
      <c r="H3480" t="s">
        <v>157</v>
      </c>
      <c r="I3480" t="s">
        <v>136</v>
      </c>
      <c r="J3480" t="s">
        <v>137</v>
      </c>
      <c r="K3480" t="s">
        <v>138</v>
      </c>
      <c r="L3480" t="s">
        <v>10024</v>
      </c>
      <c r="M3480" t="s">
        <v>10025</v>
      </c>
      <c r="N3480">
        <v>1.0119444440000001</v>
      </c>
      <c r="O3480">
        <v>0</v>
      </c>
      <c r="P3480">
        <v>3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0.76144847317455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0.76144847317455</v>
      </c>
    </row>
    <row r="3481" spans="1:31" x14ac:dyDescent="0.3">
      <c r="A3481">
        <v>2580441</v>
      </c>
      <c r="B3481">
        <v>1</v>
      </c>
      <c r="C3481" t="s">
        <v>80</v>
      </c>
      <c r="D3481" t="s">
        <v>84</v>
      </c>
      <c r="E3481" t="s">
        <v>184</v>
      </c>
      <c r="F3481" t="s">
        <v>10026</v>
      </c>
      <c r="G3481" t="s">
        <v>318</v>
      </c>
      <c r="H3481" t="s">
        <v>135</v>
      </c>
      <c r="I3481" t="s">
        <v>136</v>
      </c>
      <c r="J3481" t="s">
        <v>137</v>
      </c>
      <c r="K3481" t="s">
        <v>138</v>
      </c>
      <c r="L3481" t="s">
        <v>10027</v>
      </c>
      <c r="M3481" t="s">
        <v>10028</v>
      </c>
      <c r="N3481">
        <v>0.22388888800000001</v>
      </c>
      <c r="O3481">
        <v>0</v>
      </c>
      <c r="P3481">
        <v>1859</v>
      </c>
      <c r="Q3481">
        <v>0</v>
      </c>
      <c r="R3481">
        <v>0</v>
      </c>
      <c r="S3481">
        <v>0</v>
      </c>
      <c r="T3481">
        <v>84</v>
      </c>
      <c r="U3481">
        <v>0</v>
      </c>
      <c r="V3481">
        <v>0</v>
      </c>
      <c r="W3481">
        <v>0</v>
      </c>
      <c r="X3481">
        <v>80.351122776025377</v>
      </c>
      <c r="Y3481">
        <v>0</v>
      </c>
      <c r="Z3481">
        <v>0</v>
      </c>
      <c r="AA3481">
        <v>0</v>
      </c>
      <c r="AB3481">
        <v>20.673755894305497</v>
      </c>
      <c r="AC3481">
        <v>0</v>
      </c>
      <c r="AD3481">
        <v>0</v>
      </c>
      <c r="AE3481">
        <v>101.02487867033088</v>
      </c>
    </row>
    <row r="3482" spans="1:31" x14ac:dyDescent="0.3">
      <c r="A3482">
        <v>2580656</v>
      </c>
      <c r="B3482">
        <v>1</v>
      </c>
      <c r="C3482" t="s">
        <v>81</v>
      </c>
      <c r="D3482" t="s">
        <v>112</v>
      </c>
      <c r="E3482" t="s">
        <v>141</v>
      </c>
      <c r="F3482" t="s">
        <v>2753</v>
      </c>
      <c r="G3482" t="s">
        <v>301</v>
      </c>
      <c r="H3482" t="s">
        <v>135</v>
      </c>
      <c r="I3482" t="s">
        <v>136</v>
      </c>
      <c r="J3482" t="s">
        <v>137</v>
      </c>
      <c r="K3482" t="s">
        <v>144</v>
      </c>
      <c r="L3482" t="s">
        <v>10029</v>
      </c>
      <c r="M3482" t="s">
        <v>10030</v>
      </c>
      <c r="N3482">
        <v>7.3977777769999999</v>
      </c>
      <c r="O3482">
        <v>3</v>
      </c>
      <c r="P3482">
        <v>1283</v>
      </c>
      <c r="Q3482">
        <v>5</v>
      </c>
      <c r="R3482">
        <v>37</v>
      </c>
      <c r="S3482">
        <v>7</v>
      </c>
      <c r="T3482">
        <v>68</v>
      </c>
      <c r="U3482">
        <v>0</v>
      </c>
      <c r="V3482">
        <v>0</v>
      </c>
      <c r="W3482">
        <v>4.7695162621199998</v>
      </c>
      <c r="X3482">
        <v>787.26552116288462</v>
      </c>
      <c r="Y3482">
        <v>267.41771843371703</v>
      </c>
      <c r="Z3482">
        <v>70.069304258378736</v>
      </c>
      <c r="AA3482">
        <v>162.01526737718217</v>
      </c>
      <c r="AB3482">
        <v>197.14341779294415</v>
      </c>
      <c r="AC3482">
        <v>0</v>
      </c>
      <c r="AD3482">
        <v>0</v>
      </c>
      <c r="AE3482">
        <v>1488.6807452872265</v>
      </c>
    </row>
    <row r="3483" spans="1:31" x14ac:dyDescent="0.3">
      <c r="A3483">
        <v>2580988</v>
      </c>
      <c r="B3483">
        <v>1</v>
      </c>
      <c r="C3483" t="s">
        <v>80</v>
      </c>
      <c r="D3483" t="s">
        <v>85</v>
      </c>
      <c r="E3483" t="s">
        <v>166</v>
      </c>
      <c r="F3483" t="s">
        <v>1421</v>
      </c>
      <c r="G3483" t="s">
        <v>181</v>
      </c>
      <c r="H3483" t="s">
        <v>157</v>
      </c>
      <c r="I3483" t="s">
        <v>136</v>
      </c>
      <c r="J3483" t="s">
        <v>137</v>
      </c>
      <c r="K3483" t="s">
        <v>138</v>
      </c>
      <c r="L3483" t="s">
        <v>10031</v>
      </c>
      <c r="M3483" t="s">
        <v>10032</v>
      </c>
      <c r="N3483">
        <v>0.97805555499999997</v>
      </c>
      <c r="O3483">
        <v>0</v>
      </c>
      <c r="P3483">
        <v>15</v>
      </c>
      <c r="Q3483">
        <v>0</v>
      </c>
      <c r="R3483">
        <v>0</v>
      </c>
      <c r="S3483">
        <v>0</v>
      </c>
      <c r="T3483">
        <v>4</v>
      </c>
      <c r="U3483">
        <v>0</v>
      </c>
      <c r="V3483">
        <v>0</v>
      </c>
      <c r="W3483">
        <v>0</v>
      </c>
      <c r="X3483">
        <v>5.2411705154072452</v>
      </c>
      <c r="Y3483">
        <v>0</v>
      </c>
      <c r="Z3483">
        <v>0</v>
      </c>
      <c r="AA3483">
        <v>0</v>
      </c>
      <c r="AB3483">
        <v>19.63126179312415</v>
      </c>
      <c r="AC3483">
        <v>0</v>
      </c>
      <c r="AD3483">
        <v>0</v>
      </c>
      <c r="AE3483">
        <v>24.872432308531394</v>
      </c>
    </row>
    <row r="3484" spans="1:31" x14ac:dyDescent="0.3">
      <c r="A3484">
        <v>2580696</v>
      </c>
      <c r="B3484">
        <v>1</v>
      </c>
      <c r="C3484" t="s">
        <v>80</v>
      </c>
      <c r="D3484" t="s">
        <v>110</v>
      </c>
      <c r="E3484" t="s">
        <v>184</v>
      </c>
      <c r="F3484" t="s">
        <v>10033</v>
      </c>
      <c r="G3484" t="s">
        <v>301</v>
      </c>
      <c r="H3484" t="s">
        <v>135</v>
      </c>
      <c r="I3484" t="s">
        <v>136</v>
      </c>
      <c r="J3484" t="s">
        <v>137</v>
      </c>
      <c r="K3484" t="s">
        <v>144</v>
      </c>
      <c r="L3484" t="s">
        <v>10034</v>
      </c>
      <c r="M3484" t="s">
        <v>10035</v>
      </c>
      <c r="N3484">
        <v>2.6802777770000001</v>
      </c>
      <c r="O3484">
        <v>0</v>
      </c>
      <c r="P3484">
        <v>518</v>
      </c>
      <c r="Q3484">
        <v>0</v>
      </c>
      <c r="R3484">
        <v>0</v>
      </c>
      <c r="S3484">
        <v>0</v>
      </c>
      <c r="T3484">
        <v>52</v>
      </c>
      <c r="U3484">
        <v>0</v>
      </c>
      <c r="V3484">
        <v>1</v>
      </c>
      <c r="W3484">
        <v>0</v>
      </c>
      <c r="X3484">
        <v>379.9321116379744</v>
      </c>
      <c r="Y3484">
        <v>0</v>
      </c>
      <c r="Z3484">
        <v>0</v>
      </c>
      <c r="AA3484">
        <v>0</v>
      </c>
      <c r="AB3484">
        <v>354.39727102128336</v>
      </c>
      <c r="AC3484">
        <v>0</v>
      </c>
      <c r="AD3484">
        <v>54.059092863427701</v>
      </c>
      <c r="AE3484">
        <v>788.38847552268555</v>
      </c>
    </row>
    <row r="3485" spans="1:31" x14ac:dyDescent="0.3">
      <c r="A3485">
        <v>2581134</v>
      </c>
      <c r="B3485">
        <v>1</v>
      </c>
      <c r="C3485" t="s">
        <v>81</v>
      </c>
      <c r="D3485" t="s">
        <v>114</v>
      </c>
      <c r="E3485" t="s">
        <v>147</v>
      </c>
      <c r="F3485" t="s">
        <v>10036</v>
      </c>
      <c r="G3485" t="s">
        <v>134</v>
      </c>
      <c r="H3485" t="s">
        <v>135</v>
      </c>
      <c r="I3485" t="s">
        <v>136</v>
      </c>
      <c r="J3485" t="s">
        <v>137</v>
      </c>
      <c r="K3485" t="s">
        <v>138</v>
      </c>
      <c r="L3485" t="s">
        <v>10037</v>
      </c>
      <c r="M3485" t="s">
        <v>10038</v>
      </c>
      <c r="N3485">
        <v>1.134166666</v>
      </c>
      <c r="O3485">
        <v>1</v>
      </c>
      <c r="P3485">
        <v>683</v>
      </c>
      <c r="Q3485">
        <v>0</v>
      </c>
      <c r="R3485">
        <v>36</v>
      </c>
      <c r="S3485">
        <v>0</v>
      </c>
      <c r="T3485">
        <v>47</v>
      </c>
      <c r="U3485">
        <v>0</v>
      </c>
      <c r="V3485">
        <v>0</v>
      </c>
      <c r="W3485">
        <v>0.25255113264000001</v>
      </c>
      <c r="X3485">
        <v>80.898054766335378</v>
      </c>
      <c r="Y3485">
        <v>0</v>
      </c>
      <c r="Z3485">
        <v>6.2422734296590692</v>
      </c>
      <c r="AA3485">
        <v>0</v>
      </c>
      <c r="AB3485">
        <v>11.624071423931662</v>
      </c>
      <c r="AC3485">
        <v>0</v>
      </c>
      <c r="AD3485">
        <v>0</v>
      </c>
      <c r="AE3485">
        <v>99.016950752566103</v>
      </c>
    </row>
    <row r="3486" spans="1:31" x14ac:dyDescent="0.3">
      <c r="A3486">
        <v>2581274</v>
      </c>
      <c r="B3486">
        <v>1</v>
      </c>
      <c r="C3486" t="s">
        <v>80</v>
      </c>
      <c r="D3486" t="s">
        <v>105</v>
      </c>
      <c r="E3486" t="s">
        <v>171</v>
      </c>
      <c r="F3486" t="s">
        <v>10039</v>
      </c>
      <c r="G3486" t="s">
        <v>229</v>
      </c>
      <c r="H3486" t="s">
        <v>157</v>
      </c>
      <c r="I3486" t="s">
        <v>136</v>
      </c>
      <c r="J3486" t="s">
        <v>137</v>
      </c>
      <c r="K3486" t="s">
        <v>138</v>
      </c>
      <c r="L3486" t="s">
        <v>10040</v>
      </c>
      <c r="M3486" t="s">
        <v>10041</v>
      </c>
      <c r="N3486">
        <v>6.8161111109999997</v>
      </c>
      <c r="O3486">
        <v>0</v>
      </c>
      <c r="P3486">
        <v>13</v>
      </c>
      <c r="Q3486">
        <v>0</v>
      </c>
      <c r="R3486">
        <v>0</v>
      </c>
      <c r="S3486">
        <v>0</v>
      </c>
      <c r="T3486">
        <v>2</v>
      </c>
      <c r="U3486">
        <v>0</v>
      </c>
      <c r="V3486">
        <v>0</v>
      </c>
      <c r="W3486">
        <v>0</v>
      </c>
      <c r="X3486">
        <v>17.990682836838236</v>
      </c>
      <c r="Y3486">
        <v>0</v>
      </c>
      <c r="Z3486">
        <v>0</v>
      </c>
      <c r="AA3486">
        <v>0</v>
      </c>
      <c r="AB3486">
        <v>32.169772185102268</v>
      </c>
      <c r="AC3486">
        <v>0</v>
      </c>
      <c r="AD3486">
        <v>0</v>
      </c>
      <c r="AE3486">
        <v>50.160455021940507</v>
      </c>
    </row>
    <row r="3487" spans="1:31" x14ac:dyDescent="0.3">
      <c r="A3487">
        <v>2581174</v>
      </c>
      <c r="B3487">
        <v>1</v>
      </c>
      <c r="C3487" t="s">
        <v>81</v>
      </c>
      <c r="D3487" t="s">
        <v>117</v>
      </c>
      <c r="E3487" t="s">
        <v>184</v>
      </c>
      <c r="F3487" t="s">
        <v>10042</v>
      </c>
      <c r="G3487" t="s">
        <v>149</v>
      </c>
      <c r="H3487" t="s">
        <v>135</v>
      </c>
      <c r="I3487" t="s">
        <v>136</v>
      </c>
      <c r="J3487" t="s">
        <v>137</v>
      </c>
      <c r="K3487" t="s">
        <v>138</v>
      </c>
      <c r="L3487" t="s">
        <v>10043</v>
      </c>
      <c r="M3487" t="s">
        <v>10044</v>
      </c>
      <c r="N3487">
        <v>7.1947222220000002</v>
      </c>
      <c r="O3487">
        <v>0</v>
      </c>
      <c r="P3487">
        <v>41</v>
      </c>
      <c r="Q3487">
        <v>1</v>
      </c>
      <c r="R3487">
        <v>4</v>
      </c>
      <c r="S3487">
        <v>0</v>
      </c>
      <c r="T3487">
        <v>1</v>
      </c>
      <c r="U3487">
        <v>1</v>
      </c>
      <c r="V3487">
        <v>0</v>
      </c>
      <c r="W3487">
        <v>0</v>
      </c>
      <c r="X3487">
        <v>39.490465976205442</v>
      </c>
      <c r="Y3487">
        <v>12.321752591824584</v>
      </c>
      <c r="Z3487">
        <v>1.8389793747332668</v>
      </c>
      <c r="AA3487">
        <v>0</v>
      </c>
      <c r="AB3487">
        <v>0.19316120387443</v>
      </c>
      <c r="AC3487">
        <v>9.0952383521259996</v>
      </c>
      <c r="AD3487">
        <v>0</v>
      </c>
      <c r="AE3487">
        <v>62.939597498763717</v>
      </c>
    </row>
    <row r="3488" spans="1:31" x14ac:dyDescent="0.3">
      <c r="A3488">
        <v>2580633</v>
      </c>
      <c r="B3488">
        <v>1</v>
      </c>
      <c r="C3488" t="s">
        <v>80</v>
      </c>
      <c r="D3488" t="s">
        <v>98</v>
      </c>
      <c r="E3488" t="s">
        <v>171</v>
      </c>
      <c r="F3488" t="s">
        <v>10045</v>
      </c>
      <c r="G3488" t="s">
        <v>301</v>
      </c>
      <c r="H3488" t="s">
        <v>157</v>
      </c>
      <c r="I3488" t="s">
        <v>136</v>
      </c>
      <c r="J3488" t="s">
        <v>137</v>
      </c>
      <c r="K3488" t="s">
        <v>144</v>
      </c>
      <c r="L3488" t="s">
        <v>10046</v>
      </c>
      <c r="M3488" t="s">
        <v>10047</v>
      </c>
      <c r="N3488">
        <v>6.9186111109999997</v>
      </c>
      <c r="O3488">
        <v>0</v>
      </c>
      <c r="P3488">
        <v>36</v>
      </c>
      <c r="Q3488">
        <v>0</v>
      </c>
      <c r="R3488">
        <v>1</v>
      </c>
      <c r="S3488">
        <v>0</v>
      </c>
      <c r="T3488">
        <v>1</v>
      </c>
      <c r="U3488">
        <v>0</v>
      </c>
      <c r="V3488">
        <v>0</v>
      </c>
      <c r="W3488">
        <v>0</v>
      </c>
      <c r="X3488">
        <v>37.57313375060555</v>
      </c>
      <c r="Y3488">
        <v>0</v>
      </c>
      <c r="Z3488">
        <v>1.4039568142263752</v>
      </c>
      <c r="AA3488">
        <v>0</v>
      </c>
      <c r="AB3488">
        <v>0.14130525208741998</v>
      </c>
      <c r="AC3488">
        <v>0</v>
      </c>
      <c r="AD3488">
        <v>0</v>
      </c>
      <c r="AE3488">
        <v>39.118395816919346</v>
      </c>
    </row>
    <row r="3489" spans="1:31" x14ac:dyDescent="0.3">
      <c r="A3489">
        <v>2582897</v>
      </c>
      <c r="B3489">
        <v>1</v>
      </c>
      <c r="C3489" t="s">
        <v>80</v>
      </c>
      <c r="D3489" t="s">
        <v>110</v>
      </c>
      <c r="E3489" t="s">
        <v>141</v>
      </c>
      <c r="F3489" t="s">
        <v>10048</v>
      </c>
      <c r="G3489" t="s">
        <v>318</v>
      </c>
      <c r="H3489" t="s">
        <v>135</v>
      </c>
      <c r="I3489" t="s">
        <v>680</v>
      </c>
      <c r="J3489" t="s">
        <v>137</v>
      </c>
      <c r="K3489" t="s">
        <v>138</v>
      </c>
      <c r="L3489" t="s">
        <v>10049</v>
      </c>
      <c r="M3489" t="s">
        <v>10050</v>
      </c>
      <c r="N3489">
        <v>4.0833332999999999E-2</v>
      </c>
      <c r="O3489">
        <v>0</v>
      </c>
      <c r="P3489">
        <v>424</v>
      </c>
      <c r="Q3489">
        <v>0</v>
      </c>
      <c r="R3489">
        <v>0</v>
      </c>
      <c r="S3489">
        <v>0</v>
      </c>
      <c r="T3489">
        <v>35</v>
      </c>
      <c r="U3489">
        <v>0</v>
      </c>
      <c r="V3489">
        <v>0</v>
      </c>
      <c r="W3489">
        <v>0</v>
      </c>
      <c r="X3489">
        <v>4.3031421642631429</v>
      </c>
      <c r="Y3489">
        <v>0</v>
      </c>
      <c r="Z3489">
        <v>0</v>
      </c>
      <c r="AA3489">
        <v>0</v>
      </c>
      <c r="AB3489">
        <v>1.2111327645379317</v>
      </c>
      <c r="AC3489">
        <v>0</v>
      </c>
      <c r="AD3489">
        <v>0</v>
      </c>
      <c r="AE3489">
        <v>5.5142749288010746</v>
      </c>
    </row>
    <row r="3490" spans="1:31" x14ac:dyDescent="0.3">
      <c r="A3490">
        <v>2580882</v>
      </c>
      <c r="B3490">
        <v>1</v>
      </c>
      <c r="C3490" t="s">
        <v>80</v>
      </c>
      <c r="D3490" t="s">
        <v>110</v>
      </c>
      <c r="E3490" t="s">
        <v>184</v>
      </c>
      <c r="F3490" t="s">
        <v>10051</v>
      </c>
      <c r="G3490" t="s">
        <v>186</v>
      </c>
      <c r="H3490" t="s">
        <v>135</v>
      </c>
      <c r="I3490" t="s">
        <v>136</v>
      </c>
      <c r="J3490" t="s">
        <v>137</v>
      </c>
      <c r="K3490" t="s">
        <v>138</v>
      </c>
      <c r="L3490" t="s">
        <v>10052</v>
      </c>
      <c r="M3490" t="s">
        <v>10053</v>
      </c>
      <c r="N3490">
        <v>3.534444444</v>
      </c>
      <c r="O3490">
        <v>0</v>
      </c>
      <c r="P3490">
        <v>243</v>
      </c>
      <c r="Q3490">
        <v>0</v>
      </c>
      <c r="R3490">
        <v>0</v>
      </c>
      <c r="S3490">
        <v>0</v>
      </c>
      <c r="T3490">
        <v>11</v>
      </c>
      <c r="U3490">
        <v>0</v>
      </c>
      <c r="V3490">
        <v>0</v>
      </c>
      <c r="W3490">
        <v>0</v>
      </c>
      <c r="X3490">
        <v>247.08567445824963</v>
      </c>
      <c r="Y3490">
        <v>0</v>
      </c>
      <c r="Z3490">
        <v>0</v>
      </c>
      <c r="AA3490">
        <v>0</v>
      </c>
      <c r="AB3490">
        <v>30.177788758831294</v>
      </c>
      <c r="AC3490">
        <v>0</v>
      </c>
      <c r="AD3490">
        <v>0</v>
      </c>
      <c r="AE3490">
        <v>277.26346321708093</v>
      </c>
    </row>
    <row r="3491" spans="1:31" x14ac:dyDescent="0.3">
      <c r="A3491">
        <v>2581128</v>
      </c>
      <c r="B3491">
        <v>1</v>
      </c>
      <c r="C3491" t="s">
        <v>80</v>
      </c>
      <c r="D3491" t="s">
        <v>87</v>
      </c>
      <c r="E3491" t="s">
        <v>166</v>
      </c>
      <c r="F3491" t="s">
        <v>10054</v>
      </c>
      <c r="G3491" t="s">
        <v>198</v>
      </c>
      <c r="H3491" t="s">
        <v>157</v>
      </c>
      <c r="I3491" t="s">
        <v>136</v>
      </c>
      <c r="J3491" t="s">
        <v>137</v>
      </c>
      <c r="K3491" t="s">
        <v>138</v>
      </c>
      <c r="L3491" t="s">
        <v>10055</v>
      </c>
      <c r="M3491" t="s">
        <v>10056</v>
      </c>
      <c r="N3491">
        <v>0.68944444400000005</v>
      </c>
      <c r="O3491">
        <v>0</v>
      </c>
      <c r="P3491">
        <v>4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0.80441975379402009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0.80441975379402009</v>
      </c>
    </row>
    <row r="3492" spans="1:31" x14ac:dyDescent="0.3">
      <c r="A3492">
        <v>2581211</v>
      </c>
      <c r="B3492">
        <v>1</v>
      </c>
      <c r="C3492" t="s">
        <v>80</v>
      </c>
      <c r="D3492" t="s">
        <v>92</v>
      </c>
      <c r="E3492" t="s">
        <v>155</v>
      </c>
      <c r="F3492" t="s">
        <v>10057</v>
      </c>
      <c r="G3492" t="s">
        <v>206</v>
      </c>
      <c r="H3492" t="s">
        <v>157</v>
      </c>
      <c r="I3492" t="s">
        <v>136</v>
      </c>
      <c r="J3492" t="s">
        <v>137</v>
      </c>
      <c r="K3492" t="s">
        <v>138</v>
      </c>
      <c r="L3492" t="s">
        <v>10058</v>
      </c>
      <c r="M3492" t="s">
        <v>10059</v>
      </c>
      <c r="N3492">
        <v>1.130833333</v>
      </c>
      <c r="O3492">
        <v>0</v>
      </c>
      <c r="P3492">
        <v>140</v>
      </c>
      <c r="Q3492">
        <v>0</v>
      </c>
      <c r="R3492">
        <v>0</v>
      </c>
      <c r="S3492">
        <v>0</v>
      </c>
      <c r="T3492">
        <v>3</v>
      </c>
      <c r="U3492">
        <v>0</v>
      </c>
      <c r="V3492">
        <v>0</v>
      </c>
      <c r="W3492">
        <v>0</v>
      </c>
      <c r="X3492">
        <v>24.486097105394439</v>
      </c>
      <c r="Y3492">
        <v>0</v>
      </c>
      <c r="Z3492">
        <v>0</v>
      </c>
      <c r="AA3492">
        <v>0</v>
      </c>
      <c r="AB3492">
        <v>0.16557631578297255</v>
      </c>
      <c r="AC3492">
        <v>0</v>
      </c>
      <c r="AD3492">
        <v>0</v>
      </c>
      <c r="AE3492">
        <v>24.65167342117741</v>
      </c>
    </row>
    <row r="3493" spans="1:31" x14ac:dyDescent="0.3">
      <c r="A3493">
        <v>2580570</v>
      </c>
      <c r="B3493">
        <v>1</v>
      </c>
      <c r="C3493" t="s">
        <v>81</v>
      </c>
      <c r="D3493" t="s">
        <v>112</v>
      </c>
      <c r="E3493" t="s">
        <v>155</v>
      </c>
      <c r="F3493" t="s">
        <v>2561</v>
      </c>
      <c r="G3493" t="s">
        <v>301</v>
      </c>
      <c r="H3493" t="s">
        <v>157</v>
      </c>
      <c r="I3493" t="s">
        <v>136</v>
      </c>
      <c r="J3493" t="s">
        <v>137</v>
      </c>
      <c r="K3493" t="s">
        <v>144</v>
      </c>
      <c r="L3493" t="s">
        <v>10060</v>
      </c>
      <c r="M3493" t="s">
        <v>10061</v>
      </c>
      <c r="N3493">
        <v>4.3713888880000003</v>
      </c>
      <c r="O3493">
        <v>0</v>
      </c>
      <c r="P3493">
        <v>215</v>
      </c>
      <c r="Q3493">
        <v>0</v>
      </c>
      <c r="R3493">
        <v>34</v>
      </c>
      <c r="S3493">
        <v>0</v>
      </c>
      <c r="T3493">
        <v>60</v>
      </c>
      <c r="U3493">
        <v>0</v>
      </c>
      <c r="V3493">
        <v>0</v>
      </c>
      <c r="W3493">
        <v>0</v>
      </c>
      <c r="X3493">
        <v>169.98467060208071</v>
      </c>
      <c r="Y3493">
        <v>0</v>
      </c>
      <c r="Z3493">
        <v>17.979795705412336</v>
      </c>
      <c r="AA3493">
        <v>0</v>
      </c>
      <c r="AB3493">
        <v>105.40335696695286</v>
      </c>
      <c r="AC3493">
        <v>0</v>
      </c>
      <c r="AD3493">
        <v>0</v>
      </c>
      <c r="AE3493">
        <v>293.36782327444587</v>
      </c>
    </row>
    <row r="3494" spans="1:31" x14ac:dyDescent="0.3">
      <c r="A3494">
        <v>2581234</v>
      </c>
      <c r="B3494">
        <v>1</v>
      </c>
      <c r="C3494" t="s">
        <v>81</v>
      </c>
      <c r="D3494" t="s">
        <v>112</v>
      </c>
      <c r="E3494" t="s">
        <v>147</v>
      </c>
      <c r="F3494" t="s">
        <v>10062</v>
      </c>
      <c r="G3494" t="s">
        <v>134</v>
      </c>
      <c r="H3494" t="s">
        <v>135</v>
      </c>
      <c r="I3494" t="s">
        <v>136</v>
      </c>
      <c r="J3494" t="s">
        <v>137</v>
      </c>
      <c r="K3494" t="s">
        <v>138</v>
      </c>
      <c r="L3494" t="s">
        <v>10063</v>
      </c>
      <c r="M3494" t="s">
        <v>10064</v>
      </c>
      <c r="N3494">
        <v>1.3858333329999999</v>
      </c>
      <c r="O3494">
        <v>4</v>
      </c>
      <c r="P3494">
        <v>1647</v>
      </c>
      <c r="Q3494">
        <v>217</v>
      </c>
      <c r="R3494">
        <v>86</v>
      </c>
      <c r="S3494">
        <v>21</v>
      </c>
      <c r="T3494">
        <v>165</v>
      </c>
      <c r="U3494">
        <v>2</v>
      </c>
      <c r="V3494">
        <v>1</v>
      </c>
      <c r="W3494">
        <v>1.3318426536000003</v>
      </c>
      <c r="X3494">
        <v>309.73101706954219</v>
      </c>
      <c r="Y3494">
        <v>121.60663210014447</v>
      </c>
      <c r="Z3494">
        <v>69.02106045502245</v>
      </c>
      <c r="AA3494">
        <v>107.23205739394349</v>
      </c>
      <c r="AB3494">
        <v>67.459283015029015</v>
      </c>
      <c r="AC3494">
        <v>77.004843436207807</v>
      </c>
      <c r="AD3494">
        <v>0.85468480364269006</v>
      </c>
      <c r="AE3494">
        <v>754.24142092713214</v>
      </c>
    </row>
    <row r="3495" spans="1:31" x14ac:dyDescent="0.3">
      <c r="A3495">
        <v>2581191</v>
      </c>
      <c r="B3495">
        <v>1</v>
      </c>
      <c r="C3495" t="s">
        <v>80</v>
      </c>
      <c r="D3495" t="s">
        <v>97</v>
      </c>
      <c r="E3495" t="s">
        <v>184</v>
      </c>
      <c r="F3495" t="s">
        <v>10065</v>
      </c>
      <c r="G3495" t="s">
        <v>134</v>
      </c>
      <c r="H3495" t="s">
        <v>135</v>
      </c>
      <c r="I3495" t="s">
        <v>136</v>
      </c>
      <c r="J3495" t="s">
        <v>137</v>
      </c>
      <c r="K3495" t="s">
        <v>138</v>
      </c>
      <c r="L3495" t="s">
        <v>10066</v>
      </c>
      <c r="M3495" t="s">
        <v>10067</v>
      </c>
      <c r="N3495">
        <v>0.92888888800000002</v>
      </c>
      <c r="O3495">
        <v>0</v>
      </c>
      <c r="P3495">
        <v>534</v>
      </c>
      <c r="Q3495">
        <v>0</v>
      </c>
      <c r="R3495">
        <v>2</v>
      </c>
      <c r="S3495">
        <v>0</v>
      </c>
      <c r="T3495">
        <v>59</v>
      </c>
      <c r="U3495">
        <v>0</v>
      </c>
      <c r="V3495">
        <v>0</v>
      </c>
      <c r="W3495">
        <v>0</v>
      </c>
      <c r="X3495">
        <v>130.59023114513937</v>
      </c>
      <c r="Y3495">
        <v>0</v>
      </c>
      <c r="Z3495">
        <v>0.38540387719112673</v>
      </c>
      <c r="AA3495">
        <v>0</v>
      </c>
      <c r="AB3495">
        <v>72.60583459871232</v>
      </c>
      <c r="AC3495">
        <v>0</v>
      </c>
      <c r="AD3495">
        <v>0</v>
      </c>
      <c r="AE3495">
        <v>203.5814696210428</v>
      </c>
    </row>
    <row r="3496" spans="1:31" x14ac:dyDescent="0.3">
      <c r="A3496">
        <v>2581091</v>
      </c>
      <c r="B3496">
        <v>1</v>
      </c>
      <c r="C3496" t="s">
        <v>81</v>
      </c>
      <c r="D3496" t="s">
        <v>128</v>
      </c>
      <c r="E3496" t="s">
        <v>184</v>
      </c>
      <c r="F3496" t="s">
        <v>8408</v>
      </c>
      <c r="G3496" t="s">
        <v>134</v>
      </c>
      <c r="H3496" t="s">
        <v>135</v>
      </c>
      <c r="I3496" t="s">
        <v>136</v>
      </c>
      <c r="J3496" t="s">
        <v>137</v>
      </c>
      <c r="K3496" t="s">
        <v>138</v>
      </c>
      <c r="L3496" t="s">
        <v>10068</v>
      </c>
      <c r="M3496" t="s">
        <v>10069</v>
      </c>
      <c r="N3496">
        <v>3.3333333330000001</v>
      </c>
      <c r="O3496">
        <v>4</v>
      </c>
      <c r="P3496">
        <v>53</v>
      </c>
      <c r="Q3496">
        <v>10</v>
      </c>
      <c r="R3496">
        <v>101</v>
      </c>
      <c r="S3496">
        <v>10</v>
      </c>
      <c r="T3496">
        <v>11</v>
      </c>
      <c r="U3496">
        <v>1</v>
      </c>
      <c r="V3496">
        <v>0</v>
      </c>
      <c r="W3496">
        <v>4.8445838333768698</v>
      </c>
      <c r="X3496">
        <v>42.956042615338788</v>
      </c>
      <c r="Y3496">
        <v>47.098152782333464</v>
      </c>
      <c r="Z3496">
        <v>312.06096782162786</v>
      </c>
      <c r="AA3496">
        <v>248.20068816700532</v>
      </c>
      <c r="AB3496">
        <v>43.688728567755504</v>
      </c>
      <c r="AC3496">
        <v>10.442296898221588</v>
      </c>
      <c r="AD3496">
        <v>0</v>
      </c>
      <c r="AE3496">
        <v>709.29146068565944</v>
      </c>
    </row>
    <row r="3497" spans="1:31" x14ac:dyDescent="0.3">
      <c r="A3497">
        <v>2580427</v>
      </c>
      <c r="B3497">
        <v>1</v>
      </c>
      <c r="C3497" t="s">
        <v>81</v>
      </c>
      <c r="D3497" t="s">
        <v>115</v>
      </c>
      <c r="E3497" t="s">
        <v>184</v>
      </c>
      <c r="F3497" t="s">
        <v>10070</v>
      </c>
      <c r="G3497" t="s">
        <v>149</v>
      </c>
      <c r="H3497" t="s">
        <v>135</v>
      </c>
      <c r="I3497" t="s">
        <v>136</v>
      </c>
      <c r="J3497" t="s">
        <v>137</v>
      </c>
      <c r="K3497" t="s">
        <v>138</v>
      </c>
      <c r="L3497" t="s">
        <v>10071</v>
      </c>
      <c r="M3497" t="s">
        <v>10072</v>
      </c>
      <c r="N3497">
        <v>0.821944444</v>
      </c>
      <c r="O3497">
        <v>0</v>
      </c>
      <c r="P3497">
        <v>8</v>
      </c>
      <c r="Q3497">
        <v>0</v>
      </c>
      <c r="R3497">
        <v>14</v>
      </c>
      <c r="S3497">
        <v>0</v>
      </c>
      <c r="T3497">
        <v>3</v>
      </c>
      <c r="U3497">
        <v>0</v>
      </c>
      <c r="V3497">
        <v>0</v>
      </c>
      <c r="W3497">
        <v>0</v>
      </c>
      <c r="X3497">
        <v>0.24379167295485166</v>
      </c>
      <c r="Y3497">
        <v>0</v>
      </c>
      <c r="Z3497">
        <v>4.9649756150411921</v>
      </c>
      <c r="AA3497">
        <v>0</v>
      </c>
      <c r="AB3497">
        <v>3.0123145656731909</v>
      </c>
      <c r="AC3497">
        <v>0</v>
      </c>
      <c r="AD3497">
        <v>0</v>
      </c>
      <c r="AE3497">
        <v>8.2210818536692347</v>
      </c>
    </row>
    <row r="3498" spans="1:31" x14ac:dyDescent="0.3">
      <c r="A3498">
        <v>2580613</v>
      </c>
      <c r="B3498">
        <v>1</v>
      </c>
      <c r="C3498" t="s">
        <v>80</v>
      </c>
      <c r="D3498" t="s">
        <v>97</v>
      </c>
      <c r="E3498" t="s">
        <v>171</v>
      </c>
      <c r="F3498" t="s">
        <v>10073</v>
      </c>
      <c r="G3498" t="s">
        <v>301</v>
      </c>
      <c r="H3498" t="s">
        <v>157</v>
      </c>
      <c r="I3498" t="s">
        <v>136</v>
      </c>
      <c r="J3498" t="s">
        <v>137</v>
      </c>
      <c r="K3498" t="s">
        <v>144</v>
      </c>
      <c r="L3498" t="s">
        <v>10074</v>
      </c>
      <c r="M3498" t="s">
        <v>10075</v>
      </c>
      <c r="N3498">
        <v>7.1675000000000004</v>
      </c>
      <c r="O3498">
        <v>0</v>
      </c>
      <c r="P3498">
        <v>48</v>
      </c>
      <c r="Q3498">
        <v>0</v>
      </c>
      <c r="R3498">
        <v>0</v>
      </c>
      <c r="S3498">
        <v>0</v>
      </c>
      <c r="T3498">
        <v>11</v>
      </c>
      <c r="U3498">
        <v>0</v>
      </c>
      <c r="V3498">
        <v>0</v>
      </c>
      <c r="W3498">
        <v>0</v>
      </c>
      <c r="X3498">
        <v>65.401956405721094</v>
      </c>
      <c r="Y3498">
        <v>0</v>
      </c>
      <c r="Z3498">
        <v>0</v>
      </c>
      <c r="AA3498">
        <v>0</v>
      </c>
      <c r="AB3498">
        <v>57.879324474474423</v>
      </c>
      <c r="AC3498">
        <v>0</v>
      </c>
      <c r="AD3498">
        <v>0</v>
      </c>
      <c r="AE3498">
        <v>123.28128088019551</v>
      </c>
    </row>
    <row r="3499" spans="1:31" x14ac:dyDescent="0.3">
      <c r="A3499">
        <v>2580899</v>
      </c>
      <c r="B3499">
        <v>1</v>
      </c>
      <c r="C3499" t="s">
        <v>81</v>
      </c>
      <c r="D3499" t="s">
        <v>114</v>
      </c>
      <c r="E3499" t="s">
        <v>184</v>
      </c>
      <c r="F3499" t="s">
        <v>10076</v>
      </c>
      <c r="G3499" t="s">
        <v>318</v>
      </c>
      <c r="H3499" t="s">
        <v>135</v>
      </c>
      <c r="I3499" t="s">
        <v>136</v>
      </c>
      <c r="J3499" t="s">
        <v>137</v>
      </c>
      <c r="K3499" t="s">
        <v>144</v>
      </c>
      <c r="L3499" t="s">
        <v>10077</v>
      </c>
      <c r="M3499" t="s">
        <v>10078</v>
      </c>
      <c r="N3499">
        <v>0.20694444400000001</v>
      </c>
      <c r="O3499">
        <v>0</v>
      </c>
      <c r="P3499">
        <v>48</v>
      </c>
      <c r="Q3499">
        <v>0</v>
      </c>
      <c r="R3499">
        <v>0</v>
      </c>
      <c r="S3499">
        <v>0</v>
      </c>
      <c r="T3499">
        <v>1</v>
      </c>
      <c r="U3499">
        <v>0</v>
      </c>
      <c r="V3499">
        <v>0</v>
      </c>
      <c r="W3499">
        <v>0</v>
      </c>
      <c r="X3499">
        <v>0.69210251069052509</v>
      </c>
      <c r="Y3499">
        <v>0</v>
      </c>
      <c r="Z3499">
        <v>0</v>
      </c>
      <c r="AA3499">
        <v>0</v>
      </c>
      <c r="AB3499">
        <v>0.46138310244444436</v>
      </c>
      <c r="AC3499">
        <v>0</v>
      </c>
      <c r="AD3499">
        <v>0</v>
      </c>
      <c r="AE3499">
        <v>1.1534856131349693</v>
      </c>
    </row>
    <row r="3500" spans="1:31" x14ac:dyDescent="0.3">
      <c r="A3500">
        <v>2581297</v>
      </c>
      <c r="B3500">
        <v>1</v>
      </c>
      <c r="C3500" t="s">
        <v>80</v>
      </c>
      <c r="D3500" t="s">
        <v>88</v>
      </c>
      <c r="E3500" t="s">
        <v>166</v>
      </c>
      <c r="F3500" t="s">
        <v>10079</v>
      </c>
      <c r="G3500" t="s">
        <v>168</v>
      </c>
      <c r="H3500" t="s">
        <v>157</v>
      </c>
      <c r="I3500" t="s">
        <v>136</v>
      </c>
      <c r="J3500" t="s">
        <v>137</v>
      </c>
      <c r="K3500" t="s">
        <v>138</v>
      </c>
      <c r="L3500" t="s">
        <v>10080</v>
      </c>
      <c r="M3500" t="s">
        <v>10081</v>
      </c>
      <c r="N3500">
        <v>0.80555555499999998</v>
      </c>
      <c r="O3500">
        <v>0</v>
      </c>
      <c r="P3500">
        <v>1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0.19421969347549997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0.19421969347549997</v>
      </c>
    </row>
    <row r="3501" spans="1:31" x14ac:dyDescent="0.3">
      <c r="A3501">
        <v>2580905</v>
      </c>
      <c r="B3501">
        <v>1</v>
      </c>
      <c r="C3501" t="s">
        <v>80</v>
      </c>
      <c r="D3501" t="s">
        <v>105</v>
      </c>
      <c r="E3501" t="s">
        <v>184</v>
      </c>
      <c r="F3501" t="s">
        <v>10082</v>
      </c>
      <c r="G3501" t="s">
        <v>134</v>
      </c>
      <c r="H3501" t="s">
        <v>135</v>
      </c>
      <c r="I3501" t="s">
        <v>136</v>
      </c>
      <c r="J3501" t="s">
        <v>137</v>
      </c>
      <c r="K3501" t="s">
        <v>138</v>
      </c>
      <c r="L3501" t="s">
        <v>10083</v>
      </c>
      <c r="M3501" t="s">
        <v>10084</v>
      </c>
      <c r="N3501">
        <v>1.737222222</v>
      </c>
      <c r="O3501">
        <v>0</v>
      </c>
      <c r="P3501">
        <v>15</v>
      </c>
      <c r="Q3501">
        <v>0</v>
      </c>
      <c r="R3501">
        <v>3</v>
      </c>
      <c r="S3501">
        <v>0</v>
      </c>
      <c r="T3501">
        <v>6</v>
      </c>
      <c r="U3501">
        <v>2</v>
      </c>
      <c r="V3501">
        <v>0</v>
      </c>
      <c r="W3501">
        <v>0</v>
      </c>
      <c r="X3501">
        <v>7.1597259925826009</v>
      </c>
      <c r="Y3501">
        <v>0</v>
      </c>
      <c r="Z3501">
        <v>3.7334911671866635</v>
      </c>
      <c r="AA3501">
        <v>0</v>
      </c>
      <c r="AB3501">
        <v>6.3957883784239913</v>
      </c>
      <c r="AC3501">
        <v>154.45283649848784</v>
      </c>
      <c r="AD3501">
        <v>0</v>
      </c>
      <c r="AE3501">
        <v>171.74184203668111</v>
      </c>
    </row>
    <row r="3502" spans="1:31" x14ac:dyDescent="0.3">
      <c r="A3502">
        <v>2581005</v>
      </c>
      <c r="B3502">
        <v>1</v>
      </c>
      <c r="C3502" t="s">
        <v>80</v>
      </c>
      <c r="D3502" t="s">
        <v>107</v>
      </c>
      <c r="E3502" t="s">
        <v>166</v>
      </c>
      <c r="F3502" t="s">
        <v>10085</v>
      </c>
      <c r="G3502" t="s">
        <v>181</v>
      </c>
      <c r="H3502" t="s">
        <v>157</v>
      </c>
      <c r="I3502" t="s">
        <v>136</v>
      </c>
      <c r="J3502" t="s">
        <v>137</v>
      </c>
      <c r="K3502" t="s">
        <v>138</v>
      </c>
      <c r="L3502" t="s">
        <v>10086</v>
      </c>
      <c r="M3502" t="s">
        <v>10087</v>
      </c>
      <c r="N3502">
        <v>3.4011111110000001</v>
      </c>
      <c r="O3502">
        <v>0</v>
      </c>
      <c r="P3502">
        <v>1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5.1802605017333336E-3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5.1802605017333336E-3</v>
      </c>
    </row>
    <row r="3503" spans="1:31" x14ac:dyDescent="0.3">
      <c r="A3503">
        <v>2580536</v>
      </c>
      <c r="B3503">
        <v>1</v>
      </c>
      <c r="C3503" t="s">
        <v>80</v>
      </c>
      <c r="D3503" t="s">
        <v>96</v>
      </c>
      <c r="E3503" t="s">
        <v>175</v>
      </c>
      <c r="F3503" t="s">
        <v>10088</v>
      </c>
      <c r="G3503" t="s">
        <v>202</v>
      </c>
      <c r="H3503" t="s">
        <v>157</v>
      </c>
      <c r="I3503" t="s">
        <v>136</v>
      </c>
      <c r="J3503" t="s">
        <v>137</v>
      </c>
      <c r="K3503" t="s">
        <v>138</v>
      </c>
      <c r="L3503" t="s">
        <v>10089</v>
      </c>
      <c r="M3503" t="s">
        <v>10090</v>
      </c>
      <c r="N3503">
        <v>2.1469444439999998</v>
      </c>
      <c r="O3503">
        <v>0</v>
      </c>
      <c r="P3503">
        <v>7</v>
      </c>
      <c r="Q3503">
        <v>0</v>
      </c>
      <c r="R3503">
        <v>0</v>
      </c>
      <c r="S3503">
        <v>0</v>
      </c>
      <c r="T3503">
        <v>3</v>
      </c>
      <c r="U3503">
        <v>0</v>
      </c>
      <c r="V3503">
        <v>0</v>
      </c>
      <c r="W3503">
        <v>0</v>
      </c>
      <c r="X3503">
        <v>25.909783738128247</v>
      </c>
      <c r="Y3503">
        <v>0</v>
      </c>
      <c r="Z3503">
        <v>0</v>
      </c>
      <c r="AA3503">
        <v>0</v>
      </c>
      <c r="AB3503">
        <v>5.2355558298897265</v>
      </c>
      <c r="AC3503">
        <v>0</v>
      </c>
      <c r="AD3503">
        <v>0</v>
      </c>
      <c r="AE3503">
        <v>31.145339568017974</v>
      </c>
    </row>
    <row r="3504" spans="1:31" x14ac:dyDescent="0.3">
      <c r="A3504">
        <v>2580868</v>
      </c>
      <c r="B3504">
        <v>1</v>
      </c>
      <c r="C3504" t="s">
        <v>80</v>
      </c>
      <c r="D3504" t="s">
        <v>90</v>
      </c>
      <c r="E3504" t="s">
        <v>166</v>
      </c>
      <c r="F3504" t="s">
        <v>10091</v>
      </c>
      <c r="G3504" t="s">
        <v>168</v>
      </c>
      <c r="H3504" t="s">
        <v>157</v>
      </c>
      <c r="I3504" t="s">
        <v>136</v>
      </c>
      <c r="J3504" t="s">
        <v>137</v>
      </c>
      <c r="K3504" t="s">
        <v>138</v>
      </c>
      <c r="L3504" t="s">
        <v>10092</v>
      </c>
      <c r="M3504" t="s">
        <v>10093</v>
      </c>
      <c r="N3504">
        <v>1.578333333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1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0.33995682272504668</v>
      </c>
      <c r="AC3504">
        <v>0</v>
      </c>
      <c r="AD3504">
        <v>0</v>
      </c>
      <c r="AE3504">
        <v>0.33995682272504668</v>
      </c>
    </row>
    <row r="3505" spans="1:31" x14ac:dyDescent="0.3">
      <c r="A3505">
        <v>2581223</v>
      </c>
      <c r="B3505">
        <v>1</v>
      </c>
      <c r="C3505" t="s">
        <v>80</v>
      </c>
      <c r="D3505" t="s">
        <v>97</v>
      </c>
      <c r="E3505" t="s">
        <v>171</v>
      </c>
      <c r="F3505" t="s">
        <v>10094</v>
      </c>
      <c r="G3505" t="s">
        <v>190</v>
      </c>
      <c r="H3505" t="s">
        <v>157</v>
      </c>
      <c r="I3505" t="s">
        <v>136</v>
      </c>
      <c r="J3505" t="s">
        <v>137</v>
      </c>
      <c r="K3505" t="s">
        <v>138</v>
      </c>
      <c r="L3505" t="s">
        <v>10095</v>
      </c>
      <c r="M3505" t="s">
        <v>10096</v>
      </c>
      <c r="N3505">
        <v>1.970277777</v>
      </c>
      <c r="O3505">
        <v>0</v>
      </c>
      <c r="P3505">
        <v>86</v>
      </c>
      <c r="Q3505">
        <v>0</v>
      </c>
      <c r="R3505">
        <v>0</v>
      </c>
      <c r="S3505">
        <v>0</v>
      </c>
      <c r="T3505">
        <v>4</v>
      </c>
      <c r="U3505">
        <v>0</v>
      </c>
      <c r="V3505">
        <v>0</v>
      </c>
      <c r="W3505">
        <v>0</v>
      </c>
      <c r="X3505">
        <v>42.344066814842385</v>
      </c>
      <c r="Y3505">
        <v>0</v>
      </c>
      <c r="Z3505">
        <v>0</v>
      </c>
      <c r="AA3505">
        <v>0</v>
      </c>
      <c r="AB3505">
        <v>9.0423496657775946</v>
      </c>
      <c r="AC3505">
        <v>0</v>
      </c>
      <c r="AD3505">
        <v>0</v>
      </c>
      <c r="AE3505">
        <v>51.386416480619978</v>
      </c>
    </row>
    <row r="3506" spans="1:31" x14ac:dyDescent="0.3">
      <c r="A3506">
        <v>2581246</v>
      </c>
      <c r="B3506">
        <v>1</v>
      </c>
      <c r="C3506" t="s">
        <v>80</v>
      </c>
      <c r="D3506" t="s">
        <v>105</v>
      </c>
      <c r="E3506" t="s">
        <v>171</v>
      </c>
      <c r="F3506" t="s">
        <v>10097</v>
      </c>
      <c r="G3506" t="s">
        <v>229</v>
      </c>
      <c r="H3506" t="s">
        <v>157</v>
      </c>
      <c r="I3506" t="s">
        <v>136</v>
      </c>
      <c r="J3506" t="s">
        <v>137</v>
      </c>
      <c r="K3506" t="s">
        <v>138</v>
      </c>
      <c r="L3506" t="s">
        <v>10098</v>
      </c>
      <c r="M3506" t="s">
        <v>10099</v>
      </c>
      <c r="N3506">
        <v>2.1958333329999999</v>
      </c>
      <c r="O3506">
        <v>0</v>
      </c>
      <c r="P3506">
        <v>82</v>
      </c>
      <c r="Q3506">
        <v>0</v>
      </c>
      <c r="R3506">
        <v>0</v>
      </c>
      <c r="S3506">
        <v>0</v>
      </c>
      <c r="T3506">
        <v>5</v>
      </c>
      <c r="U3506">
        <v>0</v>
      </c>
      <c r="V3506">
        <v>0</v>
      </c>
      <c r="W3506">
        <v>0</v>
      </c>
      <c r="X3506">
        <v>66.485456264609581</v>
      </c>
      <c r="Y3506">
        <v>0</v>
      </c>
      <c r="Z3506">
        <v>0</v>
      </c>
      <c r="AA3506">
        <v>0</v>
      </c>
      <c r="AB3506">
        <v>13.856864947517176</v>
      </c>
      <c r="AC3506">
        <v>0</v>
      </c>
      <c r="AD3506">
        <v>0</v>
      </c>
      <c r="AE3506">
        <v>80.342321212126762</v>
      </c>
    </row>
    <row r="3507" spans="1:31" x14ac:dyDescent="0.3">
      <c r="A3507">
        <v>2580991</v>
      </c>
      <c r="B3507">
        <v>1</v>
      </c>
      <c r="C3507" t="s">
        <v>81</v>
      </c>
      <c r="D3507" t="s">
        <v>117</v>
      </c>
      <c r="E3507" t="s">
        <v>184</v>
      </c>
      <c r="F3507" t="s">
        <v>8032</v>
      </c>
      <c r="G3507" t="s">
        <v>134</v>
      </c>
      <c r="H3507" t="s">
        <v>135</v>
      </c>
      <c r="I3507" t="s">
        <v>136</v>
      </c>
      <c r="J3507" t="s">
        <v>137</v>
      </c>
      <c r="K3507" t="s">
        <v>138</v>
      </c>
      <c r="L3507" t="s">
        <v>10100</v>
      </c>
      <c r="M3507" t="s">
        <v>10101</v>
      </c>
      <c r="N3507">
        <v>0.27944444400000001</v>
      </c>
      <c r="O3507">
        <v>10</v>
      </c>
      <c r="P3507">
        <v>1016</v>
      </c>
      <c r="Q3507">
        <v>103</v>
      </c>
      <c r="R3507">
        <v>243</v>
      </c>
      <c r="S3507">
        <v>17</v>
      </c>
      <c r="T3507">
        <v>107</v>
      </c>
      <c r="U3507">
        <v>3</v>
      </c>
      <c r="V3507">
        <v>0</v>
      </c>
      <c r="W3507">
        <v>1.0955259408706066</v>
      </c>
      <c r="X3507">
        <v>54.715381529832513</v>
      </c>
      <c r="Y3507">
        <v>74.681938309539944</v>
      </c>
      <c r="Z3507">
        <v>57.594138159929102</v>
      </c>
      <c r="AA3507">
        <v>43.803846296835161</v>
      </c>
      <c r="AB3507">
        <v>47.724078875765613</v>
      </c>
      <c r="AC3507">
        <v>46.237109541036311</v>
      </c>
      <c r="AD3507">
        <v>0</v>
      </c>
      <c r="AE3507">
        <v>325.85201865380924</v>
      </c>
    </row>
    <row r="3508" spans="1:31" x14ac:dyDescent="0.3">
      <c r="A3508">
        <v>2580722</v>
      </c>
      <c r="B3508">
        <v>1</v>
      </c>
      <c r="C3508" t="s">
        <v>80</v>
      </c>
      <c r="D3508" t="s">
        <v>104</v>
      </c>
      <c r="E3508" t="s">
        <v>141</v>
      </c>
      <c r="F3508" t="s">
        <v>1687</v>
      </c>
      <c r="G3508" t="s">
        <v>301</v>
      </c>
      <c r="H3508" t="s">
        <v>135</v>
      </c>
      <c r="I3508" t="s">
        <v>136</v>
      </c>
      <c r="J3508" t="s">
        <v>137</v>
      </c>
      <c r="K3508" t="s">
        <v>144</v>
      </c>
      <c r="L3508" t="s">
        <v>10102</v>
      </c>
      <c r="M3508" t="s">
        <v>10103</v>
      </c>
      <c r="N3508">
        <v>2.3419444440000001</v>
      </c>
      <c r="O3508">
        <v>10</v>
      </c>
      <c r="P3508">
        <v>211</v>
      </c>
      <c r="Q3508">
        <v>9</v>
      </c>
      <c r="R3508">
        <v>33</v>
      </c>
      <c r="S3508">
        <v>17</v>
      </c>
      <c r="T3508">
        <v>66</v>
      </c>
      <c r="U3508">
        <v>1</v>
      </c>
      <c r="V3508">
        <v>0</v>
      </c>
      <c r="W3508">
        <v>52.973283997564096</v>
      </c>
      <c r="X3508">
        <v>166.70095634629754</v>
      </c>
      <c r="Y3508">
        <v>35.59903621759257</v>
      </c>
      <c r="Z3508">
        <v>89.757384649645743</v>
      </c>
      <c r="AA3508">
        <v>397.02167946156862</v>
      </c>
      <c r="AB3508">
        <v>513.51943240705407</v>
      </c>
      <c r="AC3508">
        <v>55.818032340189937</v>
      </c>
      <c r="AD3508">
        <v>0</v>
      </c>
      <c r="AE3508">
        <v>1311.3898054199128</v>
      </c>
    </row>
    <row r="3509" spans="1:31" x14ac:dyDescent="0.3">
      <c r="A3509">
        <v>2581031</v>
      </c>
      <c r="B3509">
        <v>1</v>
      </c>
      <c r="C3509" t="s">
        <v>81</v>
      </c>
      <c r="D3509" t="s">
        <v>121</v>
      </c>
      <c r="E3509" t="s">
        <v>155</v>
      </c>
      <c r="F3509" t="s">
        <v>10104</v>
      </c>
      <c r="G3509" t="s">
        <v>636</v>
      </c>
      <c r="H3509" t="s">
        <v>157</v>
      </c>
      <c r="I3509" t="s">
        <v>136</v>
      </c>
      <c r="J3509" t="s">
        <v>137</v>
      </c>
      <c r="K3509" t="s">
        <v>138</v>
      </c>
      <c r="L3509" t="s">
        <v>10105</v>
      </c>
      <c r="M3509" t="s">
        <v>10106</v>
      </c>
      <c r="N3509">
        <v>1.2424999999999999</v>
      </c>
      <c r="O3509">
        <v>0</v>
      </c>
      <c r="P3509">
        <v>34</v>
      </c>
      <c r="Q3509">
        <v>0</v>
      </c>
      <c r="R3509">
        <v>2</v>
      </c>
      <c r="S3509">
        <v>0</v>
      </c>
      <c r="T3509">
        <v>1</v>
      </c>
      <c r="U3509">
        <v>0</v>
      </c>
      <c r="V3509">
        <v>0</v>
      </c>
      <c r="W3509">
        <v>0</v>
      </c>
      <c r="X3509">
        <v>4.1618944753142548</v>
      </c>
      <c r="Y3509">
        <v>0</v>
      </c>
      <c r="Z3509">
        <v>1.3788890349733351</v>
      </c>
      <c r="AA3509">
        <v>0</v>
      </c>
      <c r="AB3509">
        <v>2.5955624653350006E-3</v>
      </c>
      <c r="AC3509">
        <v>0</v>
      </c>
      <c r="AD3509">
        <v>0</v>
      </c>
      <c r="AE3509">
        <v>5.5433790727529253</v>
      </c>
    </row>
    <row r="3510" spans="1:31" x14ac:dyDescent="0.3">
      <c r="A3510">
        <v>2580782</v>
      </c>
      <c r="B3510">
        <v>1</v>
      </c>
      <c r="C3510" t="s">
        <v>81</v>
      </c>
      <c r="D3510" t="s">
        <v>114</v>
      </c>
      <c r="E3510" t="s">
        <v>184</v>
      </c>
      <c r="F3510" t="s">
        <v>10107</v>
      </c>
      <c r="G3510" t="s">
        <v>301</v>
      </c>
      <c r="H3510" t="s">
        <v>135</v>
      </c>
      <c r="I3510" t="s">
        <v>136</v>
      </c>
      <c r="J3510" t="s">
        <v>137</v>
      </c>
      <c r="K3510" t="s">
        <v>144</v>
      </c>
      <c r="L3510" t="s">
        <v>10108</v>
      </c>
      <c r="M3510" t="s">
        <v>10109</v>
      </c>
      <c r="N3510">
        <v>0.36666666599999997</v>
      </c>
      <c r="O3510">
        <v>0</v>
      </c>
      <c r="P3510">
        <v>17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0.54045228746519991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0.54045228746519991</v>
      </c>
    </row>
    <row r="3511" spans="1:31" x14ac:dyDescent="0.3">
      <c r="A3511">
        <v>2580453</v>
      </c>
      <c r="B3511">
        <v>1</v>
      </c>
      <c r="C3511" t="s">
        <v>81</v>
      </c>
      <c r="D3511" t="s">
        <v>119</v>
      </c>
      <c r="E3511" t="s">
        <v>184</v>
      </c>
      <c r="F3511" t="s">
        <v>10110</v>
      </c>
      <c r="G3511" t="s">
        <v>1218</v>
      </c>
      <c r="H3511" t="s">
        <v>135</v>
      </c>
      <c r="I3511" t="s">
        <v>136</v>
      </c>
      <c r="J3511" t="s">
        <v>137</v>
      </c>
      <c r="K3511" t="s">
        <v>138</v>
      </c>
      <c r="L3511" t="s">
        <v>10111</v>
      </c>
      <c r="M3511" t="s">
        <v>10112</v>
      </c>
      <c r="N3511">
        <v>2.0616666659999998</v>
      </c>
      <c r="O3511">
        <v>0</v>
      </c>
      <c r="P3511">
        <v>0</v>
      </c>
      <c r="Q3511">
        <v>1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9.4385406604775017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9.4385406604775017</v>
      </c>
    </row>
    <row r="3512" spans="1:31" x14ac:dyDescent="0.3">
      <c r="A3512">
        <v>2581094</v>
      </c>
      <c r="B3512">
        <v>1</v>
      </c>
      <c r="C3512" t="s">
        <v>80</v>
      </c>
      <c r="D3512" t="s">
        <v>101</v>
      </c>
      <c r="E3512" t="s">
        <v>171</v>
      </c>
      <c r="F3512" t="s">
        <v>10113</v>
      </c>
      <c r="G3512" t="s">
        <v>202</v>
      </c>
      <c r="H3512" t="s">
        <v>157</v>
      </c>
      <c r="I3512" t="s">
        <v>136</v>
      </c>
      <c r="J3512" t="s">
        <v>137</v>
      </c>
      <c r="K3512" t="s">
        <v>138</v>
      </c>
      <c r="L3512" t="s">
        <v>10114</v>
      </c>
      <c r="M3512" t="s">
        <v>10115</v>
      </c>
      <c r="N3512">
        <v>0.55194444399999998</v>
      </c>
      <c r="O3512">
        <v>0</v>
      </c>
      <c r="P3512">
        <v>5</v>
      </c>
      <c r="Q3512">
        <v>0</v>
      </c>
      <c r="R3512">
        <v>0</v>
      </c>
      <c r="S3512">
        <v>0</v>
      </c>
      <c r="T3512">
        <v>1</v>
      </c>
      <c r="U3512">
        <v>0</v>
      </c>
      <c r="V3512">
        <v>0</v>
      </c>
      <c r="W3512">
        <v>0</v>
      </c>
      <c r="X3512">
        <v>0.68117889768065831</v>
      </c>
      <c r="Y3512">
        <v>0</v>
      </c>
      <c r="Z3512">
        <v>0</v>
      </c>
      <c r="AA3512">
        <v>0</v>
      </c>
      <c r="AB3512">
        <v>0.27637563032460921</v>
      </c>
      <c r="AC3512">
        <v>0</v>
      </c>
      <c r="AD3512">
        <v>0</v>
      </c>
      <c r="AE3512">
        <v>0.95755452800526752</v>
      </c>
    </row>
    <row r="3513" spans="1:31" x14ac:dyDescent="0.3">
      <c r="A3513">
        <v>2580430</v>
      </c>
      <c r="B3513">
        <v>1</v>
      </c>
      <c r="C3513" t="s">
        <v>80</v>
      </c>
      <c r="D3513" t="s">
        <v>106</v>
      </c>
      <c r="E3513" t="s">
        <v>175</v>
      </c>
      <c r="F3513" t="s">
        <v>10116</v>
      </c>
      <c r="G3513" t="s">
        <v>213</v>
      </c>
      <c r="H3513" t="s">
        <v>157</v>
      </c>
      <c r="I3513" t="s">
        <v>136</v>
      </c>
      <c r="J3513" t="s">
        <v>137</v>
      </c>
      <c r="K3513" t="s">
        <v>138</v>
      </c>
      <c r="L3513" t="s">
        <v>10117</v>
      </c>
      <c r="M3513" t="s">
        <v>10118</v>
      </c>
      <c r="N3513">
        <v>5.8513888879999998</v>
      </c>
      <c r="O3513">
        <v>0</v>
      </c>
      <c r="P3513">
        <v>38</v>
      </c>
      <c r="Q3513">
        <v>0</v>
      </c>
      <c r="R3513">
        <v>4</v>
      </c>
      <c r="S3513">
        <v>0</v>
      </c>
      <c r="T3513">
        <v>8</v>
      </c>
      <c r="U3513">
        <v>0</v>
      </c>
      <c r="V3513">
        <v>0</v>
      </c>
      <c r="W3513">
        <v>0</v>
      </c>
      <c r="X3513">
        <v>25.906754972713866</v>
      </c>
      <c r="Y3513">
        <v>0</v>
      </c>
      <c r="Z3513">
        <v>71.571167515434126</v>
      </c>
      <c r="AA3513">
        <v>0</v>
      </c>
      <c r="AB3513">
        <v>16.791189626156267</v>
      </c>
      <c r="AC3513">
        <v>0</v>
      </c>
      <c r="AD3513">
        <v>0</v>
      </c>
      <c r="AE3513">
        <v>114.26911211430426</v>
      </c>
    </row>
    <row r="3514" spans="1:31" x14ac:dyDescent="0.3">
      <c r="A3514">
        <v>2580928</v>
      </c>
      <c r="B3514">
        <v>1</v>
      </c>
      <c r="C3514" t="s">
        <v>80</v>
      </c>
      <c r="D3514" t="s">
        <v>101</v>
      </c>
      <c r="E3514" t="s">
        <v>171</v>
      </c>
      <c r="F3514" t="s">
        <v>10119</v>
      </c>
      <c r="G3514" t="s">
        <v>190</v>
      </c>
      <c r="H3514" t="s">
        <v>157</v>
      </c>
      <c r="I3514" t="s">
        <v>136</v>
      </c>
      <c r="J3514" t="s">
        <v>137</v>
      </c>
      <c r="K3514" t="s">
        <v>138</v>
      </c>
      <c r="L3514" t="s">
        <v>10120</v>
      </c>
      <c r="M3514" t="s">
        <v>10121</v>
      </c>
      <c r="N3514">
        <v>0.59972222200000003</v>
      </c>
      <c r="O3514">
        <v>0</v>
      </c>
      <c r="P3514">
        <v>103</v>
      </c>
      <c r="Q3514">
        <v>0</v>
      </c>
      <c r="R3514">
        <v>0</v>
      </c>
      <c r="S3514">
        <v>0</v>
      </c>
      <c r="T3514">
        <v>5</v>
      </c>
      <c r="U3514">
        <v>0</v>
      </c>
      <c r="V3514">
        <v>0</v>
      </c>
      <c r="W3514">
        <v>0</v>
      </c>
      <c r="X3514">
        <v>14.795291280673466</v>
      </c>
      <c r="Y3514">
        <v>0</v>
      </c>
      <c r="Z3514">
        <v>0</v>
      </c>
      <c r="AA3514">
        <v>0</v>
      </c>
      <c r="AB3514">
        <v>1.9530970393083358</v>
      </c>
      <c r="AC3514">
        <v>0</v>
      </c>
      <c r="AD3514">
        <v>0</v>
      </c>
      <c r="AE3514">
        <v>16.7483883199818</v>
      </c>
    </row>
    <row r="3515" spans="1:31" x14ac:dyDescent="0.3">
      <c r="A3515">
        <v>2580622</v>
      </c>
      <c r="B3515">
        <v>1</v>
      </c>
      <c r="C3515" t="s">
        <v>80</v>
      </c>
      <c r="D3515" t="s">
        <v>95</v>
      </c>
      <c r="E3515" t="s">
        <v>132</v>
      </c>
      <c r="F3515" t="s">
        <v>10122</v>
      </c>
      <c r="G3515" t="s">
        <v>134</v>
      </c>
      <c r="H3515" t="s">
        <v>135</v>
      </c>
      <c r="I3515" t="s">
        <v>136</v>
      </c>
      <c r="J3515" t="s">
        <v>137</v>
      </c>
      <c r="K3515" t="s">
        <v>138</v>
      </c>
      <c r="L3515" t="s">
        <v>10123</v>
      </c>
      <c r="M3515" t="s">
        <v>10124</v>
      </c>
      <c r="N3515">
        <v>5.3611111000000003E-2</v>
      </c>
      <c r="O3515">
        <v>4</v>
      </c>
      <c r="P3515">
        <v>4715</v>
      </c>
      <c r="Q3515">
        <v>12</v>
      </c>
      <c r="R3515">
        <v>14</v>
      </c>
      <c r="S3515">
        <v>28</v>
      </c>
      <c r="T3515">
        <v>428</v>
      </c>
      <c r="U3515">
        <v>2</v>
      </c>
      <c r="V3515">
        <v>1</v>
      </c>
      <c r="W3515">
        <v>6.0320363429397492E-2</v>
      </c>
      <c r="X3515">
        <v>44.671139392792192</v>
      </c>
      <c r="Y3515">
        <v>2.0973559076495789</v>
      </c>
      <c r="Z3515">
        <v>0.31692880452777494</v>
      </c>
      <c r="AA3515">
        <v>14.973772063229349</v>
      </c>
      <c r="AB3515">
        <v>31.30698261838997</v>
      </c>
      <c r="AC3515">
        <v>10.0576783629706</v>
      </c>
      <c r="AD3515">
        <v>2.60312300235E-2</v>
      </c>
      <c r="AE3515">
        <v>103.51020874301237</v>
      </c>
    </row>
    <row r="3516" spans="1:31" x14ac:dyDescent="0.3">
      <c r="A3516">
        <v>2580473</v>
      </c>
      <c r="B3516">
        <v>1</v>
      </c>
      <c r="C3516" t="s">
        <v>80</v>
      </c>
      <c r="D3516" t="s">
        <v>100</v>
      </c>
      <c r="E3516" t="s">
        <v>184</v>
      </c>
      <c r="F3516" t="s">
        <v>10125</v>
      </c>
      <c r="G3516" t="s">
        <v>149</v>
      </c>
      <c r="H3516" t="s">
        <v>135</v>
      </c>
      <c r="I3516" t="s">
        <v>136</v>
      </c>
      <c r="J3516" t="s">
        <v>137</v>
      </c>
      <c r="K3516" t="s">
        <v>138</v>
      </c>
      <c r="L3516" t="s">
        <v>10126</v>
      </c>
      <c r="M3516" t="s">
        <v>10127</v>
      </c>
      <c r="N3516">
        <v>2.3374999999999999</v>
      </c>
      <c r="O3516">
        <v>0</v>
      </c>
      <c r="P3516">
        <v>11</v>
      </c>
      <c r="Q3516">
        <v>0</v>
      </c>
      <c r="R3516">
        <v>24</v>
      </c>
      <c r="S3516">
        <v>0</v>
      </c>
      <c r="T3516">
        <v>2</v>
      </c>
      <c r="U3516">
        <v>0</v>
      </c>
      <c r="V3516">
        <v>0</v>
      </c>
      <c r="W3516">
        <v>0</v>
      </c>
      <c r="X3516">
        <v>6.8233131020002666</v>
      </c>
      <c r="Y3516">
        <v>0</v>
      </c>
      <c r="Z3516">
        <v>67.000401830522065</v>
      </c>
      <c r="AA3516">
        <v>0</v>
      </c>
      <c r="AB3516">
        <v>9.4607692132066408</v>
      </c>
      <c r="AC3516">
        <v>0</v>
      </c>
      <c r="AD3516">
        <v>0</v>
      </c>
      <c r="AE3516">
        <v>83.284484145728982</v>
      </c>
    </row>
    <row r="3517" spans="1:31" x14ac:dyDescent="0.3">
      <c r="A3517">
        <v>2580994</v>
      </c>
      <c r="B3517">
        <v>1</v>
      </c>
      <c r="C3517" t="s">
        <v>81</v>
      </c>
      <c r="D3517" t="s">
        <v>117</v>
      </c>
      <c r="E3517" t="s">
        <v>184</v>
      </c>
      <c r="F3517" t="s">
        <v>10128</v>
      </c>
      <c r="G3517" t="s">
        <v>149</v>
      </c>
      <c r="H3517" t="s">
        <v>135</v>
      </c>
      <c r="I3517" t="s">
        <v>136</v>
      </c>
      <c r="J3517" t="s">
        <v>137</v>
      </c>
      <c r="K3517" t="s">
        <v>138</v>
      </c>
      <c r="L3517" t="s">
        <v>10129</v>
      </c>
      <c r="M3517" t="s">
        <v>10130</v>
      </c>
      <c r="N3517">
        <v>5.1516666659999997</v>
      </c>
      <c r="O3517">
        <v>2</v>
      </c>
      <c r="P3517">
        <v>95</v>
      </c>
      <c r="Q3517">
        <v>17</v>
      </c>
      <c r="R3517">
        <v>16</v>
      </c>
      <c r="S3517">
        <v>0</v>
      </c>
      <c r="T3517">
        <v>9</v>
      </c>
      <c r="U3517">
        <v>0</v>
      </c>
      <c r="V3517">
        <v>0</v>
      </c>
      <c r="W3517">
        <v>2.2546862142399999</v>
      </c>
      <c r="X3517">
        <v>85.071669490231812</v>
      </c>
      <c r="Y3517">
        <v>170.08854237197858</v>
      </c>
      <c r="Z3517">
        <v>22.439082786366551</v>
      </c>
      <c r="AA3517">
        <v>0</v>
      </c>
      <c r="AB3517">
        <v>63.314352930695314</v>
      </c>
      <c r="AC3517">
        <v>0</v>
      </c>
      <c r="AD3517">
        <v>0</v>
      </c>
      <c r="AE3517">
        <v>343.16833379351226</v>
      </c>
    </row>
    <row r="3518" spans="1:31" x14ac:dyDescent="0.3">
      <c r="A3518">
        <v>2580553</v>
      </c>
      <c r="B3518">
        <v>1</v>
      </c>
      <c r="C3518" t="s">
        <v>80</v>
      </c>
      <c r="D3518" t="s">
        <v>95</v>
      </c>
      <c r="E3518" t="s">
        <v>132</v>
      </c>
      <c r="F3518" t="s">
        <v>10131</v>
      </c>
      <c r="G3518" t="s">
        <v>301</v>
      </c>
      <c r="H3518" t="s">
        <v>135</v>
      </c>
      <c r="I3518" t="s">
        <v>136</v>
      </c>
      <c r="J3518" t="s">
        <v>137</v>
      </c>
      <c r="K3518" t="s">
        <v>144</v>
      </c>
      <c r="L3518" t="s">
        <v>10132</v>
      </c>
      <c r="M3518" t="s">
        <v>10133</v>
      </c>
      <c r="N3518">
        <v>6.8911111109999998</v>
      </c>
      <c r="O3518">
        <v>0</v>
      </c>
      <c r="P3518">
        <v>10056</v>
      </c>
      <c r="Q3518">
        <v>0</v>
      </c>
      <c r="R3518">
        <v>0</v>
      </c>
      <c r="S3518">
        <v>8</v>
      </c>
      <c r="T3518">
        <v>603</v>
      </c>
      <c r="U3518">
        <v>0</v>
      </c>
      <c r="V3518">
        <v>0</v>
      </c>
      <c r="W3518">
        <v>0</v>
      </c>
      <c r="X3518">
        <v>15803.411783750573</v>
      </c>
      <c r="Y3518">
        <v>0</v>
      </c>
      <c r="Z3518">
        <v>0</v>
      </c>
      <c r="AA3518">
        <v>9844.4867446735952</v>
      </c>
      <c r="AB3518">
        <v>10382.287358936353</v>
      </c>
      <c r="AC3518">
        <v>0</v>
      </c>
      <c r="AD3518">
        <v>0</v>
      </c>
      <c r="AE3518">
        <v>36030.185887360523</v>
      </c>
    </row>
    <row r="3519" spans="1:31" x14ac:dyDescent="0.3">
      <c r="A3519">
        <v>2581100</v>
      </c>
      <c r="B3519">
        <v>1</v>
      </c>
      <c r="C3519" t="s">
        <v>80</v>
      </c>
      <c r="D3519" t="s">
        <v>83</v>
      </c>
      <c r="E3519" t="s">
        <v>155</v>
      </c>
      <c r="F3519" t="s">
        <v>10134</v>
      </c>
      <c r="G3519" t="s">
        <v>206</v>
      </c>
      <c r="H3519" t="s">
        <v>157</v>
      </c>
      <c r="I3519" t="s">
        <v>136</v>
      </c>
      <c r="J3519" t="s">
        <v>137</v>
      </c>
      <c r="K3519" t="s">
        <v>138</v>
      </c>
      <c r="L3519" t="s">
        <v>10135</v>
      </c>
      <c r="M3519" t="s">
        <v>10136</v>
      </c>
      <c r="N3519">
        <v>0.91194444399999997</v>
      </c>
      <c r="O3519">
        <v>0</v>
      </c>
      <c r="P3519">
        <v>73</v>
      </c>
      <c r="Q3519">
        <v>0</v>
      </c>
      <c r="R3519">
        <v>0</v>
      </c>
      <c r="S3519">
        <v>0</v>
      </c>
      <c r="T3519">
        <v>13</v>
      </c>
      <c r="U3519">
        <v>0</v>
      </c>
      <c r="V3519">
        <v>0</v>
      </c>
      <c r="W3519">
        <v>0</v>
      </c>
      <c r="X3519">
        <v>19.019827093672966</v>
      </c>
      <c r="Y3519">
        <v>0</v>
      </c>
      <c r="Z3519">
        <v>0</v>
      </c>
      <c r="AA3519">
        <v>0</v>
      </c>
      <c r="AB3519">
        <v>23.001314726677833</v>
      </c>
      <c r="AC3519">
        <v>0</v>
      </c>
      <c r="AD3519">
        <v>0</v>
      </c>
      <c r="AE3519">
        <v>42.021141820350799</v>
      </c>
    </row>
    <row r="3520" spans="1:31" x14ac:dyDescent="0.3">
      <c r="A3520">
        <v>2581157</v>
      </c>
      <c r="B3520">
        <v>1</v>
      </c>
      <c r="C3520" t="s">
        <v>80</v>
      </c>
      <c r="D3520" t="s">
        <v>101</v>
      </c>
      <c r="E3520" t="s">
        <v>171</v>
      </c>
      <c r="F3520" t="s">
        <v>10137</v>
      </c>
      <c r="G3520" t="s">
        <v>202</v>
      </c>
      <c r="H3520" t="s">
        <v>157</v>
      </c>
      <c r="I3520" t="s">
        <v>136</v>
      </c>
      <c r="J3520" t="s">
        <v>137</v>
      </c>
      <c r="K3520" t="s">
        <v>138</v>
      </c>
      <c r="L3520" t="s">
        <v>10138</v>
      </c>
      <c r="M3520" t="s">
        <v>10139</v>
      </c>
      <c r="N3520">
        <v>0.40833333300000002</v>
      </c>
      <c r="O3520">
        <v>0</v>
      </c>
      <c r="P3520">
        <v>10</v>
      </c>
      <c r="Q3520">
        <v>0</v>
      </c>
      <c r="R3520">
        <v>0</v>
      </c>
      <c r="S3520">
        <v>0</v>
      </c>
      <c r="T3520">
        <v>4</v>
      </c>
      <c r="U3520">
        <v>0</v>
      </c>
      <c r="V3520">
        <v>0</v>
      </c>
      <c r="W3520">
        <v>0</v>
      </c>
      <c r="X3520">
        <v>0.98949551590120022</v>
      </c>
      <c r="Y3520">
        <v>0</v>
      </c>
      <c r="Z3520">
        <v>0</v>
      </c>
      <c r="AA3520">
        <v>0</v>
      </c>
      <c r="AB3520">
        <v>1.8580130254230998</v>
      </c>
      <c r="AC3520">
        <v>0</v>
      </c>
      <c r="AD3520">
        <v>0</v>
      </c>
      <c r="AE3520">
        <v>2.8475085413243</v>
      </c>
    </row>
    <row r="3521" spans="1:31" x14ac:dyDescent="0.3">
      <c r="A3521">
        <v>2580659</v>
      </c>
      <c r="B3521">
        <v>1</v>
      </c>
      <c r="C3521" t="s">
        <v>81</v>
      </c>
      <c r="D3521" t="s">
        <v>115</v>
      </c>
      <c r="E3521" t="s">
        <v>155</v>
      </c>
      <c r="F3521" t="s">
        <v>7746</v>
      </c>
      <c r="G3521" t="s">
        <v>301</v>
      </c>
      <c r="H3521" t="s">
        <v>157</v>
      </c>
      <c r="I3521" t="s">
        <v>136</v>
      </c>
      <c r="J3521" t="s">
        <v>137</v>
      </c>
      <c r="K3521" t="s">
        <v>144</v>
      </c>
      <c r="L3521" t="s">
        <v>10140</v>
      </c>
      <c r="M3521" t="s">
        <v>10141</v>
      </c>
      <c r="N3521">
        <v>6.8711111110000003</v>
      </c>
      <c r="O3521">
        <v>0</v>
      </c>
      <c r="P3521">
        <v>112</v>
      </c>
      <c r="Q3521">
        <v>0</v>
      </c>
      <c r="R3521">
        <v>9</v>
      </c>
      <c r="S3521">
        <v>0</v>
      </c>
      <c r="T3521">
        <v>9</v>
      </c>
      <c r="U3521">
        <v>0</v>
      </c>
      <c r="V3521">
        <v>0</v>
      </c>
      <c r="W3521">
        <v>0</v>
      </c>
      <c r="X3521">
        <v>77.895780285508522</v>
      </c>
      <c r="Y3521">
        <v>0</v>
      </c>
      <c r="Z3521">
        <v>7.9397395469305829</v>
      </c>
      <c r="AA3521">
        <v>0</v>
      </c>
      <c r="AB3521">
        <v>3.4431769843518327</v>
      </c>
      <c r="AC3521">
        <v>0</v>
      </c>
      <c r="AD3521">
        <v>0</v>
      </c>
      <c r="AE3521">
        <v>89.278696816790941</v>
      </c>
    </row>
    <row r="3522" spans="1:31" x14ac:dyDescent="0.3">
      <c r="A3522">
        <v>2581034</v>
      </c>
      <c r="B3522">
        <v>1</v>
      </c>
      <c r="C3522" t="s">
        <v>80</v>
      </c>
      <c r="D3522" t="s">
        <v>107</v>
      </c>
      <c r="E3522" t="s">
        <v>147</v>
      </c>
      <c r="F3522" t="s">
        <v>9288</v>
      </c>
      <c r="G3522" t="s">
        <v>202</v>
      </c>
      <c r="H3522" t="s">
        <v>135</v>
      </c>
      <c r="I3522" t="s">
        <v>136</v>
      </c>
      <c r="J3522" t="s">
        <v>137</v>
      </c>
      <c r="K3522" t="s">
        <v>138</v>
      </c>
      <c r="L3522" t="s">
        <v>10142</v>
      </c>
      <c r="M3522" t="s">
        <v>10143</v>
      </c>
      <c r="N3522">
        <v>0.67444444400000003</v>
      </c>
      <c r="O3522">
        <v>1</v>
      </c>
      <c r="P3522">
        <v>114</v>
      </c>
      <c r="Q3522">
        <v>6</v>
      </c>
      <c r="R3522">
        <v>36</v>
      </c>
      <c r="S3522">
        <v>6</v>
      </c>
      <c r="T3522">
        <v>20</v>
      </c>
      <c r="U3522">
        <v>0</v>
      </c>
      <c r="V3522">
        <v>0</v>
      </c>
      <c r="W3522">
        <v>9.6381736724832265</v>
      </c>
      <c r="X3522">
        <v>16.092809853876009</v>
      </c>
      <c r="Y3522">
        <v>1.9828607402758096</v>
      </c>
      <c r="Z3522">
        <v>29.710447808110157</v>
      </c>
      <c r="AA3522">
        <v>199.15507156346197</v>
      </c>
      <c r="AB3522">
        <v>36.898132078820332</v>
      </c>
      <c r="AC3522">
        <v>0</v>
      </c>
      <c r="AD3522">
        <v>0</v>
      </c>
      <c r="AE3522">
        <v>293.47749571702747</v>
      </c>
    </row>
    <row r="3523" spans="1:31" x14ac:dyDescent="0.3">
      <c r="A3523">
        <v>2580702</v>
      </c>
      <c r="B3523">
        <v>1</v>
      </c>
      <c r="C3523" t="s">
        <v>80</v>
      </c>
      <c r="D3523" t="s">
        <v>101</v>
      </c>
      <c r="E3523" t="s">
        <v>166</v>
      </c>
      <c r="F3523" t="s">
        <v>10144</v>
      </c>
      <c r="G3523" t="s">
        <v>181</v>
      </c>
      <c r="H3523" t="s">
        <v>157</v>
      </c>
      <c r="I3523" t="s">
        <v>136</v>
      </c>
      <c r="J3523" t="s">
        <v>137</v>
      </c>
      <c r="K3523" t="s">
        <v>138</v>
      </c>
      <c r="L3523" t="s">
        <v>10145</v>
      </c>
      <c r="M3523" t="s">
        <v>10146</v>
      </c>
      <c r="N3523">
        <v>5.273055555</v>
      </c>
      <c r="O3523">
        <v>0</v>
      </c>
      <c r="P3523">
        <v>2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0.96427643063603852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0.96427643063603852</v>
      </c>
    </row>
    <row r="3524" spans="1:31" x14ac:dyDescent="0.3">
      <c r="A3524">
        <v>2581057</v>
      </c>
      <c r="B3524">
        <v>1</v>
      </c>
      <c r="C3524" t="s">
        <v>81</v>
      </c>
      <c r="D3524" t="s">
        <v>114</v>
      </c>
      <c r="E3524" t="s">
        <v>147</v>
      </c>
      <c r="F3524" t="s">
        <v>10147</v>
      </c>
      <c r="G3524" t="s">
        <v>134</v>
      </c>
      <c r="H3524" t="s">
        <v>135</v>
      </c>
      <c r="I3524" t="s">
        <v>136</v>
      </c>
      <c r="J3524" t="s">
        <v>137</v>
      </c>
      <c r="K3524" t="s">
        <v>138</v>
      </c>
      <c r="L3524" t="s">
        <v>10148</v>
      </c>
      <c r="M3524" t="s">
        <v>10149</v>
      </c>
      <c r="N3524">
        <v>0.58333333300000001</v>
      </c>
      <c r="O3524">
        <v>9</v>
      </c>
      <c r="P3524">
        <v>2247</v>
      </c>
      <c r="Q3524">
        <v>2</v>
      </c>
      <c r="R3524">
        <v>15</v>
      </c>
      <c r="S3524">
        <v>5</v>
      </c>
      <c r="T3524">
        <v>175</v>
      </c>
      <c r="U3524">
        <v>0</v>
      </c>
      <c r="V3524">
        <v>0</v>
      </c>
      <c r="W3524">
        <v>1.1101270319999998</v>
      </c>
      <c r="X3524">
        <v>136.92547703264506</v>
      </c>
      <c r="Y3524">
        <v>0.48862531646250007</v>
      </c>
      <c r="Z3524">
        <v>2.4665026716330005</v>
      </c>
      <c r="AA3524">
        <v>5.6316628008690017</v>
      </c>
      <c r="AB3524">
        <v>51.596006040391174</v>
      </c>
      <c r="AC3524">
        <v>0</v>
      </c>
      <c r="AD3524">
        <v>0</v>
      </c>
      <c r="AE3524">
        <v>198.21840089400075</v>
      </c>
    </row>
    <row r="3525" spans="1:31" x14ac:dyDescent="0.3">
      <c r="A3525">
        <v>2580865</v>
      </c>
      <c r="B3525">
        <v>1</v>
      </c>
      <c r="C3525" t="s">
        <v>80</v>
      </c>
      <c r="D3525" t="s">
        <v>83</v>
      </c>
      <c r="E3525" t="s">
        <v>147</v>
      </c>
      <c r="F3525" t="s">
        <v>10150</v>
      </c>
      <c r="G3525" t="s">
        <v>134</v>
      </c>
      <c r="H3525" t="s">
        <v>135</v>
      </c>
      <c r="I3525" t="s">
        <v>136</v>
      </c>
      <c r="J3525" t="s">
        <v>137</v>
      </c>
      <c r="K3525" t="s">
        <v>138</v>
      </c>
      <c r="L3525" t="s">
        <v>10151</v>
      </c>
      <c r="M3525" t="s">
        <v>10152</v>
      </c>
      <c r="N3525">
        <v>0.18333333299999999</v>
      </c>
      <c r="O3525">
        <v>0</v>
      </c>
      <c r="P3525">
        <v>858</v>
      </c>
      <c r="Q3525">
        <v>1</v>
      </c>
      <c r="R3525">
        <v>0</v>
      </c>
      <c r="S3525">
        <v>3</v>
      </c>
      <c r="T3525">
        <v>234</v>
      </c>
      <c r="U3525">
        <v>6</v>
      </c>
      <c r="V3525">
        <v>9</v>
      </c>
      <c r="W3525">
        <v>0</v>
      </c>
      <c r="X3525">
        <v>42.277692442701898</v>
      </c>
      <c r="Y3525">
        <v>0.1747265497588</v>
      </c>
      <c r="Z3525">
        <v>0</v>
      </c>
      <c r="AA3525">
        <v>8.9832853025518169</v>
      </c>
      <c r="AB3525">
        <v>99.503348560642891</v>
      </c>
      <c r="AC3525">
        <v>121.21307858327798</v>
      </c>
      <c r="AD3525">
        <v>32.493694682393496</v>
      </c>
      <c r="AE3525">
        <v>304.64582612132688</v>
      </c>
    </row>
    <row r="3526" spans="1:31" x14ac:dyDescent="0.3">
      <c r="A3526">
        <v>2580934</v>
      </c>
      <c r="B3526">
        <v>1</v>
      </c>
      <c r="C3526" t="s">
        <v>80</v>
      </c>
      <c r="D3526" t="s">
        <v>96</v>
      </c>
      <c r="E3526" t="s">
        <v>166</v>
      </c>
      <c r="F3526" t="s">
        <v>10153</v>
      </c>
      <c r="G3526" t="s">
        <v>181</v>
      </c>
      <c r="H3526" t="s">
        <v>157</v>
      </c>
      <c r="I3526" t="s">
        <v>136</v>
      </c>
      <c r="J3526" t="s">
        <v>137</v>
      </c>
      <c r="K3526" t="s">
        <v>138</v>
      </c>
      <c r="L3526" t="s">
        <v>10154</v>
      </c>
      <c r="M3526" t="s">
        <v>10155</v>
      </c>
      <c r="N3526">
        <v>2.0897222219999998</v>
      </c>
      <c r="O3526">
        <v>0</v>
      </c>
      <c r="P3526">
        <v>1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0.36993144385788423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0.36993144385788423</v>
      </c>
    </row>
    <row r="3527" spans="1:31" x14ac:dyDescent="0.3">
      <c r="A3527">
        <v>2580493</v>
      </c>
      <c r="B3527">
        <v>1</v>
      </c>
      <c r="C3527" t="s">
        <v>80</v>
      </c>
      <c r="D3527" t="s">
        <v>104</v>
      </c>
      <c r="E3527" t="s">
        <v>141</v>
      </c>
      <c r="F3527" t="s">
        <v>10156</v>
      </c>
      <c r="G3527" t="s">
        <v>134</v>
      </c>
      <c r="H3527" t="s">
        <v>135</v>
      </c>
      <c r="I3527" t="s">
        <v>136</v>
      </c>
      <c r="J3527" t="s">
        <v>137</v>
      </c>
      <c r="K3527" t="s">
        <v>138</v>
      </c>
      <c r="L3527" t="s">
        <v>10157</v>
      </c>
      <c r="M3527" t="s">
        <v>10158</v>
      </c>
      <c r="N3527">
        <v>3.525833333</v>
      </c>
      <c r="O3527">
        <v>21</v>
      </c>
      <c r="P3527">
        <v>156</v>
      </c>
      <c r="Q3527">
        <v>145</v>
      </c>
      <c r="R3527">
        <v>302</v>
      </c>
      <c r="S3527">
        <v>48</v>
      </c>
      <c r="T3527">
        <v>90</v>
      </c>
      <c r="U3527">
        <v>16</v>
      </c>
      <c r="V3527">
        <v>0</v>
      </c>
      <c r="W3527">
        <v>24.832068215656115</v>
      </c>
      <c r="X3527">
        <v>116.35909107709662</v>
      </c>
      <c r="Y3527">
        <v>1043.0325711184032</v>
      </c>
      <c r="Z3527">
        <v>1187.7372119810718</v>
      </c>
      <c r="AA3527">
        <v>1296.9974767753604</v>
      </c>
      <c r="AB3527">
        <v>133.98600388720277</v>
      </c>
      <c r="AC3527">
        <v>10758.403539970792</v>
      </c>
      <c r="AD3527">
        <v>0</v>
      </c>
      <c r="AE3527">
        <v>14561.347963025582</v>
      </c>
    </row>
    <row r="3528" spans="1:31" x14ac:dyDescent="0.3">
      <c r="A3528">
        <v>2580825</v>
      </c>
      <c r="B3528">
        <v>1</v>
      </c>
      <c r="C3528" t="s">
        <v>80</v>
      </c>
      <c r="D3528" t="s">
        <v>97</v>
      </c>
      <c r="E3528" t="s">
        <v>171</v>
      </c>
      <c r="F3528" t="s">
        <v>10159</v>
      </c>
      <c r="G3528" t="s">
        <v>202</v>
      </c>
      <c r="H3528" t="s">
        <v>157</v>
      </c>
      <c r="I3528" t="s">
        <v>136</v>
      </c>
      <c r="J3528" t="s">
        <v>137</v>
      </c>
      <c r="K3528" t="s">
        <v>138</v>
      </c>
      <c r="L3528" t="s">
        <v>10160</v>
      </c>
      <c r="M3528" t="s">
        <v>10161</v>
      </c>
      <c r="N3528">
        <v>0.63</v>
      </c>
      <c r="O3528">
        <v>0</v>
      </c>
      <c r="P3528">
        <v>64</v>
      </c>
      <c r="Q3528">
        <v>0</v>
      </c>
      <c r="R3528">
        <v>11</v>
      </c>
      <c r="S3528">
        <v>0</v>
      </c>
      <c r="T3528">
        <v>5</v>
      </c>
      <c r="U3528">
        <v>0</v>
      </c>
      <c r="V3528">
        <v>0</v>
      </c>
      <c r="W3528">
        <v>0</v>
      </c>
      <c r="X3528">
        <v>6.5272199838070186</v>
      </c>
      <c r="Y3528">
        <v>0</v>
      </c>
      <c r="Z3528">
        <v>0.98897412804318252</v>
      </c>
      <c r="AA3528">
        <v>0</v>
      </c>
      <c r="AB3528">
        <v>1.7655213114348829</v>
      </c>
      <c r="AC3528">
        <v>0</v>
      </c>
      <c r="AD3528">
        <v>0</v>
      </c>
      <c r="AE3528">
        <v>9.2817154232850836</v>
      </c>
    </row>
    <row r="3529" spans="1:31" x14ac:dyDescent="0.3">
      <c r="A3529">
        <v>2580533</v>
      </c>
      <c r="B3529">
        <v>1</v>
      </c>
      <c r="C3529" t="s">
        <v>80</v>
      </c>
      <c r="D3529" t="s">
        <v>92</v>
      </c>
      <c r="E3529" t="s">
        <v>141</v>
      </c>
      <c r="F3529" t="s">
        <v>919</v>
      </c>
      <c r="G3529" t="s">
        <v>134</v>
      </c>
      <c r="H3529" t="s">
        <v>135</v>
      </c>
      <c r="I3529" t="s">
        <v>136</v>
      </c>
      <c r="J3529" t="s">
        <v>137</v>
      </c>
      <c r="K3529" t="s">
        <v>138</v>
      </c>
      <c r="L3529" t="s">
        <v>10162</v>
      </c>
      <c r="M3529" t="s">
        <v>10163</v>
      </c>
      <c r="N3529">
        <v>5.3333332999999997E-2</v>
      </c>
      <c r="O3529">
        <v>0</v>
      </c>
      <c r="P3529">
        <v>98</v>
      </c>
      <c r="Q3529">
        <v>7</v>
      </c>
      <c r="R3529">
        <v>19</v>
      </c>
      <c r="S3529">
        <v>5</v>
      </c>
      <c r="T3529">
        <v>7</v>
      </c>
      <c r="U3529">
        <v>2</v>
      </c>
      <c r="V3529">
        <v>0</v>
      </c>
      <c r="W3529">
        <v>0</v>
      </c>
      <c r="X3529">
        <v>1.0426592183880004</v>
      </c>
      <c r="Y3529">
        <v>3.4161838542327998</v>
      </c>
      <c r="Z3529">
        <v>0.17490255842560001</v>
      </c>
      <c r="AA3529">
        <v>6.2202551982906682</v>
      </c>
      <c r="AB3529">
        <v>0.76742853470784012</v>
      </c>
      <c r="AC3529">
        <v>7.8847199018720016</v>
      </c>
      <c r="AD3529">
        <v>0</v>
      </c>
      <c r="AE3529">
        <v>19.50614926591691</v>
      </c>
    </row>
    <row r="3530" spans="1:31" x14ac:dyDescent="0.3">
      <c r="A3530">
        <v>2580539</v>
      </c>
      <c r="B3530">
        <v>1</v>
      </c>
      <c r="C3530" t="s">
        <v>80</v>
      </c>
      <c r="D3530" t="s">
        <v>84</v>
      </c>
      <c r="E3530" t="s">
        <v>184</v>
      </c>
      <c r="F3530" t="s">
        <v>10164</v>
      </c>
      <c r="G3530" t="s">
        <v>194</v>
      </c>
      <c r="H3530" t="s">
        <v>135</v>
      </c>
      <c r="I3530" t="s">
        <v>136</v>
      </c>
      <c r="J3530" t="s">
        <v>137</v>
      </c>
      <c r="K3530" t="s">
        <v>144</v>
      </c>
      <c r="L3530" t="s">
        <v>10165</v>
      </c>
      <c r="M3530" t="s">
        <v>10166</v>
      </c>
      <c r="N3530">
        <v>11.732222222000001</v>
      </c>
      <c r="O3530">
        <v>0</v>
      </c>
      <c r="P3530">
        <v>1071</v>
      </c>
      <c r="Q3530">
        <v>0</v>
      </c>
      <c r="R3530">
        <v>0</v>
      </c>
      <c r="S3530">
        <v>0</v>
      </c>
      <c r="T3530">
        <v>43</v>
      </c>
      <c r="U3530">
        <v>0</v>
      </c>
      <c r="V3530">
        <v>0</v>
      </c>
      <c r="W3530">
        <v>0</v>
      </c>
      <c r="X3530">
        <v>2631.2069658892106</v>
      </c>
      <c r="Y3530">
        <v>0</v>
      </c>
      <c r="Z3530">
        <v>0</v>
      </c>
      <c r="AA3530">
        <v>0</v>
      </c>
      <c r="AB3530">
        <v>1313.2489501147545</v>
      </c>
      <c r="AC3530">
        <v>0</v>
      </c>
      <c r="AD3530">
        <v>0</v>
      </c>
      <c r="AE3530">
        <v>3944.4559160039653</v>
      </c>
    </row>
    <row r="3531" spans="1:31" x14ac:dyDescent="0.3">
      <c r="A3531">
        <v>2580788</v>
      </c>
      <c r="B3531">
        <v>1</v>
      </c>
      <c r="C3531" t="s">
        <v>81</v>
      </c>
      <c r="D3531" t="s">
        <v>123</v>
      </c>
      <c r="E3531" t="s">
        <v>184</v>
      </c>
      <c r="F3531" t="s">
        <v>10167</v>
      </c>
      <c r="G3531" t="s">
        <v>134</v>
      </c>
      <c r="H3531" t="s">
        <v>135</v>
      </c>
      <c r="I3531" t="s">
        <v>136</v>
      </c>
      <c r="J3531" t="s">
        <v>137</v>
      </c>
      <c r="K3531" t="s">
        <v>138</v>
      </c>
      <c r="L3531" t="s">
        <v>10168</v>
      </c>
      <c r="M3531" t="s">
        <v>10169</v>
      </c>
      <c r="N3531">
        <v>2.0694444440000002</v>
      </c>
      <c r="O3531">
        <v>1</v>
      </c>
      <c r="P3531">
        <v>1</v>
      </c>
      <c r="Q3531">
        <v>55</v>
      </c>
      <c r="R3531">
        <v>0</v>
      </c>
      <c r="S3531">
        <v>13</v>
      </c>
      <c r="T3531">
        <v>0</v>
      </c>
      <c r="U3531">
        <v>0</v>
      </c>
      <c r="V3531">
        <v>0</v>
      </c>
      <c r="W3531">
        <v>1.6483656555467876</v>
      </c>
      <c r="X3531">
        <v>0.25863227524552501</v>
      </c>
      <c r="Y3531">
        <v>211.52616363820985</v>
      </c>
      <c r="Z3531">
        <v>0</v>
      </c>
      <c r="AA3531">
        <v>50.486769423250223</v>
      </c>
      <c r="AB3531">
        <v>0</v>
      </c>
      <c r="AC3531">
        <v>0</v>
      </c>
      <c r="AD3531">
        <v>0</v>
      </c>
      <c r="AE3531">
        <v>263.91993099225238</v>
      </c>
    </row>
    <row r="3532" spans="1:31" x14ac:dyDescent="0.3">
      <c r="A3532">
        <v>2581226</v>
      </c>
      <c r="B3532">
        <v>1</v>
      </c>
      <c r="C3532" t="s">
        <v>81</v>
      </c>
      <c r="D3532" t="s">
        <v>118</v>
      </c>
      <c r="E3532" t="s">
        <v>147</v>
      </c>
      <c r="F3532" t="s">
        <v>627</v>
      </c>
      <c r="G3532" t="s">
        <v>134</v>
      </c>
      <c r="H3532" t="s">
        <v>135</v>
      </c>
      <c r="I3532" t="s">
        <v>136</v>
      </c>
      <c r="J3532" t="s">
        <v>137</v>
      </c>
      <c r="K3532" t="s">
        <v>138</v>
      </c>
      <c r="L3532" t="s">
        <v>10170</v>
      </c>
      <c r="M3532" t="s">
        <v>10171</v>
      </c>
      <c r="N3532">
        <v>2.0375000000000001</v>
      </c>
      <c r="O3532">
        <v>3</v>
      </c>
      <c r="P3532">
        <v>326</v>
      </c>
      <c r="Q3532">
        <v>17</v>
      </c>
      <c r="R3532">
        <v>63</v>
      </c>
      <c r="S3532">
        <v>2</v>
      </c>
      <c r="T3532">
        <v>31</v>
      </c>
      <c r="U3532">
        <v>0</v>
      </c>
      <c r="V3532">
        <v>0</v>
      </c>
      <c r="W3532">
        <v>1.4905072914000002</v>
      </c>
      <c r="X3532">
        <v>81.562761031674682</v>
      </c>
      <c r="Y3532">
        <v>105.46619269106185</v>
      </c>
      <c r="Z3532">
        <v>56.593126802662567</v>
      </c>
      <c r="AA3532">
        <v>22.787920794146146</v>
      </c>
      <c r="AB3532">
        <v>22.107520356289001</v>
      </c>
      <c r="AC3532">
        <v>0</v>
      </c>
      <c r="AD3532">
        <v>0</v>
      </c>
      <c r="AE3532">
        <v>290.00802896723428</v>
      </c>
    </row>
    <row r="3533" spans="1:31" x14ac:dyDescent="0.3">
      <c r="A3533">
        <v>2581117</v>
      </c>
      <c r="B3533">
        <v>1</v>
      </c>
      <c r="C3533" t="s">
        <v>80</v>
      </c>
      <c r="D3533" t="s">
        <v>95</v>
      </c>
      <c r="E3533" t="s">
        <v>141</v>
      </c>
      <c r="F3533" t="s">
        <v>10172</v>
      </c>
      <c r="G3533" t="s">
        <v>134</v>
      </c>
      <c r="H3533" t="s">
        <v>135</v>
      </c>
      <c r="I3533" t="s">
        <v>136</v>
      </c>
      <c r="J3533" t="s">
        <v>137</v>
      </c>
      <c r="K3533" t="s">
        <v>138</v>
      </c>
      <c r="L3533" t="s">
        <v>10173</v>
      </c>
      <c r="M3533" t="s">
        <v>10174</v>
      </c>
      <c r="N3533">
        <v>0.65</v>
      </c>
      <c r="O3533">
        <v>0</v>
      </c>
      <c r="P3533">
        <v>182</v>
      </c>
      <c r="Q3533">
        <v>0</v>
      </c>
      <c r="R3533">
        <v>3</v>
      </c>
      <c r="S3533">
        <v>1</v>
      </c>
      <c r="T3533">
        <v>12</v>
      </c>
      <c r="U3533">
        <v>2</v>
      </c>
      <c r="V3533">
        <v>0</v>
      </c>
      <c r="W3533">
        <v>0</v>
      </c>
      <c r="X3533">
        <v>29.243889082627785</v>
      </c>
      <c r="Y3533">
        <v>0</v>
      </c>
      <c r="Z3533">
        <v>0.57086868227763254</v>
      </c>
      <c r="AA3533">
        <v>42.593223273814793</v>
      </c>
      <c r="AB3533">
        <v>9.8937334849167033</v>
      </c>
      <c r="AC3533">
        <v>258.00023516312541</v>
      </c>
      <c r="AD3533">
        <v>0</v>
      </c>
      <c r="AE3533">
        <v>340.30194968676233</v>
      </c>
    </row>
    <row r="3534" spans="1:31" x14ac:dyDescent="0.3">
      <c r="A3534">
        <v>2581283</v>
      </c>
      <c r="B3534">
        <v>1</v>
      </c>
      <c r="C3534" t="s">
        <v>81</v>
      </c>
      <c r="D3534" t="s">
        <v>119</v>
      </c>
      <c r="E3534" t="s">
        <v>184</v>
      </c>
      <c r="F3534" t="s">
        <v>10175</v>
      </c>
      <c r="G3534" t="s">
        <v>149</v>
      </c>
      <c r="H3534" t="s">
        <v>135</v>
      </c>
      <c r="I3534" t="s">
        <v>136</v>
      </c>
      <c r="J3534" t="s">
        <v>137</v>
      </c>
      <c r="K3534" t="s">
        <v>138</v>
      </c>
      <c r="L3534" t="s">
        <v>10176</v>
      </c>
      <c r="M3534" t="s">
        <v>10177</v>
      </c>
      <c r="N3534">
        <v>2.278888888</v>
      </c>
      <c r="O3534">
        <v>0</v>
      </c>
      <c r="P3534">
        <v>10</v>
      </c>
      <c r="Q3534">
        <v>1</v>
      </c>
      <c r="R3534">
        <v>23</v>
      </c>
      <c r="S3534">
        <v>0</v>
      </c>
      <c r="T3534">
        <v>1</v>
      </c>
      <c r="U3534">
        <v>0</v>
      </c>
      <c r="V3534">
        <v>0</v>
      </c>
      <c r="W3534">
        <v>0</v>
      </c>
      <c r="X3534">
        <v>0.3955174455101067</v>
      </c>
      <c r="Y3534">
        <v>0</v>
      </c>
      <c r="Z3534">
        <v>206.62203003768323</v>
      </c>
      <c r="AA3534">
        <v>0</v>
      </c>
      <c r="AB3534">
        <v>5.2935725168605305</v>
      </c>
      <c r="AC3534">
        <v>0</v>
      </c>
      <c r="AD3534">
        <v>0</v>
      </c>
      <c r="AE3534">
        <v>212.31112000005388</v>
      </c>
    </row>
    <row r="3535" spans="1:31" x14ac:dyDescent="0.3">
      <c r="A3535">
        <v>2580619</v>
      </c>
      <c r="B3535">
        <v>1</v>
      </c>
      <c r="C3535" t="s">
        <v>80</v>
      </c>
      <c r="D3535" t="s">
        <v>93</v>
      </c>
      <c r="E3535" t="s">
        <v>141</v>
      </c>
      <c r="F3535" t="s">
        <v>10178</v>
      </c>
      <c r="G3535" t="s">
        <v>301</v>
      </c>
      <c r="H3535" t="s">
        <v>135</v>
      </c>
      <c r="I3535" t="s">
        <v>136</v>
      </c>
      <c r="J3535" t="s">
        <v>137</v>
      </c>
      <c r="K3535" t="s">
        <v>144</v>
      </c>
      <c r="L3535" t="s">
        <v>10179</v>
      </c>
      <c r="M3535" t="s">
        <v>10180</v>
      </c>
      <c r="N3535">
        <v>7.9794444440000003</v>
      </c>
      <c r="O3535">
        <v>0</v>
      </c>
      <c r="P3535">
        <v>6617</v>
      </c>
      <c r="Q3535">
        <v>0</v>
      </c>
      <c r="R3535">
        <v>1</v>
      </c>
      <c r="S3535">
        <v>4</v>
      </c>
      <c r="T3535">
        <v>448</v>
      </c>
      <c r="U3535">
        <v>0</v>
      </c>
      <c r="V3535">
        <v>0</v>
      </c>
      <c r="W3535">
        <v>0</v>
      </c>
      <c r="X3535">
        <v>9866.4353944224385</v>
      </c>
      <c r="Y3535">
        <v>0</v>
      </c>
      <c r="Z3535">
        <v>75.192488042895206</v>
      </c>
      <c r="AA3535">
        <v>546.91514209445029</v>
      </c>
      <c r="AB3535">
        <v>5855.2547746941609</v>
      </c>
      <c r="AC3535">
        <v>0</v>
      </c>
      <c r="AD3535">
        <v>0</v>
      </c>
      <c r="AE3535">
        <v>16343.797799253945</v>
      </c>
    </row>
    <row r="3536" spans="1:31" x14ac:dyDescent="0.3">
      <c r="A3536">
        <v>2581309</v>
      </c>
      <c r="B3536">
        <v>1</v>
      </c>
      <c r="C3536" t="s">
        <v>81</v>
      </c>
      <c r="D3536" t="s">
        <v>117</v>
      </c>
      <c r="E3536" t="s">
        <v>141</v>
      </c>
      <c r="F3536" t="s">
        <v>10181</v>
      </c>
      <c r="G3536" t="s">
        <v>134</v>
      </c>
      <c r="H3536" t="s">
        <v>135</v>
      </c>
      <c r="I3536" t="s">
        <v>136</v>
      </c>
      <c r="J3536" t="s">
        <v>137</v>
      </c>
      <c r="K3536" t="s">
        <v>138</v>
      </c>
      <c r="L3536" t="s">
        <v>10182</v>
      </c>
      <c r="M3536" t="s">
        <v>10183</v>
      </c>
      <c r="N3536">
        <v>0.67694444399999998</v>
      </c>
      <c r="O3536">
        <v>2</v>
      </c>
      <c r="P3536">
        <v>190</v>
      </c>
      <c r="Q3536">
        <v>27</v>
      </c>
      <c r="R3536">
        <v>48</v>
      </c>
      <c r="S3536">
        <v>1</v>
      </c>
      <c r="T3536">
        <v>6</v>
      </c>
      <c r="U3536">
        <v>0</v>
      </c>
      <c r="V3536">
        <v>0</v>
      </c>
      <c r="W3536">
        <v>0.35868864721145916</v>
      </c>
      <c r="X3536">
        <v>16.799989995422365</v>
      </c>
      <c r="Y3536">
        <v>65.942235137194189</v>
      </c>
      <c r="Z3536">
        <v>6.1124088755397903</v>
      </c>
      <c r="AA3536">
        <v>0.23881800169713752</v>
      </c>
      <c r="AB3536">
        <v>1.1672169707762139</v>
      </c>
      <c r="AC3536">
        <v>0</v>
      </c>
      <c r="AD3536">
        <v>0</v>
      </c>
      <c r="AE3536">
        <v>90.61935762784114</v>
      </c>
    </row>
    <row r="3537" spans="1:31" x14ac:dyDescent="0.3">
      <c r="A3537">
        <v>2580599</v>
      </c>
      <c r="B3537">
        <v>1</v>
      </c>
      <c r="C3537" t="s">
        <v>80</v>
      </c>
      <c r="D3537" t="s">
        <v>82</v>
      </c>
      <c r="E3537" t="s">
        <v>141</v>
      </c>
      <c r="F3537" t="s">
        <v>10184</v>
      </c>
      <c r="G3537" t="s">
        <v>134</v>
      </c>
      <c r="H3537" t="s">
        <v>135</v>
      </c>
      <c r="I3537" t="s">
        <v>136</v>
      </c>
      <c r="J3537" t="s">
        <v>137</v>
      </c>
      <c r="K3537" t="s">
        <v>138</v>
      </c>
      <c r="L3537" t="s">
        <v>10185</v>
      </c>
      <c r="M3537" t="s">
        <v>10186</v>
      </c>
      <c r="N3537">
        <v>1.1261111109999999</v>
      </c>
      <c r="O3537">
        <v>0</v>
      </c>
      <c r="P3537">
        <v>782</v>
      </c>
      <c r="Q3537">
        <v>0</v>
      </c>
      <c r="R3537">
        <v>0</v>
      </c>
      <c r="S3537">
        <v>2</v>
      </c>
      <c r="T3537">
        <v>546</v>
      </c>
      <c r="U3537">
        <v>1</v>
      </c>
      <c r="V3537">
        <v>8</v>
      </c>
      <c r="W3537">
        <v>0</v>
      </c>
      <c r="X3537">
        <v>208.49732743843765</v>
      </c>
      <c r="Y3537">
        <v>0</v>
      </c>
      <c r="Z3537">
        <v>0</v>
      </c>
      <c r="AA3537">
        <v>6.594107228493824</v>
      </c>
      <c r="AB3537">
        <v>645.0244759595289</v>
      </c>
      <c r="AC3537">
        <v>113.93396178553</v>
      </c>
      <c r="AD3537">
        <v>477.40298616891835</v>
      </c>
      <c r="AE3537">
        <v>1451.4528585809087</v>
      </c>
    </row>
    <row r="3538" spans="1:31" x14ac:dyDescent="0.3">
      <c r="A3538">
        <v>2580470</v>
      </c>
      <c r="B3538">
        <v>1</v>
      </c>
      <c r="C3538" t="s">
        <v>80</v>
      </c>
      <c r="D3538" t="s">
        <v>88</v>
      </c>
      <c r="E3538" t="s">
        <v>147</v>
      </c>
      <c r="F3538" t="s">
        <v>10187</v>
      </c>
      <c r="G3538" t="s">
        <v>149</v>
      </c>
      <c r="H3538" t="s">
        <v>135</v>
      </c>
      <c r="I3538" t="s">
        <v>136</v>
      </c>
      <c r="J3538" t="s">
        <v>137</v>
      </c>
      <c r="K3538" t="s">
        <v>138</v>
      </c>
      <c r="L3538" t="s">
        <v>10188</v>
      </c>
      <c r="M3538" t="s">
        <v>10189</v>
      </c>
      <c r="N3538">
        <v>4.9480555549999998</v>
      </c>
      <c r="O3538">
        <v>0</v>
      </c>
      <c r="P3538">
        <v>0</v>
      </c>
      <c r="Q3538">
        <v>0</v>
      </c>
      <c r="R3538">
        <v>0</v>
      </c>
      <c r="S3538">
        <v>15</v>
      </c>
      <c r="T3538">
        <v>83</v>
      </c>
      <c r="U3538">
        <v>7</v>
      </c>
      <c r="V3538">
        <v>3</v>
      </c>
      <c r="W3538">
        <v>0</v>
      </c>
      <c r="X3538">
        <v>0</v>
      </c>
      <c r="Y3538">
        <v>0</v>
      </c>
      <c r="Z3538">
        <v>0</v>
      </c>
      <c r="AA3538">
        <v>1543.5030141375457</v>
      </c>
      <c r="AB3538">
        <v>1060.278888532772</v>
      </c>
      <c r="AC3538">
        <v>3523.6911981262533</v>
      </c>
      <c r="AD3538">
        <v>684.09978975184754</v>
      </c>
      <c r="AE3538">
        <v>6811.5728905484184</v>
      </c>
    </row>
    <row r="3539" spans="1:31" x14ac:dyDescent="0.3">
      <c r="A3539">
        <v>2581097</v>
      </c>
      <c r="B3539">
        <v>1</v>
      </c>
      <c r="C3539" t="s">
        <v>81</v>
      </c>
      <c r="D3539" t="s">
        <v>126</v>
      </c>
      <c r="E3539" t="s">
        <v>147</v>
      </c>
      <c r="F3539" t="s">
        <v>10190</v>
      </c>
      <c r="G3539" t="s">
        <v>134</v>
      </c>
      <c r="H3539" t="s">
        <v>135</v>
      </c>
      <c r="I3539" t="s">
        <v>136</v>
      </c>
      <c r="J3539" t="s">
        <v>137</v>
      </c>
      <c r="K3539" t="s">
        <v>138</v>
      </c>
      <c r="L3539" t="s">
        <v>10191</v>
      </c>
      <c r="M3539" t="s">
        <v>10192</v>
      </c>
      <c r="N3539">
        <v>1.7041666660000001</v>
      </c>
      <c r="O3539">
        <v>15</v>
      </c>
      <c r="P3539">
        <v>1652</v>
      </c>
      <c r="Q3539">
        <v>72</v>
      </c>
      <c r="R3539">
        <v>544</v>
      </c>
      <c r="S3539">
        <v>13</v>
      </c>
      <c r="T3539">
        <v>93</v>
      </c>
      <c r="U3539">
        <v>0</v>
      </c>
      <c r="V3539">
        <v>0</v>
      </c>
      <c r="W3539">
        <v>5.4071259627158321</v>
      </c>
      <c r="X3539">
        <v>285.94782728024671</v>
      </c>
      <c r="Y3539">
        <v>1170.6111172047297</v>
      </c>
      <c r="Z3539">
        <v>485.58174261175549</v>
      </c>
      <c r="AA3539">
        <v>173.01340865545001</v>
      </c>
      <c r="AB3539">
        <v>93.73698593874073</v>
      </c>
      <c r="AC3539">
        <v>0</v>
      </c>
      <c r="AD3539">
        <v>0</v>
      </c>
      <c r="AE3539">
        <v>2214.2982076536387</v>
      </c>
    </row>
    <row r="3540" spans="1:31" x14ac:dyDescent="0.3">
      <c r="A3540">
        <v>2580954</v>
      </c>
      <c r="B3540">
        <v>1</v>
      </c>
      <c r="C3540" t="s">
        <v>80</v>
      </c>
      <c r="D3540" t="s">
        <v>93</v>
      </c>
      <c r="E3540" t="s">
        <v>171</v>
      </c>
      <c r="F3540" t="s">
        <v>10193</v>
      </c>
      <c r="G3540" t="s">
        <v>229</v>
      </c>
      <c r="H3540" t="s">
        <v>157</v>
      </c>
      <c r="I3540" t="s">
        <v>136</v>
      </c>
      <c r="J3540" t="s">
        <v>137</v>
      </c>
      <c r="K3540" t="s">
        <v>138</v>
      </c>
      <c r="L3540" t="s">
        <v>10194</v>
      </c>
      <c r="M3540" t="s">
        <v>10195</v>
      </c>
      <c r="N3540">
        <v>6.0755555550000002</v>
      </c>
      <c r="O3540">
        <v>0</v>
      </c>
      <c r="P3540">
        <v>0</v>
      </c>
      <c r="Q3540">
        <v>0</v>
      </c>
      <c r="R3540">
        <v>3</v>
      </c>
      <c r="S3540">
        <v>0</v>
      </c>
      <c r="T3540">
        <v>1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49.99647458205461</v>
      </c>
      <c r="AA3540">
        <v>0</v>
      </c>
      <c r="AB3540">
        <v>12.290986606204443</v>
      </c>
      <c r="AC3540">
        <v>0</v>
      </c>
      <c r="AD3540">
        <v>0</v>
      </c>
      <c r="AE3540">
        <v>62.287461188259051</v>
      </c>
    </row>
    <row r="3541" spans="1:31" x14ac:dyDescent="0.3">
      <c r="A3541">
        <v>2581303</v>
      </c>
      <c r="B3541">
        <v>1</v>
      </c>
      <c r="C3541" t="s">
        <v>80</v>
      </c>
      <c r="D3541" t="s">
        <v>107</v>
      </c>
      <c r="E3541" t="s">
        <v>147</v>
      </c>
      <c r="F3541" t="s">
        <v>6300</v>
      </c>
      <c r="G3541" t="s">
        <v>1084</v>
      </c>
      <c r="H3541" t="s">
        <v>135</v>
      </c>
      <c r="I3541" t="s">
        <v>136</v>
      </c>
      <c r="J3541" t="s">
        <v>137</v>
      </c>
      <c r="K3541" t="s">
        <v>138</v>
      </c>
      <c r="L3541" t="s">
        <v>10196</v>
      </c>
      <c r="M3541" t="s">
        <v>10197</v>
      </c>
      <c r="N3541">
        <v>3.1477777769999999</v>
      </c>
      <c r="O3541">
        <v>2</v>
      </c>
      <c r="P3541">
        <v>528</v>
      </c>
      <c r="Q3541">
        <v>5</v>
      </c>
      <c r="R3541">
        <v>11</v>
      </c>
      <c r="S3541">
        <v>10</v>
      </c>
      <c r="T3541">
        <v>47</v>
      </c>
      <c r="U3541">
        <v>0</v>
      </c>
      <c r="V3541">
        <v>0</v>
      </c>
      <c r="W3541">
        <v>1.1594538378984165</v>
      </c>
      <c r="X3541">
        <v>258.3882513283657</v>
      </c>
      <c r="Y3541">
        <v>2601.0751043813948</v>
      </c>
      <c r="Z3541">
        <v>9.908528673339001</v>
      </c>
      <c r="AA3541">
        <v>284.71097760450186</v>
      </c>
      <c r="AB3541">
        <v>68.06290269160634</v>
      </c>
      <c r="AC3541">
        <v>0</v>
      </c>
      <c r="AD3541">
        <v>0</v>
      </c>
      <c r="AE3541">
        <v>3223.3052185171059</v>
      </c>
    </row>
    <row r="3542" spans="1:31" x14ac:dyDescent="0.3">
      <c r="A3542">
        <v>2581129</v>
      </c>
      <c r="B3542">
        <v>1</v>
      </c>
      <c r="C3542" t="s">
        <v>81</v>
      </c>
      <c r="D3542" t="s">
        <v>114</v>
      </c>
      <c r="E3542" t="s">
        <v>184</v>
      </c>
      <c r="F3542" t="s">
        <v>10198</v>
      </c>
      <c r="G3542" t="s">
        <v>149</v>
      </c>
      <c r="H3542" t="s">
        <v>135</v>
      </c>
      <c r="I3542" t="s">
        <v>136</v>
      </c>
      <c r="J3542" t="s">
        <v>137</v>
      </c>
      <c r="K3542" t="s">
        <v>138</v>
      </c>
      <c r="L3542" t="s">
        <v>10199</v>
      </c>
      <c r="M3542" t="s">
        <v>10200</v>
      </c>
      <c r="N3542">
        <v>3.9874999999999998</v>
      </c>
      <c r="O3542">
        <v>0</v>
      </c>
      <c r="P3542">
        <v>60</v>
      </c>
      <c r="Q3542">
        <v>0</v>
      </c>
      <c r="R3542">
        <v>0</v>
      </c>
      <c r="S3542">
        <v>0</v>
      </c>
      <c r="T3542">
        <v>5</v>
      </c>
      <c r="U3542">
        <v>0</v>
      </c>
      <c r="V3542">
        <v>0</v>
      </c>
      <c r="W3542">
        <v>0</v>
      </c>
      <c r="X3542">
        <v>14.753160700185534</v>
      </c>
      <c r="Y3542">
        <v>0</v>
      </c>
      <c r="Z3542">
        <v>0</v>
      </c>
      <c r="AA3542">
        <v>0</v>
      </c>
      <c r="AB3542">
        <v>0.13366992854788834</v>
      </c>
      <c r="AC3542">
        <v>0</v>
      </c>
      <c r="AD3542">
        <v>0</v>
      </c>
      <c r="AE3542">
        <v>14.886830628733422</v>
      </c>
    </row>
    <row r="3543" spans="1:31" x14ac:dyDescent="0.3">
      <c r="A3543">
        <v>2580774</v>
      </c>
      <c r="B3543">
        <v>1</v>
      </c>
      <c r="C3543" t="s">
        <v>80</v>
      </c>
      <c r="D3543" t="s">
        <v>107</v>
      </c>
      <c r="E3543" t="s">
        <v>184</v>
      </c>
      <c r="F3543" t="s">
        <v>10201</v>
      </c>
      <c r="G3543" t="s">
        <v>134</v>
      </c>
      <c r="H3543" t="s">
        <v>135</v>
      </c>
      <c r="I3543" t="s">
        <v>136</v>
      </c>
      <c r="J3543" t="s">
        <v>137</v>
      </c>
      <c r="K3543" t="s">
        <v>138</v>
      </c>
      <c r="L3543" t="s">
        <v>10202</v>
      </c>
      <c r="M3543" t="s">
        <v>10203</v>
      </c>
      <c r="N3543">
        <v>1.0961111109999999</v>
      </c>
      <c r="O3543">
        <v>0</v>
      </c>
      <c r="P3543">
        <v>1068</v>
      </c>
      <c r="Q3543">
        <v>0</v>
      </c>
      <c r="R3543">
        <v>1</v>
      </c>
      <c r="S3543">
        <v>0</v>
      </c>
      <c r="T3543">
        <v>47</v>
      </c>
      <c r="U3543">
        <v>0</v>
      </c>
      <c r="V3543">
        <v>0</v>
      </c>
      <c r="W3543">
        <v>0</v>
      </c>
      <c r="X3543">
        <v>139.30875004883944</v>
      </c>
      <c r="Y3543">
        <v>0</v>
      </c>
      <c r="Z3543">
        <v>6.9689628190416669E-4</v>
      </c>
      <c r="AA3543">
        <v>0</v>
      </c>
      <c r="AB3543">
        <v>122.42281030931134</v>
      </c>
      <c r="AC3543">
        <v>0</v>
      </c>
      <c r="AD3543">
        <v>0</v>
      </c>
      <c r="AE3543">
        <v>261.73225725443268</v>
      </c>
    </row>
    <row r="3544" spans="1:31" x14ac:dyDescent="0.3">
      <c r="A3544">
        <v>2580442</v>
      </c>
      <c r="B3544">
        <v>1</v>
      </c>
      <c r="C3544" t="s">
        <v>80</v>
      </c>
      <c r="D3544" t="s">
        <v>109</v>
      </c>
      <c r="E3544" t="s">
        <v>141</v>
      </c>
      <c r="F3544" t="s">
        <v>10204</v>
      </c>
      <c r="G3544" t="s">
        <v>134</v>
      </c>
      <c r="H3544" t="s">
        <v>135</v>
      </c>
      <c r="I3544" t="s">
        <v>136</v>
      </c>
      <c r="J3544" t="s">
        <v>137</v>
      </c>
      <c r="K3544" t="s">
        <v>138</v>
      </c>
      <c r="L3544" t="s">
        <v>10205</v>
      </c>
      <c r="M3544" t="s">
        <v>10206</v>
      </c>
      <c r="N3544">
        <v>1.613611111</v>
      </c>
      <c r="O3544">
        <v>0</v>
      </c>
      <c r="P3544">
        <v>836</v>
      </c>
      <c r="Q3544">
        <v>2</v>
      </c>
      <c r="R3544">
        <v>28</v>
      </c>
      <c r="S3544">
        <v>2</v>
      </c>
      <c r="T3544">
        <v>136</v>
      </c>
      <c r="U3544">
        <v>0</v>
      </c>
      <c r="V3544">
        <v>0</v>
      </c>
      <c r="W3544">
        <v>0</v>
      </c>
      <c r="X3544">
        <v>128.91249323000682</v>
      </c>
      <c r="Y3544">
        <v>0.70564692669761997</v>
      </c>
      <c r="Z3544">
        <v>5.985146086987287</v>
      </c>
      <c r="AA3544">
        <v>0.44234524762890925</v>
      </c>
      <c r="AB3544">
        <v>33.540003283935796</v>
      </c>
      <c r="AC3544">
        <v>0</v>
      </c>
      <c r="AD3544">
        <v>0</v>
      </c>
      <c r="AE3544">
        <v>169.58563477525644</v>
      </c>
    </row>
    <row r="3545" spans="1:31" x14ac:dyDescent="0.3">
      <c r="A3545">
        <v>2580582</v>
      </c>
      <c r="B3545">
        <v>1</v>
      </c>
      <c r="C3545" t="s">
        <v>80</v>
      </c>
      <c r="D3545" t="s">
        <v>106</v>
      </c>
      <c r="E3545" t="s">
        <v>175</v>
      </c>
      <c r="F3545" t="s">
        <v>10116</v>
      </c>
      <c r="G3545" t="s">
        <v>177</v>
      </c>
      <c r="H3545" t="s">
        <v>157</v>
      </c>
      <c r="I3545" t="s">
        <v>136</v>
      </c>
      <c r="J3545" t="s">
        <v>137</v>
      </c>
      <c r="K3545" t="s">
        <v>138</v>
      </c>
      <c r="L3545" t="s">
        <v>10207</v>
      </c>
      <c r="M3545" t="s">
        <v>10208</v>
      </c>
      <c r="N3545">
        <v>4.1811111109999999</v>
      </c>
      <c r="O3545">
        <v>0</v>
      </c>
      <c r="P3545">
        <v>38</v>
      </c>
      <c r="Q3545">
        <v>0</v>
      </c>
      <c r="R3545">
        <v>4</v>
      </c>
      <c r="S3545">
        <v>0</v>
      </c>
      <c r="T3545">
        <v>8</v>
      </c>
      <c r="U3545">
        <v>0</v>
      </c>
      <c r="V3545">
        <v>0</v>
      </c>
      <c r="W3545">
        <v>0</v>
      </c>
      <c r="X3545">
        <v>22.772595420846553</v>
      </c>
      <c r="Y3545">
        <v>0</v>
      </c>
      <c r="Z3545">
        <v>79.25728936088494</v>
      </c>
      <c r="AA3545">
        <v>0</v>
      </c>
      <c r="AB3545">
        <v>27.885907836546668</v>
      </c>
      <c r="AC3545">
        <v>0</v>
      </c>
      <c r="AD3545">
        <v>0</v>
      </c>
      <c r="AE3545">
        <v>129.91579261827818</v>
      </c>
    </row>
    <row r="3546" spans="1:31" x14ac:dyDescent="0.3">
      <c r="A3546">
        <v>2580605</v>
      </c>
      <c r="B3546">
        <v>1</v>
      </c>
      <c r="C3546" t="s">
        <v>80</v>
      </c>
      <c r="D3546" t="s">
        <v>86</v>
      </c>
      <c r="E3546" t="s">
        <v>184</v>
      </c>
      <c r="F3546" t="s">
        <v>2018</v>
      </c>
      <c r="G3546" t="s">
        <v>134</v>
      </c>
      <c r="H3546" t="s">
        <v>135</v>
      </c>
      <c r="I3546" t="s">
        <v>136</v>
      </c>
      <c r="J3546" t="s">
        <v>137</v>
      </c>
      <c r="K3546" t="s">
        <v>138</v>
      </c>
      <c r="L3546" t="s">
        <v>10209</v>
      </c>
      <c r="M3546" t="s">
        <v>10210</v>
      </c>
      <c r="N3546">
        <v>0.33472222200000001</v>
      </c>
      <c r="O3546">
        <v>1</v>
      </c>
      <c r="P3546">
        <v>751</v>
      </c>
      <c r="Q3546">
        <v>0</v>
      </c>
      <c r="R3546">
        <v>1</v>
      </c>
      <c r="S3546">
        <v>4</v>
      </c>
      <c r="T3546">
        <v>57</v>
      </c>
      <c r="U3546">
        <v>0</v>
      </c>
      <c r="V3546">
        <v>0</v>
      </c>
      <c r="W3546">
        <v>6.96857902E-2</v>
      </c>
      <c r="X3546">
        <v>73.458737162554328</v>
      </c>
      <c r="Y3546">
        <v>0</v>
      </c>
      <c r="Z3546">
        <v>5.1793743678625007E-2</v>
      </c>
      <c r="AA3546">
        <v>119.40103280686833</v>
      </c>
      <c r="AB3546">
        <v>26.773387147997635</v>
      </c>
      <c r="AC3546">
        <v>0</v>
      </c>
      <c r="AD3546">
        <v>0</v>
      </c>
      <c r="AE3546">
        <v>219.75463665129891</v>
      </c>
    </row>
    <row r="3547" spans="1:31" x14ac:dyDescent="0.3">
      <c r="A3547">
        <v>2580728</v>
      </c>
      <c r="B3547">
        <v>1</v>
      </c>
      <c r="C3547" t="s">
        <v>80</v>
      </c>
      <c r="D3547" t="s">
        <v>103</v>
      </c>
      <c r="E3547" t="s">
        <v>155</v>
      </c>
      <c r="F3547" t="s">
        <v>3750</v>
      </c>
      <c r="G3547" t="s">
        <v>301</v>
      </c>
      <c r="H3547" t="s">
        <v>157</v>
      </c>
      <c r="I3547" t="s">
        <v>136</v>
      </c>
      <c r="J3547" t="s">
        <v>137</v>
      </c>
      <c r="K3547" t="s">
        <v>144</v>
      </c>
      <c r="L3547" t="s">
        <v>10211</v>
      </c>
      <c r="M3547" t="s">
        <v>10212</v>
      </c>
      <c r="N3547">
        <v>6.369722222</v>
      </c>
      <c r="O3547">
        <v>0</v>
      </c>
      <c r="P3547">
        <v>117</v>
      </c>
      <c r="Q3547">
        <v>0</v>
      </c>
      <c r="R3547">
        <v>18</v>
      </c>
      <c r="S3547">
        <v>0</v>
      </c>
      <c r="T3547">
        <v>17</v>
      </c>
      <c r="U3547">
        <v>0</v>
      </c>
      <c r="V3547">
        <v>0</v>
      </c>
      <c r="W3547">
        <v>0</v>
      </c>
      <c r="X3547">
        <v>171.37128656987539</v>
      </c>
      <c r="Y3547">
        <v>0</v>
      </c>
      <c r="Z3547">
        <v>460.8064348855587</v>
      </c>
      <c r="AA3547">
        <v>0</v>
      </c>
      <c r="AB3547">
        <v>159.90501091341741</v>
      </c>
      <c r="AC3547">
        <v>0</v>
      </c>
      <c r="AD3547">
        <v>0</v>
      </c>
      <c r="AE3547">
        <v>792.08273236885145</v>
      </c>
    </row>
    <row r="3548" spans="1:31" x14ac:dyDescent="0.3">
      <c r="A3548">
        <v>2581269</v>
      </c>
      <c r="B3548">
        <v>1</v>
      </c>
      <c r="C3548" t="s">
        <v>80</v>
      </c>
      <c r="D3548" t="s">
        <v>84</v>
      </c>
      <c r="E3548" t="s">
        <v>166</v>
      </c>
      <c r="F3548" t="s">
        <v>10213</v>
      </c>
      <c r="G3548" t="s">
        <v>181</v>
      </c>
      <c r="H3548" t="s">
        <v>157</v>
      </c>
      <c r="I3548" t="s">
        <v>136</v>
      </c>
      <c r="J3548" t="s">
        <v>137</v>
      </c>
      <c r="K3548" t="s">
        <v>138</v>
      </c>
      <c r="L3548" t="s">
        <v>10214</v>
      </c>
      <c r="M3548" t="s">
        <v>10215</v>
      </c>
      <c r="N3548">
        <v>3.0375000000000001</v>
      </c>
      <c r="O3548">
        <v>0</v>
      </c>
      <c r="P3548">
        <v>21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13.848998502424056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13.848998502424056</v>
      </c>
    </row>
    <row r="3549" spans="1:31" x14ac:dyDescent="0.3">
      <c r="A3549">
        <v>2581292</v>
      </c>
      <c r="B3549">
        <v>1</v>
      </c>
      <c r="C3549" t="s">
        <v>80</v>
      </c>
      <c r="D3549" t="s">
        <v>97</v>
      </c>
      <c r="E3549" t="s">
        <v>155</v>
      </c>
      <c r="F3549" t="s">
        <v>2548</v>
      </c>
      <c r="G3549" t="s">
        <v>202</v>
      </c>
      <c r="H3549" t="s">
        <v>157</v>
      </c>
      <c r="I3549" t="s">
        <v>136</v>
      </c>
      <c r="J3549" t="s">
        <v>137</v>
      </c>
      <c r="K3549" t="s">
        <v>138</v>
      </c>
      <c r="L3549" t="s">
        <v>10216</v>
      </c>
      <c r="M3549" t="s">
        <v>10217</v>
      </c>
      <c r="N3549">
        <v>0.37333333299999999</v>
      </c>
      <c r="O3549">
        <v>0</v>
      </c>
      <c r="P3549">
        <v>266</v>
      </c>
      <c r="Q3549">
        <v>0</v>
      </c>
      <c r="R3549">
        <v>6</v>
      </c>
      <c r="S3549">
        <v>0</v>
      </c>
      <c r="T3549">
        <v>32</v>
      </c>
      <c r="U3549">
        <v>0</v>
      </c>
      <c r="V3549">
        <v>0</v>
      </c>
      <c r="W3549">
        <v>0</v>
      </c>
      <c r="X3549">
        <v>25.765784073705774</v>
      </c>
      <c r="Y3549">
        <v>0</v>
      </c>
      <c r="Z3549">
        <v>2.056013308559967</v>
      </c>
      <c r="AA3549">
        <v>0</v>
      </c>
      <c r="AB3549">
        <v>20.488314071091391</v>
      </c>
      <c r="AC3549">
        <v>0</v>
      </c>
      <c r="AD3549">
        <v>0</v>
      </c>
      <c r="AE3549">
        <v>48.310111453357138</v>
      </c>
    </row>
    <row r="3550" spans="1:31" x14ac:dyDescent="0.3">
      <c r="A3550">
        <v>2581229</v>
      </c>
      <c r="B3550">
        <v>1</v>
      </c>
      <c r="C3550" t="s">
        <v>80</v>
      </c>
      <c r="D3550" t="s">
        <v>91</v>
      </c>
      <c r="E3550" t="s">
        <v>141</v>
      </c>
      <c r="F3550" t="s">
        <v>6303</v>
      </c>
      <c r="G3550" t="s">
        <v>149</v>
      </c>
      <c r="H3550" t="s">
        <v>135</v>
      </c>
      <c r="I3550" t="s">
        <v>136</v>
      </c>
      <c r="J3550" t="s">
        <v>137</v>
      </c>
      <c r="K3550" t="s">
        <v>138</v>
      </c>
      <c r="L3550" t="s">
        <v>10218</v>
      </c>
      <c r="M3550" t="s">
        <v>10219</v>
      </c>
      <c r="N3550">
        <v>1.633888888</v>
      </c>
      <c r="O3550">
        <v>1</v>
      </c>
      <c r="P3550">
        <v>43</v>
      </c>
      <c r="Q3550">
        <v>21</v>
      </c>
      <c r="R3550">
        <v>277</v>
      </c>
      <c r="S3550">
        <v>14</v>
      </c>
      <c r="T3550">
        <v>64</v>
      </c>
      <c r="U3550">
        <v>1</v>
      </c>
      <c r="V3550">
        <v>0</v>
      </c>
      <c r="W3550">
        <v>2.7249693537572073</v>
      </c>
      <c r="X3550">
        <v>20.583197256718403</v>
      </c>
      <c r="Y3550">
        <v>130.82084695556347</v>
      </c>
      <c r="Z3550">
        <v>470.00352080780561</v>
      </c>
      <c r="AA3550">
        <v>470.49922979404994</v>
      </c>
      <c r="AB3550">
        <v>101.3095341968247</v>
      </c>
      <c r="AC3550">
        <v>3.4339996605683849</v>
      </c>
      <c r="AD3550">
        <v>0</v>
      </c>
      <c r="AE3550">
        <v>1199.3752980252877</v>
      </c>
    </row>
    <row r="3551" spans="1:31" x14ac:dyDescent="0.3">
      <c r="A3551">
        <v>2580436</v>
      </c>
      <c r="B3551">
        <v>1</v>
      </c>
      <c r="C3551" t="s">
        <v>80</v>
      </c>
      <c r="D3551" t="s">
        <v>101</v>
      </c>
      <c r="E3551" t="s">
        <v>171</v>
      </c>
      <c r="F3551" t="s">
        <v>10220</v>
      </c>
      <c r="G3551" t="s">
        <v>202</v>
      </c>
      <c r="H3551" t="s">
        <v>157</v>
      </c>
      <c r="I3551" t="s">
        <v>136</v>
      </c>
      <c r="J3551" t="s">
        <v>137</v>
      </c>
      <c r="K3551" t="s">
        <v>138</v>
      </c>
      <c r="L3551" t="s">
        <v>10221</v>
      </c>
      <c r="M3551" t="s">
        <v>10222</v>
      </c>
      <c r="N3551">
        <v>0.63194444400000005</v>
      </c>
      <c r="O3551">
        <v>0</v>
      </c>
      <c r="P3551">
        <v>53</v>
      </c>
      <c r="Q3551">
        <v>0</v>
      </c>
      <c r="R3551">
        <v>0</v>
      </c>
      <c r="S3551">
        <v>0</v>
      </c>
      <c r="T3551">
        <v>3</v>
      </c>
      <c r="U3551">
        <v>0</v>
      </c>
      <c r="V3551">
        <v>0</v>
      </c>
      <c r="W3551">
        <v>0</v>
      </c>
      <c r="X3551">
        <v>4.4754191173554601</v>
      </c>
      <c r="Y3551">
        <v>0</v>
      </c>
      <c r="Z3551">
        <v>0</v>
      </c>
      <c r="AA3551">
        <v>0</v>
      </c>
      <c r="AB3551">
        <v>2.2925906019278419</v>
      </c>
      <c r="AC3551">
        <v>0</v>
      </c>
      <c r="AD3551">
        <v>0</v>
      </c>
      <c r="AE3551">
        <v>6.7680097192833024</v>
      </c>
    </row>
    <row r="3552" spans="1:31" x14ac:dyDescent="0.3">
      <c r="A3552">
        <v>2580588</v>
      </c>
      <c r="B3552">
        <v>1</v>
      </c>
      <c r="C3552" t="s">
        <v>80</v>
      </c>
      <c r="D3552" t="s">
        <v>90</v>
      </c>
      <c r="E3552" t="s">
        <v>171</v>
      </c>
      <c r="F3552" t="s">
        <v>10223</v>
      </c>
      <c r="G3552" t="s">
        <v>10224</v>
      </c>
      <c r="H3552" t="s">
        <v>157</v>
      </c>
      <c r="I3552" t="s">
        <v>136</v>
      </c>
      <c r="J3552" t="s">
        <v>137</v>
      </c>
      <c r="K3552" t="s">
        <v>138</v>
      </c>
      <c r="L3552" t="s">
        <v>10225</v>
      </c>
      <c r="M3552" t="s">
        <v>10226</v>
      </c>
      <c r="N3552">
        <v>2.6436111109999998</v>
      </c>
      <c r="O3552">
        <v>0</v>
      </c>
      <c r="P3552">
        <v>247</v>
      </c>
      <c r="Q3552">
        <v>0</v>
      </c>
      <c r="R3552">
        <v>0</v>
      </c>
      <c r="S3552">
        <v>0</v>
      </c>
      <c r="T3552">
        <v>4</v>
      </c>
      <c r="U3552">
        <v>0</v>
      </c>
      <c r="V3552">
        <v>0</v>
      </c>
      <c r="W3552">
        <v>0</v>
      </c>
      <c r="X3552">
        <v>143.97781818290449</v>
      </c>
      <c r="Y3552">
        <v>0</v>
      </c>
      <c r="Z3552">
        <v>0</v>
      </c>
      <c r="AA3552">
        <v>0</v>
      </c>
      <c r="AB3552">
        <v>12.036237517441242</v>
      </c>
      <c r="AC3552">
        <v>0</v>
      </c>
      <c r="AD3552">
        <v>0</v>
      </c>
      <c r="AE3552">
        <v>156.01405570034572</v>
      </c>
    </row>
    <row r="3553" spans="1:31" x14ac:dyDescent="0.3">
      <c r="A3553">
        <v>2580734</v>
      </c>
      <c r="B3553">
        <v>1</v>
      </c>
      <c r="C3553" t="s">
        <v>80</v>
      </c>
      <c r="D3553" t="s">
        <v>84</v>
      </c>
      <c r="E3553" t="s">
        <v>175</v>
      </c>
      <c r="F3553" t="s">
        <v>10227</v>
      </c>
      <c r="G3553" t="s">
        <v>213</v>
      </c>
      <c r="H3553" t="s">
        <v>157</v>
      </c>
      <c r="I3553" t="s">
        <v>136</v>
      </c>
      <c r="J3553" t="s">
        <v>137</v>
      </c>
      <c r="K3553" t="s">
        <v>138</v>
      </c>
      <c r="L3553" t="s">
        <v>10228</v>
      </c>
      <c r="M3553" t="s">
        <v>10229</v>
      </c>
      <c r="N3553">
        <v>1.8325</v>
      </c>
      <c r="O3553">
        <v>0</v>
      </c>
      <c r="P3553">
        <v>62</v>
      </c>
      <c r="Q3553">
        <v>0</v>
      </c>
      <c r="R3553">
        <v>0</v>
      </c>
      <c r="S3553">
        <v>0</v>
      </c>
      <c r="T3553">
        <v>6</v>
      </c>
      <c r="U3553">
        <v>0</v>
      </c>
      <c r="V3553">
        <v>0</v>
      </c>
      <c r="W3553">
        <v>0</v>
      </c>
      <c r="X3553">
        <v>23.129311838646668</v>
      </c>
      <c r="Y3553">
        <v>0</v>
      </c>
      <c r="Z3553">
        <v>0</v>
      </c>
      <c r="AA3553">
        <v>0</v>
      </c>
      <c r="AB3553">
        <v>6.756346065400388</v>
      </c>
      <c r="AC3553">
        <v>0</v>
      </c>
      <c r="AD3553">
        <v>0</v>
      </c>
      <c r="AE3553">
        <v>29.885657904047058</v>
      </c>
    </row>
    <row r="3554" spans="1:31" x14ac:dyDescent="0.3">
      <c r="A3554">
        <v>2581275</v>
      </c>
      <c r="B3554">
        <v>1</v>
      </c>
      <c r="C3554" t="s">
        <v>81</v>
      </c>
      <c r="D3554" t="s">
        <v>118</v>
      </c>
      <c r="E3554" t="s">
        <v>166</v>
      </c>
      <c r="F3554" t="s">
        <v>10230</v>
      </c>
      <c r="G3554" t="s">
        <v>181</v>
      </c>
      <c r="H3554" t="s">
        <v>157</v>
      </c>
      <c r="I3554" t="s">
        <v>136</v>
      </c>
      <c r="J3554" t="s">
        <v>137</v>
      </c>
      <c r="K3554" t="s">
        <v>138</v>
      </c>
      <c r="L3554" t="s">
        <v>10231</v>
      </c>
      <c r="M3554" t="s">
        <v>10232</v>
      </c>
      <c r="N3554">
        <v>3.5891666660000001</v>
      </c>
      <c r="O3554">
        <v>0</v>
      </c>
      <c r="P3554">
        <v>5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1.2705867937041417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1.2705867937041417</v>
      </c>
    </row>
    <row r="3555" spans="1:31" x14ac:dyDescent="0.3">
      <c r="A3555">
        <v>2580522</v>
      </c>
      <c r="B3555">
        <v>1</v>
      </c>
      <c r="C3555" t="s">
        <v>80</v>
      </c>
      <c r="D3555" t="s">
        <v>100</v>
      </c>
      <c r="E3555" t="s">
        <v>171</v>
      </c>
      <c r="F3555" t="s">
        <v>10233</v>
      </c>
      <c r="G3555" t="s">
        <v>190</v>
      </c>
      <c r="H3555" t="s">
        <v>157</v>
      </c>
      <c r="I3555" t="s">
        <v>136</v>
      </c>
      <c r="J3555" t="s">
        <v>137</v>
      </c>
      <c r="K3555" t="s">
        <v>138</v>
      </c>
      <c r="L3555" t="s">
        <v>10234</v>
      </c>
      <c r="M3555" t="s">
        <v>10235</v>
      </c>
      <c r="N3555">
        <v>1.578888888</v>
      </c>
      <c r="O3555">
        <v>0</v>
      </c>
      <c r="P3555">
        <v>1</v>
      </c>
      <c r="Q3555">
        <v>0</v>
      </c>
      <c r="R3555">
        <v>3</v>
      </c>
      <c r="S3555">
        <v>0</v>
      </c>
      <c r="T3555">
        <v>2</v>
      </c>
      <c r="U3555">
        <v>0</v>
      </c>
      <c r="V3555">
        <v>0</v>
      </c>
      <c r="W3555">
        <v>0</v>
      </c>
      <c r="X3555">
        <v>0.51978676075891328</v>
      </c>
      <c r="Y3555">
        <v>0</v>
      </c>
      <c r="Z3555">
        <v>13.946950818878243</v>
      </c>
      <c r="AA3555">
        <v>0</v>
      </c>
      <c r="AB3555">
        <v>1.6100196313343997</v>
      </c>
      <c r="AC3555">
        <v>0</v>
      </c>
      <c r="AD3555">
        <v>0</v>
      </c>
      <c r="AE3555">
        <v>16.076757210971557</v>
      </c>
    </row>
    <row r="3556" spans="1:31" x14ac:dyDescent="0.3">
      <c r="A3556">
        <v>2580479</v>
      </c>
      <c r="B3556">
        <v>1</v>
      </c>
      <c r="C3556" t="s">
        <v>80</v>
      </c>
      <c r="D3556" t="s">
        <v>110</v>
      </c>
      <c r="E3556" t="s">
        <v>166</v>
      </c>
      <c r="F3556" t="s">
        <v>10236</v>
      </c>
      <c r="G3556" t="s">
        <v>198</v>
      </c>
      <c r="H3556" t="s">
        <v>157</v>
      </c>
      <c r="I3556" t="s">
        <v>136</v>
      </c>
      <c r="J3556" t="s">
        <v>137</v>
      </c>
      <c r="K3556" t="s">
        <v>138</v>
      </c>
      <c r="L3556" t="s">
        <v>10237</v>
      </c>
      <c r="M3556" t="s">
        <v>10238</v>
      </c>
      <c r="N3556">
        <v>1.3233333329999999</v>
      </c>
      <c r="O3556">
        <v>0</v>
      </c>
      <c r="P3556">
        <v>27</v>
      </c>
      <c r="Q3556">
        <v>0</v>
      </c>
      <c r="R3556">
        <v>0</v>
      </c>
      <c r="S3556">
        <v>0</v>
      </c>
      <c r="T3556">
        <v>4</v>
      </c>
      <c r="U3556">
        <v>0</v>
      </c>
      <c r="V3556">
        <v>0</v>
      </c>
      <c r="W3556">
        <v>0</v>
      </c>
      <c r="X3556">
        <v>8.8816125602271843</v>
      </c>
      <c r="Y3556">
        <v>0</v>
      </c>
      <c r="Z3556">
        <v>0</v>
      </c>
      <c r="AA3556">
        <v>0</v>
      </c>
      <c r="AB3556">
        <v>6.0392225901104624</v>
      </c>
      <c r="AC3556">
        <v>0</v>
      </c>
      <c r="AD3556">
        <v>0</v>
      </c>
      <c r="AE3556">
        <v>14.920835150337647</v>
      </c>
    </row>
    <row r="3557" spans="1:31" x14ac:dyDescent="0.3">
      <c r="A3557">
        <v>2580645</v>
      </c>
      <c r="B3557">
        <v>1</v>
      </c>
      <c r="C3557" t="s">
        <v>80</v>
      </c>
      <c r="D3557" t="s">
        <v>84</v>
      </c>
      <c r="E3557" t="s">
        <v>171</v>
      </c>
      <c r="F3557" t="s">
        <v>10239</v>
      </c>
      <c r="G3557" t="s">
        <v>301</v>
      </c>
      <c r="H3557" t="s">
        <v>157</v>
      </c>
      <c r="I3557" t="s">
        <v>136</v>
      </c>
      <c r="J3557" t="s">
        <v>137</v>
      </c>
      <c r="K3557" t="s">
        <v>144</v>
      </c>
      <c r="L3557" t="s">
        <v>10240</v>
      </c>
      <c r="M3557" t="s">
        <v>10241</v>
      </c>
      <c r="N3557">
        <v>2.2463888879999998</v>
      </c>
      <c r="O3557">
        <v>0</v>
      </c>
      <c r="P3557">
        <v>56</v>
      </c>
      <c r="Q3557">
        <v>0</v>
      </c>
      <c r="R3557">
        <v>20</v>
      </c>
      <c r="S3557">
        <v>0</v>
      </c>
      <c r="T3557">
        <v>8</v>
      </c>
      <c r="U3557">
        <v>0</v>
      </c>
      <c r="V3557">
        <v>0</v>
      </c>
      <c r="W3557">
        <v>0</v>
      </c>
      <c r="X3557">
        <v>27.849714516939223</v>
      </c>
      <c r="Y3557">
        <v>0</v>
      </c>
      <c r="Z3557">
        <v>17.757414748082919</v>
      </c>
      <c r="AA3557">
        <v>0</v>
      </c>
      <c r="AB3557">
        <v>19.412786900671492</v>
      </c>
      <c r="AC3557">
        <v>0</v>
      </c>
      <c r="AD3557">
        <v>0</v>
      </c>
      <c r="AE3557">
        <v>65.01991616569363</v>
      </c>
    </row>
    <row r="3558" spans="1:31" x14ac:dyDescent="0.3">
      <c r="A3558">
        <v>2581020</v>
      </c>
      <c r="B3558">
        <v>1</v>
      </c>
      <c r="C3558" t="s">
        <v>81</v>
      </c>
      <c r="D3558" t="s">
        <v>128</v>
      </c>
      <c r="E3558" t="s">
        <v>166</v>
      </c>
      <c r="F3558" t="s">
        <v>10242</v>
      </c>
      <c r="G3558" t="s">
        <v>311</v>
      </c>
      <c r="H3558" t="s">
        <v>157</v>
      </c>
      <c r="I3558" t="s">
        <v>136</v>
      </c>
      <c r="J3558" t="s">
        <v>137</v>
      </c>
      <c r="K3558" t="s">
        <v>138</v>
      </c>
      <c r="L3558" t="s">
        <v>10243</v>
      </c>
      <c r="M3558" t="s">
        <v>10244</v>
      </c>
      <c r="N3558">
        <v>3.2316666660000002</v>
      </c>
      <c r="O3558">
        <v>0</v>
      </c>
      <c r="P3558">
        <v>22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32.169212032825875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32.169212032825875</v>
      </c>
    </row>
    <row r="3559" spans="1:31" x14ac:dyDescent="0.3">
      <c r="A3559">
        <v>2580708</v>
      </c>
      <c r="B3559">
        <v>1</v>
      </c>
      <c r="C3559" t="s">
        <v>80</v>
      </c>
      <c r="D3559" t="s">
        <v>93</v>
      </c>
      <c r="E3559" t="s">
        <v>155</v>
      </c>
      <c r="F3559" t="s">
        <v>10245</v>
      </c>
      <c r="G3559" t="s">
        <v>301</v>
      </c>
      <c r="H3559" t="s">
        <v>157</v>
      </c>
      <c r="I3559" t="s">
        <v>136</v>
      </c>
      <c r="J3559" t="s">
        <v>137</v>
      </c>
      <c r="K3559" t="s">
        <v>144</v>
      </c>
      <c r="L3559" t="s">
        <v>10246</v>
      </c>
      <c r="M3559" t="s">
        <v>10247</v>
      </c>
      <c r="N3559">
        <v>0.54027777700000001</v>
      </c>
      <c r="O3559">
        <v>0</v>
      </c>
      <c r="P3559">
        <v>25</v>
      </c>
      <c r="Q3559">
        <v>0</v>
      </c>
      <c r="R3559">
        <v>19</v>
      </c>
      <c r="S3559">
        <v>0</v>
      </c>
      <c r="T3559">
        <v>6</v>
      </c>
      <c r="U3559">
        <v>0</v>
      </c>
      <c r="V3559">
        <v>0</v>
      </c>
      <c r="W3559">
        <v>0</v>
      </c>
      <c r="X3559">
        <v>2.757033997509108</v>
      </c>
      <c r="Y3559">
        <v>0</v>
      </c>
      <c r="Z3559">
        <v>23.313267457306626</v>
      </c>
      <c r="AA3559">
        <v>0</v>
      </c>
      <c r="AB3559">
        <v>0.81513545294125422</v>
      </c>
      <c r="AC3559">
        <v>0</v>
      </c>
      <c r="AD3559">
        <v>0</v>
      </c>
      <c r="AE3559">
        <v>26.88543690775699</v>
      </c>
    </row>
    <row r="3560" spans="1:31" x14ac:dyDescent="0.3">
      <c r="A3560">
        <v>2580459</v>
      </c>
      <c r="B3560">
        <v>1</v>
      </c>
      <c r="C3560" t="s">
        <v>81</v>
      </c>
      <c r="D3560" t="s">
        <v>127</v>
      </c>
      <c r="E3560" t="s">
        <v>141</v>
      </c>
      <c r="F3560" t="s">
        <v>10248</v>
      </c>
      <c r="G3560" t="s">
        <v>134</v>
      </c>
      <c r="H3560" t="s">
        <v>135</v>
      </c>
      <c r="I3560" t="s">
        <v>136</v>
      </c>
      <c r="J3560" t="s">
        <v>137</v>
      </c>
      <c r="K3560" t="s">
        <v>138</v>
      </c>
      <c r="L3560" t="s">
        <v>10249</v>
      </c>
      <c r="M3560" t="s">
        <v>10250</v>
      </c>
      <c r="N3560">
        <v>0.166944444</v>
      </c>
      <c r="O3560">
        <v>0</v>
      </c>
      <c r="P3560">
        <v>848</v>
      </c>
      <c r="Q3560">
        <v>0</v>
      </c>
      <c r="R3560">
        <v>10</v>
      </c>
      <c r="S3560">
        <v>15</v>
      </c>
      <c r="T3560">
        <v>73</v>
      </c>
      <c r="U3560">
        <v>0</v>
      </c>
      <c r="V3560">
        <v>0</v>
      </c>
      <c r="W3560">
        <v>0</v>
      </c>
      <c r="X3560">
        <v>24.220458081833399</v>
      </c>
      <c r="Y3560">
        <v>0</v>
      </c>
      <c r="Z3560">
        <v>0.46965693890946086</v>
      </c>
      <c r="AA3560">
        <v>275.4453914462631</v>
      </c>
      <c r="AB3560">
        <v>9.4199280844946376</v>
      </c>
      <c r="AC3560">
        <v>0</v>
      </c>
      <c r="AD3560">
        <v>0</v>
      </c>
      <c r="AE3560">
        <v>309.55543455150058</v>
      </c>
    </row>
    <row r="3561" spans="1:31" x14ac:dyDescent="0.3">
      <c r="A3561">
        <v>2580602</v>
      </c>
      <c r="B3561">
        <v>1</v>
      </c>
      <c r="C3561" t="s">
        <v>80</v>
      </c>
      <c r="D3561" t="s">
        <v>83</v>
      </c>
      <c r="E3561" t="s">
        <v>171</v>
      </c>
      <c r="F3561" t="s">
        <v>10251</v>
      </c>
      <c r="G3561" t="s">
        <v>301</v>
      </c>
      <c r="H3561" t="s">
        <v>157</v>
      </c>
      <c r="I3561" t="s">
        <v>136</v>
      </c>
      <c r="J3561" t="s">
        <v>137</v>
      </c>
      <c r="K3561" t="s">
        <v>144</v>
      </c>
      <c r="L3561" t="s">
        <v>10252</v>
      </c>
      <c r="M3561" t="s">
        <v>10253</v>
      </c>
      <c r="N3561">
        <v>5.1574999999999998</v>
      </c>
      <c r="O3561">
        <v>0</v>
      </c>
      <c r="P3561">
        <v>28</v>
      </c>
      <c r="Q3561">
        <v>0</v>
      </c>
      <c r="R3561">
        <v>0</v>
      </c>
      <c r="S3561">
        <v>0</v>
      </c>
      <c r="T3561">
        <v>15</v>
      </c>
      <c r="U3561">
        <v>0</v>
      </c>
      <c r="V3561">
        <v>0</v>
      </c>
      <c r="W3561">
        <v>0</v>
      </c>
      <c r="X3561">
        <v>38.028512814216185</v>
      </c>
      <c r="Y3561">
        <v>0</v>
      </c>
      <c r="Z3561">
        <v>0</v>
      </c>
      <c r="AA3561">
        <v>0</v>
      </c>
      <c r="AB3561">
        <v>98.631149140340767</v>
      </c>
      <c r="AC3561">
        <v>0</v>
      </c>
      <c r="AD3561">
        <v>0</v>
      </c>
      <c r="AE3561">
        <v>136.65966195455695</v>
      </c>
    </row>
    <row r="3562" spans="1:31" x14ac:dyDescent="0.3">
      <c r="A3562">
        <v>2581249</v>
      </c>
      <c r="B3562">
        <v>1</v>
      </c>
      <c r="C3562" t="s">
        <v>81</v>
      </c>
      <c r="D3562" t="s">
        <v>121</v>
      </c>
      <c r="E3562" t="s">
        <v>184</v>
      </c>
      <c r="F3562" t="s">
        <v>10254</v>
      </c>
      <c r="G3562" t="s">
        <v>134</v>
      </c>
      <c r="H3562" t="s">
        <v>135</v>
      </c>
      <c r="I3562" t="s">
        <v>136</v>
      </c>
      <c r="J3562" t="s">
        <v>137</v>
      </c>
      <c r="K3562" t="s">
        <v>138</v>
      </c>
      <c r="L3562" t="s">
        <v>10255</v>
      </c>
      <c r="M3562" t="s">
        <v>10256</v>
      </c>
      <c r="N3562">
        <v>0.81166666600000004</v>
      </c>
      <c r="O3562">
        <v>1</v>
      </c>
      <c r="P3562">
        <v>1107</v>
      </c>
      <c r="Q3562">
        <v>0</v>
      </c>
      <c r="R3562">
        <v>171</v>
      </c>
      <c r="S3562">
        <v>0</v>
      </c>
      <c r="T3562">
        <v>357</v>
      </c>
      <c r="U3562">
        <v>0</v>
      </c>
      <c r="V3562">
        <v>0</v>
      </c>
      <c r="W3562">
        <v>0.19346339928</v>
      </c>
      <c r="X3562">
        <v>142.75273503012488</v>
      </c>
      <c r="Y3562">
        <v>0</v>
      </c>
      <c r="Z3562">
        <v>27.527044391002569</v>
      </c>
      <c r="AA3562">
        <v>0</v>
      </c>
      <c r="AB3562">
        <v>169.98768866315064</v>
      </c>
      <c r="AC3562">
        <v>0</v>
      </c>
      <c r="AD3562">
        <v>0</v>
      </c>
      <c r="AE3562">
        <v>340.46093148355806</v>
      </c>
    </row>
    <row r="3563" spans="1:31" x14ac:dyDescent="0.3">
      <c r="A3563">
        <v>2580963</v>
      </c>
      <c r="B3563">
        <v>1</v>
      </c>
      <c r="C3563" t="s">
        <v>80</v>
      </c>
      <c r="D3563" t="s">
        <v>83</v>
      </c>
      <c r="E3563" t="s">
        <v>184</v>
      </c>
      <c r="F3563" t="s">
        <v>10257</v>
      </c>
      <c r="G3563" t="s">
        <v>149</v>
      </c>
      <c r="H3563" t="s">
        <v>135</v>
      </c>
      <c r="I3563" t="s">
        <v>136</v>
      </c>
      <c r="J3563" t="s">
        <v>137</v>
      </c>
      <c r="K3563" t="s">
        <v>138</v>
      </c>
      <c r="L3563" t="s">
        <v>10258</v>
      </c>
      <c r="M3563" t="s">
        <v>10259</v>
      </c>
      <c r="N3563">
        <v>3.619722222</v>
      </c>
      <c r="O3563">
        <v>0</v>
      </c>
      <c r="P3563">
        <v>2</v>
      </c>
      <c r="Q3563">
        <v>0</v>
      </c>
      <c r="R3563">
        <v>1</v>
      </c>
      <c r="S3563">
        <v>0</v>
      </c>
      <c r="T3563">
        <v>19</v>
      </c>
      <c r="U3563">
        <v>0</v>
      </c>
      <c r="V3563">
        <v>0</v>
      </c>
      <c r="W3563">
        <v>0</v>
      </c>
      <c r="X3563">
        <v>1.6464576700000002</v>
      </c>
      <c r="Y3563">
        <v>0</v>
      </c>
      <c r="Z3563">
        <v>0</v>
      </c>
      <c r="AA3563">
        <v>0</v>
      </c>
      <c r="AB3563">
        <v>333.12042343941118</v>
      </c>
      <c r="AC3563">
        <v>0</v>
      </c>
      <c r="AD3563">
        <v>0</v>
      </c>
      <c r="AE3563">
        <v>334.7668811094112</v>
      </c>
    </row>
    <row r="3564" spans="1:31" x14ac:dyDescent="0.3">
      <c r="A3564">
        <v>2581295</v>
      </c>
      <c r="B3564">
        <v>1</v>
      </c>
      <c r="C3564" t="s">
        <v>81</v>
      </c>
      <c r="D3564" t="s">
        <v>118</v>
      </c>
      <c r="E3564" t="s">
        <v>184</v>
      </c>
      <c r="F3564" t="s">
        <v>10260</v>
      </c>
      <c r="G3564" t="s">
        <v>134</v>
      </c>
      <c r="H3564" t="s">
        <v>135</v>
      </c>
      <c r="I3564" t="s">
        <v>136</v>
      </c>
      <c r="J3564" t="s">
        <v>137</v>
      </c>
      <c r="K3564" t="s">
        <v>138</v>
      </c>
      <c r="L3564" t="s">
        <v>10261</v>
      </c>
      <c r="M3564" t="s">
        <v>10262</v>
      </c>
      <c r="N3564">
        <v>2.917777777</v>
      </c>
      <c r="O3564">
        <v>0</v>
      </c>
      <c r="P3564">
        <v>0</v>
      </c>
      <c r="Q3564">
        <v>0</v>
      </c>
      <c r="R3564">
        <v>0</v>
      </c>
      <c r="S3564">
        <v>7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</row>
    <row r="3565" spans="1:31" x14ac:dyDescent="0.3">
      <c r="A3565">
        <v>2580917</v>
      </c>
      <c r="B3565">
        <v>1</v>
      </c>
      <c r="C3565" t="s">
        <v>80</v>
      </c>
      <c r="D3565" t="s">
        <v>106</v>
      </c>
      <c r="E3565" t="s">
        <v>141</v>
      </c>
      <c r="F3565" t="s">
        <v>8752</v>
      </c>
      <c r="G3565" t="s">
        <v>134</v>
      </c>
      <c r="H3565" t="s">
        <v>135</v>
      </c>
      <c r="I3565" t="s">
        <v>136</v>
      </c>
      <c r="J3565" t="s">
        <v>137</v>
      </c>
      <c r="K3565" t="s">
        <v>138</v>
      </c>
      <c r="L3565" t="s">
        <v>10263</v>
      </c>
      <c r="M3565" t="s">
        <v>10264</v>
      </c>
      <c r="N3565">
        <v>5.0327777769999997</v>
      </c>
      <c r="O3565">
        <v>1</v>
      </c>
      <c r="P3565">
        <v>0</v>
      </c>
      <c r="Q3565">
        <v>13</v>
      </c>
      <c r="R3565">
        <v>128</v>
      </c>
      <c r="S3565">
        <v>4</v>
      </c>
      <c r="T3565">
        <v>35</v>
      </c>
      <c r="U3565">
        <v>0</v>
      </c>
      <c r="V3565">
        <v>0</v>
      </c>
      <c r="W3565">
        <v>12.897581611455379</v>
      </c>
      <c r="X3565">
        <v>0</v>
      </c>
      <c r="Y3565">
        <v>526.74411801871247</v>
      </c>
      <c r="Z3565">
        <v>1289.6570019431181</v>
      </c>
      <c r="AA3565">
        <v>509.40894799479372</v>
      </c>
      <c r="AB3565">
        <v>352.46150661401322</v>
      </c>
      <c r="AC3565">
        <v>0</v>
      </c>
      <c r="AD3565">
        <v>0</v>
      </c>
      <c r="AE3565">
        <v>2691.169156182093</v>
      </c>
    </row>
    <row r="3566" spans="1:31" x14ac:dyDescent="0.3">
      <c r="A3566">
        <v>2580771</v>
      </c>
      <c r="B3566">
        <v>1</v>
      </c>
      <c r="C3566" t="s">
        <v>80</v>
      </c>
      <c r="D3566" t="s">
        <v>107</v>
      </c>
      <c r="E3566" t="s">
        <v>141</v>
      </c>
      <c r="F3566" t="s">
        <v>10265</v>
      </c>
      <c r="G3566" t="s">
        <v>134</v>
      </c>
      <c r="H3566" t="s">
        <v>135</v>
      </c>
      <c r="I3566" t="s">
        <v>136</v>
      </c>
      <c r="J3566" t="s">
        <v>137</v>
      </c>
      <c r="K3566" t="s">
        <v>138</v>
      </c>
      <c r="L3566" t="s">
        <v>10266</v>
      </c>
      <c r="M3566" t="s">
        <v>10267</v>
      </c>
      <c r="N3566">
        <v>0.20499999999999999</v>
      </c>
      <c r="O3566">
        <v>0</v>
      </c>
      <c r="P3566">
        <v>1</v>
      </c>
      <c r="Q3566">
        <v>9</v>
      </c>
      <c r="R3566">
        <v>47</v>
      </c>
      <c r="S3566">
        <v>1</v>
      </c>
      <c r="T3566">
        <v>11</v>
      </c>
      <c r="U3566">
        <v>0</v>
      </c>
      <c r="V3566">
        <v>0</v>
      </c>
      <c r="W3566">
        <v>0</v>
      </c>
      <c r="X3566">
        <v>4.6420581120419996E-2</v>
      </c>
      <c r="Y3566">
        <v>25.603213516857988</v>
      </c>
      <c r="Z3566">
        <v>17.42496400297539</v>
      </c>
      <c r="AA3566">
        <v>1.5696744023480851</v>
      </c>
      <c r="AB3566">
        <v>3.6069999494364398</v>
      </c>
      <c r="AC3566">
        <v>0</v>
      </c>
      <c r="AD3566">
        <v>0</v>
      </c>
      <c r="AE3566">
        <v>48.25127245273832</v>
      </c>
    </row>
    <row r="3567" spans="1:31" x14ac:dyDescent="0.3">
      <c r="A3567">
        <v>2580625</v>
      </c>
      <c r="B3567">
        <v>1</v>
      </c>
      <c r="C3567" t="s">
        <v>80</v>
      </c>
      <c r="D3567" t="s">
        <v>83</v>
      </c>
      <c r="E3567" t="s">
        <v>184</v>
      </c>
      <c r="F3567" t="s">
        <v>10268</v>
      </c>
      <c r="G3567" t="s">
        <v>2568</v>
      </c>
      <c r="H3567" t="s">
        <v>135</v>
      </c>
      <c r="I3567" t="s">
        <v>136</v>
      </c>
      <c r="J3567" t="s">
        <v>137</v>
      </c>
      <c r="K3567" t="s">
        <v>138</v>
      </c>
      <c r="L3567" t="s">
        <v>10269</v>
      </c>
      <c r="M3567" t="s">
        <v>10270</v>
      </c>
      <c r="N3567">
        <v>1.7633333330000001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349</v>
      </c>
      <c r="U3567">
        <v>4</v>
      </c>
      <c r="V3567">
        <v>2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581.4837874708719</v>
      </c>
      <c r="AC3567">
        <v>1543.2338689216997</v>
      </c>
      <c r="AD3567">
        <v>381.65739523230849</v>
      </c>
      <c r="AE3567">
        <v>2506.3750516248797</v>
      </c>
    </row>
    <row r="3568" spans="1:31" x14ac:dyDescent="0.3">
      <c r="A3568">
        <v>2581232</v>
      </c>
      <c r="B3568">
        <v>1</v>
      </c>
      <c r="C3568" t="s">
        <v>80</v>
      </c>
      <c r="D3568" t="s">
        <v>85</v>
      </c>
      <c r="E3568" t="s">
        <v>166</v>
      </c>
      <c r="F3568" t="s">
        <v>10271</v>
      </c>
      <c r="G3568" t="s">
        <v>168</v>
      </c>
      <c r="H3568" t="s">
        <v>157</v>
      </c>
      <c r="I3568" t="s">
        <v>136</v>
      </c>
      <c r="J3568" t="s">
        <v>137</v>
      </c>
      <c r="K3568" t="s">
        <v>138</v>
      </c>
      <c r="L3568" t="s">
        <v>10272</v>
      </c>
      <c r="M3568" t="s">
        <v>10273</v>
      </c>
      <c r="N3568">
        <v>0.66</v>
      </c>
      <c r="O3568">
        <v>0</v>
      </c>
      <c r="P3568">
        <v>4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0.13639413445614668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0.13639413445614668</v>
      </c>
    </row>
    <row r="3569" spans="1:31" x14ac:dyDescent="0.3">
      <c r="A3569">
        <v>2581126</v>
      </c>
      <c r="B3569">
        <v>1</v>
      </c>
      <c r="C3569" t="s">
        <v>80</v>
      </c>
      <c r="D3569" t="s">
        <v>105</v>
      </c>
      <c r="E3569" t="s">
        <v>132</v>
      </c>
      <c r="F3569" t="s">
        <v>2907</v>
      </c>
      <c r="G3569" t="s">
        <v>134</v>
      </c>
      <c r="H3569" t="s">
        <v>135</v>
      </c>
      <c r="I3569" t="s">
        <v>136</v>
      </c>
      <c r="J3569" t="s">
        <v>137</v>
      </c>
      <c r="K3569" t="s">
        <v>138</v>
      </c>
      <c r="L3569" t="s">
        <v>10274</v>
      </c>
      <c r="M3569" t="s">
        <v>10275</v>
      </c>
      <c r="N3569">
        <v>1.0024999999999999</v>
      </c>
      <c r="O3569">
        <v>0</v>
      </c>
      <c r="P3569">
        <v>1778</v>
      </c>
      <c r="Q3569">
        <v>1</v>
      </c>
      <c r="R3569">
        <v>12</v>
      </c>
      <c r="S3569">
        <v>26</v>
      </c>
      <c r="T3569">
        <v>224</v>
      </c>
      <c r="U3569">
        <v>10</v>
      </c>
      <c r="V3569">
        <v>11</v>
      </c>
      <c r="W3569">
        <v>0</v>
      </c>
      <c r="X3569">
        <v>427.40582217568522</v>
      </c>
      <c r="Y3569">
        <v>55.46122390024</v>
      </c>
      <c r="Z3569">
        <v>5.1397324081638756</v>
      </c>
      <c r="AA3569">
        <v>457.80640174861037</v>
      </c>
      <c r="AB3569">
        <v>434.88344457887786</v>
      </c>
      <c r="AC3569">
        <v>3224.9219718943473</v>
      </c>
      <c r="AD3569">
        <v>577.14659561310589</v>
      </c>
      <c r="AE3569">
        <v>5182.7651923190306</v>
      </c>
    </row>
    <row r="3570" spans="1:31" x14ac:dyDescent="0.3">
      <c r="A3570">
        <v>2580831</v>
      </c>
      <c r="B3570">
        <v>1</v>
      </c>
      <c r="C3570" t="s">
        <v>80</v>
      </c>
      <c r="D3570" t="s">
        <v>98</v>
      </c>
      <c r="E3570" t="s">
        <v>171</v>
      </c>
      <c r="F3570" t="s">
        <v>9520</v>
      </c>
      <c r="G3570" t="s">
        <v>190</v>
      </c>
      <c r="H3570" t="s">
        <v>157</v>
      </c>
      <c r="I3570" t="s">
        <v>136</v>
      </c>
      <c r="J3570" t="s">
        <v>137</v>
      </c>
      <c r="K3570" t="s">
        <v>138</v>
      </c>
      <c r="L3570" t="s">
        <v>10276</v>
      </c>
      <c r="M3570" t="s">
        <v>10277</v>
      </c>
      <c r="N3570">
        <v>3.204722222</v>
      </c>
      <c r="O3570">
        <v>0</v>
      </c>
      <c r="P3570">
        <v>1</v>
      </c>
      <c r="Q3570">
        <v>0</v>
      </c>
      <c r="R3570">
        <v>12</v>
      </c>
      <c r="S3570">
        <v>0</v>
      </c>
      <c r="T3570">
        <v>1</v>
      </c>
      <c r="U3570">
        <v>0</v>
      </c>
      <c r="V3570">
        <v>0</v>
      </c>
      <c r="W3570">
        <v>0</v>
      </c>
      <c r="X3570">
        <v>1.2052047757065334</v>
      </c>
      <c r="Y3570">
        <v>0</v>
      </c>
      <c r="Z3570">
        <v>144.04268914035606</v>
      </c>
      <c r="AA3570">
        <v>0</v>
      </c>
      <c r="AB3570">
        <v>67.693735799027223</v>
      </c>
      <c r="AC3570">
        <v>0</v>
      </c>
      <c r="AD3570">
        <v>0</v>
      </c>
      <c r="AE3570">
        <v>212.94162971508982</v>
      </c>
    </row>
    <row r="3571" spans="1:31" x14ac:dyDescent="0.3">
      <c r="A3571">
        <v>2580439</v>
      </c>
      <c r="B3571">
        <v>1</v>
      </c>
      <c r="C3571" t="s">
        <v>80</v>
      </c>
      <c r="D3571" t="s">
        <v>110</v>
      </c>
      <c r="E3571" t="s">
        <v>141</v>
      </c>
      <c r="F3571" t="s">
        <v>10278</v>
      </c>
      <c r="G3571" t="s">
        <v>318</v>
      </c>
      <c r="H3571" t="s">
        <v>135</v>
      </c>
      <c r="I3571" t="s">
        <v>136</v>
      </c>
      <c r="J3571" t="s">
        <v>137</v>
      </c>
      <c r="K3571" t="s">
        <v>144</v>
      </c>
      <c r="L3571" t="s">
        <v>10279</v>
      </c>
      <c r="M3571" t="s">
        <v>10280</v>
      </c>
      <c r="N3571">
        <v>8.4444443999999994E-2</v>
      </c>
      <c r="O3571">
        <v>0</v>
      </c>
      <c r="P3571">
        <v>2205</v>
      </c>
      <c r="Q3571">
        <v>0</v>
      </c>
      <c r="R3571">
        <v>0</v>
      </c>
      <c r="S3571">
        <v>0</v>
      </c>
      <c r="T3571">
        <v>158</v>
      </c>
      <c r="U3571">
        <v>0</v>
      </c>
      <c r="V3571">
        <v>1</v>
      </c>
      <c r="W3571">
        <v>0</v>
      </c>
      <c r="X3571">
        <v>41.277362745104647</v>
      </c>
      <c r="Y3571">
        <v>0</v>
      </c>
      <c r="Z3571">
        <v>0</v>
      </c>
      <c r="AA3571">
        <v>0</v>
      </c>
      <c r="AB3571">
        <v>12.872731397455109</v>
      </c>
      <c r="AC3571">
        <v>0</v>
      </c>
      <c r="AD3571">
        <v>0.28280327434683999</v>
      </c>
      <c r="AE3571">
        <v>54.432897416906592</v>
      </c>
    </row>
    <row r="3572" spans="1:31" x14ac:dyDescent="0.3">
      <c r="A3572">
        <v>2580880</v>
      </c>
      <c r="B3572">
        <v>1</v>
      </c>
      <c r="C3572" t="s">
        <v>81</v>
      </c>
      <c r="D3572" t="s">
        <v>116</v>
      </c>
      <c r="E3572" t="s">
        <v>166</v>
      </c>
      <c r="F3572" t="s">
        <v>10281</v>
      </c>
      <c r="G3572" t="s">
        <v>168</v>
      </c>
      <c r="H3572" t="s">
        <v>157</v>
      </c>
      <c r="I3572" t="s">
        <v>136</v>
      </c>
      <c r="J3572" t="s">
        <v>137</v>
      </c>
      <c r="K3572" t="s">
        <v>138</v>
      </c>
      <c r="L3572" t="s">
        <v>10282</v>
      </c>
      <c r="M3572" t="s">
        <v>10283</v>
      </c>
      <c r="N3572">
        <v>0.82666666600000005</v>
      </c>
      <c r="O3572">
        <v>0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1.9312713243304001</v>
      </c>
      <c r="AA3572">
        <v>0</v>
      </c>
      <c r="AB3572">
        <v>0</v>
      </c>
      <c r="AC3572">
        <v>0</v>
      </c>
      <c r="AD3572">
        <v>0</v>
      </c>
      <c r="AE3572">
        <v>1.9312713243304001</v>
      </c>
    </row>
    <row r="3573" spans="1:31" x14ac:dyDescent="0.3">
      <c r="A3573">
        <v>2581023</v>
      </c>
      <c r="B3573">
        <v>1</v>
      </c>
      <c r="C3573" t="s">
        <v>80</v>
      </c>
      <c r="D3573" t="s">
        <v>96</v>
      </c>
      <c r="E3573" t="s">
        <v>184</v>
      </c>
      <c r="F3573" t="s">
        <v>10284</v>
      </c>
      <c r="G3573" t="s">
        <v>149</v>
      </c>
      <c r="H3573" t="s">
        <v>135</v>
      </c>
      <c r="I3573" t="s">
        <v>136</v>
      </c>
      <c r="J3573" t="s">
        <v>137</v>
      </c>
      <c r="K3573" t="s">
        <v>138</v>
      </c>
      <c r="L3573" t="s">
        <v>10285</v>
      </c>
      <c r="M3573" t="s">
        <v>10286</v>
      </c>
      <c r="N3573">
        <v>1.149444444</v>
      </c>
      <c r="O3573">
        <v>0</v>
      </c>
      <c r="P3573">
        <v>18</v>
      </c>
      <c r="Q3573">
        <v>0</v>
      </c>
      <c r="R3573">
        <v>0</v>
      </c>
      <c r="S3573">
        <v>0</v>
      </c>
      <c r="T3573">
        <v>22</v>
      </c>
      <c r="U3573">
        <v>0</v>
      </c>
      <c r="V3573">
        <v>0</v>
      </c>
      <c r="W3573">
        <v>0</v>
      </c>
      <c r="X3573">
        <v>8.2245307119629469</v>
      </c>
      <c r="Y3573">
        <v>0</v>
      </c>
      <c r="Z3573">
        <v>0</v>
      </c>
      <c r="AA3573">
        <v>0</v>
      </c>
      <c r="AB3573">
        <v>165.08261636666799</v>
      </c>
      <c r="AC3573">
        <v>0</v>
      </c>
      <c r="AD3573">
        <v>0</v>
      </c>
      <c r="AE3573">
        <v>173.30714707863095</v>
      </c>
    </row>
    <row r="3574" spans="1:31" x14ac:dyDescent="0.3">
      <c r="A3574">
        <v>2581189</v>
      </c>
      <c r="B3574">
        <v>1</v>
      </c>
      <c r="C3574" t="s">
        <v>81</v>
      </c>
      <c r="D3574" t="s">
        <v>118</v>
      </c>
      <c r="E3574" t="s">
        <v>147</v>
      </c>
      <c r="F3574" t="s">
        <v>10287</v>
      </c>
      <c r="G3574" t="s">
        <v>134</v>
      </c>
      <c r="H3574" t="s">
        <v>135</v>
      </c>
      <c r="I3574" t="s">
        <v>136</v>
      </c>
      <c r="J3574" t="s">
        <v>137</v>
      </c>
      <c r="K3574" t="s">
        <v>138</v>
      </c>
      <c r="L3574" t="s">
        <v>10288</v>
      </c>
      <c r="M3574" t="s">
        <v>10289</v>
      </c>
      <c r="N3574">
        <v>0.91749999999999998</v>
      </c>
      <c r="O3574">
        <v>4</v>
      </c>
      <c r="P3574">
        <v>396</v>
      </c>
      <c r="Q3574">
        <v>52</v>
      </c>
      <c r="R3574">
        <v>48</v>
      </c>
      <c r="S3574">
        <v>6</v>
      </c>
      <c r="T3574">
        <v>33</v>
      </c>
      <c r="U3574">
        <v>1</v>
      </c>
      <c r="V3574">
        <v>0</v>
      </c>
      <c r="W3574">
        <v>0.97731377116639595</v>
      </c>
      <c r="X3574">
        <v>64.558453424339078</v>
      </c>
      <c r="Y3574">
        <v>191.28641390188992</v>
      </c>
      <c r="Z3574">
        <v>131.98906859891798</v>
      </c>
      <c r="AA3574">
        <v>7.9519612498247412</v>
      </c>
      <c r="AB3574">
        <v>14.337191787632102</v>
      </c>
      <c r="AC3574">
        <v>132.36506438811506</v>
      </c>
      <c r="AD3574">
        <v>0</v>
      </c>
      <c r="AE3574">
        <v>543.46546712188524</v>
      </c>
    </row>
    <row r="3575" spans="1:31" x14ac:dyDescent="0.3">
      <c r="A3575">
        <v>2580525</v>
      </c>
      <c r="B3575">
        <v>1</v>
      </c>
      <c r="C3575" t="s">
        <v>81</v>
      </c>
      <c r="D3575" t="s">
        <v>115</v>
      </c>
      <c r="E3575" t="s">
        <v>147</v>
      </c>
      <c r="F3575" t="s">
        <v>4361</v>
      </c>
      <c r="G3575" t="s">
        <v>134</v>
      </c>
      <c r="H3575" t="s">
        <v>135</v>
      </c>
      <c r="I3575" t="s">
        <v>136</v>
      </c>
      <c r="J3575" t="s">
        <v>137</v>
      </c>
      <c r="K3575" t="s">
        <v>138</v>
      </c>
      <c r="L3575" t="s">
        <v>10290</v>
      </c>
      <c r="M3575" t="s">
        <v>10291</v>
      </c>
      <c r="N3575">
        <v>0.15416666600000001</v>
      </c>
      <c r="O3575">
        <v>0</v>
      </c>
      <c r="P3575">
        <v>412</v>
      </c>
      <c r="Q3575">
        <v>2</v>
      </c>
      <c r="R3575">
        <v>20</v>
      </c>
      <c r="S3575">
        <v>1</v>
      </c>
      <c r="T3575">
        <v>23</v>
      </c>
      <c r="U3575">
        <v>0</v>
      </c>
      <c r="V3575">
        <v>0</v>
      </c>
      <c r="W3575">
        <v>0</v>
      </c>
      <c r="X3575">
        <v>4.6264528224640014</v>
      </c>
      <c r="Y3575">
        <v>1.3958101192914376</v>
      </c>
      <c r="Z3575">
        <v>0.83461540953960001</v>
      </c>
      <c r="AA3575">
        <v>7.6079596050905627</v>
      </c>
      <c r="AB3575">
        <v>0.80060678108017513</v>
      </c>
      <c r="AC3575">
        <v>0</v>
      </c>
      <c r="AD3575">
        <v>0</v>
      </c>
      <c r="AE3575">
        <v>15.265444737465776</v>
      </c>
    </row>
    <row r="3576" spans="1:31" x14ac:dyDescent="0.3">
      <c r="A3576">
        <v>2580648</v>
      </c>
      <c r="B3576">
        <v>1</v>
      </c>
      <c r="C3576" t="s">
        <v>80</v>
      </c>
      <c r="D3576" t="s">
        <v>105</v>
      </c>
      <c r="E3576" t="s">
        <v>166</v>
      </c>
      <c r="F3576" t="s">
        <v>10292</v>
      </c>
      <c r="G3576" t="s">
        <v>198</v>
      </c>
      <c r="H3576" t="s">
        <v>157</v>
      </c>
      <c r="I3576" t="s">
        <v>136</v>
      </c>
      <c r="J3576" t="s">
        <v>137</v>
      </c>
      <c r="K3576" t="s">
        <v>138</v>
      </c>
      <c r="L3576" t="s">
        <v>10293</v>
      </c>
      <c r="M3576" t="s">
        <v>10294</v>
      </c>
      <c r="N3576">
        <v>1.7275</v>
      </c>
      <c r="O3576">
        <v>0</v>
      </c>
      <c r="P3576">
        <v>16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5.3715408998169325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5.3715408998169325</v>
      </c>
    </row>
    <row r="3577" spans="1:31" x14ac:dyDescent="0.3">
      <c r="A3577">
        <v>2580897</v>
      </c>
      <c r="B3577">
        <v>1</v>
      </c>
      <c r="C3577" t="s">
        <v>80</v>
      </c>
      <c r="D3577" t="s">
        <v>106</v>
      </c>
      <c r="E3577" t="s">
        <v>147</v>
      </c>
      <c r="F3577" t="s">
        <v>10295</v>
      </c>
      <c r="G3577" t="s">
        <v>134</v>
      </c>
      <c r="H3577" t="s">
        <v>135</v>
      </c>
      <c r="I3577" t="s">
        <v>136</v>
      </c>
      <c r="J3577" t="s">
        <v>137</v>
      </c>
      <c r="K3577" t="s">
        <v>138</v>
      </c>
      <c r="L3577" t="s">
        <v>10296</v>
      </c>
      <c r="M3577" t="s">
        <v>10297</v>
      </c>
      <c r="N3577">
        <v>0.48555555500000003</v>
      </c>
      <c r="O3577">
        <v>0</v>
      </c>
      <c r="P3577">
        <v>1251</v>
      </c>
      <c r="Q3577">
        <v>17</v>
      </c>
      <c r="R3577">
        <v>162</v>
      </c>
      <c r="S3577">
        <v>12</v>
      </c>
      <c r="T3577">
        <v>265</v>
      </c>
      <c r="U3577">
        <v>0</v>
      </c>
      <c r="V3577">
        <v>0</v>
      </c>
      <c r="W3577">
        <v>0</v>
      </c>
      <c r="X3577">
        <v>89.604272518949713</v>
      </c>
      <c r="Y3577">
        <v>3.2162345174831666</v>
      </c>
      <c r="Z3577">
        <v>28.44957238417501</v>
      </c>
      <c r="AA3577">
        <v>24.08044769837289</v>
      </c>
      <c r="AB3577">
        <v>49.166874919105076</v>
      </c>
      <c r="AC3577">
        <v>0</v>
      </c>
      <c r="AD3577">
        <v>0</v>
      </c>
      <c r="AE3577">
        <v>194.51740203808586</v>
      </c>
    </row>
    <row r="3578" spans="1:31" x14ac:dyDescent="0.3">
      <c r="A3578">
        <v>2580505</v>
      </c>
      <c r="B3578">
        <v>1</v>
      </c>
      <c r="C3578" t="s">
        <v>81</v>
      </c>
      <c r="D3578" t="s">
        <v>127</v>
      </c>
      <c r="E3578" t="s">
        <v>155</v>
      </c>
      <c r="F3578" t="s">
        <v>10298</v>
      </c>
      <c r="G3578" t="s">
        <v>206</v>
      </c>
      <c r="H3578" t="s">
        <v>157</v>
      </c>
      <c r="I3578" t="s">
        <v>136</v>
      </c>
      <c r="J3578" t="s">
        <v>137</v>
      </c>
      <c r="K3578" t="s">
        <v>138</v>
      </c>
      <c r="L3578" t="s">
        <v>10299</v>
      </c>
      <c r="M3578" t="s">
        <v>10300</v>
      </c>
      <c r="N3578">
        <v>3.3905555550000002</v>
      </c>
      <c r="O3578">
        <v>0</v>
      </c>
      <c r="P3578">
        <v>97</v>
      </c>
      <c r="Q3578">
        <v>0</v>
      </c>
      <c r="R3578">
        <v>6</v>
      </c>
      <c r="S3578">
        <v>0</v>
      </c>
      <c r="T3578">
        <v>20</v>
      </c>
      <c r="U3578">
        <v>0</v>
      </c>
      <c r="V3578">
        <v>0</v>
      </c>
      <c r="W3578">
        <v>0</v>
      </c>
      <c r="X3578">
        <v>59.702485003853852</v>
      </c>
      <c r="Y3578">
        <v>0</v>
      </c>
      <c r="Z3578">
        <v>11.530238956407697</v>
      </c>
      <c r="AA3578">
        <v>0</v>
      </c>
      <c r="AB3578">
        <v>32.541757895932605</v>
      </c>
      <c r="AC3578">
        <v>0</v>
      </c>
      <c r="AD3578">
        <v>0</v>
      </c>
      <c r="AE3578">
        <v>103.77448185619416</v>
      </c>
    </row>
    <row r="3579" spans="1:31" x14ac:dyDescent="0.3">
      <c r="A3579">
        <v>2581146</v>
      </c>
      <c r="B3579">
        <v>1</v>
      </c>
      <c r="C3579" t="s">
        <v>81</v>
      </c>
      <c r="D3579" t="s">
        <v>127</v>
      </c>
      <c r="E3579" t="s">
        <v>141</v>
      </c>
      <c r="F3579" t="s">
        <v>5135</v>
      </c>
      <c r="G3579" t="s">
        <v>134</v>
      </c>
      <c r="H3579" t="s">
        <v>135</v>
      </c>
      <c r="I3579" t="s">
        <v>136</v>
      </c>
      <c r="J3579" t="s">
        <v>137</v>
      </c>
      <c r="K3579" t="s">
        <v>138</v>
      </c>
      <c r="L3579" t="s">
        <v>10301</v>
      </c>
      <c r="M3579" t="s">
        <v>10302</v>
      </c>
      <c r="N3579">
        <v>1.396111111</v>
      </c>
      <c r="O3579">
        <v>0</v>
      </c>
      <c r="P3579">
        <v>0</v>
      </c>
      <c r="Q3579">
        <v>0</v>
      </c>
      <c r="R3579">
        <v>0</v>
      </c>
      <c r="S3579">
        <v>2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3463.494223261554</v>
      </c>
      <c r="AB3579">
        <v>0</v>
      </c>
      <c r="AC3579">
        <v>0</v>
      </c>
      <c r="AD3579">
        <v>0</v>
      </c>
      <c r="AE3579">
        <v>3463.494223261554</v>
      </c>
    </row>
    <row r="3580" spans="1:31" x14ac:dyDescent="0.3">
      <c r="A3580">
        <v>2580960</v>
      </c>
      <c r="B3580">
        <v>1</v>
      </c>
      <c r="C3580" t="s">
        <v>80</v>
      </c>
      <c r="D3580" t="s">
        <v>93</v>
      </c>
      <c r="E3580" t="s">
        <v>141</v>
      </c>
      <c r="F3580" t="s">
        <v>6162</v>
      </c>
      <c r="G3580" t="s">
        <v>134</v>
      </c>
      <c r="H3580" t="s">
        <v>135</v>
      </c>
      <c r="I3580" t="s">
        <v>136</v>
      </c>
      <c r="J3580" t="s">
        <v>137</v>
      </c>
      <c r="K3580" t="s">
        <v>138</v>
      </c>
      <c r="L3580" t="s">
        <v>10303</v>
      </c>
      <c r="M3580" t="s">
        <v>10304</v>
      </c>
      <c r="N3580">
        <v>0.150277777</v>
      </c>
      <c r="O3580">
        <v>0</v>
      </c>
      <c r="P3580">
        <v>51</v>
      </c>
      <c r="Q3580">
        <v>51</v>
      </c>
      <c r="R3580">
        <v>150</v>
      </c>
      <c r="S3580">
        <v>4</v>
      </c>
      <c r="T3580">
        <v>59</v>
      </c>
      <c r="U3580">
        <v>1</v>
      </c>
      <c r="V3580">
        <v>0</v>
      </c>
      <c r="W3580">
        <v>0</v>
      </c>
      <c r="X3580">
        <v>4.083724375699135</v>
      </c>
      <c r="Y3580">
        <v>102.10677269406689</v>
      </c>
      <c r="Z3580">
        <v>65.984818034942151</v>
      </c>
      <c r="AA3580">
        <v>3.3856601930409376</v>
      </c>
      <c r="AB3580">
        <v>22.512031502239189</v>
      </c>
      <c r="AC3580">
        <v>118.25730205726239</v>
      </c>
      <c r="AD3580">
        <v>0</v>
      </c>
      <c r="AE3580">
        <v>316.33030885725066</v>
      </c>
    </row>
    <row r="3581" spans="1:31" x14ac:dyDescent="0.3">
      <c r="A3581">
        <v>2580854</v>
      </c>
      <c r="B3581">
        <v>1</v>
      </c>
      <c r="C3581" t="s">
        <v>80</v>
      </c>
      <c r="D3581" t="s">
        <v>94</v>
      </c>
      <c r="E3581" t="s">
        <v>166</v>
      </c>
      <c r="F3581" t="s">
        <v>10305</v>
      </c>
      <c r="G3581" t="s">
        <v>168</v>
      </c>
      <c r="H3581" t="s">
        <v>157</v>
      </c>
      <c r="I3581" t="s">
        <v>136</v>
      </c>
      <c r="J3581" t="s">
        <v>137</v>
      </c>
      <c r="K3581" t="s">
        <v>138</v>
      </c>
      <c r="L3581" t="s">
        <v>10306</v>
      </c>
      <c r="M3581" t="s">
        <v>10307</v>
      </c>
      <c r="N3581">
        <v>2.6008333330000002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1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0.75143255984904</v>
      </c>
      <c r="AC3581">
        <v>0</v>
      </c>
      <c r="AD3581">
        <v>0</v>
      </c>
      <c r="AE3581">
        <v>0.75143255984904</v>
      </c>
    </row>
    <row r="3582" spans="1:31" x14ac:dyDescent="0.3">
      <c r="A3582">
        <v>2580797</v>
      </c>
      <c r="B3582">
        <v>1</v>
      </c>
      <c r="C3582" t="s">
        <v>81</v>
      </c>
      <c r="D3582" t="s">
        <v>119</v>
      </c>
      <c r="E3582" t="s">
        <v>184</v>
      </c>
      <c r="F3582" t="s">
        <v>10308</v>
      </c>
      <c r="G3582" t="s">
        <v>301</v>
      </c>
      <c r="H3582" t="s">
        <v>135</v>
      </c>
      <c r="I3582" t="s">
        <v>136</v>
      </c>
      <c r="J3582" t="s">
        <v>137</v>
      </c>
      <c r="K3582" t="s">
        <v>144</v>
      </c>
      <c r="L3582" t="s">
        <v>10309</v>
      </c>
      <c r="M3582" t="s">
        <v>10310</v>
      </c>
      <c r="N3582">
        <v>3.6177777770000001</v>
      </c>
      <c r="O3582">
        <v>0</v>
      </c>
      <c r="P3582">
        <v>92</v>
      </c>
      <c r="Q3582">
        <v>0</v>
      </c>
      <c r="R3582">
        <v>14</v>
      </c>
      <c r="S3582">
        <v>0</v>
      </c>
      <c r="T3582">
        <v>7</v>
      </c>
      <c r="U3582">
        <v>0</v>
      </c>
      <c r="V3582">
        <v>0</v>
      </c>
      <c r="W3582">
        <v>0</v>
      </c>
      <c r="X3582">
        <v>55.018809978979455</v>
      </c>
      <c r="Y3582">
        <v>0</v>
      </c>
      <c r="Z3582">
        <v>36.909305852933144</v>
      </c>
      <c r="AA3582">
        <v>0</v>
      </c>
      <c r="AB3582">
        <v>33.357001440672668</v>
      </c>
      <c r="AC3582">
        <v>0</v>
      </c>
      <c r="AD3582">
        <v>0</v>
      </c>
      <c r="AE3582">
        <v>125.28511727258527</v>
      </c>
    </row>
    <row r="3583" spans="1:31" x14ac:dyDescent="0.3">
      <c r="A3583">
        <v>2580820</v>
      </c>
      <c r="B3583">
        <v>1</v>
      </c>
      <c r="C3583" t="s">
        <v>81</v>
      </c>
      <c r="D3583" t="s">
        <v>128</v>
      </c>
      <c r="E3583" t="s">
        <v>175</v>
      </c>
      <c r="F3583" t="s">
        <v>10311</v>
      </c>
      <c r="G3583" t="s">
        <v>177</v>
      </c>
      <c r="H3583" t="s">
        <v>157</v>
      </c>
      <c r="I3583" t="s">
        <v>136</v>
      </c>
      <c r="J3583" t="s">
        <v>137</v>
      </c>
      <c r="K3583" t="s">
        <v>138</v>
      </c>
      <c r="L3583" t="s">
        <v>10312</v>
      </c>
      <c r="M3583" t="s">
        <v>10313</v>
      </c>
      <c r="N3583">
        <v>2.8847222220000002</v>
      </c>
      <c r="O3583">
        <v>0</v>
      </c>
      <c r="P3583">
        <v>79</v>
      </c>
      <c r="Q3583">
        <v>0</v>
      </c>
      <c r="R3583">
        <v>0</v>
      </c>
      <c r="S3583">
        <v>0</v>
      </c>
      <c r="T3583">
        <v>5</v>
      </c>
      <c r="U3583">
        <v>0</v>
      </c>
      <c r="V3583">
        <v>0</v>
      </c>
      <c r="W3583">
        <v>0</v>
      </c>
      <c r="X3583">
        <v>45.103816788554113</v>
      </c>
      <c r="Y3583">
        <v>0</v>
      </c>
      <c r="Z3583">
        <v>0</v>
      </c>
      <c r="AA3583">
        <v>0</v>
      </c>
      <c r="AB3583">
        <v>9.1670714145967462</v>
      </c>
      <c r="AC3583">
        <v>0</v>
      </c>
      <c r="AD3583">
        <v>0</v>
      </c>
      <c r="AE3583">
        <v>54.270888203150861</v>
      </c>
    </row>
    <row r="3584" spans="1:31" x14ac:dyDescent="0.3">
      <c r="A3584">
        <v>2580943</v>
      </c>
      <c r="B3584">
        <v>1</v>
      </c>
      <c r="C3584" t="s">
        <v>80</v>
      </c>
      <c r="D3584" t="s">
        <v>94</v>
      </c>
      <c r="E3584" t="s">
        <v>155</v>
      </c>
      <c r="F3584" t="s">
        <v>10314</v>
      </c>
      <c r="G3584" t="s">
        <v>202</v>
      </c>
      <c r="H3584" t="s">
        <v>157</v>
      </c>
      <c r="I3584" t="s">
        <v>136</v>
      </c>
      <c r="J3584" t="s">
        <v>137</v>
      </c>
      <c r="K3584" t="s">
        <v>138</v>
      </c>
      <c r="L3584" t="s">
        <v>10315</v>
      </c>
      <c r="M3584" t="s">
        <v>10316</v>
      </c>
      <c r="N3584">
        <v>0.69583333300000005</v>
      </c>
      <c r="O3584">
        <v>0</v>
      </c>
      <c r="P3584">
        <v>94</v>
      </c>
      <c r="Q3584">
        <v>0</v>
      </c>
      <c r="R3584">
        <v>2</v>
      </c>
      <c r="S3584">
        <v>0</v>
      </c>
      <c r="T3584">
        <v>26</v>
      </c>
      <c r="U3584">
        <v>0</v>
      </c>
      <c r="V3584">
        <v>0</v>
      </c>
      <c r="W3584">
        <v>0</v>
      </c>
      <c r="X3584">
        <v>8.7008564683370508</v>
      </c>
      <c r="Y3584">
        <v>0</v>
      </c>
      <c r="Z3584">
        <v>1.3404531717747501</v>
      </c>
      <c r="AA3584">
        <v>0</v>
      </c>
      <c r="AB3584">
        <v>11.95954416503184</v>
      </c>
      <c r="AC3584">
        <v>0</v>
      </c>
      <c r="AD3584">
        <v>0</v>
      </c>
      <c r="AE3584">
        <v>22.000853805143642</v>
      </c>
    </row>
    <row r="3585" spans="1:31" x14ac:dyDescent="0.3">
      <c r="A3585">
        <v>2580780</v>
      </c>
      <c r="B3585">
        <v>1</v>
      </c>
      <c r="C3585" t="s">
        <v>81</v>
      </c>
      <c r="D3585" t="s">
        <v>126</v>
      </c>
      <c r="E3585" t="s">
        <v>184</v>
      </c>
      <c r="F3585" t="s">
        <v>10317</v>
      </c>
      <c r="G3585" t="s">
        <v>301</v>
      </c>
      <c r="H3585" t="s">
        <v>135</v>
      </c>
      <c r="I3585" t="s">
        <v>136</v>
      </c>
      <c r="J3585" t="s">
        <v>137</v>
      </c>
      <c r="K3585" t="s">
        <v>144</v>
      </c>
      <c r="L3585" t="s">
        <v>10318</v>
      </c>
      <c r="M3585" t="s">
        <v>10319</v>
      </c>
      <c r="N3585">
        <v>7.0691666660000001</v>
      </c>
      <c r="O3585">
        <v>0</v>
      </c>
      <c r="P3585">
        <v>358</v>
      </c>
      <c r="Q3585">
        <v>0</v>
      </c>
      <c r="R3585">
        <v>28</v>
      </c>
      <c r="S3585">
        <v>2</v>
      </c>
      <c r="T3585">
        <v>78</v>
      </c>
      <c r="U3585">
        <v>0</v>
      </c>
      <c r="V3585">
        <v>0</v>
      </c>
      <c r="W3585">
        <v>0</v>
      </c>
      <c r="X3585">
        <v>310.26943145825629</v>
      </c>
      <c r="Y3585">
        <v>0</v>
      </c>
      <c r="Z3585">
        <v>41.342586938465637</v>
      </c>
      <c r="AA3585">
        <v>26.461942613448254</v>
      </c>
      <c r="AB3585">
        <v>142.40909312960952</v>
      </c>
      <c r="AC3585">
        <v>0</v>
      </c>
      <c r="AD3585">
        <v>0</v>
      </c>
      <c r="AE3585">
        <v>520.4830541397796</v>
      </c>
    </row>
    <row r="3586" spans="1:31" x14ac:dyDescent="0.3">
      <c r="A3586">
        <v>2580634</v>
      </c>
      <c r="B3586">
        <v>1</v>
      </c>
      <c r="C3586" t="s">
        <v>80</v>
      </c>
      <c r="D3586" t="s">
        <v>97</v>
      </c>
      <c r="E3586" t="s">
        <v>141</v>
      </c>
      <c r="F3586" t="s">
        <v>10320</v>
      </c>
      <c r="G3586" t="s">
        <v>301</v>
      </c>
      <c r="H3586" t="s">
        <v>135</v>
      </c>
      <c r="I3586" t="s">
        <v>136</v>
      </c>
      <c r="J3586" t="s">
        <v>137</v>
      </c>
      <c r="K3586" t="s">
        <v>144</v>
      </c>
      <c r="L3586" t="s">
        <v>10321</v>
      </c>
      <c r="M3586" t="s">
        <v>10322</v>
      </c>
      <c r="N3586">
        <v>7.7808333330000004</v>
      </c>
      <c r="O3586">
        <v>2</v>
      </c>
      <c r="P3586">
        <v>1145</v>
      </c>
      <c r="Q3586">
        <v>0</v>
      </c>
      <c r="R3586">
        <v>48</v>
      </c>
      <c r="S3586">
        <v>0</v>
      </c>
      <c r="T3586">
        <v>124</v>
      </c>
      <c r="U3586">
        <v>0</v>
      </c>
      <c r="V3586">
        <v>0</v>
      </c>
      <c r="W3586">
        <v>281.91735323237077</v>
      </c>
      <c r="X3586">
        <v>2834.9272364533317</v>
      </c>
      <c r="Y3586">
        <v>0</v>
      </c>
      <c r="Z3586">
        <v>148.50030179121512</v>
      </c>
      <c r="AA3586">
        <v>0</v>
      </c>
      <c r="AB3586">
        <v>1321.8566226698331</v>
      </c>
      <c r="AC3586">
        <v>0</v>
      </c>
      <c r="AD3586">
        <v>0</v>
      </c>
      <c r="AE3586">
        <v>4587.2015141467509</v>
      </c>
    </row>
    <row r="3587" spans="1:31" x14ac:dyDescent="0.3">
      <c r="A3587">
        <v>2580883</v>
      </c>
      <c r="B3587">
        <v>1</v>
      </c>
      <c r="C3587" t="s">
        <v>81</v>
      </c>
      <c r="D3587" t="s">
        <v>113</v>
      </c>
      <c r="E3587" t="s">
        <v>184</v>
      </c>
      <c r="F3587" t="s">
        <v>7720</v>
      </c>
      <c r="G3587" t="s">
        <v>149</v>
      </c>
      <c r="H3587" t="s">
        <v>135</v>
      </c>
      <c r="I3587" t="s">
        <v>136</v>
      </c>
      <c r="J3587" t="s">
        <v>137</v>
      </c>
      <c r="K3587" t="s">
        <v>138</v>
      </c>
      <c r="L3587" t="s">
        <v>10323</v>
      </c>
      <c r="M3587" t="s">
        <v>10324</v>
      </c>
      <c r="N3587">
        <v>3.3502777770000001</v>
      </c>
      <c r="O3587">
        <v>0</v>
      </c>
      <c r="P3587">
        <v>90</v>
      </c>
      <c r="Q3587">
        <v>0</v>
      </c>
      <c r="R3587">
        <v>52</v>
      </c>
      <c r="S3587">
        <v>0</v>
      </c>
      <c r="T3587">
        <v>2</v>
      </c>
      <c r="U3587">
        <v>0</v>
      </c>
      <c r="V3587">
        <v>0</v>
      </c>
      <c r="W3587">
        <v>0</v>
      </c>
      <c r="X3587">
        <v>42.425348179452946</v>
      </c>
      <c r="Y3587">
        <v>0</v>
      </c>
      <c r="Z3587">
        <v>71.121692227513535</v>
      </c>
      <c r="AA3587">
        <v>0</v>
      </c>
      <c r="AB3587">
        <v>12.401151575265288</v>
      </c>
      <c r="AC3587">
        <v>0</v>
      </c>
      <c r="AD3587">
        <v>0</v>
      </c>
      <c r="AE3587">
        <v>125.94819198223178</v>
      </c>
    </row>
    <row r="3588" spans="1:31" x14ac:dyDescent="0.3">
      <c r="A3588">
        <v>2580737</v>
      </c>
      <c r="B3588">
        <v>1</v>
      </c>
      <c r="C3588" t="s">
        <v>80</v>
      </c>
      <c r="D3588" t="s">
        <v>104</v>
      </c>
      <c r="E3588" t="s">
        <v>141</v>
      </c>
      <c r="F3588" t="s">
        <v>10325</v>
      </c>
      <c r="G3588" t="s">
        <v>301</v>
      </c>
      <c r="H3588" t="s">
        <v>135</v>
      </c>
      <c r="I3588" t="s">
        <v>136</v>
      </c>
      <c r="J3588" t="s">
        <v>137</v>
      </c>
      <c r="K3588" t="s">
        <v>144</v>
      </c>
      <c r="L3588" t="s">
        <v>10326</v>
      </c>
      <c r="M3588" t="s">
        <v>10327</v>
      </c>
      <c r="N3588">
        <v>2.1988888879999999</v>
      </c>
      <c r="O3588">
        <v>23</v>
      </c>
      <c r="P3588">
        <v>479</v>
      </c>
      <c r="Q3588">
        <v>6</v>
      </c>
      <c r="R3588">
        <v>18</v>
      </c>
      <c r="S3588">
        <v>11</v>
      </c>
      <c r="T3588">
        <v>40</v>
      </c>
      <c r="U3588">
        <v>0</v>
      </c>
      <c r="V3588">
        <v>0</v>
      </c>
      <c r="W3588">
        <v>86.273887398950961</v>
      </c>
      <c r="X3588">
        <v>322.24986679664892</v>
      </c>
      <c r="Y3588">
        <v>20.343215776513173</v>
      </c>
      <c r="Z3588">
        <v>16.91176444140272</v>
      </c>
      <c r="AA3588">
        <v>180.96236530662077</v>
      </c>
      <c r="AB3588">
        <v>248.10129731766307</v>
      </c>
      <c r="AC3588">
        <v>0</v>
      </c>
      <c r="AD3588">
        <v>0</v>
      </c>
      <c r="AE3588">
        <v>874.84239703779963</v>
      </c>
    </row>
    <row r="3589" spans="1:31" x14ac:dyDescent="0.3">
      <c r="A3589">
        <v>2580571</v>
      </c>
      <c r="B3589">
        <v>1</v>
      </c>
      <c r="C3589" t="s">
        <v>80</v>
      </c>
      <c r="D3589" t="s">
        <v>83</v>
      </c>
      <c r="E3589" t="s">
        <v>171</v>
      </c>
      <c r="F3589" t="s">
        <v>4910</v>
      </c>
      <c r="G3589" t="s">
        <v>301</v>
      </c>
      <c r="H3589" t="s">
        <v>157</v>
      </c>
      <c r="I3589" t="s">
        <v>136</v>
      </c>
      <c r="J3589" t="s">
        <v>137</v>
      </c>
      <c r="K3589" t="s">
        <v>144</v>
      </c>
      <c r="L3589" t="s">
        <v>10328</v>
      </c>
      <c r="M3589" t="s">
        <v>10329</v>
      </c>
      <c r="N3589">
        <v>5.6747222219999998</v>
      </c>
      <c r="O3589">
        <v>0</v>
      </c>
      <c r="P3589">
        <v>121</v>
      </c>
      <c r="Q3589">
        <v>0</v>
      </c>
      <c r="R3589">
        <v>0</v>
      </c>
      <c r="S3589">
        <v>0</v>
      </c>
      <c r="T3589">
        <v>20</v>
      </c>
      <c r="U3589">
        <v>0</v>
      </c>
      <c r="V3589">
        <v>0</v>
      </c>
      <c r="W3589">
        <v>0</v>
      </c>
      <c r="X3589">
        <v>154.11021602615185</v>
      </c>
      <c r="Y3589">
        <v>0</v>
      </c>
      <c r="Z3589">
        <v>0</v>
      </c>
      <c r="AA3589">
        <v>0</v>
      </c>
      <c r="AB3589">
        <v>207.86515607094586</v>
      </c>
      <c r="AC3589">
        <v>0</v>
      </c>
      <c r="AD3589">
        <v>0</v>
      </c>
      <c r="AE3589">
        <v>361.9753720970977</v>
      </c>
    </row>
    <row r="3590" spans="1:31" x14ac:dyDescent="0.3">
      <c r="A3590">
        <v>2580594</v>
      </c>
      <c r="B3590">
        <v>1</v>
      </c>
      <c r="C3590" t="s">
        <v>80</v>
      </c>
      <c r="D3590" t="s">
        <v>103</v>
      </c>
      <c r="E3590" t="s">
        <v>171</v>
      </c>
      <c r="F3590" t="s">
        <v>10330</v>
      </c>
      <c r="G3590" t="s">
        <v>3589</v>
      </c>
      <c r="H3590" t="s">
        <v>157</v>
      </c>
      <c r="I3590" t="s">
        <v>136</v>
      </c>
      <c r="J3590" t="s">
        <v>137</v>
      </c>
      <c r="K3590" t="s">
        <v>138</v>
      </c>
      <c r="L3590" t="s">
        <v>10331</v>
      </c>
      <c r="M3590" t="s">
        <v>10332</v>
      </c>
      <c r="N3590">
        <v>2.3875000000000002</v>
      </c>
      <c r="O3590">
        <v>0</v>
      </c>
      <c r="P3590">
        <v>75</v>
      </c>
      <c r="Q3590">
        <v>0</v>
      </c>
      <c r="R3590">
        <v>2</v>
      </c>
      <c r="S3590">
        <v>0</v>
      </c>
      <c r="T3590">
        <v>23</v>
      </c>
      <c r="U3590">
        <v>0</v>
      </c>
      <c r="V3590">
        <v>0</v>
      </c>
      <c r="W3590">
        <v>0</v>
      </c>
      <c r="X3590">
        <v>25.612345144805985</v>
      </c>
      <c r="Y3590">
        <v>0</v>
      </c>
      <c r="Z3590">
        <v>1.2291226089021827</v>
      </c>
      <c r="AA3590">
        <v>0</v>
      </c>
      <c r="AB3590">
        <v>20.841947043359141</v>
      </c>
      <c r="AC3590">
        <v>0</v>
      </c>
      <c r="AD3590">
        <v>0</v>
      </c>
      <c r="AE3590">
        <v>47.683414797067314</v>
      </c>
    </row>
    <row r="3591" spans="1:31" x14ac:dyDescent="0.3">
      <c r="A3591">
        <v>2580763</v>
      </c>
      <c r="B3591">
        <v>1</v>
      </c>
      <c r="C3591" t="s">
        <v>81</v>
      </c>
      <c r="D3591" t="s">
        <v>113</v>
      </c>
      <c r="E3591" t="s">
        <v>171</v>
      </c>
      <c r="F3591" t="s">
        <v>10333</v>
      </c>
      <c r="G3591" t="s">
        <v>190</v>
      </c>
      <c r="H3591" t="s">
        <v>157</v>
      </c>
      <c r="I3591" t="s">
        <v>136</v>
      </c>
      <c r="J3591" t="s">
        <v>137</v>
      </c>
      <c r="K3591" t="s">
        <v>138</v>
      </c>
      <c r="L3591" t="s">
        <v>10334</v>
      </c>
      <c r="M3591" t="s">
        <v>10335</v>
      </c>
      <c r="N3591">
        <v>2.0922222220000002</v>
      </c>
      <c r="O3591">
        <v>0</v>
      </c>
      <c r="P3591">
        <v>33</v>
      </c>
      <c r="Q3591">
        <v>0</v>
      </c>
      <c r="R3591">
        <v>0</v>
      </c>
      <c r="S3591">
        <v>0</v>
      </c>
      <c r="T3591">
        <v>1</v>
      </c>
      <c r="U3591">
        <v>0</v>
      </c>
      <c r="V3591">
        <v>0</v>
      </c>
      <c r="W3591">
        <v>0</v>
      </c>
      <c r="X3591">
        <v>10.253313755316299</v>
      </c>
      <c r="Y3591">
        <v>0</v>
      </c>
      <c r="Z3591">
        <v>0</v>
      </c>
      <c r="AA3591">
        <v>0</v>
      </c>
      <c r="AB3591">
        <v>1.2376626034833333</v>
      </c>
      <c r="AC3591">
        <v>0</v>
      </c>
      <c r="AD3591">
        <v>0</v>
      </c>
      <c r="AE3591">
        <v>11.490976358799632</v>
      </c>
    </row>
    <row r="3592" spans="1:31" x14ac:dyDescent="0.3">
      <c r="A3592">
        <v>2580694</v>
      </c>
      <c r="B3592">
        <v>1</v>
      </c>
      <c r="C3592" t="s">
        <v>81</v>
      </c>
      <c r="D3592" t="s">
        <v>119</v>
      </c>
      <c r="E3592" t="s">
        <v>147</v>
      </c>
      <c r="F3592" t="s">
        <v>8233</v>
      </c>
      <c r="G3592" t="s">
        <v>134</v>
      </c>
      <c r="H3592" t="s">
        <v>135</v>
      </c>
      <c r="I3592" t="s">
        <v>136</v>
      </c>
      <c r="J3592" t="s">
        <v>137</v>
      </c>
      <c r="K3592" t="s">
        <v>138</v>
      </c>
      <c r="L3592" t="s">
        <v>10336</v>
      </c>
      <c r="M3592" t="s">
        <v>10337</v>
      </c>
      <c r="N3592">
        <v>0.43527777699999998</v>
      </c>
      <c r="O3592">
        <v>4</v>
      </c>
      <c r="P3592">
        <v>1663</v>
      </c>
      <c r="Q3592">
        <v>125</v>
      </c>
      <c r="R3592">
        <v>389</v>
      </c>
      <c r="S3592">
        <v>6</v>
      </c>
      <c r="T3592">
        <v>78</v>
      </c>
      <c r="U3592">
        <v>0</v>
      </c>
      <c r="V3592">
        <v>0</v>
      </c>
      <c r="W3592">
        <v>0.38335564335999994</v>
      </c>
      <c r="X3592">
        <v>96.756193380963992</v>
      </c>
      <c r="Y3592">
        <v>307.77446117355515</v>
      </c>
      <c r="Z3592">
        <v>667.9621385600293</v>
      </c>
      <c r="AA3592">
        <v>7.2270340544233882</v>
      </c>
      <c r="AB3592">
        <v>33.546710143725647</v>
      </c>
      <c r="AC3592">
        <v>0</v>
      </c>
      <c r="AD3592">
        <v>0</v>
      </c>
      <c r="AE3592">
        <v>1113.6498929560578</v>
      </c>
    </row>
    <row r="3593" spans="1:31" x14ac:dyDescent="0.3">
      <c r="A3593">
        <v>2580528</v>
      </c>
      <c r="B3593">
        <v>1</v>
      </c>
      <c r="C3593" t="s">
        <v>81</v>
      </c>
      <c r="D3593" t="s">
        <v>118</v>
      </c>
      <c r="E3593" t="s">
        <v>184</v>
      </c>
      <c r="F3593" t="s">
        <v>10338</v>
      </c>
      <c r="G3593" t="s">
        <v>149</v>
      </c>
      <c r="H3593" t="s">
        <v>135</v>
      </c>
      <c r="I3593" t="s">
        <v>136</v>
      </c>
      <c r="J3593" t="s">
        <v>137</v>
      </c>
      <c r="K3593" t="s">
        <v>138</v>
      </c>
      <c r="L3593" t="s">
        <v>10339</v>
      </c>
      <c r="M3593" t="s">
        <v>10340</v>
      </c>
      <c r="N3593">
        <v>1.5677777770000001</v>
      </c>
      <c r="O3593">
        <v>0</v>
      </c>
      <c r="P3593">
        <v>0</v>
      </c>
      <c r="Q3593">
        <v>0</v>
      </c>
      <c r="R3593">
        <v>4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5.9994306796477401</v>
      </c>
      <c r="AA3593">
        <v>0</v>
      </c>
      <c r="AB3593">
        <v>0</v>
      </c>
      <c r="AC3593">
        <v>0</v>
      </c>
      <c r="AD3593">
        <v>0</v>
      </c>
      <c r="AE3593">
        <v>5.9994306796477401</v>
      </c>
    </row>
    <row r="3594" spans="1:31" x14ac:dyDescent="0.3">
      <c r="A3594">
        <v>2581261</v>
      </c>
      <c r="B3594">
        <v>1</v>
      </c>
      <c r="C3594" t="s">
        <v>80</v>
      </c>
      <c r="D3594" t="s">
        <v>90</v>
      </c>
      <c r="E3594" t="s">
        <v>166</v>
      </c>
      <c r="F3594" t="s">
        <v>10341</v>
      </c>
      <c r="G3594" t="s">
        <v>168</v>
      </c>
      <c r="H3594" t="s">
        <v>157</v>
      </c>
      <c r="I3594" t="s">
        <v>136</v>
      </c>
      <c r="J3594" t="s">
        <v>137</v>
      </c>
      <c r="K3594" t="s">
        <v>138</v>
      </c>
      <c r="L3594" t="s">
        <v>10342</v>
      </c>
      <c r="M3594" t="s">
        <v>10343</v>
      </c>
      <c r="N3594">
        <v>2.0125000000000002</v>
      </c>
      <c r="O3594">
        <v>0</v>
      </c>
      <c r="P3594">
        <v>2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1.289168517498255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1.289168517498255</v>
      </c>
    </row>
    <row r="3595" spans="1:31" x14ac:dyDescent="0.3">
      <c r="A3595">
        <v>2581092</v>
      </c>
      <c r="B3595">
        <v>1</v>
      </c>
      <c r="C3595" t="s">
        <v>81</v>
      </c>
      <c r="D3595" t="s">
        <v>113</v>
      </c>
      <c r="E3595" t="s">
        <v>166</v>
      </c>
      <c r="F3595" t="s">
        <v>10344</v>
      </c>
      <c r="G3595" t="s">
        <v>198</v>
      </c>
      <c r="H3595" t="s">
        <v>157</v>
      </c>
      <c r="I3595" t="s">
        <v>136</v>
      </c>
      <c r="J3595" t="s">
        <v>137</v>
      </c>
      <c r="K3595" t="s">
        <v>138</v>
      </c>
      <c r="L3595" t="s">
        <v>10345</v>
      </c>
      <c r="M3595" t="s">
        <v>10346</v>
      </c>
      <c r="N3595">
        <v>1.2116666659999999</v>
      </c>
      <c r="O3595">
        <v>0</v>
      </c>
      <c r="P3595">
        <v>1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0.167644873386325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0.167644873386325</v>
      </c>
    </row>
    <row r="3596" spans="1:31" x14ac:dyDescent="0.3">
      <c r="A3596">
        <v>2580720</v>
      </c>
      <c r="B3596">
        <v>1</v>
      </c>
      <c r="C3596" t="s">
        <v>81</v>
      </c>
      <c r="D3596" t="s">
        <v>117</v>
      </c>
      <c r="E3596" t="s">
        <v>166</v>
      </c>
      <c r="F3596" t="s">
        <v>10347</v>
      </c>
      <c r="G3596" t="s">
        <v>168</v>
      </c>
      <c r="H3596" t="s">
        <v>157</v>
      </c>
      <c r="I3596" t="s">
        <v>136</v>
      </c>
      <c r="J3596" t="s">
        <v>137</v>
      </c>
      <c r="K3596" t="s">
        <v>138</v>
      </c>
      <c r="L3596" t="s">
        <v>10348</v>
      </c>
      <c r="M3596" t="s">
        <v>10349</v>
      </c>
      <c r="N3596">
        <v>0.96722222199999996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1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0.27501285067291664</v>
      </c>
      <c r="AC3596">
        <v>0</v>
      </c>
      <c r="AD3596">
        <v>0</v>
      </c>
      <c r="AE3596">
        <v>0.27501285067291664</v>
      </c>
    </row>
    <row r="3597" spans="1:31" x14ac:dyDescent="0.3">
      <c r="A3597">
        <v>2581298</v>
      </c>
      <c r="B3597">
        <v>1</v>
      </c>
      <c r="C3597" t="s">
        <v>80</v>
      </c>
      <c r="D3597" t="s">
        <v>93</v>
      </c>
      <c r="E3597" t="s">
        <v>166</v>
      </c>
      <c r="F3597" t="s">
        <v>10350</v>
      </c>
      <c r="G3597" t="s">
        <v>181</v>
      </c>
      <c r="H3597" t="s">
        <v>157</v>
      </c>
      <c r="I3597" t="s">
        <v>136</v>
      </c>
      <c r="J3597" t="s">
        <v>137</v>
      </c>
      <c r="K3597" t="s">
        <v>138</v>
      </c>
      <c r="L3597" t="s">
        <v>10351</v>
      </c>
      <c r="M3597" t="s">
        <v>10352</v>
      </c>
      <c r="N3597">
        <v>3.4269444440000001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2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5.0118190497869763</v>
      </c>
      <c r="AC3597">
        <v>0</v>
      </c>
      <c r="AD3597">
        <v>0</v>
      </c>
      <c r="AE3597">
        <v>5.0118190497869763</v>
      </c>
    </row>
    <row r="3598" spans="1:31" x14ac:dyDescent="0.3">
      <c r="A3598">
        <v>2580700</v>
      </c>
      <c r="B3598">
        <v>1</v>
      </c>
      <c r="C3598" t="s">
        <v>80</v>
      </c>
      <c r="D3598" t="s">
        <v>92</v>
      </c>
      <c r="E3598" t="s">
        <v>166</v>
      </c>
      <c r="F3598" t="s">
        <v>10353</v>
      </c>
      <c r="G3598" t="s">
        <v>181</v>
      </c>
      <c r="H3598" t="s">
        <v>157</v>
      </c>
      <c r="I3598" t="s">
        <v>136</v>
      </c>
      <c r="J3598" t="s">
        <v>137</v>
      </c>
      <c r="K3598" t="s">
        <v>138</v>
      </c>
      <c r="L3598" t="s">
        <v>10354</v>
      </c>
      <c r="M3598" t="s">
        <v>10355</v>
      </c>
      <c r="N3598">
        <v>1.7024999999999999</v>
      </c>
      <c r="O3598">
        <v>0</v>
      </c>
      <c r="P3598">
        <v>2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1.0191857200600352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1.0191857200600352</v>
      </c>
    </row>
    <row r="3599" spans="1:31" x14ac:dyDescent="0.3">
      <c r="A3599">
        <v>2581218</v>
      </c>
      <c r="B3599">
        <v>1</v>
      </c>
      <c r="C3599" t="s">
        <v>80</v>
      </c>
      <c r="D3599" t="s">
        <v>95</v>
      </c>
      <c r="E3599" t="s">
        <v>171</v>
      </c>
      <c r="F3599" t="s">
        <v>10356</v>
      </c>
      <c r="G3599" t="s">
        <v>202</v>
      </c>
      <c r="H3599" t="s">
        <v>157</v>
      </c>
      <c r="I3599" t="s">
        <v>136</v>
      </c>
      <c r="J3599" t="s">
        <v>137</v>
      </c>
      <c r="K3599" t="s">
        <v>138</v>
      </c>
      <c r="L3599" t="s">
        <v>10357</v>
      </c>
      <c r="M3599" t="s">
        <v>10358</v>
      </c>
      <c r="N3599">
        <v>0.75027777699999998</v>
      </c>
      <c r="O3599">
        <v>0</v>
      </c>
      <c r="P3599">
        <v>41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7.7307018579280689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7.7307018579280689</v>
      </c>
    </row>
    <row r="3600" spans="1:31" x14ac:dyDescent="0.3">
      <c r="A3600">
        <v>2581278</v>
      </c>
      <c r="B3600">
        <v>1</v>
      </c>
      <c r="C3600" t="s">
        <v>81</v>
      </c>
      <c r="D3600" t="s">
        <v>114</v>
      </c>
      <c r="E3600" t="s">
        <v>141</v>
      </c>
      <c r="F3600" t="s">
        <v>1412</v>
      </c>
      <c r="G3600" t="s">
        <v>134</v>
      </c>
      <c r="H3600" t="s">
        <v>135</v>
      </c>
      <c r="I3600" t="s">
        <v>136</v>
      </c>
      <c r="J3600" t="s">
        <v>137</v>
      </c>
      <c r="K3600" t="s">
        <v>138</v>
      </c>
      <c r="L3600" t="s">
        <v>10359</v>
      </c>
      <c r="M3600" t="s">
        <v>10360</v>
      </c>
      <c r="N3600">
        <v>0.84277777700000001</v>
      </c>
      <c r="O3600">
        <v>0</v>
      </c>
      <c r="P3600">
        <v>2</v>
      </c>
      <c r="Q3600">
        <v>0</v>
      </c>
      <c r="R3600">
        <v>4</v>
      </c>
      <c r="S3600">
        <v>0</v>
      </c>
      <c r="T3600">
        <v>3</v>
      </c>
      <c r="U3600">
        <v>0</v>
      </c>
      <c r="V3600">
        <v>0</v>
      </c>
      <c r="W3600">
        <v>0</v>
      </c>
      <c r="X3600">
        <v>0.11116166173518167</v>
      </c>
      <c r="Y3600">
        <v>0</v>
      </c>
      <c r="Z3600">
        <v>0.24407148727377001</v>
      </c>
      <c r="AA3600">
        <v>0</v>
      </c>
      <c r="AB3600">
        <v>18.118099791251193</v>
      </c>
      <c r="AC3600">
        <v>0</v>
      </c>
      <c r="AD3600">
        <v>0</v>
      </c>
      <c r="AE3600">
        <v>18.473332940260146</v>
      </c>
    </row>
    <row r="3601" spans="1:31" x14ac:dyDescent="0.3">
      <c r="A3601">
        <v>2580445</v>
      </c>
      <c r="B3601">
        <v>1</v>
      </c>
      <c r="C3601" t="s">
        <v>80</v>
      </c>
      <c r="D3601" t="s">
        <v>110</v>
      </c>
      <c r="E3601" t="s">
        <v>132</v>
      </c>
      <c r="F3601" t="s">
        <v>10361</v>
      </c>
      <c r="G3601" t="s">
        <v>318</v>
      </c>
      <c r="H3601" t="s">
        <v>135</v>
      </c>
      <c r="I3601" t="s">
        <v>136</v>
      </c>
      <c r="J3601" t="s">
        <v>137</v>
      </c>
      <c r="K3601" t="s">
        <v>144</v>
      </c>
      <c r="L3601" t="s">
        <v>10362</v>
      </c>
      <c r="M3601" t="s">
        <v>10363</v>
      </c>
      <c r="N3601">
        <v>0.22305555499999999</v>
      </c>
      <c r="O3601">
        <v>0</v>
      </c>
      <c r="P3601">
        <v>3728</v>
      </c>
      <c r="Q3601">
        <v>0</v>
      </c>
      <c r="R3601">
        <v>0</v>
      </c>
      <c r="S3601">
        <v>0</v>
      </c>
      <c r="T3601">
        <v>226</v>
      </c>
      <c r="U3601">
        <v>0</v>
      </c>
      <c r="V3601">
        <v>1</v>
      </c>
      <c r="W3601">
        <v>0</v>
      </c>
      <c r="X3601">
        <v>174.5763080159131</v>
      </c>
      <c r="Y3601">
        <v>0</v>
      </c>
      <c r="Z3601">
        <v>0</v>
      </c>
      <c r="AA3601">
        <v>0</v>
      </c>
      <c r="AB3601">
        <v>40.259175151883909</v>
      </c>
      <c r="AC3601">
        <v>0</v>
      </c>
      <c r="AD3601">
        <v>1.6330920365526527</v>
      </c>
      <c r="AE3601">
        <v>216.46857520434966</v>
      </c>
    </row>
    <row r="3602" spans="1:31" x14ac:dyDescent="0.3">
      <c r="A3602">
        <v>2580491</v>
      </c>
      <c r="B3602">
        <v>1</v>
      </c>
      <c r="C3602" t="s">
        <v>81</v>
      </c>
      <c r="D3602" t="s">
        <v>126</v>
      </c>
      <c r="E3602" t="s">
        <v>184</v>
      </c>
      <c r="F3602" t="s">
        <v>10364</v>
      </c>
      <c r="G3602" t="s">
        <v>134</v>
      </c>
      <c r="H3602" t="s">
        <v>135</v>
      </c>
      <c r="I3602" t="s">
        <v>136</v>
      </c>
      <c r="J3602" t="s">
        <v>137</v>
      </c>
      <c r="K3602" t="s">
        <v>138</v>
      </c>
      <c r="L3602" t="s">
        <v>10365</v>
      </c>
      <c r="M3602" t="s">
        <v>10366</v>
      </c>
      <c r="N3602">
        <v>0.62111111100000005</v>
      </c>
      <c r="O3602">
        <v>0</v>
      </c>
      <c r="P3602">
        <v>66</v>
      </c>
      <c r="Q3602">
        <v>4</v>
      </c>
      <c r="R3602">
        <v>93</v>
      </c>
      <c r="S3602">
        <v>0</v>
      </c>
      <c r="T3602">
        <v>13</v>
      </c>
      <c r="U3602">
        <v>0</v>
      </c>
      <c r="V3602">
        <v>0</v>
      </c>
      <c r="W3602">
        <v>0</v>
      </c>
      <c r="X3602">
        <v>4.7785441904362518</v>
      </c>
      <c r="Y3602">
        <v>11.172590804882033</v>
      </c>
      <c r="Z3602">
        <v>35.154203626530986</v>
      </c>
      <c r="AA3602">
        <v>0</v>
      </c>
      <c r="AB3602">
        <v>13.168635515467171</v>
      </c>
      <c r="AC3602">
        <v>0</v>
      </c>
      <c r="AD3602">
        <v>0</v>
      </c>
      <c r="AE3602">
        <v>64.273974137316443</v>
      </c>
    </row>
    <row r="3603" spans="1:31" x14ac:dyDescent="0.3">
      <c r="A3603">
        <v>2581032</v>
      </c>
      <c r="B3603">
        <v>1</v>
      </c>
      <c r="C3603" t="s">
        <v>80</v>
      </c>
      <c r="D3603" t="s">
        <v>96</v>
      </c>
      <c r="E3603" t="s">
        <v>166</v>
      </c>
      <c r="F3603" t="s">
        <v>9040</v>
      </c>
      <c r="G3603" t="s">
        <v>181</v>
      </c>
      <c r="H3603" t="s">
        <v>157</v>
      </c>
      <c r="I3603" t="s">
        <v>136</v>
      </c>
      <c r="J3603" t="s">
        <v>137</v>
      </c>
      <c r="K3603" t="s">
        <v>138</v>
      </c>
      <c r="L3603" t="s">
        <v>10367</v>
      </c>
      <c r="M3603" t="s">
        <v>10368</v>
      </c>
      <c r="N3603">
        <v>5.4530555549999997</v>
      </c>
      <c r="O3603">
        <v>0</v>
      </c>
      <c r="P3603">
        <v>1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0.42618219033797339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0.42618219033797339</v>
      </c>
    </row>
    <row r="3604" spans="1:31" x14ac:dyDescent="0.3">
      <c r="A3604">
        <v>2581095</v>
      </c>
      <c r="B3604">
        <v>1</v>
      </c>
      <c r="C3604" t="s">
        <v>80</v>
      </c>
      <c r="D3604" t="s">
        <v>106</v>
      </c>
      <c r="E3604" t="s">
        <v>171</v>
      </c>
      <c r="F3604" t="s">
        <v>10369</v>
      </c>
      <c r="G3604" t="s">
        <v>5897</v>
      </c>
      <c r="H3604" t="s">
        <v>157</v>
      </c>
      <c r="I3604" t="s">
        <v>136</v>
      </c>
      <c r="J3604" t="s">
        <v>137</v>
      </c>
      <c r="K3604" t="s">
        <v>138</v>
      </c>
      <c r="L3604" t="s">
        <v>10370</v>
      </c>
      <c r="M3604" t="s">
        <v>10371</v>
      </c>
      <c r="N3604">
        <v>3.4622222219999998</v>
      </c>
      <c r="O3604">
        <v>0</v>
      </c>
      <c r="P3604">
        <v>9</v>
      </c>
      <c r="Q3604">
        <v>0</v>
      </c>
      <c r="R3604">
        <v>2</v>
      </c>
      <c r="S3604">
        <v>0</v>
      </c>
      <c r="T3604">
        <v>2</v>
      </c>
      <c r="U3604">
        <v>0</v>
      </c>
      <c r="V3604">
        <v>0</v>
      </c>
      <c r="W3604">
        <v>0</v>
      </c>
      <c r="X3604">
        <v>11.144429025569581</v>
      </c>
      <c r="Y3604">
        <v>0</v>
      </c>
      <c r="Z3604">
        <v>2.6063771009618026</v>
      </c>
      <c r="AA3604">
        <v>0</v>
      </c>
      <c r="AB3604">
        <v>8.4750752605339095</v>
      </c>
      <c r="AC3604">
        <v>0</v>
      </c>
      <c r="AD3604">
        <v>0</v>
      </c>
      <c r="AE3604">
        <v>22.225881387065293</v>
      </c>
    </row>
    <row r="3605" spans="1:31" x14ac:dyDescent="0.3">
      <c r="A3605">
        <v>2580740</v>
      </c>
      <c r="B3605">
        <v>1</v>
      </c>
      <c r="C3605" t="s">
        <v>80</v>
      </c>
      <c r="D3605" t="s">
        <v>92</v>
      </c>
      <c r="E3605" t="s">
        <v>147</v>
      </c>
      <c r="F3605" t="s">
        <v>10372</v>
      </c>
      <c r="G3605" t="s">
        <v>134</v>
      </c>
      <c r="H3605" t="s">
        <v>135</v>
      </c>
      <c r="I3605" t="s">
        <v>136</v>
      </c>
      <c r="J3605" t="s">
        <v>137</v>
      </c>
      <c r="K3605" t="s">
        <v>138</v>
      </c>
      <c r="L3605" t="s">
        <v>10373</v>
      </c>
      <c r="M3605" t="s">
        <v>10374</v>
      </c>
      <c r="N3605">
        <v>0.12583333299999999</v>
      </c>
      <c r="O3605">
        <v>0</v>
      </c>
      <c r="P3605">
        <v>199</v>
      </c>
      <c r="Q3605">
        <v>0</v>
      </c>
      <c r="R3605">
        <v>10</v>
      </c>
      <c r="S3605">
        <v>0</v>
      </c>
      <c r="T3605">
        <v>24</v>
      </c>
      <c r="U3605">
        <v>0</v>
      </c>
      <c r="V3605">
        <v>0</v>
      </c>
      <c r="W3605">
        <v>0</v>
      </c>
      <c r="X3605">
        <v>4.5657226479211666</v>
      </c>
      <c r="Y3605">
        <v>0</v>
      </c>
      <c r="Z3605">
        <v>2.0889455045820351</v>
      </c>
      <c r="AA3605">
        <v>0</v>
      </c>
      <c r="AB3605">
        <v>4.0807571784079624</v>
      </c>
      <c r="AC3605">
        <v>0</v>
      </c>
      <c r="AD3605">
        <v>0</v>
      </c>
      <c r="AE3605">
        <v>10.735425330911164</v>
      </c>
    </row>
    <row r="3606" spans="1:31" x14ac:dyDescent="0.3">
      <c r="A3606">
        <v>2581215</v>
      </c>
      <c r="B3606">
        <v>1</v>
      </c>
      <c r="C3606" t="s">
        <v>80</v>
      </c>
      <c r="D3606" t="s">
        <v>99</v>
      </c>
      <c r="E3606" t="s">
        <v>166</v>
      </c>
      <c r="F3606" t="s">
        <v>10375</v>
      </c>
      <c r="G3606" t="s">
        <v>198</v>
      </c>
      <c r="H3606" t="s">
        <v>157</v>
      </c>
      <c r="I3606" t="s">
        <v>136</v>
      </c>
      <c r="J3606" t="s">
        <v>137</v>
      </c>
      <c r="K3606" t="s">
        <v>138</v>
      </c>
      <c r="L3606" t="s">
        <v>10376</v>
      </c>
      <c r="M3606" t="s">
        <v>10377</v>
      </c>
      <c r="N3606">
        <v>2.0216666659999998</v>
      </c>
      <c r="O3606">
        <v>0</v>
      </c>
      <c r="P3606">
        <v>1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4.4810017119759168E-2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4.4810017119759168E-2</v>
      </c>
    </row>
    <row r="3607" spans="1:31" x14ac:dyDescent="0.3">
      <c r="A3607">
        <v>2580425</v>
      </c>
      <c r="B3607">
        <v>1</v>
      </c>
      <c r="C3607" t="s">
        <v>80</v>
      </c>
      <c r="D3607" t="s">
        <v>89</v>
      </c>
      <c r="E3607" t="s">
        <v>141</v>
      </c>
      <c r="F3607" t="s">
        <v>10378</v>
      </c>
      <c r="G3607" t="s">
        <v>318</v>
      </c>
      <c r="H3607" t="s">
        <v>135</v>
      </c>
      <c r="I3607" t="s">
        <v>136</v>
      </c>
      <c r="J3607" t="s">
        <v>137</v>
      </c>
      <c r="K3607" t="s">
        <v>144</v>
      </c>
      <c r="L3607" t="s">
        <v>10379</v>
      </c>
      <c r="M3607" t="s">
        <v>10380</v>
      </c>
      <c r="N3607">
        <v>0.34611111100000003</v>
      </c>
      <c r="O3607">
        <v>0</v>
      </c>
      <c r="P3607">
        <v>2213</v>
      </c>
      <c r="Q3607">
        <v>0</v>
      </c>
      <c r="R3607">
        <v>39</v>
      </c>
      <c r="S3607">
        <v>0</v>
      </c>
      <c r="T3607">
        <v>204</v>
      </c>
      <c r="U3607">
        <v>0</v>
      </c>
      <c r="V3607">
        <v>0</v>
      </c>
      <c r="W3607">
        <v>0</v>
      </c>
      <c r="X3607">
        <v>192.4763828704053</v>
      </c>
      <c r="Y3607">
        <v>0</v>
      </c>
      <c r="Z3607">
        <v>2.6648420839694031</v>
      </c>
      <c r="AA3607">
        <v>0</v>
      </c>
      <c r="AB3607">
        <v>86.566395111878307</v>
      </c>
      <c r="AC3607">
        <v>0</v>
      </c>
      <c r="AD3607">
        <v>0</v>
      </c>
      <c r="AE3607">
        <v>281.70762006625301</v>
      </c>
    </row>
    <row r="3608" spans="1:31" x14ac:dyDescent="0.3">
      <c r="A3608">
        <v>2580574</v>
      </c>
      <c r="B3608">
        <v>1</v>
      </c>
      <c r="C3608" t="s">
        <v>80</v>
      </c>
      <c r="D3608" t="s">
        <v>104</v>
      </c>
      <c r="E3608" t="s">
        <v>141</v>
      </c>
      <c r="F3608" t="s">
        <v>2672</v>
      </c>
      <c r="G3608" t="s">
        <v>301</v>
      </c>
      <c r="H3608" t="s">
        <v>135</v>
      </c>
      <c r="I3608" t="s">
        <v>136</v>
      </c>
      <c r="J3608" t="s">
        <v>137</v>
      </c>
      <c r="K3608" t="s">
        <v>144</v>
      </c>
      <c r="L3608" t="s">
        <v>10381</v>
      </c>
      <c r="M3608" t="s">
        <v>10382</v>
      </c>
      <c r="N3608">
        <v>1.6230555550000001</v>
      </c>
      <c r="O3608">
        <v>1</v>
      </c>
      <c r="P3608">
        <v>471</v>
      </c>
      <c r="Q3608">
        <v>22</v>
      </c>
      <c r="R3608">
        <v>27</v>
      </c>
      <c r="S3608">
        <v>28</v>
      </c>
      <c r="T3608">
        <v>71</v>
      </c>
      <c r="U3608">
        <v>5</v>
      </c>
      <c r="V3608">
        <v>0</v>
      </c>
      <c r="W3608">
        <v>2.6414969837644957</v>
      </c>
      <c r="X3608">
        <v>156.28556176840283</v>
      </c>
      <c r="Y3608">
        <v>77.057441780915354</v>
      </c>
      <c r="Z3608">
        <v>21.650071400802332</v>
      </c>
      <c r="AA3608">
        <v>1232.735757604129</v>
      </c>
      <c r="AB3608">
        <v>101.1326099924643</v>
      </c>
      <c r="AC3608">
        <v>402.52765842220327</v>
      </c>
      <c r="AD3608">
        <v>0</v>
      </c>
      <c r="AE3608">
        <v>1994.0305979526818</v>
      </c>
    </row>
    <row r="3609" spans="1:31" x14ac:dyDescent="0.3">
      <c r="A3609">
        <v>2581238</v>
      </c>
      <c r="B3609">
        <v>1</v>
      </c>
      <c r="C3609" t="s">
        <v>80</v>
      </c>
      <c r="D3609" t="s">
        <v>97</v>
      </c>
      <c r="E3609" t="s">
        <v>171</v>
      </c>
      <c r="F3609" t="s">
        <v>10383</v>
      </c>
      <c r="G3609" t="s">
        <v>190</v>
      </c>
      <c r="H3609" t="s">
        <v>157</v>
      </c>
      <c r="I3609" t="s">
        <v>136</v>
      </c>
      <c r="J3609" t="s">
        <v>137</v>
      </c>
      <c r="K3609" t="s">
        <v>138</v>
      </c>
      <c r="L3609" t="s">
        <v>10384</v>
      </c>
      <c r="M3609" t="s">
        <v>10385</v>
      </c>
      <c r="N3609">
        <v>3.8283333329999998</v>
      </c>
      <c r="O3609">
        <v>0</v>
      </c>
      <c r="P3609">
        <v>42</v>
      </c>
      <c r="Q3609">
        <v>0</v>
      </c>
      <c r="R3609">
        <v>2</v>
      </c>
      <c r="S3609">
        <v>0</v>
      </c>
      <c r="T3609">
        <v>5</v>
      </c>
      <c r="U3609">
        <v>0</v>
      </c>
      <c r="V3609">
        <v>0</v>
      </c>
      <c r="W3609">
        <v>0</v>
      </c>
      <c r="X3609">
        <v>37.264831635435485</v>
      </c>
      <c r="Y3609">
        <v>0</v>
      </c>
      <c r="Z3609">
        <v>1.1521447310919299</v>
      </c>
      <c r="AA3609">
        <v>0</v>
      </c>
      <c r="AB3609">
        <v>10.853588884188888</v>
      </c>
      <c r="AC3609">
        <v>0</v>
      </c>
      <c r="AD3609">
        <v>0</v>
      </c>
      <c r="AE3609">
        <v>49.270565250716302</v>
      </c>
    </row>
    <row r="3610" spans="1:31" x14ac:dyDescent="0.3">
      <c r="A3610">
        <v>2580803</v>
      </c>
      <c r="B3610">
        <v>1</v>
      </c>
      <c r="C3610" t="s">
        <v>80</v>
      </c>
      <c r="D3610" t="s">
        <v>93</v>
      </c>
      <c r="E3610" t="s">
        <v>166</v>
      </c>
      <c r="F3610" t="s">
        <v>10386</v>
      </c>
      <c r="G3610" t="s">
        <v>181</v>
      </c>
      <c r="H3610" t="s">
        <v>157</v>
      </c>
      <c r="I3610" t="s">
        <v>136</v>
      </c>
      <c r="J3610" t="s">
        <v>137</v>
      </c>
      <c r="K3610" t="s">
        <v>138</v>
      </c>
      <c r="L3610" t="s">
        <v>10387</v>
      </c>
      <c r="M3610" t="s">
        <v>10388</v>
      </c>
      <c r="N3610">
        <v>3.4827777769999999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11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35.803296594684745</v>
      </c>
      <c r="AC3610">
        <v>0</v>
      </c>
      <c r="AD3610">
        <v>0</v>
      </c>
      <c r="AE3610">
        <v>35.803296594684745</v>
      </c>
    </row>
    <row r="3611" spans="1:31" x14ac:dyDescent="0.3">
      <c r="A3611">
        <v>2581158</v>
      </c>
      <c r="B3611">
        <v>1</v>
      </c>
      <c r="C3611" t="s">
        <v>80</v>
      </c>
      <c r="D3611" t="s">
        <v>100</v>
      </c>
      <c r="E3611" t="s">
        <v>184</v>
      </c>
      <c r="F3611" t="s">
        <v>10389</v>
      </c>
      <c r="G3611" t="s">
        <v>149</v>
      </c>
      <c r="H3611" t="s">
        <v>135</v>
      </c>
      <c r="I3611" t="s">
        <v>136</v>
      </c>
      <c r="J3611" t="s">
        <v>137</v>
      </c>
      <c r="K3611" t="s">
        <v>138</v>
      </c>
      <c r="L3611" t="s">
        <v>10390</v>
      </c>
      <c r="M3611" t="s">
        <v>10391</v>
      </c>
      <c r="N3611">
        <v>1.7794444439999999</v>
      </c>
      <c r="O3611">
        <v>0</v>
      </c>
      <c r="P3611">
        <v>48</v>
      </c>
      <c r="Q3611">
        <v>1</v>
      </c>
      <c r="R3611">
        <v>6</v>
      </c>
      <c r="S3611">
        <v>2</v>
      </c>
      <c r="T3611">
        <v>7</v>
      </c>
      <c r="U3611">
        <v>0</v>
      </c>
      <c r="V3611">
        <v>0</v>
      </c>
      <c r="W3611">
        <v>0</v>
      </c>
      <c r="X3611">
        <v>20.689260723674284</v>
      </c>
      <c r="Y3611">
        <v>12.041180459944243</v>
      </c>
      <c r="Z3611">
        <v>2.7445165548065589</v>
      </c>
      <c r="AA3611">
        <v>5.5512415234022221</v>
      </c>
      <c r="AB3611">
        <v>11.671714579238397</v>
      </c>
      <c r="AC3611">
        <v>0</v>
      </c>
      <c r="AD3611">
        <v>0</v>
      </c>
      <c r="AE3611">
        <v>52.697913841065699</v>
      </c>
    </row>
    <row r="3612" spans="1:31" x14ac:dyDescent="0.3">
      <c r="A3612">
        <v>2622217</v>
      </c>
      <c r="B3612">
        <v>1</v>
      </c>
      <c r="C3612" t="s">
        <v>81</v>
      </c>
      <c r="D3612" t="s">
        <v>114</v>
      </c>
      <c r="E3612" t="s">
        <v>147</v>
      </c>
      <c r="F3612" t="s">
        <v>10147</v>
      </c>
      <c r="G3612" t="s">
        <v>134</v>
      </c>
      <c r="H3612" t="s">
        <v>135</v>
      </c>
      <c r="I3612" t="s">
        <v>136</v>
      </c>
      <c r="J3612" t="s">
        <v>137</v>
      </c>
      <c r="K3612" t="s">
        <v>138</v>
      </c>
      <c r="L3612" t="s">
        <v>10392</v>
      </c>
      <c r="M3612" t="s">
        <v>10393</v>
      </c>
      <c r="N3612">
        <v>0.25</v>
      </c>
      <c r="O3612">
        <v>9</v>
      </c>
      <c r="P3612">
        <v>2247</v>
      </c>
      <c r="Q3612">
        <v>2</v>
      </c>
      <c r="R3612">
        <v>15</v>
      </c>
      <c r="S3612">
        <v>5</v>
      </c>
      <c r="T3612">
        <v>175</v>
      </c>
      <c r="U3612">
        <v>0</v>
      </c>
      <c r="V3612">
        <v>0</v>
      </c>
      <c r="W3612">
        <v>0.47941826400000004</v>
      </c>
      <c r="X3612">
        <v>58.583283744231011</v>
      </c>
      <c r="Y3612">
        <v>0.2141334083325</v>
      </c>
      <c r="Z3612">
        <v>1.0640093377319999</v>
      </c>
      <c r="AA3612">
        <v>2.5025170893430002</v>
      </c>
      <c r="AB3612">
        <v>22.973026740351511</v>
      </c>
      <c r="AC3612">
        <v>0</v>
      </c>
      <c r="AD3612">
        <v>0</v>
      </c>
      <c r="AE3612">
        <v>85.816388583990033</v>
      </c>
    </row>
    <row r="3613" spans="1:31" x14ac:dyDescent="0.3">
      <c r="A3613">
        <v>2580760</v>
      </c>
      <c r="B3613">
        <v>1</v>
      </c>
      <c r="C3613" t="s">
        <v>81</v>
      </c>
      <c r="D3613" t="s">
        <v>127</v>
      </c>
      <c r="E3613" t="s">
        <v>184</v>
      </c>
      <c r="F3613" t="s">
        <v>10394</v>
      </c>
      <c r="G3613" t="s">
        <v>202</v>
      </c>
      <c r="H3613" t="s">
        <v>135</v>
      </c>
      <c r="I3613" t="s">
        <v>136</v>
      </c>
      <c r="J3613" t="s">
        <v>137</v>
      </c>
      <c r="K3613" t="s">
        <v>138</v>
      </c>
      <c r="L3613" t="s">
        <v>10395</v>
      </c>
      <c r="M3613" t="s">
        <v>10396</v>
      </c>
      <c r="N3613">
        <v>0.17694444400000001</v>
      </c>
      <c r="O3613">
        <v>0</v>
      </c>
      <c r="P3613">
        <v>36</v>
      </c>
      <c r="Q3613">
        <v>10</v>
      </c>
      <c r="R3613">
        <v>14</v>
      </c>
      <c r="S3613">
        <v>0</v>
      </c>
      <c r="T3613">
        <v>3</v>
      </c>
      <c r="U3613">
        <v>0</v>
      </c>
      <c r="V3613">
        <v>0</v>
      </c>
      <c r="W3613">
        <v>0</v>
      </c>
      <c r="X3613">
        <v>1.2255191484206882</v>
      </c>
      <c r="Y3613">
        <v>10.574275193403741</v>
      </c>
      <c r="Z3613">
        <v>1.6234065183830433</v>
      </c>
      <c r="AA3613">
        <v>0</v>
      </c>
      <c r="AB3613">
        <v>0.25541173259450334</v>
      </c>
      <c r="AC3613">
        <v>0</v>
      </c>
      <c r="AD3613">
        <v>0</v>
      </c>
      <c r="AE3613">
        <v>13.678612592801976</v>
      </c>
    </row>
    <row r="3614" spans="1:31" x14ac:dyDescent="0.3">
      <c r="A3614">
        <v>2581152</v>
      </c>
      <c r="B3614">
        <v>1</v>
      </c>
      <c r="C3614" t="s">
        <v>80</v>
      </c>
      <c r="D3614" t="s">
        <v>92</v>
      </c>
      <c r="E3614" t="s">
        <v>147</v>
      </c>
      <c r="F3614" t="s">
        <v>10397</v>
      </c>
      <c r="G3614" t="s">
        <v>254</v>
      </c>
      <c r="H3614" t="s">
        <v>135</v>
      </c>
      <c r="I3614" t="s">
        <v>136</v>
      </c>
      <c r="J3614" t="s">
        <v>137</v>
      </c>
      <c r="K3614" t="s">
        <v>138</v>
      </c>
      <c r="L3614" t="s">
        <v>10398</v>
      </c>
      <c r="M3614" t="s">
        <v>10399</v>
      </c>
      <c r="N3614">
        <v>0.58833333300000001</v>
      </c>
      <c r="O3614">
        <v>0</v>
      </c>
      <c r="P3614">
        <v>2256</v>
      </c>
      <c r="Q3614">
        <v>0</v>
      </c>
      <c r="R3614">
        <v>3</v>
      </c>
      <c r="S3614">
        <v>3</v>
      </c>
      <c r="T3614">
        <v>87</v>
      </c>
      <c r="U3614">
        <v>1</v>
      </c>
      <c r="V3614">
        <v>5</v>
      </c>
      <c r="W3614">
        <v>0</v>
      </c>
      <c r="X3614">
        <v>195.68138242398985</v>
      </c>
      <c r="Y3614">
        <v>0</v>
      </c>
      <c r="Z3614">
        <v>0.81167946897021492</v>
      </c>
      <c r="AA3614">
        <v>84.116448822662591</v>
      </c>
      <c r="AB3614">
        <v>92.955195357105083</v>
      </c>
      <c r="AC3614">
        <v>133.49626442451765</v>
      </c>
      <c r="AD3614">
        <v>7.7532569644768881</v>
      </c>
      <c r="AE3614">
        <v>514.81422746172234</v>
      </c>
    </row>
    <row r="3615" spans="1:31" x14ac:dyDescent="0.3">
      <c r="A3615">
        <v>2580749</v>
      </c>
      <c r="B3615">
        <v>1</v>
      </c>
      <c r="C3615" t="s">
        <v>80</v>
      </c>
      <c r="D3615" t="s">
        <v>97</v>
      </c>
      <c r="E3615" t="s">
        <v>171</v>
      </c>
      <c r="F3615" t="s">
        <v>10400</v>
      </c>
      <c r="G3615" t="s">
        <v>301</v>
      </c>
      <c r="H3615" t="s">
        <v>157</v>
      </c>
      <c r="I3615" t="s">
        <v>136</v>
      </c>
      <c r="J3615" t="s">
        <v>137</v>
      </c>
      <c r="K3615" t="s">
        <v>144</v>
      </c>
      <c r="L3615" t="s">
        <v>10401</v>
      </c>
      <c r="M3615" t="s">
        <v>10402</v>
      </c>
      <c r="N3615">
        <v>2.5447222219999999</v>
      </c>
      <c r="O3615">
        <v>0</v>
      </c>
      <c r="P3615">
        <v>4</v>
      </c>
      <c r="Q3615">
        <v>0</v>
      </c>
      <c r="R3615">
        <v>3</v>
      </c>
      <c r="S3615">
        <v>0</v>
      </c>
      <c r="T3615">
        <v>4</v>
      </c>
      <c r="U3615">
        <v>0</v>
      </c>
      <c r="V3615">
        <v>0</v>
      </c>
      <c r="W3615">
        <v>0</v>
      </c>
      <c r="X3615">
        <v>2.1624082082555063</v>
      </c>
      <c r="Y3615">
        <v>0</v>
      </c>
      <c r="Z3615">
        <v>5.2588664077894087</v>
      </c>
      <c r="AA3615">
        <v>0</v>
      </c>
      <c r="AB3615">
        <v>6.1174462623441226</v>
      </c>
      <c r="AC3615">
        <v>0</v>
      </c>
      <c r="AD3615">
        <v>0</v>
      </c>
      <c r="AE3615">
        <v>13.538720878389038</v>
      </c>
    </row>
    <row r="3616" spans="1:31" x14ac:dyDescent="0.3">
      <c r="A3616">
        <v>2580703</v>
      </c>
      <c r="B3616">
        <v>1</v>
      </c>
      <c r="C3616" t="s">
        <v>81</v>
      </c>
      <c r="D3616" t="s">
        <v>128</v>
      </c>
      <c r="E3616" t="s">
        <v>166</v>
      </c>
      <c r="F3616" t="s">
        <v>10403</v>
      </c>
      <c r="G3616" t="s">
        <v>198</v>
      </c>
      <c r="H3616" t="s">
        <v>157</v>
      </c>
      <c r="I3616" t="s">
        <v>136</v>
      </c>
      <c r="J3616" t="s">
        <v>137</v>
      </c>
      <c r="K3616" t="s">
        <v>138</v>
      </c>
      <c r="L3616" t="s">
        <v>10404</v>
      </c>
      <c r="M3616" t="s">
        <v>10405</v>
      </c>
      <c r="N3616">
        <v>4.2869444440000004</v>
      </c>
      <c r="O3616">
        <v>0</v>
      </c>
      <c r="P3616">
        <v>6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3.861393258571121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3.861393258571121</v>
      </c>
    </row>
    <row r="3617" spans="1:31" x14ac:dyDescent="0.3">
      <c r="A3617">
        <v>2580872</v>
      </c>
      <c r="B3617">
        <v>1</v>
      </c>
      <c r="C3617" t="s">
        <v>80</v>
      </c>
      <c r="D3617" t="s">
        <v>107</v>
      </c>
      <c r="E3617" t="s">
        <v>141</v>
      </c>
      <c r="F3617" t="s">
        <v>10265</v>
      </c>
      <c r="G3617" t="s">
        <v>202</v>
      </c>
      <c r="H3617" t="s">
        <v>135</v>
      </c>
      <c r="I3617" t="s">
        <v>136</v>
      </c>
      <c r="J3617" t="s">
        <v>137</v>
      </c>
      <c r="K3617" t="s">
        <v>138</v>
      </c>
      <c r="L3617" t="s">
        <v>10406</v>
      </c>
      <c r="M3617" t="s">
        <v>10407</v>
      </c>
      <c r="N3617">
        <v>0.59944444399999997</v>
      </c>
      <c r="O3617">
        <v>0</v>
      </c>
      <c r="P3617">
        <v>1</v>
      </c>
      <c r="Q3617">
        <v>9</v>
      </c>
      <c r="R3617">
        <v>47</v>
      </c>
      <c r="S3617">
        <v>1</v>
      </c>
      <c r="T3617">
        <v>11</v>
      </c>
      <c r="U3617">
        <v>0</v>
      </c>
      <c r="V3617">
        <v>0</v>
      </c>
      <c r="W3617">
        <v>0</v>
      </c>
      <c r="X3617">
        <v>0.13822272841327166</v>
      </c>
      <c r="Y3617">
        <v>76.56718755972453</v>
      </c>
      <c r="Z3617">
        <v>50.485080902463601</v>
      </c>
      <c r="AA3617">
        <v>4.5745158592955253</v>
      </c>
      <c r="AB3617">
        <v>10.806228372155379</v>
      </c>
      <c r="AC3617">
        <v>0</v>
      </c>
      <c r="AD3617">
        <v>0</v>
      </c>
      <c r="AE3617">
        <v>142.5712354220523</v>
      </c>
    </row>
    <row r="3618" spans="1:31" x14ac:dyDescent="0.3">
      <c r="A3618">
        <v>2580434</v>
      </c>
      <c r="B3618">
        <v>1</v>
      </c>
      <c r="C3618" t="s">
        <v>80</v>
      </c>
      <c r="D3618" t="s">
        <v>83</v>
      </c>
      <c r="E3618" t="s">
        <v>147</v>
      </c>
      <c r="F3618" t="s">
        <v>1700</v>
      </c>
      <c r="G3618" t="s">
        <v>134</v>
      </c>
      <c r="H3618" t="s">
        <v>135</v>
      </c>
      <c r="I3618" t="s">
        <v>136</v>
      </c>
      <c r="J3618" t="s">
        <v>137</v>
      </c>
      <c r="K3618" t="s">
        <v>138</v>
      </c>
      <c r="L3618" t="s">
        <v>10408</v>
      </c>
      <c r="M3618" t="s">
        <v>10409</v>
      </c>
      <c r="N3618">
        <v>0.129722222</v>
      </c>
      <c r="O3618">
        <v>11</v>
      </c>
      <c r="P3618">
        <v>800</v>
      </c>
      <c r="Q3618">
        <v>13</v>
      </c>
      <c r="R3618">
        <v>52</v>
      </c>
      <c r="S3618">
        <v>33</v>
      </c>
      <c r="T3618">
        <v>69</v>
      </c>
      <c r="U3618">
        <v>1</v>
      </c>
      <c r="V3618">
        <v>0</v>
      </c>
      <c r="W3618">
        <v>0.85676596958757756</v>
      </c>
      <c r="X3618">
        <v>19.685276296349524</v>
      </c>
      <c r="Y3618">
        <v>1.2417043423920398</v>
      </c>
      <c r="Z3618">
        <v>1.1449784844633335</v>
      </c>
      <c r="AA3618">
        <v>11.347046091041808</v>
      </c>
      <c r="AB3618">
        <v>3.8786264875676304</v>
      </c>
      <c r="AC3618">
        <v>1.3575169668062952</v>
      </c>
      <c r="AD3618">
        <v>0</v>
      </c>
      <c r="AE3618">
        <v>39.511914638208204</v>
      </c>
    </row>
    <row r="3619" spans="1:31" x14ac:dyDescent="0.3">
      <c r="A3619">
        <v>2580494</v>
      </c>
      <c r="B3619">
        <v>1</v>
      </c>
      <c r="C3619" t="s">
        <v>81</v>
      </c>
      <c r="D3619" t="s">
        <v>128</v>
      </c>
      <c r="E3619" t="s">
        <v>147</v>
      </c>
      <c r="F3619" t="s">
        <v>10410</v>
      </c>
      <c r="G3619" t="s">
        <v>149</v>
      </c>
      <c r="H3619" t="s">
        <v>135</v>
      </c>
      <c r="I3619" t="s">
        <v>136</v>
      </c>
      <c r="J3619" t="s">
        <v>137</v>
      </c>
      <c r="K3619" t="s">
        <v>138</v>
      </c>
      <c r="L3619" t="s">
        <v>10411</v>
      </c>
      <c r="M3619" t="s">
        <v>10412</v>
      </c>
      <c r="N3619">
        <v>5.3436111110000004</v>
      </c>
      <c r="O3619">
        <v>1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1.11975312084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1.11975312084</v>
      </c>
    </row>
    <row r="3620" spans="1:31" x14ac:dyDescent="0.3">
      <c r="A3620">
        <v>2581221</v>
      </c>
      <c r="B3620">
        <v>1</v>
      </c>
      <c r="C3620" t="s">
        <v>81</v>
      </c>
      <c r="D3620" t="s">
        <v>123</v>
      </c>
      <c r="E3620" t="s">
        <v>147</v>
      </c>
      <c r="F3620" t="s">
        <v>5567</v>
      </c>
      <c r="G3620" t="s">
        <v>1056</v>
      </c>
      <c r="H3620" t="s">
        <v>135</v>
      </c>
      <c r="I3620" t="s">
        <v>136</v>
      </c>
      <c r="J3620" t="s">
        <v>137</v>
      </c>
      <c r="K3620" t="s">
        <v>138</v>
      </c>
      <c r="L3620" t="s">
        <v>10413</v>
      </c>
      <c r="M3620" t="s">
        <v>10414</v>
      </c>
      <c r="N3620">
        <v>4.9683333330000004</v>
      </c>
      <c r="O3620">
        <v>0</v>
      </c>
      <c r="P3620">
        <v>1</v>
      </c>
      <c r="Q3620">
        <v>1</v>
      </c>
      <c r="R3620">
        <v>34</v>
      </c>
      <c r="S3620">
        <v>1</v>
      </c>
      <c r="T3620">
        <v>3</v>
      </c>
      <c r="U3620">
        <v>0</v>
      </c>
      <c r="V3620">
        <v>0</v>
      </c>
      <c r="W3620">
        <v>0</v>
      </c>
      <c r="X3620">
        <v>0</v>
      </c>
      <c r="Y3620">
        <v>84.256429803233999</v>
      </c>
      <c r="Z3620">
        <v>345.83681634753225</v>
      </c>
      <c r="AA3620">
        <v>7.1198198995433328</v>
      </c>
      <c r="AB3620">
        <v>8.0965386873696605</v>
      </c>
      <c r="AC3620">
        <v>0</v>
      </c>
      <c r="AD3620">
        <v>0</v>
      </c>
      <c r="AE3620">
        <v>445.30960473767931</v>
      </c>
    </row>
    <row r="3621" spans="1:31" x14ac:dyDescent="0.3">
      <c r="A3621">
        <v>2580540</v>
      </c>
      <c r="B3621">
        <v>1</v>
      </c>
      <c r="C3621" t="s">
        <v>80</v>
      </c>
      <c r="D3621" t="s">
        <v>103</v>
      </c>
      <c r="E3621" t="s">
        <v>184</v>
      </c>
      <c r="F3621" t="s">
        <v>10415</v>
      </c>
      <c r="G3621" t="s">
        <v>1299</v>
      </c>
      <c r="H3621" t="s">
        <v>135</v>
      </c>
      <c r="I3621" t="s">
        <v>136</v>
      </c>
      <c r="J3621" t="s">
        <v>137</v>
      </c>
      <c r="K3621" t="s">
        <v>138</v>
      </c>
      <c r="L3621" t="s">
        <v>10416</v>
      </c>
      <c r="M3621" t="s">
        <v>10417</v>
      </c>
      <c r="N3621">
        <v>0.73638888800000002</v>
      </c>
      <c r="O3621">
        <v>0</v>
      </c>
      <c r="P3621">
        <v>2663</v>
      </c>
      <c r="Q3621">
        <v>0</v>
      </c>
      <c r="R3621">
        <v>4</v>
      </c>
      <c r="S3621">
        <v>0</v>
      </c>
      <c r="T3621">
        <v>186</v>
      </c>
      <c r="U3621">
        <v>0</v>
      </c>
      <c r="V3621">
        <v>0</v>
      </c>
      <c r="W3621">
        <v>0</v>
      </c>
      <c r="X3621">
        <v>400.00032597267989</v>
      </c>
      <c r="Y3621">
        <v>0</v>
      </c>
      <c r="Z3621">
        <v>2.6626098591389735</v>
      </c>
      <c r="AA3621">
        <v>0</v>
      </c>
      <c r="AB3621">
        <v>110.64197960996938</v>
      </c>
      <c r="AC3621">
        <v>0</v>
      </c>
      <c r="AD3621">
        <v>0</v>
      </c>
      <c r="AE3621">
        <v>513.30491544178824</v>
      </c>
    </row>
    <row r="3622" spans="1:31" x14ac:dyDescent="0.3">
      <c r="A3622">
        <v>2580686</v>
      </c>
      <c r="B3622">
        <v>1</v>
      </c>
      <c r="C3622" t="s">
        <v>80</v>
      </c>
      <c r="D3622" t="s">
        <v>84</v>
      </c>
      <c r="E3622" t="s">
        <v>171</v>
      </c>
      <c r="F3622" t="s">
        <v>10418</v>
      </c>
      <c r="G3622" t="s">
        <v>311</v>
      </c>
      <c r="H3622" t="s">
        <v>157</v>
      </c>
      <c r="I3622" t="s">
        <v>136</v>
      </c>
      <c r="J3622" t="s">
        <v>3</v>
      </c>
      <c r="K3622" t="s">
        <v>138</v>
      </c>
      <c r="L3622" t="s">
        <v>10419</v>
      </c>
      <c r="M3622" t="s">
        <v>10420</v>
      </c>
      <c r="N3622">
        <v>1.717222222</v>
      </c>
      <c r="O3622">
        <v>0</v>
      </c>
      <c r="P3622">
        <v>700</v>
      </c>
      <c r="Q3622">
        <v>0</v>
      </c>
      <c r="R3622">
        <v>0</v>
      </c>
      <c r="S3622">
        <v>0</v>
      </c>
      <c r="T3622">
        <v>14</v>
      </c>
      <c r="U3622">
        <v>0</v>
      </c>
      <c r="V3622">
        <v>0</v>
      </c>
      <c r="W3622">
        <v>0</v>
      </c>
      <c r="X3622">
        <v>231.67480799794674</v>
      </c>
      <c r="Y3622">
        <v>0</v>
      </c>
      <c r="Z3622">
        <v>0</v>
      </c>
      <c r="AA3622">
        <v>0</v>
      </c>
      <c r="AB3622">
        <v>33.23384486685999</v>
      </c>
      <c r="AC3622">
        <v>0</v>
      </c>
      <c r="AD3622">
        <v>0</v>
      </c>
      <c r="AE3622">
        <v>264.90865286480675</v>
      </c>
    </row>
    <row r="3623" spans="1:31" x14ac:dyDescent="0.3">
      <c r="A3623">
        <v>2580477</v>
      </c>
      <c r="B3623">
        <v>1</v>
      </c>
      <c r="C3623" t="s">
        <v>81</v>
      </c>
      <c r="D3623" t="s">
        <v>127</v>
      </c>
      <c r="E3623" t="s">
        <v>184</v>
      </c>
      <c r="F3623" t="s">
        <v>10421</v>
      </c>
      <c r="G3623" t="s">
        <v>149</v>
      </c>
      <c r="H3623" t="s">
        <v>135</v>
      </c>
      <c r="I3623" t="s">
        <v>136</v>
      </c>
      <c r="J3623" t="s">
        <v>137</v>
      </c>
      <c r="K3623" t="s">
        <v>138</v>
      </c>
      <c r="L3623" t="s">
        <v>10422</v>
      </c>
      <c r="M3623" t="s">
        <v>10423</v>
      </c>
      <c r="N3623">
        <v>3.0705555549999999</v>
      </c>
      <c r="O3623">
        <v>0</v>
      </c>
      <c r="P3623">
        <v>0</v>
      </c>
      <c r="Q3623">
        <v>0</v>
      </c>
      <c r="R3623">
        <v>0</v>
      </c>
      <c r="S3623">
        <v>3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41.290679830541663</v>
      </c>
      <c r="AB3623">
        <v>0</v>
      </c>
      <c r="AC3623">
        <v>0</v>
      </c>
      <c r="AD3623">
        <v>0</v>
      </c>
      <c r="AE3623">
        <v>41.290679830541663</v>
      </c>
    </row>
    <row r="3624" spans="1:31" x14ac:dyDescent="0.3">
      <c r="A3624">
        <v>2581118</v>
      </c>
      <c r="B3624">
        <v>1</v>
      </c>
      <c r="C3624" t="s">
        <v>80</v>
      </c>
      <c r="D3624" t="s">
        <v>97</v>
      </c>
      <c r="E3624" t="s">
        <v>171</v>
      </c>
      <c r="F3624" t="s">
        <v>10424</v>
      </c>
      <c r="G3624" t="s">
        <v>1531</v>
      </c>
      <c r="H3624" t="s">
        <v>157</v>
      </c>
      <c r="I3624" t="s">
        <v>136</v>
      </c>
      <c r="J3624" t="s">
        <v>137</v>
      </c>
      <c r="K3624" t="s">
        <v>138</v>
      </c>
      <c r="L3624" t="s">
        <v>10425</v>
      </c>
      <c r="M3624" t="s">
        <v>10426</v>
      </c>
      <c r="N3624">
        <v>2.2608333329999999</v>
      </c>
      <c r="O3624">
        <v>0</v>
      </c>
      <c r="P3624">
        <v>63</v>
      </c>
      <c r="Q3624">
        <v>0</v>
      </c>
      <c r="R3624">
        <v>0</v>
      </c>
      <c r="S3624">
        <v>0</v>
      </c>
      <c r="T3624">
        <v>9</v>
      </c>
      <c r="U3624">
        <v>0</v>
      </c>
      <c r="V3624">
        <v>0</v>
      </c>
      <c r="W3624">
        <v>0</v>
      </c>
      <c r="X3624">
        <v>27.520294899194013</v>
      </c>
      <c r="Y3624">
        <v>0</v>
      </c>
      <c r="Z3624">
        <v>0</v>
      </c>
      <c r="AA3624">
        <v>0</v>
      </c>
      <c r="AB3624">
        <v>20.711219709312569</v>
      </c>
      <c r="AC3624">
        <v>0</v>
      </c>
      <c r="AD3624">
        <v>0</v>
      </c>
      <c r="AE3624">
        <v>48.231514608506586</v>
      </c>
    </row>
    <row r="3625" spans="1:31" x14ac:dyDescent="0.3">
      <c r="A3625">
        <v>2581284</v>
      </c>
      <c r="B3625">
        <v>1</v>
      </c>
      <c r="C3625" t="s">
        <v>80</v>
      </c>
      <c r="D3625" t="s">
        <v>90</v>
      </c>
      <c r="E3625" t="s">
        <v>184</v>
      </c>
      <c r="F3625" t="s">
        <v>10427</v>
      </c>
      <c r="G3625" t="s">
        <v>149</v>
      </c>
      <c r="H3625" t="s">
        <v>135</v>
      </c>
      <c r="I3625" t="s">
        <v>136</v>
      </c>
      <c r="J3625" t="s">
        <v>137</v>
      </c>
      <c r="K3625" t="s">
        <v>138</v>
      </c>
      <c r="L3625" t="s">
        <v>10428</v>
      </c>
      <c r="M3625" t="s">
        <v>10429</v>
      </c>
      <c r="N3625">
        <v>3.381388888</v>
      </c>
      <c r="O3625">
        <v>0</v>
      </c>
      <c r="P3625">
        <v>402</v>
      </c>
      <c r="Q3625">
        <v>0</v>
      </c>
      <c r="R3625">
        <v>0</v>
      </c>
      <c r="S3625">
        <v>0</v>
      </c>
      <c r="T3625">
        <v>58</v>
      </c>
      <c r="U3625">
        <v>0</v>
      </c>
      <c r="V3625">
        <v>0</v>
      </c>
      <c r="W3625">
        <v>0</v>
      </c>
      <c r="X3625">
        <v>277.73709669557189</v>
      </c>
      <c r="Y3625">
        <v>0</v>
      </c>
      <c r="Z3625">
        <v>0</v>
      </c>
      <c r="AA3625">
        <v>0</v>
      </c>
      <c r="AB3625">
        <v>185.75984811502011</v>
      </c>
      <c r="AC3625">
        <v>0</v>
      </c>
      <c r="AD3625">
        <v>0</v>
      </c>
      <c r="AE3625">
        <v>463.49694481059203</v>
      </c>
    </row>
    <row r="3626" spans="1:31" x14ac:dyDescent="0.3">
      <c r="A3626">
        <v>2580600</v>
      </c>
      <c r="B3626">
        <v>1</v>
      </c>
      <c r="C3626" t="s">
        <v>80</v>
      </c>
      <c r="D3626" t="s">
        <v>98</v>
      </c>
      <c r="E3626" t="s">
        <v>171</v>
      </c>
      <c r="F3626" t="s">
        <v>10430</v>
      </c>
      <c r="G3626" t="s">
        <v>190</v>
      </c>
      <c r="H3626" t="s">
        <v>157</v>
      </c>
      <c r="I3626" t="s">
        <v>136</v>
      </c>
      <c r="J3626" t="s">
        <v>137</v>
      </c>
      <c r="K3626" t="s">
        <v>138</v>
      </c>
      <c r="L3626" t="s">
        <v>10431</v>
      </c>
      <c r="M3626" t="s">
        <v>10432</v>
      </c>
      <c r="N3626">
        <v>1.628333333</v>
      </c>
      <c r="O3626">
        <v>0</v>
      </c>
      <c r="P3626">
        <v>18</v>
      </c>
      <c r="Q3626">
        <v>0</v>
      </c>
      <c r="R3626">
        <v>8</v>
      </c>
      <c r="S3626">
        <v>0</v>
      </c>
      <c r="T3626">
        <v>3</v>
      </c>
      <c r="U3626">
        <v>0</v>
      </c>
      <c r="V3626">
        <v>0</v>
      </c>
      <c r="W3626">
        <v>0</v>
      </c>
      <c r="X3626">
        <v>5.9049850804750506</v>
      </c>
      <c r="Y3626">
        <v>0</v>
      </c>
      <c r="Z3626">
        <v>11.006597568217463</v>
      </c>
      <c r="AA3626">
        <v>0</v>
      </c>
      <c r="AB3626">
        <v>0</v>
      </c>
      <c r="AC3626">
        <v>0</v>
      </c>
      <c r="AD3626">
        <v>0</v>
      </c>
      <c r="AE3626">
        <v>16.911582648692516</v>
      </c>
    </row>
    <row r="3627" spans="1:31" x14ac:dyDescent="0.3">
      <c r="A3627">
        <v>2581041</v>
      </c>
      <c r="B3627">
        <v>1</v>
      </c>
      <c r="C3627" t="s">
        <v>80</v>
      </c>
      <c r="D3627" t="s">
        <v>94</v>
      </c>
      <c r="E3627" t="s">
        <v>171</v>
      </c>
      <c r="F3627" t="s">
        <v>10433</v>
      </c>
      <c r="G3627" t="s">
        <v>311</v>
      </c>
      <c r="H3627" t="s">
        <v>157</v>
      </c>
      <c r="I3627" t="s">
        <v>136</v>
      </c>
      <c r="J3627" t="s">
        <v>3</v>
      </c>
      <c r="K3627" t="s">
        <v>138</v>
      </c>
      <c r="L3627" t="s">
        <v>10434</v>
      </c>
      <c r="M3627" t="s">
        <v>10435</v>
      </c>
      <c r="N3627">
        <v>2.2938888880000001</v>
      </c>
      <c r="O3627">
        <v>0</v>
      </c>
      <c r="P3627">
        <v>90</v>
      </c>
      <c r="Q3627">
        <v>0</v>
      </c>
      <c r="R3627">
        <v>0</v>
      </c>
      <c r="S3627">
        <v>0</v>
      </c>
      <c r="T3627">
        <v>24</v>
      </c>
      <c r="U3627">
        <v>0</v>
      </c>
      <c r="V3627">
        <v>0</v>
      </c>
      <c r="W3627">
        <v>0</v>
      </c>
      <c r="X3627">
        <v>42.45074881571059</v>
      </c>
      <c r="Y3627">
        <v>0</v>
      </c>
      <c r="Z3627">
        <v>0</v>
      </c>
      <c r="AA3627">
        <v>0</v>
      </c>
      <c r="AB3627">
        <v>42.979488436286658</v>
      </c>
      <c r="AC3627">
        <v>0</v>
      </c>
      <c r="AD3627">
        <v>0</v>
      </c>
      <c r="AE3627">
        <v>85.430237251997255</v>
      </c>
    </row>
    <row r="3628" spans="1:31" x14ac:dyDescent="0.3">
      <c r="A3628">
        <v>2580451</v>
      </c>
      <c r="B3628">
        <v>1</v>
      </c>
      <c r="C3628" t="s">
        <v>80</v>
      </c>
      <c r="D3628" t="s">
        <v>105</v>
      </c>
      <c r="E3628" t="s">
        <v>184</v>
      </c>
      <c r="F3628" t="s">
        <v>9461</v>
      </c>
      <c r="G3628" t="s">
        <v>149</v>
      </c>
      <c r="H3628" t="s">
        <v>135</v>
      </c>
      <c r="I3628" t="s">
        <v>136</v>
      </c>
      <c r="J3628" t="s">
        <v>137</v>
      </c>
      <c r="K3628" t="s">
        <v>138</v>
      </c>
      <c r="L3628" t="s">
        <v>10436</v>
      </c>
      <c r="M3628" t="s">
        <v>10437</v>
      </c>
      <c r="N3628">
        <v>1.4444444439999999</v>
      </c>
      <c r="O3628">
        <v>0</v>
      </c>
      <c r="P3628">
        <v>0</v>
      </c>
      <c r="Q3628">
        <v>0</v>
      </c>
      <c r="R3628">
        <v>0</v>
      </c>
      <c r="S3628">
        <v>2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16.804088456005992</v>
      </c>
      <c r="AB3628">
        <v>0</v>
      </c>
      <c r="AC3628">
        <v>0</v>
      </c>
      <c r="AD3628">
        <v>0</v>
      </c>
      <c r="AE3628">
        <v>16.804088456005992</v>
      </c>
    </row>
    <row r="3629" spans="1:31" x14ac:dyDescent="0.3">
      <c r="A3629">
        <v>2580520</v>
      </c>
      <c r="B3629">
        <v>1</v>
      </c>
      <c r="C3629" t="s">
        <v>81</v>
      </c>
      <c r="D3629" t="s">
        <v>120</v>
      </c>
      <c r="E3629" t="s">
        <v>147</v>
      </c>
      <c r="F3629" t="s">
        <v>5055</v>
      </c>
      <c r="G3629" t="s">
        <v>134</v>
      </c>
      <c r="H3629" t="s">
        <v>135</v>
      </c>
      <c r="I3629" t="s">
        <v>136</v>
      </c>
      <c r="J3629" t="s">
        <v>137</v>
      </c>
      <c r="K3629" t="s">
        <v>138</v>
      </c>
      <c r="L3629" t="s">
        <v>10438</v>
      </c>
      <c r="M3629" t="s">
        <v>10439</v>
      </c>
      <c r="N3629">
        <v>0.42916666599999997</v>
      </c>
      <c r="O3629">
        <v>2</v>
      </c>
      <c r="P3629">
        <v>93</v>
      </c>
      <c r="Q3629">
        <v>54</v>
      </c>
      <c r="R3629">
        <v>1</v>
      </c>
      <c r="S3629">
        <v>10</v>
      </c>
      <c r="T3629">
        <v>7</v>
      </c>
      <c r="U3629">
        <v>0</v>
      </c>
      <c r="V3629">
        <v>0</v>
      </c>
      <c r="W3629">
        <v>0.1559501988</v>
      </c>
      <c r="X3629">
        <v>10.749003766900971</v>
      </c>
      <c r="Y3629">
        <v>72.743211738052494</v>
      </c>
      <c r="Z3629">
        <v>1.1496766476E-3</v>
      </c>
      <c r="AA3629">
        <v>13.303177944710622</v>
      </c>
      <c r="AB3629">
        <v>2.2304077786203749</v>
      </c>
      <c r="AC3629">
        <v>0</v>
      </c>
      <c r="AD3629">
        <v>0</v>
      </c>
      <c r="AE3629">
        <v>99.182901103732064</v>
      </c>
    </row>
    <row r="3630" spans="1:31" x14ac:dyDescent="0.3">
      <c r="A3630">
        <v>2580457</v>
      </c>
      <c r="B3630">
        <v>1</v>
      </c>
      <c r="C3630" t="s">
        <v>80</v>
      </c>
      <c r="D3630" t="s">
        <v>105</v>
      </c>
      <c r="E3630" t="s">
        <v>175</v>
      </c>
      <c r="F3630" t="s">
        <v>9297</v>
      </c>
      <c r="G3630" t="s">
        <v>213</v>
      </c>
      <c r="H3630" t="s">
        <v>157</v>
      </c>
      <c r="I3630" t="s">
        <v>136</v>
      </c>
      <c r="J3630" t="s">
        <v>137</v>
      </c>
      <c r="K3630" t="s">
        <v>138</v>
      </c>
      <c r="L3630" t="s">
        <v>10440</v>
      </c>
      <c r="M3630" t="s">
        <v>10441</v>
      </c>
      <c r="N3630">
        <v>2.2655555550000002</v>
      </c>
      <c r="O3630">
        <v>0</v>
      </c>
      <c r="P3630">
        <v>81</v>
      </c>
      <c r="Q3630">
        <v>0</v>
      </c>
      <c r="R3630">
        <v>0</v>
      </c>
      <c r="S3630">
        <v>0</v>
      </c>
      <c r="T3630">
        <v>1</v>
      </c>
      <c r="U3630">
        <v>0</v>
      </c>
      <c r="V3630">
        <v>0</v>
      </c>
      <c r="W3630">
        <v>0</v>
      </c>
      <c r="X3630">
        <v>30.713167295822387</v>
      </c>
      <c r="Y3630">
        <v>0</v>
      </c>
      <c r="Z3630">
        <v>0</v>
      </c>
      <c r="AA3630">
        <v>0</v>
      </c>
      <c r="AB3630">
        <v>0.69318626834119501</v>
      </c>
      <c r="AC3630">
        <v>0</v>
      </c>
      <c r="AD3630">
        <v>0</v>
      </c>
      <c r="AE3630">
        <v>31.406353564163581</v>
      </c>
    </row>
    <row r="3631" spans="1:31" x14ac:dyDescent="0.3">
      <c r="A3631">
        <v>2580557</v>
      </c>
      <c r="B3631">
        <v>1</v>
      </c>
      <c r="C3631" t="s">
        <v>80</v>
      </c>
      <c r="D3631" t="s">
        <v>95</v>
      </c>
      <c r="E3631" t="s">
        <v>132</v>
      </c>
      <c r="F3631" t="s">
        <v>10442</v>
      </c>
      <c r="G3631" t="s">
        <v>194</v>
      </c>
      <c r="H3631" t="s">
        <v>135</v>
      </c>
      <c r="I3631" t="s">
        <v>136</v>
      </c>
      <c r="J3631" t="s">
        <v>137</v>
      </c>
      <c r="K3631" t="s">
        <v>144</v>
      </c>
      <c r="L3631" t="s">
        <v>10443</v>
      </c>
      <c r="M3631" t="s">
        <v>10444</v>
      </c>
      <c r="N3631">
        <v>6.8122222219999999</v>
      </c>
      <c r="O3631">
        <v>1</v>
      </c>
      <c r="P3631">
        <v>35</v>
      </c>
      <c r="Q3631">
        <v>0</v>
      </c>
      <c r="R3631">
        <v>0</v>
      </c>
      <c r="S3631">
        <v>7</v>
      </c>
      <c r="T3631">
        <v>1</v>
      </c>
      <c r="U3631">
        <v>2</v>
      </c>
      <c r="V3631">
        <v>0</v>
      </c>
      <c r="W3631">
        <v>2.1663046734088569</v>
      </c>
      <c r="X3631">
        <v>57.745409337437522</v>
      </c>
      <c r="Y3631">
        <v>0</v>
      </c>
      <c r="Z3631">
        <v>0</v>
      </c>
      <c r="AA3631">
        <v>10251.379928758404</v>
      </c>
      <c r="AB3631">
        <v>14.279533741018888</v>
      </c>
      <c r="AC3631">
        <v>1765.9986841011944</v>
      </c>
      <c r="AD3631">
        <v>0</v>
      </c>
      <c r="AE3631">
        <v>12091.569860611464</v>
      </c>
    </row>
    <row r="3632" spans="1:31" x14ac:dyDescent="0.3">
      <c r="A3632">
        <v>2580806</v>
      </c>
      <c r="B3632">
        <v>1</v>
      </c>
      <c r="C3632" t="s">
        <v>80</v>
      </c>
      <c r="D3632" t="s">
        <v>84</v>
      </c>
      <c r="E3632" t="s">
        <v>184</v>
      </c>
      <c r="F3632" t="s">
        <v>10445</v>
      </c>
      <c r="G3632" t="s">
        <v>149</v>
      </c>
      <c r="H3632" t="s">
        <v>135</v>
      </c>
      <c r="I3632" t="s">
        <v>136</v>
      </c>
      <c r="J3632" t="s">
        <v>137</v>
      </c>
      <c r="K3632" t="s">
        <v>138</v>
      </c>
      <c r="L3632" t="s">
        <v>10446</v>
      </c>
      <c r="M3632" t="s">
        <v>10447</v>
      </c>
      <c r="N3632">
        <v>3.3219444440000001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328.89256692913335</v>
      </c>
      <c r="AD3632">
        <v>0</v>
      </c>
      <c r="AE3632">
        <v>328.89256692913335</v>
      </c>
    </row>
    <row r="3633" spans="1:31" x14ac:dyDescent="0.3">
      <c r="A3633">
        <v>2581204</v>
      </c>
      <c r="B3633">
        <v>1</v>
      </c>
      <c r="C3633" t="s">
        <v>81</v>
      </c>
      <c r="D3633" t="s">
        <v>115</v>
      </c>
      <c r="E3633" t="s">
        <v>147</v>
      </c>
      <c r="F3633" t="s">
        <v>10448</v>
      </c>
      <c r="G3633" t="s">
        <v>134</v>
      </c>
      <c r="H3633" t="s">
        <v>135</v>
      </c>
      <c r="I3633" t="s">
        <v>136</v>
      </c>
      <c r="J3633" t="s">
        <v>137</v>
      </c>
      <c r="K3633" t="s">
        <v>138</v>
      </c>
      <c r="L3633" t="s">
        <v>10449</v>
      </c>
      <c r="M3633" t="s">
        <v>10450</v>
      </c>
      <c r="N3633">
        <v>0.26638888799999999</v>
      </c>
      <c r="O3633">
        <v>4</v>
      </c>
      <c r="P3633">
        <v>1195</v>
      </c>
      <c r="Q3633">
        <v>3</v>
      </c>
      <c r="R3633">
        <v>143</v>
      </c>
      <c r="S3633">
        <v>3</v>
      </c>
      <c r="T3633">
        <v>75</v>
      </c>
      <c r="U3633">
        <v>0</v>
      </c>
      <c r="V3633">
        <v>0</v>
      </c>
      <c r="W3633">
        <v>0.2479926472</v>
      </c>
      <c r="X3633">
        <v>28.667801368530515</v>
      </c>
      <c r="Y3633">
        <v>1.579264743074265</v>
      </c>
      <c r="Z3633">
        <v>20.312441392846271</v>
      </c>
      <c r="AA3633">
        <v>1.3871253635309611</v>
      </c>
      <c r="AB3633">
        <v>5.8623313365304828</v>
      </c>
      <c r="AC3633">
        <v>0</v>
      </c>
      <c r="AD3633">
        <v>0</v>
      </c>
      <c r="AE3633">
        <v>58.056956851712499</v>
      </c>
    </row>
    <row r="3634" spans="1:31" x14ac:dyDescent="0.3">
      <c r="A3634">
        <v>2580663</v>
      </c>
      <c r="B3634">
        <v>1</v>
      </c>
      <c r="C3634" t="s">
        <v>80</v>
      </c>
      <c r="D3634" t="s">
        <v>94</v>
      </c>
      <c r="E3634" t="s">
        <v>184</v>
      </c>
      <c r="F3634" t="s">
        <v>10451</v>
      </c>
      <c r="G3634" t="s">
        <v>149</v>
      </c>
      <c r="H3634" t="s">
        <v>135</v>
      </c>
      <c r="I3634" t="s">
        <v>136</v>
      </c>
      <c r="J3634" t="s">
        <v>137</v>
      </c>
      <c r="K3634" t="s">
        <v>138</v>
      </c>
      <c r="L3634" t="s">
        <v>10452</v>
      </c>
      <c r="M3634" t="s">
        <v>10453</v>
      </c>
      <c r="N3634">
        <v>1.1702777769999999</v>
      </c>
      <c r="O3634">
        <v>0</v>
      </c>
      <c r="P3634">
        <v>57</v>
      </c>
      <c r="Q3634">
        <v>0</v>
      </c>
      <c r="R3634">
        <v>0</v>
      </c>
      <c r="S3634">
        <v>0</v>
      </c>
      <c r="T3634">
        <v>1</v>
      </c>
      <c r="U3634">
        <v>0</v>
      </c>
      <c r="V3634">
        <v>0</v>
      </c>
      <c r="W3634">
        <v>0</v>
      </c>
      <c r="X3634">
        <v>2.8751415579446498</v>
      </c>
      <c r="Y3634">
        <v>0</v>
      </c>
      <c r="Z3634">
        <v>0</v>
      </c>
      <c r="AA3634">
        <v>0</v>
      </c>
      <c r="AB3634">
        <v>4.5882444146175001E-3</v>
      </c>
      <c r="AC3634">
        <v>0</v>
      </c>
      <c r="AD3634">
        <v>0</v>
      </c>
      <c r="AE3634">
        <v>2.8797298023592672</v>
      </c>
    </row>
    <row r="3635" spans="1:31" x14ac:dyDescent="0.3">
      <c r="A3635">
        <v>2580955</v>
      </c>
      <c r="B3635">
        <v>1</v>
      </c>
      <c r="C3635" t="s">
        <v>81</v>
      </c>
      <c r="D3635" t="s">
        <v>127</v>
      </c>
      <c r="E3635" t="s">
        <v>155</v>
      </c>
      <c r="F3635" t="s">
        <v>10454</v>
      </c>
      <c r="G3635" t="s">
        <v>206</v>
      </c>
      <c r="H3635" t="s">
        <v>157</v>
      </c>
      <c r="I3635" t="s">
        <v>136</v>
      </c>
      <c r="J3635" t="s">
        <v>137</v>
      </c>
      <c r="K3635" t="s">
        <v>138</v>
      </c>
      <c r="L3635" t="s">
        <v>10455</v>
      </c>
      <c r="M3635" t="s">
        <v>10456</v>
      </c>
      <c r="N3635">
        <v>3.4761111109999998</v>
      </c>
      <c r="O3635">
        <v>0</v>
      </c>
      <c r="P3635">
        <v>157</v>
      </c>
      <c r="Q3635">
        <v>0</v>
      </c>
      <c r="R3635">
        <v>8</v>
      </c>
      <c r="S3635">
        <v>0</v>
      </c>
      <c r="T3635">
        <v>32</v>
      </c>
      <c r="U3635">
        <v>0</v>
      </c>
      <c r="V3635">
        <v>0</v>
      </c>
      <c r="W3635">
        <v>0</v>
      </c>
      <c r="X3635">
        <v>117.72665605694051</v>
      </c>
      <c r="Y3635">
        <v>0</v>
      </c>
      <c r="Z3635">
        <v>55.579612787658832</v>
      </c>
      <c r="AA3635">
        <v>0</v>
      </c>
      <c r="AB3635">
        <v>74.420827390201467</v>
      </c>
      <c r="AC3635">
        <v>0</v>
      </c>
      <c r="AD3635">
        <v>0</v>
      </c>
      <c r="AE3635">
        <v>247.7270962348008</v>
      </c>
    </row>
    <row r="3636" spans="1:31" x14ac:dyDescent="0.3">
      <c r="A3636">
        <v>2580892</v>
      </c>
      <c r="B3636">
        <v>1</v>
      </c>
      <c r="C3636" t="s">
        <v>80</v>
      </c>
      <c r="D3636" t="s">
        <v>93</v>
      </c>
      <c r="E3636" t="s">
        <v>171</v>
      </c>
      <c r="F3636" t="s">
        <v>10457</v>
      </c>
      <c r="G3636" t="s">
        <v>190</v>
      </c>
      <c r="H3636" t="s">
        <v>157</v>
      </c>
      <c r="I3636" t="s">
        <v>136</v>
      </c>
      <c r="J3636" t="s">
        <v>137</v>
      </c>
      <c r="K3636" t="s">
        <v>138</v>
      </c>
      <c r="L3636" t="s">
        <v>10458</v>
      </c>
      <c r="M3636" t="s">
        <v>10459</v>
      </c>
      <c r="N3636">
        <v>2.5188888880000002</v>
      </c>
      <c r="O3636">
        <v>0</v>
      </c>
      <c r="P3636">
        <v>0</v>
      </c>
      <c r="Q3636">
        <v>0</v>
      </c>
      <c r="R3636">
        <v>1</v>
      </c>
      <c r="S3636">
        <v>0</v>
      </c>
      <c r="T3636">
        <v>8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0.6708284993436151</v>
      </c>
      <c r="AA3636">
        <v>0</v>
      </c>
      <c r="AB3636">
        <v>12.608328693431933</v>
      </c>
      <c r="AC3636">
        <v>0</v>
      </c>
      <c r="AD3636">
        <v>0</v>
      </c>
      <c r="AE3636">
        <v>13.279157192775548</v>
      </c>
    </row>
    <row r="3637" spans="1:31" x14ac:dyDescent="0.3">
      <c r="A3637">
        <v>2580577</v>
      </c>
      <c r="B3637">
        <v>1</v>
      </c>
      <c r="C3637" t="s">
        <v>81</v>
      </c>
      <c r="D3637" t="s">
        <v>123</v>
      </c>
      <c r="E3637" t="s">
        <v>155</v>
      </c>
      <c r="F3637" t="s">
        <v>10460</v>
      </c>
      <c r="G3637" t="s">
        <v>229</v>
      </c>
      <c r="H3637" t="s">
        <v>157</v>
      </c>
      <c r="I3637" t="s">
        <v>136</v>
      </c>
      <c r="J3637" t="s">
        <v>137</v>
      </c>
      <c r="K3637" t="s">
        <v>138</v>
      </c>
      <c r="L3637" t="s">
        <v>10461</v>
      </c>
      <c r="M3637" t="s">
        <v>10462</v>
      </c>
      <c r="N3637">
        <v>2.457777777</v>
      </c>
      <c r="O3637">
        <v>0</v>
      </c>
      <c r="P3637">
        <v>2</v>
      </c>
      <c r="Q3637">
        <v>0</v>
      </c>
      <c r="R3637">
        <v>12</v>
      </c>
      <c r="S3637">
        <v>0</v>
      </c>
      <c r="T3637">
        <v>19</v>
      </c>
      <c r="U3637">
        <v>0</v>
      </c>
      <c r="V3637">
        <v>0</v>
      </c>
      <c r="W3637">
        <v>0</v>
      </c>
      <c r="X3637">
        <v>2.4979136206416137</v>
      </c>
      <c r="Y3637">
        <v>0</v>
      </c>
      <c r="Z3637">
        <v>35.523518901836859</v>
      </c>
      <c r="AA3637">
        <v>0</v>
      </c>
      <c r="AB3637">
        <v>136.11731104819017</v>
      </c>
      <c r="AC3637">
        <v>0</v>
      </c>
      <c r="AD3637">
        <v>0</v>
      </c>
      <c r="AE3637">
        <v>174.13874357066865</v>
      </c>
    </row>
    <row r="3638" spans="1:31" x14ac:dyDescent="0.3">
      <c r="A3638">
        <v>2580978</v>
      </c>
      <c r="B3638">
        <v>1</v>
      </c>
      <c r="C3638" t="s">
        <v>80</v>
      </c>
      <c r="D3638" t="s">
        <v>95</v>
      </c>
      <c r="E3638" t="s">
        <v>141</v>
      </c>
      <c r="F3638" t="s">
        <v>10463</v>
      </c>
      <c r="G3638" t="s">
        <v>1084</v>
      </c>
      <c r="H3638" t="s">
        <v>135</v>
      </c>
      <c r="I3638" t="s">
        <v>136</v>
      </c>
      <c r="J3638" t="s">
        <v>137</v>
      </c>
      <c r="K3638" t="s">
        <v>138</v>
      </c>
      <c r="L3638" t="s">
        <v>10464</v>
      </c>
      <c r="M3638" t="s">
        <v>10465</v>
      </c>
      <c r="N3638">
        <v>3.6927777769999999</v>
      </c>
      <c r="O3638">
        <v>0</v>
      </c>
      <c r="P3638">
        <v>32</v>
      </c>
      <c r="Q3638">
        <v>0</v>
      </c>
      <c r="R3638">
        <v>19</v>
      </c>
      <c r="S3638">
        <v>13</v>
      </c>
      <c r="T3638">
        <v>26</v>
      </c>
      <c r="U3638">
        <v>3</v>
      </c>
      <c r="V3638">
        <v>0</v>
      </c>
      <c r="W3638">
        <v>0</v>
      </c>
      <c r="X3638">
        <v>29.79766041453232</v>
      </c>
      <c r="Y3638">
        <v>0</v>
      </c>
      <c r="Z3638">
        <v>32.382440104765429</v>
      </c>
      <c r="AA3638">
        <v>1278.5288487357989</v>
      </c>
      <c r="AB3638">
        <v>262.53004593895196</v>
      </c>
      <c r="AC3638">
        <v>50.3784412895358</v>
      </c>
      <c r="AD3638">
        <v>0</v>
      </c>
      <c r="AE3638">
        <v>1653.6174364835845</v>
      </c>
    </row>
    <row r="3639" spans="1:31" x14ac:dyDescent="0.3">
      <c r="A3639">
        <v>2580537</v>
      </c>
      <c r="B3639">
        <v>1</v>
      </c>
      <c r="C3639" t="s">
        <v>81</v>
      </c>
      <c r="D3639" t="s">
        <v>120</v>
      </c>
      <c r="E3639" t="s">
        <v>147</v>
      </c>
      <c r="F3639" t="s">
        <v>10466</v>
      </c>
      <c r="G3639" t="s">
        <v>134</v>
      </c>
      <c r="H3639" t="s">
        <v>135</v>
      </c>
      <c r="I3639" t="s">
        <v>136</v>
      </c>
      <c r="J3639" t="s">
        <v>137</v>
      </c>
      <c r="K3639" t="s">
        <v>138</v>
      </c>
      <c r="L3639" t="s">
        <v>10467</v>
      </c>
      <c r="M3639" t="s">
        <v>10468</v>
      </c>
      <c r="N3639">
        <v>0.91388888800000001</v>
      </c>
      <c r="O3639">
        <v>0</v>
      </c>
      <c r="P3639">
        <v>307</v>
      </c>
      <c r="Q3639">
        <v>5</v>
      </c>
      <c r="R3639">
        <v>26</v>
      </c>
      <c r="S3639">
        <v>0</v>
      </c>
      <c r="T3639">
        <v>30</v>
      </c>
      <c r="U3639">
        <v>0</v>
      </c>
      <c r="V3639">
        <v>0</v>
      </c>
      <c r="W3639">
        <v>0</v>
      </c>
      <c r="X3639">
        <v>44.653105214525986</v>
      </c>
      <c r="Y3639">
        <v>30.006414995022666</v>
      </c>
      <c r="Z3639">
        <v>138.84386364279914</v>
      </c>
      <c r="AA3639">
        <v>0</v>
      </c>
      <c r="AB3639">
        <v>25.301498475388296</v>
      </c>
      <c r="AC3639">
        <v>0</v>
      </c>
      <c r="AD3639">
        <v>0</v>
      </c>
      <c r="AE3639">
        <v>238.80488232773607</v>
      </c>
    </row>
    <row r="3640" spans="1:31" x14ac:dyDescent="0.3">
      <c r="A3640">
        <v>2580952</v>
      </c>
      <c r="B3640">
        <v>1</v>
      </c>
      <c r="C3640" t="s">
        <v>81</v>
      </c>
      <c r="D3640" t="s">
        <v>127</v>
      </c>
      <c r="E3640" t="s">
        <v>147</v>
      </c>
      <c r="F3640" t="s">
        <v>2172</v>
      </c>
      <c r="G3640" t="s">
        <v>134</v>
      </c>
      <c r="H3640" t="s">
        <v>135</v>
      </c>
      <c r="I3640" t="s">
        <v>136</v>
      </c>
      <c r="J3640" t="s">
        <v>137</v>
      </c>
      <c r="K3640" t="s">
        <v>138</v>
      </c>
      <c r="L3640" t="s">
        <v>10469</v>
      </c>
      <c r="M3640" t="s">
        <v>10470</v>
      </c>
      <c r="N3640">
        <v>0.174444444</v>
      </c>
      <c r="O3640">
        <v>4</v>
      </c>
      <c r="P3640">
        <v>78</v>
      </c>
      <c r="Q3640">
        <v>100</v>
      </c>
      <c r="R3640">
        <v>92</v>
      </c>
      <c r="S3640">
        <v>2</v>
      </c>
      <c r="T3640">
        <v>8</v>
      </c>
      <c r="U3640">
        <v>0</v>
      </c>
      <c r="V3640">
        <v>0</v>
      </c>
      <c r="W3640">
        <v>0.15979671189910669</v>
      </c>
      <c r="X3640">
        <v>2.5353126259067005</v>
      </c>
      <c r="Y3640">
        <v>27.823618037165573</v>
      </c>
      <c r="Z3640">
        <v>24.404652084142278</v>
      </c>
      <c r="AA3640">
        <v>1.6948030563275738</v>
      </c>
      <c r="AB3640">
        <v>1.067863329507047</v>
      </c>
      <c r="AC3640">
        <v>0</v>
      </c>
      <c r="AD3640">
        <v>0</v>
      </c>
      <c r="AE3640">
        <v>57.686045844948282</v>
      </c>
    </row>
    <row r="3641" spans="1:31" x14ac:dyDescent="0.3">
      <c r="A3641">
        <v>2580431</v>
      </c>
      <c r="B3641">
        <v>1</v>
      </c>
      <c r="C3641" t="s">
        <v>80</v>
      </c>
      <c r="D3641" t="s">
        <v>107</v>
      </c>
      <c r="E3641" t="s">
        <v>147</v>
      </c>
      <c r="F3641" t="s">
        <v>10471</v>
      </c>
      <c r="G3641" t="s">
        <v>1572</v>
      </c>
      <c r="H3641" t="s">
        <v>135</v>
      </c>
      <c r="I3641" t="s">
        <v>136</v>
      </c>
      <c r="J3641" t="s">
        <v>137</v>
      </c>
      <c r="K3641" t="s">
        <v>138</v>
      </c>
      <c r="L3641" t="s">
        <v>10472</v>
      </c>
      <c r="M3641" t="s">
        <v>10473</v>
      </c>
      <c r="N3641">
        <v>1.6458333329999999</v>
      </c>
      <c r="O3641">
        <v>8</v>
      </c>
      <c r="P3641">
        <v>1302</v>
      </c>
      <c r="Q3641">
        <v>16</v>
      </c>
      <c r="R3641">
        <v>78</v>
      </c>
      <c r="S3641">
        <v>8</v>
      </c>
      <c r="T3641">
        <v>117</v>
      </c>
      <c r="U3641">
        <v>1</v>
      </c>
      <c r="V3641">
        <v>1</v>
      </c>
      <c r="W3641">
        <v>4.4115708642420079</v>
      </c>
      <c r="X3641">
        <v>319.3310092069699</v>
      </c>
      <c r="Y3641">
        <v>11.033634141898698</v>
      </c>
      <c r="Z3641">
        <v>35.819949836302413</v>
      </c>
      <c r="AA3641">
        <v>71.211639434529133</v>
      </c>
      <c r="AB3641">
        <v>124.10927812380304</v>
      </c>
      <c r="AC3641">
        <v>64.788658444849503</v>
      </c>
      <c r="AD3641">
        <v>0.39775196673159752</v>
      </c>
      <c r="AE3641">
        <v>631.10349201932627</v>
      </c>
    </row>
    <row r="3642" spans="1:31" x14ac:dyDescent="0.3">
      <c r="A3642">
        <v>2581144</v>
      </c>
      <c r="B3642">
        <v>1</v>
      </c>
      <c r="C3642" t="s">
        <v>81</v>
      </c>
      <c r="D3642" t="s">
        <v>127</v>
      </c>
      <c r="E3642" t="s">
        <v>147</v>
      </c>
      <c r="F3642" t="s">
        <v>1721</v>
      </c>
      <c r="G3642" t="s">
        <v>134</v>
      </c>
      <c r="H3642" t="s">
        <v>135</v>
      </c>
      <c r="I3642" t="s">
        <v>136</v>
      </c>
      <c r="J3642" t="s">
        <v>137</v>
      </c>
      <c r="K3642" t="s">
        <v>138</v>
      </c>
      <c r="L3642" t="s">
        <v>10474</v>
      </c>
      <c r="M3642" t="s">
        <v>10475</v>
      </c>
      <c r="N3642">
        <v>1.7647222220000001</v>
      </c>
      <c r="O3642">
        <v>9</v>
      </c>
      <c r="P3642">
        <v>3</v>
      </c>
      <c r="Q3642">
        <v>281</v>
      </c>
      <c r="R3642">
        <v>42</v>
      </c>
      <c r="S3642">
        <v>17</v>
      </c>
      <c r="T3642">
        <v>2</v>
      </c>
      <c r="U3642">
        <v>0</v>
      </c>
      <c r="V3642">
        <v>0</v>
      </c>
      <c r="W3642">
        <v>9.0743422506563718</v>
      </c>
      <c r="X3642">
        <v>3.803222400354568</v>
      </c>
      <c r="Y3642">
        <v>1373.5543809589317</v>
      </c>
      <c r="Z3642">
        <v>419.30472235748346</v>
      </c>
      <c r="AA3642">
        <v>139.28367161451663</v>
      </c>
      <c r="AB3642">
        <v>3.5048548276764184</v>
      </c>
      <c r="AC3642">
        <v>0</v>
      </c>
      <c r="AD3642">
        <v>0</v>
      </c>
      <c r="AE3642">
        <v>1948.525194409619</v>
      </c>
    </row>
    <row r="3643" spans="1:31" x14ac:dyDescent="0.3">
      <c r="A3643">
        <v>2580474</v>
      </c>
      <c r="B3643">
        <v>1</v>
      </c>
      <c r="C3643" t="s">
        <v>81</v>
      </c>
      <c r="D3643" t="s">
        <v>118</v>
      </c>
      <c r="E3643" t="s">
        <v>184</v>
      </c>
      <c r="F3643" t="s">
        <v>10476</v>
      </c>
      <c r="G3643" t="s">
        <v>134</v>
      </c>
      <c r="H3643" t="s">
        <v>135</v>
      </c>
      <c r="I3643" t="s">
        <v>136</v>
      </c>
      <c r="J3643" t="s">
        <v>137</v>
      </c>
      <c r="K3643" t="s">
        <v>138</v>
      </c>
      <c r="L3643" t="s">
        <v>10477</v>
      </c>
      <c r="M3643" t="s">
        <v>10478</v>
      </c>
      <c r="N3643">
        <v>2.153333333</v>
      </c>
      <c r="O3643">
        <v>0</v>
      </c>
      <c r="P3643">
        <v>107</v>
      </c>
      <c r="Q3643">
        <v>0</v>
      </c>
      <c r="R3643">
        <v>1</v>
      </c>
      <c r="S3643">
        <v>0</v>
      </c>
      <c r="T3643">
        <v>5</v>
      </c>
      <c r="U3643">
        <v>0</v>
      </c>
      <c r="V3643">
        <v>0</v>
      </c>
      <c r="W3643">
        <v>0</v>
      </c>
      <c r="X3643">
        <v>29.695636120380538</v>
      </c>
      <c r="Y3643">
        <v>0</v>
      </c>
      <c r="Z3643">
        <v>1.0345239689287</v>
      </c>
      <c r="AA3643">
        <v>0</v>
      </c>
      <c r="AB3643">
        <v>0.93534549469590678</v>
      </c>
      <c r="AC3643">
        <v>0</v>
      </c>
      <c r="AD3643">
        <v>0</v>
      </c>
      <c r="AE3643">
        <v>31.665505584005142</v>
      </c>
    </row>
    <row r="3644" spans="1:31" x14ac:dyDescent="0.3">
      <c r="A3644">
        <v>2581138</v>
      </c>
      <c r="B3644">
        <v>1</v>
      </c>
      <c r="C3644" t="s">
        <v>81</v>
      </c>
      <c r="D3644" t="s">
        <v>125</v>
      </c>
      <c r="E3644" t="s">
        <v>171</v>
      </c>
      <c r="F3644" t="s">
        <v>10479</v>
      </c>
      <c r="G3644" t="s">
        <v>190</v>
      </c>
      <c r="H3644" t="s">
        <v>157</v>
      </c>
      <c r="I3644" t="s">
        <v>136</v>
      </c>
      <c r="J3644" t="s">
        <v>137</v>
      </c>
      <c r="K3644" t="s">
        <v>138</v>
      </c>
      <c r="L3644" t="s">
        <v>10480</v>
      </c>
      <c r="M3644" t="s">
        <v>10481</v>
      </c>
      <c r="N3644">
        <v>4.9183333329999996</v>
      </c>
      <c r="O3644">
        <v>0</v>
      </c>
      <c r="P3644">
        <v>38</v>
      </c>
      <c r="Q3644">
        <v>0</v>
      </c>
      <c r="R3644">
        <v>2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24.271253386815058</v>
      </c>
      <c r="Y3644">
        <v>0</v>
      </c>
      <c r="Z3644">
        <v>0.44618377135725001</v>
      </c>
      <c r="AA3644">
        <v>0</v>
      </c>
      <c r="AB3644">
        <v>0</v>
      </c>
      <c r="AC3644">
        <v>0</v>
      </c>
      <c r="AD3644">
        <v>0</v>
      </c>
      <c r="AE3644">
        <v>24.717437158172309</v>
      </c>
    </row>
    <row r="3645" spans="1:31" x14ac:dyDescent="0.3">
      <c r="A3645">
        <v>2580497</v>
      </c>
      <c r="B3645">
        <v>1</v>
      </c>
      <c r="C3645" t="s">
        <v>81</v>
      </c>
      <c r="D3645" t="s">
        <v>119</v>
      </c>
      <c r="E3645" t="s">
        <v>141</v>
      </c>
      <c r="F3645" t="s">
        <v>3864</v>
      </c>
      <c r="G3645" t="s">
        <v>202</v>
      </c>
      <c r="H3645" t="s">
        <v>135</v>
      </c>
      <c r="I3645" t="s">
        <v>136</v>
      </c>
      <c r="J3645" t="s">
        <v>137</v>
      </c>
      <c r="K3645" t="s">
        <v>138</v>
      </c>
      <c r="L3645" t="s">
        <v>10482</v>
      </c>
      <c r="M3645" t="s">
        <v>10483</v>
      </c>
      <c r="N3645">
        <v>9.6111110999999999E-2</v>
      </c>
      <c r="O3645">
        <v>4</v>
      </c>
      <c r="P3645">
        <v>2642</v>
      </c>
      <c r="Q3645">
        <v>145</v>
      </c>
      <c r="R3645">
        <v>336</v>
      </c>
      <c r="S3645">
        <v>5</v>
      </c>
      <c r="T3645">
        <v>195</v>
      </c>
      <c r="U3645">
        <v>0</v>
      </c>
      <c r="V3645">
        <v>0</v>
      </c>
      <c r="W3645">
        <v>6.9849538879999992E-2</v>
      </c>
      <c r="X3645">
        <v>34.424413458060648</v>
      </c>
      <c r="Y3645">
        <v>110.084860639979</v>
      </c>
      <c r="Z3645">
        <v>126.79291538402832</v>
      </c>
      <c r="AA3645">
        <v>1.2126496322771778</v>
      </c>
      <c r="AB3645">
        <v>8.7373819173493796</v>
      </c>
      <c r="AC3645">
        <v>0</v>
      </c>
      <c r="AD3645">
        <v>0</v>
      </c>
      <c r="AE3645">
        <v>281.32207057057451</v>
      </c>
    </row>
    <row r="3646" spans="1:31" x14ac:dyDescent="0.3">
      <c r="A3646">
        <v>2581207</v>
      </c>
      <c r="B3646">
        <v>1</v>
      </c>
      <c r="C3646" t="s">
        <v>80</v>
      </c>
      <c r="D3646" t="s">
        <v>97</v>
      </c>
      <c r="E3646" t="s">
        <v>175</v>
      </c>
      <c r="F3646" t="s">
        <v>10484</v>
      </c>
      <c r="G3646" t="s">
        <v>311</v>
      </c>
      <c r="H3646" t="s">
        <v>157</v>
      </c>
      <c r="I3646" t="s">
        <v>136</v>
      </c>
      <c r="J3646" t="s">
        <v>3</v>
      </c>
      <c r="K3646" t="s">
        <v>138</v>
      </c>
      <c r="L3646" t="s">
        <v>10485</v>
      </c>
      <c r="M3646" t="s">
        <v>10486</v>
      </c>
      <c r="N3646">
        <v>5.7641666660000004</v>
      </c>
      <c r="O3646">
        <v>0</v>
      </c>
      <c r="P3646">
        <v>8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12.997387767282628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12.997387767282628</v>
      </c>
    </row>
    <row r="3647" spans="1:31" x14ac:dyDescent="0.3">
      <c r="A3647">
        <v>2581244</v>
      </c>
      <c r="B3647">
        <v>1</v>
      </c>
      <c r="C3647" t="s">
        <v>80</v>
      </c>
      <c r="D3647" t="s">
        <v>103</v>
      </c>
      <c r="E3647" t="s">
        <v>175</v>
      </c>
      <c r="F3647" t="s">
        <v>10487</v>
      </c>
      <c r="G3647" t="s">
        <v>213</v>
      </c>
      <c r="H3647" t="s">
        <v>157</v>
      </c>
      <c r="I3647" t="s">
        <v>136</v>
      </c>
      <c r="J3647" t="s">
        <v>137</v>
      </c>
      <c r="K3647" t="s">
        <v>138</v>
      </c>
      <c r="L3647" t="s">
        <v>10488</v>
      </c>
      <c r="M3647" t="s">
        <v>10489</v>
      </c>
      <c r="N3647">
        <v>2.0816666659999998</v>
      </c>
      <c r="O3647">
        <v>0</v>
      </c>
      <c r="P3647">
        <v>43</v>
      </c>
      <c r="Q3647">
        <v>0</v>
      </c>
      <c r="R3647">
        <v>0</v>
      </c>
      <c r="S3647">
        <v>0</v>
      </c>
      <c r="T3647">
        <v>4</v>
      </c>
      <c r="U3647">
        <v>0</v>
      </c>
      <c r="V3647">
        <v>0</v>
      </c>
      <c r="W3647">
        <v>0</v>
      </c>
      <c r="X3647">
        <v>23.645038283434936</v>
      </c>
      <c r="Y3647">
        <v>0</v>
      </c>
      <c r="Z3647">
        <v>0</v>
      </c>
      <c r="AA3647">
        <v>0</v>
      </c>
      <c r="AB3647">
        <v>5.6686289719553242</v>
      </c>
      <c r="AC3647">
        <v>0</v>
      </c>
      <c r="AD3647">
        <v>0</v>
      </c>
      <c r="AE3647">
        <v>29.313667255390261</v>
      </c>
    </row>
    <row r="3648" spans="1:31" x14ac:dyDescent="0.3">
      <c r="A3648">
        <v>2580772</v>
      </c>
      <c r="B3648">
        <v>1</v>
      </c>
      <c r="C3648" t="s">
        <v>80</v>
      </c>
      <c r="D3648" t="s">
        <v>104</v>
      </c>
      <c r="E3648" t="s">
        <v>141</v>
      </c>
      <c r="F3648" t="s">
        <v>2672</v>
      </c>
      <c r="G3648" t="s">
        <v>134</v>
      </c>
      <c r="H3648" t="s">
        <v>135</v>
      </c>
      <c r="I3648" t="s">
        <v>136</v>
      </c>
      <c r="J3648" t="s">
        <v>137</v>
      </c>
      <c r="K3648" t="s">
        <v>138</v>
      </c>
      <c r="L3648" t="s">
        <v>10490</v>
      </c>
      <c r="M3648" t="s">
        <v>10491</v>
      </c>
      <c r="N3648">
        <v>0.53722222200000003</v>
      </c>
      <c r="O3648">
        <v>1</v>
      </c>
      <c r="P3648">
        <v>471</v>
      </c>
      <c r="Q3648">
        <v>22</v>
      </c>
      <c r="R3648">
        <v>27</v>
      </c>
      <c r="S3648">
        <v>28</v>
      </c>
      <c r="T3648">
        <v>71</v>
      </c>
      <c r="U3648">
        <v>5</v>
      </c>
      <c r="V3648">
        <v>0</v>
      </c>
      <c r="W3648">
        <v>0.89449635005455008</v>
      </c>
      <c r="X3648">
        <v>52.676414252035499</v>
      </c>
      <c r="Y3648">
        <v>26.602116753471407</v>
      </c>
      <c r="Z3648">
        <v>7.4376472522079187</v>
      </c>
      <c r="AA3648">
        <v>432.96445512510621</v>
      </c>
      <c r="AB3648">
        <v>35.774225068084526</v>
      </c>
      <c r="AC3648">
        <v>143.03121289670719</v>
      </c>
      <c r="AD3648">
        <v>0</v>
      </c>
      <c r="AE3648">
        <v>699.38056769766729</v>
      </c>
    </row>
    <row r="3649" spans="1:31" x14ac:dyDescent="0.3">
      <c r="A3649">
        <v>2580941</v>
      </c>
      <c r="B3649">
        <v>1</v>
      </c>
      <c r="C3649" t="s">
        <v>80</v>
      </c>
      <c r="D3649" t="s">
        <v>104</v>
      </c>
      <c r="E3649" t="s">
        <v>147</v>
      </c>
      <c r="F3649" t="s">
        <v>1744</v>
      </c>
      <c r="G3649" t="s">
        <v>134</v>
      </c>
      <c r="H3649" t="s">
        <v>135</v>
      </c>
      <c r="I3649" t="s">
        <v>136</v>
      </c>
      <c r="J3649" t="s">
        <v>137</v>
      </c>
      <c r="K3649" t="s">
        <v>138</v>
      </c>
      <c r="L3649" t="s">
        <v>10492</v>
      </c>
      <c r="M3649" t="s">
        <v>10493</v>
      </c>
      <c r="N3649">
        <v>0.98055555500000002</v>
      </c>
      <c r="O3649">
        <v>6</v>
      </c>
      <c r="P3649">
        <v>33</v>
      </c>
      <c r="Q3649">
        <v>23</v>
      </c>
      <c r="R3649">
        <v>42</v>
      </c>
      <c r="S3649">
        <v>10</v>
      </c>
      <c r="T3649">
        <v>24</v>
      </c>
      <c r="U3649">
        <v>0</v>
      </c>
      <c r="V3649">
        <v>0</v>
      </c>
      <c r="W3649">
        <v>1.5969312856177333</v>
      </c>
      <c r="X3649">
        <v>8.9300941550686055</v>
      </c>
      <c r="Y3649">
        <v>23.731009600105619</v>
      </c>
      <c r="Z3649">
        <v>31.968098332724974</v>
      </c>
      <c r="AA3649">
        <v>5.0255467127380484</v>
      </c>
      <c r="AB3649">
        <v>6.4558533327644358</v>
      </c>
      <c r="AC3649">
        <v>0</v>
      </c>
      <c r="AD3649">
        <v>0</v>
      </c>
      <c r="AE3649">
        <v>77.707533419019413</v>
      </c>
    </row>
    <row r="3650" spans="1:31" x14ac:dyDescent="0.3">
      <c r="A3650">
        <v>2580795</v>
      </c>
      <c r="B3650">
        <v>1</v>
      </c>
      <c r="C3650" t="s">
        <v>80</v>
      </c>
      <c r="D3650" t="s">
        <v>93</v>
      </c>
      <c r="E3650" t="s">
        <v>141</v>
      </c>
      <c r="F3650" t="s">
        <v>5447</v>
      </c>
      <c r="G3650" t="s">
        <v>301</v>
      </c>
      <c r="H3650" t="s">
        <v>135</v>
      </c>
      <c r="I3650" t="s">
        <v>136</v>
      </c>
      <c r="J3650" t="s">
        <v>137</v>
      </c>
      <c r="K3650" t="s">
        <v>144</v>
      </c>
      <c r="L3650" t="s">
        <v>10494</v>
      </c>
      <c r="M3650" t="s">
        <v>10495</v>
      </c>
      <c r="N3650">
        <v>6.7022222219999996</v>
      </c>
      <c r="O3650">
        <v>0</v>
      </c>
      <c r="P3650">
        <v>971</v>
      </c>
      <c r="Q3650">
        <v>0</v>
      </c>
      <c r="R3650">
        <v>15</v>
      </c>
      <c r="S3650">
        <v>1</v>
      </c>
      <c r="T3650">
        <v>133</v>
      </c>
      <c r="U3650">
        <v>0</v>
      </c>
      <c r="V3650">
        <v>0</v>
      </c>
      <c r="W3650">
        <v>0</v>
      </c>
      <c r="X3650">
        <v>958.95151727028258</v>
      </c>
      <c r="Y3650">
        <v>0</v>
      </c>
      <c r="Z3650">
        <v>113.92254809960586</v>
      </c>
      <c r="AA3650">
        <v>63.881977134187764</v>
      </c>
      <c r="AB3650">
        <v>661.42807059571714</v>
      </c>
      <c r="AC3650">
        <v>0</v>
      </c>
      <c r="AD3650">
        <v>0</v>
      </c>
      <c r="AE3650">
        <v>1798.1841130997934</v>
      </c>
    </row>
    <row r="3651" spans="1:31" x14ac:dyDescent="0.3">
      <c r="A3651">
        <v>2580626</v>
      </c>
      <c r="B3651">
        <v>1</v>
      </c>
      <c r="C3651" t="s">
        <v>81</v>
      </c>
      <c r="D3651" t="s">
        <v>114</v>
      </c>
      <c r="E3651" t="s">
        <v>155</v>
      </c>
      <c r="F3651" t="s">
        <v>10496</v>
      </c>
      <c r="G3651" t="s">
        <v>301</v>
      </c>
      <c r="H3651" t="s">
        <v>157</v>
      </c>
      <c r="I3651" t="s">
        <v>136</v>
      </c>
      <c r="J3651" t="s">
        <v>137</v>
      </c>
      <c r="K3651" t="s">
        <v>144</v>
      </c>
      <c r="L3651" t="s">
        <v>10497</v>
      </c>
      <c r="M3651" t="s">
        <v>10498</v>
      </c>
      <c r="N3651">
        <v>0.72722222199999997</v>
      </c>
      <c r="O3651">
        <v>0</v>
      </c>
      <c r="P3651">
        <v>2</v>
      </c>
      <c r="Q3651">
        <v>0</v>
      </c>
      <c r="R3651">
        <v>0</v>
      </c>
      <c r="S3651">
        <v>0</v>
      </c>
      <c r="T3651">
        <v>3</v>
      </c>
      <c r="U3651">
        <v>0</v>
      </c>
      <c r="V3651">
        <v>0</v>
      </c>
      <c r="W3651">
        <v>0</v>
      </c>
      <c r="X3651">
        <v>0.22993835598459253</v>
      </c>
      <c r="Y3651">
        <v>0</v>
      </c>
      <c r="Z3651">
        <v>0</v>
      </c>
      <c r="AA3651">
        <v>0</v>
      </c>
      <c r="AB3651">
        <v>1.5245690368466907</v>
      </c>
      <c r="AC3651">
        <v>0</v>
      </c>
      <c r="AD3651">
        <v>0</v>
      </c>
      <c r="AE3651">
        <v>1.7545073928312831</v>
      </c>
    </row>
    <row r="3652" spans="1:31" x14ac:dyDescent="0.3">
      <c r="A3652">
        <v>2581087</v>
      </c>
      <c r="B3652">
        <v>1</v>
      </c>
      <c r="C3652" t="s">
        <v>81</v>
      </c>
      <c r="D3652" t="s">
        <v>117</v>
      </c>
      <c r="E3652" t="s">
        <v>184</v>
      </c>
      <c r="F3652" t="s">
        <v>10499</v>
      </c>
      <c r="G3652" t="s">
        <v>149</v>
      </c>
      <c r="H3652" t="s">
        <v>135</v>
      </c>
      <c r="I3652" t="s">
        <v>136</v>
      </c>
      <c r="J3652" t="s">
        <v>137</v>
      </c>
      <c r="K3652" t="s">
        <v>138</v>
      </c>
      <c r="L3652" t="s">
        <v>10500</v>
      </c>
      <c r="M3652" t="s">
        <v>10501</v>
      </c>
      <c r="N3652">
        <v>4.5452777769999999</v>
      </c>
      <c r="O3652">
        <v>0</v>
      </c>
      <c r="P3652">
        <v>2</v>
      </c>
      <c r="Q3652">
        <v>0</v>
      </c>
      <c r="R3652">
        <v>15</v>
      </c>
      <c r="S3652">
        <v>0</v>
      </c>
      <c r="T3652">
        <v>1</v>
      </c>
      <c r="U3652">
        <v>0</v>
      </c>
      <c r="V3652">
        <v>0</v>
      </c>
      <c r="W3652">
        <v>0</v>
      </c>
      <c r="X3652">
        <v>1.8543445099433833</v>
      </c>
      <c r="Y3652">
        <v>0</v>
      </c>
      <c r="Z3652">
        <v>46.198479421276211</v>
      </c>
      <c r="AA3652">
        <v>0</v>
      </c>
      <c r="AB3652">
        <v>0.76982691189434349</v>
      </c>
      <c r="AC3652">
        <v>0</v>
      </c>
      <c r="AD3652">
        <v>0</v>
      </c>
      <c r="AE3652">
        <v>48.822650843113934</v>
      </c>
    </row>
    <row r="3653" spans="1:31" x14ac:dyDescent="0.3">
      <c r="A3653">
        <v>2580924</v>
      </c>
      <c r="B3653">
        <v>1</v>
      </c>
      <c r="C3653" t="s">
        <v>80</v>
      </c>
      <c r="D3653" t="s">
        <v>105</v>
      </c>
      <c r="E3653" t="s">
        <v>147</v>
      </c>
      <c r="F3653" t="s">
        <v>10502</v>
      </c>
      <c r="G3653" t="s">
        <v>301</v>
      </c>
      <c r="H3653" t="s">
        <v>135</v>
      </c>
      <c r="I3653" t="s">
        <v>136</v>
      </c>
      <c r="J3653" t="s">
        <v>137</v>
      </c>
      <c r="K3653" t="s">
        <v>144</v>
      </c>
      <c r="L3653" t="s">
        <v>10503</v>
      </c>
      <c r="M3653" t="s">
        <v>10504</v>
      </c>
      <c r="N3653">
        <v>6.335</v>
      </c>
      <c r="O3653">
        <v>0</v>
      </c>
      <c r="P3653">
        <v>0</v>
      </c>
      <c r="Q3653">
        <v>0</v>
      </c>
      <c r="R3653">
        <v>0</v>
      </c>
      <c r="S3653">
        <v>5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</row>
    <row r="3654" spans="1:31" x14ac:dyDescent="0.3">
      <c r="A3654">
        <v>2580486</v>
      </c>
      <c r="B3654">
        <v>1</v>
      </c>
      <c r="C3654" t="s">
        <v>80</v>
      </c>
      <c r="D3654" t="s">
        <v>83</v>
      </c>
      <c r="E3654" t="s">
        <v>184</v>
      </c>
      <c r="F3654" t="s">
        <v>10505</v>
      </c>
      <c r="G3654" t="s">
        <v>134</v>
      </c>
      <c r="H3654" t="s">
        <v>135</v>
      </c>
      <c r="I3654" t="s">
        <v>136</v>
      </c>
      <c r="J3654" t="s">
        <v>137</v>
      </c>
      <c r="K3654" t="s">
        <v>138</v>
      </c>
      <c r="L3654" t="s">
        <v>10506</v>
      </c>
      <c r="M3654" t="s">
        <v>10507</v>
      </c>
      <c r="N3654">
        <v>1.4116666659999999</v>
      </c>
      <c r="O3654">
        <v>0</v>
      </c>
      <c r="P3654">
        <v>145</v>
      </c>
      <c r="Q3654">
        <v>0</v>
      </c>
      <c r="R3654">
        <v>1</v>
      </c>
      <c r="S3654">
        <v>46</v>
      </c>
      <c r="T3654">
        <v>23</v>
      </c>
      <c r="U3654">
        <v>19</v>
      </c>
      <c r="V3654">
        <v>3</v>
      </c>
      <c r="W3654">
        <v>0</v>
      </c>
      <c r="X3654">
        <v>46.051372535692238</v>
      </c>
      <c r="Y3654">
        <v>0</v>
      </c>
      <c r="Z3654">
        <v>2.8200772300943635</v>
      </c>
      <c r="AA3654">
        <v>1179.7217950560032</v>
      </c>
      <c r="AB3654">
        <v>79.772098694103008</v>
      </c>
      <c r="AC3654">
        <v>1317.1261470884972</v>
      </c>
      <c r="AD3654">
        <v>276.54715747118706</v>
      </c>
      <c r="AE3654">
        <v>2902.0386480755769</v>
      </c>
    </row>
    <row r="3655" spans="1:31" x14ac:dyDescent="0.3">
      <c r="A3655">
        <v>2580440</v>
      </c>
      <c r="B3655">
        <v>1</v>
      </c>
      <c r="C3655" t="s">
        <v>81</v>
      </c>
      <c r="D3655" t="s">
        <v>128</v>
      </c>
      <c r="E3655" t="s">
        <v>175</v>
      </c>
      <c r="F3655" t="s">
        <v>10508</v>
      </c>
      <c r="G3655" t="s">
        <v>177</v>
      </c>
      <c r="H3655" t="s">
        <v>157</v>
      </c>
      <c r="I3655" t="s">
        <v>136</v>
      </c>
      <c r="J3655" t="s">
        <v>137</v>
      </c>
      <c r="K3655" t="s">
        <v>138</v>
      </c>
      <c r="L3655" t="s">
        <v>10509</v>
      </c>
      <c r="M3655" t="s">
        <v>10510</v>
      </c>
      <c r="N3655">
        <v>0.89027777699999999</v>
      </c>
      <c r="O3655">
        <v>0</v>
      </c>
      <c r="P3655">
        <v>49</v>
      </c>
      <c r="Q3655">
        <v>0</v>
      </c>
      <c r="R3655">
        <v>0</v>
      </c>
      <c r="S3655">
        <v>0</v>
      </c>
      <c r="T3655">
        <v>1</v>
      </c>
      <c r="U3655">
        <v>0</v>
      </c>
      <c r="V3655">
        <v>0</v>
      </c>
      <c r="W3655">
        <v>0</v>
      </c>
      <c r="X3655">
        <v>6.5464365729146108</v>
      </c>
      <c r="Y3655">
        <v>0</v>
      </c>
      <c r="Z3655">
        <v>0</v>
      </c>
      <c r="AA3655">
        <v>0</v>
      </c>
      <c r="AB3655">
        <v>0.80828942433722217</v>
      </c>
      <c r="AC3655">
        <v>0</v>
      </c>
      <c r="AD3655">
        <v>0</v>
      </c>
      <c r="AE3655">
        <v>7.3547259972518333</v>
      </c>
    </row>
    <row r="3656" spans="1:31" x14ac:dyDescent="0.3">
      <c r="A3656">
        <v>2581127</v>
      </c>
      <c r="B3656">
        <v>1</v>
      </c>
      <c r="C3656" t="s">
        <v>80</v>
      </c>
      <c r="D3656" t="s">
        <v>83</v>
      </c>
      <c r="E3656" t="s">
        <v>184</v>
      </c>
      <c r="F3656" t="s">
        <v>10511</v>
      </c>
      <c r="G3656" t="s">
        <v>202</v>
      </c>
      <c r="H3656" t="s">
        <v>135</v>
      </c>
      <c r="I3656" t="s">
        <v>136</v>
      </c>
      <c r="J3656" t="s">
        <v>137</v>
      </c>
      <c r="K3656" t="s">
        <v>138</v>
      </c>
      <c r="L3656" t="s">
        <v>10512</v>
      </c>
      <c r="M3656" t="s">
        <v>10513</v>
      </c>
      <c r="N3656">
        <v>0.397777777</v>
      </c>
      <c r="O3656">
        <v>0</v>
      </c>
      <c r="P3656">
        <v>10</v>
      </c>
      <c r="Q3656">
        <v>0</v>
      </c>
      <c r="R3656">
        <v>22</v>
      </c>
      <c r="S3656">
        <v>4</v>
      </c>
      <c r="T3656">
        <v>25</v>
      </c>
      <c r="U3656">
        <v>4</v>
      </c>
      <c r="V3656">
        <v>4</v>
      </c>
      <c r="W3656">
        <v>0</v>
      </c>
      <c r="X3656">
        <v>0.74280015176854008</v>
      </c>
      <c r="Y3656">
        <v>0</v>
      </c>
      <c r="Z3656">
        <v>4.0556695766514004</v>
      </c>
      <c r="AA3656">
        <v>28.137931072481287</v>
      </c>
      <c r="AB3656">
        <v>27.074408725836992</v>
      </c>
      <c r="AC3656">
        <v>102.93814068965673</v>
      </c>
      <c r="AD3656">
        <v>118.58633019072494</v>
      </c>
      <c r="AE3656">
        <v>281.5352804071199</v>
      </c>
    </row>
    <row r="3657" spans="1:31" x14ac:dyDescent="0.3">
      <c r="A3657">
        <v>2580586</v>
      </c>
      <c r="B3657">
        <v>1</v>
      </c>
      <c r="C3657" t="s">
        <v>80</v>
      </c>
      <c r="D3657" t="s">
        <v>90</v>
      </c>
      <c r="E3657" t="s">
        <v>171</v>
      </c>
      <c r="F3657" t="s">
        <v>10514</v>
      </c>
      <c r="G3657" t="s">
        <v>202</v>
      </c>
      <c r="H3657" t="s">
        <v>157</v>
      </c>
      <c r="I3657" t="s">
        <v>136</v>
      </c>
      <c r="J3657" t="s">
        <v>137</v>
      </c>
      <c r="K3657" t="s">
        <v>138</v>
      </c>
      <c r="L3657" t="s">
        <v>10515</v>
      </c>
      <c r="M3657" t="s">
        <v>10516</v>
      </c>
      <c r="N3657">
        <v>1.7905555550000001</v>
      </c>
      <c r="O3657">
        <v>0</v>
      </c>
      <c r="P3657">
        <v>229</v>
      </c>
      <c r="Q3657">
        <v>0</v>
      </c>
      <c r="R3657">
        <v>0</v>
      </c>
      <c r="S3657">
        <v>0</v>
      </c>
      <c r="T3657">
        <v>8</v>
      </c>
      <c r="U3657">
        <v>0</v>
      </c>
      <c r="V3657">
        <v>0</v>
      </c>
      <c r="W3657">
        <v>0</v>
      </c>
      <c r="X3657">
        <v>74.82175892748198</v>
      </c>
      <c r="Y3657">
        <v>0</v>
      </c>
      <c r="Z3657">
        <v>0</v>
      </c>
      <c r="AA3657">
        <v>0</v>
      </c>
      <c r="AB3657">
        <v>2.762481304581744</v>
      </c>
      <c r="AC3657">
        <v>0</v>
      </c>
      <c r="AD3657">
        <v>0</v>
      </c>
      <c r="AE3657">
        <v>77.584240232063721</v>
      </c>
    </row>
    <row r="3658" spans="1:31" x14ac:dyDescent="0.3">
      <c r="A3658">
        <v>2580692</v>
      </c>
      <c r="B3658">
        <v>1</v>
      </c>
      <c r="C3658" t="s">
        <v>80</v>
      </c>
      <c r="D3658" t="s">
        <v>90</v>
      </c>
      <c r="E3658" t="s">
        <v>184</v>
      </c>
      <c r="F3658" t="s">
        <v>10517</v>
      </c>
      <c r="G3658" t="s">
        <v>186</v>
      </c>
      <c r="H3658" t="s">
        <v>135</v>
      </c>
      <c r="I3658" t="s">
        <v>136</v>
      </c>
      <c r="J3658" t="s">
        <v>137</v>
      </c>
      <c r="K3658" t="s">
        <v>138</v>
      </c>
      <c r="L3658" t="s">
        <v>10518</v>
      </c>
      <c r="M3658" t="s">
        <v>10519</v>
      </c>
      <c r="N3658">
        <v>0.61944444399999998</v>
      </c>
      <c r="O3658">
        <v>0</v>
      </c>
      <c r="P3658">
        <v>345</v>
      </c>
      <c r="Q3658">
        <v>0</v>
      </c>
      <c r="R3658">
        <v>0</v>
      </c>
      <c r="S3658">
        <v>0</v>
      </c>
      <c r="T3658">
        <v>233</v>
      </c>
      <c r="U3658">
        <v>0</v>
      </c>
      <c r="V3658">
        <v>1</v>
      </c>
      <c r="W3658">
        <v>0</v>
      </c>
      <c r="X3658">
        <v>44.297988773741935</v>
      </c>
      <c r="Y3658">
        <v>0</v>
      </c>
      <c r="Z3658">
        <v>0</v>
      </c>
      <c r="AA3658">
        <v>0</v>
      </c>
      <c r="AB3658">
        <v>144.10649306349478</v>
      </c>
      <c r="AC3658">
        <v>0</v>
      </c>
      <c r="AD3658">
        <v>5.9787088565864002</v>
      </c>
      <c r="AE3658">
        <v>194.38319069382311</v>
      </c>
    </row>
    <row r="3659" spans="1:31" x14ac:dyDescent="0.3">
      <c r="A3659">
        <v>2580569</v>
      </c>
      <c r="B3659">
        <v>1</v>
      </c>
      <c r="C3659" t="s">
        <v>81</v>
      </c>
      <c r="D3659" t="s">
        <v>112</v>
      </c>
      <c r="E3659" t="s">
        <v>184</v>
      </c>
      <c r="F3659" t="s">
        <v>10520</v>
      </c>
      <c r="G3659" t="s">
        <v>194</v>
      </c>
      <c r="H3659" t="s">
        <v>135</v>
      </c>
      <c r="I3659" t="s">
        <v>136</v>
      </c>
      <c r="J3659" t="s">
        <v>137</v>
      </c>
      <c r="K3659" t="s">
        <v>144</v>
      </c>
      <c r="L3659" t="s">
        <v>10521</v>
      </c>
      <c r="M3659" t="s">
        <v>10522</v>
      </c>
      <c r="N3659">
        <v>4.7936111109999997</v>
      </c>
      <c r="O3659">
        <v>4</v>
      </c>
      <c r="P3659">
        <v>883</v>
      </c>
      <c r="Q3659">
        <v>113</v>
      </c>
      <c r="R3659">
        <v>66</v>
      </c>
      <c r="S3659">
        <v>13</v>
      </c>
      <c r="T3659">
        <v>111</v>
      </c>
      <c r="U3659">
        <v>6</v>
      </c>
      <c r="V3659">
        <v>0</v>
      </c>
      <c r="W3659">
        <v>4.1310349009599996</v>
      </c>
      <c r="X3659">
        <v>607.42567452922867</v>
      </c>
      <c r="Y3659">
        <v>932.8178960267993</v>
      </c>
      <c r="Z3659">
        <v>347.85617405388535</v>
      </c>
      <c r="AA3659">
        <v>319.57261284256936</v>
      </c>
      <c r="AB3659">
        <v>218.3895648517375</v>
      </c>
      <c r="AC3659">
        <v>3847.6260726352702</v>
      </c>
      <c r="AD3659">
        <v>0</v>
      </c>
      <c r="AE3659">
        <v>6277.8190298404497</v>
      </c>
    </row>
    <row r="3660" spans="1:31" x14ac:dyDescent="0.3">
      <c r="A3660">
        <v>2581233</v>
      </c>
      <c r="B3660">
        <v>1</v>
      </c>
      <c r="C3660" t="s">
        <v>80</v>
      </c>
      <c r="D3660" t="s">
        <v>104</v>
      </c>
      <c r="E3660" t="s">
        <v>141</v>
      </c>
      <c r="F3660" t="s">
        <v>10523</v>
      </c>
      <c r="G3660" t="s">
        <v>134</v>
      </c>
      <c r="H3660" t="s">
        <v>135</v>
      </c>
      <c r="I3660" t="s">
        <v>136</v>
      </c>
      <c r="J3660" t="s">
        <v>137</v>
      </c>
      <c r="K3660" t="s">
        <v>138</v>
      </c>
      <c r="L3660" t="s">
        <v>10524</v>
      </c>
      <c r="M3660" t="s">
        <v>10525</v>
      </c>
      <c r="N3660">
        <v>0.711388888</v>
      </c>
      <c r="O3660">
        <v>0</v>
      </c>
      <c r="P3660">
        <v>19</v>
      </c>
      <c r="Q3660">
        <v>1</v>
      </c>
      <c r="R3660">
        <v>0</v>
      </c>
      <c r="S3660">
        <v>31</v>
      </c>
      <c r="T3660">
        <v>21</v>
      </c>
      <c r="U3660">
        <v>16</v>
      </c>
      <c r="V3660">
        <v>0</v>
      </c>
      <c r="W3660">
        <v>0</v>
      </c>
      <c r="X3660">
        <v>1.9843834172876909</v>
      </c>
      <c r="Y3660">
        <v>3.5666603024640003E-2</v>
      </c>
      <c r="Z3660">
        <v>0</v>
      </c>
      <c r="AA3660">
        <v>147.92516442863763</v>
      </c>
      <c r="AB3660">
        <v>8.2445498534449673</v>
      </c>
      <c r="AC3660">
        <v>562.70682863377544</v>
      </c>
      <c r="AD3660">
        <v>0</v>
      </c>
      <c r="AE3660">
        <v>720.89659293617035</v>
      </c>
    </row>
    <row r="3661" spans="1:31" x14ac:dyDescent="0.3">
      <c r="A3661">
        <v>2581167</v>
      </c>
      <c r="B3661">
        <v>1</v>
      </c>
      <c r="C3661" t="s">
        <v>80</v>
      </c>
      <c r="D3661" t="s">
        <v>98</v>
      </c>
      <c r="E3661" t="s">
        <v>166</v>
      </c>
      <c r="F3661" t="s">
        <v>10526</v>
      </c>
      <c r="G3661" t="s">
        <v>168</v>
      </c>
      <c r="H3661" t="s">
        <v>157</v>
      </c>
      <c r="I3661" t="s">
        <v>136</v>
      </c>
      <c r="J3661" t="s">
        <v>137</v>
      </c>
      <c r="K3661" t="s">
        <v>138</v>
      </c>
      <c r="L3661" t="s">
        <v>10527</v>
      </c>
      <c r="M3661" t="s">
        <v>10528</v>
      </c>
      <c r="N3661">
        <v>3.0155555550000002</v>
      </c>
      <c r="O3661">
        <v>0</v>
      </c>
      <c r="P3661">
        <v>1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0.46455963461440003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0.46455963461440003</v>
      </c>
    </row>
    <row r="3662" spans="1:31" x14ac:dyDescent="0.3">
      <c r="A3662">
        <v>2581210</v>
      </c>
      <c r="B3662">
        <v>1</v>
      </c>
      <c r="C3662" t="s">
        <v>80</v>
      </c>
      <c r="D3662" t="s">
        <v>104</v>
      </c>
      <c r="E3662" t="s">
        <v>147</v>
      </c>
      <c r="F3662" t="s">
        <v>10529</v>
      </c>
      <c r="G3662" t="s">
        <v>134</v>
      </c>
      <c r="H3662" t="s">
        <v>135</v>
      </c>
      <c r="I3662" t="s">
        <v>136</v>
      </c>
      <c r="J3662" t="s">
        <v>137</v>
      </c>
      <c r="K3662" t="s">
        <v>138</v>
      </c>
      <c r="L3662" t="s">
        <v>10530</v>
      </c>
      <c r="M3662" t="s">
        <v>10531</v>
      </c>
      <c r="N3662">
        <v>0.87388888799999997</v>
      </c>
      <c r="O3662">
        <v>7</v>
      </c>
      <c r="P3662">
        <v>80</v>
      </c>
      <c r="Q3662">
        <v>52</v>
      </c>
      <c r="R3662">
        <v>206</v>
      </c>
      <c r="S3662">
        <v>13</v>
      </c>
      <c r="T3662">
        <v>45</v>
      </c>
      <c r="U3662">
        <v>2</v>
      </c>
      <c r="V3662">
        <v>0</v>
      </c>
      <c r="W3662">
        <v>1.9178162684847249</v>
      </c>
      <c r="X3662">
        <v>14.692638165133573</v>
      </c>
      <c r="Y3662">
        <v>16.83472979671394</v>
      </c>
      <c r="Z3662">
        <v>65.390278448307257</v>
      </c>
      <c r="AA3662">
        <v>13.797077590164859</v>
      </c>
      <c r="AB3662">
        <v>16.949169311084344</v>
      </c>
      <c r="AC3662">
        <v>4.0578597186612448</v>
      </c>
      <c r="AD3662">
        <v>0</v>
      </c>
      <c r="AE3662">
        <v>133.63956929854993</v>
      </c>
    </row>
    <row r="3663" spans="1:31" x14ac:dyDescent="0.3">
      <c r="A3663">
        <v>2580669</v>
      </c>
      <c r="B3663">
        <v>1</v>
      </c>
      <c r="C3663" t="s">
        <v>80</v>
      </c>
      <c r="D3663" t="s">
        <v>96</v>
      </c>
      <c r="E3663" t="s">
        <v>166</v>
      </c>
      <c r="F3663" t="s">
        <v>10532</v>
      </c>
      <c r="G3663" t="s">
        <v>181</v>
      </c>
      <c r="H3663" t="s">
        <v>157</v>
      </c>
      <c r="I3663" t="s">
        <v>136</v>
      </c>
      <c r="J3663" t="s">
        <v>137</v>
      </c>
      <c r="K3663" t="s">
        <v>138</v>
      </c>
      <c r="L3663" t="s">
        <v>10533</v>
      </c>
      <c r="M3663" t="s">
        <v>10534</v>
      </c>
      <c r="N3663">
        <v>1.736388888</v>
      </c>
      <c r="O3663">
        <v>0</v>
      </c>
      <c r="P3663">
        <v>1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0.63907074143453346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0.63907074143453346</v>
      </c>
    </row>
    <row r="3664" spans="1:31" x14ac:dyDescent="0.3">
      <c r="A3664">
        <v>2580526</v>
      </c>
      <c r="B3664">
        <v>1</v>
      </c>
      <c r="C3664" t="s">
        <v>80</v>
      </c>
      <c r="D3664" t="s">
        <v>82</v>
      </c>
      <c r="E3664" t="s">
        <v>141</v>
      </c>
      <c r="F3664" t="s">
        <v>10535</v>
      </c>
      <c r="G3664" t="s">
        <v>134</v>
      </c>
      <c r="H3664" t="s">
        <v>135</v>
      </c>
      <c r="I3664" t="s">
        <v>136</v>
      </c>
      <c r="J3664" t="s">
        <v>137</v>
      </c>
      <c r="K3664" t="s">
        <v>138</v>
      </c>
      <c r="L3664" t="s">
        <v>10536</v>
      </c>
      <c r="M3664" t="s">
        <v>10537</v>
      </c>
      <c r="N3664">
        <v>0.83194444400000001</v>
      </c>
      <c r="O3664">
        <v>0</v>
      </c>
      <c r="P3664">
        <v>11009</v>
      </c>
      <c r="Q3664">
        <v>0</v>
      </c>
      <c r="R3664">
        <v>1</v>
      </c>
      <c r="S3664">
        <v>2</v>
      </c>
      <c r="T3664">
        <v>1620</v>
      </c>
      <c r="U3664">
        <v>1</v>
      </c>
      <c r="V3664">
        <v>9</v>
      </c>
      <c r="W3664">
        <v>0</v>
      </c>
      <c r="X3664">
        <v>1921.4529020566254</v>
      </c>
      <c r="Y3664">
        <v>0</v>
      </c>
      <c r="Z3664">
        <v>0.13363846046061001</v>
      </c>
      <c r="AA3664">
        <v>4.5325343375514393</v>
      </c>
      <c r="AB3664">
        <v>1432.8049466615039</v>
      </c>
      <c r="AC3664">
        <v>78.61698557037667</v>
      </c>
      <c r="AD3664">
        <v>338.89389517777374</v>
      </c>
      <c r="AE3664">
        <v>3776.4349022642914</v>
      </c>
    </row>
    <row r="3665" spans="1:31" x14ac:dyDescent="0.3">
      <c r="A3665">
        <v>2580649</v>
      </c>
      <c r="B3665">
        <v>1</v>
      </c>
      <c r="C3665" t="s">
        <v>80</v>
      </c>
      <c r="D3665" t="s">
        <v>98</v>
      </c>
      <c r="E3665" t="s">
        <v>171</v>
      </c>
      <c r="F3665" t="s">
        <v>10538</v>
      </c>
      <c r="G3665" t="s">
        <v>301</v>
      </c>
      <c r="H3665" t="s">
        <v>157</v>
      </c>
      <c r="I3665" t="s">
        <v>136</v>
      </c>
      <c r="J3665" t="s">
        <v>137</v>
      </c>
      <c r="K3665" t="s">
        <v>144</v>
      </c>
      <c r="L3665" t="s">
        <v>10539</v>
      </c>
      <c r="M3665" t="s">
        <v>10540</v>
      </c>
      <c r="N3665">
        <v>6.9080555549999998</v>
      </c>
      <c r="O3665">
        <v>0</v>
      </c>
      <c r="P3665">
        <v>24</v>
      </c>
      <c r="Q3665">
        <v>0</v>
      </c>
      <c r="R3665">
        <v>2</v>
      </c>
      <c r="S3665">
        <v>0</v>
      </c>
      <c r="T3665">
        <v>1</v>
      </c>
      <c r="U3665">
        <v>0</v>
      </c>
      <c r="V3665">
        <v>0</v>
      </c>
      <c r="W3665">
        <v>0</v>
      </c>
      <c r="X3665">
        <v>18.016041953115803</v>
      </c>
      <c r="Y3665">
        <v>0</v>
      </c>
      <c r="Z3665">
        <v>8.1274021789495166</v>
      </c>
      <c r="AA3665">
        <v>0</v>
      </c>
      <c r="AB3665">
        <v>1.2064613174393126</v>
      </c>
      <c r="AC3665">
        <v>0</v>
      </c>
      <c r="AD3665">
        <v>0</v>
      </c>
      <c r="AE3665">
        <v>27.349905449504632</v>
      </c>
    </row>
    <row r="3666" spans="1:31" x14ac:dyDescent="0.3">
      <c r="A3666">
        <v>2580861</v>
      </c>
      <c r="B3666">
        <v>1</v>
      </c>
      <c r="C3666" t="s">
        <v>81</v>
      </c>
      <c r="D3666" t="s">
        <v>112</v>
      </c>
      <c r="E3666" t="s">
        <v>166</v>
      </c>
      <c r="F3666" t="s">
        <v>10541</v>
      </c>
      <c r="G3666" t="s">
        <v>181</v>
      </c>
      <c r="H3666" t="s">
        <v>157</v>
      </c>
      <c r="I3666" t="s">
        <v>136</v>
      </c>
      <c r="J3666" t="s">
        <v>137</v>
      </c>
      <c r="K3666" t="s">
        <v>138</v>
      </c>
      <c r="L3666" t="s">
        <v>10542</v>
      </c>
      <c r="M3666" t="s">
        <v>10543</v>
      </c>
      <c r="N3666">
        <v>2.301666666</v>
      </c>
      <c r="O3666">
        <v>0</v>
      </c>
      <c r="P3666">
        <v>3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0.71240141913839994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0.71240141913839994</v>
      </c>
    </row>
    <row r="3667" spans="1:31" x14ac:dyDescent="0.3">
      <c r="A3667">
        <v>2580506</v>
      </c>
      <c r="B3667">
        <v>1</v>
      </c>
      <c r="C3667" t="s">
        <v>81</v>
      </c>
      <c r="D3667" t="s">
        <v>123</v>
      </c>
      <c r="E3667" t="s">
        <v>171</v>
      </c>
      <c r="F3667" t="s">
        <v>10544</v>
      </c>
      <c r="G3667" t="s">
        <v>190</v>
      </c>
      <c r="H3667" t="s">
        <v>157</v>
      </c>
      <c r="I3667" t="s">
        <v>136</v>
      </c>
      <c r="J3667" t="s">
        <v>137</v>
      </c>
      <c r="K3667" t="s">
        <v>138</v>
      </c>
      <c r="L3667" t="s">
        <v>10545</v>
      </c>
      <c r="M3667" t="s">
        <v>10546</v>
      </c>
      <c r="N3667">
        <v>1.0041666659999999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16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15.558216476819092</v>
      </c>
      <c r="AC3667">
        <v>0</v>
      </c>
      <c r="AD3667">
        <v>0</v>
      </c>
      <c r="AE3667">
        <v>15.558216476819092</v>
      </c>
    </row>
    <row r="3668" spans="1:31" x14ac:dyDescent="0.3">
      <c r="A3668">
        <v>2580855</v>
      </c>
      <c r="B3668">
        <v>1</v>
      </c>
      <c r="C3668" t="s">
        <v>80</v>
      </c>
      <c r="D3668" t="s">
        <v>94</v>
      </c>
      <c r="E3668" t="s">
        <v>166</v>
      </c>
      <c r="F3668" t="s">
        <v>10547</v>
      </c>
      <c r="G3668" t="s">
        <v>168</v>
      </c>
      <c r="H3668" t="s">
        <v>157</v>
      </c>
      <c r="I3668" t="s">
        <v>136</v>
      </c>
      <c r="J3668" t="s">
        <v>137</v>
      </c>
      <c r="K3668" t="s">
        <v>138</v>
      </c>
      <c r="L3668" t="s">
        <v>10548</v>
      </c>
      <c r="M3668" t="s">
        <v>10549</v>
      </c>
      <c r="N3668">
        <v>1.210555555</v>
      </c>
      <c r="O3668">
        <v>0</v>
      </c>
      <c r="P3668">
        <v>1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5.8767987809333337E-2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5.8767987809333337E-2</v>
      </c>
    </row>
    <row r="3669" spans="1:31" x14ac:dyDescent="0.3">
      <c r="A3669">
        <v>2581104</v>
      </c>
      <c r="B3669">
        <v>1</v>
      </c>
      <c r="C3669" t="s">
        <v>80</v>
      </c>
      <c r="D3669" t="s">
        <v>84</v>
      </c>
      <c r="E3669" t="s">
        <v>166</v>
      </c>
      <c r="F3669" t="s">
        <v>10550</v>
      </c>
      <c r="G3669" t="s">
        <v>198</v>
      </c>
      <c r="H3669" t="s">
        <v>157</v>
      </c>
      <c r="I3669" t="s">
        <v>136</v>
      </c>
      <c r="J3669" t="s">
        <v>137</v>
      </c>
      <c r="K3669" t="s">
        <v>138</v>
      </c>
      <c r="L3669" t="s">
        <v>10551</v>
      </c>
      <c r="M3669" t="s">
        <v>10552</v>
      </c>
      <c r="N3669">
        <v>1.190555555</v>
      </c>
      <c r="O3669">
        <v>0</v>
      </c>
      <c r="P3669">
        <v>2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0.888672166603095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0.888672166603095</v>
      </c>
    </row>
    <row r="3670" spans="1:31" x14ac:dyDescent="0.3">
      <c r="A3670">
        <v>2580463</v>
      </c>
      <c r="B3670">
        <v>1</v>
      </c>
      <c r="C3670" t="s">
        <v>80</v>
      </c>
      <c r="D3670" t="s">
        <v>104</v>
      </c>
      <c r="E3670" t="s">
        <v>132</v>
      </c>
      <c r="F3670" t="s">
        <v>10553</v>
      </c>
      <c r="G3670" t="s">
        <v>134</v>
      </c>
      <c r="H3670" t="s">
        <v>135</v>
      </c>
      <c r="I3670" t="s">
        <v>136</v>
      </c>
      <c r="J3670" t="s">
        <v>137</v>
      </c>
      <c r="K3670" t="s">
        <v>138</v>
      </c>
      <c r="L3670" t="s">
        <v>10554</v>
      </c>
      <c r="M3670" t="s">
        <v>10555</v>
      </c>
      <c r="N3670">
        <v>1.3925000000000001</v>
      </c>
      <c r="O3670">
        <v>0</v>
      </c>
      <c r="P3670">
        <v>2</v>
      </c>
      <c r="Q3670">
        <v>3</v>
      </c>
      <c r="R3670">
        <v>14</v>
      </c>
      <c r="S3670">
        <v>14</v>
      </c>
      <c r="T3670">
        <v>24</v>
      </c>
      <c r="U3670">
        <v>14</v>
      </c>
      <c r="V3670">
        <v>0</v>
      </c>
      <c r="W3670">
        <v>0</v>
      </c>
      <c r="X3670">
        <v>1.1772248366086251</v>
      </c>
      <c r="Y3670">
        <v>1.9944328253183334</v>
      </c>
      <c r="Z3670">
        <v>18.365512156550665</v>
      </c>
      <c r="AA3670">
        <v>100.73785749604592</v>
      </c>
      <c r="AB3670">
        <v>50.494811348454682</v>
      </c>
      <c r="AC3670">
        <v>6352.7750783288875</v>
      </c>
      <c r="AD3670">
        <v>0</v>
      </c>
      <c r="AE3670">
        <v>6525.5449169918656</v>
      </c>
    </row>
    <row r="3671" spans="1:31" x14ac:dyDescent="0.3">
      <c r="A3671">
        <v>2580798</v>
      </c>
      <c r="B3671">
        <v>1</v>
      </c>
      <c r="C3671" t="s">
        <v>80</v>
      </c>
      <c r="D3671" t="s">
        <v>90</v>
      </c>
      <c r="E3671" t="s">
        <v>132</v>
      </c>
      <c r="F3671" t="s">
        <v>10556</v>
      </c>
      <c r="G3671" t="s">
        <v>134</v>
      </c>
      <c r="H3671" t="s">
        <v>135</v>
      </c>
      <c r="I3671" t="s">
        <v>136</v>
      </c>
      <c r="J3671" t="s">
        <v>137</v>
      </c>
      <c r="K3671" t="s">
        <v>138</v>
      </c>
      <c r="L3671" t="s">
        <v>10557</v>
      </c>
      <c r="M3671" t="s">
        <v>10558</v>
      </c>
      <c r="N3671">
        <v>1.1658333329999999</v>
      </c>
      <c r="O3671">
        <v>0</v>
      </c>
      <c r="P3671">
        <v>4354</v>
      </c>
      <c r="Q3671">
        <v>0</v>
      </c>
      <c r="R3671">
        <v>0</v>
      </c>
      <c r="S3671">
        <v>0</v>
      </c>
      <c r="T3671">
        <v>255</v>
      </c>
      <c r="U3671">
        <v>0</v>
      </c>
      <c r="V3671">
        <v>0</v>
      </c>
      <c r="W3671">
        <v>0</v>
      </c>
      <c r="X3671">
        <v>1085.7745613138143</v>
      </c>
      <c r="Y3671">
        <v>0</v>
      </c>
      <c r="Z3671">
        <v>0</v>
      </c>
      <c r="AA3671">
        <v>0</v>
      </c>
      <c r="AB3671">
        <v>338.0295592568329</v>
      </c>
      <c r="AC3671">
        <v>0</v>
      </c>
      <c r="AD3671">
        <v>0</v>
      </c>
      <c r="AE3671">
        <v>1423.8041205706472</v>
      </c>
    </row>
    <row r="3672" spans="1:31" x14ac:dyDescent="0.3">
      <c r="A3672">
        <v>2580938</v>
      </c>
      <c r="B3672">
        <v>1</v>
      </c>
      <c r="C3672" t="s">
        <v>81</v>
      </c>
      <c r="D3672" t="s">
        <v>126</v>
      </c>
      <c r="E3672" t="s">
        <v>184</v>
      </c>
      <c r="F3672" t="s">
        <v>7370</v>
      </c>
      <c r="G3672" t="s">
        <v>149</v>
      </c>
      <c r="H3672" t="s">
        <v>135</v>
      </c>
      <c r="I3672" t="s">
        <v>136</v>
      </c>
      <c r="J3672" t="s">
        <v>137</v>
      </c>
      <c r="K3672" t="s">
        <v>138</v>
      </c>
      <c r="L3672" t="s">
        <v>10559</v>
      </c>
      <c r="M3672" t="s">
        <v>10560</v>
      </c>
      <c r="N3672">
        <v>1.621111111</v>
      </c>
      <c r="O3672">
        <v>0</v>
      </c>
      <c r="P3672">
        <v>44</v>
      </c>
      <c r="Q3672">
        <v>0</v>
      </c>
      <c r="R3672">
        <v>17</v>
      </c>
      <c r="S3672">
        <v>0</v>
      </c>
      <c r="T3672">
        <v>3</v>
      </c>
      <c r="U3672">
        <v>0</v>
      </c>
      <c r="V3672">
        <v>0</v>
      </c>
      <c r="W3672">
        <v>0</v>
      </c>
      <c r="X3672">
        <v>9.2931276376391541</v>
      </c>
      <c r="Y3672">
        <v>0</v>
      </c>
      <c r="Z3672">
        <v>12.923276732963936</v>
      </c>
      <c r="AA3672">
        <v>0</v>
      </c>
      <c r="AB3672">
        <v>2.4793352653043336E-2</v>
      </c>
      <c r="AC3672">
        <v>0</v>
      </c>
      <c r="AD3672">
        <v>0</v>
      </c>
      <c r="AE3672">
        <v>22.241197723256132</v>
      </c>
    </row>
    <row r="3673" spans="1:31" x14ac:dyDescent="0.3">
      <c r="A3673">
        <v>2581084</v>
      </c>
      <c r="B3673">
        <v>1</v>
      </c>
      <c r="C3673" t="s">
        <v>80</v>
      </c>
      <c r="D3673" t="s">
        <v>107</v>
      </c>
      <c r="E3673" t="s">
        <v>147</v>
      </c>
      <c r="F3673" t="s">
        <v>10561</v>
      </c>
      <c r="G3673" t="s">
        <v>134</v>
      </c>
      <c r="H3673" t="s">
        <v>135</v>
      </c>
      <c r="I3673" t="s">
        <v>136</v>
      </c>
      <c r="J3673" t="s">
        <v>137</v>
      </c>
      <c r="K3673" t="s">
        <v>138</v>
      </c>
      <c r="L3673" t="s">
        <v>10562</v>
      </c>
      <c r="M3673" t="s">
        <v>10563</v>
      </c>
      <c r="N3673">
        <v>0.99805555499999998</v>
      </c>
      <c r="O3673">
        <v>1</v>
      </c>
      <c r="P3673">
        <v>1224</v>
      </c>
      <c r="Q3673">
        <v>1</v>
      </c>
      <c r="R3673">
        <v>0</v>
      </c>
      <c r="S3673">
        <v>2</v>
      </c>
      <c r="T3673">
        <v>37</v>
      </c>
      <c r="U3673">
        <v>0</v>
      </c>
      <c r="V3673">
        <v>3</v>
      </c>
      <c r="W3673">
        <v>23.872669756426987</v>
      </c>
      <c r="X3673">
        <v>212.91431154097555</v>
      </c>
      <c r="Y3673">
        <v>0.56570346728310006</v>
      </c>
      <c r="Z3673">
        <v>0</v>
      </c>
      <c r="AA3673">
        <v>5.6043707475834257</v>
      </c>
      <c r="AB3673">
        <v>45.662961119802048</v>
      </c>
      <c r="AC3673">
        <v>0</v>
      </c>
      <c r="AD3673">
        <v>14.13419002562544</v>
      </c>
      <c r="AE3673">
        <v>302.75420665769656</v>
      </c>
    </row>
    <row r="3674" spans="1:31" x14ac:dyDescent="0.3">
      <c r="A3674">
        <v>2581293</v>
      </c>
      <c r="B3674">
        <v>1</v>
      </c>
      <c r="C3674" t="s">
        <v>80</v>
      </c>
      <c r="D3674" t="s">
        <v>93</v>
      </c>
      <c r="E3674" t="s">
        <v>166</v>
      </c>
      <c r="F3674" t="s">
        <v>10564</v>
      </c>
      <c r="G3674" t="s">
        <v>181</v>
      </c>
      <c r="H3674" t="s">
        <v>157</v>
      </c>
      <c r="I3674" t="s">
        <v>136</v>
      </c>
      <c r="J3674" t="s">
        <v>137</v>
      </c>
      <c r="K3674" t="s">
        <v>138</v>
      </c>
      <c r="L3674" t="s">
        <v>10565</v>
      </c>
      <c r="M3674" t="s">
        <v>10566</v>
      </c>
      <c r="N3674">
        <v>2.1783333329999999</v>
      </c>
      <c r="O3674">
        <v>0</v>
      </c>
      <c r="P3674">
        <v>1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2.2270802770799998E-3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2.2270802770799998E-3</v>
      </c>
    </row>
    <row r="3675" spans="1:31" x14ac:dyDescent="0.3">
      <c r="A3675">
        <v>2580420</v>
      </c>
      <c r="B3675">
        <v>1</v>
      </c>
      <c r="C3675" t="s">
        <v>80</v>
      </c>
      <c r="D3675" t="s">
        <v>83</v>
      </c>
      <c r="E3675" t="s">
        <v>132</v>
      </c>
      <c r="F3675" t="s">
        <v>10567</v>
      </c>
      <c r="G3675" t="s">
        <v>134</v>
      </c>
      <c r="H3675" t="s">
        <v>135</v>
      </c>
      <c r="I3675" t="s">
        <v>136</v>
      </c>
      <c r="J3675" t="s">
        <v>137</v>
      </c>
      <c r="K3675" t="s">
        <v>138</v>
      </c>
      <c r="L3675" t="s">
        <v>10568</v>
      </c>
      <c r="M3675" t="s">
        <v>10569</v>
      </c>
      <c r="N3675">
        <v>1.123611111</v>
      </c>
      <c r="O3675">
        <v>0</v>
      </c>
      <c r="P3675">
        <v>2119</v>
      </c>
      <c r="Q3675">
        <v>0</v>
      </c>
      <c r="R3675">
        <v>1</v>
      </c>
      <c r="S3675">
        <v>0</v>
      </c>
      <c r="T3675">
        <v>60</v>
      </c>
      <c r="U3675">
        <v>0</v>
      </c>
      <c r="V3675">
        <v>0</v>
      </c>
      <c r="W3675">
        <v>0</v>
      </c>
      <c r="X3675">
        <v>540.33490285901894</v>
      </c>
      <c r="Y3675">
        <v>0</v>
      </c>
      <c r="Z3675">
        <v>1.3343862773833335</v>
      </c>
      <c r="AA3675">
        <v>0</v>
      </c>
      <c r="AB3675">
        <v>39.46814464758036</v>
      </c>
      <c r="AC3675">
        <v>0</v>
      </c>
      <c r="AD3675">
        <v>0</v>
      </c>
      <c r="AE3675">
        <v>581.13743378398271</v>
      </c>
    </row>
    <row r="3676" spans="1:31" x14ac:dyDescent="0.3">
      <c r="A3676">
        <v>2580629</v>
      </c>
      <c r="B3676">
        <v>1</v>
      </c>
      <c r="C3676" t="s">
        <v>80</v>
      </c>
      <c r="D3676" t="s">
        <v>97</v>
      </c>
      <c r="E3676" t="s">
        <v>171</v>
      </c>
      <c r="F3676" t="s">
        <v>10570</v>
      </c>
      <c r="G3676" t="s">
        <v>301</v>
      </c>
      <c r="H3676" t="s">
        <v>157</v>
      </c>
      <c r="I3676" t="s">
        <v>136</v>
      </c>
      <c r="J3676" t="s">
        <v>137</v>
      </c>
      <c r="K3676" t="s">
        <v>144</v>
      </c>
      <c r="L3676" t="s">
        <v>10571</v>
      </c>
      <c r="M3676" t="s">
        <v>10572</v>
      </c>
      <c r="N3676">
        <v>7.2269444439999999</v>
      </c>
      <c r="O3676">
        <v>0</v>
      </c>
      <c r="P3676">
        <v>63</v>
      </c>
      <c r="Q3676">
        <v>0</v>
      </c>
      <c r="R3676">
        <v>1</v>
      </c>
      <c r="S3676">
        <v>0</v>
      </c>
      <c r="T3676">
        <v>13</v>
      </c>
      <c r="U3676">
        <v>0</v>
      </c>
      <c r="V3676">
        <v>0</v>
      </c>
      <c r="W3676">
        <v>0</v>
      </c>
      <c r="X3676">
        <v>104.77645448243943</v>
      </c>
      <c r="Y3676">
        <v>0</v>
      </c>
      <c r="Z3676">
        <v>1.6195817526399037</v>
      </c>
      <c r="AA3676">
        <v>0</v>
      </c>
      <c r="AB3676">
        <v>80.100714940797772</v>
      </c>
      <c r="AC3676">
        <v>0</v>
      </c>
      <c r="AD3676">
        <v>0</v>
      </c>
      <c r="AE3676">
        <v>186.49675117587711</v>
      </c>
    </row>
    <row r="3677" spans="1:31" x14ac:dyDescent="0.3">
      <c r="A3677">
        <v>2580944</v>
      </c>
      <c r="B3677">
        <v>1</v>
      </c>
      <c r="C3677" t="s">
        <v>80</v>
      </c>
      <c r="D3677" t="s">
        <v>88</v>
      </c>
      <c r="E3677" t="s">
        <v>166</v>
      </c>
      <c r="F3677" t="s">
        <v>10573</v>
      </c>
      <c r="G3677" t="s">
        <v>198</v>
      </c>
      <c r="H3677" t="s">
        <v>157</v>
      </c>
      <c r="I3677" t="s">
        <v>136</v>
      </c>
      <c r="J3677" t="s">
        <v>137</v>
      </c>
      <c r="K3677" t="s">
        <v>138</v>
      </c>
      <c r="L3677" t="s">
        <v>10574</v>
      </c>
      <c r="M3677" t="s">
        <v>10575</v>
      </c>
      <c r="N3677">
        <v>2.957777777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2</v>
      </c>
      <c r="U3677">
        <v>0</v>
      </c>
      <c r="V3677">
        <v>1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620.31540936592774</v>
      </c>
      <c r="AC3677">
        <v>0</v>
      </c>
      <c r="AD3677">
        <v>406.09605207375364</v>
      </c>
      <c r="AE3677">
        <v>1026.4114614396813</v>
      </c>
    </row>
    <row r="3678" spans="1:31" x14ac:dyDescent="0.3">
      <c r="A3678">
        <v>2580483</v>
      </c>
      <c r="B3678">
        <v>1</v>
      </c>
      <c r="C3678" t="s">
        <v>80</v>
      </c>
      <c r="D3678" t="s">
        <v>94</v>
      </c>
      <c r="E3678" t="s">
        <v>166</v>
      </c>
      <c r="F3678" t="s">
        <v>10576</v>
      </c>
      <c r="G3678" t="s">
        <v>198</v>
      </c>
      <c r="H3678" t="s">
        <v>157</v>
      </c>
      <c r="I3678" t="s">
        <v>136</v>
      </c>
      <c r="J3678" t="s">
        <v>137</v>
      </c>
      <c r="K3678" t="s">
        <v>138</v>
      </c>
      <c r="L3678" t="s">
        <v>10577</v>
      </c>
      <c r="M3678" t="s">
        <v>10578</v>
      </c>
      <c r="N3678">
        <v>2.7891666659999999</v>
      </c>
      <c r="O3678">
        <v>0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0.54408817257666997</v>
      </c>
      <c r="AA3678">
        <v>0</v>
      </c>
      <c r="AB3678">
        <v>0</v>
      </c>
      <c r="AC3678">
        <v>0</v>
      </c>
      <c r="AD3678">
        <v>0</v>
      </c>
      <c r="AE3678">
        <v>0.54408817257666997</v>
      </c>
    </row>
    <row r="3679" spans="1:31" x14ac:dyDescent="0.3">
      <c r="A3679">
        <v>2580543</v>
      </c>
      <c r="B3679">
        <v>1</v>
      </c>
      <c r="C3679" t="s">
        <v>81</v>
      </c>
      <c r="D3679" t="s">
        <v>122</v>
      </c>
      <c r="E3679" t="s">
        <v>147</v>
      </c>
      <c r="F3679" t="s">
        <v>10579</v>
      </c>
      <c r="G3679" t="s">
        <v>7276</v>
      </c>
      <c r="H3679" t="s">
        <v>135</v>
      </c>
      <c r="I3679" t="s">
        <v>136</v>
      </c>
      <c r="J3679" t="s">
        <v>137</v>
      </c>
      <c r="K3679" t="s">
        <v>144</v>
      </c>
      <c r="L3679" t="s">
        <v>10580</v>
      </c>
      <c r="M3679" t="s">
        <v>10581</v>
      </c>
      <c r="N3679">
        <v>1.282777777</v>
      </c>
      <c r="O3679">
        <v>0</v>
      </c>
      <c r="P3679">
        <v>119</v>
      </c>
      <c r="Q3679">
        <v>0</v>
      </c>
      <c r="R3679">
        <v>0</v>
      </c>
      <c r="S3679">
        <v>0</v>
      </c>
      <c r="T3679">
        <v>13</v>
      </c>
      <c r="U3679">
        <v>0</v>
      </c>
      <c r="V3679">
        <v>0</v>
      </c>
      <c r="W3679">
        <v>0</v>
      </c>
      <c r="X3679">
        <v>15.72741038995299</v>
      </c>
      <c r="Y3679">
        <v>0</v>
      </c>
      <c r="Z3679">
        <v>0</v>
      </c>
      <c r="AA3679">
        <v>0</v>
      </c>
      <c r="AB3679">
        <v>11.604374222638555</v>
      </c>
      <c r="AC3679">
        <v>0</v>
      </c>
      <c r="AD3679">
        <v>0</v>
      </c>
      <c r="AE3679">
        <v>27.331784612591544</v>
      </c>
    </row>
    <row r="3680" spans="1:31" x14ac:dyDescent="0.3">
      <c r="A3680">
        <v>2580875</v>
      </c>
      <c r="B3680">
        <v>1</v>
      </c>
      <c r="C3680" t="s">
        <v>80</v>
      </c>
      <c r="D3680" t="s">
        <v>90</v>
      </c>
      <c r="E3680" t="s">
        <v>184</v>
      </c>
      <c r="F3680" t="s">
        <v>10582</v>
      </c>
      <c r="G3680" t="s">
        <v>311</v>
      </c>
      <c r="H3680" t="s">
        <v>135</v>
      </c>
      <c r="I3680" t="s">
        <v>136</v>
      </c>
      <c r="J3680" t="s">
        <v>3</v>
      </c>
      <c r="K3680" t="s">
        <v>138</v>
      </c>
      <c r="L3680" t="s">
        <v>10583</v>
      </c>
      <c r="M3680" t="s">
        <v>10584</v>
      </c>
      <c r="N3680">
        <v>0.268055555</v>
      </c>
      <c r="O3680">
        <v>0</v>
      </c>
      <c r="P3680">
        <v>1887</v>
      </c>
      <c r="Q3680">
        <v>0</v>
      </c>
      <c r="R3680">
        <v>0</v>
      </c>
      <c r="S3680">
        <v>0</v>
      </c>
      <c r="T3680">
        <v>83</v>
      </c>
      <c r="U3680">
        <v>0</v>
      </c>
      <c r="V3680">
        <v>0</v>
      </c>
      <c r="W3680">
        <v>0</v>
      </c>
      <c r="X3680">
        <v>110.65063876018627</v>
      </c>
      <c r="Y3680">
        <v>0</v>
      </c>
      <c r="Z3680">
        <v>0</v>
      </c>
      <c r="AA3680">
        <v>0</v>
      </c>
      <c r="AB3680">
        <v>23.774434548456668</v>
      </c>
      <c r="AC3680">
        <v>0</v>
      </c>
      <c r="AD3680">
        <v>0</v>
      </c>
      <c r="AE3680">
        <v>134.42507330864294</v>
      </c>
    </row>
    <row r="3681" spans="1:31" x14ac:dyDescent="0.3">
      <c r="A3681">
        <v>2580838</v>
      </c>
      <c r="B3681">
        <v>1</v>
      </c>
      <c r="C3681" t="s">
        <v>81</v>
      </c>
      <c r="D3681" t="s">
        <v>115</v>
      </c>
      <c r="E3681" t="s">
        <v>141</v>
      </c>
      <c r="F3681" t="s">
        <v>10585</v>
      </c>
      <c r="G3681" t="s">
        <v>134</v>
      </c>
      <c r="H3681" t="s">
        <v>135</v>
      </c>
      <c r="I3681" t="s">
        <v>136</v>
      </c>
      <c r="J3681" t="s">
        <v>137</v>
      </c>
      <c r="K3681" t="s">
        <v>138</v>
      </c>
      <c r="L3681" t="s">
        <v>10586</v>
      </c>
      <c r="M3681" t="s">
        <v>10587</v>
      </c>
      <c r="N3681">
        <v>0.24249999999999999</v>
      </c>
      <c r="O3681">
        <v>11</v>
      </c>
      <c r="P3681">
        <v>3233</v>
      </c>
      <c r="Q3681">
        <v>9</v>
      </c>
      <c r="R3681">
        <v>226</v>
      </c>
      <c r="S3681">
        <v>5</v>
      </c>
      <c r="T3681">
        <v>235</v>
      </c>
      <c r="U3681">
        <v>0</v>
      </c>
      <c r="V3681">
        <v>0</v>
      </c>
      <c r="W3681">
        <v>0.57611508372000009</v>
      </c>
      <c r="X3681">
        <v>61.422890724142704</v>
      </c>
      <c r="Y3681">
        <v>5.4443675293948797</v>
      </c>
      <c r="Z3681">
        <v>23.707561196827584</v>
      </c>
      <c r="AA3681">
        <v>21.231101422015012</v>
      </c>
      <c r="AB3681">
        <v>19.975271754235926</v>
      </c>
      <c r="AC3681">
        <v>0</v>
      </c>
      <c r="AD3681">
        <v>0</v>
      </c>
      <c r="AE3681">
        <v>132.3573077103361</v>
      </c>
    </row>
    <row r="3682" spans="1:31" x14ac:dyDescent="0.3">
      <c r="A3682">
        <v>2581044</v>
      </c>
      <c r="B3682">
        <v>1</v>
      </c>
      <c r="C3682" t="s">
        <v>81</v>
      </c>
      <c r="D3682" t="s">
        <v>120</v>
      </c>
      <c r="E3682" t="s">
        <v>147</v>
      </c>
      <c r="F3682" t="s">
        <v>10588</v>
      </c>
      <c r="G3682" t="s">
        <v>134</v>
      </c>
      <c r="H3682" t="s">
        <v>135</v>
      </c>
      <c r="I3682" t="s">
        <v>136</v>
      </c>
      <c r="J3682" t="s">
        <v>137</v>
      </c>
      <c r="K3682" t="s">
        <v>138</v>
      </c>
      <c r="L3682" t="s">
        <v>10589</v>
      </c>
      <c r="M3682" t="s">
        <v>10590</v>
      </c>
      <c r="N3682">
        <v>0.92749999999999999</v>
      </c>
      <c r="O3682">
        <v>0</v>
      </c>
      <c r="P3682">
        <v>307</v>
      </c>
      <c r="Q3682">
        <v>5</v>
      </c>
      <c r="R3682">
        <v>26</v>
      </c>
      <c r="S3682">
        <v>0</v>
      </c>
      <c r="T3682">
        <v>30</v>
      </c>
      <c r="U3682">
        <v>0</v>
      </c>
      <c r="V3682">
        <v>0</v>
      </c>
      <c r="W3682">
        <v>0</v>
      </c>
      <c r="X3682">
        <v>49.541562345311391</v>
      </c>
      <c r="Y3682">
        <v>33.021492767285402</v>
      </c>
      <c r="Z3682">
        <v>136.21313823091643</v>
      </c>
      <c r="AA3682">
        <v>0</v>
      </c>
      <c r="AB3682">
        <v>29.32563386057048</v>
      </c>
      <c r="AC3682">
        <v>0</v>
      </c>
      <c r="AD3682">
        <v>0</v>
      </c>
      <c r="AE3682">
        <v>248.10182720408372</v>
      </c>
    </row>
    <row r="3683" spans="1:31" x14ac:dyDescent="0.3">
      <c r="A3683">
        <v>2580546</v>
      </c>
      <c r="B3683">
        <v>1</v>
      </c>
      <c r="C3683" t="s">
        <v>80</v>
      </c>
      <c r="D3683" t="s">
        <v>84</v>
      </c>
      <c r="E3683" t="s">
        <v>184</v>
      </c>
      <c r="F3683" t="s">
        <v>10591</v>
      </c>
      <c r="G3683" t="s">
        <v>301</v>
      </c>
      <c r="H3683" t="s">
        <v>135</v>
      </c>
      <c r="I3683" t="s">
        <v>136</v>
      </c>
      <c r="J3683" t="s">
        <v>137</v>
      </c>
      <c r="K3683" t="s">
        <v>144</v>
      </c>
      <c r="L3683" t="s">
        <v>10592</v>
      </c>
      <c r="M3683" t="s">
        <v>10593</v>
      </c>
      <c r="N3683">
        <v>9.6036111109999993</v>
      </c>
      <c r="O3683">
        <v>0</v>
      </c>
      <c r="P3683">
        <v>865</v>
      </c>
      <c r="Q3683">
        <v>0</v>
      </c>
      <c r="R3683">
        <v>0</v>
      </c>
      <c r="S3683">
        <v>0</v>
      </c>
      <c r="T3683">
        <v>41</v>
      </c>
      <c r="U3683">
        <v>0</v>
      </c>
      <c r="V3683">
        <v>0</v>
      </c>
      <c r="W3683">
        <v>0</v>
      </c>
      <c r="X3683">
        <v>1949.051169436693</v>
      </c>
      <c r="Y3683">
        <v>0</v>
      </c>
      <c r="Z3683">
        <v>0</v>
      </c>
      <c r="AA3683">
        <v>0</v>
      </c>
      <c r="AB3683">
        <v>486.34577852956471</v>
      </c>
      <c r="AC3683">
        <v>0</v>
      </c>
      <c r="AD3683">
        <v>0</v>
      </c>
      <c r="AE3683">
        <v>2435.3969479662578</v>
      </c>
    </row>
    <row r="3684" spans="1:31" x14ac:dyDescent="0.3">
      <c r="A3684">
        <v>2580523</v>
      </c>
      <c r="B3684">
        <v>1</v>
      </c>
      <c r="C3684" t="s">
        <v>80</v>
      </c>
      <c r="D3684" t="s">
        <v>107</v>
      </c>
      <c r="E3684" t="s">
        <v>166</v>
      </c>
      <c r="F3684" t="s">
        <v>10594</v>
      </c>
      <c r="G3684" t="s">
        <v>198</v>
      </c>
      <c r="H3684" t="s">
        <v>157</v>
      </c>
      <c r="I3684" t="s">
        <v>136</v>
      </c>
      <c r="J3684" t="s">
        <v>137</v>
      </c>
      <c r="K3684" t="s">
        <v>138</v>
      </c>
      <c r="L3684" t="s">
        <v>10595</v>
      </c>
      <c r="M3684" t="s">
        <v>10596</v>
      </c>
      <c r="N3684">
        <v>3.304166666</v>
      </c>
      <c r="O3684">
        <v>0</v>
      </c>
      <c r="P3684">
        <v>1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0.94298705634577518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0.94298705634577518</v>
      </c>
    </row>
    <row r="3685" spans="1:31" x14ac:dyDescent="0.3">
      <c r="A3685">
        <v>2580672</v>
      </c>
      <c r="B3685">
        <v>1</v>
      </c>
      <c r="C3685" t="s">
        <v>80</v>
      </c>
      <c r="D3685" t="s">
        <v>106</v>
      </c>
      <c r="E3685" t="s">
        <v>147</v>
      </c>
      <c r="F3685" t="s">
        <v>10597</v>
      </c>
      <c r="G3685" t="s">
        <v>134</v>
      </c>
      <c r="H3685" t="s">
        <v>135</v>
      </c>
      <c r="I3685" t="s">
        <v>136</v>
      </c>
      <c r="J3685" t="s">
        <v>137</v>
      </c>
      <c r="K3685" t="s">
        <v>138</v>
      </c>
      <c r="L3685" t="s">
        <v>10598</v>
      </c>
      <c r="M3685" t="s">
        <v>10599</v>
      </c>
      <c r="N3685">
        <v>8.0574999999999992</v>
      </c>
      <c r="O3685">
        <v>0</v>
      </c>
      <c r="P3685">
        <v>476</v>
      </c>
      <c r="Q3685">
        <v>36</v>
      </c>
      <c r="R3685">
        <v>100</v>
      </c>
      <c r="S3685">
        <v>12</v>
      </c>
      <c r="T3685">
        <v>96</v>
      </c>
      <c r="U3685">
        <v>1</v>
      </c>
      <c r="V3685">
        <v>0</v>
      </c>
      <c r="W3685">
        <v>0</v>
      </c>
      <c r="X3685">
        <v>990.39363726839144</v>
      </c>
      <c r="Y3685">
        <v>2921.324051243419</v>
      </c>
      <c r="Z3685">
        <v>2484.6271151271362</v>
      </c>
      <c r="AA3685">
        <v>486.50837686462893</v>
      </c>
      <c r="AB3685">
        <v>927.53752543495409</v>
      </c>
      <c r="AC3685">
        <v>198.18623584000017</v>
      </c>
      <c r="AD3685">
        <v>0</v>
      </c>
      <c r="AE3685">
        <v>8008.5769417785305</v>
      </c>
    </row>
    <row r="3686" spans="1:31" x14ac:dyDescent="0.3">
      <c r="A3686">
        <v>2580566</v>
      </c>
      <c r="B3686">
        <v>1</v>
      </c>
      <c r="C3686" t="s">
        <v>80</v>
      </c>
      <c r="D3686" t="s">
        <v>83</v>
      </c>
      <c r="E3686" t="s">
        <v>147</v>
      </c>
      <c r="F3686" t="s">
        <v>1700</v>
      </c>
      <c r="G3686" t="s">
        <v>134</v>
      </c>
      <c r="H3686" t="s">
        <v>135</v>
      </c>
      <c r="I3686" t="s">
        <v>136</v>
      </c>
      <c r="J3686" t="s">
        <v>137</v>
      </c>
      <c r="K3686" t="s">
        <v>138</v>
      </c>
      <c r="L3686" t="s">
        <v>10600</v>
      </c>
      <c r="M3686" t="s">
        <v>10601</v>
      </c>
      <c r="N3686">
        <v>0.74416666600000003</v>
      </c>
      <c r="O3686">
        <v>11</v>
      </c>
      <c r="P3686">
        <v>800</v>
      </c>
      <c r="Q3686">
        <v>13</v>
      </c>
      <c r="R3686">
        <v>52</v>
      </c>
      <c r="S3686">
        <v>33</v>
      </c>
      <c r="T3686">
        <v>69</v>
      </c>
      <c r="U3686">
        <v>1</v>
      </c>
      <c r="V3686">
        <v>0</v>
      </c>
      <c r="W3686">
        <v>6.1197864351055582</v>
      </c>
      <c r="X3686">
        <v>127.36614480758824</v>
      </c>
      <c r="Y3686">
        <v>9.5320201375895497</v>
      </c>
      <c r="Z3686">
        <v>9.9758072584197528</v>
      </c>
      <c r="AA3686">
        <v>111.60329379337206</v>
      </c>
      <c r="AB3686">
        <v>46.257026711674762</v>
      </c>
      <c r="AC3686">
        <v>32.651613883009404</v>
      </c>
      <c r="AD3686">
        <v>0</v>
      </c>
      <c r="AE3686">
        <v>343.50569302675933</v>
      </c>
    </row>
    <row r="3687" spans="1:31" x14ac:dyDescent="0.3">
      <c r="A3687">
        <v>2580815</v>
      </c>
      <c r="B3687">
        <v>1</v>
      </c>
      <c r="C3687" t="s">
        <v>80</v>
      </c>
      <c r="D3687" t="s">
        <v>105</v>
      </c>
      <c r="E3687" t="s">
        <v>171</v>
      </c>
      <c r="F3687" t="s">
        <v>5435</v>
      </c>
      <c r="G3687" t="s">
        <v>202</v>
      </c>
      <c r="H3687" t="s">
        <v>157</v>
      </c>
      <c r="I3687" t="s">
        <v>136</v>
      </c>
      <c r="J3687" t="s">
        <v>137</v>
      </c>
      <c r="K3687" t="s">
        <v>138</v>
      </c>
      <c r="L3687" t="s">
        <v>10602</v>
      </c>
      <c r="M3687" t="s">
        <v>10603</v>
      </c>
      <c r="N3687">
        <v>0.98444444399999997</v>
      </c>
      <c r="O3687">
        <v>0</v>
      </c>
      <c r="P3687">
        <v>255</v>
      </c>
      <c r="Q3687">
        <v>0</v>
      </c>
      <c r="R3687">
        <v>0</v>
      </c>
      <c r="S3687">
        <v>0</v>
      </c>
      <c r="T3687">
        <v>19</v>
      </c>
      <c r="U3687">
        <v>0</v>
      </c>
      <c r="V3687">
        <v>0</v>
      </c>
      <c r="W3687">
        <v>0</v>
      </c>
      <c r="X3687">
        <v>53.516846675804906</v>
      </c>
      <c r="Y3687">
        <v>0</v>
      </c>
      <c r="Z3687">
        <v>0</v>
      </c>
      <c r="AA3687">
        <v>0</v>
      </c>
      <c r="AB3687">
        <v>26.007910161857879</v>
      </c>
      <c r="AC3687">
        <v>0</v>
      </c>
      <c r="AD3687">
        <v>0</v>
      </c>
      <c r="AE3687">
        <v>79.524756837662778</v>
      </c>
    </row>
    <row r="3688" spans="1:31" x14ac:dyDescent="0.3">
      <c r="A3688">
        <v>2581064</v>
      </c>
      <c r="B3688">
        <v>1</v>
      </c>
      <c r="C3688" t="s">
        <v>80</v>
      </c>
      <c r="D3688" t="s">
        <v>94</v>
      </c>
      <c r="E3688" t="s">
        <v>184</v>
      </c>
      <c r="F3688" t="s">
        <v>10451</v>
      </c>
      <c r="G3688" t="s">
        <v>149</v>
      </c>
      <c r="H3688" t="s">
        <v>135</v>
      </c>
      <c r="I3688" t="s">
        <v>136</v>
      </c>
      <c r="J3688" t="s">
        <v>137</v>
      </c>
      <c r="K3688" t="s">
        <v>138</v>
      </c>
      <c r="L3688" t="s">
        <v>10604</v>
      </c>
      <c r="M3688" t="s">
        <v>10605</v>
      </c>
      <c r="N3688">
        <v>2.4272222220000002</v>
      </c>
      <c r="O3688">
        <v>0</v>
      </c>
      <c r="P3688">
        <v>57</v>
      </c>
      <c r="Q3688">
        <v>0</v>
      </c>
      <c r="R3688">
        <v>0</v>
      </c>
      <c r="S3688">
        <v>0</v>
      </c>
      <c r="T3688">
        <v>1</v>
      </c>
      <c r="U3688">
        <v>0</v>
      </c>
      <c r="V3688">
        <v>0</v>
      </c>
      <c r="W3688">
        <v>0</v>
      </c>
      <c r="X3688">
        <v>6.219230872692382</v>
      </c>
      <c r="Y3688">
        <v>0</v>
      </c>
      <c r="Z3688">
        <v>0</v>
      </c>
      <c r="AA3688">
        <v>0</v>
      </c>
      <c r="AB3688">
        <v>8.7459465723350015E-3</v>
      </c>
      <c r="AC3688">
        <v>0</v>
      </c>
      <c r="AD3688">
        <v>0</v>
      </c>
      <c r="AE3688">
        <v>6.2279768192647174</v>
      </c>
    </row>
    <row r="3689" spans="1:31" x14ac:dyDescent="0.3">
      <c r="A3689">
        <v>2580423</v>
      </c>
      <c r="B3689">
        <v>1</v>
      </c>
      <c r="C3689" t="s">
        <v>80</v>
      </c>
      <c r="D3689" t="s">
        <v>110</v>
      </c>
      <c r="E3689" t="s">
        <v>184</v>
      </c>
      <c r="F3689" t="s">
        <v>10051</v>
      </c>
      <c r="G3689" t="s">
        <v>186</v>
      </c>
      <c r="H3689" t="s">
        <v>135</v>
      </c>
      <c r="I3689" t="s">
        <v>136</v>
      </c>
      <c r="J3689" t="s">
        <v>137</v>
      </c>
      <c r="K3689" t="s">
        <v>138</v>
      </c>
      <c r="L3689" t="s">
        <v>10606</v>
      </c>
      <c r="M3689" t="s">
        <v>10607</v>
      </c>
      <c r="N3689">
        <v>3.2627777770000002</v>
      </c>
      <c r="O3689">
        <v>0</v>
      </c>
      <c r="P3689">
        <v>243</v>
      </c>
      <c r="Q3689">
        <v>0</v>
      </c>
      <c r="R3689">
        <v>0</v>
      </c>
      <c r="S3689">
        <v>0</v>
      </c>
      <c r="T3689">
        <v>11</v>
      </c>
      <c r="U3689">
        <v>0</v>
      </c>
      <c r="V3689">
        <v>0</v>
      </c>
      <c r="W3689">
        <v>0</v>
      </c>
      <c r="X3689">
        <v>184.33738132172309</v>
      </c>
      <c r="Y3689">
        <v>0</v>
      </c>
      <c r="Z3689">
        <v>0</v>
      </c>
      <c r="AA3689">
        <v>0</v>
      </c>
      <c r="AB3689">
        <v>11.568103393946046</v>
      </c>
      <c r="AC3689">
        <v>0</v>
      </c>
      <c r="AD3689">
        <v>0</v>
      </c>
      <c r="AE3689">
        <v>195.90548471566913</v>
      </c>
    </row>
    <row r="3690" spans="1:31" x14ac:dyDescent="0.3">
      <c r="A3690">
        <v>2580460</v>
      </c>
      <c r="B3690">
        <v>1</v>
      </c>
      <c r="C3690" t="s">
        <v>81</v>
      </c>
      <c r="D3690" t="s">
        <v>127</v>
      </c>
      <c r="E3690" t="s">
        <v>141</v>
      </c>
      <c r="F3690" t="s">
        <v>5135</v>
      </c>
      <c r="G3690" t="s">
        <v>134</v>
      </c>
      <c r="H3690" t="s">
        <v>135</v>
      </c>
      <c r="I3690" t="s">
        <v>680</v>
      </c>
      <c r="J3690" t="s">
        <v>137</v>
      </c>
      <c r="K3690" t="s">
        <v>138</v>
      </c>
      <c r="L3690" t="s">
        <v>10608</v>
      </c>
      <c r="M3690" t="s">
        <v>10609</v>
      </c>
      <c r="N3690">
        <v>2.5277777000000001E-2</v>
      </c>
      <c r="O3690">
        <v>0</v>
      </c>
      <c r="P3690">
        <v>0</v>
      </c>
      <c r="Q3690">
        <v>0</v>
      </c>
      <c r="R3690">
        <v>0</v>
      </c>
      <c r="S3690">
        <v>2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39.867776348855003</v>
      </c>
      <c r="AB3690">
        <v>0</v>
      </c>
      <c r="AC3690">
        <v>0</v>
      </c>
      <c r="AD3690">
        <v>0</v>
      </c>
      <c r="AE3690">
        <v>39.867776348855003</v>
      </c>
    </row>
    <row r="3691" spans="1:31" x14ac:dyDescent="0.3">
      <c r="A3691">
        <v>2580609</v>
      </c>
      <c r="B3691">
        <v>1</v>
      </c>
      <c r="C3691" t="s">
        <v>81</v>
      </c>
      <c r="D3691" t="s">
        <v>127</v>
      </c>
      <c r="E3691" t="s">
        <v>147</v>
      </c>
      <c r="F3691" t="s">
        <v>8487</v>
      </c>
      <c r="G3691" t="s">
        <v>134</v>
      </c>
      <c r="H3691" t="s">
        <v>135</v>
      </c>
      <c r="I3691" t="s">
        <v>136</v>
      </c>
      <c r="J3691" t="s">
        <v>137</v>
      </c>
      <c r="K3691" t="s">
        <v>138</v>
      </c>
      <c r="L3691" t="s">
        <v>10610</v>
      </c>
      <c r="M3691" t="s">
        <v>10611</v>
      </c>
      <c r="N3691">
        <v>7.8858333329999999</v>
      </c>
      <c r="O3691">
        <v>2</v>
      </c>
      <c r="P3691">
        <v>3</v>
      </c>
      <c r="Q3691">
        <v>59</v>
      </c>
      <c r="R3691">
        <v>33</v>
      </c>
      <c r="S3691">
        <v>6</v>
      </c>
      <c r="T3691">
        <v>0</v>
      </c>
      <c r="U3691">
        <v>0</v>
      </c>
      <c r="V3691">
        <v>0</v>
      </c>
      <c r="W3691">
        <v>7.5054849665792638</v>
      </c>
      <c r="X3691">
        <v>16.890146804509595</v>
      </c>
      <c r="Y3691">
        <v>1625.0875901391801</v>
      </c>
      <c r="Z3691">
        <v>1419.8292486878411</v>
      </c>
      <c r="AA3691">
        <v>365.24830652091441</v>
      </c>
      <c r="AB3691">
        <v>0</v>
      </c>
      <c r="AC3691">
        <v>0</v>
      </c>
      <c r="AD3691">
        <v>0</v>
      </c>
      <c r="AE3691">
        <v>3434.5607771190244</v>
      </c>
    </row>
    <row r="3692" spans="1:31" x14ac:dyDescent="0.3">
      <c r="A3692">
        <v>2580858</v>
      </c>
      <c r="B3692">
        <v>1</v>
      </c>
      <c r="C3692" t="s">
        <v>80</v>
      </c>
      <c r="D3692" t="s">
        <v>102</v>
      </c>
      <c r="E3692" t="s">
        <v>171</v>
      </c>
      <c r="F3692" t="s">
        <v>10612</v>
      </c>
      <c r="G3692" t="s">
        <v>190</v>
      </c>
      <c r="H3692" t="s">
        <v>157</v>
      </c>
      <c r="I3692" t="s">
        <v>136</v>
      </c>
      <c r="J3692" t="s">
        <v>137</v>
      </c>
      <c r="K3692" t="s">
        <v>138</v>
      </c>
      <c r="L3692" t="s">
        <v>10613</v>
      </c>
      <c r="M3692" t="s">
        <v>10614</v>
      </c>
      <c r="N3692">
        <v>1.9188888879999999</v>
      </c>
      <c r="O3692">
        <v>0</v>
      </c>
      <c r="P3692">
        <v>2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0.48988252875120009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0.48988252875120009</v>
      </c>
    </row>
    <row r="3693" spans="1:31" x14ac:dyDescent="0.3">
      <c r="A3693">
        <v>2580655</v>
      </c>
      <c r="B3693">
        <v>1</v>
      </c>
      <c r="C3693" t="s">
        <v>81</v>
      </c>
      <c r="D3693" t="s">
        <v>126</v>
      </c>
      <c r="E3693" t="s">
        <v>147</v>
      </c>
      <c r="F3693" t="s">
        <v>10615</v>
      </c>
      <c r="G3693" t="s">
        <v>134</v>
      </c>
      <c r="H3693" t="s">
        <v>135</v>
      </c>
      <c r="I3693" t="s">
        <v>680</v>
      </c>
      <c r="J3693" t="s">
        <v>137</v>
      </c>
      <c r="K3693" t="s">
        <v>138</v>
      </c>
      <c r="L3693" t="s">
        <v>10616</v>
      </c>
      <c r="M3693" t="s">
        <v>10617</v>
      </c>
      <c r="N3693">
        <v>7.4999999999999997E-3</v>
      </c>
      <c r="O3693">
        <v>7</v>
      </c>
      <c r="P3693">
        <v>2050</v>
      </c>
      <c r="Q3693">
        <v>50</v>
      </c>
      <c r="R3693">
        <v>206</v>
      </c>
      <c r="S3693">
        <v>9</v>
      </c>
      <c r="T3693">
        <v>295</v>
      </c>
      <c r="U3693">
        <v>0</v>
      </c>
      <c r="V3693">
        <v>0</v>
      </c>
      <c r="W3693">
        <v>1.156085028E-2</v>
      </c>
      <c r="X3693">
        <v>1.7753443399952142</v>
      </c>
      <c r="Y3693">
        <v>1.9889552437724927</v>
      </c>
      <c r="Z3693">
        <v>0.58824132824817754</v>
      </c>
      <c r="AA3693">
        <v>0.15676467722703</v>
      </c>
      <c r="AB3693">
        <v>1.0374505865062875</v>
      </c>
      <c r="AC3693">
        <v>0</v>
      </c>
      <c r="AD3693">
        <v>0</v>
      </c>
      <c r="AE3693">
        <v>5.5583170260292025</v>
      </c>
    </row>
    <row r="3694" spans="1:31" x14ac:dyDescent="0.3">
      <c r="A3694">
        <v>2581033</v>
      </c>
      <c r="B3694">
        <v>1</v>
      </c>
      <c r="C3694" t="s">
        <v>80</v>
      </c>
      <c r="D3694" t="s">
        <v>101</v>
      </c>
      <c r="E3694" t="s">
        <v>171</v>
      </c>
      <c r="F3694" t="s">
        <v>10618</v>
      </c>
      <c r="G3694" t="s">
        <v>202</v>
      </c>
      <c r="H3694" t="s">
        <v>157</v>
      </c>
      <c r="I3694" t="s">
        <v>136</v>
      </c>
      <c r="J3694" t="s">
        <v>137</v>
      </c>
      <c r="K3694" t="s">
        <v>138</v>
      </c>
      <c r="L3694" t="s">
        <v>10619</v>
      </c>
      <c r="M3694" t="s">
        <v>10324</v>
      </c>
      <c r="N3694">
        <v>0.80388888800000002</v>
      </c>
      <c r="O3694">
        <v>0</v>
      </c>
      <c r="P3694">
        <v>95</v>
      </c>
      <c r="Q3694">
        <v>0</v>
      </c>
      <c r="R3694">
        <v>0</v>
      </c>
      <c r="S3694">
        <v>0</v>
      </c>
      <c r="T3694">
        <v>1</v>
      </c>
      <c r="U3694">
        <v>0</v>
      </c>
      <c r="V3694">
        <v>0</v>
      </c>
      <c r="W3694">
        <v>0</v>
      </c>
      <c r="X3694">
        <v>15.219845857506423</v>
      </c>
      <c r="Y3694">
        <v>0</v>
      </c>
      <c r="Z3694">
        <v>0</v>
      </c>
      <c r="AA3694">
        <v>0</v>
      </c>
      <c r="AB3694">
        <v>7.2870325714530075</v>
      </c>
      <c r="AC3694">
        <v>0</v>
      </c>
      <c r="AD3694">
        <v>0</v>
      </c>
      <c r="AE3694">
        <v>22.506878428959432</v>
      </c>
    </row>
    <row r="3695" spans="1:31" x14ac:dyDescent="0.3">
      <c r="A3695">
        <v>2580578</v>
      </c>
      <c r="B3695">
        <v>1</v>
      </c>
      <c r="C3695" t="s">
        <v>80</v>
      </c>
      <c r="D3695" t="s">
        <v>106</v>
      </c>
      <c r="E3695" t="s">
        <v>132</v>
      </c>
      <c r="F3695" t="s">
        <v>7813</v>
      </c>
      <c r="G3695" t="s">
        <v>301</v>
      </c>
      <c r="H3695" t="s">
        <v>135</v>
      </c>
      <c r="I3695" t="s">
        <v>136</v>
      </c>
      <c r="J3695" t="s">
        <v>137</v>
      </c>
      <c r="K3695" t="s">
        <v>144</v>
      </c>
      <c r="L3695" t="s">
        <v>10620</v>
      </c>
      <c r="M3695" t="s">
        <v>10621</v>
      </c>
      <c r="N3695">
        <v>7.0658333329999996</v>
      </c>
      <c r="O3695">
        <v>0</v>
      </c>
      <c r="P3695">
        <v>0</v>
      </c>
      <c r="Q3695">
        <v>1</v>
      </c>
      <c r="R3695">
        <v>0</v>
      </c>
      <c r="S3695">
        <v>16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12.675075540708335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12.675075540708335</v>
      </c>
    </row>
    <row r="3696" spans="1:31" x14ac:dyDescent="0.3">
      <c r="A3696">
        <v>2581265</v>
      </c>
      <c r="B3696">
        <v>1</v>
      </c>
      <c r="C3696" t="s">
        <v>80</v>
      </c>
      <c r="D3696" t="s">
        <v>95</v>
      </c>
      <c r="E3696" t="s">
        <v>171</v>
      </c>
      <c r="F3696" t="s">
        <v>10622</v>
      </c>
      <c r="G3696" t="s">
        <v>202</v>
      </c>
      <c r="H3696" t="s">
        <v>157</v>
      </c>
      <c r="I3696" t="s">
        <v>136</v>
      </c>
      <c r="J3696" t="s">
        <v>137</v>
      </c>
      <c r="K3696" t="s">
        <v>138</v>
      </c>
      <c r="L3696" t="s">
        <v>10623</v>
      </c>
      <c r="M3696" t="s">
        <v>10624</v>
      </c>
      <c r="N3696">
        <v>0.58527777700000005</v>
      </c>
      <c r="O3696">
        <v>0</v>
      </c>
      <c r="P3696">
        <v>206</v>
      </c>
      <c r="Q3696">
        <v>0</v>
      </c>
      <c r="R3696">
        <v>0</v>
      </c>
      <c r="S3696">
        <v>0</v>
      </c>
      <c r="T3696">
        <v>18</v>
      </c>
      <c r="U3696">
        <v>0</v>
      </c>
      <c r="V3696">
        <v>0</v>
      </c>
      <c r="W3696">
        <v>0</v>
      </c>
      <c r="X3696">
        <v>24.172316692583522</v>
      </c>
      <c r="Y3696">
        <v>0</v>
      </c>
      <c r="Z3696">
        <v>0</v>
      </c>
      <c r="AA3696">
        <v>0</v>
      </c>
      <c r="AB3696">
        <v>8.517558167495098</v>
      </c>
      <c r="AC3696">
        <v>0</v>
      </c>
      <c r="AD3696">
        <v>0</v>
      </c>
      <c r="AE3696">
        <v>32.689874860078618</v>
      </c>
    </row>
    <row r="3697" spans="1:31" x14ac:dyDescent="0.3">
      <c r="A3697">
        <v>2580532</v>
      </c>
      <c r="B3697">
        <v>1</v>
      </c>
      <c r="C3697" t="s">
        <v>80</v>
      </c>
      <c r="D3697" t="s">
        <v>106</v>
      </c>
      <c r="E3697" t="s">
        <v>147</v>
      </c>
      <c r="F3697" t="s">
        <v>10625</v>
      </c>
      <c r="G3697" t="s">
        <v>301</v>
      </c>
      <c r="H3697" t="s">
        <v>135</v>
      </c>
      <c r="I3697" t="s">
        <v>136</v>
      </c>
      <c r="J3697" t="s">
        <v>137</v>
      </c>
      <c r="K3697" t="s">
        <v>144</v>
      </c>
      <c r="L3697" t="s">
        <v>10626</v>
      </c>
      <c r="M3697" t="s">
        <v>10627</v>
      </c>
      <c r="N3697">
        <v>6.8508333329999997</v>
      </c>
      <c r="O3697">
        <v>2</v>
      </c>
      <c r="P3697">
        <v>746</v>
      </c>
      <c r="Q3697">
        <v>88</v>
      </c>
      <c r="R3697">
        <v>138</v>
      </c>
      <c r="S3697">
        <v>9</v>
      </c>
      <c r="T3697">
        <v>106</v>
      </c>
      <c r="U3697">
        <v>1</v>
      </c>
      <c r="V3697">
        <v>0</v>
      </c>
      <c r="W3697">
        <v>3.5010368035330748</v>
      </c>
      <c r="X3697">
        <v>996.38102040602723</v>
      </c>
      <c r="Y3697">
        <v>2797.04945175387</v>
      </c>
      <c r="Z3697">
        <v>2880.4096503810993</v>
      </c>
      <c r="AA3697">
        <v>382.3288275810778</v>
      </c>
      <c r="AB3697">
        <v>1078.6890422278734</v>
      </c>
      <c r="AC3697">
        <v>7.4047607364574004</v>
      </c>
      <c r="AD3697">
        <v>0</v>
      </c>
      <c r="AE3697">
        <v>8145.7637898899375</v>
      </c>
    </row>
    <row r="3698" spans="1:31" x14ac:dyDescent="0.3">
      <c r="A3698">
        <v>2580446</v>
      </c>
      <c r="B3698">
        <v>1</v>
      </c>
      <c r="C3698" t="s">
        <v>81</v>
      </c>
      <c r="D3698" t="s">
        <v>122</v>
      </c>
      <c r="E3698" t="s">
        <v>141</v>
      </c>
      <c r="F3698" t="s">
        <v>10628</v>
      </c>
      <c r="G3698" t="s">
        <v>134</v>
      </c>
      <c r="H3698" t="s">
        <v>135</v>
      </c>
      <c r="I3698" t="s">
        <v>136</v>
      </c>
      <c r="J3698" t="s">
        <v>137</v>
      </c>
      <c r="K3698" t="s">
        <v>138</v>
      </c>
      <c r="L3698" t="s">
        <v>10629</v>
      </c>
      <c r="M3698" t="s">
        <v>10630</v>
      </c>
      <c r="N3698">
        <v>0.61777777700000003</v>
      </c>
      <c r="O3698">
        <v>15</v>
      </c>
      <c r="P3698">
        <v>866</v>
      </c>
      <c r="Q3698">
        <v>70</v>
      </c>
      <c r="R3698">
        <v>41</v>
      </c>
      <c r="S3698">
        <v>16</v>
      </c>
      <c r="T3698">
        <v>50</v>
      </c>
      <c r="U3698">
        <v>0</v>
      </c>
      <c r="V3698">
        <v>1</v>
      </c>
      <c r="W3698">
        <v>1.8012973895287465</v>
      </c>
      <c r="X3698">
        <v>54.154144509884247</v>
      </c>
      <c r="Y3698">
        <v>37.950437023904527</v>
      </c>
      <c r="Z3698">
        <v>6.5583103936106681</v>
      </c>
      <c r="AA3698">
        <v>22.378284160712269</v>
      </c>
      <c r="AB3698">
        <v>9.5715495403916453</v>
      </c>
      <c r="AC3698">
        <v>0</v>
      </c>
      <c r="AD3698">
        <v>0.65971037033580004</v>
      </c>
      <c r="AE3698">
        <v>133.07373338836791</v>
      </c>
    </row>
    <row r="3699" spans="1:31" x14ac:dyDescent="0.3">
      <c r="A3699">
        <v>2580592</v>
      </c>
      <c r="B3699">
        <v>1</v>
      </c>
      <c r="C3699" t="s">
        <v>81</v>
      </c>
      <c r="D3699" t="s">
        <v>112</v>
      </c>
      <c r="E3699" t="s">
        <v>155</v>
      </c>
      <c r="F3699" t="s">
        <v>794</v>
      </c>
      <c r="G3699" t="s">
        <v>301</v>
      </c>
      <c r="H3699" t="s">
        <v>157</v>
      </c>
      <c r="I3699" t="s">
        <v>136</v>
      </c>
      <c r="J3699" t="s">
        <v>137</v>
      </c>
      <c r="K3699" t="s">
        <v>144</v>
      </c>
      <c r="L3699" t="s">
        <v>10631</v>
      </c>
      <c r="M3699" t="s">
        <v>10632</v>
      </c>
      <c r="N3699">
        <v>7.5669444439999998</v>
      </c>
      <c r="O3699">
        <v>0</v>
      </c>
      <c r="P3699">
        <v>113</v>
      </c>
      <c r="Q3699">
        <v>0</v>
      </c>
      <c r="R3699">
        <v>17</v>
      </c>
      <c r="S3699">
        <v>0</v>
      </c>
      <c r="T3699">
        <v>11</v>
      </c>
      <c r="U3699">
        <v>0</v>
      </c>
      <c r="V3699">
        <v>0</v>
      </c>
      <c r="W3699">
        <v>0</v>
      </c>
      <c r="X3699">
        <v>131.35787123570691</v>
      </c>
      <c r="Y3699">
        <v>0</v>
      </c>
      <c r="Z3699">
        <v>16.58157244555386</v>
      </c>
      <c r="AA3699">
        <v>0</v>
      </c>
      <c r="AB3699">
        <v>23.396186576167313</v>
      </c>
      <c r="AC3699">
        <v>0</v>
      </c>
      <c r="AD3699">
        <v>0</v>
      </c>
      <c r="AE3699">
        <v>171.33563025742808</v>
      </c>
    </row>
    <row r="3700" spans="1:31" x14ac:dyDescent="0.3">
      <c r="A3700">
        <v>2580492</v>
      </c>
      <c r="B3700">
        <v>1</v>
      </c>
      <c r="C3700" t="s">
        <v>80</v>
      </c>
      <c r="D3700" t="s">
        <v>104</v>
      </c>
      <c r="E3700" t="s">
        <v>166</v>
      </c>
      <c r="F3700" t="s">
        <v>10633</v>
      </c>
      <c r="G3700" t="s">
        <v>181</v>
      </c>
      <c r="H3700" t="s">
        <v>157</v>
      </c>
      <c r="I3700" t="s">
        <v>136</v>
      </c>
      <c r="J3700" t="s">
        <v>137</v>
      </c>
      <c r="K3700" t="s">
        <v>138</v>
      </c>
      <c r="L3700" t="s">
        <v>10634</v>
      </c>
      <c r="M3700" t="s">
        <v>10635</v>
      </c>
      <c r="N3700">
        <v>4.7191666659999996</v>
      </c>
      <c r="O3700">
        <v>0</v>
      </c>
      <c r="P3700">
        <v>11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10.874552983799999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10.874552983799999</v>
      </c>
    </row>
    <row r="3701" spans="1:31" x14ac:dyDescent="0.3">
      <c r="A3701">
        <v>2580784</v>
      </c>
      <c r="B3701">
        <v>1</v>
      </c>
      <c r="C3701" t="s">
        <v>81</v>
      </c>
      <c r="D3701" t="s">
        <v>128</v>
      </c>
      <c r="E3701" t="s">
        <v>147</v>
      </c>
      <c r="F3701" t="s">
        <v>10636</v>
      </c>
      <c r="G3701" t="s">
        <v>134</v>
      </c>
      <c r="H3701" t="s">
        <v>135</v>
      </c>
      <c r="I3701" t="s">
        <v>136</v>
      </c>
      <c r="J3701" t="s">
        <v>137</v>
      </c>
      <c r="K3701" t="s">
        <v>138</v>
      </c>
      <c r="L3701" t="s">
        <v>10637</v>
      </c>
      <c r="M3701" t="s">
        <v>10638</v>
      </c>
      <c r="N3701">
        <v>1.3302777770000001</v>
      </c>
      <c r="O3701">
        <v>3</v>
      </c>
      <c r="P3701">
        <v>1</v>
      </c>
      <c r="Q3701">
        <v>26</v>
      </c>
      <c r="R3701">
        <v>6</v>
      </c>
      <c r="S3701">
        <v>8</v>
      </c>
      <c r="T3701">
        <v>1</v>
      </c>
      <c r="U3701">
        <v>0</v>
      </c>
      <c r="V3701">
        <v>0</v>
      </c>
      <c r="W3701">
        <v>21.520003967037933</v>
      </c>
      <c r="X3701">
        <v>4.9392241104366678E-2</v>
      </c>
      <c r="Y3701">
        <v>179.58529183829987</v>
      </c>
      <c r="Z3701">
        <v>3.7615112555283563</v>
      </c>
      <c r="AA3701">
        <v>81.68788773946828</v>
      </c>
      <c r="AB3701">
        <v>2.555842768723417E-2</v>
      </c>
      <c r="AC3701">
        <v>0</v>
      </c>
      <c r="AD3701">
        <v>0</v>
      </c>
      <c r="AE3701">
        <v>286.62964546912605</v>
      </c>
    </row>
    <row r="3702" spans="1:31" x14ac:dyDescent="0.3">
      <c r="A3702">
        <v>2581259</v>
      </c>
      <c r="B3702">
        <v>1</v>
      </c>
      <c r="C3702" t="s">
        <v>80</v>
      </c>
      <c r="D3702" t="s">
        <v>84</v>
      </c>
      <c r="E3702" t="s">
        <v>184</v>
      </c>
      <c r="F3702" t="s">
        <v>10445</v>
      </c>
      <c r="G3702" t="s">
        <v>2568</v>
      </c>
      <c r="H3702" t="s">
        <v>135</v>
      </c>
      <c r="I3702" t="s">
        <v>136</v>
      </c>
      <c r="J3702" t="s">
        <v>137</v>
      </c>
      <c r="K3702" t="s">
        <v>138</v>
      </c>
      <c r="L3702" t="s">
        <v>10639</v>
      </c>
      <c r="M3702" t="s">
        <v>10640</v>
      </c>
      <c r="N3702">
        <v>7.1472222219999999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291.08360261070663</v>
      </c>
      <c r="AD3702">
        <v>0</v>
      </c>
      <c r="AE3702">
        <v>291.08360261070663</v>
      </c>
    </row>
    <row r="3703" spans="1:31" x14ac:dyDescent="0.3">
      <c r="A3703">
        <v>2580618</v>
      </c>
      <c r="B3703">
        <v>1</v>
      </c>
      <c r="C3703" t="s">
        <v>80</v>
      </c>
      <c r="D3703" t="s">
        <v>93</v>
      </c>
      <c r="E3703" t="s">
        <v>184</v>
      </c>
      <c r="F3703" t="s">
        <v>10641</v>
      </c>
      <c r="G3703" t="s">
        <v>301</v>
      </c>
      <c r="H3703" t="s">
        <v>135</v>
      </c>
      <c r="I3703" t="s">
        <v>136</v>
      </c>
      <c r="J3703" t="s">
        <v>137</v>
      </c>
      <c r="K3703" t="s">
        <v>144</v>
      </c>
      <c r="L3703" t="s">
        <v>10642</v>
      </c>
      <c r="M3703" t="s">
        <v>10643</v>
      </c>
      <c r="N3703">
        <v>0.77583333300000001</v>
      </c>
      <c r="O3703">
        <v>0</v>
      </c>
      <c r="P3703">
        <v>741</v>
      </c>
      <c r="Q3703">
        <v>0</v>
      </c>
      <c r="R3703">
        <v>21</v>
      </c>
      <c r="S3703">
        <v>5</v>
      </c>
      <c r="T3703">
        <v>100</v>
      </c>
      <c r="U3703">
        <v>4</v>
      </c>
      <c r="V3703">
        <v>0</v>
      </c>
      <c r="W3703">
        <v>0</v>
      </c>
      <c r="X3703">
        <v>110.81854185416562</v>
      </c>
      <c r="Y3703">
        <v>0</v>
      </c>
      <c r="Z3703">
        <v>42.188607752172224</v>
      </c>
      <c r="AA3703">
        <v>35.353169845143732</v>
      </c>
      <c r="AB3703">
        <v>160.63552499321156</v>
      </c>
      <c r="AC3703">
        <v>439.54249737116362</v>
      </c>
      <c r="AD3703">
        <v>0</v>
      </c>
      <c r="AE3703">
        <v>788.53834181585671</v>
      </c>
    </row>
    <row r="3704" spans="1:31" x14ac:dyDescent="0.3">
      <c r="A3704">
        <v>2581282</v>
      </c>
      <c r="B3704">
        <v>1</v>
      </c>
      <c r="C3704" t="s">
        <v>80</v>
      </c>
      <c r="D3704" t="s">
        <v>101</v>
      </c>
      <c r="E3704" t="s">
        <v>166</v>
      </c>
      <c r="F3704" t="s">
        <v>10644</v>
      </c>
      <c r="G3704" t="s">
        <v>181</v>
      </c>
      <c r="H3704" t="s">
        <v>157</v>
      </c>
      <c r="I3704" t="s">
        <v>136</v>
      </c>
      <c r="J3704" t="s">
        <v>137</v>
      </c>
      <c r="K3704" t="s">
        <v>138</v>
      </c>
      <c r="L3704" t="s">
        <v>10645</v>
      </c>
      <c r="M3704" t="s">
        <v>10646</v>
      </c>
      <c r="N3704">
        <v>4.545555555</v>
      </c>
      <c r="O3704">
        <v>0</v>
      </c>
      <c r="P3704">
        <v>1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0.87949724473483737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0.87949724473483737</v>
      </c>
    </row>
    <row r="3705" spans="1:31" x14ac:dyDescent="0.3">
      <c r="A3705">
        <v>2581096</v>
      </c>
      <c r="B3705">
        <v>1</v>
      </c>
      <c r="C3705" t="s">
        <v>80</v>
      </c>
      <c r="D3705" t="s">
        <v>100</v>
      </c>
      <c r="E3705" t="s">
        <v>147</v>
      </c>
      <c r="F3705" t="s">
        <v>6432</v>
      </c>
      <c r="G3705" t="s">
        <v>134</v>
      </c>
      <c r="H3705" t="s">
        <v>135</v>
      </c>
      <c r="I3705" t="s">
        <v>136</v>
      </c>
      <c r="J3705" t="s">
        <v>137</v>
      </c>
      <c r="K3705" t="s">
        <v>138</v>
      </c>
      <c r="L3705" t="s">
        <v>10647</v>
      </c>
      <c r="M3705" t="s">
        <v>10648</v>
      </c>
      <c r="N3705">
        <v>0.50444444399999999</v>
      </c>
      <c r="O3705">
        <v>0</v>
      </c>
      <c r="P3705">
        <v>2244</v>
      </c>
      <c r="Q3705">
        <v>0</v>
      </c>
      <c r="R3705">
        <v>12</v>
      </c>
      <c r="S3705">
        <v>1</v>
      </c>
      <c r="T3705">
        <v>192</v>
      </c>
      <c r="U3705">
        <v>0</v>
      </c>
      <c r="V3705">
        <v>0</v>
      </c>
      <c r="W3705">
        <v>0</v>
      </c>
      <c r="X3705">
        <v>208.34502199129122</v>
      </c>
      <c r="Y3705">
        <v>0</v>
      </c>
      <c r="Z3705">
        <v>3.1820414824973073</v>
      </c>
      <c r="AA3705">
        <v>12.569490023796002</v>
      </c>
      <c r="AB3705">
        <v>182.76347616558735</v>
      </c>
      <c r="AC3705">
        <v>0</v>
      </c>
      <c r="AD3705">
        <v>0</v>
      </c>
      <c r="AE3705">
        <v>406.86002966317187</v>
      </c>
    </row>
    <row r="3706" spans="1:31" x14ac:dyDescent="0.3">
      <c r="A3706">
        <v>2580432</v>
      </c>
      <c r="B3706">
        <v>1</v>
      </c>
      <c r="C3706" t="s">
        <v>80</v>
      </c>
      <c r="D3706" t="s">
        <v>100</v>
      </c>
      <c r="E3706" t="s">
        <v>184</v>
      </c>
      <c r="F3706" t="s">
        <v>10649</v>
      </c>
      <c r="G3706" t="s">
        <v>149</v>
      </c>
      <c r="H3706" t="s">
        <v>135</v>
      </c>
      <c r="I3706" t="s">
        <v>136</v>
      </c>
      <c r="J3706" t="s">
        <v>137</v>
      </c>
      <c r="K3706" t="s">
        <v>138</v>
      </c>
      <c r="L3706" t="s">
        <v>10650</v>
      </c>
      <c r="M3706" t="s">
        <v>10651</v>
      </c>
      <c r="N3706">
        <v>1.0674999999999999</v>
      </c>
      <c r="O3706">
        <v>0</v>
      </c>
      <c r="P3706">
        <v>0</v>
      </c>
      <c r="Q3706">
        <v>0</v>
      </c>
      <c r="R3706">
        <v>0</v>
      </c>
      <c r="S3706">
        <v>3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75.762476226036341</v>
      </c>
      <c r="AB3706">
        <v>0</v>
      </c>
      <c r="AC3706">
        <v>0</v>
      </c>
      <c r="AD3706">
        <v>0</v>
      </c>
      <c r="AE3706">
        <v>75.762476226036341</v>
      </c>
    </row>
    <row r="3707" spans="1:31" x14ac:dyDescent="0.3">
      <c r="A3707">
        <v>2580718</v>
      </c>
      <c r="B3707">
        <v>1</v>
      </c>
      <c r="C3707" t="s">
        <v>81</v>
      </c>
      <c r="D3707" t="s">
        <v>127</v>
      </c>
      <c r="E3707" t="s">
        <v>147</v>
      </c>
      <c r="F3707" t="s">
        <v>10652</v>
      </c>
      <c r="G3707" t="s">
        <v>134</v>
      </c>
      <c r="H3707" t="s">
        <v>135</v>
      </c>
      <c r="I3707" t="s">
        <v>136</v>
      </c>
      <c r="J3707" t="s">
        <v>137</v>
      </c>
      <c r="K3707" t="s">
        <v>138</v>
      </c>
      <c r="L3707" t="s">
        <v>10653</v>
      </c>
      <c r="M3707" t="s">
        <v>10654</v>
      </c>
      <c r="N3707">
        <v>8.2211111110000008</v>
      </c>
      <c r="O3707">
        <v>1</v>
      </c>
      <c r="P3707">
        <v>112</v>
      </c>
      <c r="Q3707">
        <v>12</v>
      </c>
      <c r="R3707">
        <v>142</v>
      </c>
      <c r="S3707">
        <v>3</v>
      </c>
      <c r="T3707">
        <v>18</v>
      </c>
      <c r="U3707">
        <v>0</v>
      </c>
      <c r="V3707">
        <v>1</v>
      </c>
      <c r="W3707">
        <v>22.22889390089448</v>
      </c>
      <c r="X3707">
        <v>159.98057115309908</v>
      </c>
      <c r="Y3707">
        <v>146.26849710700284</v>
      </c>
      <c r="Z3707">
        <v>930.11039915085064</v>
      </c>
      <c r="AA3707">
        <v>375.46240738924416</v>
      </c>
      <c r="AB3707">
        <v>140.92890620658792</v>
      </c>
      <c r="AC3707">
        <v>0</v>
      </c>
      <c r="AD3707">
        <v>1501.5367622897484</v>
      </c>
      <c r="AE3707">
        <v>3276.5164371974279</v>
      </c>
    </row>
    <row r="3708" spans="1:31" x14ac:dyDescent="0.3">
      <c r="A3708">
        <v>2581116</v>
      </c>
      <c r="B3708">
        <v>1</v>
      </c>
      <c r="C3708" t="s">
        <v>80</v>
      </c>
      <c r="D3708" t="s">
        <v>101</v>
      </c>
      <c r="E3708" t="s">
        <v>166</v>
      </c>
      <c r="F3708" t="s">
        <v>10655</v>
      </c>
      <c r="G3708" t="s">
        <v>311</v>
      </c>
      <c r="H3708" t="s">
        <v>157</v>
      </c>
      <c r="I3708" t="s">
        <v>136</v>
      </c>
      <c r="J3708" t="s">
        <v>3</v>
      </c>
      <c r="K3708" t="s">
        <v>138</v>
      </c>
      <c r="L3708" t="s">
        <v>10656</v>
      </c>
      <c r="M3708" t="s">
        <v>10657</v>
      </c>
      <c r="N3708">
        <v>1.778611111</v>
      </c>
      <c r="O3708">
        <v>0</v>
      </c>
      <c r="P3708">
        <v>9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4.2577091050596207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4.2577091050596207</v>
      </c>
    </row>
    <row r="3709" spans="1:31" x14ac:dyDescent="0.3">
      <c r="A3709">
        <v>2580598</v>
      </c>
      <c r="B3709">
        <v>1</v>
      </c>
      <c r="C3709" t="s">
        <v>80</v>
      </c>
      <c r="D3709" t="s">
        <v>97</v>
      </c>
      <c r="E3709" t="s">
        <v>155</v>
      </c>
      <c r="F3709" t="s">
        <v>10658</v>
      </c>
      <c r="G3709" t="s">
        <v>206</v>
      </c>
      <c r="H3709" t="s">
        <v>157</v>
      </c>
      <c r="I3709" t="s">
        <v>136</v>
      </c>
      <c r="J3709" t="s">
        <v>137</v>
      </c>
      <c r="K3709" t="s">
        <v>138</v>
      </c>
      <c r="L3709" t="s">
        <v>10659</v>
      </c>
      <c r="M3709" t="s">
        <v>10660</v>
      </c>
      <c r="N3709">
        <v>1.7208333330000001</v>
      </c>
      <c r="O3709">
        <v>0</v>
      </c>
      <c r="P3709">
        <v>193</v>
      </c>
      <c r="Q3709">
        <v>0</v>
      </c>
      <c r="R3709">
        <v>3</v>
      </c>
      <c r="S3709">
        <v>0</v>
      </c>
      <c r="T3709">
        <v>20</v>
      </c>
      <c r="U3709">
        <v>0</v>
      </c>
      <c r="V3709">
        <v>1</v>
      </c>
      <c r="W3709">
        <v>0</v>
      </c>
      <c r="X3709">
        <v>65.459874528178332</v>
      </c>
      <c r="Y3709">
        <v>0</v>
      </c>
      <c r="Z3709">
        <v>3.0682081712036737</v>
      </c>
      <c r="AA3709">
        <v>0</v>
      </c>
      <c r="AB3709">
        <v>35.435488033846141</v>
      </c>
      <c r="AC3709">
        <v>0</v>
      </c>
      <c r="AD3709">
        <v>1.6001678542553202</v>
      </c>
      <c r="AE3709">
        <v>105.56373858748347</v>
      </c>
    </row>
    <row r="3710" spans="1:31" x14ac:dyDescent="0.3">
      <c r="A3710">
        <v>2580426</v>
      </c>
      <c r="B3710">
        <v>1</v>
      </c>
      <c r="C3710" t="s">
        <v>80</v>
      </c>
      <c r="D3710" t="s">
        <v>89</v>
      </c>
      <c r="E3710" t="s">
        <v>141</v>
      </c>
      <c r="F3710" t="s">
        <v>10661</v>
      </c>
      <c r="G3710" t="s">
        <v>318</v>
      </c>
      <c r="H3710" t="s">
        <v>135</v>
      </c>
      <c r="I3710" t="s">
        <v>136</v>
      </c>
      <c r="J3710" t="s">
        <v>137</v>
      </c>
      <c r="K3710" t="s">
        <v>144</v>
      </c>
      <c r="L3710" t="s">
        <v>10662</v>
      </c>
      <c r="M3710" t="s">
        <v>10663</v>
      </c>
      <c r="N3710">
        <v>0.627222222</v>
      </c>
      <c r="O3710">
        <v>0</v>
      </c>
      <c r="P3710">
        <v>2107</v>
      </c>
      <c r="Q3710">
        <v>0</v>
      </c>
      <c r="R3710">
        <v>38</v>
      </c>
      <c r="S3710">
        <v>1</v>
      </c>
      <c r="T3710">
        <v>418</v>
      </c>
      <c r="U3710">
        <v>0</v>
      </c>
      <c r="V3710">
        <v>0</v>
      </c>
      <c r="W3710">
        <v>0</v>
      </c>
      <c r="X3710">
        <v>311.20480679986093</v>
      </c>
      <c r="Y3710">
        <v>0</v>
      </c>
      <c r="Z3710">
        <v>5.5778332107330257</v>
      </c>
      <c r="AA3710">
        <v>40.006856895337336</v>
      </c>
      <c r="AB3710">
        <v>344.79190267520369</v>
      </c>
      <c r="AC3710">
        <v>0</v>
      </c>
      <c r="AD3710">
        <v>0</v>
      </c>
      <c r="AE3710">
        <v>701.58139958113497</v>
      </c>
    </row>
    <row r="3711" spans="1:31" x14ac:dyDescent="0.3">
      <c r="A3711">
        <v>2581159</v>
      </c>
      <c r="B3711">
        <v>1</v>
      </c>
      <c r="C3711" t="s">
        <v>81</v>
      </c>
      <c r="D3711" t="s">
        <v>123</v>
      </c>
      <c r="E3711" t="s">
        <v>141</v>
      </c>
      <c r="F3711" t="s">
        <v>5754</v>
      </c>
      <c r="G3711" t="s">
        <v>134</v>
      </c>
      <c r="H3711" t="s">
        <v>135</v>
      </c>
      <c r="I3711" t="s">
        <v>136</v>
      </c>
      <c r="J3711" t="s">
        <v>137</v>
      </c>
      <c r="K3711" t="s">
        <v>138</v>
      </c>
      <c r="L3711" t="s">
        <v>10664</v>
      </c>
      <c r="M3711" t="s">
        <v>10343</v>
      </c>
      <c r="N3711">
        <v>4.1944444440000002</v>
      </c>
      <c r="O3711">
        <v>13</v>
      </c>
      <c r="P3711">
        <v>1425</v>
      </c>
      <c r="Q3711">
        <v>123</v>
      </c>
      <c r="R3711">
        <v>84</v>
      </c>
      <c r="S3711">
        <v>36</v>
      </c>
      <c r="T3711">
        <v>151</v>
      </c>
      <c r="U3711">
        <v>4</v>
      </c>
      <c r="V3711">
        <v>0</v>
      </c>
      <c r="W3711">
        <v>16.262552099056055</v>
      </c>
      <c r="X3711">
        <v>1100.1092952336278</v>
      </c>
      <c r="Y3711">
        <v>465.86345014677744</v>
      </c>
      <c r="Z3711">
        <v>460.36457762447463</v>
      </c>
      <c r="AA3711">
        <v>370.89537012348501</v>
      </c>
      <c r="AB3711">
        <v>451.87758557215062</v>
      </c>
      <c r="AC3711">
        <v>1061.9137305858867</v>
      </c>
      <c r="AD3711">
        <v>0</v>
      </c>
      <c r="AE3711">
        <v>3927.2865613854583</v>
      </c>
    </row>
    <row r="3712" spans="1:31" x14ac:dyDescent="0.3">
      <c r="A3712">
        <v>2580661</v>
      </c>
      <c r="B3712">
        <v>1</v>
      </c>
      <c r="C3712" t="s">
        <v>80</v>
      </c>
      <c r="D3712" t="s">
        <v>89</v>
      </c>
      <c r="E3712" t="s">
        <v>171</v>
      </c>
      <c r="F3712" t="s">
        <v>10665</v>
      </c>
      <c r="G3712" t="s">
        <v>301</v>
      </c>
      <c r="H3712" t="s">
        <v>157</v>
      </c>
      <c r="I3712" t="s">
        <v>136</v>
      </c>
      <c r="J3712" t="s">
        <v>137</v>
      </c>
      <c r="K3712" t="s">
        <v>144</v>
      </c>
      <c r="L3712" t="s">
        <v>10666</v>
      </c>
      <c r="M3712" t="s">
        <v>10667</v>
      </c>
      <c r="N3712">
        <v>7.1497222220000003</v>
      </c>
      <c r="O3712">
        <v>0</v>
      </c>
      <c r="P3712">
        <v>42</v>
      </c>
      <c r="Q3712">
        <v>0</v>
      </c>
      <c r="R3712">
        <v>3</v>
      </c>
      <c r="S3712">
        <v>0</v>
      </c>
      <c r="T3712">
        <v>7</v>
      </c>
      <c r="U3712">
        <v>0</v>
      </c>
      <c r="V3712">
        <v>0</v>
      </c>
      <c r="W3712">
        <v>0</v>
      </c>
      <c r="X3712">
        <v>67.309338078326562</v>
      </c>
      <c r="Y3712">
        <v>0</v>
      </c>
      <c r="Z3712">
        <v>2.2146827002464007</v>
      </c>
      <c r="AA3712">
        <v>0</v>
      </c>
      <c r="AB3712">
        <v>223.30227693897041</v>
      </c>
      <c r="AC3712">
        <v>0</v>
      </c>
      <c r="AD3712">
        <v>0</v>
      </c>
      <c r="AE3712">
        <v>292.82629771754335</v>
      </c>
    </row>
    <row r="3713" spans="1:31" x14ac:dyDescent="0.3">
      <c r="A3713">
        <v>2580469</v>
      </c>
      <c r="B3713">
        <v>1</v>
      </c>
      <c r="C3713" t="s">
        <v>80</v>
      </c>
      <c r="D3713" t="s">
        <v>102</v>
      </c>
      <c r="E3713" t="s">
        <v>184</v>
      </c>
      <c r="F3713" t="s">
        <v>10668</v>
      </c>
      <c r="G3713" t="s">
        <v>149</v>
      </c>
      <c r="H3713" t="s">
        <v>135</v>
      </c>
      <c r="I3713" t="s">
        <v>136</v>
      </c>
      <c r="J3713" t="s">
        <v>137</v>
      </c>
      <c r="K3713" t="s">
        <v>138</v>
      </c>
      <c r="L3713" t="s">
        <v>10669</v>
      </c>
      <c r="M3713" t="s">
        <v>10670</v>
      </c>
      <c r="N3713">
        <v>2.5013888880000001</v>
      </c>
      <c r="O3713">
        <v>0</v>
      </c>
      <c r="P3713">
        <v>201</v>
      </c>
      <c r="Q3713">
        <v>0</v>
      </c>
      <c r="R3713">
        <v>75</v>
      </c>
      <c r="S3713">
        <v>0</v>
      </c>
      <c r="T3713">
        <v>52</v>
      </c>
      <c r="U3713">
        <v>0</v>
      </c>
      <c r="V3713">
        <v>0</v>
      </c>
      <c r="W3713">
        <v>0</v>
      </c>
      <c r="X3713">
        <v>76.451820933321741</v>
      </c>
      <c r="Y3713">
        <v>0</v>
      </c>
      <c r="Z3713">
        <v>164.77460315275925</v>
      </c>
      <c r="AA3713">
        <v>0</v>
      </c>
      <c r="AB3713">
        <v>96.038512881857159</v>
      </c>
      <c r="AC3713">
        <v>0</v>
      </c>
      <c r="AD3713">
        <v>0</v>
      </c>
      <c r="AE3713">
        <v>337.26493696793818</v>
      </c>
    </row>
    <row r="3714" spans="1:31" x14ac:dyDescent="0.3">
      <c r="A3714">
        <v>2581202</v>
      </c>
      <c r="B3714">
        <v>1</v>
      </c>
      <c r="C3714" t="s">
        <v>81</v>
      </c>
      <c r="D3714" t="s">
        <v>117</v>
      </c>
      <c r="E3714" t="s">
        <v>171</v>
      </c>
      <c r="F3714" t="s">
        <v>10671</v>
      </c>
      <c r="G3714" t="s">
        <v>190</v>
      </c>
      <c r="H3714" t="s">
        <v>157</v>
      </c>
      <c r="I3714" t="s">
        <v>136</v>
      </c>
      <c r="J3714" t="s">
        <v>137</v>
      </c>
      <c r="K3714" t="s">
        <v>138</v>
      </c>
      <c r="L3714" t="s">
        <v>10672</v>
      </c>
      <c r="M3714" t="s">
        <v>10673</v>
      </c>
      <c r="N3714">
        <v>3.1436111109999998</v>
      </c>
      <c r="O3714">
        <v>0</v>
      </c>
      <c r="P3714">
        <v>31</v>
      </c>
      <c r="Q3714">
        <v>0</v>
      </c>
      <c r="R3714">
        <v>0</v>
      </c>
      <c r="S3714">
        <v>0</v>
      </c>
      <c r="T3714">
        <v>3</v>
      </c>
      <c r="U3714">
        <v>0</v>
      </c>
      <c r="V3714">
        <v>0</v>
      </c>
      <c r="W3714">
        <v>0</v>
      </c>
      <c r="X3714">
        <v>10.468256976912514</v>
      </c>
      <c r="Y3714">
        <v>0</v>
      </c>
      <c r="Z3714">
        <v>0</v>
      </c>
      <c r="AA3714">
        <v>0</v>
      </c>
      <c r="AB3714">
        <v>0.68987057700961829</v>
      </c>
      <c r="AC3714">
        <v>0</v>
      </c>
      <c r="AD3714">
        <v>0</v>
      </c>
      <c r="AE3714">
        <v>11.158127553922132</v>
      </c>
    </row>
    <row r="3715" spans="1:31" x14ac:dyDescent="0.3">
      <c r="A3715">
        <v>2580990</v>
      </c>
      <c r="B3715">
        <v>1</v>
      </c>
      <c r="C3715" t="s">
        <v>80</v>
      </c>
      <c r="D3715" t="s">
        <v>94</v>
      </c>
      <c r="E3715" t="s">
        <v>166</v>
      </c>
      <c r="F3715" t="s">
        <v>10674</v>
      </c>
      <c r="G3715" t="s">
        <v>181</v>
      </c>
      <c r="H3715" t="s">
        <v>157</v>
      </c>
      <c r="I3715" t="s">
        <v>136</v>
      </c>
      <c r="J3715" t="s">
        <v>137</v>
      </c>
      <c r="K3715" t="s">
        <v>138</v>
      </c>
      <c r="L3715" t="s">
        <v>10675</v>
      </c>
      <c r="M3715" t="s">
        <v>10676</v>
      </c>
      <c r="N3715">
        <v>2.2863888879999998</v>
      </c>
      <c r="O3715">
        <v>0</v>
      </c>
      <c r="P3715">
        <v>9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5.1719068020696151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5.1719068020696151</v>
      </c>
    </row>
    <row r="3716" spans="1:31" x14ac:dyDescent="0.3">
      <c r="A3716">
        <v>2581013</v>
      </c>
      <c r="B3716">
        <v>1</v>
      </c>
      <c r="C3716" t="s">
        <v>80</v>
      </c>
      <c r="D3716" t="s">
        <v>107</v>
      </c>
      <c r="E3716" t="s">
        <v>184</v>
      </c>
      <c r="F3716" t="s">
        <v>10677</v>
      </c>
      <c r="G3716" t="s">
        <v>149</v>
      </c>
      <c r="H3716" t="s">
        <v>135</v>
      </c>
      <c r="I3716" t="s">
        <v>136</v>
      </c>
      <c r="J3716" t="s">
        <v>137</v>
      </c>
      <c r="K3716" t="s">
        <v>138</v>
      </c>
      <c r="L3716" t="s">
        <v>10678</v>
      </c>
      <c r="M3716" t="s">
        <v>10679</v>
      </c>
      <c r="N3716">
        <v>0.890833333</v>
      </c>
      <c r="O3716">
        <v>0</v>
      </c>
      <c r="P3716">
        <v>277</v>
      </c>
      <c r="Q3716">
        <v>0</v>
      </c>
      <c r="R3716">
        <v>9</v>
      </c>
      <c r="S3716">
        <v>1</v>
      </c>
      <c r="T3716">
        <v>13</v>
      </c>
      <c r="U3716">
        <v>0</v>
      </c>
      <c r="V3716">
        <v>0</v>
      </c>
      <c r="W3716">
        <v>0</v>
      </c>
      <c r="X3716">
        <v>50.903051780219073</v>
      </c>
      <c r="Y3716">
        <v>0</v>
      </c>
      <c r="Z3716">
        <v>3.3200058913143851</v>
      </c>
      <c r="AA3716">
        <v>22.804196997029678</v>
      </c>
      <c r="AB3716">
        <v>53.654864552693844</v>
      </c>
      <c r="AC3716">
        <v>0</v>
      </c>
      <c r="AD3716">
        <v>0</v>
      </c>
      <c r="AE3716">
        <v>130.68211922125698</v>
      </c>
    </row>
    <row r="3717" spans="1:31" x14ac:dyDescent="0.3">
      <c r="A3717">
        <v>2580675</v>
      </c>
      <c r="B3717">
        <v>1</v>
      </c>
      <c r="C3717" t="s">
        <v>80</v>
      </c>
      <c r="D3717" t="s">
        <v>98</v>
      </c>
      <c r="E3717" t="s">
        <v>171</v>
      </c>
      <c r="F3717" t="s">
        <v>10680</v>
      </c>
      <c r="G3717" t="s">
        <v>190</v>
      </c>
      <c r="H3717" t="s">
        <v>157</v>
      </c>
      <c r="I3717" t="s">
        <v>136</v>
      </c>
      <c r="J3717" t="s">
        <v>137</v>
      </c>
      <c r="K3717" t="s">
        <v>138</v>
      </c>
      <c r="L3717" t="s">
        <v>10681</v>
      </c>
      <c r="M3717" t="s">
        <v>10682</v>
      </c>
      <c r="N3717">
        <v>1.948611111</v>
      </c>
      <c r="O3717">
        <v>0</v>
      </c>
      <c r="P3717">
        <v>0</v>
      </c>
      <c r="Q3717">
        <v>0</v>
      </c>
      <c r="R3717">
        <v>14</v>
      </c>
      <c r="S3717">
        <v>0</v>
      </c>
      <c r="T3717">
        <v>5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200.75215230803002</v>
      </c>
      <c r="AA3717">
        <v>0</v>
      </c>
      <c r="AB3717">
        <v>36.366131842508864</v>
      </c>
      <c r="AC3717">
        <v>0</v>
      </c>
      <c r="AD3717">
        <v>0</v>
      </c>
      <c r="AE3717">
        <v>237.1182841505389</v>
      </c>
    </row>
    <row r="3718" spans="1:31" x14ac:dyDescent="0.3">
      <c r="A3718">
        <v>2580827</v>
      </c>
      <c r="B3718">
        <v>1</v>
      </c>
      <c r="C3718" t="s">
        <v>81</v>
      </c>
      <c r="D3718" t="s">
        <v>114</v>
      </c>
      <c r="E3718" t="s">
        <v>184</v>
      </c>
      <c r="F3718" t="s">
        <v>10683</v>
      </c>
      <c r="G3718" t="s">
        <v>301</v>
      </c>
      <c r="H3718" t="s">
        <v>135</v>
      </c>
      <c r="I3718" t="s">
        <v>136</v>
      </c>
      <c r="J3718" t="s">
        <v>137</v>
      </c>
      <c r="K3718" t="s">
        <v>144</v>
      </c>
      <c r="L3718" t="s">
        <v>10684</v>
      </c>
      <c r="M3718" t="s">
        <v>10685</v>
      </c>
      <c r="N3718">
        <v>0.561111111</v>
      </c>
      <c r="O3718">
        <v>0</v>
      </c>
      <c r="P3718">
        <v>24</v>
      </c>
      <c r="Q3718">
        <v>0</v>
      </c>
      <c r="R3718">
        <v>4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0.71409466863544013</v>
      </c>
      <c r="Y3718">
        <v>0</v>
      </c>
      <c r="Z3718">
        <v>0.27497904777200005</v>
      </c>
      <c r="AA3718">
        <v>0</v>
      </c>
      <c r="AB3718">
        <v>0</v>
      </c>
      <c r="AC3718">
        <v>0</v>
      </c>
      <c r="AD3718">
        <v>0</v>
      </c>
      <c r="AE3718">
        <v>0.98907371640744013</v>
      </c>
    </row>
    <row r="3719" spans="1:31" x14ac:dyDescent="0.3">
      <c r="A3719">
        <v>2581136</v>
      </c>
      <c r="B3719">
        <v>1</v>
      </c>
      <c r="C3719" t="s">
        <v>80</v>
      </c>
      <c r="D3719" t="s">
        <v>97</v>
      </c>
      <c r="E3719" t="s">
        <v>166</v>
      </c>
      <c r="F3719" t="s">
        <v>10686</v>
      </c>
      <c r="G3719" t="s">
        <v>311</v>
      </c>
      <c r="H3719" t="s">
        <v>157</v>
      </c>
      <c r="I3719" t="s">
        <v>136</v>
      </c>
      <c r="J3719" t="s">
        <v>3</v>
      </c>
      <c r="K3719" t="s">
        <v>138</v>
      </c>
      <c r="L3719" t="s">
        <v>10687</v>
      </c>
      <c r="M3719" t="s">
        <v>10688</v>
      </c>
      <c r="N3719">
        <v>5.19</v>
      </c>
      <c r="O3719">
        <v>0</v>
      </c>
      <c r="P3719">
        <v>2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3.503614565205627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3.503614565205627</v>
      </c>
    </row>
    <row r="3720" spans="1:31" x14ac:dyDescent="0.3">
      <c r="A3720">
        <v>2581030</v>
      </c>
      <c r="B3720">
        <v>1</v>
      </c>
      <c r="C3720" t="s">
        <v>80</v>
      </c>
      <c r="D3720" t="s">
        <v>102</v>
      </c>
      <c r="E3720" t="s">
        <v>141</v>
      </c>
      <c r="F3720" t="s">
        <v>4123</v>
      </c>
      <c r="G3720" t="s">
        <v>134</v>
      </c>
      <c r="H3720" t="s">
        <v>135</v>
      </c>
      <c r="I3720" t="s">
        <v>136</v>
      </c>
      <c r="J3720" t="s">
        <v>137</v>
      </c>
      <c r="K3720" t="s">
        <v>138</v>
      </c>
      <c r="L3720" t="s">
        <v>10689</v>
      </c>
      <c r="M3720" t="s">
        <v>10690</v>
      </c>
      <c r="N3720">
        <v>5.040277777</v>
      </c>
      <c r="O3720">
        <v>0</v>
      </c>
      <c r="P3720">
        <v>630</v>
      </c>
      <c r="Q3720">
        <v>39</v>
      </c>
      <c r="R3720">
        <v>133</v>
      </c>
      <c r="S3720">
        <v>17</v>
      </c>
      <c r="T3720">
        <v>77</v>
      </c>
      <c r="U3720">
        <v>1</v>
      </c>
      <c r="V3720">
        <v>0</v>
      </c>
      <c r="W3720">
        <v>0</v>
      </c>
      <c r="X3720">
        <v>690.53427960183296</v>
      </c>
      <c r="Y3720">
        <v>953.8215785407258</v>
      </c>
      <c r="Z3720">
        <v>1211.6877910366811</v>
      </c>
      <c r="AA3720">
        <v>737.47927159624396</v>
      </c>
      <c r="AB3720">
        <v>512.52377199755745</v>
      </c>
      <c r="AC3720">
        <v>152.97464382775482</v>
      </c>
      <c r="AD3720">
        <v>0</v>
      </c>
      <c r="AE3720">
        <v>4259.0213366007965</v>
      </c>
    </row>
    <row r="3721" spans="1:31" x14ac:dyDescent="0.3">
      <c r="A3721">
        <v>2580635</v>
      </c>
      <c r="B3721">
        <v>1</v>
      </c>
      <c r="C3721" t="s">
        <v>80</v>
      </c>
      <c r="D3721" t="s">
        <v>105</v>
      </c>
      <c r="E3721" t="s">
        <v>141</v>
      </c>
      <c r="F3721" t="s">
        <v>10691</v>
      </c>
      <c r="G3721" t="s">
        <v>301</v>
      </c>
      <c r="H3721" t="s">
        <v>135</v>
      </c>
      <c r="I3721" t="s">
        <v>136</v>
      </c>
      <c r="J3721" t="s">
        <v>137</v>
      </c>
      <c r="K3721" t="s">
        <v>144</v>
      </c>
      <c r="L3721" t="s">
        <v>10692</v>
      </c>
      <c r="M3721" t="s">
        <v>10693</v>
      </c>
      <c r="N3721">
        <v>5.9083333329999999</v>
      </c>
      <c r="O3721">
        <v>12</v>
      </c>
      <c r="P3721">
        <v>5455</v>
      </c>
      <c r="Q3721">
        <v>18</v>
      </c>
      <c r="R3721">
        <v>593</v>
      </c>
      <c r="S3721">
        <v>33</v>
      </c>
      <c r="T3721">
        <v>374</v>
      </c>
      <c r="U3721">
        <v>1</v>
      </c>
      <c r="V3721">
        <v>2</v>
      </c>
      <c r="W3721">
        <v>29.611274662431441</v>
      </c>
      <c r="X3721">
        <v>6892.1859978709399</v>
      </c>
      <c r="Y3721">
        <v>560.64843331617851</v>
      </c>
      <c r="Z3721">
        <v>1220.8907442624338</v>
      </c>
      <c r="AA3721">
        <v>14102.380849032326</v>
      </c>
      <c r="AB3721">
        <v>3300.7647927422072</v>
      </c>
      <c r="AC3721">
        <v>1094.62304831747</v>
      </c>
      <c r="AD3721">
        <v>123.98453718778704</v>
      </c>
      <c r="AE3721">
        <v>27325.08967739177</v>
      </c>
    </row>
    <row r="3722" spans="1:31" x14ac:dyDescent="0.3">
      <c r="A3722">
        <v>2581070</v>
      </c>
      <c r="B3722">
        <v>1</v>
      </c>
      <c r="C3722" t="s">
        <v>80</v>
      </c>
      <c r="D3722" t="s">
        <v>105</v>
      </c>
      <c r="E3722" t="s">
        <v>184</v>
      </c>
      <c r="F3722" t="s">
        <v>10694</v>
      </c>
      <c r="G3722" t="s">
        <v>149</v>
      </c>
      <c r="H3722" t="s">
        <v>135</v>
      </c>
      <c r="I3722" t="s">
        <v>136</v>
      </c>
      <c r="J3722" t="s">
        <v>137</v>
      </c>
      <c r="K3722" t="s">
        <v>138</v>
      </c>
      <c r="L3722" t="s">
        <v>10695</v>
      </c>
      <c r="M3722" t="s">
        <v>10696</v>
      </c>
      <c r="N3722">
        <v>3.0955555549999998</v>
      </c>
      <c r="O3722">
        <v>0</v>
      </c>
      <c r="P3722">
        <v>515</v>
      </c>
      <c r="Q3722">
        <v>0</v>
      </c>
      <c r="R3722">
        <v>0</v>
      </c>
      <c r="S3722">
        <v>0</v>
      </c>
      <c r="T3722">
        <v>9</v>
      </c>
      <c r="U3722">
        <v>0</v>
      </c>
      <c r="V3722">
        <v>0</v>
      </c>
      <c r="W3722">
        <v>0</v>
      </c>
      <c r="X3722">
        <v>414.79484592233882</v>
      </c>
      <c r="Y3722">
        <v>0</v>
      </c>
      <c r="Z3722">
        <v>0</v>
      </c>
      <c r="AA3722">
        <v>0</v>
      </c>
      <c r="AB3722">
        <v>15.302995893799492</v>
      </c>
      <c r="AC3722">
        <v>0</v>
      </c>
      <c r="AD3722">
        <v>0</v>
      </c>
      <c r="AE3722">
        <v>430.09784181613833</v>
      </c>
    </row>
    <row r="3723" spans="1:31" x14ac:dyDescent="0.3">
      <c r="A3723">
        <v>2580429</v>
      </c>
      <c r="B3723">
        <v>1</v>
      </c>
      <c r="C3723" t="s">
        <v>81</v>
      </c>
      <c r="D3723" t="s">
        <v>127</v>
      </c>
      <c r="E3723" t="s">
        <v>147</v>
      </c>
      <c r="F3723" t="s">
        <v>10697</v>
      </c>
      <c r="G3723" t="s">
        <v>134</v>
      </c>
      <c r="H3723" t="s">
        <v>135</v>
      </c>
      <c r="I3723" t="s">
        <v>136</v>
      </c>
      <c r="J3723" t="s">
        <v>137</v>
      </c>
      <c r="K3723" t="s">
        <v>138</v>
      </c>
      <c r="L3723" t="s">
        <v>10698</v>
      </c>
      <c r="M3723" t="s">
        <v>10699</v>
      </c>
      <c r="N3723">
        <v>0.64722222200000001</v>
      </c>
      <c r="O3723">
        <v>1</v>
      </c>
      <c r="P3723">
        <v>112</v>
      </c>
      <c r="Q3723">
        <v>12</v>
      </c>
      <c r="R3723">
        <v>142</v>
      </c>
      <c r="S3723">
        <v>3</v>
      </c>
      <c r="T3723">
        <v>18</v>
      </c>
      <c r="U3723">
        <v>0</v>
      </c>
      <c r="V3723">
        <v>1</v>
      </c>
      <c r="W3723">
        <v>1.4098427843626875</v>
      </c>
      <c r="X3723">
        <v>10.526283921589624</v>
      </c>
      <c r="Y3723">
        <v>8.1043762655822515</v>
      </c>
      <c r="Z3723">
        <v>47.705423570071559</v>
      </c>
      <c r="AA3723">
        <v>16.776075818348257</v>
      </c>
      <c r="AB3723">
        <v>4.9323628464580569</v>
      </c>
      <c r="AC3723">
        <v>0</v>
      </c>
      <c r="AD3723">
        <v>20.152636671906667</v>
      </c>
      <c r="AE3723">
        <v>109.60700187831911</v>
      </c>
    </row>
    <row r="3724" spans="1:31" x14ac:dyDescent="0.3">
      <c r="A3724">
        <v>2581119</v>
      </c>
      <c r="B3724">
        <v>1</v>
      </c>
      <c r="C3724" t="s">
        <v>81</v>
      </c>
      <c r="D3724" t="s">
        <v>114</v>
      </c>
      <c r="E3724" t="s">
        <v>147</v>
      </c>
      <c r="F3724" t="s">
        <v>10700</v>
      </c>
      <c r="G3724" t="s">
        <v>134</v>
      </c>
      <c r="H3724" t="s">
        <v>135</v>
      </c>
      <c r="I3724" t="s">
        <v>136</v>
      </c>
      <c r="J3724" t="s">
        <v>137</v>
      </c>
      <c r="K3724" t="s">
        <v>138</v>
      </c>
      <c r="L3724" t="s">
        <v>10701</v>
      </c>
      <c r="M3724" t="s">
        <v>10702</v>
      </c>
      <c r="N3724">
        <v>2.4</v>
      </c>
      <c r="O3724">
        <v>0</v>
      </c>
      <c r="P3724">
        <v>255</v>
      </c>
      <c r="Q3724">
        <v>0</v>
      </c>
      <c r="R3724">
        <v>1</v>
      </c>
      <c r="S3724">
        <v>3</v>
      </c>
      <c r="T3724">
        <v>38</v>
      </c>
      <c r="U3724">
        <v>0</v>
      </c>
      <c r="V3724">
        <v>0</v>
      </c>
      <c r="W3724">
        <v>0</v>
      </c>
      <c r="X3724">
        <v>64.034007505823567</v>
      </c>
      <c r="Y3724">
        <v>0</v>
      </c>
      <c r="Z3724">
        <v>8.4527671890000013E-4</v>
      </c>
      <c r="AA3724">
        <v>14.353478424982201</v>
      </c>
      <c r="AB3724">
        <v>18.826691892036365</v>
      </c>
      <c r="AC3724">
        <v>0</v>
      </c>
      <c r="AD3724">
        <v>0</v>
      </c>
      <c r="AE3724">
        <v>97.215023099561037</v>
      </c>
    </row>
    <row r="3725" spans="1:31" x14ac:dyDescent="0.3">
      <c r="A3725">
        <v>2581285</v>
      </c>
      <c r="B3725">
        <v>1</v>
      </c>
      <c r="C3725" t="s">
        <v>81</v>
      </c>
      <c r="D3725" t="s">
        <v>115</v>
      </c>
      <c r="E3725" t="s">
        <v>171</v>
      </c>
      <c r="F3725" t="s">
        <v>686</v>
      </c>
      <c r="G3725" t="s">
        <v>311</v>
      </c>
      <c r="H3725" t="s">
        <v>157</v>
      </c>
      <c r="I3725" t="s">
        <v>136</v>
      </c>
      <c r="J3725" t="s">
        <v>3</v>
      </c>
      <c r="K3725" t="s">
        <v>138</v>
      </c>
      <c r="L3725" t="s">
        <v>10703</v>
      </c>
      <c r="M3725" t="s">
        <v>10704</v>
      </c>
      <c r="N3725">
        <v>2.5669444440000002</v>
      </c>
      <c r="O3725">
        <v>0</v>
      </c>
      <c r="P3725">
        <v>78</v>
      </c>
      <c r="Q3725">
        <v>0</v>
      </c>
      <c r="R3725">
        <v>1</v>
      </c>
      <c r="S3725">
        <v>0</v>
      </c>
      <c r="T3725">
        <v>8</v>
      </c>
      <c r="U3725">
        <v>0</v>
      </c>
      <c r="V3725">
        <v>0</v>
      </c>
      <c r="W3725">
        <v>0</v>
      </c>
      <c r="X3725">
        <v>19.408318984434242</v>
      </c>
      <c r="Y3725">
        <v>0</v>
      </c>
      <c r="Z3725">
        <v>0</v>
      </c>
      <c r="AA3725">
        <v>0</v>
      </c>
      <c r="AB3725">
        <v>0.73046542128992831</v>
      </c>
      <c r="AC3725">
        <v>0</v>
      </c>
      <c r="AD3725">
        <v>0</v>
      </c>
      <c r="AE3725">
        <v>20.13878440572417</v>
      </c>
    </row>
    <row r="3726" spans="1:31" x14ac:dyDescent="0.3">
      <c r="A3726">
        <v>2580452</v>
      </c>
      <c r="B3726">
        <v>1</v>
      </c>
      <c r="C3726" t="s">
        <v>81</v>
      </c>
      <c r="D3726" t="s">
        <v>120</v>
      </c>
      <c r="E3726" t="s">
        <v>141</v>
      </c>
      <c r="F3726" t="s">
        <v>10705</v>
      </c>
      <c r="G3726" t="s">
        <v>134</v>
      </c>
      <c r="H3726" t="s">
        <v>135</v>
      </c>
      <c r="I3726" t="s">
        <v>136</v>
      </c>
      <c r="J3726" t="s">
        <v>137</v>
      </c>
      <c r="K3726" t="s">
        <v>138</v>
      </c>
      <c r="L3726" t="s">
        <v>10706</v>
      </c>
      <c r="M3726" t="s">
        <v>10707</v>
      </c>
      <c r="N3726">
        <v>0.56194444399999999</v>
      </c>
      <c r="O3726">
        <v>7</v>
      </c>
      <c r="P3726">
        <v>1077</v>
      </c>
      <c r="Q3726">
        <v>114</v>
      </c>
      <c r="R3726">
        <v>54</v>
      </c>
      <c r="S3726">
        <v>23</v>
      </c>
      <c r="T3726">
        <v>57</v>
      </c>
      <c r="U3726">
        <v>2</v>
      </c>
      <c r="V3726">
        <v>0</v>
      </c>
      <c r="W3726">
        <v>0.50039647553276501</v>
      </c>
      <c r="X3726">
        <v>69.290996320580277</v>
      </c>
      <c r="Y3726">
        <v>80.881335803461553</v>
      </c>
      <c r="Z3726">
        <v>29.943492569820513</v>
      </c>
      <c r="AA3726">
        <v>25.848039281133662</v>
      </c>
      <c r="AB3726">
        <v>8.5538259713700846</v>
      </c>
      <c r="AC3726">
        <v>13.298707354504932</v>
      </c>
      <c r="AD3726">
        <v>0</v>
      </c>
      <c r="AE3726">
        <v>228.31679377640378</v>
      </c>
    </row>
    <row r="3727" spans="1:31" x14ac:dyDescent="0.3">
      <c r="A3727">
        <v>2580472</v>
      </c>
      <c r="B3727">
        <v>1</v>
      </c>
      <c r="C3727" t="s">
        <v>81</v>
      </c>
      <c r="D3727" t="s">
        <v>112</v>
      </c>
      <c r="E3727" t="s">
        <v>141</v>
      </c>
      <c r="F3727" t="s">
        <v>9836</v>
      </c>
      <c r="G3727" t="s">
        <v>134</v>
      </c>
      <c r="H3727" t="s">
        <v>135</v>
      </c>
      <c r="I3727" t="s">
        <v>136</v>
      </c>
      <c r="J3727" t="s">
        <v>137</v>
      </c>
      <c r="K3727" t="s">
        <v>138</v>
      </c>
      <c r="L3727" t="s">
        <v>10708</v>
      </c>
      <c r="M3727" t="s">
        <v>10709</v>
      </c>
      <c r="N3727">
        <v>2.1800000000000002</v>
      </c>
      <c r="O3727">
        <v>1</v>
      </c>
      <c r="P3727">
        <v>99</v>
      </c>
      <c r="Q3727">
        <v>4</v>
      </c>
      <c r="R3727">
        <v>16</v>
      </c>
      <c r="S3727">
        <v>3</v>
      </c>
      <c r="T3727">
        <v>5</v>
      </c>
      <c r="U3727">
        <v>0</v>
      </c>
      <c r="V3727">
        <v>0</v>
      </c>
      <c r="W3727">
        <v>5.0633911756853589</v>
      </c>
      <c r="X3727">
        <v>18.804213683618343</v>
      </c>
      <c r="Y3727">
        <v>40.890885865645828</v>
      </c>
      <c r="Z3727">
        <v>25.693248633405602</v>
      </c>
      <c r="AA3727">
        <v>48.065651352029761</v>
      </c>
      <c r="AB3727">
        <v>16.811854522753496</v>
      </c>
      <c r="AC3727">
        <v>0</v>
      </c>
      <c r="AD3727">
        <v>0</v>
      </c>
      <c r="AE3727">
        <v>155.32924523313838</v>
      </c>
    </row>
    <row r="3728" spans="1:31" x14ac:dyDescent="0.3">
      <c r="A3728">
        <v>2580801</v>
      </c>
      <c r="B3728">
        <v>1</v>
      </c>
      <c r="C3728" t="s">
        <v>80</v>
      </c>
      <c r="D3728" t="s">
        <v>100</v>
      </c>
      <c r="E3728" t="s">
        <v>141</v>
      </c>
      <c r="F3728" t="s">
        <v>10710</v>
      </c>
      <c r="G3728" t="s">
        <v>134</v>
      </c>
      <c r="H3728" t="s">
        <v>135</v>
      </c>
      <c r="I3728" t="s">
        <v>136</v>
      </c>
      <c r="J3728" t="s">
        <v>137</v>
      </c>
      <c r="K3728" t="s">
        <v>138</v>
      </c>
      <c r="L3728" t="s">
        <v>10711</v>
      </c>
      <c r="M3728" t="s">
        <v>10712</v>
      </c>
      <c r="N3728">
        <v>2.5133333329999998</v>
      </c>
      <c r="O3728">
        <v>4</v>
      </c>
      <c r="P3728">
        <v>871</v>
      </c>
      <c r="Q3728">
        <v>3</v>
      </c>
      <c r="R3728">
        <v>149</v>
      </c>
      <c r="S3728">
        <v>5</v>
      </c>
      <c r="T3728">
        <v>132</v>
      </c>
      <c r="U3728">
        <v>0</v>
      </c>
      <c r="V3728">
        <v>0</v>
      </c>
      <c r="W3728">
        <v>36.344005380594425</v>
      </c>
      <c r="X3728">
        <v>390.60911648560045</v>
      </c>
      <c r="Y3728">
        <v>18.0352925575481</v>
      </c>
      <c r="Z3728">
        <v>158.6054742038024</v>
      </c>
      <c r="AA3728">
        <v>97.392520742428673</v>
      </c>
      <c r="AB3728">
        <v>605.88750097722971</v>
      </c>
      <c r="AC3728">
        <v>0</v>
      </c>
      <c r="AD3728">
        <v>0</v>
      </c>
      <c r="AE3728">
        <v>1306.8739103472037</v>
      </c>
    </row>
    <row r="3729" spans="1:31" x14ac:dyDescent="0.3">
      <c r="A3729">
        <v>2580658</v>
      </c>
      <c r="B3729">
        <v>1</v>
      </c>
      <c r="C3729" t="s">
        <v>80</v>
      </c>
      <c r="D3729" t="s">
        <v>94</v>
      </c>
      <c r="E3729" t="s">
        <v>184</v>
      </c>
      <c r="F3729" t="s">
        <v>10713</v>
      </c>
      <c r="G3729" t="s">
        <v>301</v>
      </c>
      <c r="H3729" t="s">
        <v>135</v>
      </c>
      <c r="I3729" t="s">
        <v>136</v>
      </c>
      <c r="J3729" t="s">
        <v>137</v>
      </c>
      <c r="K3729" t="s">
        <v>144</v>
      </c>
      <c r="L3729" t="s">
        <v>10714</v>
      </c>
      <c r="M3729" t="s">
        <v>10715</v>
      </c>
      <c r="N3729">
        <v>4.2302777770000004</v>
      </c>
      <c r="O3729">
        <v>0</v>
      </c>
      <c r="P3729">
        <v>83</v>
      </c>
      <c r="Q3729">
        <v>0</v>
      </c>
      <c r="R3729">
        <v>44</v>
      </c>
      <c r="S3729">
        <v>0</v>
      </c>
      <c r="T3729">
        <v>7</v>
      </c>
      <c r="U3729">
        <v>0</v>
      </c>
      <c r="V3729">
        <v>0</v>
      </c>
      <c r="W3729">
        <v>0</v>
      </c>
      <c r="X3729">
        <v>81.026018645463523</v>
      </c>
      <c r="Y3729">
        <v>0</v>
      </c>
      <c r="Z3729">
        <v>64.698099099813476</v>
      </c>
      <c r="AA3729">
        <v>0</v>
      </c>
      <c r="AB3729">
        <v>33.743941844829543</v>
      </c>
      <c r="AC3729">
        <v>0</v>
      </c>
      <c r="AD3729">
        <v>0</v>
      </c>
      <c r="AE3729">
        <v>179.46805959010655</v>
      </c>
    </row>
    <row r="3730" spans="1:31" x14ac:dyDescent="0.3">
      <c r="A3730">
        <v>2581056</v>
      </c>
      <c r="B3730">
        <v>1</v>
      </c>
      <c r="C3730" t="s">
        <v>80</v>
      </c>
      <c r="D3730" t="s">
        <v>108</v>
      </c>
      <c r="E3730" t="s">
        <v>171</v>
      </c>
      <c r="F3730" t="s">
        <v>10716</v>
      </c>
      <c r="G3730" t="s">
        <v>202</v>
      </c>
      <c r="H3730" t="s">
        <v>157</v>
      </c>
      <c r="I3730" t="s">
        <v>136</v>
      </c>
      <c r="J3730" t="s">
        <v>137</v>
      </c>
      <c r="K3730" t="s">
        <v>138</v>
      </c>
      <c r="L3730" t="s">
        <v>10717</v>
      </c>
      <c r="M3730" t="s">
        <v>10718</v>
      </c>
      <c r="N3730">
        <v>1.0566666659999999</v>
      </c>
      <c r="O3730">
        <v>0</v>
      </c>
      <c r="P3730">
        <v>13</v>
      </c>
      <c r="Q3730">
        <v>0</v>
      </c>
      <c r="R3730">
        <v>4</v>
      </c>
      <c r="S3730">
        <v>0</v>
      </c>
      <c r="T3730">
        <v>5</v>
      </c>
      <c r="U3730">
        <v>0</v>
      </c>
      <c r="V3730">
        <v>0</v>
      </c>
      <c r="W3730">
        <v>0</v>
      </c>
      <c r="X3730">
        <v>3.0897693930096217</v>
      </c>
      <c r="Y3730">
        <v>0</v>
      </c>
      <c r="Z3730">
        <v>0.98010136621618849</v>
      </c>
      <c r="AA3730">
        <v>0</v>
      </c>
      <c r="AB3730">
        <v>4.9747427896142806</v>
      </c>
      <c r="AC3730">
        <v>0</v>
      </c>
      <c r="AD3730">
        <v>0</v>
      </c>
      <c r="AE3730">
        <v>9.0446135488400898</v>
      </c>
    </row>
    <row r="3731" spans="1:31" x14ac:dyDescent="0.3">
      <c r="A3731">
        <v>2582244</v>
      </c>
      <c r="B3731">
        <v>1</v>
      </c>
      <c r="C3731" t="s">
        <v>81</v>
      </c>
      <c r="D3731" t="s">
        <v>118</v>
      </c>
      <c r="E3731" t="s">
        <v>147</v>
      </c>
      <c r="F3731" t="s">
        <v>10719</v>
      </c>
      <c r="G3731" t="s">
        <v>202</v>
      </c>
      <c r="H3731" t="s">
        <v>135</v>
      </c>
      <c r="I3731" t="s">
        <v>136</v>
      </c>
      <c r="J3731" t="s">
        <v>137</v>
      </c>
      <c r="K3731" t="s">
        <v>138</v>
      </c>
      <c r="L3731" t="s">
        <v>10720</v>
      </c>
      <c r="M3731" t="s">
        <v>10721</v>
      </c>
      <c r="N3731">
        <v>0.61416666600000003</v>
      </c>
      <c r="O3731">
        <v>0</v>
      </c>
      <c r="P3731">
        <v>403</v>
      </c>
      <c r="Q3731">
        <v>0</v>
      </c>
      <c r="R3731">
        <v>16</v>
      </c>
      <c r="S3731">
        <v>0</v>
      </c>
      <c r="T3731">
        <v>43</v>
      </c>
      <c r="U3731">
        <v>0</v>
      </c>
      <c r="V3731">
        <v>0</v>
      </c>
      <c r="W3731">
        <v>0</v>
      </c>
      <c r="X3731">
        <v>19.918324812036502</v>
      </c>
      <c r="Y3731">
        <v>0</v>
      </c>
      <c r="Z3731">
        <v>6.8211006729729027</v>
      </c>
      <c r="AA3731">
        <v>0</v>
      </c>
      <c r="AB3731">
        <v>15.085966145234885</v>
      </c>
      <c r="AC3731">
        <v>0</v>
      </c>
      <c r="AD3731">
        <v>0</v>
      </c>
      <c r="AE3731">
        <v>41.82539163024429</v>
      </c>
    </row>
    <row r="3732" spans="1:31" x14ac:dyDescent="0.3">
      <c r="A3732">
        <v>2582290</v>
      </c>
      <c r="B3732">
        <v>1</v>
      </c>
      <c r="C3732" t="s">
        <v>80</v>
      </c>
      <c r="D3732" t="s">
        <v>104</v>
      </c>
      <c r="E3732" t="s">
        <v>171</v>
      </c>
      <c r="F3732" t="s">
        <v>10722</v>
      </c>
      <c r="G3732" t="s">
        <v>190</v>
      </c>
      <c r="H3732" t="s">
        <v>157</v>
      </c>
      <c r="I3732" t="s">
        <v>136</v>
      </c>
      <c r="J3732" t="s">
        <v>137</v>
      </c>
      <c r="K3732" t="s">
        <v>138</v>
      </c>
      <c r="L3732" t="s">
        <v>10723</v>
      </c>
      <c r="M3732" t="s">
        <v>10724</v>
      </c>
      <c r="N3732">
        <v>0.944722222</v>
      </c>
      <c r="O3732">
        <v>0</v>
      </c>
      <c r="P3732">
        <v>2</v>
      </c>
      <c r="Q3732">
        <v>0</v>
      </c>
      <c r="R3732">
        <v>3</v>
      </c>
      <c r="S3732">
        <v>0</v>
      </c>
      <c r="T3732">
        <v>5</v>
      </c>
      <c r="U3732">
        <v>0</v>
      </c>
      <c r="V3732">
        <v>1</v>
      </c>
      <c r="W3732">
        <v>0</v>
      </c>
      <c r="X3732">
        <v>0.45796978333048255</v>
      </c>
      <c r="Y3732">
        <v>0</v>
      </c>
      <c r="Z3732">
        <v>1.2454554782681</v>
      </c>
      <c r="AA3732">
        <v>0</v>
      </c>
      <c r="AB3732">
        <v>1.3087430846913926</v>
      </c>
      <c r="AC3732">
        <v>0</v>
      </c>
      <c r="AD3732">
        <v>0.63512423634076087</v>
      </c>
      <c r="AE3732">
        <v>3.6472925826307363</v>
      </c>
    </row>
    <row r="3733" spans="1:31" x14ac:dyDescent="0.3">
      <c r="A3733">
        <v>2581958</v>
      </c>
      <c r="B3733">
        <v>1</v>
      </c>
      <c r="C3733" t="s">
        <v>80</v>
      </c>
      <c r="D3733" t="s">
        <v>83</v>
      </c>
      <c r="E3733" t="s">
        <v>147</v>
      </c>
      <c r="F3733" t="s">
        <v>350</v>
      </c>
      <c r="G3733" t="s">
        <v>134</v>
      </c>
      <c r="H3733" t="s">
        <v>135</v>
      </c>
      <c r="I3733" t="s">
        <v>680</v>
      </c>
      <c r="J3733" t="s">
        <v>137</v>
      </c>
      <c r="K3733" t="s">
        <v>138</v>
      </c>
      <c r="L3733" t="s">
        <v>10725</v>
      </c>
      <c r="M3733" t="s">
        <v>10726</v>
      </c>
      <c r="N3733">
        <v>4.6666666000000002E-2</v>
      </c>
      <c r="O3733">
        <v>1</v>
      </c>
      <c r="P3733">
        <v>29</v>
      </c>
      <c r="Q3733">
        <v>0</v>
      </c>
      <c r="R3733">
        <v>0</v>
      </c>
      <c r="S3733">
        <v>10</v>
      </c>
      <c r="T3733">
        <v>27</v>
      </c>
      <c r="U3733">
        <v>0</v>
      </c>
      <c r="V3733">
        <v>0</v>
      </c>
      <c r="W3733">
        <v>9.7892592000000007E-3</v>
      </c>
      <c r="X3733">
        <v>0.30121822079999999</v>
      </c>
      <c r="Y3733">
        <v>0</v>
      </c>
      <c r="Z3733">
        <v>0</v>
      </c>
      <c r="AA3733">
        <v>10.896342374948055</v>
      </c>
      <c r="AB3733">
        <v>11.87235074050508</v>
      </c>
      <c r="AC3733">
        <v>0</v>
      </c>
      <c r="AD3733">
        <v>0</v>
      </c>
      <c r="AE3733">
        <v>23.079700595453136</v>
      </c>
    </row>
    <row r="3734" spans="1:31" x14ac:dyDescent="0.3">
      <c r="A3734">
        <v>2581434</v>
      </c>
      <c r="B3734">
        <v>1</v>
      </c>
      <c r="C3734" t="s">
        <v>80</v>
      </c>
      <c r="D3734" t="s">
        <v>106</v>
      </c>
      <c r="E3734" t="s">
        <v>147</v>
      </c>
      <c r="F3734" t="s">
        <v>4583</v>
      </c>
      <c r="G3734" t="s">
        <v>134</v>
      </c>
      <c r="H3734" t="s">
        <v>135</v>
      </c>
      <c r="I3734" t="s">
        <v>136</v>
      </c>
      <c r="J3734" t="s">
        <v>137</v>
      </c>
      <c r="K3734" t="s">
        <v>138</v>
      </c>
      <c r="L3734" t="s">
        <v>10727</v>
      </c>
      <c r="M3734" t="s">
        <v>10728</v>
      </c>
      <c r="N3734">
        <v>0.85055555500000002</v>
      </c>
      <c r="O3734">
        <v>0</v>
      </c>
      <c r="P3734">
        <v>473</v>
      </c>
      <c r="Q3734">
        <v>1</v>
      </c>
      <c r="R3734">
        <v>42</v>
      </c>
      <c r="S3734">
        <v>2</v>
      </c>
      <c r="T3734">
        <v>57</v>
      </c>
      <c r="U3734">
        <v>0</v>
      </c>
      <c r="V3734">
        <v>0</v>
      </c>
      <c r="W3734">
        <v>0</v>
      </c>
      <c r="X3734">
        <v>60.950311862076589</v>
      </c>
      <c r="Y3734">
        <v>6.7312370706542506</v>
      </c>
      <c r="Z3734">
        <v>38.005721459059238</v>
      </c>
      <c r="AA3734">
        <v>5.2904471868849186</v>
      </c>
      <c r="AB3734">
        <v>27.994175465770198</v>
      </c>
      <c r="AC3734">
        <v>0</v>
      </c>
      <c r="AD3734">
        <v>0</v>
      </c>
      <c r="AE3734">
        <v>138.97189304444518</v>
      </c>
    </row>
    <row r="3735" spans="1:31" x14ac:dyDescent="0.3">
      <c r="A3735">
        <v>2582104</v>
      </c>
      <c r="B3735">
        <v>1</v>
      </c>
      <c r="C3735" t="s">
        <v>81</v>
      </c>
      <c r="D3735" t="s">
        <v>118</v>
      </c>
      <c r="E3735" t="s">
        <v>184</v>
      </c>
      <c r="F3735" t="s">
        <v>7804</v>
      </c>
      <c r="G3735" t="s">
        <v>134</v>
      </c>
      <c r="H3735" t="s">
        <v>135</v>
      </c>
      <c r="I3735" t="s">
        <v>136</v>
      </c>
      <c r="J3735" t="s">
        <v>137</v>
      </c>
      <c r="K3735" t="s">
        <v>138</v>
      </c>
      <c r="L3735" t="s">
        <v>10729</v>
      </c>
      <c r="M3735" t="s">
        <v>10730</v>
      </c>
      <c r="N3735">
        <v>0.74444444399999998</v>
      </c>
      <c r="O3735">
        <v>0</v>
      </c>
      <c r="P3735">
        <v>0</v>
      </c>
      <c r="Q3735">
        <v>0</v>
      </c>
      <c r="R3735">
        <v>0</v>
      </c>
      <c r="S3735">
        <v>7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</row>
    <row r="3736" spans="1:31" x14ac:dyDescent="0.3">
      <c r="A3736">
        <v>2581918</v>
      </c>
      <c r="B3736">
        <v>1</v>
      </c>
      <c r="C3736" t="s">
        <v>81</v>
      </c>
      <c r="D3736" t="s">
        <v>121</v>
      </c>
      <c r="E3736" t="s">
        <v>141</v>
      </c>
      <c r="F3736" t="s">
        <v>2208</v>
      </c>
      <c r="G3736" t="s">
        <v>134</v>
      </c>
      <c r="H3736" t="s">
        <v>135</v>
      </c>
      <c r="I3736" t="s">
        <v>136</v>
      </c>
      <c r="J3736" t="s">
        <v>137</v>
      </c>
      <c r="K3736" t="s">
        <v>138</v>
      </c>
      <c r="L3736" t="s">
        <v>10731</v>
      </c>
      <c r="M3736" t="s">
        <v>10732</v>
      </c>
      <c r="N3736">
        <v>0.34666666600000001</v>
      </c>
      <c r="O3736">
        <v>8</v>
      </c>
      <c r="P3736">
        <v>1296</v>
      </c>
      <c r="Q3736">
        <v>4</v>
      </c>
      <c r="R3736">
        <v>123</v>
      </c>
      <c r="S3736">
        <v>6</v>
      </c>
      <c r="T3736">
        <v>90</v>
      </c>
      <c r="U3736">
        <v>0</v>
      </c>
      <c r="V3736">
        <v>0</v>
      </c>
      <c r="W3736">
        <v>0.58176168960000008</v>
      </c>
      <c r="X3736">
        <v>51.045844537103477</v>
      </c>
      <c r="Y3736">
        <v>2.5529085682214401</v>
      </c>
      <c r="Z3736">
        <v>13.368483334019142</v>
      </c>
      <c r="AA3736">
        <v>10.553646353314134</v>
      </c>
      <c r="AB3736">
        <v>16.074935117860321</v>
      </c>
      <c r="AC3736">
        <v>0</v>
      </c>
      <c r="AD3736">
        <v>0</v>
      </c>
      <c r="AE3736">
        <v>94.17757960011852</v>
      </c>
    </row>
    <row r="3737" spans="1:31" x14ac:dyDescent="0.3">
      <c r="A3737">
        <v>2582250</v>
      </c>
      <c r="B3737">
        <v>1</v>
      </c>
      <c r="C3737" t="s">
        <v>80</v>
      </c>
      <c r="D3737" t="s">
        <v>97</v>
      </c>
      <c r="E3737" t="s">
        <v>171</v>
      </c>
      <c r="F3737" t="s">
        <v>10733</v>
      </c>
      <c r="G3737" t="s">
        <v>202</v>
      </c>
      <c r="H3737" t="s">
        <v>157</v>
      </c>
      <c r="I3737" t="s">
        <v>136</v>
      </c>
      <c r="J3737" t="s">
        <v>137</v>
      </c>
      <c r="K3737" t="s">
        <v>138</v>
      </c>
      <c r="L3737" t="s">
        <v>10734</v>
      </c>
      <c r="M3737" t="s">
        <v>10735</v>
      </c>
      <c r="N3737">
        <v>1.295833333</v>
      </c>
      <c r="O3737">
        <v>0</v>
      </c>
      <c r="P3737">
        <v>64</v>
      </c>
      <c r="Q3737">
        <v>0</v>
      </c>
      <c r="R3737">
        <v>1</v>
      </c>
      <c r="S3737">
        <v>0</v>
      </c>
      <c r="T3737">
        <v>8</v>
      </c>
      <c r="U3737">
        <v>0</v>
      </c>
      <c r="V3737">
        <v>0</v>
      </c>
      <c r="W3737">
        <v>0</v>
      </c>
      <c r="X3737">
        <v>25.871376243541089</v>
      </c>
      <c r="Y3737">
        <v>0</v>
      </c>
      <c r="Z3737">
        <v>0.10392747985137335</v>
      </c>
      <c r="AA3737">
        <v>0</v>
      </c>
      <c r="AB3737">
        <v>2.6455937505904354</v>
      </c>
      <c r="AC3737">
        <v>0</v>
      </c>
      <c r="AD3737">
        <v>0</v>
      </c>
      <c r="AE3737">
        <v>28.620897473982897</v>
      </c>
    </row>
    <row r="3738" spans="1:31" x14ac:dyDescent="0.3">
      <c r="A3738">
        <v>2581726</v>
      </c>
      <c r="B3738">
        <v>1</v>
      </c>
      <c r="C3738" t="s">
        <v>81</v>
      </c>
      <c r="D3738" t="s">
        <v>126</v>
      </c>
      <c r="E3738" t="s">
        <v>155</v>
      </c>
      <c r="F3738" t="s">
        <v>10736</v>
      </c>
      <c r="G3738" t="s">
        <v>206</v>
      </c>
      <c r="H3738" t="s">
        <v>157</v>
      </c>
      <c r="I3738" t="s">
        <v>136</v>
      </c>
      <c r="J3738" t="s">
        <v>137</v>
      </c>
      <c r="K3738" t="s">
        <v>138</v>
      </c>
      <c r="L3738" t="s">
        <v>10737</v>
      </c>
      <c r="M3738" t="s">
        <v>10738</v>
      </c>
      <c r="N3738">
        <v>3.329722222</v>
      </c>
      <c r="O3738">
        <v>0</v>
      </c>
      <c r="P3738">
        <v>122</v>
      </c>
      <c r="Q3738">
        <v>0</v>
      </c>
      <c r="R3738">
        <v>18</v>
      </c>
      <c r="S3738">
        <v>0</v>
      </c>
      <c r="T3738">
        <v>3</v>
      </c>
      <c r="U3738">
        <v>0</v>
      </c>
      <c r="V3738">
        <v>0</v>
      </c>
      <c r="W3738">
        <v>0</v>
      </c>
      <c r="X3738">
        <v>22.79831515096307</v>
      </c>
      <c r="Y3738">
        <v>0</v>
      </c>
      <c r="Z3738">
        <v>0.34192799160716419</v>
      </c>
      <c r="AA3738">
        <v>0</v>
      </c>
      <c r="AB3738">
        <v>0</v>
      </c>
      <c r="AC3738">
        <v>0</v>
      </c>
      <c r="AD3738">
        <v>0</v>
      </c>
      <c r="AE3738">
        <v>23.140243142570235</v>
      </c>
    </row>
    <row r="3739" spans="1:31" x14ac:dyDescent="0.3">
      <c r="A3739">
        <v>2581872</v>
      </c>
      <c r="B3739">
        <v>1</v>
      </c>
      <c r="C3739" t="s">
        <v>80</v>
      </c>
      <c r="D3739" t="s">
        <v>82</v>
      </c>
      <c r="E3739" t="s">
        <v>166</v>
      </c>
      <c r="F3739" t="s">
        <v>10739</v>
      </c>
      <c r="G3739" t="s">
        <v>168</v>
      </c>
      <c r="H3739" t="s">
        <v>157</v>
      </c>
      <c r="I3739" t="s">
        <v>136</v>
      </c>
      <c r="J3739" t="s">
        <v>137</v>
      </c>
      <c r="K3739" t="s">
        <v>138</v>
      </c>
      <c r="L3739" t="s">
        <v>10740</v>
      </c>
      <c r="M3739" t="s">
        <v>10741</v>
      </c>
      <c r="N3739">
        <v>1.8325</v>
      </c>
      <c r="O3739">
        <v>0</v>
      </c>
      <c r="P3739">
        <v>1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0.40782008308000001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0.40782008308000001</v>
      </c>
    </row>
    <row r="3740" spans="1:31" x14ac:dyDescent="0.3">
      <c r="A3740">
        <v>2581517</v>
      </c>
      <c r="B3740">
        <v>1</v>
      </c>
      <c r="C3740" t="s">
        <v>81</v>
      </c>
      <c r="D3740" t="s">
        <v>127</v>
      </c>
      <c r="E3740" t="s">
        <v>147</v>
      </c>
      <c r="F3740" t="s">
        <v>10697</v>
      </c>
      <c r="G3740" t="s">
        <v>134</v>
      </c>
      <c r="H3740" t="s">
        <v>135</v>
      </c>
      <c r="I3740" t="s">
        <v>136</v>
      </c>
      <c r="J3740" t="s">
        <v>137</v>
      </c>
      <c r="K3740" t="s">
        <v>138</v>
      </c>
      <c r="L3740" t="s">
        <v>10742</v>
      </c>
      <c r="M3740" t="s">
        <v>10743</v>
      </c>
      <c r="N3740">
        <v>3.3869444440000001</v>
      </c>
      <c r="O3740">
        <v>1</v>
      </c>
      <c r="P3740">
        <v>112</v>
      </c>
      <c r="Q3740">
        <v>12</v>
      </c>
      <c r="R3740">
        <v>142</v>
      </c>
      <c r="S3740">
        <v>3</v>
      </c>
      <c r="T3740">
        <v>18</v>
      </c>
      <c r="U3740">
        <v>0</v>
      </c>
      <c r="V3740">
        <v>1</v>
      </c>
      <c r="W3740">
        <v>9.0486673347912934</v>
      </c>
      <c r="X3740">
        <v>62.632311026380378</v>
      </c>
      <c r="Y3740">
        <v>59.958527158990634</v>
      </c>
      <c r="Z3740">
        <v>402.38307896438192</v>
      </c>
      <c r="AA3740">
        <v>155.87627998871992</v>
      </c>
      <c r="AB3740">
        <v>57.033813967136503</v>
      </c>
      <c r="AC3740">
        <v>0</v>
      </c>
      <c r="AD3740">
        <v>645.70259083001008</v>
      </c>
      <c r="AE3740">
        <v>1392.6352692704108</v>
      </c>
    </row>
    <row r="3741" spans="1:31" x14ac:dyDescent="0.3">
      <c r="A3741">
        <v>2581772</v>
      </c>
      <c r="B3741">
        <v>1</v>
      </c>
      <c r="C3741" t="s">
        <v>81</v>
      </c>
      <c r="D3741" t="s">
        <v>118</v>
      </c>
      <c r="E3741" t="s">
        <v>155</v>
      </c>
      <c r="F3741" t="s">
        <v>10744</v>
      </c>
      <c r="G3741" t="s">
        <v>194</v>
      </c>
      <c r="H3741" t="s">
        <v>157</v>
      </c>
      <c r="I3741" t="s">
        <v>136</v>
      </c>
      <c r="J3741" t="s">
        <v>137</v>
      </c>
      <c r="K3741" t="s">
        <v>144</v>
      </c>
      <c r="L3741" t="s">
        <v>10745</v>
      </c>
      <c r="M3741" t="s">
        <v>10746</v>
      </c>
      <c r="N3741">
        <v>0.64333333299999995</v>
      </c>
      <c r="O3741">
        <v>0</v>
      </c>
      <c r="P3741">
        <v>19</v>
      </c>
      <c r="Q3741">
        <v>0</v>
      </c>
      <c r="R3741">
        <v>7</v>
      </c>
      <c r="S3741">
        <v>0</v>
      </c>
      <c r="T3741">
        <v>2</v>
      </c>
      <c r="U3741">
        <v>0</v>
      </c>
      <c r="V3741">
        <v>0</v>
      </c>
      <c r="W3741">
        <v>0</v>
      </c>
      <c r="X3741">
        <v>2.1659392926308998</v>
      </c>
      <c r="Y3741">
        <v>0</v>
      </c>
      <c r="Z3741">
        <v>2.6054487259363204</v>
      </c>
      <c r="AA3741">
        <v>0</v>
      </c>
      <c r="AB3741">
        <v>0.12931349119696001</v>
      </c>
      <c r="AC3741">
        <v>0</v>
      </c>
      <c r="AD3741">
        <v>0</v>
      </c>
      <c r="AE3741">
        <v>4.9007015097641808</v>
      </c>
    </row>
    <row r="3742" spans="1:31" x14ac:dyDescent="0.3">
      <c r="A3742">
        <v>2581666</v>
      </c>
      <c r="B3742">
        <v>1</v>
      </c>
      <c r="C3742" t="s">
        <v>80</v>
      </c>
      <c r="D3742" t="s">
        <v>86</v>
      </c>
      <c r="E3742" t="s">
        <v>171</v>
      </c>
      <c r="F3742" t="s">
        <v>10747</v>
      </c>
      <c r="G3742" t="s">
        <v>194</v>
      </c>
      <c r="H3742" t="s">
        <v>157</v>
      </c>
      <c r="I3742" t="s">
        <v>136</v>
      </c>
      <c r="J3742" t="s">
        <v>137</v>
      </c>
      <c r="K3742" t="s">
        <v>144</v>
      </c>
      <c r="L3742" t="s">
        <v>10748</v>
      </c>
      <c r="M3742" t="s">
        <v>10749</v>
      </c>
      <c r="N3742">
        <v>2.5074999999999998</v>
      </c>
      <c r="O3742">
        <v>0</v>
      </c>
      <c r="P3742">
        <v>70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32.66337967999489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32.66337967999489</v>
      </c>
    </row>
    <row r="3743" spans="1:31" x14ac:dyDescent="0.3">
      <c r="A3743">
        <v>2581474</v>
      </c>
      <c r="B3743">
        <v>1</v>
      </c>
      <c r="C3743" t="s">
        <v>81</v>
      </c>
      <c r="D3743" t="s">
        <v>127</v>
      </c>
      <c r="E3743" t="s">
        <v>155</v>
      </c>
      <c r="F3743" t="s">
        <v>8289</v>
      </c>
      <c r="G3743" t="s">
        <v>301</v>
      </c>
      <c r="H3743" t="s">
        <v>157</v>
      </c>
      <c r="I3743" t="s">
        <v>136</v>
      </c>
      <c r="J3743" t="s">
        <v>137</v>
      </c>
      <c r="K3743" t="s">
        <v>144</v>
      </c>
      <c r="L3743" t="s">
        <v>10750</v>
      </c>
      <c r="M3743" t="s">
        <v>10751</v>
      </c>
      <c r="N3743">
        <v>7.3091666660000003</v>
      </c>
      <c r="O3743">
        <v>0</v>
      </c>
      <c r="P3743">
        <v>93</v>
      </c>
      <c r="Q3743">
        <v>0</v>
      </c>
      <c r="R3743">
        <v>1</v>
      </c>
      <c r="S3743">
        <v>0</v>
      </c>
      <c r="T3743">
        <v>7</v>
      </c>
      <c r="U3743">
        <v>0</v>
      </c>
      <c r="V3743">
        <v>0</v>
      </c>
      <c r="W3743">
        <v>0</v>
      </c>
      <c r="X3743">
        <v>205.93609338036623</v>
      </c>
      <c r="Y3743">
        <v>0</v>
      </c>
      <c r="Z3743">
        <v>2.1287275481723333E-2</v>
      </c>
      <c r="AA3743">
        <v>0</v>
      </c>
      <c r="AB3743">
        <v>50.493860364535799</v>
      </c>
      <c r="AC3743">
        <v>0</v>
      </c>
      <c r="AD3743">
        <v>0</v>
      </c>
      <c r="AE3743">
        <v>256.45124102038375</v>
      </c>
    </row>
    <row r="3744" spans="1:31" x14ac:dyDescent="0.3">
      <c r="A3744">
        <v>2582161</v>
      </c>
      <c r="B3744">
        <v>1</v>
      </c>
      <c r="C3744" t="s">
        <v>81</v>
      </c>
      <c r="D3744" t="s">
        <v>126</v>
      </c>
      <c r="E3744" t="s">
        <v>184</v>
      </c>
      <c r="F3744" t="s">
        <v>10752</v>
      </c>
      <c r="G3744" t="s">
        <v>149</v>
      </c>
      <c r="H3744" t="s">
        <v>135</v>
      </c>
      <c r="I3744" t="s">
        <v>136</v>
      </c>
      <c r="J3744" t="s">
        <v>137</v>
      </c>
      <c r="K3744" t="s">
        <v>138</v>
      </c>
      <c r="L3744" t="s">
        <v>10753</v>
      </c>
      <c r="M3744" t="s">
        <v>10754</v>
      </c>
      <c r="N3744">
        <v>4.5813888880000002</v>
      </c>
      <c r="O3744">
        <v>0</v>
      </c>
      <c r="P3744">
        <v>81</v>
      </c>
      <c r="Q3744">
        <v>2</v>
      </c>
      <c r="R3744">
        <v>21</v>
      </c>
      <c r="S3744">
        <v>0</v>
      </c>
      <c r="T3744">
        <v>3</v>
      </c>
      <c r="U3744">
        <v>0</v>
      </c>
      <c r="V3744">
        <v>0</v>
      </c>
      <c r="W3744">
        <v>0</v>
      </c>
      <c r="X3744">
        <v>48.505642705013607</v>
      </c>
      <c r="Y3744">
        <v>37.76084852100405</v>
      </c>
      <c r="Z3744">
        <v>44.207708263198576</v>
      </c>
      <c r="AA3744">
        <v>0</v>
      </c>
      <c r="AB3744">
        <v>4.1511957299963334E-2</v>
      </c>
      <c r="AC3744">
        <v>0</v>
      </c>
      <c r="AD3744">
        <v>0</v>
      </c>
      <c r="AE3744">
        <v>130.51571144651621</v>
      </c>
    </row>
    <row r="3745" spans="1:31" x14ac:dyDescent="0.3">
      <c r="A3745">
        <v>2581686</v>
      </c>
      <c r="B3745">
        <v>1</v>
      </c>
      <c r="C3745" t="s">
        <v>80</v>
      </c>
      <c r="D3745" t="s">
        <v>96</v>
      </c>
      <c r="E3745" t="s">
        <v>141</v>
      </c>
      <c r="F3745" t="s">
        <v>10755</v>
      </c>
      <c r="G3745" t="s">
        <v>1572</v>
      </c>
      <c r="H3745" t="s">
        <v>135</v>
      </c>
      <c r="I3745" t="s">
        <v>136</v>
      </c>
      <c r="J3745" t="s">
        <v>137</v>
      </c>
      <c r="K3745" t="s">
        <v>138</v>
      </c>
      <c r="L3745" t="s">
        <v>10756</v>
      </c>
      <c r="M3745" t="s">
        <v>10757</v>
      </c>
      <c r="N3745">
        <v>1.9611111109999999</v>
      </c>
      <c r="O3745">
        <v>0</v>
      </c>
      <c r="P3745">
        <v>0</v>
      </c>
      <c r="Q3745">
        <v>0</v>
      </c>
      <c r="R3745">
        <v>0</v>
      </c>
      <c r="S3745">
        <v>1</v>
      </c>
      <c r="T3745">
        <v>0</v>
      </c>
      <c r="U3745">
        <v>1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4.0124814007633329</v>
      </c>
      <c r="AB3745">
        <v>0</v>
      </c>
      <c r="AC3745">
        <v>231.39763229819903</v>
      </c>
      <c r="AD3745">
        <v>0</v>
      </c>
      <c r="AE3745">
        <v>235.41011369896236</v>
      </c>
    </row>
    <row r="3746" spans="1:31" x14ac:dyDescent="0.3">
      <c r="A3746">
        <v>2581543</v>
      </c>
      <c r="B3746">
        <v>1</v>
      </c>
      <c r="C3746" t="s">
        <v>80</v>
      </c>
      <c r="D3746" t="s">
        <v>98</v>
      </c>
      <c r="E3746" t="s">
        <v>155</v>
      </c>
      <c r="F3746" t="s">
        <v>10758</v>
      </c>
      <c r="G3746" t="s">
        <v>194</v>
      </c>
      <c r="H3746" t="s">
        <v>157</v>
      </c>
      <c r="I3746" t="s">
        <v>136</v>
      </c>
      <c r="J3746" t="s">
        <v>137</v>
      </c>
      <c r="K3746" t="s">
        <v>144</v>
      </c>
      <c r="L3746" t="s">
        <v>10759</v>
      </c>
      <c r="M3746" t="s">
        <v>10760</v>
      </c>
      <c r="N3746">
        <v>7.6088888880000001</v>
      </c>
      <c r="O3746">
        <v>0</v>
      </c>
      <c r="P3746">
        <v>49</v>
      </c>
      <c r="Q3746">
        <v>0</v>
      </c>
      <c r="R3746">
        <v>11</v>
      </c>
      <c r="S3746">
        <v>0</v>
      </c>
      <c r="T3746">
        <v>23</v>
      </c>
      <c r="U3746">
        <v>0</v>
      </c>
      <c r="V3746">
        <v>0</v>
      </c>
      <c r="W3746">
        <v>0</v>
      </c>
      <c r="X3746">
        <v>54.715872284300374</v>
      </c>
      <c r="Y3746">
        <v>0</v>
      </c>
      <c r="Z3746">
        <v>45.022944599447513</v>
      </c>
      <c r="AA3746">
        <v>0</v>
      </c>
      <c r="AB3746">
        <v>431.10343242729073</v>
      </c>
      <c r="AC3746">
        <v>0</v>
      </c>
      <c r="AD3746">
        <v>0</v>
      </c>
      <c r="AE3746">
        <v>530.84224931103859</v>
      </c>
    </row>
    <row r="3747" spans="1:31" x14ac:dyDescent="0.3">
      <c r="A3747">
        <v>2582021</v>
      </c>
      <c r="B3747">
        <v>1</v>
      </c>
      <c r="C3747" t="s">
        <v>81</v>
      </c>
      <c r="D3747" t="s">
        <v>124</v>
      </c>
      <c r="E3747" t="s">
        <v>141</v>
      </c>
      <c r="F3747" t="s">
        <v>10761</v>
      </c>
      <c r="G3747" t="s">
        <v>134</v>
      </c>
      <c r="H3747" t="s">
        <v>135</v>
      </c>
      <c r="I3747" t="s">
        <v>136</v>
      </c>
      <c r="J3747" t="s">
        <v>137</v>
      </c>
      <c r="K3747" t="s">
        <v>138</v>
      </c>
      <c r="L3747" t="s">
        <v>10762</v>
      </c>
      <c r="M3747" t="s">
        <v>10763</v>
      </c>
      <c r="N3747">
        <v>0.130833333</v>
      </c>
      <c r="O3747">
        <v>0</v>
      </c>
      <c r="P3747">
        <v>1107</v>
      </c>
      <c r="Q3747">
        <v>0</v>
      </c>
      <c r="R3747">
        <v>29</v>
      </c>
      <c r="S3747">
        <v>6</v>
      </c>
      <c r="T3747">
        <v>93</v>
      </c>
      <c r="U3747">
        <v>0</v>
      </c>
      <c r="V3747">
        <v>0</v>
      </c>
      <c r="W3747">
        <v>0</v>
      </c>
      <c r="X3747">
        <v>23.487066183021902</v>
      </c>
      <c r="Y3747">
        <v>0</v>
      </c>
      <c r="Z3747">
        <v>1.1405081362618552</v>
      </c>
      <c r="AA3747">
        <v>6.7881890357960053</v>
      </c>
      <c r="AB3747">
        <v>11.092669232765177</v>
      </c>
      <c r="AC3747">
        <v>0</v>
      </c>
      <c r="AD3747">
        <v>0</v>
      </c>
      <c r="AE3747">
        <v>42.508432587844936</v>
      </c>
    </row>
    <row r="3748" spans="1:31" x14ac:dyDescent="0.3">
      <c r="A3748">
        <v>2581855</v>
      </c>
      <c r="B3748">
        <v>1</v>
      </c>
      <c r="C3748" t="s">
        <v>80</v>
      </c>
      <c r="D3748" t="s">
        <v>107</v>
      </c>
      <c r="E3748" t="s">
        <v>166</v>
      </c>
      <c r="F3748" t="s">
        <v>10764</v>
      </c>
      <c r="G3748" t="s">
        <v>181</v>
      </c>
      <c r="H3748" t="s">
        <v>157</v>
      </c>
      <c r="I3748" t="s">
        <v>136</v>
      </c>
      <c r="J3748" t="s">
        <v>137</v>
      </c>
      <c r="K3748" t="s">
        <v>138</v>
      </c>
      <c r="L3748" t="s">
        <v>10765</v>
      </c>
      <c r="M3748" t="s">
        <v>10766</v>
      </c>
      <c r="N3748">
        <v>2.6202777770000001</v>
      </c>
      <c r="O3748">
        <v>0</v>
      </c>
      <c r="P3748">
        <v>0</v>
      </c>
      <c r="Q3748">
        <v>0</v>
      </c>
      <c r="R3748">
        <v>6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4.6431886075905604</v>
      </c>
      <c r="AA3748">
        <v>0</v>
      </c>
      <c r="AB3748">
        <v>0</v>
      </c>
      <c r="AC3748">
        <v>0</v>
      </c>
      <c r="AD3748">
        <v>0</v>
      </c>
      <c r="AE3748">
        <v>4.6431886075905604</v>
      </c>
    </row>
    <row r="3749" spans="1:31" x14ac:dyDescent="0.3">
      <c r="A3749">
        <v>2581849</v>
      </c>
      <c r="B3749">
        <v>1</v>
      </c>
      <c r="C3749" t="s">
        <v>80</v>
      </c>
      <c r="D3749" t="s">
        <v>83</v>
      </c>
      <c r="E3749" t="s">
        <v>166</v>
      </c>
      <c r="F3749" t="s">
        <v>10767</v>
      </c>
      <c r="G3749" t="s">
        <v>198</v>
      </c>
      <c r="H3749" t="s">
        <v>157</v>
      </c>
      <c r="I3749" t="s">
        <v>136</v>
      </c>
      <c r="J3749" t="s">
        <v>137</v>
      </c>
      <c r="K3749" t="s">
        <v>138</v>
      </c>
      <c r="L3749" t="s">
        <v>10768</v>
      </c>
      <c r="M3749" t="s">
        <v>10769</v>
      </c>
      <c r="N3749">
        <v>2.364166666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1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7.9763366099865607</v>
      </c>
      <c r="AC3749">
        <v>0</v>
      </c>
      <c r="AD3749">
        <v>0</v>
      </c>
      <c r="AE3749">
        <v>7.9763366099865607</v>
      </c>
    </row>
    <row r="3750" spans="1:31" x14ac:dyDescent="0.3">
      <c r="A3750">
        <v>2581998</v>
      </c>
      <c r="B3750">
        <v>1</v>
      </c>
      <c r="C3750" t="s">
        <v>80</v>
      </c>
      <c r="D3750" t="s">
        <v>104</v>
      </c>
      <c r="E3750" t="s">
        <v>147</v>
      </c>
      <c r="F3750" t="s">
        <v>10770</v>
      </c>
      <c r="G3750" t="s">
        <v>134</v>
      </c>
      <c r="H3750" t="s">
        <v>135</v>
      </c>
      <c r="I3750" t="s">
        <v>136</v>
      </c>
      <c r="J3750" t="s">
        <v>137</v>
      </c>
      <c r="K3750" t="s">
        <v>138</v>
      </c>
      <c r="L3750" t="s">
        <v>10771</v>
      </c>
      <c r="M3750" t="s">
        <v>10772</v>
      </c>
      <c r="N3750">
        <v>0.49</v>
      </c>
      <c r="O3750">
        <v>2</v>
      </c>
      <c r="P3750">
        <v>76</v>
      </c>
      <c r="Q3750">
        <v>6</v>
      </c>
      <c r="R3750">
        <v>21</v>
      </c>
      <c r="S3750">
        <v>6</v>
      </c>
      <c r="T3750">
        <v>4</v>
      </c>
      <c r="U3750">
        <v>0</v>
      </c>
      <c r="V3750">
        <v>0</v>
      </c>
      <c r="W3750">
        <v>0.89437816534079995</v>
      </c>
      <c r="X3750">
        <v>6.5431835742096602</v>
      </c>
      <c r="Y3750">
        <v>31.995378832090381</v>
      </c>
      <c r="Z3750">
        <v>36.939196852634161</v>
      </c>
      <c r="AA3750">
        <v>54.048658516880714</v>
      </c>
      <c r="AB3750">
        <v>0.62234797525907992</v>
      </c>
      <c r="AC3750">
        <v>0</v>
      </c>
      <c r="AD3750">
        <v>0</v>
      </c>
      <c r="AE3750">
        <v>131.04314391641481</v>
      </c>
    </row>
    <row r="3751" spans="1:31" x14ac:dyDescent="0.3">
      <c r="A3751">
        <v>2581729</v>
      </c>
      <c r="B3751">
        <v>1</v>
      </c>
      <c r="C3751" t="s">
        <v>80</v>
      </c>
      <c r="D3751" t="s">
        <v>111</v>
      </c>
      <c r="E3751" t="s">
        <v>166</v>
      </c>
      <c r="F3751" t="s">
        <v>10773</v>
      </c>
      <c r="G3751" t="s">
        <v>198</v>
      </c>
      <c r="H3751" t="s">
        <v>157</v>
      </c>
      <c r="I3751" t="s">
        <v>136</v>
      </c>
      <c r="J3751" t="s">
        <v>137</v>
      </c>
      <c r="K3751" t="s">
        <v>138</v>
      </c>
      <c r="L3751" t="s">
        <v>10774</v>
      </c>
      <c r="M3751" t="s">
        <v>10775</v>
      </c>
      <c r="N3751">
        <v>3.9344444439999999</v>
      </c>
      <c r="O3751">
        <v>0</v>
      </c>
      <c r="P3751">
        <v>17</v>
      </c>
      <c r="Q3751">
        <v>0</v>
      </c>
      <c r="R3751">
        <v>0</v>
      </c>
      <c r="S3751">
        <v>0</v>
      </c>
      <c r="T3751">
        <v>7</v>
      </c>
      <c r="U3751">
        <v>0</v>
      </c>
      <c r="V3751">
        <v>0</v>
      </c>
      <c r="W3751">
        <v>0</v>
      </c>
      <c r="X3751">
        <v>19.061307787780368</v>
      </c>
      <c r="Y3751">
        <v>0</v>
      </c>
      <c r="Z3751">
        <v>0</v>
      </c>
      <c r="AA3751">
        <v>0</v>
      </c>
      <c r="AB3751">
        <v>16.202379666212376</v>
      </c>
      <c r="AC3751">
        <v>0</v>
      </c>
      <c r="AD3751">
        <v>0</v>
      </c>
      <c r="AE3751">
        <v>35.263687453992745</v>
      </c>
    </row>
    <row r="3752" spans="1:31" x14ac:dyDescent="0.3">
      <c r="A3752">
        <v>2581829</v>
      </c>
      <c r="B3752">
        <v>1</v>
      </c>
      <c r="C3752" t="s">
        <v>80</v>
      </c>
      <c r="D3752" t="s">
        <v>91</v>
      </c>
      <c r="E3752" t="s">
        <v>166</v>
      </c>
      <c r="F3752" t="s">
        <v>10776</v>
      </c>
      <c r="G3752" t="s">
        <v>198</v>
      </c>
      <c r="H3752" t="s">
        <v>157</v>
      </c>
      <c r="I3752" t="s">
        <v>136</v>
      </c>
      <c r="J3752" t="s">
        <v>137</v>
      </c>
      <c r="K3752" t="s">
        <v>138</v>
      </c>
      <c r="L3752" t="s">
        <v>10777</v>
      </c>
      <c r="M3752" t="s">
        <v>10778</v>
      </c>
      <c r="N3752">
        <v>1.0408333329999999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1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5.8255678501580005E-2</v>
      </c>
      <c r="AC3752">
        <v>0</v>
      </c>
      <c r="AD3752">
        <v>0</v>
      </c>
      <c r="AE3752">
        <v>5.8255678501580005E-2</v>
      </c>
    </row>
    <row r="3753" spans="1:31" x14ac:dyDescent="0.3">
      <c r="A3753">
        <v>2581394</v>
      </c>
      <c r="B3753">
        <v>1</v>
      </c>
      <c r="C3753" t="s">
        <v>81</v>
      </c>
      <c r="D3753" t="s">
        <v>128</v>
      </c>
      <c r="E3753" t="s">
        <v>147</v>
      </c>
      <c r="F3753" t="s">
        <v>10779</v>
      </c>
      <c r="G3753" t="s">
        <v>134</v>
      </c>
      <c r="H3753" t="s">
        <v>135</v>
      </c>
      <c r="I3753" t="s">
        <v>136</v>
      </c>
      <c r="J3753" t="s">
        <v>137</v>
      </c>
      <c r="K3753" t="s">
        <v>138</v>
      </c>
      <c r="L3753" t="s">
        <v>10780</v>
      </c>
      <c r="M3753" t="s">
        <v>10781</v>
      </c>
      <c r="N3753">
        <v>0.79555555499999997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319.4503801044284</v>
      </c>
      <c r="AD3753">
        <v>0</v>
      </c>
      <c r="AE3753">
        <v>319.4503801044284</v>
      </c>
    </row>
    <row r="3754" spans="1:31" x14ac:dyDescent="0.3">
      <c r="A3754">
        <v>2581351</v>
      </c>
      <c r="B3754">
        <v>1</v>
      </c>
      <c r="C3754" t="s">
        <v>81</v>
      </c>
      <c r="D3754" t="s">
        <v>127</v>
      </c>
      <c r="E3754" t="s">
        <v>147</v>
      </c>
      <c r="F3754" t="s">
        <v>10782</v>
      </c>
      <c r="G3754" t="s">
        <v>134</v>
      </c>
      <c r="H3754" t="s">
        <v>135</v>
      </c>
      <c r="I3754" t="s">
        <v>136</v>
      </c>
      <c r="J3754" t="s">
        <v>137</v>
      </c>
      <c r="K3754" t="s">
        <v>138</v>
      </c>
      <c r="L3754" t="s">
        <v>10783</v>
      </c>
      <c r="M3754" t="s">
        <v>10784</v>
      </c>
      <c r="N3754">
        <v>2.5694444440000002</v>
      </c>
      <c r="O3754">
        <v>0</v>
      </c>
      <c r="P3754">
        <v>0</v>
      </c>
      <c r="Q3754">
        <v>0</v>
      </c>
      <c r="R3754">
        <v>0</v>
      </c>
      <c r="S3754">
        <v>3</v>
      </c>
      <c r="T3754">
        <v>0</v>
      </c>
      <c r="U3754">
        <v>1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28.089696903021487</v>
      </c>
      <c r="AB3754">
        <v>0</v>
      </c>
      <c r="AC3754">
        <v>6.9691555248990005</v>
      </c>
      <c r="AD3754">
        <v>0</v>
      </c>
      <c r="AE3754">
        <v>35.058852427920485</v>
      </c>
    </row>
    <row r="3755" spans="1:31" x14ac:dyDescent="0.3">
      <c r="A3755">
        <v>2581500</v>
      </c>
      <c r="B3755">
        <v>1</v>
      </c>
      <c r="C3755" t="s">
        <v>80</v>
      </c>
      <c r="D3755" t="s">
        <v>83</v>
      </c>
      <c r="E3755" t="s">
        <v>171</v>
      </c>
      <c r="F3755" t="s">
        <v>10785</v>
      </c>
      <c r="G3755" t="s">
        <v>194</v>
      </c>
      <c r="H3755" t="s">
        <v>157</v>
      </c>
      <c r="I3755" t="s">
        <v>136</v>
      </c>
      <c r="J3755" t="s">
        <v>137</v>
      </c>
      <c r="K3755" t="s">
        <v>144</v>
      </c>
      <c r="L3755" t="s">
        <v>10786</v>
      </c>
      <c r="M3755" t="s">
        <v>10787</v>
      </c>
      <c r="N3755">
        <v>1.3925000000000001</v>
      </c>
      <c r="O3755">
        <v>0</v>
      </c>
      <c r="P3755">
        <v>86</v>
      </c>
      <c r="Q3755">
        <v>0</v>
      </c>
      <c r="R3755">
        <v>0</v>
      </c>
      <c r="S3755">
        <v>0</v>
      </c>
      <c r="T3755">
        <v>28</v>
      </c>
      <c r="U3755">
        <v>0</v>
      </c>
      <c r="V3755">
        <v>0</v>
      </c>
      <c r="W3755">
        <v>0</v>
      </c>
      <c r="X3755">
        <v>28.932945310468678</v>
      </c>
      <c r="Y3755">
        <v>0</v>
      </c>
      <c r="Z3755">
        <v>0</v>
      </c>
      <c r="AA3755">
        <v>0</v>
      </c>
      <c r="AB3755">
        <v>50.688265244132687</v>
      </c>
      <c r="AC3755">
        <v>0</v>
      </c>
      <c r="AD3755">
        <v>0</v>
      </c>
      <c r="AE3755">
        <v>79.621210554601362</v>
      </c>
    </row>
    <row r="3756" spans="1:31" x14ac:dyDescent="0.3">
      <c r="A3756">
        <v>2582101</v>
      </c>
      <c r="B3756">
        <v>1</v>
      </c>
      <c r="C3756" t="s">
        <v>80</v>
      </c>
      <c r="D3756" t="s">
        <v>93</v>
      </c>
      <c r="E3756" t="s">
        <v>155</v>
      </c>
      <c r="F3756" t="s">
        <v>10788</v>
      </c>
      <c r="G3756" t="s">
        <v>202</v>
      </c>
      <c r="H3756" t="s">
        <v>157</v>
      </c>
      <c r="I3756" t="s">
        <v>136</v>
      </c>
      <c r="J3756" t="s">
        <v>137</v>
      </c>
      <c r="K3756" t="s">
        <v>138</v>
      </c>
      <c r="L3756" t="s">
        <v>10789</v>
      </c>
      <c r="M3756" t="s">
        <v>10790</v>
      </c>
      <c r="N3756">
        <v>0.70361111099999996</v>
      </c>
      <c r="O3756">
        <v>0</v>
      </c>
      <c r="P3756">
        <v>21</v>
      </c>
      <c r="Q3756">
        <v>0</v>
      </c>
      <c r="R3756">
        <v>37</v>
      </c>
      <c r="S3756">
        <v>0</v>
      </c>
      <c r="T3756">
        <v>11</v>
      </c>
      <c r="U3756">
        <v>0</v>
      </c>
      <c r="V3756">
        <v>0</v>
      </c>
      <c r="W3756">
        <v>0</v>
      </c>
      <c r="X3756">
        <v>3.8698477709141255</v>
      </c>
      <c r="Y3756">
        <v>0</v>
      </c>
      <c r="Z3756">
        <v>32.423779577056102</v>
      </c>
      <c r="AA3756">
        <v>0</v>
      </c>
      <c r="AB3756">
        <v>3.5073584110200531</v>
      </c>
      <c r="AC3756">
        <v>0</v>
      </c>
      <c r="AD3756">
        <v>0</v>
      </c>
      <c r="AE3756">
        <v>39.800985758990279</v>
      </c>
    </row>
    <row r="3757" spans="1:31" x14ac:dyDescent="0.3">
      <c r="A3757">
        <v>2581437</v>
      </c>
      <c r="B3757">
        <v>1</v>
      </c>
      <c r="C3757" t="s">
        <v>81</v>
      </c>
      <c r="D3757" t="s">
        <v>113</v>
      </c>
      <c r="E3757" t="s">
        <v>184</v>
      </c>
      <c r="F3757" t="s">
        <v>10791</v>
      </c>
      <c r="G3757" t="s">
        <v>301</v>
      </c>
      <c r="H3757" t="s">
        <v>135</v>
      </c>
      <c r="I3757" t="s">
        <v>136</v>
      </c>
      <c r="J3757" t="s">
        <v>137</v>
      </c>
      <c r="K3757" t="s">
        <v>144</v>
      </c>
      <c r="L3757" t="s">
        <v>10792</v>
      </c>
      <c r="M3757" t="s">
        <v>10793</v>
      </c>
      <c r="N3757">
        <v>5.26</v>
      </c>
      <c r="O3757">
        <v>0</v>
      </c>
      <c r="P3757">
        <v>58</v>
      </c>
      <c r="Q3757">
        <v>0</v>
      </c>
      <c r="R3757">
        <v>29</v>
      </c>
      <c r="S3757">
        <v>0</v>
      </c>
      <c r="T3757">
        <v>2</v>
      </c>
      <c r="U3757">
        <v>0</v>
      </c>
      <c r="V3757">
        <v>0</v>
      </c>
      <c r="W3757">
        <v>0</v>
      </c>
      <c r="X3757">
        <v>49.239936721056836</v>
      </c>
      <c r="Y3757">
        <v>0</v>
      </c>
      <c r="Z3757">
        <v>79.468428709108167</v>
      </c>
      <c r="AA3757">
        <v>0</v>
      </c>
      <c r="AB3757">
        <v>1.2473056605800403</v>
      </c>
      <c r="AC3757">
        <v>0</v>
      </c>
      <c r="AD3757">
        <v>0</v>
      </c>
      <c r="AE3757">
        <v>129.95567109074506</v>
      </c>
    </row>
    <row r="3758" spans="1:31" x14ac:dyDescent="0.3">
      <c r="A3758">
        <v>2582078</v>
      </c>
      <c r="B3758">
        <v>1</v>
      </c>
      <c r="C3758" t="s">
        <v>80</v>
      </c>
      <c r="D3758" t="s">
        <v>83</v>
      </c>
      <c r="E3758" t="s">
        <v>132</v>
      </c>
      <c r="F3758" t="s">
        <v>10794</v>
      </c>
      <c r="G3758" t="s">
        <v>134</v>
      </c>
      <c r="H3758" t="s">
        <v>135</v>
      </c>
      <c r="I3758" t="s">
        <v>136</v>
      </c>
      <c r="J3758" t="s">
        <v>137</v>
      </c>
      <c r="K3758" t="s">
        <v>138</v>
      </c>
      <c r="L3758" t="s">
        <v>10795</v>
      </c>
      <c r="M3758" t="s">
        <v>10796</v>
      </c>
      <c r="N3758">
        <v>2.134166666</v>
      </c>
      <c r="O3758">
        <v>0</v>
      </c>
      <c r="P3758">
        <v>1400</v>
      </c>
      <c r="Q3758">
        <v>0</v>
      </c>
      <c r="R3758">
        <v>0</v>
      </c>
      <c r="S3758">
        <v>0</v>
      </c>
      <c r="T3758">
        <v>179</v>
      </c>
      <c r="U3758">
        <v>0</v>
      </c>
      <c r="V3758">
        <v>0</v>
      </c>
      <c r="W3758">
        <v>0</v>
      </c>
      <c r="X3758">
        <v>659.38402941108052</v>
      </c>
      <c r="Y3758">
        <v>0</v>
      </c>
      <c r="Z3758">
        <v>0</v>
      </c>
      <c r="AA3758">
        <v>0</v>
      </c>
      <c r="AB3758">
        <v>353.06724088812342</v>
      </c>
      <c r="AC3758">
        <v>0</v>
      </c>
      <c r="AD3758">
        <v>0</v>
      </c>
      <c r="AE3758">
        <v>1012.451270299204</v>
      </c>
    </row>
    <row r="3759" spans="1:31" x14ac:dyDescent="0.3">
      <c r="A3759">
        <v>2581414</v>
      </c>
      <c r="B3759">
        <v>1</v>
      </c>
      <c r="C3759" t="s">
        <v>80</v>
      </c>
      <c r="D3759" t="s">
        <v>95</v>
      </c>
      <c r="E3759" t="s">
        <v>175</v>
      </c>
      <c r="F3759" t="s">
        <v>10797</v>
      </c>
      <c r="G3759" t="s">
        <v>311</v>
      </c>
      <c r="H3759" t="s">
        <v>157</v>
      </c>
      <c r="I3759" t="s">
        <v>136</v>
      </c>
      <c r="J3759" t="s">
        <v>3</v>
      </c>
      <c r="K3759" t="s">
        <v>138</v>
      </c>
      <c r="L3759" t="s">
        <v>10798</v>
      </c>
      <c r="M3759" t="s">
        <v>10799</v>
      </c>
      <c r="N3759">
        <v>3.4175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13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18.673268085457291</v>
      </c>
      <c r="AC3759">
        <v>0</v>
      </c>
      <c r="AD3759">
        <v>0</v>
      </c>
      <c r="AE3759">
        <v>18.673268085457291</v>
      </c>
    </row>
    <row r="3760" spans="1:31" x14ac:dyDescent="0.3">
      <c r="A3760">
        <v>2581932</v>
      </c>
      <c r="B3760">
        <v>1</v>
      </c>
      <c r="C3760" t="s">
        <v>80</v>
      </c>
      <c r="D3760" t="s">
        <v>104</v>
      </c>
      <c r="E3760" t="s">
        <v>141</v>
      </c>
      <c r="F3760" t="s">
        <v>7090</v>
      </c>
      <c r="G3760" t="s">
        <v>134</v>
      </c>
      <c r="H3760" t="s">
        <v>135</v>
      </c>
      <c r="I3760" t="s">
        <v>136</v>
      </c>
      <c r="J3760" t="s">
        <v>137</v>
      </c>
      <c r="K3760" t="s">
        <v>138</v>
      </c>
      <c r="L3760" t="s">
        <v>10800</v>
      </c>
      <c r="M3760" t="s">
        <v>10801</v>
      </c>
      <c r="N3760">
        <v>2.7652777770000001</v>
      </c>
      <c r="O3760">
        <v>19</v>
      </c>
      <c r="P3760">
        <v>5626</v>
      </c>
      <c r="Q3760">
        <v>68</v>
      </c>
      <c r="R3760">
        <v>347</v>
      </c>
      <c r="S3760">
        <v>49</v>
      </c>
      <c r="T3760">
        <v>650</v>
      </c>
      <c r="U3760">
        <v>31</v>
      </c>
      <c r="V3760">
        <v>3</v>
      </c>
      <c r="W3760">
        <v>15.050209505770589</v>
      </c>
      <c r="X3760">
        <v>2880.4767537589591</v>
      </c>
      <c r="Y3760">
        <v>100.56664557364911</v>
      </c>
      <c r="Z3760">
        <v>376.09024156821005</v>
      </c>
      <c r="AA3760">
        <v>662.26644232956232</v>
      </c>
      <c r="AB3760">
        <v>1447.5481027311662</v>
      </c>
      <c r="AC3760">
        <v>23914.68392134221</v>
      </c>
      <c r="AD3760">
        <v>94.506561918874581</v>
      </c>
      <c r="AE3760">
        <v>29491.188878728404</v>
      </c>
    </row>
    <row r="3761" spans="1:31" x14ac:dyDescent="0.3">
      <c r="A3761">
        <v>2581955</v>
      </c>
      <c r="B3761">
        <v>1</v>
      </c>
      <c r="C3761" t="s">
        <v>81</v>
      </c>
      <c r="D3761" t="s">
        <v>115</v>
      </c>
      <c r="E3761" t="s">
        <v>155</v>
      </c>
      <c r="F3761" t="s">
        <v>10802</v>
      </c>
      <c r="G3761" t="s">
        <v>206</v>
      </c>
      <c r="H3761" t="s">
        <v>157</v>
      </c>
      <c r="I3761" t="s">
        <v>136</v>
      </c>
      <c r="J3761" t="s">
        <v>137</v>
      </c>
      <c r="K3761" t="s">
        <v>138</v>
      </c>
      <c r="L3761" t="s">
        <v>10803</v>
      </c>
      <c r="M3761" t="s">
        <v>10804</v>
      </c>
      <c r="N3761">
        <v>2.7116666660000002</v>
      </c>
      <c r="O3761">
        <v>0</v>
      </c>
      <c r="P3761">
        <v>15</v>
      </c>
      <c r="Q3761">
        <v>0</v>
      </c>
      <c r="R3761">
        <v>20</v>
      </c>
      <c r="S3761">
        <v>0</v>
      </c>
      <c r="T3761">
        <v>1</v>
      </c>
      <c r="U3761">
        <v>0</v>
      </c>
      <c r="V3761">
        <v>0</v>
      </c>
      <c r="W3761">
        <v>0</v>
      </c>
      <c r="X3761">
        <v>4.6237744797247249</v>
      </c>
      <c r="Y3761">
        <v>0</v>
      </c>
      <c r="Z3761">
        <v>76.098855797246628</v>
      </c>
      <c r="AA3761">
        <v>0</v>
      </c>
      <c r="AB3761">
        <v>5.609905097617041</v>
      </c>
      <c r="AC3761">
        <v>0</v>
      </c>
      <c r="AD3761">
        <v>0</v>
      </c>
      <c r="AE3761">
        <v>86.332535374588403</v>
      </c>
    </row>
    <row r="3762" spans="1:31" x14ac:dyDescent="0.3">
      <c r="A3762">
        <v>2581560</v>
      </c>
      <c r="B3762">
        <v>1</v>
      </c>
      <c r="C3762" t="s">
        <v>81</v>
      </c>
      <c r="D3762" t="s">
        <v>119</v>
      </c>
      <c r="E3762" t="s">
        <v>184</v>
      </c>
      <c r="F3762" t="s">
        <v>10805</v>
      </c>
      <c r="G3762" t="s">
        <v>301</v>
      </c>
      <c r="H3762" t="s">
        <v>135</v>
      </c>
      <c r="I3762" t="s">
        <v>136</v>
      </c>
      <c r="J3762" t="s">
        <v>137</v>
      </c>
      <c r="K3762" t="s">
        <v>144</v>
      </c>
      <c r="L3762" t="s">
        <v>10806</v>
      </c>
      <c r="M3762" t="s">
        <v>10807</v>
      </c>
      <c r="N3762">
        <v>6.6552777770000002</v>
      </c>
      <c r="O3762">
        <v>0</v>
      </c>
      <c r="P3762">
        <v>89</v>
      </c>
      <c r="Q3762">
        <v>1</v>
      </c>
      <c r="R3762">
        <v>2</v>
      </c>
      <c r="S3762">
        <v>3</v>
      </c>
      <c r="T3762">
        <v>3</v>
      </c>
      <c r="U3762">
        <v>0</v>
      </c>
      <c r="V3762">
        <v>0</v>
      </c>
      <c r="W3762">
        <v>0</v>
      </c>
      <c r="X3762">
        <v>110.31592054854528</v>
      </c>
      <c r="Y3762">
        <v>38.986657589807471</v>
      </c>
      <c r="Z3762">
        <v>71.964220554993048</v>
      </c>
      <c r="AA3762">
        <v>290.56595473827048</v>
      </c>
      <c r="AB3762">
        <v>17.116109600055275</v>
      </c>
      <c r="AC3762">
        <v>0</v>
      </c>
      <c r="AD3762">
        <v>0</v>
      </c>
      <c r="AE3762">
        <v>528.94886303167152</v>
      </c>
    </row>
    <row r="3763" spans="1:31" x14ac:dyDescent="0.3">
      <c r="A3763">
        <v>2581583</v>
      </c>
      <c r="B3763">
        <v>1</v>
      </c>
      <c r="C3763" t="s">
        <v>81</v>
      </c>
      <c r="D3763" t="s">
        <v>112</v>
      </c>
      <c r="E3763" t="s">
        <v>171</v>
      </c>
      <c r="F3763" t="s">
        <v>10808</v>
      </c>
      <c r="G3763" t="s">
        <v>190</v>
      </c>
      <c r="H3763" t="s">
        <v>157</v>
      </c>
      <c r="I3763" t="s">
        <v>136</v>
      </c>
      <c r="J3763" t="s">
        <v>137</v>
      </c>
      <c r="K3763" t="s">
        <v>138</v>
      </c>
      <c r="L3763" t="s">
        <v>10809</v>
      </c>
      <c r="M3763" t="s">
        <v>10810</v>
      </c>
      <c r="N3763">
        <v>1.333611111</v>
      </c>
      <c r="O3763">
        <v>0</v>
      </c>
      <c r="P3763">
        <v>87</v>
      </c>
      <c r="Q3763">
        <v>0</v>
      </c>
      <c r="R3763">
        <v>1</v>
      </c>
      <c r="S3763">
        <v>0</v>
      </c>
      <c r="T3763">
        <v>8</v>
      </c>
      <c r="U3763">
        <v>0</v>
      </c>
      <c r="V3763">
        <v>0</v>
      </c>
      <c r="W3763">
        <v>0</v>
      </c>
      <c r="X3763">
        <v>22.775080636080887</v>
      </c>
      <c r="Y3763">
        <v>0</v>
      </c>
      <c r="Z3763">
        <v>0.13475545744200668</v>
      </c>
      <c r="AA3763">
        <v>0</v>
      </c>
      <c r="AB3763">
        <v>17.015429010026878</v>
      </c>
      <c r="AC3763">
        <v>0</v>
      </c>
      <c r="AD3763">
        <v>0</v>
      </c>
      <c r="AE3763">
        <v>39.925265103549776</v>
      </c>
    </row>
    <row r="3764" spans="1:31" x14ac:dyDescent="0.3">
      <c r="A3764">
        <v>2593362</v>
      </c>
      <c r="B3764">
        <v>1</v>
      </c>
      <c r="C3764" t="s">
        <v>81</v>
      </c>
      <c r="D3764" t="s">
        <v>126</v>
      </c>
      <c r="E3764" t="s">
        <v>147</v>
      </c>
      <c r="F3764" t="s">
        <v>10811</v>
      </c>
      <c r="G3764" t="s">
        <v>134</v>
      </c>
      <c r="H3764" t="s">
        <v>135</v>
      </c>
      <c r="I3764" t="s">
        <v>136</v>
      </c>
      <c r="J3764" t="s">
        <v>137</v>
      </c>
      <c r="K3764" t="s">
        <v>138</v>
      </c>
      <c r="L3764" t="s">
        <v>10812</v>
      </c>
      <c r="M3764" t="s">
        <v>10813</v>
      </c>
      <c r="N3764">
        <v>1.311666666</v>
      </c>
      <c r="O3764">
        <v>3</v>
      </c>
      <c r="P3764">
        <v>651</v>
      </c>
      <c r="Q3764">
        <v>23</v>
      </c>
      <c r="R3764">
        <v>199</v>
      </c>
      <c r="S3764">
        <v>5</v>
      </c>
      <c r="T3764">
        <v>47</v>
      </c>
      <c r="U3764">
        <v>0</v>
      </c>
      <c r="V3764">
        <v>0</v>
      </c>
      <c r="W3764">
        <v>0.86369965920000003</v>
      </c>
      <c r="X3764">
        <v>86.022463552105336</v>
      </c>
      <c r="Y3764">
        <v>241.27083953608928</v>
      </c>
      <c r="Z3764">
        <v>96.806904335556325</v>
      </c>
      <c r="AA3764">
        <v>47.375690497574354</v>
      </c>
      <c r="AB3764">
        <v>22.451331323258255</v>
      </c>
      <c r="AC3764">
        <v>0</v>
      </c>
      <c r="AD3764">
        <v>0</v>
      </c>
      <c r="AE3764">
        <v>494.79092890378354</v>
      </c>
    </row>
    <row r="3765" spans="1:31" x14ac:dyDescent="0.3">
      <c r="A3765">
        <v>2582124</v>
      </c>
      <c r="B3765">
        <v>1</v>
      </c>
      <c r="C3765" t="s">
        <v>80</v>
      </c>
      <c r="D3765" t="s">
        <v>82</v>
      </c>
      <c r="E3765" t="s">
        <v>166</v>
      </c>
      <c r="F3765" t="s">
        <v>10814</v>
      </c>
      <c r="G3765" t="s">
        <v>198</v>
      </c>
      <c r="H3765" t="s">
        <v>157</v>
      </c>
      <c r="I3765" t="s">
        <v>136</v>
      </c>
      <c r="J3765" t="s">
        <v>137</v>
      </c>
      <c r="K3765" t="s">
        <v>138</v>
      </c>
      <c r="L3765" t="s">
        <v>10815</v>
      </c>
      <c r="M3765" t="s">
        <v>10816</v>
      </c>
      <c r="N3765">
        <v>1.565555555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1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34.553551248728922</v>
      </c>
      <c r="AC3765">
        <v>0</v>
      </c>
      <c r="AD3765">
        <v>0</v>
      </c>
      <c r="AE3765">
        <v>34.553551248728922</v>
      </c>
    </row>
    <row r="3766" spans="1:31" x14ac:dyDescent="0.3">
      <c r="A3766">
        <v>2581869</v>
      </c>
      <c r="B3766">
        <v>1</v>
      </c>
      <c r="C3766" t="s">
        <v>80</v>
      </c>
      <c r="D3766" t="s">
        <v>103</v>
      </c>
      <c r="E3766" t="s">
        <v>132</v>
      </c>
      <c r="F3766" t="s">
        <v>10817</v>
      </c>
      <c r="G3766" t="s">
        <v>134</v>
      </c>
      <c r="H3766" t="s">
        <v>135</v>
      </c>
      <c r="I3766" t="s">
        <v>136</v>
      </c>
      <c r="J3766" t="s">
        <v>137</v>
      </c>
      <c r="K3766" t="s">
        <v>138</v>
      </c>
      <c r="L3766" t="s">
        <v>10818</v>
      </c>
      <c r="M3766" t="s">
        <v>10819</v>
      </c>
      <c r="N3766">
        <v>0.450555555</v>
      </c>
      <c r="O3766">
        <v>1</v>
      </c>
      <c r="P3766">
        <v>1709</v>
      </c>
      <c r="Q3766">
        <v>37</v>
      </c>
      <c r="R3766">
        <v>184</v>
      </c>
      <c r="S3766">
        <v>19</v>
      </c>
      <c r="T3766">
        <v>223</v>
      </c>
      <c r="U3766">
        <v>1</v>
      </c>
      <c r="V3766">
        <v>1</v>
      </c>
      <c r="W3766">
        <v>4.4453332659750003E-2</v>
      </c>
      <c r="X3766">
        <v>188.07004371754718</v>
      </c>
      <c r="Y3766">
        <v>93.140069699640009</v>
      </c>
      <c r="Z3766">
        <v>239.672327082664</v>
      </c>
      <c r="AA3766">
        <v>68.687987902964991</v>
      </c>
      <c r="AB3766">
        <v>197.61686378091858</v>
      </c>
      <c r="AC3766">
        <v>95.580731376812494</v>
      </c>
      <c r="AD3766">
        <v>3.8518265000739698</v>
      </c>
      <c r="AE3766">
        <v>886.6643033932811</v>
      </c>
    </row>
    <row r="3767" spans="1:31" x14ac:dyDescent="0.3">
      <c r="A3767">
        <v>2581477</v>
      </c>
      <c r="B3767">
        <v>1</v>
      </c>
      <c r="C3767" t="s">
        <v>80</v>
      </c>
      <c r="D3767" t="s">
        <v>93</v>
      </c>
      <c r="E3767" t="s">
        <v>155</v>
      </c>
      <c r="F3767" t="s">
        <v>10820</v>
      </c>
      <c r="G3767" t="s">
        <v>301</v>
      </c>
      <c r="H3767" t="s">
        <v>157</v>
      </c>
      <c r="I3767" t="s">
        <v>136</v>
      </c>
      <c r="J3767" t="s">
        <v>137</v>
      </c>
      <c r="K3767" t="s">
        <v>144</v>
      </c>
      <c r="L3767" t="s">
        <v>10821</v>
      </c>
      <c r="M3767" t="s">
        <v>10822</v>
      </c>
      <c r="N3767">
        <v>5.9713888879999999</v>
      </c>
      <c r="O3767">
        <v>0</v>
      </c>
      <c r="P3767">
        <v>682</v>
      </c>
      <c r="Q3767">
        <v>0</v>
      </c>
      <c r="R3767">
        <v>0</v>
      </c>
      <c r="S3767">
        <v>0</v>
      </c>
      <c r="T3767">
        <v>31</v>
      </c>
      <c r="U3767">
        <v>0</v>
      </c>
      <c r="V3767">
        <v>0</v>
      </c>
      <c r="W3767">
        <v>0</v>
      </c>
      <c r="X3767">
        <v>726.31819561285511</v>
      </c>
      <c r="Y3767">
        <v>0</v>
      </c>
      <c r="Z3767">
        <v>0</v>
      </c>
      <c r="AA3767">
        <v>0</v>
      </c>
      <c r="AB3767">
        <v>253.24596869458287</v>
      </c>
      <c r="AC3767">
        <v>0</v>
      </c>
      <c r="AD3767">
        <v>0</v>
      </c>
      <c r="AE3767">
        <v>979.56416430743798</v>
      </c>
    </row>
    <row r="3768" spans="1:31" x14ac:dyDescent="0.3">
      <c r="A3768">
        <v>2582015</v>
      </c>
      <c r="B3768">
        <v>1</v>
      </c>
      <c r="C3768" t="s">
        <v>80</v>
      </c>
      <c r="D3768" t="s">
        <v>102</v>
      </c>
      <c r="E3768" t="s">
        <v>155</v>
      </c>
      <c r="F3768" t="s">
        <v>10823</v>
      </c>
      <c r="G3768" t="s">
        <v>202</v>
      </c>
      <c r="H3768" t="s">
        <v>157</v>
      </c>
      <c r="I3768" t="s">
        <v>136</v>
      </c>
      <c r="J3768" t="s">
        <v>137</v>
      </c>
      <c r="K3768" t="s">
        <v>138</v>
      </c>
      <c r="L3768" t="s">
        <v>10824</v>
      </c>
      <c r="M3768" t="s">
        <v>10825</v>
      </c>
      <c r="N3768">
        <v>0.61</v>
      </c>
      <c r="O3768">
        <v>0</v>
      </c>
      <c r="P3768">
        <v>13</v>
      </c>
      <c r="Q3768">
        <v>0</v>
      </c>
      <c r="R3768">
        <v>0</v>
      </c>
      <c r="S3768">
        <v>0</v>
      </c>
      <c r="T3768">
        <v>6</v>
      </c>
      <c r="U3768">
        <v>0</v>
      </c>
      <c r="V3768">
        <v>0</v>
      </c>
      <c r="W3768">
        <v>0</v>
      </c>
      <c r="X3768">
        <v>8.0938289456614783</v>
      </c>
      <c r="Y3768">
        <v>0</v>
      </c>
      <c r="Z3768">
        <v>0</v>
      </c>
      <c r="AA3768">
        <v>0</v>
      </c>
      <c r="AB3768">
        <v>6.83870058528196</v>
      </c>
      <c r="AC3768">
        <v>0</v>
      </c>
      <c r="AD3768">
        <v>0</v>
      </c>
      <c r="AE3768">
        <v>14.932529530943437</v>
      </c>
    </row>
    <row r="3769" spans="1:31" x14ac:dyDescent="0.3">
      <c r="A3769">
        <v>2582164</v>
      </c>
      <c r="B3769">
        <v>1</v>
      </c>
      <c r="C3769" t="s">
        <v>81</v>
      </c>
      <c r="D3769" t="s">
        <v>123</v>
      </c>
      <c r="E3769" t="s">
        <v>184</v>
      </c>
      <c r="F3769" t="s">
        <v>10826</v>
      </c>
      <c r="G3769" t="s">
        <v>134</v>
      </c>
      <c r="H3769" t="s">
        <v>135</v>
      </c>
      <c r="I3769" t="s">
        <v>136</v>
      </c>
      <c r="J3769" t="s">
        <v>137</v>
      </c>
      <c r="K3769" t="s">
        <v>138</v>
      </c>
      <c r="L3769" t="s">
        <v>10827</v>
      </c>
      <c r="M3769" t="s">
        <v>10828</v>
      </c>
      <c r="N3769">
        <v>2.0383333330000002</v>
      </c>
      <c r="O3769">
        <v>14</v>
      </c>
      <c r="P3769">
        <v>688</v>
      </c>
      <c r="Q3769">
        <v>37</v>
      </c>
      <c r="R3769">
        <v>92</v>
      </c>
      <c r="S3769">
        <v>12</v>
      </c>
      <c r="T3769">
        <v>98</v>
      </c>
      <c r="U3769">
        <v>1</v>
      </c>
      <c r="V3769">
        <v>0</v>
      </c>
      <c r="W3769">
        <v>5.8723834473983034</v>
      </c>
      <c r="X3769">
        <v>196.006187791966</v>
      </c>
      <c r="Y3769">
        <v>133.28556719416335</v>
      </c>
      <c r="Z3769">
        <v>165.10985834411812</v>
      </c>
      <c r="AA3769">
        <v>46.062563958312865</v>
      </c>
      <c r="AB3769">
        <v>56.360524195919616</v>
      </c>
      <c r="AC3769">
        <v>25.531163518573052</v>
      </c>
      <c r="AD3769">
        <v>0</v>
      </c>
      <c r="AE3769">
        <v>628.22824845045147</v>
      </c>
    </row>
    <row r="3770" spans="1:31" x14ac:dyDescent="0.3">
      <c r="A3770">
        <v>2581374</v>
      </c>
      <c r="B3770">
        <v>1</v>
      </c>
      <c r="C3770" t="s">
        <v>80</v>
      </c>
      <c r="D3770" t="s">
        <v>106</v>
      </c>
      <c r="E3770" t="s">
        <v>147</v>
      </c>
      <c r="F3770" t="s">
        <v>10829</v>
      </c>
      <c r="G3770" t="s">
        <v>134</v>
      </c>
      <c r="H3770" t="s">
        <v>135</v>
      </c>
      <c r="I3770" t="s">
        <v>136</v>
      </c>
      <c r="J3770" t="s">
        <v>137</v>
      </c>
      <c r="K3770" t="s">
        <v>138</v>
      </c>
      <c r="L3770" t="s">
        <v>10830</v>
      </c>
      <c r="M3770" t="s">
        <v>10831</v>
      </c>
      <c r="N3770">
        <v>0.30833333299999999</v>
      </c>
      <c r="O3770">
        <v>0</v>
      </c>
      <c r="P3770">
        <v>87</v>
      </c>
      <c r="Q3770">
        <v>12</v>
      </c>
      <c r="R3770">
        <v>16</v>
      </c>
      <c r="S3770">
        <v>2</v>
      </c>
      <c r="T3770">
        <v>15</v>
      </c>
      <c r="U3770">
        <v>1</v>
      </c>
      <c r="V3770">
        <v>0</v>
      </c>
      <c r="W3770">
        <v>0</v>
      </c>
      <c r="X3770">
        <v>5.0803946047022492</v>
      </c>
      <c r="Y3770">
        <v>22.419278533971703</v>
      </c>
      <c r="Z3770">
        <v>16.074471717522048</v>
      </c>
      <c r="AA3770">
        <v>2.4770458135500006E-2</v>
      </c>
      <c r="AB3770">
        <v>6.2558445186016254</v>
      </c>
      <c r="AC3770">
        <v>6.3111490786659008</v>
      </c>
      <c r="AD3770">
        <v>0</v>
      </c>
      <c r="AE3770">
        <v>56.165908911599026</v>
      </c>
    </row>
    <row r="3771" spans="1:31" x14ac:dyDescent="0.3">
      <c r="A3771">
        <v>2581915</v>
      </c>
      <c r="B3771">
        <v>1</v>
      </c>
      <c r="C3771" t="s">
        <v>81</v>
      </c>
      <c r="D3771" t="s">
        <v>121</v>
      </c>
      <c r="E3771" t="s">
        <v>184</v>
      </c>
      <c r="F3771" t="s">
        <v>1099</v>
      </c>
      <c r="G3771" t="s">
        <v>149</v>
      </c>
      <c r="H3771" t="s">
        <v>135</v>
      </c>
      <c r="I3771" t="s">
        <v>136</v>
      </c>
      <c r="J3771" t="s">
        <v>137</v>
      </c>
      <c r="K3771" t="s">
        <v>138</v>
      </c>
      <c r="L3771" t="s">
        <v>10832</v>
      </c>
      <c r="M3771" t="s">
        <v>10833</v>
      </c>
      <c r="N3771">
        <v>4.5774999999999997</v>
      </c>
      <c r="O3771">
        <v>0</v>
      </c>
      <c r="P3771">
        <v>223</v>
      </c>
      <c r="Q3771">
        <v>0</v>
      </c>
      <c r="R3771">
        <v>6</v>
      </c>
      <c r="S3771">
        <v>0</v>
      </c>
      <c r="T3771">
        <v>4</v>
      </c>
      <c r="U3771">
        <v>0</v>
      </c>
      <c r="V3771">
        <v>0</v>
      </c>
      <c r="W3771">
        <v>0</v>
      </c>
      <c r="X3771">
        <v>114.17669930293219</v>
      </c>
      <c r="Y3771">
        <v>0</v>
      </c>
      <c r="Z3771">
        <v>14.940552093462843</v>
      </c>
      <c r="AA3771">
        <v>0</v>
      </c>
      <c r="AB3771">
        <v>14.605321002297645</v>
      </c>
      <c r="AC3771">
        <v>0</v>
      </c>
      <c r="AD3771">
        <v>0</v>
      </c>
      <c r="AE3771">
        <v>143.72257239869268</v>
      </c>
    </row>
    <row r="3772" spans="1:31" x14ac:dyDescent="0.3">
      <c r="A3772">
        <v>2581354</v>
      </c>
      <c r="B3772">
        <v>1</v>
      </c>
      <c r="C3772" t="s">
        <v>81</v>
      </c>
      <c r="D3772" t="s">
        <v>121</v>
      </c>
      <c r="E3772" t="s">
        <v>147</v>
      </c>
      <c r="F3772" t="s">
        <v>746</v>
      </c>
      <c r="G3772" t="s">
        <v>134</v>
      </c>
      <c r="H3772" t="s">
        <v>135</v>
      </c>
      <c r="I3772" t="s">
        <v>136</v>
      </c>
      <c r="J3772" t="s">
        <v>137</v>
      </c>
      <c r="K3772" t="s">
        <v>138</v>
      </c>
      <c r="L3772" t="s">
        <v>10834</v>
      </c>
      <c r="M3772" t="s">
        <v>10835</v>
      </c>
      <c r="N3772">
        <v>0.814722222</v>
      </c>
      <c r="O3772">
        <v>4</v>
      </c>
      <c r="P3772">
        <v>719</v>
      </c>
      <c r="Q3772">
        <v>0</v>
      </c>
      <c r="R3772">
        <v>12</v>
      </c>
      <c r="S3772">
        <v>0</v>
      </c>
      <c r="T3772">
        <v>48</v>
      </c>
      <c r="U3772">
        <v>0</v>
      </c>
      <c r="V3772">
        <v>0</v>
      </c>
      <c r="W3772">
        <v>0.45894176224000005</v>
      </c>
      <c r="X3772">
        <v>49.095633999696439</v>
      </c>
      <c r="Y3772">
        <v>0</v>
      </c>
      <c r="Z3772">
        <v>0.90524710026348421</v>
      </c>
      <c r="AA3772">
        <v>0</v>
      </c>
      <c r="AB3772">
        <v>6.6131051356421118</v>
      </c>
      <c r="AC3772">
        <v>0</v>
      </c>
      <c r="AD3772">
        <v>0</v>
      </c>
      <c r="AE3772">
        <v>57.072927997842044</v>
      </c>
    </row>
    <row r="3773" spans="1:31" x14ac:dyDescent="0.3">
      <c r="A3773">
        <v>2581852</v>
      </c>
      <c r="B3773">
        <v>1</v>
      </c>
      <c r="C3773" t="s">
        <v>80</v>
      </c>
      <c r="D3773" t="s">
        <v>101</v>
      </c>
      <c r="E3773" t="s">
        <v>171</v>
      </c>
      <c r="F3773" t="s">
        <v>10836</v>
      </c>
      <c r="G3773" t="s">
        <v>202</v>
      </c>
      <c r="H3773" t="s">
        <v>157</v>
      </c>
      <c r="I3773" t="s">
        <v>136</v>
      </c>
      <c r="J3773" t="s">
        <v>137</v>
      </c>
      <c r="K3773" t="s">
        <v>138</v>
      </c>
      <c r="L3773" t="s">
        <v>10837</v>
      </c>
      <c r="M3773" t="s">
        <v>10838</v>
      </c>
      <c r="N3773">
        <v>0.90638888799999995</v>
      </c>
      <c r="O3773">
        <v>0</v>
      </c>
      <c r="P3773">
        <v>123</v>
      </c>
      <c r="Q3773">
        <v>0</v>
      </c>
      <c r="R3773">
        <v>0</v>
      </c>
      <c r="S3773">
        <v>0</v>
      </c>
      <c r="T3773">
        <v>8</v>
      </c>
      <c r="U3773">
        <v>0</v>
      </c>
      <c r="V3773">
        <v>0</v>
      </c>
      <c r="W3773">
        <v>0</v>
      </c>
      <c r="X3773">
        <v>17.256271245412453</v>
      </c>
      <c r="Y3773">
        <v>0</v>
      </c>
      <c r="Z3773">
        <v>0</v>
      </c>
      <c r="AA3773">
        <v>0</v>
      </c>
      <c r="AB3773">
        <v>29.040339279011821</v>
      </c>
      <c r="AC3773">
        <v>0</v>
      </c>
      <c r="AD3773">
        <v>0</v>
      </c>
      <c r="AE3773">
        <v>46.296610524424274</v>
      </c>
    </row>
    <row r="3774" spans="1:31" x14ac:dyDescent="0.3">
      <c r="A3774">
        <v>2581709</v>
      </c>
      <c r="B3774">
        <v>1</v>
      </c>
      <c r="C3774" t="s">
        <v>81</v>
      </c>
      <c r="D3774" t="s">
        <v>114</v>
      </c>
      <c r="E3774" t="s">
        <v>141</v>
      </c>
      <c r="F3774" t="s">
        <v>1412</v>
      </c>
      <c r="G3774" t="s">
        <v>134</v>
      </c>
      <c r="H3774" t="s">
        <v>135</v>
      </c>
      <c r="I3774" t="s">
        <v>136</v>
      </c>
      <c r="J3774" t="s">
        <v>137</v>
      </c>
      <c r="K3774" t="s">
        <v>138</v>
      </c>
      <c r="L3774" t="s">
        <v>10839</v>
      </c>
      <c r="M3774" t="s">
        <v>10840</v>
      </c>
      <c r="N3774">
        <v>0.59944444399999997</v>
      </c>
      <c r="O3774">
        <v>20</v>
      </c>
      <c r="P3774">
        <v>5832</v>
      </c>
      <c r="Q3774">
        <v>9</v>
      </c>
      <c r="R3774">
        <v>307</v>
      </c>
      <c r="S3774">
        <v>20</v>
      </c>
      <c r="T3774">
        <v>480</v>
      </c>
      <c r="U3774">
        <v>0</v>
      </c>
      <c r="V3774">
        <v>0</v>
      </c>
      <c r="W3774">
        <v>2.2920606502431737</v>
      </c>
      <c r="X3774">
        <v>333.89899082311467</v>
      </c>
      <c r="Y3774">
        <v>11.401121055893487</v>
      </c>
      <c r="Z3774">
        <v>76.640359390832486</v>
      </c>
      <c r="AA3774">
        <v>33.719891872092141</v>
      </c>
      <c r="AB3774">
        <v>123.91356234252451</v>
      </c>
      <c r="AC3774">
        <v>0</v>
      </c>
      <c r="AD3774">
        <v>0</v>
      </c>
      <c r="AE3774">
        <v>581.86598613470051</v>
      </c>
    </row>
    <row r="3775" spans="1:31" x14ac:dyDescent="0.3">
      <c r="A3775">
        <v>2581683</v>
      </c>
      <c r="B3775">
        <v>1</v>
      </c>
      <c r="C3775" t="s">
        <v>80</v>
      </c>
      <c r="D3775" t="s">
        <v>98</v>
      </c>
      <c r="E3775" t="s">
        <v>147</v>
      </c>
      <c r="F3775" t="s">
        <v>10841</v>
      </c>
      <c r="G3775" t="s">
        <v>134</v>
      </c>
      <c r="H3775" t="s">
        <v>135</v>
      </c>
      <c r="I3775" t="s">
        <v>136</v>
      </c>
      <c r="J3775" t="s">
        <v>137</v>
      </c>
      <c r="K3775" t="s">
        <v>138</v>
      </c>
      <c r="L3775" t="s">
        <v>10842</v>
      </c>
      <c r="M3775" t="s">
        <v>10843</v>
      </c>
      <c r="N3775">
        <v>0.454166666</v>
      </c>
      <c r="O3775">
        <v>0</v>
      </c>
      <c r="P3775">
        <v>1278</v>
      </c>
      <c r="Q3775">
        <v>2</v>
      </c>
      <c r="R3775">
        <v>198</v>
      </c>
      <c r="S3775">
        <v>7</v>
      </c>
      <c r="T3775">
        <v>362</v>
      </c>
      <c r="U3775">
        <v>0</v>
      </c>
      <c r="V3775">
        <v>0</v>
      </c>
      <c r="W3775">
        <v>0</v>
      </c>
      <c r="X3775">
        <v>65.128346165002228</v>
      </c>
      <c r="Y3775">
        <v>1.2792439881068285</v>
      </c>
      <c r="Z3775">
        <v>30.913393717729114</v>
      </c>
      <c r="AA3775">
        <v>7.398884570959174</v>
      </c>
      <c r="AB3775">
        <v>93.243836586382443</v>
      </c>
      <c r="AC3775">
        <v>0</v>
      </c>
      <c r="AD3775">
        <v>0</v>
      </c>
      <c r="AE3775">
        <v>197.96370502817979</v>
      </c>
    </row>
    <row r="3776" spans="1:31" x14ac:dyDescent="0.3">
      <c r="A3776">
        <v>2581975</v>
      </c>
      <c r="B3776">
        <v>1</v>
      </c>
      <c r="C3776" t="s">
        <v>81</v>
      </c>
      <c r="D3776" t="s">
        <v>121</v>
      </c>
      <c r="E3776" t="s">
        <v>184</v>
      </c>
      <c r="F3776" t="s">
        <v>10844</v>
      </c>
      <c r="G3776" t="s">
        <v>149</v>
      </c>
      <c r="H3776" t="s">
        <v>135</v>
      </c>
      <c r="I3776" t="s">
        <v>136</v>
      </c>
      <c r="J3776" t="s">
        <v>137</v>
      </c>
      <c r="K3776" t="s">
        <v>138</v>
      </c>
      <c r="L3776" t="s">
        <v>10845</v>
      </c>
      <c r="M3776" t="s">
        <v>10846</v>
      </c>
      <c r="N3776">
        <v>6.738888888</v>
      </c>
      <c r="O3776">
        <v>0</v>
      </c>
      <c r="P3776">
        <v>0</v>
      </c>
      <c r="Q3776">
        <v>1</v>
      </c>
      <c r="R3776">
        <v>0</v>
      </c>
      <c r="S3776">
        <v>2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2.7914172802400001</v>
      </c>
      <c r="Z3776">
        <v>0</v>
      </c>
      <c r="AA3776">
        <v>31.325317039835358</v>
      </c>
      <c r="AB3776">
        <v>0</v>
      </c>
      <c r="AC3776">
        <v>0</v>
      </c>
      <c r="AD3776">
        <v>0</v>
      </c>
      <c r="AE3776">
        <v>34.116734320075359</v>
      </c>
    </row>
    <row r="3777" spans="1:31" x14ac:dyDescent="0.3">
      <c r="A3777">
        <v>2581703</v>
      </c>
      <c r="B3777">
        <v>1</v>
      </c>
      <c r="C3777" t="s">
        <v>80</v>
      </c>
      <c r="D3777" t="s">
        <v>104</v>
      </c>
      <c r="E3777" t="s">
        <v>147</v>
      </c>
      <c r="F3777" t="s">
        <v>7668</v>
      </c>
      <c r="G3777" t="s">
        <v>134</v>
      </c>
      <c r="H3777" t="s">
        <v>135</v>
      </c>
      <c r="I3777" t="s">
        <v>136</v>
      </c>
      <c r="J3777" t="s">
        <v>137</v>
      </c>
      <c r="K3777" t="s">
        <v>138</v>
      </c>
      <c r="L3777" t="s">
        <v>10847</v>
      </c>
      <c r="M3777" t="s">
        <v>10848</v>
      </c>
      <c r="N3777">
        <v>1.6144444440000001</v>
      </c>
      <c r="O3777">
        <v>0</v>
      </c>
      <c r="P3777">
        <v>0</v>
      </c>
      <c r="Q3777">
        <v>8</v>
      </c>
      <c r="R3777">
        <v>0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0</v>
      </c>
      <c r="Y3777">
        <v>164.87237845178328</v>
      </c>
      <c r="Z3777">
        <v>0</v>
      </c>
      <c r="AA3777">
        <v>0</v>
      </c>
      <c r="AB3777">
        <v>0</v>
      </c>
      <c r="AC3777">
        <v>341.6110835825142</v>
      </c>
      <c r="AD3777">
        <v>0</v>
      </c>
      <c r="AE3777">
        <v>506.48346203429747</v>
      </c>
    </row>
    <row r="3778" spans="1:31" x14ac:dyDescent="0.3">
      <c r="A3778">
        <v>2582081</v>
      </c>
      <c r="B3778">
        <v>1</v>
      </c>
      <c r="C3778" t="s">
        <v>80</v>
      </c>
      <c r="D3778" t="s">
        <v>93</v>
      </c>
      <c r="E3778" t="s">
        <v>155</v>
      </c>
      <c r="F3778" t="s">
        <v>10849</v>
      </c>
      <c r="G3778" t="s">
        <v>206</v>
      </c>
      <c r="H3778" t="s">
        <v>157</v>
      </c>
      <c r="I3778" t="s">
        <v>136</v>
      </c>
      <c r="J3778" t="s">
        <v>137</v>
      </c>
      <c r="K3778" t="s">
        <v>138</v>
      </c>
      <c r="L3778" t="s">
        <v>10850</v>
      </c>
      <c r="M3778" t="s">
        <v>10851</v>
      </c>
      <c r="N3778">
        <v>1.6655555550000001</v>
      </c>
      <c r="O3778">
        <v>0</v>
      </c>
      <c r="P3778">
        <v>3</v>
      </c>
      <c r="Q3778">
        <v>0</v>
      </c>
      <c r="R3778">
        <v>8</v>
      </c>
      <c r="S3778">
        <v>0</v>
      </c>
      <c r="T3778">
        <v>3</v>
      </c>
      <c r="U3778">
        <v>0</v>
      </c>
      <c r="V3778">
        <v>0</v>
      </c>
      <c r="W3778">
        <v>0</v>
      </c>
      <c r="X3778">
        <v>0.60597119439306746</v>
      </c>
      <c r="Y3778">
        <v>0</v>
      </c>
      <c r="Z3778">
        <v>43.245533894962911</v>
      </c>
      <c r="AA3778">
        <v>0</v>
      </c>
      <c r="AB3778">
        <v>14.169853758767486</v>
      </c>
      <c r="AC3778">
        <v>0</v>
      </c>
      <c r="AD3778">
        <v>0</v>
      </c>
      <c r="AE3778">
        <v>58.021358848123469</v>
      </c>
    </row>
    <row r="3779" spans="1:31" x14ac:dyDescent="0.3">
      <c r="A3779">
        <v>2581454</v>
      </c>
      <c r="B3779">
        <v>1</v>
      </c>
      <c r="C3779" t="s">
        <v>80</v>
      </c>
      <c r="D3779" t="s">
        <v>107</v>
      </c>
      <c r="E3779" t="s">
        <v>184</v>
      </c>
      <c r="F3779" t="s">
        <v>10852</v>
      </c>
      <c r="G3779" t="s">
        <v>301</v>
      </c>
      <c r="H3779" t="s">
        <v>135</v>
      </c>
      <c r="I3779" t="s">
        <v>136</v>
      </c>
      <c r="J3779" t="s">
        <v>137</v>
      </c>
      <c r="K3779" t="s">
        <v>144</v>
      </c>
      <c r="L3779" t="s">
        <v>10853</v>
      </c>
      <c r="M3779" t="s">
        <v>10854</v>
      </c>
      <c r="N3779">
        <v>4.7094444439999998</v>
      </c>
      <c r="O3779">
        <v>0</v>
      </c>
      <c r="P3779">
        <v>2471</v>
      </c>
      <c r="Q3779">
        <v>0</v>
      </c>
      <c r="R3779">
        <v>3</v>
      </c>
      <c r="S3779">
        <v>2</v>
      </c>
      <c r="T3779">
        <v>175</v>
      </c>
      <c r="U3779">
        <v>0</v>
      </c>
      <c r="V3779">
        <v>1</v>
      </c>
      <c r="W3779">
        <v>0</v>
      </c>
      <c r="X3779">
        <v>2023.8977963694649</v>
      </c>
      <c r="Y3779">
        <v>0</v>
      </c>
      <c r="Z3779">
        <v>3.5624406132811988</v>
      </c>
      <c r="AA3779">
        <v>310.48091133578623</v>
      </c>
      <c r="AB3779">
        <v>1359.8823507323541</v>
      </c>
      <c r="AC3779">
        <v>0</v>
      </c>
      <c r="AD3779">
        <v>5.5847645900475253</v>
      </c>
      <c r="AE3779">
        <v>3703.4082636409339</v>
      </c>
    </row>
    <row r="3780" spans="1:31" x14ac:dyDescent="0.3">
      <c r="A3780">
        <v>2581540</v>
      </c>
      <c r="B3780">
        <v>1</v>
      </c>
      <c r="C3780" t="s">
        <v>80</v>
      </c>
      <c r="D3780" t="s">
        <v>90</v>
      </c>
      <c r="E3780" t="s">
        <v>155</v>
      </c>
      <c r="F3780" t="s">
        <v>291</v>
      </c>
      <c r="G3780" t="s">
        <v>194</v>
      </c>
      <c r="H3780" t="s">
        <v>157</v>
      </c>
      <c r="I3780" t="s">
        <v>136</v>
      </c>
      <c r="J3780" t="s">
        <v>137</v>
      </c>
      <c r="K3780" t="s">
        <v>144</v>
      </c>
      <c r="L3780" t="s">
        <v>10855</v>
      </c>
      <c r="M3780" t="s">
        <v>10856</v>
      </c>
      <c r="N3780">
        <v>9.4969444440000004</v>
      </c>
      <c r="O3780">
        <v>0</v>
      </c>
      <c r="P3780">
        <v>792</v>
      </c>
      <c r="Q3780">
        <v>0</v>
      </c>
      <c r="R3780">
        <v>0</v>
      </c>
      <c r="S3780">
        <v>0</v>
      </c>
      <c r="T3780">
        <v>107</v>
      </c>
      <c r="U3780">
        <v>0</v>
      </c>
      <c r="V3780">
        <v>0</v>
      </c>
      <c r="W3780">
        <v>0</v>
      </c>
      <c r="X3780">
        <v>1652.5665709922271</v>
      </c>
      <c r="Y3780">
        <v>0</v>
      </c>
      <c r="Z3780">
        <v>0</v>
      </c>
      <c r="AA3780">
        <v>0</v>
      </c>
      <c r="AB3780">
        <v>660.22885437564844</v>
      </c>
      <c r="AC3780">
        <v>0</v>
      </c>
      <c r="AD3780">
        <v>0</v>
      </c>
      <c r="AE3780">
        <v>2312.7954253678754</v>
      </c>
    </row>
    <row r="3781" spans="1:31" x14ac:dyDescent="0.3">
      <c r="A3781">
        <v>2582181</v>
      </c>
      <c r="B3781">
        <v>1</v>
      </c>
      <c r="C3781" t="s">
        <v>81</v>
      </c>
      <c r="D3781" t="s">
        <v>121</v>
      </c>
      <c r="E3781" t="s">
        <v>184</v>
      </c>
      <c r="F3781" t="s">
        <v>10857</v>
      </c>
      <c r="G3781" t="s">
        <v>186</v>
      </c>
      <c r="H3781" t="s">
        <v>135</v>
      </c>
      <c r="I3781" t="s">
        <v>136</v>
      </c>
      <c r="J3781" t="s">
        <v>137</v>
      </c>
      <c r="K3781" t="s">
        <v>138</v>
      </c>
      <c r="L3781" t="s">
        <v>10858</v>
      </c>
      <c r="M3781" t="s">
        <v>10859</v>
      </c>
      <c r="N3781">
        <v>8.4722222219999992</v>
      </c>
      <c r="O3781">
        <v>0</v>
      </c>
      <c r="P3781">
        <v>14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14.39463606842039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14.39463606842039</v>
      </c>
    </row>
    <row r="3782" spans="1:31" x14ac:dyDescent="0.3">
      <c r="A3782">
        <v>2582187</v>
      </c>
      <c r="B3782">
        <v>1</v>
      </c>
      <c r="C3782" t="s">
        <v>80</v>
      </c>
      <c r="D3782" t="s">
        <v>84</v>
      </c>
      <c r="E3782" t="s">
        <v>184</v>
      </c>
      <c r="F3782" t="s">
        <v>10860</v>
      </c>
      <c r="G3782" t="s">
        <v>202</v>
      </c>
      <c r="H3782" t="s">
        <v>135</v>
      </c>
      <c r="I3782" t="s">
        <v>136</v>
      </c>
      <c r="J3782" t="s">
        <v>137</v>
      </c>
      <c r="K3782" t="s">
        <v>138</v>
      </c>
      <c r="L3782" t="s">
        <v>10861</v>
      </c>
      <c r="M3782" t="s">
        <v>10862</v>
      </c>
      <c r="N3782">
        <v>0.34916666600000001</v>
      </c>
      <c r="O3782">
        <v>0</v>
      </c>
      <c r="P3782">
        <v>331</v>
      </c>
      <c r="Q3782">
        <v>0</v>
      </c>
      <c r="R3782">
        <v>0</v>
      </c>
      <c r="S3782">
        <v>0</v>
      </c>
      <c r="T3782">
        <v>60</v>
      </c>
      <c r="U3782">
        <v>0</v>
      </c>
      <c r="V3782">
        <v>0</v>
      </c>
      <c r="W3782">
        <v>0</v>
      </c>
      <c r="X3782">
        <v>23.083972713431663</v>
      </c>
      <c r="Y3782">
        <v>0</v>
      </c>
      <c r="Z3782">
        <v>0</v>
      </c>
      <c r="AA3782">
        <v>0</v>
      </c>
      <c r="AB3782">
        <v>31.389130792780314</v>
      </c>
      <c r="AC3782">
        <v>0</v>
      </c>
      <c r="AD3782">
        <v>0</v>
      </c>
      <c r="AE3782">
        <v>54.473103506211977</v>
      </c>
    </row>
    <row r="3783" spans="1:31" x14ac:dyDescent="0.3">
      <c r="A3783">
        <v>2582330</v>
      </c>
      <c r="B3783">
        <v>1</v>
      </c>
      <c r="C3783" t="s">
        <v>80</v>
      </c>
      <c r="D3783" t="s">
        <v>96</v>
      </c>
      <c r="E3783" t="s">
        <v>166</v>
      </c>
      <c r="F3783" t="s">
        <v>10863</v>
      </c>
      <c r="G3783" t="s">
        <v>181</v>
      </c>
      <c r="H3783" t="s">
        <v>157</v>
      </c>
      <c r="I3783" t="s">
        <v>136</v>
      </c>
      <c r="J3783" t="s">
        <v>137</v>
      </c>
      <c r="K3783" t="s">
        <v>138</v>
      </c>
      <c r="L3783" t="s">
        <v>10864</v>
      </c>
      <c r="M3783" t="s">
        <v>10865</v>
      </c>
      <c r="N3783">
        <v>2.4997222219999999</v>
      </c>
      <c r="O3783">
        <v>0</v>
      </c>
      <c r="P3783">
        <v>2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0.97735699623999994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0.97735699623999994</v>
      </c>
    </row>
    <row r="3784" spans="1:31" x14ac:dyDescent="0.3">
      <c r="A3784">
        <v>2582038</v>
      </c>
      <c r="B3784">
        <v>1</v>
      </c>
      <c r="C3784" t="s">
        <v>80</v>
      </c>
      <c r="D3784" t="s">
        <v>103</v>
      </c>
      <c r="E3784" t="s">
        <v>141</v>
      </c>
      <c r="F3784" t="s">
        <v>1798</v>
      </c>
      <c r="G3784" t="s">
        <v>134</v>
      </c>
      <c r="H3784" t="s">
        <v>135</v>
      </c>
      <c r="I3784" t="s">
        <v>136</v>
      </c>
      <c r="J3784" t="s">
        <v>137</v>
      </c>
      <c r="K3784" t="s">
        <v>138</v>
      </c>
      <c r="L3784" t="s">
        <v>10866</v>
      </c>
      <c r="M3784" t="s">
        <v>10867</v>
      </c>
      <c r="N3784">
        <v>1.366666666</v>
      </c>
      <c r="O3784">
        <v>2</v>
      </c>
      <c r="P3784">
        <v>382</v>
      </c>
      <c r="Q3784">
        <v>59</v>
      </c>
      <c r="R3784">
        <v>73</v>
      </c>
      <c r="S3784">
        <v>15</v>
      </c>
      <c r="T3784">
        <v>48</v>
      </c>
      <c r="U3784">
        <v>0</v>
      </c>
      <c r="V3784">
        <v>0</v>
      </c>
      <c r="W3784">
        <v>0.81139580464827499</v>
      </c>
      <c r="X3784">
        <v>122.65725527009174</v>
      </c>
      <c r="Y3784">
        <v>318.23879819241625</v>
      </c>
      <c r="Z3784">
        <v>440.92703365160577</v>
      </c>
      <c r="AA3784">
        <v>169.37802044682127</v>
      </c>
      <c r="AB3784">
        <v>129.22388658739936</v>
      </c>
      <c r="AC3784">
        <v>0</v>
      </c>
      <c r="AD3784">
        <v>0</v>
      </c>
      <c r="AE3784">
        <v>1181.2363899529828</v>
      </c>
    </row>
    <row r="3785" spans="1:31" x14ac:dyDescent="0.3">
      <c r="A3785">
        <v>2581497</v>
      </c>
      <c r="B3785">
        <v>1</v>
      </c>
      <c r="C3785" t="s">
        <v>80</v>
      </c>
      <c r="D3785" t="s">
        <v>103</v>
      </c>
      <c r="E3785" t="s">
        <v>132</v>
      </c>
      <c r="F3785" t="s">
        <v>10868</v>
      </c>
      <c r="G3785" t="s">
        <v>301</v>
      </c>
      <c r="H3785" t="s">
        <v>135</v>
      </c>
      <c r="I3785" t="s">
        <v>136</v>
      </c>
      <c r="J3785" t="s">
        <v>137</v>
      </c>
      <c r="K3785" t="s">
        <v>144</v>
      </c>
      <c r="L3785" t="s">
        <v>10869</v>
      </c>
      <c r="M3785" t="s">
        <v>10870</v>
      </c>
      <c r="N3785">
        <v>2.0155555550000002</v>
      </c>
      <c r="O3785">
        <v>1</v>
      </c>
      <c r="P3785">
        <v>1709</v>
      </c>
      <c r="Q3785">
        <v>37</v>
      </c>
      <c r="R3785">
        <v>184</v>
      </c>
      <c r="S3785">
        <v>19</v>
      </c>
      <c r="T3785">
        <v>223</v>
      </c>
      <c r="U3785">
        <v>1</v>
      </c>
      <c r="V3785">
        <v>1</v>
      </c>
      <c r="W3785">
        <v>0.20520285645897918</v>
      </c>
      <c r="X3785">
        <v>796.63289229949703</v>
      </c>
      <c r="Y3785">
        <v>402.6471649702994</v>
      </c>
      <c r="Z3785">
        <v>1091.7282960016519</v>
      </c>
      <c r="AA3785">
        <v>293.81229563941952</v>
      </c>
      <c r="AB3785">
        <v>813.91920184968069</v>
      </c>
      <c r="AC3785">
        <v>433.47999710261456</v>
      </c>
      <c r="AD3785">
        <v>17.308731927108511</v>
      </c>
      <c r="AE3785">
        <v>3849.7337826467306</v>
      </c>
    </row>
    <row r="3786" spans="1:31" x14ac:dyDescent="0.3">
      <c r="A3786">
        <v>2581440</v>
      </c>
      <c r="B3786">
        <v>1</v>
      </c>
      <c r="C3786" t="s">
        <v>80</v>
      </c>
      <c r="D3786" t="s">
        <v>84</v>
      </c>
      <c r="E3786" t="s">
        <v>166</v>
      </c>
      <c r="F3786" t="s">
        <v>10871</v>
      </c>
      <c r="G3786" t="s">
        <v>168</v>
      </c>
      <c r="H3786" t="s">
        <v>157</v>
      </c>
      <c r="I3786" t="s">
        <v>136</v>
      </c>
      <c r="J3786" t="s">
        <v>137</v>
      </c>
      <c r="K3786" t="s">
        <v>138</v>
      </c>
      <c r="L3786" t="s">
        <v>10872</v>
      </c>
      <c r="M3786" t="s">
        <v>10873</v>
      </c>
      <c r="N3786">
        <v>3.0277777769999998</v>
      </c>
      <c r="O3786">
        <v>0</v>
      </c>
      <c r="P3786">
        <v>6</v>
      </c>
      <c r="Q3786">
        <v>0</v>
      </c>
      <c r="R3786">
        <v>0</v>
      </c>
      <c r="S3786">
        <v>0</v>
      </c>
      <c r="T3786">
        <v>2</v>
      </c>
      <c r="U3786">
        <v>0</v>
      </c>
      <c r="V3786">
        <v>0</v>
      </c>
      <c r="W3786">
        <v>0</v>
      </c>
      <c r="X3786">
        <v>4.0773719311760326</v>
      </c>
      <c r="Y3786">
        <v>0</v>
      </c>
      <c r="Z3786">
        <v>0</v>
      </c>
      <c r="AA3786">
        <v>0</v>
      </c>
      <c r="AB3786">
        <v>3.9047972595894502</v>
      </c>
      <c r="AC3786">
        <v>0</v>
      </c>
      <c r="AD3786">
        <v>0</v>
      </c>
      <c r="AE3786">
        <v>7.9821691907654824</v>
      </c>
    </row>
    <row r="3787" spans="1:31" x14ac:dyDescent="0.3">
      <c r="A3787">
        <v>2582027</v>
      </c>
      <c r="B3787">
        <v>1</v>
      </c>
      <c r="C3787" t="s">
        <v>80</v>
      </c>
      <c r="D3787" t="s">
        <v>106</v>
      </c>
      <c r="E3787" t="s">
        <v>155</v>
      </c>
      <c r="F3787" t="s">
        <v>10874</v>
      </c>
      <c r="G3787" t="s">
        <v>202</v>
      </c>
      <c r="H3787" t="s">
        <v>157</v>
      </c>
      <c r="I3787" t="s">
        <v>136</v>
      </c>
      <c r="J3787" t="s">
        <v>137</v>
      </c>
      <c r="K3787" t="s">
        <v>138</v>
      </c>
      <c r="L3787" t="s">
        <v>10875</v>
      </c>
      <c r="M3787" t="s">
        <v>10876</v>
      </c>
      <c r="N3787">
        <v>0.93527777700000003</v>
      </c>
      <c r="O3787">
        <v>0</v>
      </c>
      <c r="P3787">
        <v>89</v>
      </c>
      <c r="Q3787">
        <v>0</v>
      </c>
      <c r="R3787">
        <v>4</v>
      </c>
      <c r="S3787">
        <v>0</v>
      </c>
      <c r="T3787">
        <v>9</v>
      </c>
      <c r="U3787">
        <v>0</v>
      </c>
      <c r="V3787">
        <v>0</v>
      </c>
      <c r="W3787">
        <v>0</v>
      </c>
      <c r="X3787">
        <v>19.454163288124082</v>
      </c>
      <c r="Y3787">
        <v>0</v>
      </c>
      <c r="Z3787">
        <v>6.0164678676940797</v>
      </c>
      <c r="AA3787">
        <v>0</v>
      </c>
      <c r="AB3787">
        <v>3.5048119439787335</v>
      </c>
      <c r="AC3787">
        <v>0</v>
      </c>
      <c r="AD3787">
        <v>0</v>
      </c>
      <c r="AE3787">
        <v>28.975443099796895</v>
      </c>
    </row>
    <row r="3788" spans="1:31" x14ac:dyDescent="0.3">
      <c r="A3788">
        <v>2581363</v>
      </c>
      <c r="B3788">
        <v>1</v>
      </c>
      <c r="C3788" t="s">
        <v>80</v>
      </c>
      <c r="D3788" t="s">
        <v>105</v>
      </c>
      <c r="E3788" t="s">
        <v>141</v>
      </c>
      <c r="F3788" t="s">
        <v>10877</v>
      </c>
      <c r="G3788" t="s">
        <v>134</v>
      </c>
      <c r="H3788" t="s">
        <v>135</v>
      </c>
      <c r="I3788" t="s">
        <v>136</v>
      </c>
      <c r="J3788" t="s">
        <v>137</v>
      </c>
      <c r="K3788" t="s">
        <v>138</v>
      </c>
      <c r="L3788" t="s">
        <v>10878</v>
      </c>
      <c r="M3788" t="s">
        <v>10879</v>
      </c>
      <c r="N3788">
        <v>0.42305555500000003</v>
      </c>
      <c r="O3788">
        <v>23</v>
      </c>
      <c r="P3788">
        <v>947</v>
      </c>
      <c r="Q3788">
        <v>13</v>
      </c>
      <c r="R3788">
        <v>51</v>
      </c>
      <c r="S3788">
        <v>50</v>
      </c>
      <c r="T3788">
        <v>134</v>
      </c>
      <c r="U3788">
        <v>9</v>
      </c>
      <c r="V3788">
        <v>0</v>
      </c>
      <c r="W3788">
        <v>2.8956075599634521</v>
      </c>
      <c r="X3788">
        <v>73.913591092442545</v>
      </c>
      <c r="Y3788">
        <v>12.697307718469443</v>
      </c>
      <c r="Z3788">
        <v>11.358711406091484</v>
      </c>
      <c r="AA3788">
        <v>108.22405008872482</v>
      </c>
      <c r="AB3788">
        <v>29.229556200482495</v>
      </c>
      <c r="AC3788">
        <v>100.28540043930585</v>
      </c>
      <c r="AD3788">
        <v>0</v>
      </c>
      <c r="AE3788">
        <v>338.60422450548009</v>
      </c>
    </row>
    <row r="3789" spans="1:31" x14ac:dyDescent="0.3">
      <c r="A3789">
        <v>2581632</v>
      </c>
      <c r="B3789">
        <v>1</v>
      </c>
      <c r="C3789" t="s">
        <v>80</v>
      </c>
      <c r="D3789" t="s">
        <v>105</v>
      </c>
      <c r="E3789" t="s">
        <v>184</v>
      </c>
      <c r="F3789" t="s">
        <v>10880</v>
      </c>
      <c r="G3789" t="s">
        <v>149</v>
      </c>
      <c r="H3789" t="s">
        <v>135</v>
      </c>
      <c r="I3789" t="s">
        <v>136</v>
      </c>
      <c r="J3789" t="s">
        <v>137</v>
      </c>
      <c r="K3789" t="s">
        <v>138</v>
      </c>
      <c r="L3789" t="s">
        <v>10881</v>
      </c>
      <c r="M3789" t="s">
        <v>10882</v>
      </c>
      <c r="N3789">
        <v>0.94138888799999998</v>
      </c>
      <c r="O3789">
        <v>0</v>
      </c>
      <c r="P3789">
        <v>0</v>
      </c>
      <c r="Q3789">
        <v>0</v>
      </c>
      <c r="R3789">
        <v>0</v>
      </c>
      <c r="S3789">
        <v>1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5.3398004310559992</v>
      </c>
      <c r="AB3789">
        <v>0</v>
      </c>
      <c r="AC3789">
        <v>0</v>
      </c>
      <c r="AD3789">
        <v>0</v>
      </c>
      <c r="AE3789">
        <v>5.3398004310559992</v>
      </c>
    </row>
    <row r="3790" spans="1:31" x14ac:dyDescent="0.3">
      <c r="A3790">
        <v>2581526</v>
      </c>
      <c r="B3790">
        <v>1</v>
      </c>
      <c r="C3790" t="s">
        <v>80</v>
      </c>
      <c r="D3790" t="s">
        <v>104</v>
      </c>
      <c r="E3790" t="s">
        <v>147</v>
      </c>
      <c r="F3790" t="s">
        <v>10883</v>
      </c>
      <c r="G3790" t="s">
        <v>301</v>
      </c>
      <c r="H3790" t="s">
        <v>135</v>
      </c>
      <c r="I3790" t="s">
        <v>136</v>
      </c>
      <c r="J3790" t="s">
        <v>137</v>
      </c>
      <c r="K3790" t="s">
        <v>144</v>
      </c>
      <c r="L3790" t="s">
        <v>10884</v>
      </c>
      <c r="M3790" t="s">
        <v>10885</v>
      </c>
      <c r="N3790">
        <v>1.6558333329999999</v>
      </c>
      <c r="O3790">
        <v>0</v>
      </c>
      <c r="P3790">
        <v>0</v>
      </c>
      <c r="Q3790">
        <v>3</v>
      </c>
      <c r="R3790">
        <v>0</v>
      </c>
      <c r="S3790">
        <v>4</v>
      </c>
      <c r="T3790">
        <v>0</v>
      </c>
      <c r="U3790">
        <v>1</v>
      </c>
      <c r="V3790">
        <v>0</v>
      </c>
      <c r="W3790">
        <v>0</v>
      </c>
      <c r="X3790">
        <v>0</v>
      </c>
      <c r="Y3790">
        <v>9.2204369818274099</v>
      </c>
      <c r="Z3790">
        <v>0</v>
      </c>
      <c r="AA3790">
        <v>46.757400069070805</v>
      </c>
      <c r="AB3790">
        <v>0</v>
      </c>
      <c r="AC3790">
        <v>256.33970273212049</v>
      </c>
      <c r="AD3790">
        <v>0</v>
      </c>
      <c r="AE3790">
        <v>312.31753978301867</v>
      </c>
    </row>
    <row r="3791" spans="1:31" x14ac:dyDescent="0.3">
      <c r="A3791">
        <v>2581858</v>
      </c>
      <c r="B3791">
        <v>1</v>
      </c>
      <c r="C3791" t="s">
        <v>81</v>
      </c>
      <c r="D3791" t="s">
        <v>113</v>
      </c>
      <c r="E3791" t="s">
        <v>171</v>
      </c>
      <c r="F3791" t="s">
        <v>10886</v>
      </c>
      <c r="G3791" t="s">
        <v>229</v>
      </c>
      <c r="H3791" t="s">
        <v>157</v>
      </c>
      <c r="I3791" t="s">
        <v>136</v>
      </c>
      <c r="J3791" t="s">
        <v>137</v>
      </c>
      <c r="K3791" t="s">
        <v>138</v>
      </c>
      <c r="L3791" t="s">
        <v>10887</v>
      </c>
      <c r="M3791" t="s">
        <v>10888</v>
      </c>
      <c r="N3791">
        <v>4.4225000000000003</v>
      </c>
      <c r="O3791">
        <v>0</v>
      </c>
      <c r="P3791">
        <v>2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0.65820763956966244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0.65820763956966244</v>
      </c>
    </row>
    <row r="3792" spans="1:31" x14ac:dyDescent="0.3">
      <c r="A3792">
        <v>2581609</v>
      </c>
      <c r="B3792">
        <v>1</v>
      </c>
      <c r="C3792" t="s">
        <v>80</v>
      </c>
      <c r="D3792" t="s">
        <v>97</v>
      </c>
      <c r="E3792" t="s">
        <v>166</v>
      </c>
      <c r="F3792" t="s">
        <v>10889</v>
      </c>
      <c r="G3792" t="s">
        <v>311</v>
      </c>
      <c r="H3792" t="s">
        <v>157</v>
      </c>
      <c r="I3792" t="s">
        <v>136</v>
      </c>
      <c r="J3792" t="s">
        <v>3</v>
      </c>
      <c r="K3792" t="s">
        <v>138</v>
      </c>
      <c r="L3792" t="s">
        <v>10890</v>
      </c>
      <c r="M3792" t="s">
        <v>10891</v>
      </c>
      <c r="N3792">
        <v>7.9688888880000004</v>
      </c>
      <c r="O3792">
        <v>0</v>
      </c>
      <c r="P3792">
        <v>1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1.7590567503102668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1.7590567503102668</v>
      </c>
    </row>
    <row r="3793" spans="1:31" x14ac:dyDescent="0.3">
      <c r="A3793">
        <v>2581818</v>
      </c>
      <c r="B3793">
        <v>1</v>
      </c>
      <c r="C3793" t="s">
        <v>80</v>
      </c>
      <c r="D3793" t="s">
        <v>92</v>
      </c>
      <c r="E3793" t="s">
        <v>171</v>
      </c>
      <c r="F3793" t="s">
        <v>10892</v>
      </c>
      <c r="G3793" t="s">
        <v>229</v>
      </c>
      <c r="H3793" t="s">
        <v>157</v>
      </c>
      <c r="I3793" t="s">
        <v>136</v>
      </c>
      <c r="J3793" t="s">
        <v>137</v>
      </c>
      <c r="K3793" t="s">
        <v>138</v>
      </c>
      <c r="L3793" t="s">
        <v>10893</v>
      </c>
      <c r="M3793" t="s">
        <v>10894</v>
      </c>
      <c r="N3793">
        <v>2.0241666660000002</v>
      </c>
      <c r="O3793">
        <v>0</v>
      </c>
      <c r="P3793">
        <v>7</v>
      </c>
      <c r="Q3793">
        <v>0</v>
      </c>
      <c r="R3793">
        <v>0</v>
      </c>
      <c r="S3793">
        <v>0</v>
      </c>
      <c r="T3793">
        <v>3</v>
      </c>
      <c r="U3793">
        <v>0</v>
      </c>
      <c r="V3793">
        <v>0</v>
      </c>
      <c r="W3793">
        <v>0</v>
      </c>
      <c r="X3793">
        <v>2.9479963657958104</v>
      </c>
      <c r="Y3793">
        <v>0</v>
      </c>
      <c r="Z3793">
        <v>0</v>
      </c>
      <c r="AA3793">
        <v>0</v>
      </c>
      <c r="AB3793">
        <v>13.56523906716</v>
      </c>
      <c r="AC3793">
        <v>0</v>
      </c>
      <c r="AD3793">
        <v>0</v>
      </c>
      <c r="AE3793">
        <v>16.51323543295581</v>
      </c>
    </row>
    <row r="3794" spans="1:31" x14ac:dyDescent="0.3">
      <c r="A3794">
        <v>2581572</v>
      </c>
      <c r="B3794">
        <v>1</v>
      </c>
      <c r="C3794" t="s">
        <v>81</v>
      </c>
      <c r="D3794" t="s">
        <v>127</v>
      </c>
      <c r="E3794" t="s">
        <v>147</v>
      </c>
      <c r="F3794" t="s">
        <v>10895</v>
      </c>
      <c r="G3794" t="s">
        <v>301</v>
      </c>
      <c r="H3794" t="s">
        <v>135</v>
      </c>
      <c r="I3794" t="s">
        <v>136</v>
      </c>
      <c r="J3794" t="s">
        <v>137</v>
      </c>
      <c r="K3794" t="s">
        <v>144</v>
      </c>
      <c r="L3794" t="s">
        <v>10896</v>
      </c>
      <c r="M3794" t="s">
        <v>10897</v>
      </c>
      <c r="N3794">
        <v>5.5705555550000003</v>
      </c>
      <c r="O3794">
        <v>13</v>
      </c>
      <c r="P3794">
        <v>1554</v>
      </c>
      <c r="Q3794">
        <v>295</v>
      </c>
      <c r="R3794">
        <v>176</v>
      </c>
      <c r="S3794">
        <v>24</v>
      </c>
      <c r="T3794">
        <v>174</v>
      </c>
      <c r="U3794">
        <v>1</v>
      </c>
      <c r="V3794">
        <v>0</v>
      </c>
      <c r="W3794">
        <v>30.770100311390134</v>
      </c>
      <c r="X3794">
        <v>1479.9224284696029</v>
      </c>
      <c r="Y3794">
        <v>2830.5557093428806</v>
      </c>
      <c r="Z3794">
        <v>1353.1487170212865</v>
      </c>
      <c r="AA3794">
        <v>831.01205237491331</v>
      </c>
      <c r="AB3794">
        <v>786.33028439698046</v>
      </c>
      <c r="AC3794">
        <v>288.29072779818256</v>
      </c>
      <c r="AD3794">
        <v>0</v>
      </c>
      <c r="AE3794">
        <v>7600.0300197152355</v>
      </c>
    </row>
    <row r="3795" spans="1:31" x14ac:dyDescent="0.3">
      <c r="A3795">
        <v>2581380</v>
      </c>
      <c r="B3795">
        <v>1</v>
      </c>
      <c r="C3795" t="s">
        <v>80</v>
      </c>
      <c r="D3795" t="s">
        <v>105</v>
      </c>
      <c r="E3795" t="s">
        <v>184</v>
      </c>
      <c r="F3795" t="s">
        <v>10898</v>
      </c>
      <c r="G3795" t="s">
        <v>149</v>
      </c>
      <c r="H3795" t="s">
        <v>135</v>
      </c>
      <c r="I3795" t="s">
        <v>136</v>
      </c>
      <c r="J3795" t="s">
        <v>137</v>
      </c>
      <c r="K3795" t="s">
        <v>138</v>
      </c>
      <c r="L3795" t="s">
        <v>10899</v>
      </c>
      <c r="M3795" t="s">
        <v>10900</v>
      </c>
      <c r="N3795">
        <v>1.945277777</v>
      </c>
      <c r="O3795">
        <v>1</v>
      </c>
      <c r="P3795">
        <v>8</v>
      </c>
      <c r="Q3795">
        <v>1</v>
      </c>
      <c r="R3795">
        <v>2</v>
      </c>
      <c r="S3795">
        <v>3</v>
      </c>
      <c r="T3795">
        <v>9</v>
      </c>
      <c r="U3795">
        <v>1</v>
      </c>
      <c r="V3795">
        <v>0</v>
      </c>
      <c r="W3795">
        <v>12.042444157550541</v>
      </c>
      <c r="X3795">
        <v>10.429575252236777</v>
      </c>
      <c r="Y3795">
        <v>2.4906239793194334</v>
      </c>
      <c r="Z3795">
        <v>25.511345159532372</v>
      </c>
      <c r="AA3795">
        <v>28.327744930753493</v>
      </c>
      <c r="AB3795">
        <v>15.029152302278435</v>
      </c>
      <c r="AC3795">
        <v>131.604929847216</v>
      </c>
      <c r="AD3795">
        <v>0</v>
      </c>
      <c r="AE3795">
        <v>225.43581562888704</v>
      </c>
    </row>
    <row r="3796" spans="1:31" x14ac:dyDescent="0.3">
      <c r="A3796">
        <v>2581712</v>
      </c>
      <c r="B3796">
        <v>1</v>
      </c>
      <c r="C3796" t="s">
        <v>81</v>
      </c>
      <c r="D3796" t="s">
        <v>123</v>
      </c>
      <c r="E3796" t="s">
        <v>171</v>
      </c>
      <c r="F3796" t="s">
        <v>10901</v>
      </c>
      <c r="G3796" t="s">
        <v>190</v>
      </c>
      <c r="H3796" t="s">
        <v>157</v>
      </c>
      <c r="I3796" t="s">
        <v>136</v>
      </c>
      <c r="J3796" t="s">
        <v>137</v>
      </c>
      <c r="K3796" t="s">
        <v>138</v>
      </c>
      <c r="L3796" t="s">
        <v>10902</v>
      </c>
      <c r="M3796" t="s">
        <v>10903</v>
      </c>
      <c r="N3796">
        <v>1.6469444440000001</v>
      </c>
      <c r="O3796">
        <v>0</v>
      </c>
      <c r="P3796">
        <v>12</v>
      </c>
      <c r="Q3796">
        <v>0</v>
      </c>
      <c r="R3796">
        <v>1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5.8000517352064014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5.8000517352064014</v>
      </c>
    </row>
    <row r="3797" spans="1:31" x14ac:dyDescent="0.3">
      <c r="A3797">
        <v>2581357</v>
      </c>
      <c r="B3797">
        <v>1</v>
      </c>
      <c r="C3797" t="s">
        <v>80</v>
      </c>
      <c r="D3797" t="s">
        <v>94</v>
      </c>
      <c r="E3797" t="s">
        <v>141</v>
      </c>
      <c r="F3797" t="s">
        <v>10904</v>
      </c>
      <c r="G3797" t="s">
        <v>134</v>
      </c>
      <c r="H3797" t="s">
        <v>135</v>
      </c>
      <c r="I3797" t="s">
        <v>136</v>
      </c>
      <c r="J3797" t="s">
        <v>137</v>
      </c>
      <c r="K3797" t="s">
        <v>138</v>
      </c>
      <c r="L3797" t="s">
        <v>10905</v>
      </c>
      <c r="M3797" t="s">
        <v>10906</v>
      </c>
      <c r="N3797">
        <v>1.407777777</v>
      </c>
      <c r="O3797">
        <v>0</v>
      </c>
      <c r="P3797">
        <v>3053</v>
      </c>
      <c r="Q3797">
        <v>100</v>
      </c>
      <c r="R3797">
        <v>648</v>
      </c>
      <c r="S3797">
        <v>15</v>
      </c>
      <c r="T3797">
        <v>399</v>
      </c>
      <c r="U3797">
        <v>7</v>
      </c>
      <c r="V3797">
        <v>1</v>
      </c>
      <c r="W3797">
        <v>0</v>
      </c>
      <c r="X3797">
        <v>485.47583937194327</v>
      </c>
      <c r="Y3797">
        <v>165.53263821145154</v>
      </c>
      <c r="Z3797">
        <v>655.97100189325113</v>
      </c>
      <c r="AA3797">
        <v>64.354336020421755</v>
      </c>
      <c r="AB3797">
        <v>212.1885549974005</v>
      </c>
      <c r="AC3797">
        <v>280.57334067134349</v>
      </c>
      <c r="AD3797">
        <v>4.3893327345540002E-2</v>
      </c>
      <c r="AE3797">
        <v>1864.1396044931569</v>
      </c>
    </row>
    <row r="3798" spans="1:31" x14ac:dyDescent="0.3">
      <c r="A3798">
        <v>2581878</v>
      </c>
      <c r="B3798">
        <v>1</v>
      </c>
      <c r="C3798" t="s">
        <v>80</v>
      </c>
      <c r="D3798" t="s">
        <v>100</v>
      </c>
      <c r="E3798" t="s">
        <v>141</v>
      </c>
      <c r="F3798" t="s">
        <v>7497</v>
      </c>
      <c r="G3798" t="s">
        <v>134</v>
      </c>
      <c r="H3798" t="s">
        <v>135</v>
      </c>
      <c r="I3798" t="s">
        <v>136</v>
      </c>
      <c r="J3798" t="s">
        <v>137</v>
      </c>
      <c r="K3798" t="s">
        <v>138</v>
      </c>
      <c r="L3798" t="s">
        <v>10907</v>
      </c>
      <c r="M3798" t="s">
        <v>10908</v>
      </c>
      <c r="N3798">
        <v>0.36499999999999999</v>
      </c>
      <c r="O3798">
        <v>2</v>
      </c>
      <c r="P3798">
        <v>1490</v>
      </c>
      <c r="Q3798">
        <v>14</v>
      </c>
      <c r="R3798">
        <v>153</v>
      </c>
      <c r="S3798">
        <v>29</v>
      </c>
      <c r="T3798">
        <v>143</v>
      </c>
      <c r="U3798">
        <v>1</v>
      </c>
      <c r="V3798">
        <v>0</v>
      </c>
      <c r="W3798">
        <v>0.16218262248876</v>
      </c>
      <c r="X3798">
        <v>206.3127144608226</v>
      </c>
      <c r="Y3798">
        <v>16.872362300151</v>
      </c>
      <c r="Z3798">
        <v>49.787769213899708</v>
      </c>
      <c r="AA3798">
        <v>126.78075331684798</v>
      </c>
      <c r="AB3798">
        <v>72.690722528951198</v>
      </c>
      <c r="AC3798">
        <v>38.5212434689467</v>
      </c>
      <c r="AD3798">
        <v>0</v>
      </c>
      <c r="AE3798">
        <v>511.12774791210791</v>
      </c>
    </row>
    <row r="3799" spans="1:31" x14ac:dyDescent="0.3">
      <c r="A3799">
        <v>2581443</v>
      </c>
      <c r="B3799">
        <v>1</v>
      </c>
      <c r="C3799" t="s">
        <v>81</v>
      </c>
      <c r="D3799" t="s">
        <v>128</v>
      </c>
      <c r="E3799" t="s">
        <v>147</v>
      </c>
      <c r="F3799" t="s">
        <v>4048</v>
      </c>
      <c r="G3799" t="s">
        <v>134</v>
      </c>
      <c r="H3799" t="s">
        <v>135</v>
      </c>
      <c r="I3799" t="s">
        <v>136</v>
      </c>
      <c r="J3799" t="s">
        <v>137</v>
      </c>
      <c r="K3799" t="s">
        <v>138</v>
      </c>
      <c r="L3799" t="s">
        <v>10909</v>
      </c>
      <c r="M3799" t="s">
        <v>10910</v>
      </c>
      <c r="N3799">
        <v>2.196388888</v>
      </c>
      <c r="O3799">
        <v>6</v>
      </c>
      <c r="P3799">
        <v>627</v>
      </c>
      <c r="Q3799">
        <v>100</v>
      </c>
      <c r="R3799">
        <v>29</v>
      </c>
      <c r="S3799">
        <v>6</v>
      </c>
      <c r="T3799">
        <v>65</v>
      </c>
      <c r="U3799">
        <v>0</v>
      </c>
      <c r="V3799">
        <v>0</v>
      </c>
      <c r="W3799">
        <v>3.4030770561903374</v>
      </c>
      <c r="X3799">
        <v>235.05374245845536</v>
      </c>
      <c r="Y3799">
        <v>235.44430070985399</v>
      </c>
      <c r="Z3799">
        <v>26.203265913328767</v>
      </c>
      <c r="AA3799">
        <v>59.698389173245879</v>
      </c>
      <c r="AB3799">
        <v>96.418628038207771</v>
      </c>
      <c r="AC3799">
        <v>0</v>
      </c>
      <c r="AD3799">
        <v>0</v>
      </c>
      <c r="AE3799">
        <v>656.22140334928213</v>
      </c>
    </row>
    <row r="3800" spans="1:31" x14ac:dyDescent="0.3">
      <c r="A3800">
        <v>2582190</v>
      </c>
      <c r="B3800">
        <v>1</v>
      </c>
      <c r="C3800" t="s">
        <v>80</v>
      </c>
      <c r="D3800" t="s">
        <v>103</v>
      </c>
      <c r="E3800" t="s">
        <v>147</v>
      </c>
      <c r="F3800" t="s">
        <v>10911</v>
      </c>
      <c r="G3800" t="s">
        <v>134</v>
      </c>
      <c r="H3800" t="s">
        <v>135</v>
      </c>
      <c r="I3800" t="s">
        <v>136</v>
      </c>
      <c r="J3800" t="s">
        <v>137</v>
      </c>
      <c r="K3800" t="s">
        <v>138</v>
      </c>
      <c r="L3800" t="s">
        <v>10912</v>
      </c>
      <c r="M3800" t="s">
        <v>10913</v>
      </c>
      <c r="N3800">
        <v>2.3252777770000002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908.16645138735237</v>
      </c>
      <c r="AD3800">
        <v>0</v>
      </c>
      <c r="AE3800">
        <v>908.16645138735237</v>
      </c>
    </row>
    <row r="3801" spans="1:31" x14ac:dyDescent="0.3">
      <c r="A3801">
        <v>2582047</v>
      </c>
      <c r="B3801">
        <v>1</v>
      </c>
      <c r="C3801" t="s">
        <v>81</v>
      </c>
      <c r="D3801" t="s">
        <v>123</v>
      </c>
      <c r="E3801" t="s">
        <v>184</v>
      </c>
      <c r="F3801" t="s">
        <v>10914</v>
      </c>
      <c r="G3801" t="s">
        <v>134</v>
      </c>
      <c r="H3801" t="s">
        <v>135</v>
      </c>
      <c r="I3801" t="s">
        <v>136</v>
      </c>
      <c r="J3801" t="s">
        <v>137</v>
      </c>
      <c r="K3801" t="s">
        <v>138</v>
      </c>
      <c r="L3801" t="s">
        <v>10915</v>
      </c>
      <c r="M3801" t="s">
        <v>10888</v>
      </c>
      <c r="N3801">
        <v>1.9325000000000001</v>
      </c>
      <c r="O3801">
        <v>17</v>
      </c>
      <c r="P3801">
        <v>1765</v>
      </c>
      <c r="Q3801">
        <v>57</v>
      </c>
      <c r="R3801">
        <v>192</v>
      </c>
      <c r="S3801">
        <v>24</v>
      </c>
      <c r="T3801">
        <v>186</v>
      </c>
      <c r="U3801">
        <v>4</v>
      </c>
      <c r="V3801">
        <v>0</v>
      </c>
      <c r="W3801">
        <v>6.0006793027242775</v>
      </c>
      <c r="X3801">
        <v>542.01373630167802</v>
      </c>
      <c r="Y3801">
        <v>313.87849276728741</v>
      </c>
      <c r="Z3801">
        <v>298.93142229460989</v>
      </c>
      <c r="AA3801">
        <v>169.309474197703</v>
      </c>
      <c r="AB3801">
        <v>146.74560047749068</v>
      </c>
      <c r="AC3801">
        <v>60.685663486651237</v>
      </c>
      <c r="AD3801">
        <v>0</v>
      </c>
      <c r="AE3801">
        <v>1537.5650688281444</v>
      </c>
    </row>
    <row r="3802" spans="1:31" x14ac:dyDescent="0.3">
      <c r="A3802">
        <v>2581549</v>
      </c>
      <c r="B3802">
        <v>1</v>
      </c>
      <c r="C3802" t="s">
        <v>80</v>
      </c>
      <c r="D3802" t="s">
        <v>92</v>
      </c>
      <c r="E3802" t="s">
        <v>166</v>
      </c>
      <c r="F3802" t="s">
        <v>10916</v>
      </c>
      <c r="G3802" t="s">
        <v>181</v>
      </c>
      <c r="H3802" t="s">
        <v>157</v>
      </c>
      <c r="I3802" t="s">
        <v>136</v>
      </c>
      <c r="J3802" t="s">
        <v>137</v>
      </c>
      <c r="K3802" t="s">
        <v>138</v>
      </c>
      <c r="L3802" t="s">
        <v>10917</v>
      </c>
      <c r="M3802" t="s">
        <v>10918</v>
      </c>
      <c r="N3802">
        <v>2.196388888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2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6.7320276054993</v>
      </c>
      <c r="AC3802">
        <v>0</v>
      </c>
      <c r="AD3802">
        <v>0</v>
      </c>
      <c r="AE3802">
        <v>6.7320276054993</v>
      </c>
    </row>
    <row r="3803" spans="1:31" x14ac:dyDescent="0.3">
      <c r="A3803">
        <v>2581835</v>
      </c>
      <c r="B3803">
        <v>1</v>
      </c>
      <c r="C3803" t="s">
        <v>81</v>
      </c>
      <c r="D3803" t="s">
        <v>126</v>
      </c>
      <c r="E3803" t="s">
        <v>147</v>
      </c>
      <c r="F3803" t="s">
        <v>10919</v>
      </c>
      <c r="G3803" t="s">
        <v>134</v>
      </c>
      <c r="H3803" t="s">
        <v>135</v>
      </c>
      <c r="I3803" t="s">
        <v>136</v>
      </c>
      <c r="J3803" t="s">
        <v>137</v>
      </c>
      <c r="K3803" t="s">
        <v>138</v>
      </c>
      <c r="L3803" t="s">
        <v>10920</v>
      </c>
      <c r="M3803" t="s">
        <v>10921</v>
      </c>
      <c r="N3803">
        <v>0.50277777700000004</v>
      </c>
      <c r="O3803">
        <v>31</v>
      </c>
      <c r="P3803">
        <v>8137</v>
      </c>
      <c r="Q3803">
        <v>193</v>
      </c>
      <c r="R3803">
        <v>1373</v>
      </c>
      <c r="S3803">
        <v>40</v>
      </c>
      <c r="T3803">
        <v>946</v>
      </c>
      <c r="U3803">
        <v>1</v>
      </c>
      <c r="V3803">
        <v>2</v>
      </c>
      <c r="W3803">
        <v>3.2734357727390639</v>
      </c>
      <c r="X3803">
        <v>509.97947500511549</v>
      </c>
      <c r="Y3803">
        <v>722.55450280231071</v>
      </c>
      <c r="Z3803">
        <v>403.38896916604148</v>
      </c>
      <c r="AA3803">
        <v>113.7402147115526</v>
      </c>
      <c r="AB3803">
        <v>419.45954816092939</v>
      </c>
      <c r="AC3803">
        <v>1.4772201131004499</v>
      </c>
      <c r="AD3803">
        <v>9.9150900777775011</v>
      </c>
      <c r="AE3803">
        <v>2183.788455809567</v>
      </c>
    </row>
    <row r="3804" spans="1:31" x14ac:dyDescent="0.3">
      <c r="A3804">
        <v>2581884</v>
      </c>
      <c r="B3804">
        <v>1</v>
      </c>
      <c r="C3804" t="s">
        <v>80</v>
      </c>
      <c r="D3804" t="s">
        <v>103</v>
      </c>
      <c r="E3804" t="s">
        <v>132</v>
      </c>
      <c r="F3804" t="s">
        <v>10922</v>
      </c>
      <c r="G3804" t="s">
        <v>134</v>
      </c>
      <c r="H3804" t="s">
        <v>135</v>
      </c>
      <c r="I3804" t="s">
        <v>136</v>
      </c>
      <c r="J3804" t="s">
        <v>137</v>
      </c>
      <c r="K3804" t="s">
        <v>138</v>
      </c>
      <c r="L3804" t="s">
        <v>10923</v>
      </c>
      <c r="M3804" t="s">
        <v>10924</v>
      </c>
      <c r="N3804">
        <v>0.23749999999999999</v>
      </c>
      <c r="O3804">
        <v>0</v>
      </c>
      <c r="P3804">
        <v>9</v>
      </c>
      <c r="Q3804">
        <v>43</v>
      </c>
      <c r="R3804">
        <v>85</v>
      </c>
      <c r="S3804">
        <v>17</v>
      </c>
      <c r="T3804">
        <v>23</v>
      </c>
      <c r="U3804">
        <v>5</v>
      </c>
      <c r="V3804">
        <v>0</v>
      </c>
      <c r="W3804">
        <v>0</v>
      </c>
      <c r="X3804">
        <v>0.41170538409281249</v>
      </c>
      <c r="Y3804">
        <v>27.202465073947504</v>
      </c>
      <c r="Z3804">
        <v>36.73067648495438</v>
      </c>
      <c r="AA3804">
        <v>79.660138106938888</v>
      </c>
      <c r="AB3804">
        <v>19.065363897208751</v>
      </c>
      <c r="AC3804">
        <v>359.90905492173351</v>
      </c>
      <c r="AD3804">
        <v>0</v>
      </c>
      <c r="AE3804">
        <v>522.97940386887581</v>
      </c>
    </row>
    <row r="3805" spans="1:31" x14ac:dyDescent="0.3">
      <c r="A3805">
        <v>2582133</v>
      </c>
      <c r="B3805">
        <v>1</v>
      </c>
      <c r="C3805" t="s">
        <v>81</v>
      </c>
      <c r="D3805" t="s">
        <v>121</v>
      </c>
      <c r="E3805" t="s">
        <v>184</v>
      </c>
      <c r="F3805" t="s">
        <v>10925</v>
      </c>
      <c r="G3805" t="s">
        <v>149</v>
      </c>
      <c r="H3805" t="s">
        <v>135</v>
      </c>
      <c r="I3805" t="s">
        <v>136</v>
      </c>
      <c r="J3805" t="s">
        <v>137</v>
      </c>
      <c r="K3805" t="s">
        <v>138</v>
      </c>
      <c r="L3805" t="s">
        <v>10926</v>
      </c>
      <c r="M3805" t="s">
        <v>10927</v>
      </c>
      <c r="N3805">
        <v>2.525833333</v>
      </c>
      <c r="O3805">
        <v>1</v>
      </c>
      <c r="P3805">
        <v>55</v>
      </c>
      <c r="Q3805">
        <v>0</v>
      </c>
      <c r="R3805">
        <v>6</v>
      </c>
      <c r="S3805">
        <v>0</v>
      </c>
      <c r="T3805">
        <v>0</v>
      </c>
      <c r="U3805">
        <v>0</v>
      </c>
      <c r="V3805">
        <v>0</v>
      </c>
      <c r="W3805">
        <v>0.60484123451999994</v>
      </c>
      <c r="X3805">
        <v>18.791420152121528</v>
      </c>
      <c r="Y3805">
        <v>0</v>
      </c>
      <c r="Z3805">
        <v>2.4317597111809302</v>
      </c>
      <c r="AA3805">
        <v>0</v>
      </c>
      <c r="AB3805">
        <v>0</v>
      </c>
      <c r="AC3805">
        <v>0</v>
      </c>
      <c r="AD3805">
        <v>0</v>
      </c>
      <c r="AE3805">
        <v>21.828021097822457</v>
      </c>
    </row>
    <row r="3806" spans="1:31" x14ac:dyDescent="0.3">
      <c r="A3806">
        <v>2597636</v>
      </c>
      <c r="B3806">
        <v>1</v>
      </c>
      <c r="C3806" t="s">
        <v>81</v>
      </c>
      <c r="D3806" t="s">
        <v>121</v>
      </c>
      <c r="E3806" t="s">
        <v>147</v>
      </c>
      <c r="F3806" t="s">
        <v>10928</v>
      </c>
      <c r="G3806" t="s">
        <v>134</v>
      </c>
      <c r="H3806" t="s">
        <v>135</v>
      </c>
      <c r="I3806" t="s">
        <v>136</v>
      </c>
      <c r="J3806" t="s">
        <v>137</v>
      </c>
      <c r="K3806" t="s">
        <v>138</v>
      </c>
      <c r="L3806" t="s">
        <v>10929</v>
      </c>
      <c r="M3806" t="s">
        <v>10930</v>
      </c>
      <c r="N3806">
        <v>4.7666666659999999</v>
      </c>
      <c r="O3806">
        <v>1</v>
      </c>
      <c r="P3806">
        <v>498</v>
      </c>
      <c r="Q3806">
        <v>0</v>
      </c>
      <c r="R3806">
        <v>0</v>
      </c>
      <c r="S3806">
        <v>0</v>
      </c>
      <c r="T3806">
        <v>32</v>
      </c>
      <c r="U3806">
        <v>0</v>
      </c>
      <c r="V3806">
        <v>0</v>
      </c>
      <c r="W3806">
        <v>1.0227498239999999</v>
      </c>
      <c r="X3806">
        <v>205.63565891349668</v>
      </c>
      <c r="Y3806">
        <v>0</v>
      </c>
      <c r="Z3806">
        <v>0</v>
      </c>
      <c r="AA3806">
        <v>0</v>
      </c>
      <c r="AB3806">
        <v>40.417820335903997</v>
      </c>
      <c r="AC3806">
        <v>0</v>
      </c>
      <c r="AD3806">
        <v>0</v>
      </c>
      <c r="AE3806">
        <v>247.07622907340067</v>
      </c>
    </row>
    <row r="3807" spans="1:31" x14ac:dyDescent="0.3">
      <c r="A3807">
        <v>2581984</v>
      </c>
      <c r="B3807">
        <v>1</v>
      </c>
      <c r="C3807" t="s">
        <v>81</v>
      </c>
      <c r="D3807" t="s">
        <v>124</v>
      </c>
      <c r="E3807" t="s">
        <v>141</v>
      </c>
      <c r="F3807" t="s">
        <v>2259</v>
      </c>
      <c r="G3807" t="s">
        <v>134</v>
      </c>
      <c r="H3807" t="s">
        <v>135</v>
      </c>
      <c r="I3807" t="s">
        <v>136</v>
      </c>
      <c r="J3807" t="s">
        <v>137</v>
      </c>
      <c r="K3807" t="s">
        <v>138</v>
      </c>
      <c r="L3807" t="s">
        <v>10931</v>
      </c>
      <c r="M3807" t="s">
        <v>10932</v>
      </c>
      <c r="N3807">
        <v>0.66416666599999996</v>
      </c>
      <c r="O3807">
        <v>2</v>
      </c>
      <c r="P3807">
        <v>0</v>
      </c>
      <c r="Q3807">
        <v>39</v>
      </c>
      <c r="R3807">
        <v>0</v>
      </c>
      <c r="S3807">
        <v>3</v>
      </c>
      <c r="T3807">
        <v>0</v>
      </c>
      <c r="U3807">
        <v>0</v>
      </c>
      <c r="V3807">
        <v>0</v>
      </c>
      <c r="W3807">
        <v>2.5533153144199999E-2</v>
      </c>
      <c r="X3807">
        <v>0</v>
      </c>
      <c r="Y3807">
        <v>80.706933581043714</v>
      </c>
      <c r="Z3807">
        <v>0</v>
      </c>
      <c r="AA3807">
        <v>1.7574758029532025</v>
      </c>
      <c r="AB3807">
        <v>0</v>
      </c>
      <c r="AC3807">
        <v>0</v>
      </c>
      <c r="AD3807">
        <v>0</v>
      </c>
      <c r="AE3807">
        <v>82.489942537141118</v>
      </c>
    </row>
    <row r="3808" spans="1:31" x14ac:dyDescent="0.3">
      <c r="A3808">
        <v>2581343</v>
      </c>
      <c r="B3808">
        <v>1</v>
      </c>
      <c r="C3808" t="s">
        <v>80</v>
      </c>
      <c r="D3808" t="s">
        <v>84</v>
      </c>
      <c r="E3808" t="s">
        <v>184</v>
      </c>
      <c r="F3808" t="s">
        <v>10933</v>
      </c>
      <c r="G3808" t="s">
        <v>318</v>
      </c>
      <c r="H3808" t="s">
        <v>135</v>
      </c>
      <c r="I3808" t="s">
        <v>136</v>
      </c>
      <c r="J3808" t="s">
        <v>137</v>
      </c>
      <c r="K3808" t="s">
        <v>138</v>
      </c>
      <c r="L3808" t="s">
        <v>10934</v>
      </c>
      <c r="M3808" t="s">
        <v>10935</v>
      </c>
      <c r="N3808">
        <v>0.17388888799999999</v>
      </c>
      <c r="O3808">
        <v>0</v>
      </c>
      <c r="P3808">
        <v>862</v>
      </c>
      <c r="Q3808">
        <v>0</v>
      </c>
      <c r="R3808">
        <v>0</v>
      </c>
      <c r="S3808">
        <v>1</v>
      </c>
      <c r="T3808">
        <v>88</v>
      </c>
      <c r="U3808">
        <v>0</v>
      </c>
      <c r="V3808">
        <v>0</v>
      </c>
      <c r="W3808">
        <v>0</v>
      </c>
      <c r="X3808">
        <v>23.640826127348284</v>
      </c>
      <c r="Y3808">
        <v>0</v>
      </c>
      <c r="Z3808">
        <v>0</v>
      </c>
      <c r="AA3808">
        <v>10.4359551032976</v>
      </c>
      <c r="AB3808">
        <v>7.5979941818697769</v>
      </c>
      <c r="AC3808">
        <v>0</v>
      </c>
      <c r="AD3808">
        <v>0</v>
      </c>
      <c r="AE3808">
        <v>41.674775412515665</v>
      </c>
    </row>
    <row r="3809" spans="1:31" x14ac:dyDescent="0.3">
      <c r="A3809">
        <v>2581675</v>
      </c>
      <c r="B3809">
        <v>1</v>
      </c>
      <c r="C3809" t="s">
        <v>81</v>
      </c>
      <c r="D3809" t="s">
        <v>119</v>
      </c>
      <c r="E3809" t="s">
        <v>147</v>
      </c>
      <c r="F3809" t="s">
        <v>10936</v>
      </c>
      <c r="G3809" t="s">
        <v>134</v>
      </c>
      <c r="H3809" t="s">
        <v>135</v>
      </c>
      <c r="I3809" t="s">
        <v>680</v>
      </c>
      <c r="J3809" t="s">
        <v>137</v>
      </c>
      <c r="K3809" t="s">
        <v>138</v>
      </c>
      <c r="L3809" t="s">
        <v>10937</v>
      </c>
      <c r="M3809" t="s">
        <v>10938</v>
      </c>
      <c r="N3809">
        <v>1.3055555E-2</v>
      </c>
      <c r="O3809">
        <v>2</v>
      </c>
      <c r="P3809">
        <v>486</v>
      </c>
      <c r="Q3809">
        <v>53</v>
      </c>
      <c r="R3809">
        <v>70</v>
      </c>
      <c r="S3809">
        <v>1</v>
      </c>
      <c r="T3809">
        <v>35</v>
      </c>
      <c r="U3809">
        <v>0</v>
      </c>
      <c r="V3809">
        <v>0</v>
      </c>
      <c r="W3809">
        <v>3.6839185217366669E-3</v>
      </c>
      <c r="X3809">
        <v>0.79522224792942897</v>
      </c>
      <c r="Y3809">
        <v>2.1467155667894477</v>
      </c>
      <c r="Z3809">
        <v>0.86771634590371516</v>
      </c>
      <c r="AA3809">
        <v>1.6329222450691669E-2</v>
      </c>
      <c r="AB3809">
        <v>0.4523044115979612</v>
      </c>
      <c r="AC3809">
        <v>0</v>
      </c>
      <c r="AD3809">
        <v>0</v>
      </c>
      <c r="AE3809">
        <v>4.2819717131929806</v>
      </c>
    </row>
    <row r="3810" spans="1:31" x14ac:dyDescent="0.3">
      <c r="A3810">
        <v>2582193</v>
      </c>
      <c r="B3810">
        <v>1</v>
      </c>
      <c r="C3810" t="s">
        <v>80</v>
      </c>
      <c r="D3810" t="s">
        <v>98</v>
      </c>
      <c r="E3810" t="s">
        <v>147</v>
      </c>
      <c r="F3810" t="s">
        <v>10939</v>
      </c>
      <c r="G3810" t="s">
        <v>202</v>
      </c>
      <c r="H3810" t="s">
        <v>135</v>
      </c>
      <c r="I3810" t="s">
        <v>136</v>
      </c>
      <c r="J3810" t="s">
        <v>137</v>
      </c>
      <c r="K3810" t="s">
        <v>138</v>
      </c>
      <c r="L3810" t="s">
        <v>10940</v>
      </c>
      <c r="M3810" t="s">
        <v>10941</v>
      </c>
      <c r="N3810">
        <v>0.91416666599999996</v>
      </c>
      <c r="O3810">
        <v>0</v>
      </c>
      <c r="P3810">
        <v>259</v>
      </c>
      <c r="Q3810">
        <v>15</v>
      </c>
      <c r="R3810">
        <v>69</v>
      </c>
      <c r="S3810">
        <v>15</v>
      </c>
      <c r="T3810">
        <v>72</v>
      </c>
      <c r="U3810">
        <v>0</v>
      </c>
      <c r="V3810">
        <v>0</v>
      </c>
      <c r="W3810">
        <v>0</v>
      </c>
      <c r="X3810">
        <v>26.300914151915215</v>
      </c>
      <c r="Y3810">
        <v>55.881830458915289</v>
      </c>
      <c r="Z3810">
        <v>25.034943307482909</v>
      </c>
      <c r="AA3810">
        <v>27.882681553706487</v>
      </c>
      <c r="AB3810">
        <v>29.16046843447776</v>
      </c>
      <c r="AC3810">
        <v>0</v>
      </c>
      <c r="AD3810">
        <v>0</v>
      </c>
      <c r="AE3810">
        <v>164.26083790649764</v>
      </c>
    </row>
    <row r="3811" spans="1:31" x14ac:dyDescent="0.3">
      <c r="A3811">
        <v>2581529</v>
      </c>
      <c r="B3811">
        <v>1</v>
      </c>
      <c r="C3811" t="s">
        <v>81</v>
      </c>
      <c r="D3811" t="s">
        <v>118</v>
      </c>
      <c r="E3811" t="s">
        <v>175</v>
      </c>
      <c r="F3811" t="s">
        <v>10942</v>
      </c>
      <c r="G3811" t="s">
        <v>301</v>
      </c>
      <c r="H3811" t="s">
        <v>157</v>
      </c>
      <c r="I3811" t="s">
        <v>136</v>
      </c>
      <c r="J3811" t="s">
        <v>137</v>
      </c>
      <c r="K3811" t="s">
        <v>144</v>
      </c>
      <c r="L3811" t="s">
        <v>10943</v>
      </c>
      <c r="M3811" t="s">
        <v>10944</v>
      </c>
      <c r="N3811">
        <v>9.7011111109999995</v>
      </c>
      <c r="O3811">
        <v>0</v>
      </c>
      <c r="P3811">
        <v>216</v>
      </c>
      <c r="Q3811">
        <v>0</v>
      </c>
      <c r="R3811">
        <v>0</v>
      </c>
      <c r="S3811">
        <v>0</v>
      </c>
      <c r="T3811">
        <v>9</v>
      </c>
      <c r="U3811">
        <v>0</v>
      </c>
      <c r="V3811">
        <v>0</v>
      </c>
      <c r="W3811">
        <v>0</v>
      </c>
      <c r="X3811">
        <v>404.63980044528273</v>
      </c>
      <c r="Y3811">
        <v>0</v>
      </c>
      <c r="Z3811">
        <v>0</v>
      </c>
      <c r="AA3811">
        <v>0</v>
      </c>
      <c r="AB3811">
        <v>112.01858871530619</v>
      </c>
      <c r="AC3811">
        <v>0</v>
      </c>
      <c r="AD3811">
        <v>0</v>
      </c>
      <c r="AE3811">
        <v>516.65838916058897</v>
      </c>
    </row>
    <row r="3812" spans="1:31" x14ac:dyDescent="0.3">
      <c r="A3812">
        <v>2582293</v>
      </c>
      <c r="B3812">
        <v>1</v>
      </c>
      <c r="C3812" t="s">
        <v>80</v>
      </c>
      <c r="D3812" t="s">
        <v>94</v>
      </c>
      <c r="E3812" t="s">
        <v>155</v>
      </c>
      <c r="F3812" t="s">
        <v>10945</v>
      </c>
      <c r="G3812" t="s">
        <v>202</v>
      </c>
      <c r="H3812" t="s">
        <v>157</v>
      </c>
      <c r="I3812" t="s">
        <v>136</v>
      </c>
      <c r="J3812" t="s">
        <v>137</v>
      </c>
      <c r="K3812" t="s">
        <v>138</v>
      </c>
      <c r="L3812" t="s">
        <v>10946</v>
      </c>
      <c r="M3812" t="s">
        <v>10947</v>
      </c>
      <c r="N3812">
        <v>0.18722222199999999</v>
      </c>
      <c r="O3812">
        <v>0</v>
      </c>
      <c r="P3812">
        <v>51</v>
      </c>
      <c r="Q3812">
        <v>0</v>
      </c>
      <c r="R3812">
        <v>2</v>
      </c>
      <c r="S3812">
        <v>0</v>
      </c>
      <c r="T3812">
        <v>3</v>
      </c>
      <c r="U3812">
        <v>0</v>
      </c>
      <c r="V3812">
        <v>0</v>
      </c>
      <c r="W3812">
        <v>0</v>
      </c>
      <c r="X3812">
        <v>1.4112296017790149</v>
      </c>
      <c r="Y3812">
        <v>0</v>
      </c>
      <c r="Z3812">
        <v>3.4588998007483343E-2</v>
      </c>
      <c r="AA3812">
        <v>0</v>
      </c>
      <c r="AB3812">
        <v>0.24447781730958668</v>
      </c>
      <c r="AC3812">
        <v>0</v>
      </c>
      <c r="AD3812">
        <v>0</v>
      </c>
      <c r="AE3812">
        <v>1.690296417096085</v>
      </c>
    </row>
    <row r="3813" spans="1:31" x14ac:dyDescent="0.3">
      <c r="A3813">
        <v>2581483</v>
      </c>
      <c r="B3813">
        <v>1</v>
      </c>
      <c r="C3813" t="s">
        <v>81</v>
      </c>
      <c r="D3813" t="s">
        <v>127</v>
      </c>
      <c r="E3813" t="s">
        <v>184</v>
      </c>
      <c r="F3813" t="s">
        <v>10948</v>
      </c>
      <c r="G3813" t="s">
        <v>202</v>
      </c>
      <c r="H3813" t="s">
        <v>135</v>
      </c>
      <c r="I3813" t="s">
        <v>136</v>
      </c>
      <c r="J3813" t="s">
        <v>137</v>
      </c>
      <c r="K3813" t="s">
        <v>138</v>
      </c>
      <c r="L3813" t="s">
        <v>10949</v>
      </c>
      <c r="M3813" t="s">
        <v>10950</v>
      </c>
      <c r="N3813">
        <v>0.91166666600000001</v>
      </c>
      <c r="O3813">
        <v>0</v>
      </c>
      <c r="P3813">
        <v>73</v>
      </c>
      <c r="Q3813">
        <v>0</v>
      </c>
      <c r="R3813">
        <v>18</v>
      </c>
      <c r="S3813">
        <v>0</v>
      </c>
      <c r="T3813">
        <v>19</v>
      </c>
      <c r="U3813">
        <v>0</v>
      </c>
      <c r="V3813">
        <v>0</v>
      </c>
      <c r="W3813">
        <v>0</v>
      </c>
      <c r="X3813">
        <v>12.388360600092327</v>
      </c>
      <c r="Y3813">
        <v>0</v>
      </c>
      <c r="Z3813">
        <v>12.668503983025193</v>
      </c>
      <c r="AA3813">
        <v>0</v>
      </c>
      <c r="AB3813">
        <v>10.541227064835933</v>
      </c>
      <c r="AC3813">
        <v>0</v>
      </c>
      <c r="AD3813">
        <v>0</v>
      </c>
      <c r="AE3813">
        <v>35.598091647953453</v>
      </c>
    </row>
    <row r="3814" spans="1:31" x14ac:dyDescent="0.3">
      <c r="A3814">
        <v>2582147</v>
      </c>
      <c r="B3814">
        <v>1</v>
      </c>
      <c r="C3814" t="s">
        <v>80</v>
      </c>
      <c r="D3814" t="s">
        <v>104</v>
      </c>
      <c r="E3814" t="s">
        <v>141</v>
      </c>
      <c r="F3814" t="s">
        <v>1600</v>
      </c>
      <c r="G3814" t="s">
        <v>134</v>
      </c>
      <c r="H3814" t="s">
        <v>135</v>
      </c>
      <c r="I3814" t="s">
        <v>136</v>
      </c>
      <c r="J3814" t="s">
        <v>137</v>
      </c>
      <c r="K3814" t="s">
        <v>138</v>
      </c>
      <c r="L3814" t="s">
        <v>10951</v>
      </c>
      <c r="M3814" t="s">
        <v>10952</v>
      </c>
      <c r="N3814">
        <v>6.7777776999999997E-2</v>
      </c>
      <c r="O3814">
        <v>9</v>
      </c>
      <c r="P3814">
        <v>4</v>
      </c>
      <c r="Q3814">
        <v>36</v>
      </c>
      <c r="R3814">
        <v>14</v>
      </c>
      <c r="S3814">
        <v>39</v>
      </c>
      <c r="T3814">
        <v>19</v>
      </c>
      <c r="U3814">
        <v>8</v>
      </c>
      <c r="V3814">
        <v>0</v>
      </c>
      <c r="W3814">
        <v>0.19230736897526673</v>
      </c>
      <c r="X3814">
        <v>0.41209979948986675</v>
      </c>
      <c r="Y3814">
        <v>3.297105949372428</v>
      </c>
      <c r="Z3814">
        <v>0.87594184861633351</v>
      </c>
      <c r="AA3814">
        <v>11.38269125772319</v>
      </c>
      <c r="AB3814">
        <v>1.6220710922828872</v>
      </c>
      <c r="AC3814">
        <v>86.734488457664924</v>
      </c>
      <c r="AD3814">
        <v>0</v>
      </c>
      <c r="AE3814">
        <v>104.51670577412489</v>
      </c>
    </row>
    <row r="3815" spans="1:31" x14ac:dyDescent="0.3">
      <c r="A3815">
        <v>2581337</v>
      </c>
      <c r="B3815">
        <v>1</v>
      </c>
      <c r="C3815" t="s">
        <v>80</v>
      </c>
      <c r="D3815" t="s">
        <v>103</v>
      </c>
      <c r="E3815" t="s">
        <v>132</v>
      </c>
      <c r="F3815" t="s">
        <v>10953</v>
      </c>
      <c r="G3815" t="s">
        <v>301</v>
      </c>
      <c r="H3815" t="s">
        <v>135</v>
      </c>
      <c r="I3815" t="s">
        <v>136</v>
      </c>
      <c r="J3815" t="s">
        <v>137</v>
      </c>
      <c r="K3815" t="s">
        <v>144</v>
      </c>
      <c r="L3815" t="s">
        <v>10954</v>
      </c>
      <c r="M3815" t="s">
        <v>10955</v>
      </c>
      <c r="N3815">
        <v>2.7497222219999999</v>
      </c>
      <c r="O3815">
        <v>0</v>
      </c>
      <c r="P3815">
        <v>23657</v>
      </c>
      <c r="Q3815">
        <v>1</v>
      </c>
      <c r="R3815">
        <v>66</v>
      </c>
      <c r="S3815">
        <v>7</v>
      </c>
      <c r="T3815">
        <v>2040</v>
      </c>
      <c r="U3815">
        <v>0</v>
      </c>
      <c r="V3815">
        <v>2</v>
      </c>
      <c r="W3815">
        <v>0</v>
      </c>
      <c r="X3815">
        <v>13260.505404783326</v>
      </c>
      <c r="Y3815">
        <v>152.644444155629</v>
      </c>
      <c r="Z3815">
        <v>322.49660451503456</v>
      </c>
      <c r="AA3815">
        <v>644.38159490614487</v>
      </c>
      <c r="AB3815">
        <v>5230.213352019693</v>
      </c>
      <c r="AC3815">
        <v>0</v>
      </c>
      <c r="AD3815">
        <v>209.55197308680147</v>
      </c>
      <c r="AE3815">
        <v>19819.793373466626</v>
      </c>
    </row>
    <row r="3816" spans="1:31" x14ac:dyDescent="0.3">
      <c r="A3816">
        <v>2582107</v>
      </c>
      <c r="B3816">
        <v>1</v>
      </c>
      <c r="C3816" t="s">
        <v>80</v>
      </c>
      <c r="D3816" t="s">
        <v>98</v>
      </c>
      <c r="E3816" t="s">
        <v>155</v>
      </c>
      <c r="F3816" t="s">
        <v>10956</v>
      </c>
      <c r="G3816" t="s">
        <v>206</v>
      </c>
      <c r="H3816" t="s">
        <v>157</v>
      </c>
      <c r="I3816" t="s">
        <v>136</v>
      </c>
      <c r="J3816" t="s">
        <v>137</v>
      </c>
      <c r="K3816" t="s">
        <v>138</v>
      </c>
      <c r="L3816" t="s">
        <v>10957</v>
      </c>
      <c r="M3816" t="s">
        <v>10958</v>
      </c>
      <c r="N3816">
        <v>4.6944444440000002</v>
      </c>
      <c r="O3816">
        <v>0</v>
      </c>
      <c r="P3816">
        <v>7</v>
      </c>
      <c r="Q3816">
        <v>0</v>
      </c>
      <c r="R3816">
        <v>7</v>
      </c>
      <c r="S3816">
        <v>0</v>
      </c>
      <c r="T3816">
        <v>3</v>
      </c>
      <c r="U3816">
        <v>0</v>
      </c>
      <c r="V3816">
        <v>0</v>
      </c>
      <c r="W3816">
        <v>0</v>
      </c>
      <c r="X3816">
        <v>8.2023519617140739</v>
      </c>
      <c r="Y3816">
        <v>0</v>
      </c>
      <c r="Z3816">
        <v>26.168028199177765</v>
      </c>
      <c r="AA3816">
        <v>0</v>
      </c>
      <c r="AB3816">
        <v>2.7099929172027917</v>
      </c>
      <c r="AC3816">
        <v>0</v>
      </c>
      <c r="AD3816">
        <v>0</v>
      </c>
      <c r="AE3816">
        <v>37.080373078094631</v>
      </c>
    </row>
    <row r="3817" spans="1:31" x14ac:dyDescent="0.3">
      <c r="A3817">
        <v>2582024</v>
      </c>
      <c r="B3817">
        <v>1</v>
      </c>
      <c r="C3817" t="s">
        <v>81</v>
      </c>
      <c r="D3817" t="s">
        <v>115</v>
      </c>
      <c r="E3817" t="s">
        <v>147</v>
      </c>
      <c r="F3817" t="s">
        <v>6965</v>
      </c>
      <c r="G3817" t="s">
        <v>134</v>
      </c>
      <c r="H3817" t="s">
        <v>135</v>
      </c>
      <c r="I3817" t="s">
        <v>136</v>
      </c>
      <c r="J3817" t="s">
        <v>137</v>
      </c>
      <c r="K3817" t="s">
        <v>138</v>
      </c>
      <c r="L3817" t="s">
        <v>10959</v>
      </c>
      <c r="M3817" t="s">
        <v>10960</v>
      </c>
      <c r="N3817">
        <v>5.7777777000000002E-2</v>
      </c>
      <c r="O3817">
        <v>4</v>
      </c>
      <c r="P3817">
        <v>1195</v>
      </c>
      <c r="Q3817">
        <v>3</v>
      </c>
      <c r="R3817">
        <v>143</v>
      </c>
      <c r="S3817">
        <v>3</v>
      </c>
      <c r="T3817">
        <v>75</v>
      </c>
      <c r="U3817">
        <v>0</v>
      </c>
      <c r="V3817">
        <v>0</v>
      </c>
      <c r="W3817">
        <v>4.9109964800000003E-2</v>
      </c>
      <c r="X3817">
        <v>6.2421583191818835</v>
      </c>
      <c r="Y3817">
        <v>0.34435424722607999</v>
      </c>
      <c r="Z3817">
        <v>4.2045471450486396</v>
      </c>
      <c r="AA3817">
        <v>0.35882331777182219</v>
      </c>
      <c r="AB3817">
        <v>1.503641987362204</v>
      </c>
      <c r="AC3817">
        <v>0</v>
      </c>
      <c r="AD3817">
        <v>0</v>
      </c>
      <c r="AE3817">
        <v>12.702634981390631</v>
      </c>
    </row>
    <row r="3818" spans="1:31" x14ac:dyDescent="0.3">
      <c r="A3818">
        <v>2581383</v>
      </c>
      <c r="B3818">
        <v>1</v>
      </c>
      <c r="C3818" t="s">
        <v>80</v>
      </c>
      <c r="D3818" t="s">
        <v>100</v>
      </c>
      <c r="E3818" t="s">
        <v>147</v>
      </c>
      <c r="F3818" t="s">
        <v>10961</v>
      </c>
      <c r="G3818" t="s">
        <v>134</v>
      </c>
      <c r="H3818" t="s">
        <v>135</v>
      </c>
      <c r="I3818" t="s">
        <v>136</v>
      </c>
      <c r="J3818" t="s">
        <v>137</v>
      </c>
      <c r="K3818" t="s">
        <v>138</v>
      </c>
      <c r="L3818" t="s">
        <v>10962</v>
      </c>
      <c r="M3818" t="s">
        <v>10963</v>
      </c>
      <c r="N3818">
        <v>1.5380555549999999</v>
      </c>
      <c r="O3818">
        <v>0</v>
      </c>
      <c r="P3818">
        <v>29</v>
      </c>
      <c r="Q3818">
        <v>1</v>
      </c>
      <c r="R3818">
        <v>12</v>
      </c>
      <c r="S3818">
        <v>8</v>
      </c>
      <c r="T3818">
        <v>20</v>
      </c>
      <c r="U3818">
        <v>3</v>
      </c>
      <c r="V3818">
        <v>0</v>
      </c>
      <c r="W3818">
        <v>0</v>
      </c>
      <c r="X3818">
        <v>8.5108055966104139</v>
      </c>
      <c r="Y3818">
        <v>1.2019796758758667</v>
      </c>
      <c r="Z3818">
        <v>31.04627849486365</v>
      </c>
      <c r="AA3818">
        <v>50.576239288183757</v>
      </c>
      <c r="AB3818">
        <v>15.452136578940262</v>
      </c>
      <c r="AC3818">
        <v>72.789974845343252</v>
      </c>
      <c r="AD3818">
        <v>0</v>
      </c>
      <c r="AE3818">
        <v>179.57741447981721</v>
      </c>
    </row>
    <row r="3819" spans="1:31" x14ac:dyDescent="0.3">
      <c r="A3819">
        <v>2582153</v>
      </c>
      <c r="B3819">
        <v>1</v>
      </c>
      <c r="C3819" t="s">
        <v>80</v>
      </c>
      <c r="D3819" t="s">
        <v>108</v>
      </c>
      <c r="E3819" t="s">
        <v>171</v>
      </c>
      <c r="F3819" t="s">
        <v>10964</v>
      </c>
      <c r="G3819" t="s">
        <v>190</v>
      </c>
      <c r="H3819" t="s">
        <v>157</v>
      </c>
      <c r="I3819" t="s">
        <v>136</v>
      </c>
      <c r="J3819" t="s">
        <v>137</v>
      </c>
      <c r="K3819" t="s">
        <v>138</v>
      </c>
      <c r="L3819" t="s">
        <v>10965</v>
      </c>
      <c r="M3819" t="s">
        <v>10966</v>
      </c>
      <c r="N3819">
        <v>3.5788888879999998</v>
      </c>
      <c r="O3819">
        <v>0</v>
      </c>
      <c r="P3819">
        <v>19</v>
      </c>
      <c r="Q3819">
        <v>0</v>
      </c>
      <c r="R3819">
        <v>2</v>
      </c>
      <c r="S3819">
        <v>0</v>
      </c>
      <c r="T3819">
        <v>1</v>
      </c>
      <c r="U3819">
        <v>0</v>
      </c>
      <c r="V3819">
        <v>0</v>
      </c>
      <c r="W3819">
        <v>0</v>
      </c>
      <c r="X3819">
        <v>15.979737546200056</v>
      </c>
      <c r="Y3819">
        <v>0</v>
      </c>
      <c r="Z3819">
        <v>1.3636790178715403</v>
      </c>
      <c r="AA3819">
        <v>0</v>
      </c>
      <c r="AB3819">
        <v>0.80535687923649746</v>
      </c>
      <c r="AC3819">
        <v>0</v>
      </c>
      <c r="AD3819">
        <v>0</v>
      </c>
      <c r="AE3819">
        <v>18.148773443308094</v>
      </c>
    </row>
    <row r="3820" spans="1:31" x14ac:dyDescent="0.3">
      <c r="A3820">
        <v>2581821</v>
      </c>
      <c r="B3820">
        <v>1</v>
      </c>
      <c r="C3820" t="s">
        <v>81</v>
      </c>
      <c r="D3820" t="s">
        <v>112</v>
      </c>
      <c r="E3820" t="s">
        <v>141</v>
      </c>
      <c r="F3820" t="s">
        <v>10967</v>
      </c>
      <c r="G3820" t="s">
        <v>202</v>
      </c>
      <c r="H3820" t="s">
        <v>135</v>
      </c>
      <c r="I3820" t="s">
        <v>136</v>
      </c>
      <c r="J3820" t="s">
        <v>137</v>
      </c>
      <c r="K3820" t="s">
        <v>138</v>
      </c>
      <c r="L3820" t="s">
        <v>10968</v>
      </c>
      <c r="M3820" t="s">
        <v>10969</v>
      </c>
      <c r="N3820">
        <v>0.29916666600000003</v>
      </c>
      <c r="O3820">
        <v>0</v>
      </c>
      <c r="P3820">
        <v>0</v>
      </c>
      <c r="Q3820">
        <v>7</v>
      </c>
      <c r="R3820">
        <v>74</v>
      </c>
      <c r="S3820">
        <v>4</v>
      </c>
      <c r="T3820">
        <v>1</v>
      </c>
      <c r="U3820">
        <v>0</v>
      </c>
      <c r="V3820">
        <v>0</v>
      </c>
      <c r="W3820">
        <v>0</v>
      </c>
      <c r="X3820">
        <v>0</v>
      </c>
      <c r="Y3820">
        <v>18.966249545721514</v>
      </c>
      <c r="Z3820">
        <v>146.81123721284604</v>
      </c>
      <c r="AA3820">
        <v>6.6058077309941332</v>
      </c>
      <c r="AB3820">
        <v>0</v>
      </c>
      <c r="AC3820">
        <v>0</v>
      </c>
      <c r="AD3820">
        <v>0</v>
      </c>
      <c r="AE3820">
        <v>172.38329448956171</v>
      </c>
    </row>
    <row r="3821" spans="1:31" x14ac:dyDescent="0.3">
      <c r="A3821">
        <v>2581961</v>
      </c>
      <c r="B3821">
        <v>1</v>
      </c>
      <c r="C3821" t="s">
        <v>81</v>
      </c>
      <c r="D3821" t="s">
        <v>126</v>
      </c>
      <c r="E3821" t="s">
        <v>147</v>
      </c>
      <c r="F3821" t="s">
        <v>5432</v>
      </c>
      <c r="G3821" t="s">
        <v>134</v>
      </c>
      <c r="H3821" t="s">
        <v>135</v>
      </c>
      <c r="I3821" t="s">
        <v>136</v>
      </c>
      <c r="J3821" t="s">
        <v>137</v>
      </c>
      <c r="K3821" t="s">
        <v>138</v>
      </c>
      <c r="L3821" t="s">
        <v>10970</v>
      </c>
      <c r="M3821" t="s">
        <v>10971</v>
      </c>
      <c r="N3821">
        <v>0.22166666600000001</v>
      </c>
      <c r="O3821">
        <v>1</v>
      </c>
      <c r="P3821">
        <v>267</v>
      </c>
      <c r="Q3821">
        <v>4</v>
      </c>
      <c r="R3821">
        <v>47</v>
      </c>
      <c r="S3821">
        <v>10</v>
      </c>
      <c r="T3821">
        <v>27</v>
      </c>
      <c r="U3821">
        <v>0</v>
      </c>
      <c r="V3821">
        <v>0</v>
      </c>
      <c r="W3821">
        <v>4.6498981200000004E-2</v>
      </c>
      <c r="X3821">
        <v>6.8142750099510812</v>
      </c>
      <c r="Y3821">
        <v>1.67536891857258</v>
      </c>
      <c r="Z3821">
        <v>3.8447137692176852</v>
      </c>
      <c r="AA3821">
        <v>7.2434935880596809</v>
      </c>
      <c r="AB3821">
        <v>5.2494446691271905</v>
      </c>
      <c r="AC3821">
        <v>0</v>
      </c>
      <c r="AD3821">
        <v>0</v>
      </c>
      <c r="AE3821">
        <v>24.873794936128217</v>
      </c>
    </row>
    <row r="3822" spans="1:31" x14ac:dyDescent="0.3">
      <c r="A3822">
        <v>2581815</v>
      </c>
      <c r="B3822">
        <v>1</v>
      </c>
      <c r="C3822" t="s">
        <v>81</v>
      </c>
      <c r="D3822" t="s">
        <v>118</v>
      </c>
      <c r="E3822" t="s">
        <v>155</v>
      </c>
      <c r="F3822" t="s">
        <v>10972</v>
      </c>
      <c r="G3822" t="s">
        <v>194</v>
      </c>
      <c r="H3822" t="s">
        <v>157</v>
      </c>
      <c r="I3822" t="s">
        <v>136</v>
      </c>
      <c r="J3822" t="s">
        <v>137</v>
      </c>
      <c r="K3822" t="s">
        <v>144</v>
      </c>
      <c r="L3822" t="s">
        <v>10973</v>
      </c>
      <c r="M3822" t="s">
        <v>10974</v>
      </c>
      <c r="N3822">
        <v>0.58361111099999996</v>
      </c>
      <c r="O3822">
        <v>0</v>
      </c>
      <c r="P3822">
        <v>16</v>
      </c>
      <c r="Q3822">
        <v>0</v>
      </c>
      <c r="R3822">
        <v>7</v>
      </c>
      <c r="S3822">
        <v>0</v>
      </c>
      <c r="T3822">
        <v>2</v>
      </c>
      <c r="U3822">
        <v>0</v>
      </c>
      <c r="V3822">
        <v>0</v>
      </c>
      <c r="W3822">
        <v>0</v>
      </c>
      <c r="X3822">
        <v>3.7996463061514194</v>
      </c>
      <c r="Y3822">
        <v>0</v>
      </c>
      <c r="Z3822">
        <v>4.2556224911060658</v>
      </c>
      <c r="AA3822">
        <v>0</v>
      </c>
      <c r="AB3822">
        <v>1.4685124749932266</v>
      </c>
      <c r="AC3822">
        <v>0</v>
      </c>
      <c r="AD3822">
        <v>0</v>
      </c>
      <c r="AE3822">
        <v>9.5237812722507122</v>
      </c>
    </row>
    <row r="3823" spans="1:31" x14ac:dyDescent="0.3">
      <c r="A3823">
        <v>2581669</v>
      </c>
      <c r="B3823">
        <v>1</v>
      </c>
      <c r="C3823" t="s">
        <v>81</v>
      </c>
      <c r="D3823" t="s">
        <v>118</v>
      </c>
      <c r="E3823" t="s">
        <v>155</v>
      </c>
      <c r="F3823" t="s">
        <v>10975</v>
      </c>
      <c r="G3823" t="s">
        <v>194</v>
      </c>
      <c r="H3823" t="s">
        <v>157</v>
      </c>
      <c r="I3823" t="s">
        <v>136</v>
      </c>
      <c r="J3823" t="s">
        <v>137</v>
      </c>
      <c r="K3823" t="s">
        <v>144</v>
      </c>
      <c r="L3823" t="s">
        <v>10976</v>
      </c>
      <c r="M3823" t="s">
        <v>10977</v>
      </c>
      <c r="N3823">
        <v>0.99472222200000004</v>
      </c>
      <c r="O3823">
        <v>0</v>
      </c>
      <c r="P3823">
        <v>4</v>
      </c>
      <c r="Q3823">
        <v>0</v>
      </c>
      <c r="R3823">
        <v>0</v>
      </c>
      <c r="S3823">
        <v>0</v>
      </c>
      <c r="T3823">
        <v>1</v>
      </c>
      <c r="U3823">
        <v>0</v>
      </c>
      <c r="V3823">
        <v>0</v>
      </c>
      <c r="W3823">
        <v>0</v>
      </c>
      <c r="X3823">
        <v>0.97666176665174664</v>
      </c>
      <c r="Y3823">
        <v>0</v>
      </c>
      <c r="Z3823">
        <v>0</v>
      </c>
      <c r="AA3823">
        <v>0</v>
      </c>
      <c r="AB3823">
        <v>1.2815344260283368</v>
      </c>
      <c r="AC3823">
        <v>0</v>
      </c>
      <c r="AD3823">
        <v>0</v>
      </c>
      <c r="AE3823">
        <v>2.2581961926800833</v>
      </c>
    </row>
    <row r="3824" spans="1:31" x14ac:dyDescent="0.3">
      <c r="A3824">
        <v>2582210</v>
      </c>
      <c r="B3824">
        <v>1</v>
      </c>
      <c r="C3824" t="s">
        <v>80</v>
      </c>
      <c r="D3824" t="s">
        <v>104</v>
      </c>
      <c r="E3824" t="s">
        <v>141</v>
      </c>
      <c r="F3824" t="s">
        <v>10978</v>
      </c>
      <c r="G3824" t="s">
        <v>134</v>
      </c>
      <c r="H3824" t="s">
        <v>135</v>
      </c>
      <c r="I3824" t="s">
        <v>136</v>
      </c>
      <c r="J3824" t="s">
        <v>137</v>
      </c>
      <c r="K3824" t="s">
        <v>138</v>
      </c>
      <c r="L3824" t="s">
        <v>10979</v>
      </c>
      <c r="M3824" t="s">
        <v>10980</v>
      </c>
      <c r="N3824">
        <v>1.7952777769999999</v>
      </c>
      <c r="O3824">
        <v>3</v>
      </c>
      <c r="P3824">
        <v>14</v>
      </c>
      <c r="Q3824">
        <v>17</v>
      </c>
      <c r="R3824">
        <v>33</v>
      </c>
      <c r="S3824">
        <v>5</v>
      </c>
      <c r="T3824">
        <v>7</v>
      </c>
      <c r="U3824">
        <v>0</v>
      </c>
      <c r="V3824">
        <v>0</v>
      </c>
      <c r="W3824">
        <v>10.397046671849235</v>
      </c>
      <c r="X3824">
        <v>4.7331575074230221</v>
      </c>
      <c r="Y3824">
        <v>39.902530486355197</v>
      </c>
      <c r="Z3824">
        <v>21.596238526648346</v>
      </c>
      <c r="AA3824">
        <v>6.807885333581063</v>
      </c>
      <c r="AB3824">
        <v>3.5613577771162204</v>
      </c>
      <c r="AC3824">
        <v>0</v>
      </c>
      <c r="AD3824">
        <v>0</v>
      </c>
      <c r="AE3824">
        <v>86.998216302973091</v>
      </c>
    </row>
    <row r="3825" spans="1:31" x14ac:dyDescent="0.3">
      <c r="A3825">
        <v>2582279</v>
      </c>
      <c r="B3825">
        <v>1</v>
      </c>
      <c r="C3825" t="s">
        <v>80</v>
      </c>
      <c r="D3825" t="s">
        <v>95</v>
      </c>
      <c r="E3825" t="s">
        <v>166</v>
      </c>
      <c r="F3825" t="s">
        <v>10981</v>
      </c>
      <c r="G3825" t="s">
        <v>198</v>
      </c>
      <c r="H3825" t="s">
        <v>157</v>
      </c>
      <c r="I3825" t="s">
        <v>136</v>
      </c>
      <c r="J3825" t="s">
        <v>137</v>
      </c>
      <c r="K3825" t="s">
        <v>138</v>
      </c>
      <c r="L3825" t="s">
        <v>10982</v>
      </c>
      <c r="M3825" t="s">
        <v>10983</v>
      </c>
      <c r="N3825">
        <v>0.75972222199999995</v>
      </c>
      <c r="O3825">
        <v>0</v>
      </c>
      <c r="P3825">
        <v>1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0.17042862917493834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0.17042862917493834</v>
      </c>
    </row>
    <row r="3826" spans="1:31" x14ac:dyDescent="0.3">
      <c r="A3826">
        <v>2581377</v>
      </c>
      <c r="B3826">
        <v>1</v>
      </c>
      <c r="C3826" t="s">
        <v>80</v>
      </c>
      <c r="D3826" t="s">
        <v>84</v>
      </c>
      <c r="E3826" t="s">
        <v>171</v>
      </c>
      <c r="F3826" t="s">
        <v>10984</v>
      </c>
      <c r="G3826" t="s">
        <v>311</v>
      </c>
      <c r="H3826" t="s">
        <v>157</v>
      </c>
      <c r="I3826" t="s">
        <v>136</v>
      </c>
      <c r="J3826" t="s">
        <v>3</v>
      </c>
      <c r="K3826" t="s">
        <v>138</v>
      </c>
      <c r="L3826" t="s">
        <v>10985</v>
      </c>
      <c r="M3826" t="s">
        <v>10986</v>
      </c>
      <c r="N3826">
        <v>2.4391666660000002</v>
      </c>
      <c r="O3826">
        <v>0</v>
      </c>
      <c r="P3826">
        <v>181</v>
      </c>
      <c r="Q3826">
        <v>0</v>
      </c>
      <c r="R3826">
        <v>0</v>
      </c>
      <c r="S3826">
        <v>0</v>
      </c>
      <c r="T3826">
        <v>24</v>
      </c>
      <c r="U3826">
        <v>0</v>
      </c>
      <c r="V3826">
        <v>0</v>
      </c>
      <c r="W3826">
        <v>0</v>
      </c>
      <c r="X3826">
        <v>89.458838053786906</v>
      </c>
      <c r="Y3826">
        <v>0</v>
      </c>
      <c r="Z3826">
        <v>0</v>
      </c>
      <c r="AA3826">
        <v>0</v>
      </c>
      <c r="AB3826">
        <v>59.896367834255202</v>
      </c>
      <c r="AC3826">
        <v>0</v>
      </c>
      <c r="AD3826">
        <v>0</v>
      </c>
      <c r="AE3826">
        <v>149.35520588804212</v>
      </c>
    </row>
    <row r="3827" spans="1:31" x14ac:dyDescent="0.3">
      <c r="A3827">
        <v>2582067</v>
      </c>
      <c r="B3827">
        <v>1</v>
      </c>
      <c r="C3827" t="s">
        <v>81</v>
      </c>
      <c r="D3827" t="s">
        <v>119</v>
      </c>
      <c r="E3827" t="s">
        <v>141</v>
      </c>
      <c r="F3827" t="s">
        <v>4393</v>
      </c>
      <c r="G3827" t="s">
        <v>134</v>
      </c>
      <c r="H3827" t="s">
        <v>135</v>
      </c>
      <c r="I3827" t="s">
        <v>136</v>
      </c>
      <c r="J3827" t="s">
        <v>137</v>
      </c>
      <c r="K3827" t="s">
        <v>138</v>
      </c>
      <c r="L3827" t="s">
        <v>10987</v>
      </c>
      <c r="M3827" t="s">
        <v>10988</v>
      </c>
      <c r="N3827">
        <v>0.88833333299999995</v>
      </c>
      <c r="O3827">
        <v>0</v>
      </c>
      <c r="P3827">
        <v>7</v>
      </c>
      <c r="Q3827">
        <v>0</v>
      </c>
      <c r="R3827">
        <v>42</v>
      </c>
      <c r="S3827">
        <v>1</v>
      </c>
      <c r="T3827">
        <v>4</v>
      </c>
      <c r="U3827">
        <v>0</v>
      </c>
      <c r="V3827">
        <v>0</v>
      </c>
      <c r="W3827">
        <v>0</v>
      </c>
      <c r="X3827">
        <v>0.80242532623858009</v>
      </c>
      <c r="Y3827">
        <v>0</v>
      </c>
      <c r="Z3827">
        <v>41.836955724980776</v>
      </c>
      <c r="AA3827">
        <v>13.840456933081835</v>
      </c>
      <c r="AB3827">
        <v>69.887226287723337</v>
      </c>
      <c r="AC3827">
        <v>0</v>
      </c>
      <c r="AD3827">
        <v>0</v>
      </c>
      <c r="AE3827">
        <v>126.36706427202452</v>
      </c>
    </row>
    <row r="3828" spans="1:31" x14ac:dyDescent="0.3">
      <c r="A3828">
        <v>2581566</v>
      </c>
      <c r="B3828">
        <v>1</v>
      </c>
      <c r="C3828" t="s">
        <v>81</v>
      </c>
      <c r="D3828" t="s">
        <v>117</v>
      </c>
      <c r="E3828" t="s">
        <v>171</v>
      </c>
      <c r="F3828" t="s">
        <v>10989</v>
      </c>
      <c r="G3828" t="s">
        <v>190</v>
      </c>
      <c r="H3828" t="s">
        <v>157</v>
      </c>
      <c r="I3828" t="s">
        <v>136</v>
      </c>
      <c r="J3828" t="s">
        <v>137</v>
      </c>
      <c r="K3828" t="s">
        <v>138</v>
      </c>
      <c r="L3828" t="s">
        <v>10990</v>
      </c>
      <c r="M3828" t="s">
        <v>10991</v>
      </c>
      <c r="N3828">
        <v>2.9908333329999999</v>
      </c>
      <c r="O3828">
        <v>0</v>
      </c>
      <c r="P3828">
        <v>10</v>
      </c>
      <c r="Q3828">
        <v>0</v>
      </c>
      <c r="R3828">
        <v>1</v>
      </c>
      <c r="S3828">
        <v>0</v>
      </c>
      <c r="T3828">
        <v>8</v>
      </c>
      <c r="U3828">
        <v>0</v>
      </c>
      <c r="V3828">
        <v>0</v>
      </c>
      <c r="W3828">
        <v>0</v>
      </c>
      <c r="X3828">
        <v>8.447866658421189</v>
      </c>
      <c r="Y3828">
        <v>0</v>
      </c>
      <c r="Z3828">
        <v>5.5293513202749995</v>
      </c>
      <c r="AA3828">
        <v>0</v>
      </c>
      <c r="AB3828">
        <v>17.782105651150701</v>
      </c>
      <c r="AC3828">
        <v>0</v>
      </c>
      <c r="AD3828">
        <v>0</v>
      </c>
      <c r="AE3828">
        <v>31.75932362984689</v>
      </c>
    </row>
    <row r="3829" spans="1:31" x14ac:dyDescent="0.3">
      <c r="A3829">
        <v>2582044</v>
      </c>
      <c r="B3829">
        <v>1</v>
      </c>
      <c r="C3829" t="s">
        <v>80</v>
      </c>
      <c r="D3829" t="s">
        <v>108</v>
      </c>
      <c r="E3829" t="s">
        <v>184</v>
      </c>
      <c r="F3829" t="s">
        <v>10992</v>
      </c>
      <c r="G3829" t="s">
        <v>2863</v>
      </c>
      <c r="H3829" t="s">
        <v>135</v>
      </c>
      <c r="I3829" t="s">
        <v>136</v>
      </c>
      <c r="J3829" t="s">
        <v>3</v>
      </c>
      <c r="K3829" t="s">
        <v>138</v>
      </c>
      <c r="L3829" t="s">
        <v>10993</v>
      </c>
      <c r="M3829" t="s">
        <v>10994</v>
      </c>
      <c r="N3829">
        <v>2.3541666659999998</v>
      </c>
      <c r="O3829">
        <v>0</v>
      </c>
      <c r="P3829">
        <v>321</v>
      </c>
      <c r="Q3829">
        <v>0</v>
      </c>
      <c r="R3829">
        <v>45</v>
      </c>
      <c r="S3829">
        <v>2</v>
      </c>
      <c r="T3829">
        <v>39</v>
      </c>
      <c r="U3829">
        <v>1</v>
      </c>
      <c r="V3829">
        <v>0</v>
      </c>
      <c r="W3829">
        <v>0</v>
      </c>
      <c r="X3829">
        <v>146.16545772913426</v>
      </c>
      <c r="Y3829">
        <v>0</v>
      </c>
      <c r="Z3829">
        <v>88.58044987769776</v>
      </c>
      <c r="AA3829">
        <v>248.20056965482274</v>
      </c>
      <c r="AB3829">
        <v>117.32911533803038</v>
      </c>
      <c r="AC3829">
        <v>129.82966917227739</v>
      </c>
      <c r="AD3829">
        <v>0</v>
      </c>
      <c r="AE3829">
        <v>730.10526177196255</v>
      </c>
    </row>
    <row r="3830" spans="1:31" x14ac:dyDescent="0.3">
      <c r="A3830">
        <v>2581589</v>
      </c>
      <c r="B3830">
        <v>1</v>
      </c>
      <c r="C3830" t="s">
        <v>81</v>
      </c>
      <c r="D3830" t="s">
        <v>118</v>
      </c>
      <c r="E3830" t="s">
        <v>155</v>
      </c>
      <c r="F3830" t="s">
        <v>10995</v>
      </c>
      <c r="G3830" t="s">
        <v>194</v>
      </c>
      <c r="H3830" t="s">
        <v>157</v>
      </c>
      <c r="I3830" t="s">
        <v>136</v>
      </c>
      <c r="J3830" t="s">
        <v>137</v>
      </c>
      <c r="K3830" t="s">
        <v>144</v>
      </c>
      <c r="L3830" t="s">
        <v>10996</v>
      </c>
      <c r="M3830" t="s">
        <v>10997</v>
      </c>
      <c r="N3830">
        <v>0.694722222</v>
      </c>
      <c r="O3830">
        <v>0</v>
      </c>
      <c r="P3830">
        <v>3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0.23855607749262497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0.23855607749262497</v>
      </c>
    </row>
    <row r="3831" spans="1:31" x14ac:dyDescent="0.3">
      <c r="A3831">
        <v>2581732</v>
      </c>
      <c r="B3831">
        <v>1</v>
      </c>
      <c r="C3831" t="s">
        <v>81</v>
      </c>
      <c r="D3831" t="s">
        <v>113</v>
      </c>
      <c r="E3831" t="s">
        <v>147</v>
      </c>
      <c r="F3831" t="s">
        <v>10998</v>
      </c>
      <c r="G3831" t="s">
        <v>134</v>
      </c>
      <c r="H3831" t="s">
        <v>135</v>
      </c>
      <c r="I3831" t="s">
        <v>136</v>
      </c>
      <c r="J3831" t="s">
        <v>137</v>
      </c>
      <c r="K3831" t="s">
        <v>138</v>
      </c>
      <c r="L3831" t="s">
        <v>10999</v>
      </c>
      <c r="M3831" t="s">
        <v>11000</v>
      </c>
      <c r="N3831">
        <v>1.6944444439999999</v>
      </c>
      <c r="O3831">
        <v>0</v>
      </c>
      <c r="P3831">
        <v>734</v>
      </c>
      <c r="Q3831">
        <v>0</v>
      </c>
      <c r="R3831">
        <v>93</v>
      </c>
      <c r="S3831">
        <v>0</v>
      </c>
      <c r="T3831">
        <v>72</v>
      </c>
      <c r="U3831">
        <v>0</v>
      </c>
      <c r="V3831">
        <v>0</v>
      </c>
      <c r="W3831">
        <v>0</v>
      </c>
      <c r="X3831">
        <v>187.56270570350992</v>
      </c>
      <c r="Y3831">
        <v>0</v>
      </c>
      <c r="Z3831">
        <v>151.67301818668196</v>
      </c>
      <c r="AA3831">
        <v>0</v>
      </c>
      <c r="AB3831">
        <v>83.516403358261243</v>
      </c>
      <c r="AC3831">
        <v>0</v>
      </c>
      <c r="AD3831">
        <v>0</v>
      </c>
      <c r="AE3831">
        <v>422.75212724845312</v>
      </c>
    </row>
    <row r="3832" spans="1:31" x14ac:dyDescent="0.3">
      <c r="A3832">
        <v>2581360</v>
      </c>
      <c r="B3832">
        <v>1</v>
      </c>
      <c r="C3832" t="s">
        <v>80</v>
      </c>
      <c r="D3832" t="s">
        <v>96</v>
      </c>
      <c r="E3832" t="s">
        <v>141</v>
      </c>
      <c r="F3832" t="s">
        <v>11001</v>
      </c>
      <c r="G3832" t="s">
        <v>134</v>
      </c>
      <c r="H3832" t="s">
        <v>135</v>
      </c>
      <c r="I3832" t="s">
        <v>136</v>
      </c>
      <c r="J3832" t="s">
        <v>137</v>
      </c>
      <c r="K3832" t="s">
        <v>138</v>
      </c>
      <c r="L3832" t="s">
        <v>11002</v>
      </c>
      <c r="M3832" t="s">
        <v>11003</v>
      </c>
      <c r="N3832">
        <v>0.68166666600000003</v>
      </c>
      <c r="O3832">
        <v>0</v>
      </c>
      <c r="P3832">
        <v>512</v>
      </c>
      <c r="Q3832">
        <v>0</v>
      </c>
      <c r="R3832">
        <v>4</v>
      </c>
      <c r="S3832">
        <v>4</v>
      </c>
      <c r="T3832">
        <v>56</v>
      </c>
      <c r="U3832">
        <v>0</v>
      </c>
      <c r="V3832">
        <v>0</v>
      </c>
      <c r="W3832">
        <v>0</v>
      </c>
      <c r="X3832">
        <v>130.81443675324897</v>
      </c>
      <c r="Y3832">
        <v>0</v>
      </c>
      <c r="Z3832">
        <v>4.4862705797069996E-2</v>
      </c>
      <c r="AA3832">
        <v>4.9546468870308145</v>
      </c>
      <c r="AB3832">
        <v>29.856529083104185</v>
      </c>
      <c r="AC3832">
        <v>0</v>
      </c>
      <c r="AD3832">
        <v>0</v>
      </c>
      <c r="AE3832">
        <v>165.67047542918104</v>
      </c>
    </row>
    <row r="3833" spans="1:31" x14ac:dyDescent="0.3">
      <c r="A3833">
        <v>2581838</v>
      </c>
      <c r="B3833">
        <v>1</v>
      </c>
      <c r="C3833" t="s">
        <v>81</v>
      </c>
      <c r="D3833" t="s">
        <v>121</v>
      </c>
      <c r="E3833" t="s">
        <v>141</v>
      </c>
      <c r="F3833" t="s">
        <v>2208</v>
      </c>
      <c r="G3833" t="s">
        <v>134</v>
      </c>
      <c r="H3833" t="s">
        <v>135</v>
      </c>
      <c r="I3833" t="s">
        <v>136</v>
      </c>
      <c r="J3833" t="s">
        <v>137</v>
      </c>
      <c r="K3833" t="s">
        <v>138</v>
      </c>
      <c r="L3833" t="s">
        <v>11004</v>
      </c>
      <c r="M3833" t="s">
        <v>11005</v>
      </c>
      <c r="N3833">
        <v>0.92500000000000004</v>
      </c>
      <c r="O3833">
        <v>7</v>
      </c>
      <c r="P3833">
        <v>774</v>
      </c>
      <c r="Q3833">
        <v>4</v>
      </c>
      <c r="R3833">
        <v>123</v>
      </c>
      <c r="S3833">
        <v>5</v>
      </c>
      <c r="T3833">
        <v>58</v>
      </c>
      <c r="U3833">
        <v>0</v>
      </c>
      <c r="V3833">
        <v>0</v>
      </c>
      <c r="W3833">
        <v>1.3416624647999997</v>
      </c>
      <c r="X3833">
        <v>93.764792334804227</v>
      </c>
      <c r="Y3833">
        <v>6.8732368274829341</v>
      </c>
      <c r="Z3833">
        <v>37.527878616430272</v>
      </c>
      <c r="AA3833">
        <v>28.049023144449812</v>
      </c>
      <c r="AB3833">
        <v>35.468484342282906</v>
      </c>
      <c r="AC3833">
        <v>0</v>
      </c>
      <c r="AD3833">
        <v>0</v>
      </c>
      <c r="AE3833">
        <v>203.02507773025013</v>
      </c>
    </row>
    <row r="3834" spans="1:31" x14ac:dyDescent="0.3">
      <c r="A3834">
        <v>2581795</v>
      </c>
      <c r="B3834">
        <v>1</v>
      </c>
      <c r="C3834" t="s">
        <v>80</v>
      </c>
      <c r="D3834" t="s">
        <v>108</v>
      </c>
      <c r="E3834" t="s">
        <v>166</v>
      </c>
      <c r="F3834" t="s">
        <v>11006</v>
      </c>
      <c r="G3834" t="s">
        <v>168</v>
      </c>
      <c r="H3834" t="s">
        <v>157</v>
      </c>
      <c r="I3834" t="s">
        <v>136</v>
      </c>
      <c r="J3834" t="s">
        <v>137</v>
      </c>
      <c r="K3834" t="s">
        <v>138</v>
      </c>
      <c r="L3834" t="s">
        <v>11007</v>
      </c>
      <c r="M3834" t="s">
        <v>11008</v>
      </c>
      <c r="N3834">
        <v>1.598333333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1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0.61791820764710004</v>
      </c>
      <c r="AC3834">
        <v>0</v>
      </c>
      <c r="AD3834">
        <v>0</v>
      </c>
      <c r="AE3834">
        <v>0.61791820764710004</v>
      </c>
    </row>
    <row r="3835" spans="1:31" x14ac:dyDescent="0.3">
      <c r="A3835">
        <v>2581987</v>
      </c>
      <c r="B3835">
        <v>1</v>
      </c>
      <c r="C3835" t="s">
        <v>80</v>
      </c>
      <c r="D3835" t="s">
        <v>103</v>
      </c>
      <c r="E3835" t="s">
        <v>184</v>
      </c>
      <c r="F3835" t="s">
        <v>11009</v>
      </c>
      <c r="G3835" t="s">
        <v>1572</v>
      </c>
      <c r="H3835" t="s">
        <v>135</v>
      </c>
      <c r="I3835" t="s">
        <v>136</v>
      </c>
      <c r="J3835" t="s">
        <v>137</v>
      </c>
      <c r="K3835" t="s">
        <v>138</v>
      </c>
      <c r="L3835" t="s">
        <v>11010</v>
      </c>
      <c r="M3835" t="s">
        <v>11011</v>
      </c>
      <c r="N3835">
        <v>5.9369444439999999</v>
      </c>
      <c r="O3835">
        <v>0</v>
      </c>
      <c r="P3835">
        <v>569</v>
      </c>
      <c r="Q3835">
        <v>0</v>
      </c>
      <c r="R3835">
        <v>19</v>
      </c>
      <c r="S3835">
        <v>0</v>
      </c>
      <c r="T3835">
        <v>55</v>
      </c>
      <c r="U3835">
        <v>0</v>
      </c>
      <c r="V3835">
        <v>0</v>
      </c>
      <c r="W3835">
        <v>0</v>
      </c>
      <c r="X3835">
        <v>874.06507577132254</v>
      </c>
      <c r="Y3835">
        <v>0</v>
      </c>
      <c r="Z3835">
        <v>90.27690355004799</v>
      </c>
      <c r="AA3835">
        <v>0</v>
      </c>
      <c r="AB3835">
        <v>361.94833009489724</v>
      </c>
      <c r="AC3835">
        <v>0</v>
      </c>
      <c r="AD3835">
        <v>0</v>
      </c>
      <c r="AE3835">
        <v>1326.2903094162677</v>
      </c>
    </row>
    <row r="3836" spans="1:31" x14ac:dyDescent="0.3">
      <c r="A3836">
        <v>2581532</v>
      </c>
      <c r="B3836">
        <v>1</v>
      </c>
      <c r="C3836" t="s">
        <v>80</v>
      </c>
      <c r="D3836" t="s">
        <v>94</v>
      </c>
      <c r="E3836" t="s">
        <v>132</v>
      </c>
      <c r="F3836" t="s">
        <v>6002</v>
      </c>
      <c r="G3836" t="s">
        <v>301</v>
      </c>
      <c r="H3836" t="s">
        <v>135</v>
      </c>
      <c r="I3836" t="s">
        <v>136</v>
      </c>
      <c r="J3836" t="s">
        <v>137</v>
      </c>
      <c r="K3836" t="s">
        <v>144</v>
      </c>
      <c r="L3836" t="s">
        <v>11012</v>
      </c>
      <c r="M3836" t="s">
        <v>11013</v>
      </c>
      <c r="N3836">
        <v>6.0274999999999999</v>
      </c>
      <c r="O3836">
        <v>2</v>
      </c>
      <c r="P3836">
        <v>1944</v>
      </c>
      <c r="Q3836">
        <v>41</v>
      </c>
      <c r="R3836">
        <v>412</v>
      </c>
      <c r="S3836">
        <v>48</v>
      </c>
      <c r="T3836">
        <v>247</v>
      </c>
      <c r="U3836">
        <v>13</v>
      </c>
      <c r="V3836">
        <v>0</v>
      </c>
      <c r="W3836">
        <v>8.8823867053788028</v>
      </c>
      <c r="X3836">
        <v>1742.1400165296614</v>
      </c>
      <c r="Y3836">
        <v>1723.1097805894206</v>
      </c>
      <c r="Z3836">
        <v>3385.4662143786991</v>
      </c>
      <c r="AA3836">
        <v>2423.3110592277153</v>
      </c>
      <c r="AB3836">
        <v>1144.4175770402539</v>
      </c>
      <c r="AC3836">
        <v>50281.859864100421</v>
      </c>
      <c r="AD3836">
        <v>0</v>
      </c>
      <c r="AE3836">
        <v>60709.186898571548</v>
      </c>
    </row>
    <row r="3837" spans="1:31" x14ac:dyDescent="0.3">
      <c r="A3837">
        <v>2581887</v>
      </c>
      <c r="B3837">
        <v>1</v>
      </c>
      <c r="C3837" t="s">
        <v>80</v>
      </c>
      <c r="D3837" t="s">
        <v>98</v>
      </c>
      <c r="E3837" t="s">
        <v>147</v>
      </c>
      <c r="F3837" t="s">
        <v>2470</v>
      </c>
      <c r="G3837" t="s">
        <v>134</v>
      </c>
      <c r="H3837" t="s">
        <v>135</v>
      </c>
      <c r="I3837" t="s">
        <v>136</v>
      </c>
      <c r="J3837" t="s">
        <v>137</v>
      </c>
      <c r="K3837" t="s">
        <v>138</v>
      </c>
      <c r="L3837" t="s">
        <v>10923</v>
      </c>
      <c r="M3837" t="s">
        <v>11014</v>
      </c>
      <c r="N3837">
        <v>1.8788888880000001</v>
      </c>
      <c r="O3837">
        <v>0</v>
      </c>
      <c r="P3837">
        <v>441</v>
      </c>
      <c r="Q3837">
        <v>22</v>
      </c>
      <c r="R3837">
        <v>49</v>
      </c>
      <c r="S3837">
        <v>8</v>
      </c>
      <c r="T3837">
        <v>131</v>
      </c>
      <c r="U3837">
        <v>1</v>
      </c>
      <c r="V3837">
        <v>0</v>
      </c>
      <c r="W3837">
        <v>0</v>
      </c>
      <c r="X3837">
        <v>195.7424084952473</v>
      </c>
      <c r="Y3837">
        <v>138.60754239135107</v>
      </c>
      <c r="Z3837">
        <v>109.72009954122036</v>
      </c>
      <c r="AA3837">
        <v>100.48959954605581</v>
      </c>
      <c r="AB3837">
        <v>302.38127034313914</v>
      </c>
      <c r="AC3837">
        <v>14.422009314194423</v>
      </c>
      <c r="AD3837">
        <v>0</v>
      </c>
      <c r="AE3837">
        <v>861.36292963120809</v>
      </c>
    </row>
    <row r="3838" spans="1:31" x14ac:dyDescent="0.3">
      <c r="A3838">
        <v>2581910</v>
      </c>
      <c r="B3838">
        <v>1</v>
      </c>
      <c r="C3838" t="s">
        <v>81</v>
      </c>
      <c r="D3838" t="s">
        <v>128</v>
      </c>
      <c r="E3838" t="s">
        <v>141</v>
      </c>
      <c r="F3838" t="s">
        <v>11015</v>
      </c>
      <c r="G3838" t="s">
        <v>134</v>
      </c>
      <c r="H3838" t="s">
        <v>135</v>
      </c>
      <c r="I3838" t="s">
        <v>136</v>
      </c>
      <c r="J3838" t="s">
        <v>137</v>
      </c>
      <c r="K3838" t="s">
        <v>138</v>
      </c>
      <c r="L3838" t="s">
        <v>11016</v>
      </c>
      <c r="M3838" t="s">
        <v>11017</v>
      </c>
      <c r="N3838">
        <v>1.1333333329999999</v>
      </c>
      <c r="O3838">
        <v>31</v>
      </c>
      <c r="P3838">
        <v>3536</v>
      </c>
      <c r="Q3838">
        <v>34</v>
      </c>
      <c r="R3838">
        <v>29</v>
      </c>
      <c r="S3838">
        <v>27</v>
      </c>
      <c r="T3838">
        <v>283</v>
      </c>
      <c r="U3838">
        <v>1</v>
      </c>
      <c r="V3838">
        <v>0</v>
      </c>
      <c r="W3838">
        <v>8.8013784580228727</v>
      </c>
      <c r="X3838">
        <v>493.17883538489838</v>
      </c>
      <c r="Y3838">
        <v>452.81620188999403</v>
      </c>
      <c r="Z3838">
        <v>17.149921088106353</v>
      </c>
      <c r="AA3838">
        <v>203.49556222591326</v>
      </c>
      <c r="AB3838">
        <v>154.88966132747939</v>
      </c>
      <c r="AC3838">
        <v>434.07647875179902</v>
      </c>
      <c r="AD3838">
        <v>0</v>
      </c>
      <c r="AE3838">
        <v>1764.4080391262132</v>
      </c>
    </row>
    <row r="3839" spans="1:31" x14ac:dyDescent="0.3">
      <c r="A3839">
        <v>2581578</v>
      </c>
      <c r="B3839">
        <v>1</v>
      </c>
      <c r="C3839" t="s">
        <v>80</v>
      </c>
      <c r="D3839" t="s">
        <v>107</v>
      </c>
      <c r="E3839" t="s">
        <v>171</v>
      </c>
      <c r="F3839" t="s">
        <v>6114</v>
      </c>
      <c r="G3839" t="s">
        <v>190</v>
      </c>
      <c r="H3839" t="s">
        <v>157</v>
      </c>
      <c r="I3839" t="s">
        <v>136</v>
      </c>
      <c r="J3839" t="s">
        <v>137</v>
      </c>
      <c r="K3839" t="s">
        <v>138</v>
      </c>
      <c r="L3839" t="s">
        <v>11018</v>
      </c>
      <c r="M3839" t="s">
        <v>11019</v>
      </c>
      <c r="N3839">
        <v>2.1772222220000002</v>
      </c>
      <c r="O3839">
        <v>0</v>
      </c>
      <c r="P3839">
        <v>77</v>
      </c>
      <c r="Q3839">
        <v>0</v>
      </c>
      <c r="R3839">
        <v>0</v>
      </c>
      <c r="S3839">
        <v>0</v>
      </c>
      <c r="T3839">
        <v>5</v>
      </c>
      <c r="U3839">
        <v>0</v>
      </c>
      <c r="V3839">
        <v>0</v>
      </c>
      <c r="W3839">
        <v>0</v>
      </c>
      <c r="X3839">
        <v>23.381374690983474</v>
      </c>
      <c r="Y3839">
        <v>0</v>
      </c>
      <c r="Z3839">
        <v>0</v>
      </c>
      <c r="AA3839">
        <v>0</v>
      </c>
      <c r="AB3839">
        <v>15.866166203379644</v>
      </c>
      <c r="AC3839">
        <v>0</v>
      </c>
      <c r="AD3839">
        <v>0</v>
      </c>
      <c r="AE3839">
        <v>39.247540894363119</v>
      </c>
    </row>
    <row r="3840" spans="1:31" x14ac:dyDescent="0.3">
      <c r="A3840">
        <v>2582079</v>
      </c>
      <c r="B3840">
        <v>1</v>
      </c>
      <c r="C3840" t="s">
        <v>81</v>
      </c>
      <c r="D3840" t="s">
        <v>123</v>
      </c>
      <c r="E3840" t="s">
        <v>141</v>
      </c>
      <c r="F3840" t="s">
        <v>7145</v>
      </c>
      <c r="G3840" t="s">
        <v>134</v>
      </c>
      <c r="H3840" t="s">
        <v>135</v>
      </c>
      <c r="I3840" t="s">
        <v>136</v>
      </c>
      <c r="J3840" t="s">
        <v>137</v>
      </c>
      <c r="K3840" t="s">
        <v>138</v>
      </c>
      <c r="L3840" t="s">
        <v>11020</v>
      </c>
      <c r="M3840" t="s">
        <v>11021</v>
      </c>
      <c r="N3840">
        <v>0.37583333299999999</v>
      </c>
      <c r="O3840">
        <v>1</v>
      </c>
      <c r="P3840">
        <v>951</v>
      </c>
      <c r="Q3840">
        <v>26</v>
      </c>
      <c r="R3840">
        <v>132</v>
      </c>
      <c r="S3840">
        <v>3</v>
      </c>
      <c r="T3840">
        <v>102</v>
      </c>
      <c r="U3840">
        <v>0</v>
      </c>
      <c r="V3840">
        <v>0</v>
      </c>
      <c r="W3840">
        <v>8.3767368960000005E-2</v>
      </c>
      <c r="X3840">
        <v>45.054774139024175</v>
      </c>
      <c r="Y3840">
        <v>3.8728924948295176</v>
      </c>
      <c r="Z3840">
        <v>30.613699089908863</v>
      </c>
      <c r="AA3840">
        <v>1.5508975303432966</v>
      </c>
      <c r="AB3840">
        <v>15.607619811959163</v>
      </c>
      <c r="AC3840">
        <v>0</v>
      </c>
      <c r="AD3840">
        <v>0</v>
      </c>
      <c r="AE3840">
        <v>96.78365043502501</v>
      </c>
    </row>
    <row r="3841" spans="1:31" x14ac:dyDescent="0.3">
      <c r="A3841">
        <v>2581392</v>
      </c>
      <c r="B3841">
        <v>1</v>
      </c>
      <c r="C3841" t="s">
        <v>80</v>
      </c>
      <c r="D3841" t="s">
        <v>83</v>
      </c>
      <c r="E3841" t="s">
        <v>166</v>
      </c>
      <c r="F3841" t="s">
        <v>11022</v>
      </c>
      <c r="G3841" t="s">
        <v>168</v>
      </c>
      <c r="H3841" t="s">
        <v>157</v>
      </c>
      <c r="I3841" t="s">
        <v>136</v>
      </c>
      <c r="J3841" t="s">
        <v>137</v>
      </c>
      <c r="K3841" t="s">
        <v>138</v>
      </c>
      <c r="L3841" t="s">
        <v>11023</v>
      </c>
      <c r="M3841" t="s">
        <v>11024</v>
      </c>
      <c r="N3841">
        <v>2.0708333329999999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11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11.304649961666009</v>
      </c>
      <c r="AC3841">
        <v>0</v>
      </c>
      <c r="AD3841">
        <v>0</v>
      </c>
      <c r="AE3841">
        <v>11.304649961666009</v>
      </c>
    </row>
    <row r="3842" spans="1:31" x14ac:dyDescent="0.3">
      <c r="A3842">
        <v>2582073</v>
      </c>
      <c r="B3842">
        <v>1</v>
      </c>
      <c r="C3842" t="s">
        <v>80</v>
      </c>
      <c r="D3842" t="s">
        <v>101</v>
      </c>
      <c r="E3842" t="s">
        <v>171</v>
      </c>
      <c r="F3842" t="s">
        <v>11025</v>
      </c>
      <c r="G3842" t="s">
        <v>202</v>
      </c>
      <c r="H3842" t="s">
        <v>157</v>
      </c>
      <c r="I3842" t="s">
        <v>136</v>
      </c>
      <c r="J3842" t="s">
        <v>137</v>
      </c>
      <c r="K3842" t="s">
        <v>138</v>
      </c>
      <c r="L3842" t="s">
        <v>11026</v>
      </c>
      <c r="M3842" t="s">
        <v>11027</v>
      </c>
      <c r="N3842">
        <v>1.4069444440000001</v>
      </c>
      <c r="O3842">
        <v>0</v>
      </c>
      <c r="P3842">
        <v>10</v>
      </c>
      <c r="Q3842">
        <v>0</v>
      </c>
      <c r="R3842">
        <v>0</v>
      </c>
      <c r="S3842">
        <v>0</v>
      </c>
      <c r="T3842">
        <v>5</v>
      </c>
      <c r="U3842">
        <v>0</v>
      </c>
      <c r="V3842">
        <v>0</v>
      </c>
      <c r="W3842">
        <v>0</v>
      </c>
      <c r="X3842">
        <v>3.4430336668532915</v>
      </c>
      <c r="Y3842">
        <v>0</v>
      </c>
      <c r="Z3842">
        <v>0</v>
      </c>
      <c r="AA3842">
        <v>0</v>
      </c>
      <c r="AB3842">
        <v>9.8347722319178885</v>
      </c>
      <c r="AC3842">
        <v>0</v>
      </c>
      <c r="AD3842">
        <v>0</v>
      </c>
      <c r="AE3842">
        <v>13.277805898771181</v>
      </c>
    </row>
    <row r="3843" spans="1:31" x14ac:dyDescent="0.3">
      <c r="A3843">
        <v>2581386</v>
      </c>
      <c r="B3843">
        <v>1</v>
      </c>
      <c r="C3843" t="s">
        <v>81</v>
      </c>
      <c r="D3843" t="s">
        <v>126</v>
      </c>
      <c r="E3843" t="s">
        <v>147</v>
      </c>
      <c r="F3843" t="s">
        <v>6159</v>
      </c>
      <c r="G3843" t="s">
        <v>134</v>
      </c>
      <c r="H3843" t="s">
        <v>135</v>
      </c>
      <c r="I3843" t="s">
        <v>136</v>
      </c>
      <c r="J3843" t="s">
        <v>137</v>
      </c>
      <c r="K3843" t="s">
        <v>138</v>
      </c>
      <c r="L3843" t="s">
        <v>11028</v>
      </c>
      <c r="M3843" t="s">
        <v>11029</v>
      </c>
      <c r="N3843">
        <v>0.48277777700000002</v>
      </c>
      <c r="O3843">
        <v>7</v>
      </c>
      <c r="P3843">
        <v>304</v>
      </c>
      <c r="Q3843">
        <v>36</v>
      </c>
      <c r="R3843">
        <v>131</v>
      </c>
      <c r="S3843">
        <v>6</v>
      </c>
      <c r="T3843">
        <v>20</v>
      </c>
      <c r="U3843">
        <v>0</v>
      </c>
      <c r="V3843">
        <v>0</v>
      </c>
      <c r="W3843">
        <v>0.6371350077441067</v>
      </c>
      <c r="X3843">
        <v>16.831293531383867</v>
      </c>
      <c r="Y3843">
        <v>180.75996934015964</v>
      </c>
      <c r="Z3843">
        <v>53.490696695475506</v>
      </c>
      <c r="AA3843">
        <v>26.112008463643345</v>
      </c>
      <c r="AB3843">
        <v>10.695747353083565</v>
      </c>
      <c r="AC3843">
        <v>0</v>
      </c>
      <c r="AD3843">
        <v>0</v>
      </c>
      <c r="AE3843">
        <v>288.52685039149003</v>
      </c>
    </row>
    <row r="3844" spans="1:31" x14ac:dyDescent="0.3">
      <c r="A3844">
        <v>2581870</v>
      </c>
      <c r="B3844">
        <v>1</v>
      </c>
      <c r="C3844" t="s">
        <v>80</v>
      </c>
      <c r="D3844" t="s">
        <v>106</v>
      </c>
      <c r="E3844" t="s">
        <v>184</v>
      </c>
      <c r="F3844" t="s">
        <v>6896</v>
      </c>
      <c r="G3844" t="s">
        <v>149</v>
      </c>
      <c r="H3844" t="s">
        <v>135</v>
      </c>
      <c r="I3844" t="s">
        <v>136</v>
      </c>
      <c r="J3844" t="s">
        <v>137</v>
      </c>
      <c r="K3844" t="s">
        <v>138</v>
      </c>
      <c r="L3844" t="s">
        <v>11030</v>
      </c>
      <c r="M3844" t="s">
        <v>11031</v>
      </c>
      <c r="N3844">
        <v>4.989166666</v>
      </c>
      <c r="O3844">
        <v>0</v>
      </c>
      <c r="P3844">
        <v>5</v>
      </c>
      <c r="Q3844">
        <v>11</v>
      </c>
      <c r="R3844">
        <v>32</v>
      </c>
      <c r="S3844">
        <v>2</v>
      </c>
      <c r="T3844">
        <v>4</v>
      </c>
      <c r="U3844">
        <v>0</v>
      </c>
      <c r="V3844">
        <v>0</v>
      </c>
      <c r="W3844">
        <v>0</v>
      </c>
      <c r="X3844">
        <v>13.972438038063018</v>
      </c>
      <c r="Y3844">
        <v>152.26447281932545</v>
      </c>
      <c r="Z3844">
        <v>557.80924968054512</v>
      </c>
      <c r="AA3844">
        <v>52.097005992775038</v>
      </c>
      <c r="AB3844">
        <v>32.625353296105999</v>
      </c>
      <c r="AC3844">
        <v>0</v>
      </c>
      <c r="AD3844">
        <v>0</v>
      </c>
      <c r="AE3844">
        <v>808.76851982681467</v>
      </c>
    </row>
    <row r="3845" spans="1:31" x14ac:dyDescent="0.3">
      <c r="A3845">
        <v>2582156</v>
      </c>
      <c r="B3845">
        <v>1</v>
      </c>
      <c r="C3845" t="s">
        <v>80</v>
      </c>
      <c r="D3845" t="s">
        <v>83</v>
      </c>
      <c r="E3845" t="s">
        <v>166</v>
      </c>
      <c r="F3845" t="s">
        <v>11032</v>
      </c>
      <c r="G3845" t="s">
        <v>168</v>
      </c>
      <c r="H3845" t="s">
        <v>157</v>
      </c>
      <c r="I3845" t="s">
        <v>136</v>
      </c>
      <c r="J3845" t="s">
        <v>137</v>
      </c>
      <c r="K3845" t="s">
        <v>138</v>
      </c>
      <c r="L3845" t="s">
        <v>11033</v>
      </c>
      <c r="M3845" t="s">
        <v>11034</v>
      </c>
      <c r="N3845">
        <v>3.1688888880000001</v>
      </c>
      <c r="O3845">
        <v>0</v>
      </c>
      <c r="P3845">
        <v>6</v>
      </c>
      <c r="Q3845">
        <v>0</v>
      </c>
      <c r="R3845">
        <v>0</v>
      </c>
      <c r="S3845">
        <v>0</v>
      </c>
      <c r="T3845">
        <v>1</v>
      </c>
      <c r="U3845">
        <v>0</v>
      </c>
      <c r="V3845">
        <v>0</v>
      </c>
      <c r="W3845">
        <v>0</v>
      </c>
      <c r="X3845">
        <v>3.2782732016517233</v>
      </c>
      <c r="Y3845">
        <v>0</v>
      </c>
      <c r="Z3845">
        <v>0</v>
      </c>
      <c r="AA3845">
        <v>0</v>
      </c>
      <c r="AB3845">
        <v>9.8916459968967505</v>
      </c>
      <c r="AC3845">
        <v>0</v>
      </c>
      <c r="AD3845">
        <v>0</v>
      </c>
      <c r="AE3845">
        <v>13.169919198548474</v>
      </c>
    </row>
    <row r="3846" spans="1:31" x14ac:dyDescent="0.3">
      <c r="A3846">
        <v>2581369</v>
      </c>
      <c r="B3846">
        <v>1</v>
      </c>
      <c r="C3846" t="s">
        <v>80</v>
      </c>
      <c r="D3846" t="s">
        <v>94</v>
      </c>
      <c r="E3846" t="s">
        <v>141</v>
      </c>
      <c r="F3846" t="s">
        <v>11035</v>
      </c>
      <c r="G3846" t="s">
        <v>134</v>
      </c>
      <c r="H3846" t="s">
        <v>135</v>
      </c>
      <c r="I3846" t="s">
        <v>136</v>
      </c>
      <c r="J3846" t="s">
        <v>137</v>
      </c>
      <c r="K3846" t="s">
        <v>138</v>
      </c>
      <c r="L3846" t="s">
        <v>11036</v>
      </c>
      <c r="M3846" t="s">
        <v>11037</v>
      </c>
      <c r="N3846">
        <v>0.24305555500000001</v>
      </c>
      <c r="O3846">
        <v>0</v>
      </c>
      <c r="P3846">
        <v>405</v>
      </c>
      <c r="Q3846">
        <v>1</v>
      </c>
      <c r="R3846">
        <v>27</v>
      </c>
      <c r="S3846">
        <v>2</v>
      </c>
      <c r="T3846">
        <v>61</v>
      </c>
      <c r="U3846">
        <v>1</v>
      </c>
      <c r="V3846">
        <v>0</v>
      </c>
      <c r="W3846">
        <v>0</v>
      </c>
      <c r="X3846">
        <v>13.452933891209765</v>
      </c>
      <c r="Y3846">
        <v>0.1455892063933667</v>
      </c>
      <c r="Z3846">
        <v>4.3545563581631166</v>
      </c>
      <c r="AA3846">
        <v>0.78854879002718348</v>
      </c>
      <c r="AB3846">
        <v>6.4646036976416941</v>
      </c>
      <c r="AC3846">
        <v>4.0381788578862201</v>
      </c>
      <c r="AD3846">
        <v>0</v>
      </c>
      <c r="AE3846">
        <v>29.244410801321347</v>
      </c>
    </row>
    <row r="3847" spans="1:31" x14ac:dyDescent="0.3">
      <c r="A3847">
        <v>2582016</v>
      </c>
      <c r="B3847">
        <v>1</v>
      </c>
      <c r="C3847" t="s">
        <v>80</v>
      </c>
      <c r="D3847" t="s">
        <v>103</v>
      </c>
      <c r="E3847" t="s">
        <v>132</v>
      </c>
      <c r="F3847" t="s">
        <v>7023</v>
      </c>
      <c r="G3847" t="s">
        <v>134</v>
      </c>
      <c r="H3847" t="s">
        <v>135</v>
      </c>
      <c r="I3847" t="s">
        <v>136</v>
      </c>
      <c r="J3847" t="s">
        <v>137</v>
      </c>
      <c r="K3847" t="s">
        <v>138</v>
      </c>
      <c r="L3847" t="s">
        <v>11038</v>
      </c>
      <c r="M3847" t="s">
        <v>11039</v>
      </c>
      <c r="N3847">
        <v>1.0805555549999999</v>
      </c>
      <c r="O3847">
        <v>23</v>
      </c>
      <c r="P3847">
        <v>3926</v>
      </c>
      <c r="Q3847">
        <v>51</v>
      </c>
      <c r="R3847">
        <v>368</v>
      </c>
      <c r="S3847">
        <v>105</v>
      </c>
      <c r="T3847">
        <v>1145</v>
      </c>
      <c r="U3847">
        <v>29</v>
      </c>
      <c r="V3847">
        <v>9</v>
      </c>
      <c r="W3847">
        <v>17.3110065242407</v>
      </c>
      <c r="X3847">
        <v>753.8617432487755</v>
      </c>
      <c r="Y3847">
        <v>378.82351797556998</v>
      </c>
      <c r="Z3847">
        <v>181.84947761402438</v>
      </c>
      <c r="AA3847">
        <v>527.67837434817329</v>
      </c>
      <c r="AB3847">
        <v>868.82399678003458</v>
      </c>
      <c r="AC3847">
        <v>8080.8860055977066</v>
      </c>
      <c r="AD3847">
        <v>407.10604111520968</v>
      </c>
      <c r="AE3847">
        <v>11216.340163203735</v>
      </c>
    </row>
    <row r="3848" spans="1:31" x14ac:dyDescent="0.3">
      <c r="A3848">
        <v>2581718</v>
      </c>
      <c r="B3848">
        <v>1</v>
      </c>
      <c r="C3848" t="s">
        <v>80</v>
      </c>
      <c r="D3848" t="s">
        <v>108</v>
      </c>
      <c r="E3848" t="s">
        <v>147</v>
      </c>
      <c r="F3848" t="s">
        <v>11040</v>
      </c>
      <c r="G3848" t="s">
        <v>134</v>
      </c>
      <c r="H3848" t="s">
        <v>135</v>
      </c>
      <c r="I3848" t="s">
        <v>136</v>
      </c>
      <c r="J3848" t="s">
        <v>137</v>
      </c>
      <c r="K3848" t="s">
        <v>138</v>
      </c>
      <c r="L3848" t="s">
        <v>11041</v>
      </c>
      <c r="M3848" t="s">
        <v>11042</v>
      </c>
      <c r="N3848">
        <v>1.1825000000000001</v>
      </c>
      <c r="O3848">
        <v>0</v>
      </c>
      <c r="P3848">
        <v>566</v>
      </c>
      <c r="Q3848">
        <v>1</v>
      </c>
      <c r="R3848">
        <v>84</v>
      </c>
      <c r="S3848">
        <v>2</v>
      </c>
      <c r="T3848">
        <v>96</v>
      </c>
      <c r="U3848">
        <v>0</v>
      </c>
      <c r="V3848">
        <v>0</v>
      </c>
      <c r="W3848">
        <v>0</v>
      </c>
      <c r="X3848">
        <v>102.34601159446468</v>
      </c>
      <c r="Y3848">
        <v>2.1228024892499997</v>
      </c>
      <c r="Z3848">
        <v>75.94445892240482</v>
      </c>
      <c r="AA3848">
        <v>6.8101415539973473</v>
      </c>
      <c r="AB3848">
        <v>163.42983664241908</v>
      </c>
      <c r="AC3848">
        <v>0</v>
      </c>
      <c r="AD3848">
        <v>0</v>
      </c>
      <c r="AE3848">
        <v>350.6532512025359</v>
      </c>
    </row>
    <row r="3849" spans="1:31" x14ac:dyDescent="0.3">
      <c r="A3849">
        <v>2581996</v>
      </c>
      <c r="B3849">
        <v>1</v>
      </c>
      <c r="C3849" t="s">
        <v>80</v>
      </c>
      <c r="D3849" t="s">
        <v>96</v>
      </c>
      <c r="E3849" t="s">
        <v>147</v>
      </c>
      <c r="F3849" t="s">
        <v>11043</v>
      </c>
      <c r="G3849" t="s">
        <v>134</v>
      </c>
      <c r="H3849" t="s">
        <v>135</v>
      </c>
      <c r="I3849" t="s">
        <v>136</v>
      </c>
      <c r="J3849" t="s">
        <v>137</v>
      </c>
      <c r="K3849" t="s">
        <v>138</v>
      </c>
      <c r="L3849" t="s">
        <v>11044</v>
      </c>
      <c r="M3849" t="s">
        <v>11045</v>
      </c>
      <c r="N3849">
        <v>3.3113888880000002</v>
      </c>
      <c r="O3849">
        <v>2</v>
      </c>
      <c r="P3849">
        <v>954</v>
      </c>
      <c r="Q3849">
        <v>5</v>
      </c>
      <c r="R3849">
        <v>0</v>
      </c>
      <c r="S3849">
        <v>16</v>
      </c>
      <c r="T3849">
        <v>17</v>
      </c>
      <c r="U3849">
        <v>1</v>
      </c>
      <c r="V3849">
        <v>0</v>
      </c>
      <c r="W3849">
        <v>253.51666004064683</v>
      </c>
      <c r="X3849">
        <v>627.97196784698588</v>
      </c>
      <c r="Y3849">
        <v>231.01752122935372</v>
      </c>
      <c r="Z3849">
        <v>0</v>
      </c>
      <c r="AA3849">
        <v>880.27955579848935</v>
      </c>
      <c r="AB3849">
        <v>124.20881887030887</v>
      </c>
      <c r="AC3849">
        <v>56.294339117883929</v>
      </c>
      <c r="AD3849">
        <v>0</v>
      </c>
      <c r="AE3849">
        <v>2173.2888629036684</v>
      </c>
    </row>
    <row r="3850" spans="1:31" x14ac:dyDescent="0.3">
      <c r="A3850">
        <v>2581661</v>
      </c>
      <c r="B3850">
        <v>1</v>
      </c>
      <c r="C3850" t="s">
        <v>81</v>
      </c>
      <c r="D3850" t="s">
        <v>126</v>
      </c>
      <c r="E3850" t="s">
        <v>184</v>
      </c>
      <c r="F3850" t="s">
        <v>11046</v>
      </c>
      <c r="G3850" t="s">
        <v>301</v>
      </c>
      <c r="H3850" t="s">
        <v>135</v>
      </c>
      <c r="I3850" t="s">
        <v>136</v>
      </c>
      <c r="J3850" t="s">
        <v>137</v>
      </c>
      <c r="K3850" t="s">
        <v>144</v>
      </c>
      <c r="L3850" t="s">
        <v>11047</v>
      </c>
      <c r="M3850" t="s">
        <v>11048</v>
      </c>
      <c r="N3850">
        <v>7.37</v>
      </c>
      <c r="O3850">
        <v>0</v>
      </c>
      <c r="P3850">
        <v>57</v>
      </c>
      <c r="Q3850">
        <v>0</v>
      </c>
      <c r="R3850">
        <v>5</v>
      </c>
      <c r="S3850">
        <v>0</v>
      </c>
      <c r="T3850">
        <v>39</v>
      </c>
      <c r="U3850">
        <v>0</v>
      </c>
      <c r="V3850">
        <v>0</v>
      </c>
      <c r="W3850">
        <v>0</v>
      </c>
      <c r="X3850">
        <v>50.922287404722468</v>
      </c>
      <c r="Y3850">
        <v>0</v>
      </c>
      <c r="Z3850">
        <v>3.1044787502067841</v>
      </c>
      <c r="AA3850">
        <v>0</v>
      </c>
      <c r="AB3850">
        <v>43.814023042888344</v>
      </c>
      <c r="AC3850">
        <v>0</v>
      </c>
      <c r="AD3850">
        <v>0</v>
      </c>
      <c r="AE3850">
        <v>97.8407891978176</v>
      </c>
    </row>
    <row r="3851" spans="1:31" x14ac:dyDescent="0.3">
      <c r="A3851">
        <v>2581329</v>
      </c>
      <c r="B3851">
        <v>1</v>
      </c>
      <c r="C3851" t="s">
        <v>80</v>
      </c>
      <c r="D3851" t="s">
        <v>90</v>
      </c>
      <c r="E3851" t="s">
        <v>155</v>
      </c>
      <c r="F3851" t="s">
        <v>11049</v>
      </c>
      <c r="G3851" t="s">
        <v>1208</v>
      </c>
      <c r="H3851" t="s">
        <v>157</v>
      </c>
      <c r="I3851" t="s">
        <v>136</v>
      </c>
      <c r="J3851" t="s">
        <v>137</v>
      </c>
      <c r="K3851" t="s">
        <v>138</v>
      </c>
      <c r="L3851" t="s">
        <v>11050</v>
      </c>
      <c r="M3851" t="s">
        <v>11051</v>
      </c>
      <c r="N3851">
        <v>4.2575000000000003</v>
      </c>
      <c r="O3851">
        <v>0</v>
      </c>
      <c r="P3851">
        <v>529</v>
      </c>
      <c r="Q3851">
        <v>0</v>
      </c>
      <c r="R3851">
        <v>0</v>
      </c>
      <c r="S3851">
        <v>0</v>
      </c>
      <c r="T3851">
        <v>45</v>
      </c>
      <c r="U3851">
        <v>0</v>
      </c>
      <c r="V3851">
        <v>0</v>
      </c>
      <c r="W3851">
        <v>0</v>
      </c>
      <c r="X3851">
        <v>342.3510816483834</v>
      </c>
      <c r="Y3851">
        <v>0</v>
      </c>
      <c r="Z3851">
        <v>0</v>
      </c>
      <c r="AA3851">
        <v>0</v>
      </c>
      <c r="AB3851">
        <v>89.669010171741945</v>
      </c>
      <c r="AC3851">
        <v>0</v>
      </c>
      <c r="AD3851">
        <v>0</v>
      </c>
      <c r="AE3851">
        <v>432.02009182012534</v>
      </c>
    </row>
    <row r="3852" spans="1:31" x14ac:dyDescent="0.3">
      <c r="A3852">
        <v>2581970</v>
      </c>
      <c r="B3852">
        <v>1</v>
      </c>
      <c r="C3852" t="s">
        <v>80</v>
      </c>
      <c r="D3852" t="s">
        <v>108</v>
      </c>
      <c r="E3852" t="s">
        <v>141</v>
      </c>
      <c r="F3852" t="s">
        <v>11052</v>
      </c>
      <c r="G3852" t="s">
        <v>134</v>
      </c>
      <c r="H3852" t="s">
        <v>135</v>
      </c>
      <c r="I3852" t="s">
        <v>136</v>
      </c>
      <c r="J3852" t="s">
        <v>137</v>
      </c>
      <c r="K3852" t="s">
        <v>138</v>
      </c>
      <c r="L3852" t="s">
        <v>11053</v>
      </c>
      <c r="M3852" t="s">
        <v>11054</v>
      </c>
      <c r="N3852">
        <v>0.20166666599999999</v>
      </c>
      <c r="O3852">
        <v>0</v>
      </c>
      <c r="P3852">
        <v>2249</v>
      </c>
      <c r="Q3852">
        <v>0</v>
      </c>
      <c r="R3852">
        <v>106</v>
      </c>
      <c r="S3852">
        <v>4</v>
      </c>
      <c r="T3852">
        <v>474</v>
      </c>
      <c r="U3852">
        <v>3</v>
      </c>
      <c r="V3852">
        <v>1</v>
      </c>
      <c r="W3852">
        <v>0</v>
      </c>
      <c r="X3852">
        <v>74.161011530064883</v>
      </c>
      <c r="Y3852">
        <v>0</v>
      </c>
      <c r="Z3852">
        <v>10.41861718090516</v>
      </c>
      <c r="AA3852">
        <v>26.84968390806651</v>
      </c>
      <c r="AB3852">
        <v>84.546949049186352</v>
      </c>
      <c r="AC3852">
        <v>35.594049909059201</v>
      </c>
      <c r="AD3852">
        <v>37.295112623253338</v>
      </c>
      <c r="AE3852">
        <v>268.86542420053541</v>
      </c>
    </row>
    <row r="3853" spans="1:31" x14ac:dyDescent="0.3">
      <c r="A3853">
        <v>2581827</v>
      </c>
      <c r="B3853">
        <v>1</v>
      </c>
      <c r="C3853" t="s">
        <v>80</v>
      </c>
      <c r="D3853" t="s">
        <v>103</v>
      </c>
      <c r="E3853" t="s">
        <v>171</v>
      </c>
      <c r="F3853" t="s">
        <v>11055</v>
      </c>
      <c r="G3853" t="s">
        <v>177</v>
      </c>
      <c r="H3853" t="s">
        <v>157</v>
      </c>
      <c r="I3853" t="s">
        <v>136</v>
      </c>
      <c r="J3853" t="s">
        <v>137</v>
      </c>
      <c r="K3853" t="s">
        <v>138</v>
      </c>
      <c r="L3853" t="s">
        <v>11056</v>
      </c>
      <c r="M3853" t="s">
        <v>11057</v>
      </c>
      <c r="N3853">
        <v>6.54</v>
      </c>
      <c r="O3853">
        <v>0</v>
      </c>
      <c r="P3853">
        <v>46</v>
      </c>
      <c r="Q3853">
        <v>0</v>
      </c>
      <c r="R3853">
        <v>0</v>
      </c>
      <c r="S3853">
        <v>0</v>
      </c>
      <c r="T3853">
        <v>6</v>
      </c>
      <c r="U3853">
        <v>0</v>
      </c>
      <c r="V3853">
        <v>0</v>
      </c>
      <c r="W3853">
        <v>0</v>
      </c>
      <c r="X3853">
        <v>64.868009585583096</v>
      </c>
      <c r="Y3853">
        <v>0</v>
      </c>
      <c r="Z3853">
        <v>0</v>
      </c>
      <c r="AA3853">
        <v>0</v>
      </c>
      <c r="AB3853">
        <v>214.61143024613546</v>
      </c>
      <c r="AC3853">
        <v>0</v>
      </c>
      <c r="AD3853">
        <v>0</v>
      </c>
      <c r="AE3853">
        <v>279.47943983171854</v>
      </c>
    </row>
    <row r="3854" spans="1:31" x14ac:dyDescent="0.3">
      <c r="A3854">
        <v>2581927</v>
      </c>
      <c r="B3854">
        <v>1</v>
      </c>
      <c r="C3854" t="s">
        <v>81</v>
      </c>
      <c r="D3854" t="s">
        <v>124</v>
      </c>
      <c r="E3854" t="s">
        <v>141</v>
      </c>
      <c r="F3854" t="s">
        <v>11058</v>
      </c>
      <c r="G3854" t="s">
        <v>134</v>
      </c>
      <c r="H3854" t="s">
        <v>135</v>
      </c>
      <c r="I3854" t="s">
        <v>136</v>
      </c>
      <c r="J3854" t="s">
        <v>137</v>
      </c>
      <c r="K3854" t="s">
        <v>138</v>
      </c>
      <c r="L3854" t="s">
        <v>11059</v>
      </c>
      <c r="M3854" t="s">
        <v>11060</v>
      </c>
      <c r="N3854">
        <v>1.1713888880000001</v>
      </c>
      <c r="O3854">
        <v>5</v>
      </c>
      <c r="P3854">
        <v>5362</v>
      </c>
      <c r="Q3854">
        <v>22</v>
      </c>
      <c r="R3854">
        <v>125</v>
      </c>
      <c r="S3854">
        <v>16</v>
      </c>
      <c r="T3854">
        <v>873</v>
      </c>
      <c r="U3854">
        <v>4</v>
      </c>
      <c r="V3854">
        <v>1</v>
      </c>
      <c r="W3854">
        <v>2.2550925866713705</v>
      </c>
      <c r="X3854">
        <v>1022.875975818641</v>
      </c>
      <c r="Y3854">
        <v>388.84762581365618</v>
      </c>
      <c r="Z3854">
        <v>183.43869401836952</v>
      </c>
      <c r="AA3854">
        <v>195.89500852150675</v>
      </c>
      <c r="AB3854">
        <v>800.85308015641647</v>
      </c>
      <c r="AC3854">
        <v>740.57240882769895</v>
      </c>
      <c r="AD3854">
        <v>4.2410841816617246</v>
      </c>
      <c r="AE3854">
        <v>3338.9789699246217</v>
      </c>
    </row>
    <row r="3855" spans="1:31" x14ac:dyDescent="0.3">
      <c r="A3855">
        <v>2581804</v>
      </c>
      <c r="B3855">
        <v>1</v>
      </c>
      <c r="C3855" t="s">
        <v>80</v>
      </c>
      <c r="D3855" t="s">
        <v>86</v>
      </c>
      <c r="E3855" t="s">
        <v>155</v>
      </c>
      <c r="F3855" t="s">
        <v>11061</v>
      </c>
      <c r="G3855" t="s">
        <v>202</v>
      </c>
      <c r="H3855" t="s">
        <v>157</v>
      </c>
      <c r="I3855" t="s">
        <v>136</v>
      </c>
      <c r="J3855" t="s">
        <v>137</v>
      </c>
      <c r="K3855" t="s">
        <v>138</v>
      </c>
      <c r="L3855" t="s">
        <v>11062</v>
      </c>
      <c r="M3855" t="s">
        <v>11063</v>
      </c>
      <c r="N3855">
        <v>0.28444444400000002</v>
      </c>
      <c r="O3855">
        <v>0</v>
      </c>
      <c r="P3855">
        <v>376</v>
      </c>
      <c r="Q3855">
        <v>0</v>
      </c>
      <c r="R3855">
        <v>0</v>
      </c>
      <c r="S3855">
        <v>0</v>
      </c>
      <c r="T3855">
        <v>9</v>
      </c>
      <c r="U3855">
        <v>0</v>
      </c>
      <c r="V3855">
        <v>0</v>
      </c>
      <c r="W3855">
        <v>0</v>
      </c>
      <c r="X3855">
        <v>24.86035936745596</v>
      </c>
      <c r="Y3855">
        <v>0</v>
      </c>
      <c r="Z3855">
        <v>0</v>
      </c>
      <c r="AA3855">
        <v>0</v>
      </c>
      <c r="AB3855">
        <v>3.186361718073333</v>
      </c>
      <c r="AC3855">
        <v>0</v>
      </c>
      <c r="AD3855">
        <v>0</v>
      </c>
      <c r="AE3855">
        <v>28.046721085529292</v>
      </c>
    </row>
    <row r="3856" spans="1:31" x14ac:dyDescent="0.3">
      <c r="A3856">
        <v>2582282</v>
      </c>
      <c r="B3856">
        <v>1</v>
      </c>
      <c r="C3856" t="s">
        <v>80</v>
      </c>
      <c r="D3856" t="s">
        <v>108</v>
      </c>
      <c r="E3856" t="s">
        <v>184</v>
      </c>
      <c r="F3856" t="s">
        <v>11064</v>
      </c>
      <c r="G3856" t="s">
        <v>149</v>
      </c>
      <c r="H3856" t="s">
        <v>135</v>
      </c>
      <c r="I3856" t="s">
        <v>136</v>
      </c>
      <c r="J3856" t="s">
        <v>137</v>
      </c>
      <c r="K3856" t="s">
        <v>138</v>
      </c>
      <c r="L3856" t="s">
        <v>11065</v>
      </c>
      <c r="M3856" t="s">
        <v>11066</v>
      </c>
      <c r="N3856">
        <v>5.7116666660000002</v>
      </c>
      <c r="O3856">
        <v>0</v>
      </c>
      <c r="P3856">
        <v>15</v>
      </c>
      <c r="Q3856">
        <v>0</v>
      </c>
      <c r="R3856">
        <v>5</v>
      </c>
      <c r="S3856">
        <v>0</v>
      </c>
      <c r="T3856">
        <v>3</v>
      </c>
      <c r="U3856">
        <v>0</v>
      </c>
      <c r="V3856">
        <v>0</v>
      </c>
      <c r="W3856">
        <v>0</v>
      </c>
      <c r="X3856">
        <v>13.28407269884978</v>
      </c>
      <c r="Y3856">
        <v>0</v>
      </c>
      <c r="Z3856">
        <v>0.85168513860561501</v>
      </c>
      <c r="AA3856">
        <v>0</v>
      </c>
      <c r="AB3856">
        <v>0.7677425734999499</v>
      </c>
      <c r="AC3856">
        <v>0</v>
      </c>
      <c r="AD3856">
        <v>0</v>
      </c>
      <c r="AE3856">
        <v>14.903500410955346</v>
      </c>
    </row>
    <row r="3857" spans="1:31" x14ac:dyDescent="0.3">
      <c r="A3857">
        <v>2582139</v>
      </c>
      <c r="B3857">
        <v>1</v>
      </c>
      <c r="C3857" t="s">
        <v>80</v>
      </c>
      <c r="D3857" t="s">
        <v>99</v>
      </c>
      <c r="E3857" t="s">
        <v>171</v>
      </c>
      <c r="F3857" t="s">
        <v>11067</v>
      </c>
      <c r="G3857" t="s">
        <v>202</v>
      </c>
      <c r="H3857" t="s">
        <v>157</v>
      </c>
      <c r="I3857" t="s">
        <v>136</v>
      </c>
      <c r="J3857" t="s">
        <v>137</v>
      </c>
      <c r="K3857" t="s">
        <v>138</v>
      </c>
      <c r="L3857" t="s">
        <v>11068</v>
      </c>
      <c r="M3857" t="s">
        <v>11069</v>
      </c>
      <c r="N3857">
        <v>0.57999999999999996</v>
      </c>
      <c r="O3857">
        <v>0</v>
      </c>
      <c r="P3857">
        <v>38</v>
      </c>
      <c r="Q3857">
        <v>0</v>
      </c>
      <c r="R3857">
        <v>0</v>
      </c>
      <c r="S3857">
        <v>0</v>
      </c>
      <c r="T3857">
        <v>3</v>
      </c>
      <c r="U3857">
        <v>0</v>
      </c>
      <c r="V3857">
        <v>0</v>
      </c>
      <c r="W3857">
        <v>0</v>
      </c>
      <c r="X3857">
        <v>3.7420806210004804</v>
      </c>
      <c r="Y3857">
        <v>0</v>
      </c>
      <c r="Z3857">
        <v>0</v>
      </c>
      <c r="AA3857">
        <v>0</v>
      </c>
      <c r="AB3857">
        <v>1.9740465527336799</v>
      </c>
      <c r="AC3857">
        <v>0</v>
      </c>
      <c r="AD3857">
        <v>0</v>
      </c>
      <c r="AE3857">
        <v>5.7161271737341606</v>
      </c>
    </row>
    <row r="3858" spans="1:31" x14ac:dyDescent="0.3">
      <c r="A3858">
        <v>2582182</v>
      </c>
      <c r="B3858">
        <v>1</v>
      </c>
      <c r="C3858" t="s">
        <v>81</v>
      </c>
      <c r="D3858" t="s">
        <v>117</v>
      </c>
      <c r="E3858" t="s">
        <v>166</v>
      </c>
      <c r="F3858" t="s">
        <v>11070</v>
      </c>
      <c r="G3858" t="s">
        <v>198</v>
      </c>
      <c r="H3858" t="s">
        <v>157</v>
      </c>
      <c r="I3858" t="s">
        <v>136</v>
      </c>
      <c r="J3858" t="s">
        <v>137</v>
      </c>
      <c r="K3858" t="s">
        <v>138</v>
      </c>
      <c r="L3858" t="s">
        <v>11071</v>
      </c>
      <c r="M3858" t="s">
        <v>11072</v>
      </c>
      <c r="N3858">
        <v>6.0319444439999996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1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1.5235630536008924</v>
      </c>
      <c r="AC3858">
        <v>0</v>
      </c>
      <c r="AD3858">
        <v>0</v>
      </c>
      <c r="AE3858">
        <v>1.5235630536008924</v>
      </c>
    </row>
    <row r="3859" spans="1:31" x14ac:dyDescent="0.3">
      <c r="A3859">
        <v>2581741</v>
      </c>
      <c r="B3859">
        <v>1</v>
      </c>
      <c r="C3859" t="s">
        <v>80</v>
      </c>
      <c r="D3859" t="s">
        <v>93</v>
      </c>
      <c r="E3859" t="s">
        <v>141</v>
      </c>
      <c r="F3859" t="s">
        <v>11073</v>
      </c>
      <c r="G3859" t="s">
        <v>134</v>
      </c>
      <c r="H3859" t="s">
        <v>135</v>
      </c>
      <c r="I3859" t="s">
        <v>136</v>
      </c>
      <c r="J3859" t="s">
        <v>137</v>
      </c>
      <c r="K3859" t="s">
        <v>138</v>
      </c>
      <c r="L3859" t="s">
        <v>11074</v>
      </c>
      <c r="M3859" t="s">
        <v>11075</v>
      </c>
      <c r="N3859">
        <v>0.43416666599999998</v>
      </c>
      <c r="O3859">
        <v>0</v>
      </c>
      <c r="P3859">
        <v>698</v>
      </c>
      <c r="Q3859">
        <v>16</v>
      </c>
      <c r="R3859">
        <v>214</v>
      </c>
      <c r="S3859">
        <v>8</v>
      </c>
      <c r="T3859">
        <v>198</v>
      </c>
      <c r="U3859">
        <v>0</v>
      </c>
      <c r="V3859">
        <v>0</v>
      </c>
      <c r="W3859">
        <v>0</v>
      </c>
      <c r="X3859">
        <v>85.919340307253421</v>
      </c>
      <c r="Y3859">
        <v>18.732605116191383</v>
      </c>
      <c r="Z3859">
        <v>155.03122620292507</v>
      </c>
      <c r="AA3859">
        <v>47.165609519080938</v>
      </c>
      <c r="AB3859">
        <v>113.46534803346022</v>
      </c>
      <c r="AC3859">
        <v>0</v>
      </c>
      <c r="AD3859">
        <v>0</v>
      </c>
      <c r="AE3859">
        <v>420.314129178911</v>
      </c>
    </row>
    <row r="3860" spans="1:31" x14ac:dyDescent="0.3">
      <c r="A3860">
        <v>2581366</v>
      </c>
      <c r="B3860">
        <v>1</v>
      </c>
      <c r="C3860" t="s">
        <v>81</v>
      </c>
      <c r="D3860" t="s">
        <v>118</v>
      </c>
      <c r="E3860" t="s">
        <v>184</v>
      </c>
      <c r="F3860" t="s">
        <v>11076</v>
      </c>
      <c r="G3860" t="s">
        <v>149</v>
      </c>
      <c r="H3860" t="s">
        <v>135</v>
      </c>
      <c r="I3860" t="s">
        <v>136</v>
      </c>
      <c r="J3860" t="s">
        <v>137</v>
      </c>
      <c r="K3860" t="s">
        <v>138</v>
      </c>
      <c r="L3860" t="s">
        <v>11077</v>
      </c>
      <c r="M3860" t="s">
        <v>11078</v>
      </c>
      <c r="N3860">
        <v>3.5158333329999998</v>
      </c>
      <c r="O3860">
        <v>0</v>
      </c>
      <c r="P3860">
        <v>41</v>
      </c>
      <c r="Q3860">
        <v>0</v>
      </c>
      <c r="R3860">
        <v>3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15.490915289817361</v>
      </c>
      <c r="Y3860">
        <v>0</v>
      </c>
      <c r="Z3860">
        <v>3.5495663789503507</v>
      </c>
      <c r="AA3860">
        <v>0</v>
      </c>
      <c r="AB3860">
        <v>0</v>
      </c>
      <c r="AC3860">
        <v>0</v>
      </c>
      <c r="AD3860">
        <v>0</v>
      </c>
      <c r="AE3860">
        <v>19.040481668767711</v>
      </c>
    </row>
    <row r="3861" spans="1:31" x14ac:dyDescent="0.3">
      <c r="A3861">
        <v>2581389</v>
      </c>
      <c r="B3861">
        <v>1</v>
      </c>
      <c r="C3861" t="s">
        <v>81</v>
      </c>
      <c r="D3861" t="s">
        <v>127</v>
      </c>
      <c r="E3861" t="s">
        <v>147</v>
      </c>
      <c r="F3861" t="s">
        <v>9853</v>
      </c>
      <c r="G3861" t="s">
        <v>134</v>
      </c>
      <c r="H3861" t="s">
        <v>135</v>
      </c>
      <c r="I3861" t="s">
        <v>136</v>
      </c>
      <c r="J3861" t="s">
        <v>137</v>
      </c>
      <c r="K3861" t="s">
        <v>138</v>
      </c>
      <c r="L3861" t="s">
        <v>11079</v>
      </c>
      <c r="M3861" t="s">
        <v>11080</v>
      </c>
      <c r="N3861">
        <v>2.7297222219999999</v>
      </c>
      <c r="O3861">
        <v>9</v>
      </c>
      <c r="P3861">
        <v>3</v>
      </c>
      <c r="Q3861">
        <v>281</v>
      </c>
      <c r="R3861">
        <v>42</v>
      </c>
      <c r="S3861">
        <v>17</v>
      </c>
      <c r="T3861">
        <v>2</v>
      </c>
      <c r="U3861">
        <v>0</v>
      </c>
      <c r="V3861">
        <v>0</v>
      </c>
      <c r="W3861">
        <v>12.207792592695061</v>
      </c>
      <c r="X3861">
        <v>5.4380153429174891</v>
      </c>
      <c r="Y3861">
        <v>2064.2692713329234</v>
      </c>
      <c r="Z3861">
        <v>588.16058945404689</v>
      </c>
      <c r="AA3861">
        <v>257.87955664494109</v>
      </c>
      <c r="AB3861">
        <v>5.8219659078010988</v>
      </c>
      <c r="AC3861">
        <v>0</v>
      </c>
      <c r="AD3861">
        <v>0</v>
      </c>
      <c r="AE3861">
        <v>2933.7771912753255</v>
      </c>
    </row>
    <row r="3862" spans="1:31" x14ac:dyDescent="0.3">
      <c r="A3862">
        <v>2582053</v>
      </c>
      <c r="B3862">
        <v>1</v>
      </c>
      <c r="C3862" t="s">
        <v>80</v>
      </c>
      <c r="D3862" t="s">
        <v>90</v>
      </c>
      <c r="E3862" t="s">
        <v>171</v>
      </c>
      <c r="F3862" t="s">
        <v>11081</v>
      </c>
      <c r="G3862" t="s">
        <v>5725</v>
      </c>
      <c r="H3862" t="s">
        <v>157</v>
      </c>
      <c r="I3862" t="s">
        <v>136</v>
      </c>
      <c r="J3862" t="s">
        <v>3</v>
      </c>
      <c r="K3862" t="s">
        <v>138</v>
      </c>
      <c r="L3862" t="s">
        <v>11082</v>
      </c>
      <c r="M3862" t="s">
        <v>11083</v>
      </c>
      <c r="N3862">
        <v>2.0766666659999999</v>
      </c>
      <c r="O3862">
        <v>0</v>
      </c>
      <c r="P3862">
        <v>151</v>
      </c>
      <c r="Q3862">
        <v>0</v>
      </c>
      <c r="R3862">
        <v>0</v>
      </c>
      <c r="S3862">
        <v>0</v>
      </c>
      <c r="T3862">
        <v>11</v>
      </c>
      <c r="U3862">
        <v>0</v>
      </c>
      <c r="V3862">
        <v>0</v>
      </c>
      <c r="W3862">
        <v>0</v>
      </c>
      <c r="X3862">
        <v>67.191771190988788</v>
      </c>
      <c r="Y3862">
        <v>0</v>
      </c>
      <c r="Z3862">
        <v>0</v>
      </c>
      <c r="AA3862">
        <v>0</v>
      </c>
      <c r="AB3862">
        <v>5.7992853272488487</v>
      </c>
      <c r="AC3862">
        <v>0</v>
      </c>
      <c r="AD3862">
        <v>0</v>
      </c>
      <c r="AE3862">
        <v>72.991056518237642</v>
      </c>
    </row>
    <row r="3863" spans="1:31" x14ac:dyDescent="0.3">
      <c r="A3863">
        <v>2581535</v>
      </c>
      <c r="B3863">
        <v>1</v>
      </c>
      <c r="C3863" t="s">
        <v>80</v>
      </c>
      <c r="D3863" t="s">
        <v>94</v>
      </c>
      <c r="E3863" t="s">
        <v>132</v>
      </c>
      <c r="F3863" t="s">
        <v>11084</v>
      </c>
      <c r="G3863" t="s">
        <v>301</v>
      </c>
      <c r="H3863" t="s">
        <v>135</v>
      </c>
      <c r="I3863" t="s">
        <v>136</v>
      </c>
      <c r="J3863" t="s">
        <v>137</v>
      </c>
      <c r="K3863" t="s">
        <v>144</v>
      </c>
      <c r="L3863" t="s">
        <v>11085</v>
      </c>
      <c r="M3863" t="s">
        <v>11086</v>
      </c>
      <c r="N3863">
        <v>5.9769444439999999</v>
      </c>
      <c r="O3863">
        <v>1</v>
      </c>
      <c r="P3863">
        <v>994</v>
      </c>
      <c r="Q3863">
        <v>100</v>
      </c>
      <c r="R3863">
        <v>417</v>
      </c>
      <c r="S3863">
        <v>31</v>
      </c>
      <c r="T3863">
        <v>179</v>
      </c>
      <c r="U3863">
        <v>10</v>
      </c>
      <c r="V3863">
        <v>0</v>
      </c>
      <c r="W3863">
        <v>1.2607359771200002</v>
      </c>
      <c r="X3863">
        <v>1240.3506619385787</v>
      </c>
      <c r="Y3863">
        <v>1714.9750947187852</v>
      </c>
      <c r="Z3863">
        <v>4507.9765281502996</v>
      </c>
      <c r="AA3863">
        <v>2561.76052625597</v>
      </c>
      <c r="AB3863">
        <v>1142.046135708915</v>
      </c>
      <c r="AC3863">
        <v>5818.9830108612869</v>
      </c>
      <c r="AD3863">
        <v>0</v>
      </c>
      <c r="AE3863">
        <v>16987.352693610956</v>
      </c>
    </row>
    <row r="3864" spans="1:31" x14ac:dyDescent="0.3">
      <c r="A3864">
        <v>2582199</v>
      </c>
      <c r="B3864">
        <v>1</v>
      </c>
      <c r="C3864" t="s">
        <v>80</v>
      </c>
      <c r="D3864" t="s">
        <v>84</v>
      </c>
      <c r="E3864" t="s">
        <v>184</v>
      </c>
      <c r="F3864" t="s">
        <v>11087</v>
      </c>
      <c r="G3864" t="s">
        <v>202</v>
      </c>
      <c r="H3864" t="s">
        <v>135</v>
      </c>
      <c r="I3864" t="s">
        <v>136</v>
      </c>
      <c r="J3864" t="s">
        <v>137</v>
      </c>
      <c r="K3864" t="s">
        <v>138</v>
      </c>
      <c r="L3864" t="s">
        <v>11088</v>
      </c>
      <c r="M3864" t="s">
        <v>11089</v>
      </c>
      <c r="N3864">
        <v>0.32972222200000001</v>
      </c>
      <c r="O3864">
        <v>0</v>
      </c>
      <c r="P3864">
        <v>213</v>
      </c>
      <c r="Q3864">
        <v>0</v>
      </c>
      <c r="R3864">
        <v>0</v>
      </c>
      <c r="S3864">
        <v>0</v>
      </c>
      <c r="T3864">
        <v>24</v>
      </c>
      <c r="U3864">
        <v>0</v>
      </c>
      <c r="V3864">
        <v>0</v>
      </c>
      <c r="W3864">
        <v>0</v>
      </c>
      <c r="X3864">
        <v>15.564427392992712</v>
      </c>
      <c r="Y3864">
        <v>0</v>
      </c>
      <c r="Z3864">
        <v>0</v>
      </c>
      <c r="AA3864">
        <v>0</v>
      </c>
      <c r="AB3864">
        <v>7.898919692450189</v>
      </c>
      <c r="AC3864">
        <v>0</v>
      </c>
      <c r="AD3864">
        <v>0</v>
      </c>
      <c r="AE3864">
        <v>23.463347085442901</v>
      </c>
    </row>
    <row r="3865" spans="1:31" x14ac:dyDescent="0.3">
      <c r="A3865">
        <v>2582176</v>
      </c>
      <c r="B3865">
        <v>1</v>
      </c>
      <c r="C3865" t="s">
        <v>80</v>
      </c>
      <c r="D3865" t="s">
        <v>91</v>
      </c>
      <c r="E3865" t="s">
        <v>155</v>
      </c>
      <c r="F3865" t="s">
        <v>11090</v>
      </c>
      <c r="G3865" t="s">
        <v>202</v>
      </c>
      <c r="H3865" t="s">
        <v>157</v>
      </c>
      <c r="I3865" t="s">
        <v>136</v>
      </c>
      <c r="J3865" t="s">
        <v>137</v>
      </c>
      <c r="K3865" t="s">
        <v>138</v>
      </c>
      <c r="L3865" t="s">
        <v>11091</v>
      </c>
      <c r="M3865" t="s">
        <v>11092</v>
      </c>
      <c r="N3865">
        <v>1.247222222</v>
      </c>
      <c r="O3865">
        <v>0</v>
      </c>
      <c r="P3865">
        <v>115</v>
      </c>
      <c r="Q3865">
        <v>0</v>
      </c>
      <c r="R3865">
        <v>15</v>
      </c>
      <c r="S3865">
        <v>0</v>
      </c>
      <c r="T3865">
        <v>97</v>
      </c>
      <c r="U3865">
        <v>0</v>
      </c>
      <c r="V3865">
        <v>0</v>
      </c>
      <c r="W3865">
        <v>0</v>
      </c>
      <c r="X3865">
        <v>32.897178798423596</v>
      </c>
      <c r="Y3865">
        <v>0</v>
      </c>
      <c r="Z3865">
        <v>5.407989484658974</v>
      </c>
      <c r="AA3865">
        <v>0</v>
      </c>
      <c r="AB3865">
        <v>128.91742555370917</v>
      </c>
      <c r="AC3865">
        <v>0</v>
      </c>
      <c r="AD3865">
        <v>0</v>
      </c>
      <c r="AE3865">
        <v>167.22259383679173</v>
      </c>
    </row>
    <row r="3866" spans="1:31" x14ac:dyDescent="0.3">
      <c r="A3866">
        <v>2581412</v>
      </c>
      <c r="B3866">
        <v>1</v>
      </c>
      <c r="C3866" t="s">
        <v>80</v>
      </c>
      <c r="D3866" t="s">
        <v>92</v>
      </c>
      <c r="E3866" t="s">
        <v>147</v>
      </c>
      <c r="F3866" t="s">
        <v>2060</v>
      </c>
      <c r="G3866" t="s">
        <v>134</v>
      </c>
      <c r="H3866" t="s">
        <v>135</v>
      </c>
      <c r="I3866" t="s">
        <v>136</v>
      </c>
      <c r="J3866" t="s">
        <v>137</v>
      </c>
      <c r="K3866" t="s">
        <v>138</v>
      </c>
      <c r="L3866" t="s">
        <v>11093</v>
      </c>
      <c r="M3866" t="s">
        <v>11094</v>
      </c>
      <c r="N3866">
        <v>1.881388888</v>
      </c>
      <c r="O3866">
        <v>0</v>
      </c>
      <c r="P3866">
        <v>213</v>
      </c>
      <c r="Q3866">
        <v>0</v>
      </c>
      <c r="R3866">
        <v>4</v>
      </c>
      <c r="S3866">
        <v>0</v>
      </c>
      <c r="T3866">
        <v>24</v>
      </c>
      <c r="U3866">
        <v>0</v>
      </c>
      <c r="V3866">
        <v>0</v>
      </c>
      <c r="W3866">
        <v>0</v>
      </c>
      <c r="X3866">
        <v>70.364831173318393</v>
      </c>
      <c r="Y3866">
        <v>0</v>
      </c>
      <c r="Z3866">
        <v>3.7998396039422531</v>
      </c>
      <c r="AA3866">
        <v>0</v>
      </c>
      <c r="AB3866">
        <v>43.872868702479721</v>
      </c>
      <c r="AC3866">
        <v>0</v>
      </c>
      <c r="AD3866">
        <v>0</v>
      </c>
      <c r="AE3866">
        <v>118.03753947974037</v>
      </c>
    </row>
    <row r="3867" spans="1:31" x14ac:dyDescent="0.3">
      <c r="A3867">
        <v>2582099</v>
      </c>
      <c r="B3867">
        <v>1</v>
      </c>
      <c r="C3867" t="s">
        <v>80</v>
      </c>
      <c r="D3867" t="s">
        <v>98</v>
      </c>
      <c r="E3867" t="s">
        <v>155</v>
      </c>
      <c r="F3867" t="s">
        <v>11095</v>
      </c>
      <c r="G3867" t="s">
        <v>202</v>
      </c>
      <c r="H3867" t="s">
        <v>157</v>
      </c>
      <c r="I3867" t="s">
        <v>136</v>
      </c>
      <c r="J3867" t="s">
        <v>137</v>
      </c>
      <c r="K3867" t="s">
        <v>138</v>
      </c>
      <c r="L3867" t="s">
        <v>11096</v>
      </c>
      <c r="M3867" t="s">
        <v>11097</v>
      </c>
      <c r="N3867">
        <v>0.46861111100000002</v>
      </c>
      <c r="O3867">
        <v>0</v>
      </c>
      <c r="P3867">
        <v>52</v>
      </c>
      <c r="Q3867">
        <v>0</v>
      </c>
      <c r="R3867">
        <v>28</v>
      </c>
      <c r="S3867">
        <v>0</v>
      </c>
      <c r="T3867">
        <v>12</v>
      </c>
      <c r="U3867">
        <v>0</v>
      </c>
      <c r="V3867">
        <v>0</v>
      </c>
      <c r="W3867">
        <v>0</v>
      </c>
      <c r="X3867">
        <v>6.6778793541293924</v>
      </c>
      <c r="Y3867">
        <v>0</v>
      </c>
      <c r="Z3867">
        <v>8.7892872957369441</v>
      </c>
      <c r="AA3867">
        <v>0</v>
      </c>
      <c r="AB3867">
        <v>7.3070870079094927</v>
      </c>
      <c r="AC3867">
        <v>0</v>
      </c>
      <c r="AD3867">
        <v>0</v>
      </c>
      <c r="AE3867">
        <v>22.77425365777583</v>
      </c>
    </row>
    <row r="3868" spans="1:31" x14ac:dyDescent="0.3">
      <c r="A3868">
        <v>2581621</v>
      </c>
      <c r="B3868">
        <v>1</v>
      </c>
      <c r="C3868" t="s">
        <v>80</v>
      </c>
      <c r="D3868" t="s">
        <v>107</v>
      </c>
      <c r="E3868" t="s">
        <v>141</v>
      </c>
      <c r="F3868" t="s">
        <v>4200</v>
      </c>
      <c r="G3868" t="s">
        <v>194</v>
      </c>
      <c r="H3868" t="s">
        <v>135</v>
      </c>
      <c r="I3868" t="s">
        <v>136</v>
      </c>
      <c r="J3868" t="s">
        <v>137</v>
      </c>
      <c r="K3868" t="s">
        <v>144</v>
      </c>
      <c r="L3868" t="s">
        <v>11098</v>
      </c>
      <c r="M3868" t="s">
        <v>11099</v>
      </c>
      <c r="N3868">
        <v>4.9713888879999999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28897.83147964815</v>
      </c>
      <c r="AD3868">
        <v>0</v>
      </c>
      <c r="AE3868">
        <v>28897.83147964815</v>
      </c>
    </row>
    <row r="3869" spans="1:31" x14ac:dyDescent="0.3">
      <c r="A3869">
        <v>2581761</v>
      </c>
      <c r="B3869">
        <v>1</v>
      </c>
      <c r="C3869" t="s">
        <v>81</v>
      </c>
      <c r="D3869" t="s">
        <v>117</v>
      </c>
      <c r="E3869" t="s">
        <v>147</v>
      </c>
      <c r="F3869" t="s">
        <v>11100</v>
      </c>
      <c r="G3869" t="s">
        <v>134</v>
      </c>
      <c r="H3869" t="s">
        <v>135</v>
      </c>
      <c r="I3869" t="s">
        <v>136</v>
      </c>
      <c r="J3869" t="s">
        <v>137</v>
      </c>
      <c r="K3869" t="s">
        <v>138</v>
      </c>
      <c r="L3869" t="s">
        <v>11101</v>
      </c>
      <c r="M3869" t="s">
        <v>11102</v>
      </c>
      <c r="N3869">
        <v>0.30249999999999999</v>
      </c>
      <c r="O3869">
        <v>6</v>
      </c>
      <c r="P3869">
        <v>564</v>
      </c>
      <c r="Q3869">
        <v>75</v>
      </c>
      <c r="R3869">
        <v>130</v>
      </c>
      <c r="S3869">
        <v>7</v>
      </c>
      <c r="T3869">
        <v>71</v>
      </c>
      <c r="U3869">
        <v>0</v>
      </c>
      <c r="V3869">
        <v>0</v>
      </c>
      <c r="W3869">
        <v>0.35366495731610997</v>
      </c>
      <c r="X3869">
        <v>34.05212836596565</v>
      </c>
      <c r="Y3869">
        <v>26.672848991069731</v>
      </c>
      <c r="Z3869">
        <v>23.172109326204954</v>
      </c>
      <c r="AA3869">
        <v>3.659948097865235</v>
      </c>
      <c r="AB3869">
        <v>31.980907605283061</v>
      </c>
      <c r="AC3869">
        <v>0</v>
      </c>
      <c r="AD3869">
        <v>0</v>
      </c>
      <c r="AE3869">
        <v>119.89160734370475</v>
      </c>
    </row>
    <row r="3870" spans="1:31" x14ac:dyDescent="0.3">
      <c r="A3870">
        <v>2581767</v>
      </c>
      <c r="B3870">
        <v>1</v>
      </c>
      <c r="C3870" t="s">
        <v>81</v>
      </c>
      <c r="D3870" t="s">
        <v>113</v>
      </c>
      <c r="E3870" t="s">
        <v>166</v>
      </c>
      <c r="F3870" t="s">
        <v>11103</v>
      </c>
      <c r="G3870" t="s">
        <v>311</v>
      </c>
      <c r="H3870" t="s">
        <v>157</v>
      </c>
      <c r="I3870" t="s">
        <v>136</v>
      </c>
      <c r="J3870" t="s">
        <v>3</v>
      </c>
      <c r="K3870" t="s">
        <v>138</v>
      </c>
      <c r="L3870" t="s">
        <v>11104</v>
      </c>
      <c r="M3870" t="s">
        <v>11105</v>
      </c>
      <c r="N3870">
        <v>0.705555555</v>
      </c>
      <c r="O3870">
        <v>0</v>
      </c>
      <c r="P3870">
        <v>11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1.0434497494242676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1.0434497494242676</v>
      </c>
    </row>
    <row r="3871" spans="1:31" x14ac:dyDescent="0.3">
      <c r="A3871">
        <v>2581993</v>
      </c>
      <c r="B3871">
        <v>1</v>
      </c>
      <c r="C3871" t="s">
        <v>81</v>
      </c>
      <c r="D3871" t="s">
        <v>121</v>
      </c>
      <c r="E3871" t="s">
        <v>155</v>
      </c>
      <c r="F3871" t="s">
        <v>11106</v>
      </c>
      <c r="G3871" t="s">
        <v>206</v>
      </c>
      <c r="H3871" t="s">
        <v>157</v>
      </c>
      <c r="I3871" t="s">
        <v>136</v>
      </c>
      <c r="J3871" t="s">
        <v>137</v>
      </c>
      <c r="K3871" t="s">
        <v>138</v>
      </c>
      <c r="L3871" t="s">
        <v>11107</v>
      </c>
      <c r="M3871" t="s">
        <v>11108</v>
      </c>
      <c r="N3871">
        <v>5.1019444439999999</v>
      </c>
      <c r="O3871">
        <v>0</v>
      </c>
      <c r="P3871">
        <v>29</v>
      </c>
      <c r="Q3871">
        <v>0</v>
      </c>
      <c r="R3871">
        <v>1</v>
      </c>
      <c r="S3871">
        <v>0</v>
      </c>
      <c r="T3871">
        <v>1</v>
      </c>
      <c r="U3871">
        <v>0</v>
      </c>
      <c r="V3871">
        <v>0</v>
      </c>
      <c r="W3871">
        <v>0</v>
      </c>
      <c r="X3871">
        <v>21.911176168353897</v>
      </c>
      <c r="Y3871">
        <v>0</v>
      </c>
      <c r="Z3871">
        <v>5.4309370976527731</v>
      </c>
      <c r="AA3871">
        <v>0</v>
      </c>
      <c r="AB3871">
        <v>0</v>
      </c>
      <c r="AC3871">
        <v>0</v>
      </c>
      <c r="AD3871">
        <v>0</v>
      </c>
      <c r="AE3871">
        <v>27.34211326600667</v>
      </c>
    </row>
    <row r="3872" spans="1:31" x14ac:dyDescent="0.3">
      <c r="A3872">
        <v>2582328</v>
      </c>
      <c r="B3872">
        <v>1</v>
      </c>
      <c r="C3872" t="s">
        <v>80</v>
      </c>
      <c r="D3872" t="s">
        <v>105</v>
      </c>
      <c r="E3872" t="s">
        <v>171</v>
      </c>
      <c r="F3872" t="s">
        <v>11109</v>
      </c>
      <c r="G3872" t="s">
        <v>202</v>
      </c>
      <c r="H3872" t="s">
        <v>157</v>
      </c>
      <c r="I3872" t="s">
        <v>136</v>
      </c>
      <c r="J3872" t="s">
        <v>137</v>
      </c>
      <c r="K3872" t="s">
        <v>138</v>
      </c>
      <c r="L3872" t="s">
        <v>11110</v>
      </c>
      <c r="M3872" t="s">
        <v>11111</v>
      </c>
      <c r="N3872">
        <v>0.69916666599999999</v>
      </c>
      <c r="O3872">
        <v>0</v>
      </c>
      <c r="P3872">
        <v>15</v>
      </c>
      <c r="Q3872">
        <v>0</v>
      </c>
      <c r="R3872">
        <v>54</v>
      </c>
      <c r="S3872">
        <v>0</v>
      </c>
      <c r="T3872">
        <v>10</v>
      </c>
      <c r="U3872">
        <v>0</v>
      </c>
      <c r="V3872">
        <v>0</v>
      </c>
      <c r="W3872">
        <v>0</v>
      </c>
      <c r="X3872">
        <v>1.8263440342923751</v>
      </c>
      <c r="Y3872">
        <v>0</v>
      </c>
      <c r="Z3872">
        <v>8.0813334051437273</v>
      </c>
      <c r="AA3872">
        <v>0</v>
      </c>
      <c r="AB3872">
        <v>2.4788193116885724</v>
      </c>
      <c r="AC3872">
        <v>0</v>
      </c>
      <c r="AD3872">
        <v>0</v>
      </c>
      <c r="AE3872">
        <v>12.386496751124675</v>
      </c>
    </row>
    <row r="3873" spans="1:31" x14ac:dyDescent="0.3">
      <c r="A3873">
        <v>2581950</v>
      </c>
      <c r="B3873">
        <v>1</v>
      </c>
      <c r="C3873" t="s">
        <v>81</v>
      </c>
      <c r="D3873" t="s">
        <v>114</v>
      </c>
      <c r="E3873" t="s">
        <v>184</v>
      </c>
      <c r="F3873" t="s">
        <v>11112</v>
      </c>
      <c r="G3873" t="s">
        <v>149</v>
      </c>
      <c r="H3873" t="s">
        <v>135</v>
      </c>
      <c r="I3873" t="s">
        <v>136</v>
      </c>
      <c r="J3873" t="s">
        <v>137</v>
      </c>
      <c r="K3873" t="s">
        <v>138</v>
      </c>
      <c r="L3873" t="s">
        <v>11113</v>
      </c>
      <c r="M3873" t="s">
        <v>11114</v>
      </c>
      <c r="N3873">
        <v>2.5922222220000002</v>
      </c>
      <c r="O3873">
        <v>0</v>
      </c>
      <c r="P3873">
        <v>2</v>
      </c>
      <c r="Q3873">
        <v>0</v>
      </c>
      <c r="R3873">
        <v>4</v>
      </c>
      <c r="S3873">
        <v>0</v>
      </c>
      <c r="T3873">
        <v>3</v>
      </c>
      <c r="U3873">
        <v>0</v>
      </c>
      <c r="V3873">
        <v>0</v>
      </c>
      <c r="W3873">
        <v>0</v>
      </c>
      <c r="X3873">
        <v>0.30668030836794336</v>
      </c>
      <c r="Y3873">
        <v>0</v>
      </c>
      <c r="Z3873">
        <v>0.77237977648103995</v>
      </c>
      <c r="AA3873">
        <v>0</v>
      </c>
      <c r="AB3873">
        <v>74.771662662594167</v>
      </c>
      <c r="AC3873">
        <v>0</v>
      </c>
      <c r="AD3873">
        <v>0</v>
      </c>
      <c r="AE3873">
        <v>75.850722747443157</v>
      </c>
    </row>
    <row r="3874" spans="1:31" x14ac:dyDescent="0.3">
      <c r="A3874">
        <v>2581801</v>
      </c>
      <c r="B3874">
        <v>1</v>
      </c>
      <c r="C3874" t="s">
        <v>80</v>
      </c>
      <c r="D3874" t="s">
        <v>107</v>
      </c>
      <c r="E3874" t="s">
        <v>184</v>
      </c>
      <c r="F3874" t="s">
        <v>11115</v>
      </c>
      <c r="G3874" t="s">
        <v>301</v>
      </c>
      <c r="H3874" t="s">
        <v>135</v>
      </c>
      <c r="I3874" t="s">
        <v>136</v>
      </c>
      <c r="J3874" t="s">
        <v>137</v>
      </c>
      <c r="K3874" t="s">
        <v>144</v>
      </c>
      <c r="L3874" t="s">
        <v>11116</v>
      </c>
      <c r="M3874" t="s">
        <v>11117</v>
      </c>
      <c r="N3874">
        <v>1.1569444440000001</v>
      </c>
      <c r="O3874">
        <v>0</v>
      </c>
      <c r="P3874">
        <v>434</v>
      </c>
      <c r="Q3874">
        <v>0</v>
      </c>
      <c r="R3874">
        <v>0</v>
      </c>
      <c r="S3874">
        <v>0</v>
      </c>
      <c r="T3874">
        <v>10</v>
      </c>
      <c r="U3874">
        <v>0</v>
      </c>
      <c r="V3874">
        <v>0</v>
      </c>
      <c r="W3874">
        <v>0</v>
      </c>
      <c r="X3874">
        <v>86.390861689062191</v>
      </c>
      <c r="Y3874">
        <v>0</v>
      </c>
      <c r="Z3874">
        <v>0</v>
      </c>
      <c r="AA3874">
        <v>0</v>
      </c>
      <c r="AB3874">
        <v>18.586519231482772</v>
      </c>
      <c r="AC3874">
        <v>0</v>
      </c>
      <c r="AD3874">
        <v>0</v>
      </c>
      <c r="AE3874">
        <v>104.97738092054496</v>
      </c>
    </row>
    <row r="3875" spans="1:31" x14ac:dyDescent="0.3">
      <c r="A3875">
        <v>2581807</v>
      </c>
      <c r="B3875">
        <v>1</v>
      </c>
      <c r="C3875" t="s">
        <v>80</v>
      </c>
      <c r="D3875" t="s">
        <v>85</v>
      </c>
      <c r="E3875" t="s">
        <v>171</v>
      </c>
      <c r="F3875" t="s">
        <v>11118</v>
      </c>
      <c r="G3875" t="s">
        <v>190</v>
      </c>
      <c r="H3875" t="s">
        <v>157</v>
      </c>
      <c r="I3875" t="s">
        <v>136</v>
      </c>
      <c r="J3875" t="s">
        <v>137</v>
      </c>
      <c r="K3875" t="s">
        <v>138</v>
      </c>
      <c r="L3875" t="s">
        <v>11119</v>
      </c>
      <c r="M3875" t="s">
        <v>11120</v>
      </c>
      <c r="N3875">
        <v>2.1625000000000001</v>
      </c>
      <c r="O3875">
        <v>0</v>
      </c>
      <c r="P3875">
        <v>70</v>
      </c>
      <c r="Q3875">
        <v>0</v>
      </c>
      <c r="R3875">
        <v>0</v>
      </c>
      <c r="S3875">
        <v>0</v>
      </c>
      <c r="T3875">
        <v>13</v>
      </c>
      <c r="U3875">
        <v>0</v>
      </c>
      <c r="V3875">
        <v>0</v>
      </c>
      <c r="W3875">
        <v>0</v>
      </c>
      <c r="X3875">
        <v>31.84626678492608</v>
      </c>
      <c r="Y3875">
        <v>0</v>
      </c>
      <c r="Z3875">
        <v>0</v>
      </c>
      <c r="AA3875">
        <v>0</v>
      </c>
      <c r="AB3875">
        <v>35.760455963930774</v>
      </c>
      <c r="AC3875">
        <v>0</v>
      </c>
      <c r="AD3875">
        <v>0</v>
      </c>
      <c r="AE3875">
        <v>67.606722748856853</v>
      </c>
    </row>
    <row r="3876" spans="1:31" x14ac:dyDescent="0.3">
      <c r="A3876">
        <v>2581658</v>
      </c>
      <c r="B3876">
        <v>1</v>
      </c>
      <c r="C3876" t="s">
        <v>80</v>
      </c>
      <c r="D3876" t="s">
        <v>88</v>
      </c>
      <c r="E3876" t="s">
        <v>155</v>
      </c>
      <c r="F3876" t="s">
        <v>11121</v>
      </c>
      <c r="G3876" t="s">
        <v>202</v>
      </c>
      <c r="H3876" t="s">
        <v>157</v>
      </c>
      <c r="I3876" t="s">
        <v>136</v>
      </c>
      <c r="J3876" t="s">
        <v>137</v>
      </c>
      <c r="K3876" t="s">
        <v>138</v>
      </c>
      <c r="L3876" t="s">
        <v>11122</v>
      </c>
      <c r="M3876" t="s">
        <v>11123</v>
      </c>
      <c r="N3876">
        <v>0.45250000000000001</v>
      </c>
      <c r="O3876">
        <v>0</v>
      </c>
      <c r="P3876">
        <v>298</v>
      </c>
      <c r="Q3876">
        <v>0</v>
      </c>
      <c r="R3876">
        <v>0</v>
      </c>
      <c r="S3876">
        <v>0</v>
      </c>
      <c r="T3876">
        <v>9</v>
      </c>
      <c r="U3876">
        <v>0</v>
      </c>
      <c r="V3876">
        <v>0</v>
      </c>
      <c r="W3876">
        <v>0</v>
      </c>
      <c r="X3876">
        <v>28.323425063230328</v>
      </c>
      <c r="Y3876">
        <v>0</v>
      </c>
      <c r="Z3876">
        <v>0</v>
      </c>
      <c r="AA3876">
        <v>0</v>
      </c>
      <c r="AB3876">
        <v>5.3538125666368961</v>
      </c>
      <c r="AC3876">
        <v>0</v>
      </c>
      <c r="AD3876">
        <v>0</v>
      </c>
      <c r="AE3876">
        <v>33.677237629867221</v>
      </c>
    </row>
    <row r="3877" spans="1:31" x14ac:dyDescent="0.3">
      <c r="A3877">
        <v>2582322</v>
      </c>
      <c r="B3877">
        <v>1</v>
      </c>
      <c r="C3877" t="s">
        <v>81</v>
      </c>
      <c r="D3877" t="s">
        <v>123</v>
      </c>
      <c r="E3877" t="s">
        <v>175</v>
      </c>
      <c r="F3877" t="s">
        <v>11124</v>
      </c>
      <c r="G3877" t="s">
        <v>190</v>
      </c>
      <c r="H3877" t="s">
        <v>157</v>
      </c>
      <c r="I3877" t="s">
        <v>136</v>
      </c>
      <c r="J3877" t="s">
        <v>137</v>
      </c>
      <c r="K3877" t="s">
        <v>138</v>
      </c>
      <c r="L3877" t="s">
        <v>11125</v>
      </c>
      <c r="M3877" t="s">
        <v>11126</v>
      </c>
      <c r="N3877">
        <v>0.97916666600000002</v>
      </c>
      <c r="O3877">
        <v>0</v>
      </c>
      <c r="P3877">
        <v>15</v>
      </c>
      <c r="Q3877">
        <v>0</v>
      </c>
      <c r="R3877">
        <v>0</v>
      </c>
      <c r="S3877">
        <v>0</v>
      </c>
      <c r="T3877">
        <v>4</v>
      </c>
      <c r="U3877">
        <v>0</v>
      </c>
      <c r="V3877">
        <v>0</v>
      </c>
      <c r="W3877">
        <v>0</v>
      </c>
      <c r="X3877">
        <v>2.99499861393502</v>
      </c>
      <c r="Y3877">
        <v>0</v>
      </c>
      <c r="Z3877">
        <v>0</v>
      </c>
      <c r="AA3877">
        <v>0</v>
      </c>
      <c r="AB3877">
        <v>0.76553206627742498</v>
      </c>
      <c r="AC3877">
        <v>0</v>
      </c>
      <c r="AD3877">
        <v>0</v>
      </c>
      <c r="AE3877">
        <v>3.7605306802124447</v>
      </c>
    </row>
    <row r="3878" spans="1:31" x14ac:dyDescent="0.3">
      <c r="A3878">
        <v>2581930</v>
      </c>
      <c r="B3878">
        <v>1</v>
      </c>
      <c r="C3878" t="s">
        <v>80</v>
      </c>
      <c r="D3878" t="s">
        <v>95</v>
      </c>
      <c r="E3878" t="s">
        <v>171</v>
      </c>
      <c r="F3878" t="s">
        <v>11127</v>
      </c>
      <c r="G3878" t="s">
        <v>190</v>
      </c>
      <c r="H3878" t="s">
        <v>157</v>
      </c>
      <c r="I3878" t="s">
        <v>136</v>
      </c>
      <c r="J3878" t="s">
        <v>137</v>
      </c>
      <c r="K3878" t="s">
        <v>138</v>
      </c>
      <c r="L3878" t="s">
        <v>11128</v>
      </c>
      <c r="M3878" t="s">
        <v>11129</v>
      </c>
      <c r="N3878">
        <v>1.0647222220000001</v>
      </c>
      <c r="O3878">
        <v>0</v>
      </c>
      <c r="P3878">
        <v>57</v>
      </c>
      <c r="Q3878">
        <v>0</v>
      </c>
      <c r="R3878">
        <v>0</v>
      </c>
      <c r="S3878">
        <v>0</v>
      </c>
      <c r="T3878">
        <v>1</v>
      </c>
      <c r="U3878">
        <v>0</v>
      </c>
      <c r="V3878">
        <v>0</v>
      </c>
      <c r="W3878">
        <v>0</v>
      </c>
      <c r="X3878">
        <v>10.599209612614299</v>
      </c>
      <c r="Y3878">
        <v>0</v>
      </c>
      <c r="Z3878">
        <v>0</v>
      </c>
      <c r="AA3878">
        <v>0</v>
      </c>
      <c r="AB3878">
        <v>0.70089933905566659</v>
      </c>
      <c r="AC3878">
        <v>0</v>
      </c>
      <c r="AD3878">
        <v>0</v>
      </c>
      <c r="AE3878">
        <v>11.300108951669966</v>
      </c>
    </row>
    <row r="3879" spans="1:31" x14ac:dyDescent="0.3">
      <c r="A3879">
        <v>2582179</v>
      </c>
      <c r="B3879">
        <v>1</v>
      </c>
      <c r="C3879" t="s">
        <v>80</v>
      </c>
      <c r="D3879" t="s">
        <v>107</v>
      </c>
      <c r="E3879" t="s">
        <v>147</v>
      </c>
      <c r="F3879" t="s">
        <v>11130</v>
      </c>
      <c r="G3879" t="s">
        <v>134</v>
      </c>
      <c r="H3879" t="s">
        <v>135</v>
      </c>
      <c r="I3879" t="s">
        <v>136</v>
      </c>
      <c r="J3879" t="s">
        <v>137</v>
      </c>
      <c r="K3879" t="s">
        <v>138</v>
      </c>
      <c r="L3879" t="s">
        <v>11131</v>
      </c>
      <c r="M3879" t="s">
        <v>11132</v>
      </c>
      <c r="N3879">
        <v>0.97083333299999997</v>
      </c>
      <c r="O3879">
        <v>0</v>
      </c>
      <c r="P3879">
        <v>498</v>
      </c>
      <c r="Q3879">
        <v>4</v>
      </c>
      <c r="R3879">
        <v>3</v>
      </c>
      <c r="S3879">
        <v>0</v>
      </c>
      <c r="T3879">
        <v>26</v>
      </c>
      <c r="U3879">
        <v>0</v>
      </c>
      <c r="V3879">
        <v>1</v>
      </c>
      <c r="W3879">
        <v>0</v>
      </c>
      <c r="X3879">
        <v>76.659922452143462</v>
      </c>
      <c r="Y3879">
        <v>2.1719884358506754</v>
      </c>
      <c r="Z3879">
        <v>0.37239342688300009</v>
      </c>
      <c r="AA3879">
        <v>0</v>
      </c>
      <c r="AB3879">
        <v>17.088382833506255</v>
      </c>
      <c r="AC3879">
        <v>0</v>
      </c>
      <c r="AD3879">
        <v>1.603945471243275</v>
      </c>
      <c r="AE3879">
        <v>97.896632619626672</v>
      </c>
    </row>
    <row r="3880" spans="1:31" x14ac:dyDescent="0.3">
      <c r="A3880">
        <v>2582093</v>
      </c>
      <c r="B3880">
        <v>1</v>
      </c>
      <c r="C3880" t="s">
        <v>80</v>
      </c>
      <c r="D3880" t="s">
        <v>95</v>
      </c>
      <c r="E3880" t="s">
        <v>141</v>
      </c>
      <c r="F3880" t="s">
        <v>10172</v>
      </c>
      <c r="G3880" t="s">
        <v>134</v>
      </c>
      <c r="H3880" t="s">
        <v>135</v>
      </c>
      <c r="I3880" t="s">
        <v>136</v>
      </c>
      <c r="J3880" t="s">
        <v>137</v>
      </c>
      <c r="K3880" t="s">
        <v>138</v>
      </c>
      <c r="L3880" t="s">
        <v>11133</v>
      </c>
      <c r="M3880" t="s">
        <v>11134</v>
      </c>
      <c r="N3880">
        <v>0.64944444400000001</v>
      </c>
      <c r="O3880">
        <v>0</v>
      </c>
      <c r="P3880">
        <v>182</v>
      </c>
      <c r="Q3880">
        <v>0</v>
      </c>
      <c r="R3880">
        <v>3</v>
      </c>
      <c r="S3880">
        <v>1</v>
      </c>
      <c r="T3880">
        <v>12</v>
      </c>
      <c r="U3880">
        <v>2</v>
      </c>
      <c r="V3880">
        <v>0</v>
      </c>
      <c r="W3880">
        <v>0</v>
      </c>
      <c r="X3880">
        <v>28.756323852974322</v>
      </c>
      <c r="Y3880">
        <v>0</v>
      </c>
      <c r="Z3880">
        <v>0.62231942231161663</v>
      </c>
      <c r="AA3880">
        <v>37.463800170908598</v>
      </c>
      <c r="AB3880">
        <v>8.8630738109039235</v>
      </c>
      <c r="AC3880">
        <v>177.99578746023957</v>
      </c>
      <c r="AD3880">
        <v>0</v>
      </c>
      <c r="AE3880">
        <v>253.70130471733802</v>
      </c>
    </row>
    <row r="3881" spans="1:31" x14ac:dyDescent="0.3">
      <c r="A3881">
        <v>2581346</v>
      </c>
      <c r="B3881">
        <v>1</v>
      </c>
      <c r="C3881" t="s">
        <v>80</v>
      </c>
      <c r="D3881" t="s">
        <v>105</v>
      </c>
      <c r="E3881" t="s">
        <v>132</v>
      </c>
      <c r="F3881" t="s">
        <v>11135</v>
      </c>
      <c r="G3881" t="s">
        <v>318</v>
      </c>
      <c r="H3881" t="s">
        <v>135</v>
      </c>
      <c r="I3881" t="s">
        <v>680</v>
      </c>
      <c r="J3881" t="s">
        <v>137</v>
      </c>
      <c r="K3881" t="s">
        <v>144</v>
      </c>
      <c r="L3881" t="s">
        <v>11136</v>
      </c>
      <c r="M3881" t="s">
        <v>11137</v>
      </c>
      <c r="N3881">
        <v>4.2777777000000003E-2</v>
      </c>
      <c r="O3881">
        <v>0</v>
      </c>
      <c r="P3881">
        <v>0</v>
      </c>
      <c r="Q3881">
        <v>0</v>
      </c>
      <c r="R3881">
        <v>0</v>
      </c>
      <c r="S3881">
        <v>3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4.4430960124895353</v>
      </c>
      <c r="AB3881">
        <v>0</v>
      </c>
      <c r="AC3881">
        <v>0</v>
      </c>
      <c r="AD3881">
        <v>0</v>
      </c>
      <c r="AE3881">
        <v>4.4430960124895353</v>
      </c>
    </row>
    <row r="3882" spans="1:31" x14ac:dyDescent="0.3">
      <c r="A3882">
        <v>2582125</v>
      </c>
      <c r="B3882">
        <v>1</v>
      </c>
      <c r="C3882" t="s">
        <v>81</v>
      </c>
      <c r="D3882" t="s">
        <v>113</v>
      </c>
      <c r="E3882" t="s">
        <v>184</v>
      </c>
      <c r="F3882" t="s">
        <v>11138</v>
      </c>
      <c r="G3882" t="s">
        <v>134</v>
      </c>
      <c r="H3882" t="s">
        <v>135</v>
      </c>
      <c r="I3882" t="s">
        <v>680</v>
      </c>
      <c r="J3882" t="s">
        <v>137</v>
      </c>
      <c r="K3882" t="s">
        <v>138</v>
      </c>
      <c r="L3882" t="s">
        <v>11139</v>
      </c>
      <c r="M3882" t="s">
        <v>11140</v>
      </c>
      <c r="N3882">
        <v>1.1944444E-2</v>
      </c>
      <c r="O3882">
        <v>1</v>
      </c>
      <c r="P3882">
        <v>522</v>
      </c>
      <c r="Q3882">
        <v>5</v>
      </c>
      <c r="R3882">
        <v>137</v>
      </c>
      <c r="S3882">
        <v>3</v>
      </c>
      <c r="T3882">
        <v>24</v>
      </c>
      <c r="U3882">
        <v>1</v>
      </c>
      <c r="V3882">
        <v>0</v>
      </c>
      <c r="W3882">
        <v>2.7728687600000004E-3</v>
      </c>
      <c r="X3882">
        <v>1.3079040427456929</v>
      </c>
      <c r="Y3882">
        <v>0.76129156770771</v>
      </c>
      <c r="Z3882">
        <v>1.6349605115546455</v>
      </c>
      <c r="AA3882">
        <v>8.0946723439111107E-2</v>
      </c>
      <c r="AB3882">
        <v>0.17622004263239308</v>
      </c>
      <c r="AC3882">
        <v>1.1630783065300001</v>
      </c>
      <c r="AD3882">
        <v>0</v>
      </c>
      <c r="AE3882">
        <v>5.1271740633695533</v>
      </c>
    </row>
    <row r="3883" spans="1:31" x14ac:dyDescent="0.3">
      <c r="A3883">
        <v>2581461</v>
      </c>
      <c r="B3883">
        <v>1</v>
      </c>
      <c r="C3883" t="s">
        <v>80</v>
      </c>
      <c r="D3883" t="s">
        <v>93</v>
      </c>
      <c r="E3883" t="s">
        <v>155</v>
      </c>
      <c r="F3883" t="s">
        <v>2617</v>
      </c>
      <c r="G3883" t="s">
        <v>301</v>
      </c>
      <c r="H3883" t="s">
        <v>157</v>
      </c>
      <c r="I3883" t="s">
        <v>136</v>
      </c>
      <c r="J3883" t="s">
        <v>137</v>
      </c>
      <c r="K3883" t="s">
        <v>144</v>
      </c>
      <c r="L3883" t="s">
        <v>11141</v>
      </c>
      <c r="M3883" t="s">
        <v>11142</v>
      </c>
      <c r="N3883">
        <v>6.05</v>
      </c>
      <c r="O3883">
        <v>0</v>
      </c>
      <c r="P3883">
        <v>904</v>
      </c>
      <c r="Q3883">
        <v>0</v>
      </c>
      <c r="R3883">
        <v>1</v>
      </c>
      <c r="S3883">
        <v>0</v>
      </c>
      <c r="T3883">
        <v>40</v>
      </c>
      <c r="U3883">
        <v>0</v>
      </c>
      <c r="V3883">
        <v>0</v>
      </c>
      <c r="W3883">
        <v>0</v>
      </c>
      <c r="X3883">
        <v>1095.0109578779848</v>
      </c>
      <c r="Y3883">
        <v>0</v>
      </c>
      <c r="Z3883">
        <v>59.536179396957301</v>
      </c>
      <c r="AA3883">
        <v>0</v>
      </c>
      <c r="AB3883">
        <v>288.37871110667749</v>
      </c>
      <c r="AC3883">
        <v>0</v>
      </c>
      <c r="AD3883">
        <v>0</v>
      </c>
      <c r="AE3883">
        <v>1442.9258483816195</v>
      </c>
    </row>
    <row r="3884" spans="1:31" x14ac:dyDescent="0.3">
      <c r="A3884">
        <v>2581747</v>
      </c>
      <c r="B3884">
        <v>1</v>
      </c>
      <c r="C3884" t="s">
        <v>81</v>
      </c>
      <c r="D3884" t="s">
        <v>118</v>
      </c>
      <c r="E3884" t="s">
        <v>184</v>
      </c>
      <c r="F3884" t="s">
        <v>10260</v>
      </c>
      <c r="G3884" t="s">
        <v>134</v>
      </c>
      <c r="H3884" t="s">
        <v>135</v>
      </c>
      <c r="I3884" t="s">
        <v>136</v>
      </c>
      <c r="J3884" t="s">
        <v>137</v>
      </c>
      <c r="K3884" t="s">
        <v>138</v>
      </c>
      <c r="L3884" t="s">
        <v>11143</v>
      </c>
      <c r="M3884" t="s">
        <v>11144</v>
      </c>
      <c r="N3884">
        <v>1.1399999999999999</v>
      </c>
      <c r="O3884">
        <v>0</v>
      </c>
      <c r="P3884">
        <v>0</v>
      </c>
      <c r="Q3884">
        <v>0</v>
      </c>
      <c r="R3884">
        <v>0</v>
      </c>
      <c r="S3884">
        <v>7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</row>
    <row r="3885" spans="1:31" x14ac:dyDescent="0.3">
      <c r="A3885">
        <v>2582294</v>
      </c>
      <c r="B3885">
        <v>1</v>
      </c>
      <c r="C3885" t="s">
        <v>80</v>
      </c>
      <c r="D3885" t="s">
        <v>84</v>
      </c>
      <c r="E3885" t="s">
        <v>155</v>
      </c>
      <c r="F3885" t="s">
        <v>11145</v>
      </c>
      <c r="G3885" t="s">
        <v>190</v>
      </c>
      <c r="H3885" t="s">
        <v>157</v>
      </c>
      <c r="I3885" t="s">
        <v>136</v>
      </c>
      <c r="J3885" t="s">
        <v>137</v>
      </c>
      <c r="K3885" t="s">
        <v>138</v>
      </c>
      <c r="L3885" t="s">
        <v>11146</v>
      </c>
      <c r="M3885" t="s">
        <v>11147</v>
      </c>
      <c r="N3885">
        <v>0.78388888800000001</v>
      </c>
      <c r="O3885">
        <v>0</v>
      </c>
      <c r="P3885">
        <v>1430</v>
      </c>
      <c r="Q3885">
        <v>0</v>
      </c>
      <c r="R3885">
        <v>0</v>
      </c>
      <c r="S3885">
        <v>0</v>
      </c>
      <c r="T3885">
        <v>103</v>
      </c>
      <c r="U3885">
        <v>0</v>
      </c>
      <c r="V3885">
        <v>0</v>
      </c>
      <c r="W3885">
        <v>0</v>
      </c>
      <c r="X3885">
        <v>264.02648031571766</v>
      </c>
      <c r="Y3885">
        <v>0</v>
      </c>
      <c r="Z3885">
        <v>0</v>
      </c>
      <c r="AA3885">
        <v>0</v>
      </c>
      <c r="AB3885">
        <v>35.975574011788531</v>
      </c>
      <c r="AC3885">
        <v>0</v>
      </c>
      <c r="AD3885">
        <v>0</v>
      </c>
      <c r="AE3885">
        <v>300.00205432750619</v>
      </c>
    </row>
    <row r="3886" spans="1:31" x14ac:dyDescent="0.3">
      <c r="A3886">
        <v>2581979</v>
      </c>
      <c r="B3886">
        <v>1</v>
      </c>
      <c r="C3886" t="s">
        <v>81</v>
      </c>
      <c r="D3886" t="s">
        <v>124</v>
      </c>
      <c r="E3886" t="s">
        <v>171</v>
      </c>
      <c r="F3886" t="s">
        <v>11148</v>
      </c>
      <c r="G3886" t="s">
        <v>5725</v>
      </c>
      <c r="H3886" t="s">
        <v>157</v>
      </c>
      <c r="I3886" t="s">
        <v>136</v>
      </c>
      <c r="J3886" t="s">
        <v>3</v>
      </c>
      <c r="K3886" t="s">
        <v>138</v>
      </c>
      <c r="L3886" t="s">
        <v>11149</v>
      </c>
      <c r="M3886" t="s">
        <v>11150</v>
      </c>
      <c r="N3886">
        <v>2.792777777</v>
      </c>
      <c r="O3886">
        <v>0</v>
      </c>
      <c r="P3886">
        <v>71</v>
      </c>
      <c r="Q3886">
        <v>0</v>
      </c>
      <c r="R3886">
        <v>0</v>
      </c>
      <c r="S3886">
        <v>0</v>
      </c>
      <c r="T3886">
        <v>7</v>
      </c>
      <c r="U3886">
        <v>0</v>
      </c>
      <c r="V3886">
        <v>0</v>
      </c>
      <c r="W3886">
        <v>0</v>
      </c>
      <c r="X3886">
        <v>36.276069717304964</v>
      </c>
      <c r="Y3886">
        <v>0</v>
      </c>
      <c r="Z3886">
        <v>0</v>
      </c>
      <c r="AA3886">
        <v>0</v>
      </c>
      <c r="AB3886">
        <v>0.29786496830830006</v>
      </c>
      <c r="AC3886">
        <v>0</v>
      </c>
      <c r="AD3886">
        <v>0</v>
      </c>
      <c r="AE3886">
        <v>36.573934685613267</v>
      </c>
    </row>
    <row r="3887" spans="1:31" x14ac:dyDescent="0.3">
      <c r="A3887">
        <v>2581584</v>
      </c>
      <c r="B3887">
        <v>1</v>
      </c>
      <c r="C3887" t="s">
        <v>81</v>
      </c>
      <c r="D3887" t="s">
        <v>118</v>
      </c>
      <c r="E3887" t="s">
        <v>147</v>
      </c>
      <c r="F3887" t="s">
        <v>11151</v>
      </c>
      <c r="G3887" t="s">
        <v>194</v>
      </c>
      <c r="H3887" t="s">
        <v>135</v>
      </c>
      <c r="I3887" t="s">
        <v>136</v>
      </c>
      <c r="J3887" t="s">
        <v>137</v>
      </c>
      <c r="K3887" t="s">
        <v>144</v>
      </c>
      <c r="L3887" t="s">
        <v>11152</v>
      </c>
      <c r="M3887" t="s">
        <v>11153</v>
      </c>
      <c r="N3887">
        <v>1.8661111109999999</v>
      </c>
      <c r="O3887">
        <v>0</v>
      </c>
      <c r="P3887">
        <v>0</v>
      </c>
      <c r="Q3887">
        <v>0</v>
      </c>
      <c r="R3887">
        <v>0</v>
      </c>
      <c r="S3887">
        <v>1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385.08420523111846</v>
      </c>
      <c r="AB3887">
        <v>0</v>
      </c>
      <c r="AC3887">
        <v>0</v>
      </c>
      <c r="AD3887">
        <v>0</v>
      </c>
      <c r="AE3887">
        <v>385.08420523111846</v>
      </c>
    </row>
    <row r="3888" spans="1:31" x14ac:dyDescent="0.3">
      <c r="A3888">
        <v>2581607</v>
      </c>
      <c r="B3888">
        <v>1</v>
      </c>
      <c r="C3888" t="s">
        <v>80</v>
      </c>
      <c r="D3888" t="s">
        <v>96</v>
      </c>
      <c r="E3888" t="s">
        <v>132</v>
      </c>
      <c r="F3888" t="s">
        <v>11154</v>
      </c>
      <c r="G3888" t="s">
        <v>134</v>
      </c>
      <c r="H3888" t="s">
        <v>135</v>
      </c>
      <c r="I3888" t="s">
        <v>136</v>
      </c>
      <c r="J3888" t="s">
        <v>137</v>
      </c>
      <c r="K3888" t="s">
        <v>138</v>
      </c>
      <c r="L3888" t="s">
        <v>11155</v>
      </c>
      <c r="M3888" t="s">
        <v>11156</v>
      </c>
      <c r="N3888">
        <v>1.298611111</v>
      </c>
      <c r="O3888">
        <v>0</v>
      </c>
      <c r="P3888">
        <v>1</v>
      </c>
      <c r="Q3888">
        <v>4</v>
      </c>
      <c r="R3888">
        <v>0</v>
      </c>
      <c r="S3888">
        <v>11</v>
      </c>
      <c r="T3888">
        <v>0</v>
      </c>
      <c r="U3888">
        <v>2</v>
      </c>
      <c r="V3888">
        <v>0</v>
      </c>
      <c r="W3888">
        <v>0</v>
      </c>
      <c r="X3888">
        <v>0.27417373880000001</v>
      </c>
      <c r="Y3888">
        <v>15.382529147728752</v>
      </c>
      <c r="Z3888">
        <v>0</v>
      </c>
      <c r="AA3888">
        <v>94.235524641698049</v>
      </c>
      <c r="AB3888">
        <v>0</v>
      </c>
      <c r="AC3888">
        <v>1164.5969062185125</v>
      </c>
      <c r="AD3888">
        <v>0</v>
      </c>
      <c r="AE3888">
        <v>1274.4891337467393</v>
      </c>
    </row>
    <row r="3889" spans="1:31" x14ac:dyDescent="0.3">
      <c r="A3889">
        <v>2581561</v>
      </c>
      <c r="B3889">
        <v>1</v>
      </c>
      <c r="C3889" t="s">
        <v>80</v>
      </c>
      <c r="D3889" t="s">
        <v>98</v>
      </c>
      <c r="E3889" t="s">
        <v>171</v>
      </c>
      <c r="F3889" t="s">
        <v>10538</v>
      </c>
      <c r="G3889" t="s">
        <v>194</v>
      </c>
      <c r="H3889" t="s">
        <v>157</v>
      </c>
      <c r="I3889" t="s">
        <v>136</v>
      </c>
      <c r="J3889" t="s">
        <v>137</v>
      </c>
      <c r="K3889" t="s">
        <v>144</v>
      </c>
      <c r="L3889" t="s">
        <v>11157</v>
      </c>
      <c r="M3889" t="s">
        <v>11158</v>
      </c>
      <c r="N3889">
        <v>7.5858333330000001</v>
      </c>
      <c r="O3889">
        <v>0</v>
      </c>
      <c r="P3889">
        <v>24</v>
      </c>
      <c r="Q3889">
        <v>0</v>
      </c>
      <c r="R3889">
        <v>2</v>
      </c>
      <c r="S3889">
        <v>0</v>
      </c>
      <c r="T3889">
        <v>1</v>
      </c>
      <c r="U3889">
        <v>0</v>
      </c>
      <c r="V3889">
        <v>0</v>
      </c>
      <c r="W3889">
        <v>0</v>
      </c>
      <c r="X3889">
        <v>19.400566251168058</v>
      </c>
      <c r="Y3889">
        <v>0</v>
      </c>
      <c r="Z3889">
        <v>9.2882541206972746</v>
      </c>
      <c r="AA3889">
        <v>0</v>
      </c>
      <c r="AB3889">
        <v>1.2902972461741167</v>
      </c>
      <c r="AC3889">
        <v>0</v>
      </c>
      <c r="AD3889">
        <v>0</v>
      </c>
      <c r="AE3889">
        <v>29.979117618039449</v>
      </c>
    </row>
    <row r="3890" spans="1:31" x14ac:dyDescent="0.3">
      <c r="A3890">
        <v>2582165</v>
      </c>
      <c r="B3890">
        <v>1</v>
      </c>
      <c r="C3890" t="s">
        <v>81</v>
      </c>
      <c r="D3890" t="s">
        <v>128</v>
      </c>
      <c r="E3890" t="s">
        <v>184</v>
      </c>
      <c r="F3890" t="s">
        <v>11159</v>
      </c>
      <c r="G3890" t="s">
        <v>149</v>
      </c>
      <c r="H3890" t="s">
        <v>135</v>
      </c>
      <c r="I3890" t="s">
        <v>136</v>
      </c>
      <c r="J3890" t="s">
        <v>137</v>
      </c>
      <c r="K3890" t="s">
        <v>138</v>
      </c>
      <c r="L3890" t="s">
        <v>11160</v>
      </c>
      <c r="M3890" t="s">
        <v>11161</v>
      </c>
      <c r="N3890">
        <v>5.4211111110000001</v>
      </c>
      <c r="O3890">
        <v>0</v>
      </c>
      <c r="P3890">
        <v>0</v>
      </c>
      <c r="Q3890">
        <v>1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52.304859342913801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52.304859342913801</v>
      </c>
    </row>
    <row r="3891" spans="1:31" x14ac:dyDescent="0.3">
      <c r="A3891">
        <v>2581810</v>
      </c>
      <c r="B3891">
        <v>1</v>
      </c>
      <c r="C3891" t="s">
        <v>80</v>
      </c>
      <c r="D3891" t="s">
        <v>102</v>
      </c>
      <c r="E3891" t="s">
        <v>155</v>
      </c>
      <c r="F3891" t="s">
        <v>11162</v>
      </c>
      <c r="G3891" t="s">
        <v>202</v>
      </c>
      <c r="H3891" t="s">
        <v>157</v>
      </c>
      <c r="I3891" t="s">
        <v>136</v>
      </c>
      <c r="J3891" t="s">
        <v>137</v>
      </c>
      <c r="K3891" t="s">
        <v>138</v>
      </c>
      <c r="L3891" t="s">
        <v>11163</v>
      </c>
      <c r="M3891" t="s">
        <v>11164</v>
      </c>
      <c r="N3891">
        <v>0.56305555500000004</v>
      </c>
      <c r="O3891">
        <v>0</v>
      </c>
      <c r="P3891">
        <v>81</v>
      </c>
      <c r="Q3891">
        <v>0</v>
      </c>
      <c r="R3891">
        <v>54</v>
      </c>
      <c r="S3891">
        <v>0</v>
      </c>
      <c r="T3891">
        <v>9</v>
      </c>
      <c r="U3891">
        <v>0</v>
      </c>
      <c r="V3891">
        <v>0</v>
      </c>
      <c r="W3891">
        <v>0</v>
      </c>
      <c r="X3891">
        <v>16.891158838297592</v>
      </c>
      <c r="Y3891">
        <v>0</v>
      </c>
      <c r="Z3891">
        <v>14.430129123212966</v>
      </c>
      <c r="AA3891">
        <v>0</v>
      </c>
      <c r="AB3891">
        <v>7.8465074262898122</v>
      </c>
      <c r="AC3891">
        <v>0</v>
      </c>
      <c r="AD3891">
        <v>0</v>
      </c>
      <c r="AE3891">
        <v>39.167795387800368</v>
      </c>
    </row>
    <row r="3892" spans="1:31" x14ac:dyDescent="0.3">
      <c r="A3892">
        <v>2581962</v>
      </c>
      <c r="B3892">
        <v>1</v>
      </c>
      <c r="C3892" t="s">
        <v>80</v>
      </c>
      <c r="D3892" t="s">
        <v>98</v>
      </c>
      <c r="E3892" t="s">
        <v>166</v>
      </c>
      <c r="F3892" t="s">
        <v>11165</v>
      </c>
      <c r="G3892" t="s">
        <v>168</v>
      </c>
      <c r="H3892" t="s">
        <v>157</v>
      </c>
      <c r="I3892" t="s">
        <v>136</v>
      </c>
      <c r="J3892" t="s">
        <v>137</v>
      </c>
      <c r="K3892" t="s">
        <v>138</v>
      </c>
      <c r="L3892" t="s">
        <v>11166</v>
      </c>
      <c r="M3892" t="s">
        <v>11096</v>
      </c>
      <c r="N3892">
        <v>1.6844444439999999</v>
      </c>
      <c r="O3892">
        <v>0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1.0601683749567201</v>
      </c>
      <c r="AA3892">
        <v>0</v>
      </c>
      <c r="AB3892">
        <v>0</v>
      </c>
      <c r="AC3892">
        <v>0</v>
      </c>
      <c r="AD3892">
        <v>0</v>
      </c>
      <c r="AE3892">
        <v>1.0601683749567201</v>
      </c>
    </row>
    <row r="3893" spans="1:31" x14ac:dyDescent="0.3">
      <c r="A3893">
        <v>2581524</v>
      </c>
      <c r="B3893">
        <v>1</v>
      </c>
      <c r="C3893" t="s">
        <v>80</v>
      </c>
      <c r="D3893" t="s">
        <v>104</v>
      </c>
      <c r="E3893" t="s">
        <v>132</v>
      </c>
      <c r="F3893" t="s">
        <v>11167</v>
      </c>
      <c r="G3893" t="s">
        <v>134</v>
      </c>
      <c r="H3893" t="s">
        <v>135</v>
      </c>
      <c r="I3893" t="s">
        <v>136</v>
      </c>
      <c r="J3893" t="s">
        <v>137</v>
      </c>
      <c r="K3893" t="s">
        <v>138</v>
      </c>
      <c r="L3893" t="s">
        <v>11168</v>
      </c>
      <c r="M3893" t="s">
        <v>11169</v>
      </c>
      <c r="N3893">
        <v>5.5245277000000002E-2</v>
      </c>
      <c r="O3893">
        <v>3</v>
      </c>
      <c r="P3893">
        <v>251</v>
      </c>
      <c r="Q3893">
        <v>21</v>
      </c>
      <c r="R3893">
        <v>306</v>
      </c>
      <c r="S3893">
        <v>57</v>
      </c>
      <c r="T3893">
        <v>99</v>
      </c>
      <c r="U3893">
        <v>20</v>
      </c>
      <c r="V3893">
        <v>0</v>
      </c>
      <c r="W3893">
        <v>0.96663962205029996</v>
      </c>
      <c r="X3893">
        <v>5.3091220316544288</v>
      </c>
      <c r="Y3893">
        <v>1.0295574624192001</v>
      </c>
      <c r="Z3893">
        <v>12.140590953562175</v>
      </c>
      <c r="AA3893">
        <v>75.098192428442559</v>
      </c>
      <c r="AB3893">
        <v>5.8659843890877905</v>
      </c>
      <c r="AC3893">
        <v>445.56977371988665</v>
      </c>
      <c r="AD3893">
        <v>0</v>
      </c>
      <c r="AE3893">
        <v>545.97986060710309</v>
      </c>
    </row>
    <row r="3894" spans="1:31" x14ac:dyDescent="0.3">
      <c r="A3894">
        <v>2581916</v>
      </c>
      <c r="B3894">
        <v>1</v>
      </c>
      <c r="C3894" t="s">
        <v>80</v>
      </c>
      <c r="D3894" t="s">
        <v>83</v>
      </c>
      <c r="E3894" t="s">
        <v>166</v>
      </c>
      <c r="F3894" t="s">
        <v>11170</v>
      </c>
      <c r="G3894" t="s">
        <v>168</v>
      </c>
      <c r="H3894" t="s">
        <v>157</v>
      </c>
      <c r="I3894" t="s">
        <v>136</v>
      </c>
      <c r="J3894" t="s">
        <v>137</v>
      </c>
      <c r="K3894" t="s">
        <v>138</v>
      </c>
      <c r="L3894" t="s">
        <v>11171</v>
      </c>
      <c r="M3894" t="s">
        <v>11172</v>
      </c>
      <c r="N3894">
        <v>3.1549999999999998</v>
      </c>
      <c r="O3894">
        <v>0</v>
      </c>
      <c r="P3894">
        <v>3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2.9173056662459995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2.9173056662459995</v>
      </c>
    </row>
    <row r="3895" spans="1:31" x14ac:dyDescent="0.3">
      <c r="A3895">
        <v>2581378</v>
      </c>
      <c r="B3895">
        <v>1</v>
      </c>
      <c r="C3895" t="s">
        <v>80</v>
      </c>
      <c r="D3895" t="s">
        <v>103</v>
      </c>
      <c r="E3895" t="s">
        <v>141</v>
      </c>
      <c r="F3895" t="s">
        <v>11173</v>
      </c>
      <c r="G3895" t="s">
        <v>134</v>
      </c>
      <c r="H3895" t="s">
        <v>135</v>
      </c>
      <c r="I3895" t="s">
        <v>136</v>
      </c>
      <c r="J3895" t="s">
        <v>137</v>
      </c>
      <c r="K3895" t="s">
        <v>138</v>
      </c>
      <c r="L3895" t="s">
        <v>11174</v>
      </c>
      <c r="M3895" t="s">
        <v>11175</v>
      </c>
      <c r="N3895">
        <v>1.389444444</v>
      </c>
      <c r="O3895">
        <v>0</v>
      </c>
      <c r="P3895">
        <v>29</v>
      </c>
      <c r="Q3895">
        <v>0</v>
      </c>
      <c r="R3895">
        <v>3</v>
      </c>
      <c r="S3895">
        <v>23</v>
      </c>
      <c r="T3895">
        <v>37</v>
      </c>
      <c r="U3895">
        <v>29</v>
      </c>
      <c r="V3895">
        <v>8</v>
      </c>
      <c r="W3895">
        <v>0</v>
      </c>
      <c r="X3895">
        <v>21.537931996433983</v>
      </c>
      <c r="Y3895">
        <v>0</v>
      </c>
      <c r="Z3895">
        <v>1.498306802099</v>
      </c>
      <c r="AA3895">
        <v>270.61941534961579</v>
      </c>
      <c r="AB3895">
        <v>61.445143805668735</v>
      </c>
      <c r="AC3895">
        <v>3012.9792355832037</v>
      </c>
      <c r="AD3895">
        <v>481.66031900773345</v>
      </c>
      <c r="AE3895">
        <v>3849.7403525447548</v>
      </c>
    </row>
    <row r="3896" spans="1:31" x14ac:dyDescent="0.3">
      <c r="A3896">
        <v>2582208</v>
      </c>
      <c r="B3896">
        <v>1</v>
      </c>
      <c r="C3896" t="s">
        <v>80</v>
      </c>
      <c r="D3896" t="s">
        <v>97</v>
      </c>
      <c r="E3896" t="s">
        <v>171</v>
      </c>
      <c r="F3896" t="s">
        <v>11176</v>
      </c>
      <c r="G3896" t="s">
        <v>202</v>
      </c>
      <c r="H3896" t="s">
        <v>157</v>
      </c>
      <c r="I3896" t="s">
        <v>136</v>
      </c>
      <c r="J3896" t="s">
        <v>137</v>
      </c>
      <c r="K3896" t="s">
        <v>138</v>
      </c>
      <c r="L3896" t="s">
        <v>11177</v>
      </c>
      <c r="M3896" t="s">
        <v>11178</v>
      </c>
      <c r="N3896">
        <v>0.54749999999999999</v>
      </c>
      <c r="O3896">
        <v>0</v>
      </c>
      <c r="P3896">
        <v>87</v>
      </c>
      <c r="Q3896">
        <v>0</v>
      </c>
      <c r="R3896">
        <v>9</v>
      </c>
      <c r="S3896">
        <v>0</v>
      </c>
      <c r="T3896">
        <v>23</v>
      </c>
      <c r="U3896">
        <v>0</v>
      </c>
      <c r="V3896">
        <v>0</v>
      </c>
      <c r="W3896">
        <v>0</v>
      </c>
      <c r="X3896">
        <v>11.798094654977913</v>
      </c>
      <c r="Y3896">
        <v>0</v>
      </c>
      <c r="Z3896">
        <v>1.2340822983175626</v>
      </c>
      <c r="AA3896">
        <v>0</v>
      </c>
      <c r="AB3896">
        <v>2.1531239658103005</v>
      </c>
      <c r="AC3896">
        <v>0</v>
      </c>
      <c r="AD3896">
        <v>0</v>
      </c>
      <c r="AE3896">
        <v>15.185300919105776</v>
      </c>
    </row>
    <row r="3897" spans="1:31" x14ac:dyDescent="0.3">
      <c r="A3897">
        <v>2582231</v>
      </c>
      <c r="B3897">
        <v>1</v>
      </c>
      <c r="C3897" t="s">
        <v>80</v>
      </c>
      <c r="D3897" t="s">
        <v>100</v>
      </c>
      <c r="E3897" t="s">
        <v>147</v>
      </c>
      <c r="F3897" t="s">
        <v>11179</v>
      </c>
      <c r="G3897" t="s">
        <v>134</v>
      </c>
      <c r="H3897" t="s">
        <v>135</v>
      </c>
      <c r="I3897" t="s">
        <v>136</v>
      </c>
      <c r="J3897" t="s">
        <v>137</v>
      </c>
      <c r="K3897" t="s">
        <v>138</v>
      </c>
      <c r="L3897" t="s">
        <v>11180</v>
      </c>
      <c r="M3897" t="s">
        <v>11181</v>
      </c>
      <c r="N3897">
        <v>1.501944444</v>
      </c>
      <c r="O3897">
        <v>0</v>
      </c>
      <c r="P3897">
        <v>2</v>
      </c>
      <c r="Q3897">
        <v>16</v>
      </c>
      <c r="R3897">
        <v>71</v>
      </c>
      <c r="S3897">
        <v>1</v>
      </c>
      <c r="T3897">
        <v>6</v>
      </c>
      <c r="U3897">
        <v>0</v>
      </c>
      <c r="V3897">
        <v>0</v>
      </c>
      <c r="W3897">
        <v>0</v>
      </c>
      <c r="X3897">
        <v>0.69904976952000009</v>
      </c>
      <c r="Y3897">
        <v>191.13670137247172</v>
      </c>
      <c r="Z3897">
        <v>380.76684164302662</v>
      </c>
      <c r="AA3897">
        <v>0.17747299884300002</v>
      </c>
      <c r="AB3897">
        <v>10.877323121083768</v>
      </c>
      <c r="AC3897">
        <v>0</v>
      </c>
      <c r="AD3897">
        <v>0</v>
      </c>
      <c r="AE3897">
        <v>583.65738890494515</v>
      </c>
    </row>
    <row r="3898" spans="1:31" x14ac:dyDescent="0.3">
      <c r="A3898">
        <v>2581355</v>
      </c>
      <c r="B3898">
        <v>1</v>
      </c>
      <c r="C3898" t="s">
        <v>80</v>
      </c>
      <c r="D3898" t="s">
        <v>110</v>
      </c>
      <c r="E3898" t="s">
        <v>171</v>
      </c>
      <c r="F3898" t="s">
        <v>11182</v>
      </c>
      <c r="G3898" t="s">
        <v>190</v>
      </c>
      <c r="H3898" t="s">
        <v>157</v>
      </c>
      <c r="I3898" t="s">
        <v>136</v>
      </c>
      <c r="J3898" t="s">
        <v>137</v>
      </c>
      <c r="K3898" t="s">
        <v>138</v>
      </c>
      <c r="L3898" t="s">
        <v>11183</v>
      </c>
      <c r="M3898" t="s">
        <v>11184</v>
      </c>
      <c r="N3898">
        <v>1.119444444</v>
      </c>
      <c r="O3898">
        <v>0</v>
      </c>
      <c r="P3898">
        <v>91</v>
      </c>
      <c r="Q3898">
        <v>0</v>
      </c>
      <c r="R3898">
        <v>0</v>
      </c>
      <c r="S3898">
        <v>0</v>
      </c>
      <c r="T3898">
        <v>4</v>
      </c>
      <c r="U3898">
        <v>0</v>
      </c>
      <c r="V3898">
        <v>0</v>
      </c>
      <c r="W3898">
        <v>0</v>
      </c>
      <c r="X3898">
        <v>19.115885727455801</v>
      </c>
      <c r="Y3898">
        <v>0</v>
      </c>
      <c r="Z3898">
        <v>0</v>
      </c>
      <c r="AA3898">
        <v>0</v>
      </c>
      <c r="AB3898">
        <v>2.9336023601346182</v>
      </c>
      <c r="AC3898">
        <v>0</v>
      </c>
      <c r="AD3898">
        <v>0</v>
      </c>
      <c r="AE3898">
        <v>22.049488087590419</v>
      </c>
    </row>
    <row r="3899" spans="1:31" x14ac:dyDescent="0.3">
      <c r="A3899">
        <v>2582351</v>
      </c>
      <c r="B3899">
        <v>1</v>
      </c>
      <c r="C3899" t="s">
        <v>81</v>
      </c>
      <c r="D3899" t="s">
        <v>128</v>
      </c>
      <c r="E3899" t="s">
        <v>166</v>
      </c>
      <c r="F3899" t="s">
        <v>11185</v>
      </c>
      <c r="G3899" t="s">
        <v>181</v>
      </c>
      <c r="H3899" t="s">
        <v>157</v>
      </c>
      <c r="I3899" t="s">
        <v>136</v>
      </c>
      <c r="J3899" t="s">
        <v>137</v>
      </c>
      <c r="K3899" t="s">
        <v>138</v>
      </c>
      <c r="L3899" t="s">
        <v>11186</v>
      </c>
      <c r="M3899" t="s">
        <v>11187</v>
      </c>
      <c r="N3899">
        <v>1.3802777770000001</v>
      </c>
      <c r="O3899">
        <v>0</v>
      </c>
      <c r="P3899">
        <v>5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0.97906174849262984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0.97906174849262984</v>
      </c>
    </row>
    <row r="3900" spans="1:31" x14ac:dyDescent="0.3">
      <c r="A3900">
        <v>2581896</v>
      </c>
      <c r="B3900">
        <v>1</v>
      </c>
      <c r="C3900" t="s">
        <v>81</v>
      </c>
      <c r="D3900" t="s">
        <v>113</v>
      </c>
      <c r="E3900" t="s">
        <v>166</v>
      </c>
      <c r="F3900" t="s">
        <v>11188</v>
      </c>
      <c r="G3900" t="s">
        <v>311</v>
      </c>
      <c r="H3900" t="s">
        <v>157</v>
      </c>
      <c r="I3900" t="s">
        <v>136</v>
      </c>
      <c r="J3900" t="s">
        <v>3</v>
      </c>
      <c r="K3900" t="s">
        <v>138</v>
      </c>
      <c r="L3900" t="s">
        <v>11189</v>
      </c>
      <c r="M3900" t="s">
        <v>11190</v>
      </c>
      <c r="N3900">
        <v>0.79222222200000003</v>
      </c>
      <c r="O3900">
        <v>0</v>
      </c>
      <c r="P3900">
        <v>4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0.40131879382335334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0.40131879382335334</v>
      </c>
    </row>
    <row r="3901" spans="1:31" x14ac:dyDescent="0.3">
      <c r="A3901">
        <v>2582039</v>
      </c>
      <c r="B3901">
        <v>1</v>
      </c>
      <c r="C3901" t="s">
        <v>80</v>
      </c>
      <c r="D3901" t="s">
        <v>103</v>
      </c>
      <c r="E3901" t="s">
        <v>132</v>
      </c>
      <c r="F3901" t="s">
        <v>11191</v>
      </c>
      <c r="G3901" t="s">
        <v>134</v>
      </c>
      <c r="H3901" t="s">
        <v>135</v>
      </c>
      <c r="I3901" t="s">
        <v>136</v>
      </c>
      <c r="J3901" t="s">
        <v>137</v>
      </c>
      <c r="K3901" t="s">
        <v>138</v>
      </c>
      <c r="L3901" t="s">
        <v>11192</v>
      </c>
      <c r="M3901" t="s">
        <v>11193</v>
      </c>
      <c r="N3901">
        <v>0.25638888799999998</v>
      </c>
      <c r="O3901">
        <v>5</v>
      </c>
      <c r="P3901">
        <v>2140</v>
      </c>
      <c r="Q3901">
        <v>89</v>
      </c>
      <c r="R3901">
        <v>282</v>
      </c>
      <c r="S3901">
        <v>44</v>
      </c>
      <c r="T3901">
        <v>205</v>
      </c>
      <c r="U3901">
        <v>8</v>
      </c>
      <c r="V3901">
        <v>2</v>
      </c>
      <c r="W3901">
        <v>1.9718686366785003</v>
      </c>
      <c r="X3901">
        <v>144.33585749936995</v>
      </c>
      <c r="Y3901">
        <v>281.0531572469805</v>
      </c>
      <c r="Z3901">
        <v>266.47940222715999</v>
      </c>
      <c r="AA3901">
        <v>90.767188929235061</v>
      </c>
      <c r="AB3901">
        <v>83.942213230366576</v>
      </c>
      <c r="AC3901">
        <v>601.43312175265498</v>
      </c>
      <c r="AD3901">
        <v>61.822830207516667</v>
      </c>
      <c r="AE3901">
        <v>1531.8056397299624</v>
      </c>
    </row>
    <row r="3902" spans="1:31" x14ac:dyDescent="0.3">
      <c r="A3902">
        <v>2581690</v>
      </c>
      <c r="B3902">
        <v>1</v>
      </c>
      <c r="C3902" t="s">
        <v>80</v>
      </c>
      <c r="D3902" t="s">
        <v>87</v>
      </c>
      <c r="E3902" t="s">
        <v>166</v>
      </c>
      <c r="F3902" t="s">
        <v>11194</v>
      </c>
      <c r="G3902" t="s">
        <v>181</v>
      </c>
      <c r="H3902" t="s">
        <v>157</v>
      </c>
      <c r="I3902" t="s">
        <v>136</v>
      </c>
      <c r="J3902" t="s">
        <v>137</v>
      </c>
      <c r="K3902" t="s">
        <v>138</v>
      </c>
      <c r="L3902" t="s">
        <v>11195</v>
      </c>
      <c r="M3902" t="s">
        <v>11196</v>
      </c>
      <c r="N3902">
        <v>2.486111111</v>
      </c>
      <c r="O3902">
        <v>0</v>
      </c>
      <c r="P3902">
        <v>9</v>
      </c>
      <c r="Q3902">
        <v>0</v>
      </c>
      <c r="R3902">
        <v>0</v>
      </c>
      <c r="S3902">
        <v>0</v>
      </c>
      <c r="T3902">
        <v>6</v>
      </c>
      <c r="U3902">
        <v>0</v>
      </c>
      <c r="V3902">
        <v>0</v>
      </c>
      <c r="W3902">
        <v>0</v>
      </c>
      <c r="X3902">
        <v>3.9853106866002515</v>
      </c>
      <c r="Y3902">
        <v>0</v>
      </c>
      <c r="Z3902">
        <v>0</v>
      </c>
      <c r="AA3902">
        <v>0</v>
      </c>
      <c r="AB3902">
        <v>18.7523970904758</v>
      </c>
      <c r="AC3902">
        <v>0</v>
      </c>
      <c r="AD3902">
        <v>0</v>
      </c>
      <c r="AE3902">
        <v>22.73770777707605</v>
      </c>
    </row>
    <row r="3903" spans="1:31" x14ac:dyDescent="0.3">
      <c r="A3903">
        <v>2581647</v>
      </c>
      <c r="B3903">
        <v>1</v>
      </c>
      <c r="C3903" t="s">
        <v>81</v>
      </c>
      <c r="D3903" t="s">
        <v>114</v>
      </c>
      <c r="E3903" t="s">
        <v>184</v>
      </c>
      <c r="F3903" t="s">
        <v>11197</v>
      </c>
      <c r="G3903" t="s">
        <v>318</v>
      </c>
      <c r="H3903" t="s">
        <v>135</v>
      </c>
      <c r="I3903" t="s">
        <v>680</v>
      </c>
      <c r="J3903" t="s">
        <v>137</v>
      </c>
      <c r="K3903" t="s">
        <v>144</v>
      </c>
      <c r="L3903" t="s">
        <v>11198</v>
      </c>
      <c r="M3903" t="s">
        <v>11199</v>
      </c>
      <c r="N3903">
        <v>3.6666666000000001E-2</v>
      </c>
      <c r="O3903">
        <v>0</v>
      </c>
      <c r="P3903">
        <v>7</v>
      </c>
      <c r="Q3903">
        <v>0</v>
      </c>
      <c r="R3903">
        <v>3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1.4418981214000001E-2</v>
      </c>
      <c r="Y3903">
        <v>0</v>
      </c>
      <c r="Z3903">
        <v>5.3885534121539999E-2</v>
      </c>
      <c r="AA3903">
        <v>0</v>
      </c>
      <c r="AB3903">
        <v>0</v>
      </c>
      <c r="AC3903">
        <v>0</v>
      </c>
      <c r="AD3903">
        <v>0</v>
      </c>
      <c r="AE3903">
        <v>6.8304515335539995E-2</v>
      </c>
    </row>
    <row r="3904" spans="1:31" x14ac:dyDescent="0.3">
      <c r="A3904">
        <v>2582188</v>
      </c>
      <c r="B3904">
        <v>1</v>
      </c>
      <c r="C3904" t="s">
        <v>81</v>
      </c>
      <c r="D3904" t="s">
        <v>128</v>
      </c>
      <c r="E3904" t="s">
        <v>166</v>
      </c>
      <c r="F3904" t="s">
        <v>11200</v>
      </c>
      <c r="G3904" t="s">
        <v>1174</v>
      </c>
      <c r="H3904" t="s">
        <v>157</v>
      </c>
      <c r="I3904" t="s">
        <v>136</v>
      </c>
      <c r="J3904" t="s">
        <v>137</v>
      </c>
      <c r="K3904" t="s">
        <v>138</v>
      </c>
      <c r="L3904" t="s">
        <v>11201</v>
      </c>
      <c r="M3904" t="s">
        <v>11202</v>
      </c>
      <c r="N3904">
        <v>0.31944444399999999</v>
      </c>
      <c r="O3904">
        <v>0</v>
      </c>
      <c r="P3904">
        <v>8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0.3840777421390833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0.3840777421390833</v>
      </c>
    </row>
    <row r="3905" spans="1:31" x14ac:dyDescent="0.3">
      <c r="A3905">
        <v>2582331</v>
      </c>
      <c r="B3905">
        <v>1</v>
      </c>
      <c r="C3905" t="s">
        <v>80</v>
      </c>
      <c r="D3905" t="s">
        <v>84</v>
      </c>
      <c r="E3905" t="s">
        <v>184</v>
      </c>
      <c r="F3905" t="s">
        <v>11203</v>
      </c>
      <c r="G3905" t="s">
        <v>2373</v>
      </c>
      <c r="H3905" t="s">
        <v>135</v>
      </c>
      <c r="I3905" t="s">
        <v>136</v>
      </c>
      <c r="J3905" t="s">
        <v>137</v>
      </c>
      <c r="K3905" t="s">
        <v>138</v>
      </c>
      <c r="L3905" t="s">
        <v>11204</v>
      </c>
      <c r="M3905" t="s">
        <v>11205</v>
      </c>
      <c r="N3905">
        <v>7.3727777769999996</v>
      </c>
      <c r="O3905">
        <v>0</v>
      </c>
      <c r="P3905">
        <v>2304</v>
      </c>
      <c r="Q3905">
        <v>0</v>
      </c>
      <c r="R3905">
        <v>0</v>
      </c>
      <c r="S3905">
        <v>0</v>
      </c>
      <c r="T3905">
        <v>40</v>
      </c>
      <c r="U3905">
        <v>0</v>
      </c>
      <c r="V3905">
        <v>0</v>
      </c>
      <c r="W3905">
        <v>0</v>
      </c>
      <c r="X3905">
        <v>2938.68639089726</v>
      </c>
      <c r="Y3905">
        <v>0</v>
      </c>
      <c r="Z3905">
        <v>0</v>
      </c>
      <c r="AA3905">
        <v>0</v>
      </c>
      <c r="AB3905">
        <v>232.56585115172066</v>
      </c>
      <c r="AC3905">
        <v>0</v>
      </c>
      <c r="AD3905">
        <v>0</v>
      </c>
      <c r="AE3905">
        <v>3171.2522420489809</v>
      </c>
    </row>
    <row r="3906" spans="1:31" x14ac:dyDescent="0.3">
      <c r="A3906">
        <v>2581398</v>
      </c>
      <c r="B3906">
        <v>1</v>
      </c>
      <c r="C3906" t="s">
        <v>80</v>
      </c>
      <c r="D3906" t="s">
        <v>110</v>
      </c>
      <c r="E3906" t="s">
        <v>184</v>
      </c>
      <c r="F3906" t="s">
        <v>11206</v>
      </c>
      <c r="G3906" t="s">
        <v>134</v>
      </c>
      <c r="H3906" t="s">
        <v>135</v>
      </c>
      <c r="I3906" t="s">
        <v>136</v>
      </c>
      <c r="J3906" t="s">
        <v>137</v>
      </c>
      <c r="K3906" t="s">
        <v>138</v>
      </c>
      <c r="L3906" t="s">
        <v>11207</v>
      </c>
      <c r="M3906" t="s">
        <v>11208</v>
      </c>
      <c r="N3906">
        <v>3.1902777769999999</v>
      </c>
      <c r="O3906">
        <v>1</v>
      </c>
      <c r="P3906">
        <v>0</v>
      </c>
      <c r="Q3906">
        <v>0</v>
      </c>
      <c r="R3906">
        <v>0</v>
      </c>
      <c r="S3906">
        <v>4</v>
      </c>
      <c r="T3906">
        <v>24</v>
      </c>
      <c r="U3906">
        <v>0</v>
      </c>
      <c r="V3906">
        <v>0</v>
      </c>
      <c r="W3906">
        <v>290.35340288547155</v>
      </c>
      <c r="X3906">
        <v>0</v>
      </c>
      <c r="Y3906">
        <v>0</v>
      </c>
      <c r="Z3906">
        <v>0</v>
      </c>
      <c r="AA3906">
        <v>2293.8190689405969</v>
      </c>
      <c r="AB3906">
        <v>809.45946898978559</v>
      </c>
      <c r="AC3906">
        <v>0</v>
      </c>
      <c r="AD3906">
        <v>0</v>
      </c>
      <c r="AE3906">
        <v>3393.6319408158543</v>
      </c>
    </row>
    <row r="3907" spans="1:31" x14ac:dyDescent="0.3">
      <c r="A3907">
        <v>2581939</v>
      </c>
      <c r="B3907">
        <v>1</v>
      </c>
      <c r="C3907" t="s">
        <v>80</v>
      </c>
      <c r="D3907" t="s">
        <v>108</v>
      </c>
      <c r="E3907" t="s">
        <v>147</v>
      </c>
      <c r="F3907" t="s">
        <v>6596</v>
      </c>
      <c r="G3907" t="s">
        <v>134</v>
      </c>
      <c r="H3907" t="s">
        <v>135</v>
      </c>
      <c r="I3907" t="s">
        <v>136</v>
      </c>
      <c r="J3907" t="s">
        <v>137</v>
      </c>
      <c r="K3907" t="s">
        <v>138</v>
      </c>
      <c r="L3907" t="s">
        <v>11209</v>
      </c>
      <c r="M3907" t="s">
        <v>11210</v>
      </c>
      <c r="N3907">
        <v>0.42916666599999997</v>
      </c>
      <c r="O3907">
        <v>0</v>
      </c>
      <c r="P3907">
        <v>696</v>
      </c>
      <c r="Q3907">
        <v>0</v>
      </c>
      <c r="R3907">
        <v>102</v>
      </c>
      <c r="S3907">
        <v>3</v>
      </c>
      <c r="T3907">
        <v>124</v>
      </c>
      <c r="U3907">
        <v>0</v>
      </c>
      <c r="V3907">
        <v>0</v>
      </c>
      <c r="W3907">
        <v>0</v>
      </c>
      <c r="X3907">
        <v>40.029108975888455</v>
      </c>
      <c r="Y3907">
        <v>0</v>
      </c>
      <c r="Z3907">
        <v>9.5336947410883361</v>
      </c>
      <c r="AA3907">
        <v>4.6076794727272006</v>
      </c>
      <c r="AB3907">
        <v>59.161480212012748</v>
      </c>
      <c r="AC3907">
        <v>0</v>
      </c>
      <c r="AD3907">
        <v>0</v>
      </c>
      <c r="AE3907">
        <v>113.33196340171673</v>
      </c>
    </row>
    <row r="3908" spans="1:31" x14ac:dyDescent="0.3">
      <c r="A3908">
        <v>2582291</v>
      </c>
      <c r="B3908">
        <v>1</v>
      </c>
      <c r="C3908" t="s">
        <v>80</v>
      </c>
      <c r="D3908" t="s">
        <v>100</v>
      </c>
      <c r="E3908" t="s">
        <v>171</v>
      </c>
      <c r="F3908" t="s">
        <v>11211</v>
      </c>
      <c r="G3908" t="s">
        <v>190</v>
      </c>
      <c r="H3908" t="s">
        <v>157</v>
      </c>
      <c r="I3908" t="s">
        <v>136</v>
      </c>
      <c r="J3908" t="s">
        <v>137</v>
      </c>
      <c r="K3908" t="s">
        <v>138</v>
      </c>
      <c r="L3908" t="s">
        <v>11212</v>
      </c>
      <c r="M3908" t="s">
        <v>11213</v>
      </c>
      <c r="N3908">
        <v>3.869444444</v>
      </c>
      <c r="O3908">
        <v>0</v>
      </c>
      <c r="P3908">
        <v>2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0.70274250905702673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0.70274250905702673</v>
      </c>
    </row>
    <row r="3909" spans="1:31" x14ac:dyDescent="0.3">
      <c r="A3909">
        <v>2582314</v>
      </c>
      <c r="B3909">
        <v>1</v>
      </c>
      <c r="C3909" t="s">
        <v>80</v>
      </c>
      <c r="D3909" t="s">
        <v>98</v>
      </c>
      <c r="E3909" t="s">
        <v>155</v>
      </c>
      <c r="F3909" t="s">
        <v>11214</v>
      </c>
      <c r="G3909" t="s">
        <v>206</v>
      </c>
      <c r="H3909" t="s">
        <v>157</v>
      </c>
      <c r="I3909" t="s">
        <v>136</v>
      </c>
      <c r="J3909" t="s">
        <v>137</v>
      </c>
      <c r="K3909" t="s">
        <v>138</v>
      </c>
      <c r="L3909" t="s">
        <v>11215</v>
      </c>
      <c r="M3909" t="s">
        <v>11216</v>
      </c>
      <c r="N3909">
        <v>0.97055555500000001</v>
      </c>
      <c r="O3909">
        <v>0</v>
      </c>
      <c r="P3909">
        <v>17</v>
      </c>
      <c r="Q3909">
        <v>0</v>
      </c>
      <c r="R3909">
        <v>17</v>
      </c>
      <c r="S3909">
        <v>0</v>
      </c>
      <c r="T3909">
        <v>9</v>
      </c>
      <c r="U3909">
        <v>0</v>
      </c>
      <c r="V3909">
        <v>0</v>
      </c>
      <c r="W3909">
        <v>0</v>
      </c>
      <c r="X3909">
        <v>0.83389044537360002</v>
      </c>
      <c r="Y3909">
        <v>0</v>
      </c>
      <c r="Z3909">
        <v>5.6457003190207473</v>
      </c>
      <c r="AA3909">
        <v>0</v>
      </c>
      <c r="AB3909">
        <v>2.1001789307162402</v>
      </c>
      <c r="AC3909">
        <v>0</v>
      </c>
      <c r="AD3909">
        <v>0</v>
      </c>
      <c r="AE3909">
        <v>8.5797696951105866</v>
      </c>
    </row>
    <row r="3910" spans="1:31" x14ac:dyDescent="0.3">
      <c r="A3910">
        <v>2581458</v>
      </c>
      <c r="B3910">
        <v>1</v>
      </c>
      <c r="C3910" t="s">
        <v>80</v>
      </c>
      <c r="D3910" t="s">
        <v>94</v>
      </c>
      <c r="E3910" t="s">
        <v>141</v>
      </c>
      <c r="F3910" t="s">
        <v>11217</v>
      </c>
      <c r="G3910" t="s">
        <v>134</v>
      </c>
      <c r="H3910" t="s">
        <v>135</v>
      </c>
      <c r="I3910" t="s">
        <v>136</v>
      </c>
      <c r="J3910" t="s">
        <v>137</v>
      </c>
      <c r="K3910" t="s">
        <v>138</v>
      </c>
      <c r="L3910" t="s">
        <v>11218</v>
      </c>
      <c r="M3910" t="s">
        <v>11219</v>
      </c>
      <c r="N3910">
        <v>6.5000000000000002E-2</v>
      </c>
      <c r="O3910">
        <v>0</v>
      </c>
      <c r="P3910">
        <v>0</v>
      </c>
      <c r="Q3910">
        <v>19</v>
      </c>
      <c r="R3910">
        <v>5</v>
      </c>
      <c r="S3910">
        <v>14</v>
      </c>
      <c r="T3910">
        <v>1</v>
      </c>
      <c r="U3910">
        <v>5</v>
      </c>
      <c r="V3910">
        <v>0</v>
      </c>
      <c r="W3910">
        <v>0</v>
      </c>
      <c r="X3910">
        <v>0</v>
      </c>
      <c r="Y3910">
        <v>27.216831989029803</v>
      </c>
      <c r="Z3910">
        <v>0.74843033808699011</v>
      </c>
      <c r="AA3910">
        <v>8.9815099603752895</v>
      </c>
      <c r="AB3910">
        <v>1.6386839544075004E-2</v>
      </c>
      <c r="AC3910">
        <v>117.9564315179878</v>
      </c>
      <c r="AD3910">
        <v>0</v>
      </c>
      <c r="AE3910">
        <v>154.91959064502396</v>
      </c>
    </row>
    <row r="3911" spans="1:31" x14ac:dyDescent="0.3">
      <c r="A3911">
        <v>2581581</v>
      </c>
      <c r="B3911">
        <v>1</v>
      </c>
      <c r="C3911" t="s">
        <v>80</v>
      </c>
      <c r="D3911" t="s">
        <v>88</v>
      </c>
      <c r="E3911" t="s">
        <v>171</v>
      </c>
      <c r="F3911" t="s">
        <v>11220</v>
      </c>
      <c r="G3911" t="s">
        <v>194</v>
      </c>
      <c r="H3911" t="s">
        <v>157</v>
      </c>
      <c r="I3911" t="s">
        <v>136</v>
      </c>
      <c r="J3911" t="s">
        <v>137</v>
      </c>
      <c r="K3911" t="s">
        <v>144</v>
      </c>
      <c r="L3911" t="s">
        <v>11221</v>
      </c>
      <c r="M3911" t="s">
        <v>11222</v>
      </c>
      <c r="N3911">
        <v>1.2088888879999999</v>
      </c>
      <c r="O3911">
        <v>0</v>
      </c>
      <c r="P3911">
        <v>64</v>
      </c>
      <c r="Q3911">
        <v>0</v>
      </c>
      <c r="R3911">
        <v>0</v>
      </c>
      <c r="S3911">
        <v>0</v>
      </c>
      <c r="T3911">
        <v>1</v>
      </c>
      <c r="U3911">
        <v>0</v>
      </c>
      <c r="V3911">
        <v>0</v>
      </c>
      <c r="W3911">
        <v>0</v>
      </c>
      <c r="X3911">
        <v>24.88938598201484</v>
      </c>
      <c r="Y3911">
        <v>0</v>
      </c>
      <c r="Z3911">
        <v>0</v>
      </c>
      <c r="AA3911">
        <v>0</v>
      </c>
      <c r="AB3911">
        <v>6.2113731214951695</v>
      </c>
      <c r="AC3911">
        <v>0</v>
      </c>
      <c r="AD3911">
        <v>0</v>
      </c>
      <c r="AE3911">
        <v>31.100759103510008</v>
      </c>
    </row>
    <row r="3912" spans="1:31" x14ac:dyDescent="0.3">
      <c r="A3912">
        <v>2581372</v>
      </c>
      <c r="B3912">
        <v>1</v>
      </c>
      <c r="C3912" t="s">
        <v>81</v>
      </c>
      <c r="D3912" t="s">
        <v>126</v>
      </c>
      <c r="E3912" t="s">
        <v>147</v>
      </c>
      <c r="F3912" t="s">
        <v>11223</v>
      </c>
      <c r="G3912" t="s">
        <v>134</v>
      </c>
      <c r="H3912" t="s">
        <v>135</v>
      </c>
      <c r="I3912" t="s">
        <v>136</v>
      </c>
      <c r="J3912" t="s">
        <v>137</v>
      </c>
      <c r="K3912" t="s">
        <v>138</v>
      </c>
      <c r="L3912" t="s">
        <v>11224</v>
      </c>
      <c r="M3912" t="s">
        <v>11225</v>
      </c>
      <c r="N3912">
        <v>0.47972222199999998</v>
      </c>
      <c r="O3912">
        <v>1</v>
      </c>
      <c r="P3912">
        <v>267</v>
      </c>
      <c r="Q3912">
        <v>4</v>
      </c>
      <c r="R3912">
        <v>47</v>
      </c>
      <c r="S3912">
        <v>10</v>
      </c>
      <c r="T3912">
        <v>27</v>
      </c>
      <c r="U3912">
        <v>0</v>
      </c>
      <c r="V3912">
        <v>0</v>
      </c>
      <c r="W3912">
        <v>7.4154824039999997E-2</v>
      </c>
      <c r="X3912">
        <v>11.8551749262099</v>
      </c>
      <c r="Y3912">
        <v>2.7656411176201132</v>
      </c>
      <c r="Z3912">
        <v>7.2999668807468971</v>
      </c>
      <c r="AA3912">
        <v>9.4336689218575671</v>
      </c>
      <c r="AB3912">
        <v>6.0608569312948424</v>
      </c>
      <c r="AC3912">
        <v>0</v>
      </c>
      <c r="AD3912">
        <v>0</v>
      </c>
      <c r="AE3912">
        <v>37.489463601769323</v>
      </c>
    </row>
    <row r="3913" spans="1:31" x14ac:dyDescent="0.3">
      <c r="A3913">
        <v>2582059</v>
      </c>
      <c r="B3913">
        <v>1</v>
      </c>
      <c r="C3913" t="s">
        <v>80</v>
      </c>
      <c r="D3913" t="s">
        <v>104</v>
      </c>
      <c r="E3913" t="s">
        <v>147</v>
      </c>
      <c r="F3913" t="s">
        <v>1578</v>
      </c>
      <c r="G3913" t="s">
        <v>134</v>
      </c>
      <c r="H3913" t="s">
        <v>135</v>
      </c>
      <c r="I3913" t="s">
        <v>136</v>
      </c>
      <c r="J3913" t="s">
        <v>137</v>
      </c>
      <c r="K3913" t="s">
        <v>138</v>
      </c>
      <c r="L3913" t="s">
        <v>11226</v>
      </c>
      <c r="M3913" t="s">
        <v>11227</v>
      </c>
      <c r="N3913">
        <v>0.100277777</v>
      </c>
      <c r="O3913">
        <v>3</v>
      </c>
      <c r="P3913">
        <v>217</v>
      </c>
      <c r="Q3913">
        <v>19</v>
      </c>
      <c r="R3913">
        <v>246</v>
      </c>
      <c r="S3913">
        <v>15</v>
      </c>
      <c r="T3913">
        <v>82</v>
      </c>
      <c r="U3913">
        <v>4</v>
      </c>
      <c r="V3913">
        <v>0</v>
      </c>
      <c r="W3913">
        <v>1.9281668087116</v>
      </c>
      <c r="X3913">
        <v>8.856892698963577</v>
      </c>
      <c r="Y3913">
        <v>1.6499078852047759</v>
      </c>
      <c r="Z3913">
        <v>19.641186807372513</v>
      </c>
      <c r="AA3913">
        <v>7.8718751040360262</v>
      </c>
      <c r="AB3913">
        <v>8.9842203130283913</v>
      </c>
      <c r="AC3913">
        <v>36.22379208354846</v>
      </c>
      <c r="AD3913">
        <v>0</v>
      </c>
      <c r="AE3913">
        <v>85.156041700865345</v>
      </c>
    </row>
    <row r="3914" spans="1:31" x14ac:dyDescent="0.3">
      <c r="A3914">
        <v>2581919</v>
      </c>
      <c r="B3914">
        <v>1</v>
      </c>
      <c r="C3914" t="s">
        <v>81</v>
      </c>
      <c r="D3914" t="s">
        <v>128</v>
      </c>
      <c r="E3914" t="s">
        <v>184</v>
      </c>
      <c r="F3914" t="s">
        <v>11228</v>
      </c>
      <c r="G3914" t="s">
        <v>134</v>
      </c>
      <c r="H3914" t="s">
        <v>135</v>
      </c>
      <c r="I3914" t="s">
        <v>136</v>
      </c>
      <c r="J3914" t="s">
        <v>137</v>
      </c>
      <c r="K3914" t="s">
        <v>138</v>
      </c>
      <c r="L3914" t="s">
        <v>11229</v>
      </c>
      <c r="M3914" t="s">
        <v>11230</v>
      </c>
      <c r="N3914">
        <v>0.68222222200000004</v>
      </c>
      <c r="O3914">
        <v>1</v>
      </c>
      <c r="P3914">
        <v>646</v>
      </c>
      <c r="Q3914">
        <v>4</v>
      </c>
      <c r="R3914">
        <v>60</v>
      </c>
      <c r="S3914">
        <v>0</v>
      </c>
      <c r="T3914">
        <v>23</v>
      </c>
      <c r="U3914">
        <v>1</v>
      </c>
      <c r="V3914">
        <v>0</v>
      </c>
      <c r="W3914">
        <v>7.7868963143906664E-2</v>
      </c>
      <c r="X3914">
        <v>122.31758936166864</v>
      </c>
      <c r="Y3914">
        <v>4.3128556135179306</v>
      </c>
      <c r="Z3914">
        <v>25.165412914583431</v>
      </c>
      <c r="AA3914">
        <v>0</v>
      </c>
      <c r="AB3914">
        <v>33.075806819177259</v>
      </c>
      <c r="AC3914">
        <v>71.464454350803479</v>
      </c>
      <c r="AD3914">
        <v>0</v>
      </c>
      <c r="AE3914">
        <v>256.41398802289461</v>
      </c>
    </row>
    <row r="3915" spans="1:31" x14ac:dyDescent="0.3">
      <c r="A3915">
        <v>2582168</v>
      </c>
      <c r="B3915">
        <v>1</v>
      </c>
      <c r="C3915" t="s">
        <v>80</v>
      </c>
      <c r="D3915" t="s">
        <v>104</v>
      </c>
      <c r="E3915" t="s">
        <v>147</v>
      </c>
      <c r="F3915" t="s">
        <v>11231</v>
      </c>
      <c r="G3915" t="s">
        <v>134</v>
      </c>
      <c r="H3915" t="s">
        <v>135</v>
      </c>
      <c r="I3915" t="s">
        <v>136</v>
      </c>
      <c r="J3915" t="s">
        <v>137</v>
      </c>
      <c r="K3915" t="s">
        <v>138</v>
      </c>
      <c r="L3915" t="s">
        <v>11232</v>
      </c>
      <c r="M3915" t="s">
        <v>11233</v>
      </c>
      <c r="N3915">
        <v>4.5350000000000001</v>
      </c>
      <c r="O3915">
        <v>0</v>
      </c>
      <c r="P3915">
        <v>21</v>
      </c>
      <c r="Q3915">
        <v>6</v>
      </c>
      <c r="R3915">
        <v>56</v>
      </c>
      <c r="S3915">
        <v>3</v>
      </c>
      <c r="T3915">
        <v>22</v>
      </c>
      <c r="U3915">
        <v>0</v>
      </c>
      <c r="V3915">
        <v>0</v>
      </c>
      <c r="W3915">
        <v>0</v>
      </c>
      <c r="X3915">
        <v>28.17681061143475</v>
      </c>
      <c r="Y3915">
        <v>98.749173590792438</v>
      </c>
      <c r="Z3915">
        <v>85.633500068394625</v>
      </c>
      <c r="AA3915">
        <v>103.23529496973607</v>
      </c>
      <c r="AB3915">
        <v>16.539815864330066</v>
      </c>
      <c r="AC3915">
        <v>0</v>
      </c>
      <c r="AD3915">
        <v>0</v>
      </c>
      <c r="AE3915">
        <v>332.33459510468793</v>
      </c>
    </row>
    <row r="3916" spans="1:31" x14ac:dyDescent="0.3">
      <c r="A3916">
        <v>2581913</v>
      </c>
      <c r="B3916">
        <v>1</v>
      </c>
      <c r="C3916" t="s">
        <v>81</v>
      </c>
      <c r="D3916" t="s">
        <v>126</v>
      </c>
      <c r="E3916" t="s">
        <v>147</v>
      </c>
      <c r="F3916" t="s">
        <v>11234</v>
      </c>
      <c r="G3916" t="s">
        <v>134</v>
      </c>
      <c r="H3916" t="s">
        <v>135</v>
      </c>
      <c r="I3916" t="s">
        <v>136</v>
      </c>
      <c r="J3916" t="s">
        <v>137</v>
      </c>
      <c r="K3916" t="s">
        <v>138</v>
      </c>
      <c r="L3916" t="s">
        <v>11235</v>
      </c>
      <c r="M3916" t="s">
        <v>11236</v>
      </c>
      <c r="N3916">
        <v>0.97916666600000002</v>
      </c>
      <c r="O3916">
        <v>3</v>
      </c>
      <c r="P3916">
        <v>651</v>
      </c>
      <c r="Q3916">
        <v>23</v>
      </c>
      <c r="R3916">
        <v>199</v>
      </c>
      <c r="S3916">
        <v>5</v>
      </c>
      <c r="T3916">
        <v>47</v>
      </c>
      <c r="U3916">
        <v>0</v>
      </c>
      <c r="V3916">
        <v>0</v>
      </c>
      <c r="W3916">
        <v>0.61467034799999987</v>
      </c>
      <c r="X3916">
        <v>63.953862238707814</v>
      </c>
      <c r="Y3916">
        <v>192.76204820156332</v>
      </c>
      <c r="Z3916">
        <v>68.104684221334239</v>
      </c>
      <c r="AA3916">
        <v>43.452117773768471</v>
      </c>
      <c r="AB3916">
        <v>19.724451404633282</v>
      </c>
      <c r="AC3916">
        <v>0</v>
      </c>
      <c r="AD3916">
        <v>0</v>
      </c>
      <c r="AE3916">
        <v>388.61183418800715</v>
      </c>
    </row>
    <row r="3917" spans="1:31" x14ac:dyDescent="0.3">
      <c r="A3917">
        <v>2581544</v>
      </c>
      <c r="B3917">
        <v>1</v>
      </c>
      <c r="C3917" t="s">
        <v>81</v>
      </c>
      <c r="D3917" t="s">
        <v>126</v>
      </c>
      <c r="E3917" t="s">
        <v>147</v>
      </c>
      <c r="F3917" t="s">
        <v>707</v>
      </c>
      <c r="G3917" t="s">
        <v>134</v>
      </c>
      <c r="H3917" t="s">
        <v>135</v>
      </c>
      <c r="I3917" t="s">
        <v>136</v>
      </c>
      <c r="J3917" t="s">
        <v>137</v>
      </c>
      <c r="K3917" t="s">
        <v>138</v>
      </c>
      <c r="L3917" t="s">
        <v>11237</v>
      </c>
      <c r="M3917" t="s">
        <v>11238</v>
      </c>
      <c r="N3917">
        <v>0.336666666</v>
      </c>
      <c r="O3917">
        <v>15</v>
      </c>
      <c r="P3917">
        <v>1652</v>
      </c>
      <c r="Q3917">
        <v>72</v>
      </c>
      <c r="R3917">
        <v>544</v>
      </c>
      <c r="S3917">
        <v>13</v>
      </c>
      <c r="T3917">
        <v>93</v>
      </c>
      <c r="U3917">
        <v>0</v>
      </c>
      <c r="V3917">
        <v>0</v>
      </c>
      <c r="W3917">
        <v>1.1131826749603995</v>
      </c>
      <c r="X3917">
        <v>53.303295492122871</v>
      </c>
      <c r="Y3917">
        <v>235.75360680857548</v>
      </c>
      <c r="Z3917">
        <v>94.624444134437965</v>
      </c>
      <c r="AA3917">
        <v>39.630037932309357</v>
      </c>
      <c r="AB3917">
        <v>20.066124445177657</v>
      </c>
      <c r="AC3917">
        <v>0</v>
      </c>
      <c r="AD3917">
        <v>0</v>
      </c>
      <c r="AE3917">
        <v>444.49069148758372</v>
      </c>
    </row>
    <row r="3918" spans="1:31" x14ac:dyDescent="0.3">
      <c r="A3918">
        <v>2581899</v>
      </c>
      <c r="B3918">
        <v>1</v>
      </c>
      <c r="C3918" t="s">
        <v>81</v>
      </c>
      <c r="D3918" t="s">
        <v>128</v>
      </c>
      <c r="E3918" t="s">
        <v>184</v>
      </c>
      <c r="F3918" t="s">
        <v>6259</v>
      </c>
      <c r="G3918" t="s">
        <v>149</v>
      </c>
      <c r="H3918" t="s">
        <v>135</v>
      </c>
      <c r="I3918" t="s">
        <v>136</v>
      </c>
      <c r="J3918" t="s">
        <v>137</v>
      </c>
      <c r="K3918" t="s">
        <v>138</v>
      </c>
      <c r="L3918" t="s">
        <v>11239</v>
      </c>
      <c r="M3918" t="s">
        <v>11240</v>
      </c>
      <c r="N3918">
        <v>1.843611111</v>
      </c>
      <c r="O3918">
        <v>1</v>
      </c>
      <c r="P3918">
        <v>332</v>
      </c>
      <c r="Q3918">
        <v>1</v>
      </c>
      <c r="R3918">
        <v>13</v>
      </c>
      <c r="S3918">
        <v>0</v>
      </c>
      <c r="T3918">
        <v>34</v>
      </c>
      <c r="U3918">
        <v>0</v>
      </c>
      <c r="V3918">
        <v>0</v>
      </c>
      <c r="W3918">
        <v>0.38751313080000005</v>
      </c>
      <c r="X3918">
        <v>98.992376900149537</v>
      </c>
      <c r="Y3918">
        <v>0.78297446065695997</v>
      </c>
      <c r="Z3918">
        <v>7.4067449981217299</v>
      </c>
      <c r="AA3918">
        <v>0</v>
      </c>
      <c r="AB3918">
        <v>42.227592783755917</v>
      </c>
      <c r="AC3918">
        <v>0</v>
      </c>
      <c r="AD3918">
        <v>0</v>
      </c>
      <c r="AE3918">
        <v>149.79720227348415</v>
      </c>
    </row>
    <row r="3919" spans="1:31" x14ac:dyDescent="0.3">
      <c r="A3919">
        <v>2582022</v>
      </c>
      <c r="B3919">
        <v>1</v>
      </c>
      <c r="C3919" t="s">
        <v>81</v>
      </c>
      <c r="D3919" t="s">
        <v>114</v>
      </c>
      <c r="E3919" t="s">
        <v>184</v>
      </c>
      <c r="F3919" t="s">
        <v>11241</v>
      </c>
      <c r="G3919" t="s">
        <v>149</v>
      </c>
      <c r="H3919" t="s">
        <v>135</v>
      </c>
      <c r="I3919" t="s">
        <v>136</v>
      </c>
      <c r="J3919" t="s">
        <v>137</v>
      </c>
      <c r="K3919" t="s">
        <v>138</v>
      </c>
      <c r="L3919" t="s">
        <v>11242</v>
      </c>
      <c r="M3919" t="s">
        <v>11243</v>
      </c>
      <c r="N3919">
        <v>3.2791666660000001</v>
      </c>
      <c r="O3919">
        <v>0</v>
      </c>
      <c r="P3919">
        <v>48</v>
      </c>
      <c r="Q3919">
        <v>0</v>
      </c>
      <c r="R3919">
        <v>0</v>
      </c>
      <c r="S3919">
        <v>0</v>
      </c>
      <c r="T3919">
        <v>1</v>
      </c>
      <c r="U3919">
        <v>0</v>
      </c>
      <c r="V3919">
        <v>0</v>
      </c>
      <c r="W3919">
        <v>0</v>
      </c>
      <c r="X3919">
        <v>11.045655464226567</v>
      </c>
      <c r="Y3919">
        <v>0</v>
      </c>
      <c r="Z3919">
        <v>0</v>
      </c>
      <c r="AA3919">
        <v>0</v>
      </c>
      <c r="AB3919">
        <v>5.7562619154466672</v>
      </c>
      <c r="AC3919">
        <v>0</v>
      </c>
      <c r="AD3919">
        <v>0</v>
      </c>
      <c r="AE3919">
        <v>16.801917379673235</v>
      </c>
    </row>
    <row r="3920" spans="1:31" x14ac:dyDescent="0.3">
      <c r="A3920">
        <v>2581830</v>
      </c>
      <c r="B3920">
        <v>1</v>
      </c>
      <c r="C3920" t="s">
        <v>81</v>
      </c>
      <c r="D3920" t="s">
        <v>121</v>
      </c>
      <c r="E3920" t="s">
        <v>147</v>
      </c>
      <c r="F3920" t="s">
        <v>570</v>
      </c>
      <c r="G3920" t="s">
        <v>134</v>
      </c>
      <c r="H3920" t="s">
        <v>135</v>
      </c>
      <c r="I3920" t="s">
        <v>136</v>
      </c>
      <c r="J3920" t="s">
        <v>137</v>
      </c>
      <c r="K3920" t="s">
        <v>138</v>
      </c>
      <c r="L3920" t="s">
        <v>11244</v>
      </c>
      <c r="M3920" t="s">
        <v>11245</v>
      </c>
      <c r="N3920">
        <v>0.18777777700000001</v>
      </c>
      <c r="O3920">
        <v>4</v>
      </c>
      <c r="P3920">
        <v>262</v>
      </c>
      <c r="Q3920">
        <v>0</v>
      </c>
      <c r="R3920">
        <v>57</v>
      </c>
      <c r="S3920">
        <v>3</v>
      </c>
      <c r="T3920">
        <v>13</v>
      </c>
      <c r="U3920">
        <v>0</v>
      </c>
      <c r="V3920">
        <v>0</v>
      </c>
      <c r="W3920">
        <v>0.15694578432</v>
      </c>
      <c r="X3920">
        <v>7.0301285572891556</v>
      </c>
      <c r="Y3920">
        <v>0</v>
      </c>
      <c r="Z3920">
        <v>1.388919183522433</v>
      </c>
      <c r="AA3920">
        <v>0.94196516953840881</v>
      </c>
      <c r="AB3920">
        <v>3.7604388817909333</v>
      </c>
      <c r="AC3920">
        <v>0</v>
      </c>
      <c r="AD3920">
        <v>0</v>
      </c>
      <c r="AE3920">
        <v>13.278397576460929</v>
      </c>
    </row>
    <row r="3921" spans="1:31" x14ac:dyDescent="0.3">
      <c r="A3921">
        <v>2581730</v>
      </c>
      <c r="B3921">
        <v>1</v>
      </c>
      <c r="C3921" t="s">
        <v>81</v>
      </c>
      <c r="D3921" t="s">
        <v>114</v>
      </c>
      <c r="E3921" t="s">
        <v>147</v>
      </c>
      <c r="F3921" t="s">
        <v>11246</v>
      </c>
      <c r="G3921" t="s">
        <v>134</v>
      </c>
      <c r="H3921" t="s">
        <v>135</v>
      </c>
      <c r="I3921" t="s">
        <v>136</v>
      </c>
      <c r="J3921" t="s">
        <v>137</v>
      </c>
      <c r="K3921" t="s">
        <v>138</v>
      </c>
      <c r="L3921" t="s">
        <v>11247</v>
      </c>
      <c r="M3921" t="s">
        <v>11248</v>
      </c>
      <c r="N3921">
        <v>0.322222222</v>
      </c>
      <c r="O3921">
        <v>20</v>
      </c>
      <c r="P3921">
        <v>5830</v>
      </c>
      <c r="Q3921">
        <v>9</v>
      </c>
      <c r="R3921">
        <v>303</v>
      </c>
      <c r="S3921">
        <v>20</v>
      </c>
      <c r="T3921">
        <v>477</v>
      </c>
      <c r="U3921">
        <v>0</v>
      </c>
      <c r="V3921">
        <v>0</v>
      </c>
      <c r="W3921">
        <v>1.2264996709413063</v>
      </c>
      <c r="X3921">
        <v>179.55186475145123</v>
      </c>
      <c r="Y3921">
        <v>6.1602967402489659</v>
      </c>
      <c r="Z3921">
        <v>40.499090981532618</v>
      </c>
      <c r="AA3921">
        <v>18.269094884218731</v>
      </c>
      <c r="AB3921">
        <v>56.837292858934767</v>
      </c>
      <c r="AC3921">
        <v>0</v>
      </c>
      <c r="AD3921">
        <v>0</v>
      </c>
      <c r="AE3921">
        <v>302.54413988732762</v>
      </c>
    </row>
    <row r="3922" spans="1:31" x14ac:dyDescent="0.3">
      <c r="A3922">
        <v>2581893</v>
      </c>
      <c r="B3922">
        <v>1</v>
      </c>
      <c r="C3922" t="s">
        <v>80</v>
      </c>
      <c r="D3922" t="s">
        <v>106</v>
      </c>
      <c r="E3922" t="s">
        <v>184</v>
      </c>
      <c r="F3922" t="s">
        <v>11249</v>
      </c>
      <c r="G3922" t="s">
        <v>202</v>
      </c>
      <c r="H3922" t="s">
        <v>135</v>
      </c>
      <c r="I3922" t="s">
        <v>136</v>
      </c>
      <c r="J3922" t="s">
        <v>137</v>
      </c>
      <c r="K3922" t="s">
        <v>138</v>
      </c>
      <c r="L3922" t="s">
        <v>11250</v>
      </c>
      <c r="M3922" t="s">
        <v>11251</v>
      </c>
      <c r="N3922">
        <v>1.5902777770000001</v>
      </c>
      <c r="O3922">
        <v>0</v>
      </c>
      <c r="P3922">
        <v>0</v>
      </c>
      <c r="Q3922">
        <v>0</v>
      </c>
      <c r="R3922">
        <v>4</v>
      </c>
      <c r="S3922">
        <v>0</v>
      </c>
      <c r="T3922">
        <v>1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71.577326029440258</v>
      </c>
      <c r="AA3922">
        <v>0</v>
      </c>
      <c r="AB3922">
        <v>6.5618604460809813</v>
      </c>
      <c r="AC3922">
        <v>0</v>
      </c>
      <c r="AD3922">
        <v>0</v>
      </c>
      <c r="AE3922">
        <v>78.139186475521242</v>
      </c>
    </row>
    <row r="3923" spans="1:31" x14ac:dyDescent="0.3">
      <c r="A3923">
        <v>2581395</v>
      </c>
      <c r="B3923">
        <v>1</v>
      </c>
      <c r="C3923" t="s">
        <v>81</v>
      </c>
      <c r="D3923" t="s">
        <v>113</v>
      </c>
      <c r="E3923" t="s">
        <v>184</v>
      </c>
      <c r="F3923" t="s">
        <v>11252</v>
      </c>
      <c r="G3923" t="s">
        <v>149</v>
      </c>
      <c r="H3923" t="s">
        <v>135</v>
      </c>
      <c r="I3923" t="s">
        <v>136</v>
      </c>
      <c r="J3923" t="s">
        <v>137</v>
      </c>
      <c r="K3923" t="s">
        <v>138</v>
      </c>
      <c r="L3923" t="s">
        <v>11253</v>
      </c>
      <c r="M3923" t="s">
        <v>11254</v>
      </c>
      <c r="N3923">
        <v>3.6319444440000002</v>
      </c>
      <c r="O3923">
        <v>0</v>
      </c>
      <c r="P3923">
        <v>0</v>
      </c>
      <c r="Q3923">
        <v>17</v>
      </c>
      <c r="R3923">
        <v>22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412.22187327429049</v>
      </c>
      <c r="Z3923">
        <v>529.52330444086238</v>
      </c>
      <c r="AA3923">
        <v>0</v>
      </c>
      <c r="AB3923">
        <v>0</v>
      </c>
      <c r="AC3923">
        <v>0</v>
      </c>
      <c r="AD3923">
        <v>0</v>
      </c>
      <c r="AE3923">
        <v>941.74517771515286</v>
      </c>
    </row>
    <row r="3924" spans="1:31" x14ac:dyDescent="0.3">
      <c r="A3924">
        <v>2581501</v>
      </c>
      <c r="B3924">
        <v>1</v>
      </c>
      <c r="C3924" t="s">
        <v>80</v>
      </c>
      <c r="D3924" t="s">
        <v>96</v>
      </c>
      <c r="E3924" t="s">
        <v>184</v>
      </c>
      <c r="F3924" t="s">
        <v>11255</v>
      </c>
      <c r="G3924" t="s">
        <v>301</v>
      </c>
      <c r="H3924" t="s">
        <v>135</v>
      </c>
      <c r="I3924" t="s">
        <v>136</v>
      </c>
      <c r="J3924" t="s">
        <v>137</v>
      </c>
      <c r="K3924" t="s">
        <v>144</v>
      </c>
      <c r="L3924" t="s">
        <v>11256</v>
      </c>
      <c r="M3924" t="s">
        <v>11257</v>
      </c>
      <c r="N3924">
        <v>5.494444444</v>
      </c>
      <c r="O3924">
        <v>0</v>
      </c>
      <c r="P3924">
        <v>163</v>
      </c>
      <c r="Q3924">
        <v>0</v>
      </c>
      <c r="R3924">
        <v>1</v>
      </c>
      <c r="S3924">
        <v>0</v>
      </c>
      <c r="T3924">
        <v>158</v>
      </c>
      <c r="U3924">
        <v>0</v>
      </c>
      <c r="V3924">
        <v>0</v>
      </c>
      <c r="W3924">
        <v>0</v>
      </c>
      <c r="X3924">
        <v>616.04647330534601</v>
      </c>
      <c r="Y3924">
        <v>0</v>
      </c>
      <c r="Z3924">
        <v>0</v>
      </c>
      <c r="AA3924">
        <v>0</v>
      </c>
      <c r="AB3924">
        <v>3034.8310292955539</v>
      </c>
      <c r="AC3924">
        <v>0</v>
      </c>
      <c r="AD3924">
        <v>0</v>
      </c>
      <c r="AE3924">
        <v>3650.8775026008998</v>
      </c>
    </row>
    <row r="3925" spans="1:31" x14ac:dyDescent="0.3">
      <c r="A3925">
        <v>2581587</v>
      </c>
      <c r="B3925">
        <v>1</v>
      </c>
      <c r="C3925" t="s">
        <v>81</v>
      </c>
      <c r="D3925" t="s">
        <v>117</v>
      </c>
      <c r="E3925" t="s">
        <v>184</v>
      </c>
      <c r="F3925" t="s">
        <v>11258</v>
      </c>
      <c r="G3925" t="s">
        <v>301</v>
      </c>
      <c r="H3925" t="s">
        <v>135</v>
      </c>
      <c r="I3925" t="s">
        <v>136</v>
      </c>
      <c r="J3925" t="s">
        <v>137</v>
      </c>
      <c r="K3925" t="s">
        <v>144</v>
      </c>
      <c r="L3925" t="s">
        <v>11259</v>
      </c>
      <c r="M3925" t="s">
        <v>11260</v>
      </c>
      <c r="N3925">
        <v>8.3219444439999997</v>
      </c>
      <c r="O3925">
        <v>0</v>
      </c>
      <c r="P3925">
        <v>405</v>
      </c>
      <c r="Q3925">
        <v>0</v>
      </c>
      <c r="R3925">
        <v>0</v>
      </c>
      <c r="S3925">
        <v>0</v>
      </c>
      <c r="T3925">
        <v>9</v>
      </c>
      <c r="U3925">
        <v>0</v>
      </c>
      <c r="V3925">
        <v>0</v>
      </c>
      <c r="W3925">
        <v>0</v>
      </c>
      <c r="X3925">
        <v>702.31397187577238</v>
      </c>
      <c r="Y3925">
        <v>0</v>
      </c>
      <c r="Z3925">
        <v>0</v>
      </c>
      <c r="AA3925">
        <v>0</v>
      </c>
      <c r="AB3925">
        <v>47.272711238344982</v>
      </c>
      <c r="AC3925">
        <v>0</v>
      </c>
      <c r="AD3925">
        <v>0</v>
      </c>
      <c r="AE3925">
        <v>749.58668311411736</v>
      </c>
    </row>
    <row r="3926" spans="1:31" x14ac:dyDescent="0.3">
      <c r="A3926">
        <v>2581836</v>
      </c>
      <c r="B3926">
        <v>1</v>
      </c>
      <c r="C3926" t="s">
        <v>80</v>
      </c>
      <c r="D3926" t="s">
        <v>107</v>
      </c>
      <c r="E3926" t="s">
        <v>166</v>
      </c>
      <c r="F3926" t="s">
        <v>11261</v>
      </c>
      <c r="G3926" t="s">
        <v>168</v>
      </c>
      <c r="H3926" t="s">
        <v>157</v>
      </c>
      <c r="I3926" t="s">
        <v>136</v>
      </c>
      <c r="J3926" t="s">
        <v>137</v>
      </c>
      <c r="K3926" t="s">
        <v>138</v>
      </c>
      <c r="L3926" t="s">
        <v>11262</v>
      </c>
      <c r="M3926" t="s">
        <v>11263</v>
      </c>
      <c r="N3926">
        <v>1.4088888879999999</v>
      </c>
      <c r="O3926">
        <v>0</v>
      </c>
      <c r="P3926">
        <v>1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0.31361049903999999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0.31361049903999999</v>
      </c>
    </row>
    <row r="3927" spans="1:31" x14ac:dyDescent="0.3">
      <c r="A3927">
        <v>2581344</v>
      </c>
      <c r="B3927">
        <v>1</v>
      </c>
      <c r="C3927" t="s">
        <v>80</v>
      </c>
      <c r="D3927" t="s">
        <v>83</v>
      </c>
      <c r="E3927" t="s">
        <v>132</v>
      </c>
      <c r="F3927" t="s">
        <v>11264</v>
      </c>
      <c r="G3927" t="s">
        <v>318</v>
      </c>
      <c r="H3927" t="s">
        <v>135</v>
      </c>
      <c r="I3927" t="s">
        <v>136</v>
      </c>
      <c r="J3927" t="s">
        <v>137</v>
      </c>
      <c r="K3927" t="s">
        <v>144</v>
      </c>
      <c r="L3927" t="s">
        <v>11265</v>
      </c>
      <c r="M3927" t="s">
        <v>11266</v>
      </c>
      <c r="N3927">
        <v>0.17</v>
      </c>
      <c r="O3927">
        <v>0</v>
      </c>
      <c r="P3927">
        <v>796</v>
      </c>
      <c r="Q3927">
        <v>0</v>
      </c>
      <c r="R3927">
        <v>0</v>
      </c>
      <c r="S3927">
        <v>2</v>
      </c>
      <c r="T3927">
        <v>60</v>
      </c>
      <c r="U3927">
        <v>0</v>
      </c>
      <c r="V3927">
        <v>0</v>
      </c>
      <c r="W3927">
        <v>0</v>
      </c>
      <c r="X3927">
        <v>46.659339169513146</v>
      </c>
      <c r="Y3927">
        <v>0</v>
      </c>
      <c r="Z3927">
        <v>0</v>
      </c>
      <c r="AA3927">
        <v>77.270719383213091</v>
      </c>
      <c r="AB3927">
        <v>6.8808688193624725</v>
      </c>
      <c r="AC3927">
        <v>0</v>
      </c>
      <c r="AD3927">
        <v>0</v>
      </c>
      <c r="AE3927">
        <v>130.81092737208871</v>
      </c>
    </row>
    <row r="3928" spans="1:31" x14ac:dyDescent="0.3">
      <c r="A3928">
        <v>2581676</v>
      </c>
      <c r="B3928">
        <v>1</v>
      </c>
      <c r="C3928" t="s">
        <v>80</v>
      </c>
      <c r="D3928" t="s">
        <v>110</v>
      </c>
      <c r="E3928" t="s">
        <v>184</v>
      </c>
      <c r="F3928" t="s">
        <v>11267</v>
      </c>
      <c r="G3928" t="s">
        <v>254</v>
      </c>
      <c r="H3928" t="s">
        <v>135</v>
      </c>
      <c r="I3928" t="s">
        <v>136</v>
      </c>
      <c r="J3928" t="s">
        <v>137</v>
      </c>
      <c r="K3928" t="s">
        <v>138</v>
      </c>
      <c r="L3928" t="s">
        <v>11268</v>
      </c>
      <c r="M3928" t="s">
        <v>11269</v>
      </c>
      <c r="N3928">
        <v>0.59083333299999996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87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106.30678882364643</v>
      </c>
      <c r="AC3928">
        <v>0</v>
      </c>
      <c r="AD3928">
        <v>0</v>
      </c>
      <c r="AE3928">
        <v>106.30678882364643</v>
      </c>
    </row>
    <row r="3929" spans="1:31" x14ac:dyDescent="0.3">
      <c r="A3929">
        <v>2582340</v>
      </c>
      <c r="B3929">
        <v>1</v>
      </c>
      <c r="C3929" t="s">
        <v>80</v>
      </c>
      <c r="D3929" t="s">
        <v>84</v>
      </c>
      <c r="E3929" t="s">
        <v>166</v>
      </c>
      <c r="F3929" t="s">
        <v>11270</v>
      </c>
      <c r="G3929" t="s">
        <v>168</v>
      </c>
      <c r="H3929" t="s">
        <v>157</v>
      </c>
      <c r="I3929" t="s">
        <v>136</v>
      </c>
      <c r="J3929" t="s">
        <v>137</v>
      </c>
      <c r="K3929" t="s">
        <v>138</v>
      </c>
      <c r="L3929" t="s">
        <v>11271</v>
      </c>
      <c r="M3929" t="s">
        <v>11272</v>
      </c>
      <c r="N3929">
        <v>0.83499999999999996</v>
      </c>
      <c r="O3929">
        <v>0</v>
      </c>
      <c r="P3929">
        <v>6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1.0642684585776077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1.0642684585776077</v>
      </c>
    </row>
    <row r="3930" spans="1:31" x14ac:dyDescent="0.3">
      <c r="A3930">
        <v>2581553</v>
      </c>
      <c r="B3930">
        <v>1</v>
      </c>
      <c r="C3930" t="s">
        <v>81</v>
      </c>
      <c r="D3930" t="s">
        <v>113</v>
      </c>
      <c r="E3930" t="s">
        <v>184</v>
      </c>
      <c r="F3930" t="s">
        <v>11273</v>
      </c>
      <c r="G3930" t="s">
        <v>149</v>
      </c>
      <c r="H3930" t="s">
        <v>135</v>
      </c>
      <c r="I3930" t="s">
        <v>136</v>
      </c>
      <c r="J3930" t="s">
        <v>137</v>
      </c>
      <c r="K3930" t="s">
        <v>138</v>
      </c>
      <c r="L3930" t="s">
        <v>11274</v>
      </c>
      <c r="M3930" t="s">
        <v>11275</v>
      </c>
      <c r="N3930">
        <v>1.217777777</v>
      </c>
      <c r="O3930">
        <v>0</v>
      </c>
      <c r="P3930">
        <v>259</v>
      </c>
      <c r="Q3930">
        <v>0</v>
      </c>
      <c r="R3930">
        <v>6</v>
      </c>
      <c r="S3930">
        <v>0</v>
      </c>
      <c r="T3930">
        <v>14</v>
      </c>
      <c r="U3930">
        <v>0</v>
      </c>
      <c r="V3930">
        <v>0</v>
      </c>
      <c r="W3930">
        <v>0</v>
      </c>
      <c r="X3930">
        <v>51.882634630427624</v>
      </c>
      <c r="Y3930">
        <v>0</v>
      </c>
      <c r="Z3930">
        <v>28.54687961657439</v>
      </c>
      <c r="AA3930">
        <v>0</v>
      </c>
      <c r="AB3930">
        <v>9.062378392346174</v>
      </c>
      <c r="AC3930">
        <v>0</v>
      </c>
      <c r="AD3930">
        <v>0</v>
      </c>
      <c r="AE3930">
        <v>89.491892639348194</v>
      </c>
    </row>
    <row r="3931" spans="1:31" x14ac:dyDescent="0.3">
      <c r="A3931">
        <v>2582217</v>
      </c>
      <c r="B3931">
        <v>1</v>
      </c>
      <c r="C3931" t="s">
        <v>81</v>
      </c>
      <c r="D3931" t="s">
        <v>126</v>
      </c>
      <c r="E3931" t="s">
        <v>171</v>
      </c>
      <c r="F3931" t="s">
        <v>11276</v>
      </c>
      <c r="G3931" t="s">
        <v>1208</v>
      </c>
      <c r="H3931" t="s">
        <v>157</v>
      </c>
      <c r="I3931" t="s">
        <v>136</v>
      </c>
      <c r="J3931" t="s">
        <v>137</v>
      </c>
      <c r="K3931" t="s">
        <v>138</v>
      </c>
      <c r="L3931" t="s">
        <v>11277</v>
      </c>
      <c r="M3931" t="s">
        <v>11278</v>
      </c>
      <c r="N3931">
        <v>6.4255555549999999</v>
      </c>
      <c r="O3931">
        <v>0</v>
      </c>
      <c r="P3931">
        <v>1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</row>
    <row r="3932" spans="1:31" x14ac:dyDescent="0.3">
      <c r="A3932">
        <v>2582194</v>
      </c>
      <c r="B3932">
        <v>1</v>
      </c>
      <c r="C3932" t="s">
        <v>80</v>
      </c>
      <c r="D3932" t="s">
        <v>83</v>
      </c>
      <c r="E3932" t="s">
        <v>184</v>
      </c>
      <c r="F3932" t="s">
        <v>11279</v>
      </c>
      <c r="G3932" t="s">
        <v>134</v>
      </c>
      <c r="H3932" t="s">
        <v>135</v>
      </c>
      <c r="I3932" t="s">
        <v>136</v>
      </c>
      <c r="J3932" t="s">
        <v>137</v>
      </c>
      <c r="K3932" t="s">
        <v>138</v>
      </c>
      <c r="L3932" t="s">
        <v>11280</v>
      </c>
      <c r="M3932" t="s">
        <v>11281</v>
      </c>
      <c r="N3932">
        <v>0.54638888799999996</v>
      </c>
      <c r="O3932">
        <v>0</v>
      </c>
      <c r="P3932">
        <v>2238</v>
      </c>
      <c r="Q3932">
        <v>0</v>
      </c>
      <c r="R3932">
        <v>1</v>
      </c>
      <c r="S3932">
        <v>0</v>
      </c>
      <c r="T3932">
        <v>164</v>
      </c>
      <c r="U3932">
        <v>0</v>
      </c>
      <c r="V3932">
        <v>0</v>
      </c>
      <c r="W3932">
        <v>0</v>
      </c>
      <c r="X3932">
        <v>271.04470443466454</v>
      </c>
      <c r="Y3932">
        <v>0</v>
      </c>
      <c r="Z3932">
        <v>0</v>
      </c>
      <c r="AA3932">
        <v>0</v>
      </c>
      <c r="AB3932">
        <v>56.772035663655657</v>
      </c>
      <c r="AC3932">
        <v>0</v>
      </c>
      <c r="AD3932">
        <v>0</v>
      </c>
      <c r="AE3932">
        <v>327.81674009832022</v>
      </c>
    </row>
    <row r="3933" spans="1:31" x14ac:dyDescent="0.3">
      <c r="A3933">
        <v>2582317</v>
      </c>
      <c r="B3933">
        <v>1</v>
      </c>
      <c r="C3933" t="s">
        <v>80</v>
      </c>
      <c r="D3933" t="s">
        <v>82</v>
      </c>
      <c r="E3933" t="s">
        <v>166</v>
      </c>
      <c r="F3933" t="s">
        <v>11282</v>
      </c>
      <c r="G3933" t="s">
        <v>311</v>
      </c>
      <c r="H3933" t="s">
        <v>157</v>
      </c>
      <c r="I3933" t="s">
        <v>136</v>
      </c>
      <c r="J3933" t="s">
        <v>3</v>
      </c>
      <c r="K3933" t="s">
        <v>138</v>
      </c>
      <c r="L3933" t="s">
        <v>11283</v>
      </c>
      <c r="M3933" t="s">
        <v>11284</v>
      </c>
      <c r="N3933">
        <v>2.0588888879999998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3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1.5570051259597617</v>
      </c>
      <c r="AC3933">
        <v>0</v>
      </c>
      <c r="AD3933">
        <v>0</v>
      </c>
      <c r="AE3933">
        <v>1.5570051259597617</v>
      </c>
    </row>
    <row r="3934" spans="1:31" x14ac:dyDescent="0.3">
      <c r="A3934">
        <v>2581530</v>
      </c>
      <c r="B3934">
        <v>1</v>
      </c>
      <c r="C3934" t="s">
        <v>80</v>
      </c>
      <c r="D3934" t="s">
        <v>92</v>
      </c>
      <c r="E3934" t="s">
        <v>166</v>
      </c>
      <c r="F3934" t="s">
        <v>11285</v>
      </c>
      <c r="G3934" t="s">
        <v>181</v>
      </c>
      <c r="H3934" t="s">
        <v>157</v>
      </c>
      <c r="I3934" t="s">
        <v>136</v>
      </c>
      <c r="J3934" t="s">
        <v>137</v>
      </c>
      <c r="K3934" t="s">
        <v>138</v>
      </c>
      <c r="L3934" t="s">
        <v>11286</v>
      </c>
      <c r="M3934" t="s">
        <v>11287</v>
      </c>
      <c r="N3934">
        <v>3.432222222</v>
      </c>
      <c r="O3934">
        <v>0</v>
      </c>
      <c r="P3934">
        <v>2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1.829389226146255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1.829389226146255</v>
      </c>
    </row>
    <row r="3935" spans="1:31" x14ac:dyDescent="0.3">
      <c r="A3935">
        <v>2582025</v>
      </c>
      <c r="B3935">
        <v>1</v>
      </c>
      <c r="C3935" t="s">
        <v>80</v>
      </c>
      <c r="D3935" t="s">
        <v>103</v>
      </c>
      <c r="E3935" t="s">
        <v>141</v>
      </c>
      <c r="F3935" t="s">
        <v>11288</v>
      </c>
      <c r="G3935" t="s">
        <v>134</v>
      </c>
      <c r="H3935" t="s">
        <v>135</v>
      </c>
      <c r="I3935" t="s">
        <v>136</v>
      </c>
      <c r="J3935" t="s">
        <v>137</v>
      </c>
      <c r="K3935" t="s">
        <v>138</v>
      </c>
      <c r="L3935" t="s">
        <v>11289</v>
      </c>
      <c r="M3935" t="s">
        <v>11290</v>
      </c>
      <c r="N3935">
        <v>3.0575000000000001</v>
      </c>
      <c r="O3935">
        <v>0</v>
      </c>
      <c r="P3935">
        <v>90</v>
      </c>
      <c r="Q3935">
        <v>16</v>
      </c>
      <c r="R3935">
        <v>39</v>
      </c>
      <c r="S3935">
        <v>3</v>
      </c>
      <c r="T3935">
        <v>13</v>
      </c>
      <c r="U3935">
        <v>0</v>
      </c>
      <c r="V3935">
        <v>0</v>
      </c>
      <c r="W3935">
        <v>0</v>
      </c>
      <c r="X3935">
        <v>94.151385367279104</v>
      </c>
      <c r="Y3935">
        <v>102.48623541715344</v>
      </c>
      <c r="Z3935">
        <v>310.50214687471646</v>
      </c>
      <c r="AA3935">
        <v>0.5066262650843576</v>
      </c>
      <c r="AB3935">
        <v>67.528026894818183</v>
      </c>
      <c r="AC3935">
        <v>0</v>
      </c>
      <c r="AD3935">
        <v>0</v>
      </c>
      <c r="AE3935">
        <v>575.17442081905153</v>
      </c>
    </row>
    <row r="3936" spans="1:31" x14ac:dyDescent="0.3">
      <c r="A3936">
        <v>2581384</v>
      </c>
      <c r="B3936">
        <v>1</v>
      </c>
      <c r="C3936" t="s">
        <v>80</v>
      </c>
      <c r="D3936" t="s">
        <v>88</v>
      </c>
      <c r="E3936" t="s">
        <v>175</v>
      </c>
      <c r="F3936" t="s">
        <v>11291</v>
      </c>
      <c r="G3936" t="s">
        <v>213</v>
      </c>
      <c r="H3936" t="s">
        <v>157</v>
      </c>
      <c r="I3936" t="s">
        <v>136</v>
      </c>
      <c r="J3936" t="s">
        <v>137</v>
      </c>
      <c r="K3936" t="s">
        <v>138</v>
      </c>
      <c r="L3936" t="s">
        <v>11292</v>
      </c>
      <c r="M3936" t="s">
        <v>11293</v>
      </c>
      <c r="N3936">
        <v>1.3786111109999999</v>
      </c>
      <c r="O3936">
        <v>0</v>
      </c>
      <c r="P3936">
        <v>23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8.776602086595112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8.776602086595112</v>
      </c>
    </row>
    <row r="3937" spans="1:31" x14ac:dyDescent="0.3">
      <c r="A3937">
        <v>2582108</v>
      </c>
      <c r="B3937">
        <v>1</v>
      </c>
      <c r="C3937" t="s">
        <v>81</v>
      </c>
      <c r="D3937" t="s">
        <v>116</v>
      </c>
      <c r="E3937" t="s">
        <v>166</v>
      </c>
      <c r="F3937" t="s">
        <v>11294</v>
      </c>
      <c r="G3937" t="s">
        <v>168</v>
      </c>
      <c r="H3937" t="s">
        <v>157</v>
      </c>
      <c r="I3937" t="s">
        <v>136</v>
      </c>
      <c r="J3937" t="s">
        <v>137</v>
      </c>
      <c r="K3937" t="s">
        <v>138</v>
      </c>
      <c r="L3937" t="s">
        <v>11295</v>
      </c>
      <c r="M3937" t="s">
        <v>11296</v>
      </c>
      <c r="N3937">
        <v>2.1902777769999999</v>
      </c>
      <c r="O3937">
        <v>0</v>
      </c>
      <c r="P3937">
        <v>1</v>
      </c>
      <c r="Q3937">
        <v>0</v>
      </c>
      <c r="R3937">
        <v>1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0.67255381617667509</v>
      </c>
      <c r="Y3937">
        <v>0</v>
      </c>
      <c r="Z3937">
        <v>0.19674376291851001</v>
      </c>
      <c r="AA3937">
        <v>0</v>
      </c>
      <c r="AB3937">
        <v>0</v>
      </c>
      <c r="AC3937">
        <v>0</v>
      </c>
      <c r="AD3937">
        <v>0</v>
      </c>
      <c r="AE3937">
        <v>0.86929757909518512</v>
      </c>
    </row>
    <row r="3938" spans="1:31" x14ac:dyDescent="0.3">
      <c r="A3938">
        <v>2581570</v>
      </c>
      <c r="B3938">
        <v>1</v>
      </c>
      <c r="C3938" t="s">
        <v>80</v>
      </c>
      <c r="D3938" t="s">
        <v>100</v>
      </c>
      <c r="E3938" t="s">
        <v>155</v>
      </c>
      <c r="F3938" t="s">
        <v>11297</v>
      </c>
      <c r="G3938" t="s">
        <v>11298</v>
      </c>
      <c r="H3938" t="s">
        <v>157</v>
      </c>
      <c r="I3938" t="s">
        <v>136</v>
      </c>
      <c r="J3938" t="s">
        <v>137</v>
      </c>
      <c r="K3938" t="s">
        <v>138</v>
      </c>
      <c r="L3938" t="s">
        <v>11299</v>
      </c>
      <c r="M3938" t="s">
        <v>11300</v>
      </c>
      <c r="N3938">
        <v>2.588055555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26</v>
      </c>
      <c r="U3938">
        <v>0</v>
      </c>
      <c r="V3938">
        <v>10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272.92964617054866</v>
      </c>
      <c r="AC3938">
        <v>0</v>
      </c>
      <c r="AD3938">
        <v>1075.1061238105351</v>
      </c>
      <c r="AE3938">
        <v>1348.0357699810838</v>
      </c>
    </row>
    <row r="3939" spans="1:31" x14ac:dyDescent="0.3">
      <c r="A3939">
        <v>2581616</v>
      </c>
      <c r="B3939">
        <v>1</v>
      </c>
      <c r="C3939" t="s">
        <v>80</v>
      </c>
      <c r="D3939" t="s">
        <v>105</v>
      </c>
      <c r="E3939" t="s">
        <v>132</v>
      </c>
      <c r="F3939" t="s">
        <v>11301</v>
      </c>
      <c r="G3939" t="s">
        <v>301</v>
      </c>
      <c r="H3939" t="s">
        <v>135</v>
      </c>
      <c r="I3939" t="s">
        <v>136</v>
      </c>
      <c r="J3939" t="s">
        <v>137</v>
      </c>
      <c r="K3939" t="s">
        <v>144</v>
      </c>
      <c r="L3939" t="s">
        <v>11302</v>
      </c>
      <c r="M3939" t="s">
        <v>11303</v>
      </c>
      <c r="N3939">
        <v>6.9666666660000001</v>
      </c>
      <c r="O3939">
        <v>0</v>
      </c>
      <c r="P3939">
        <v>3850</v>
      </c>
      <c r="Q3939">
        <v>0</v>
      </c>
      <c r="R3939">
        <v>0</v>
      </c>
      <c r="S3939">
        <v>1</v>
      </c>
      <c r="T3939">
        <v>281</v>
      </c>
      <c r="U3939">
        <v>0</v>
      </c>
      <c r="V3939">
        <v>1</v>
      </c>
      <c r="W3939">
        <v>0</v>
      </c>
      <c r="X3939">
        <v>6807.1313821735603</v>
      </c>
      <c r="Y3939">
        <v>0</v>
      </c>
      <c r="Z3939">
        <v>0</v>
      </c>
      <c r="AA3939">
        <v>119.90861206516399</v>
      </c>
      <c r="AB3939">
        <v>3806.0249331277428</v>
      </c>
      <c r="AC3939">
        <v>0</v>
      </c>
      <c r="AD3939">
        <v>54.234779008275005</v>
      </c>
      <c r="AE3939">
        <v>10787.299706374743</v>
      </c>
    </row>
    <row r="3940" spans="1:31" x14ac:dyDescent="0.3">
      <c r="A3940">
        <v>2581902</v>
      </c>
      <c r="B3940">
        <v>1</v>
      </c>
      <c r="C3940" t="s">
        <v>80</v>
      </c>
      <c r="D3940" t="s">
        <v>86</v>
      </c>
      <c r="E3940" t="s">
        <v>171</v>
      </c>
      <c r="F3940" t="s">
        <v>10747</v>
      </c>
      <c r="G3940" t="s">
        <v>1531</v>
      </c>
      <c r="H3940" t="s">
        <v>157</v>
      </c>
      <c r="I3940" t="s">
        <v>136</v>
      </c>
      <c r="J3940" t="s">
        <v>137</v>
      </c>
      <c r="K3940" t="s">
        <v>138</v>
      </c>
      <c r="L3940" t="s">
        <v>11304</v>
      </c>
      <c r="M3940" t="s">
        <v>11305</v>
      </c>
      <c r="N3940">
        <v>0.39222222200000001</v>
      </c>
      <c r="O3940">
        <v>0</v>
      </c>
      <c r="P3940">
        <v>70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5.3456516970838024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5.3456516970838024</v>
      </c>
    </row>
    <row r="3941" spans="1:31" x14ac:dyDescent="0.3">
      <c r="A3941">
        <v>2582131</v>
      </c>
      <c r="B3941">
        <v>1</v>
      </c>
      <c r="C3941" t="s">
        <v>81</v>
      </c>
      <c r="D3941" t="s">
        <v>112</v>
      </c>
      <c r="E3941" t="s">
        <v>155</v>
      </c>
      <c r="F3941" t="s">
        <v>11306</v>
      </c>
      <c r="G3941" t="s">
        <v>206</v>
      </c>
      <c r="H3941" t="s">
        <v>157</v>
      </c>
      <c r="I3941" t="s">
        <v>136</v>
      </c>
      <c r="J3941" t="s">
        <v>137</v>
      </c>
      <c r="K3941" t="s">
        <v>138</v>
      </c>
      <c r="L3941" t="s">
        <v>11307</v>
      </c>
      <c r="M3941" t="s">
        <v>11308</v>
      </c>
      <c r="N3941">
        <v>0.20166666599999999</v>
      </c>
      <c r="O3941">
        <v>0</v>
      </c>
      <c r="P3941">
        <v>20</v>
      </c>
      <c r="Q3941">
        <v>0</v>
      </c>
      <c r="R3941">
        <v>3</v>
      </c>
      <c r="S3941">
        <v>0</v>
      </c>
      <c r="T3941">
        <v>3</v>
      </c>
      <c r="U3941">
        <v>0</v>
      </c>
      <c r="V3941">
        <v>0</v>
      </c>
      <c r="W3941">
        <v>0</v>
      </c>
      <c r="X3941">
        <v>0.56350359011012008</v>
      </c>
      <c r="Y3941">
        <v>0</v>
      </c>
      <c r="Z3941">
        <v>1.3859929510172901</v>
      </c>
      <c r="AA3941">
        <v>0</v>
      </c>
      <c r="AB3941">
        <v>0.14455608921687998</v>
      </c>
      <c r="AC3941">
        <v>0</v>
      </c>
      <c r="AD3941">
        <v>0</v>
      </c>
      <c r="AE3941">
        <v>2.0940526303442901</v>
      </c>
    </row>
    <row r="3942" spans="1:31" x14ac:dyDescent="0.3">
      <c r="A3942">
        <v>2582094</v>
      </c>
      <c r="B3942">
        <v>1</v>
      </c>
      <c r="C3942" t="s">
        <v>80</v>
      </c>
      <c r="D3942" t="s">
        <v>106</v>
      </c>
      <c r="E3942" t="s">
        <v>147</v>
      </c>
      <c r="F3942" t="s">
        <v>11309</v>
      </c>
      <c r="G3942" t="s">
        <v>202</v>
      </c>
      <c r="H3942" t="s">
        <v>135</v>
      </c>
      <c r="I3942" t="s">
        <v>136</v>
      </c>
      <c r="J3942" t="s">
        <v>137</v>
      </c>
      <c r="K3942" t="s">
        <v>138</v>
      </c>
      <c r="L3942" t="s">
        <v>11310</v>
      </c>
      <c r="M3942" t="s">
        <v>11311</v>
      </c>
      <c r="N3942">
        <v>0.42749999999999999</v>
      </c>
      <c r="O3942">
        <v>1</v>
      </c>
      <c r="P3942">
        <v>553</v>
      </c>
      <c r="Q3942">
        <v>42</v>
      </c>
      <c r="R3942">
        <v>30</v>
      </c>
      <c r="S3942">
        <v>4</v>
      </c>
      <c r="T3942">
        <v>64</v>
      </c>
      <c r="U3942">
        <v>1</v>
      </c>
      <c r="V3942">
        <v>0</v>
      </c>
      <c r="W3942">
        <v>0.18914481530784</v>
      </c>
      <c r="X3942">
        <v>51.483572872031822</v>
      </c>
      <c r="Y3942">
        <v>275.68709048644075</v>
      </c>
      <c r="Z3942">
        <v>46.904540852779483</v>
      </c>
      <c r="AA3942">
        <v>20.072966938352863</v>
      </c>
      <c r="AB3942">
        <v>25.563258739782725</v>
      </c>
      <c r="AC3942">
        <v>61.170385398046562</v>
      </c>
      <c r="AD3942">
        <v>0</v>
      </c>
      <c r="AE3942">
        <v>481.07096010274205</v>
      </c>
    </row>
    <row r="3943" spans="1:31" x14ac:dyDescent="0.3">
      <c r="A3943">
        <v>2582088</v>
      </c>
      <c r="B3943">
        <v>1</v>
      </c>
      <c r="C3943" t="s">
        <v>80</v>
      </c>
      <c r="D3943" t="s">
        <v>103</v>
      </c>
      <c r="E3943" t="s">
        <v>132</v>
      </c>
      <c r="F3943" t="s">
        <v>2783</v>
      </c>
      <c r="G3943" t="s">
        <v>134</v>
      </c>
      <c r="H3943" t="s">
        <v>135</v>
      </c>
      <c r="I3943" t="s">
        <v>136</v>
      </c>
      <c r="J3943" t="s">
        <v>137</v>
      </c>
      <c r="K3943" t="s">
        <v>138</v>
      </c>
      <c r="L3943" t="s">
        <v>11312</v>
      </c>
      <c r="M3943" t="s">
        <v>11313</v>
      </c>
      <c r="N3943">
        <v>1.411944444</v>
      </c>
      <c r="O3943">
        <v>0</v>
      </c>
      <c r="P3943">
        <v>17</v>
      </c>
      <c r="Q3943">
        <v>1</v>
      </c>
      <c r="R3943">
        <v>3</v>
      </c>
      <c r="S3943">
        <v>28</v>
      </c>
      <c r="T3943">
        <v>21</v>
      </c>
      <c r="U3943">
        <v>20</v>
      </c>
      <c r="V3943">
        <v>6</v>
      </c>
      <c r="W3943">
        <v>0</v>
      </c>
      <c r="X3943">
        <v>6.8889905221415448</v>
      </c>
      <c r="Y3943">
        <v>0</v>
      </c>
      <c r="Z3943">
        <v>2.9878788369987168</v>
      </c>
      <c r="AA3943">
        <v>43.037651704110715</v>
      </c>
      <c r="AB3943">
        <v>110.04108877789703</v>
      </c>
      <c r="AC3943">
        <v>11672.109572786807</v>
      </c>
      <c r="AD3943">
        <v>314.89466550884458</v>
      </c>
      <c r="AE3943">
        <v>12149.959848136799</v>
      </c>
    </row>
    <row r="3944" spans="1:31" x14ac:dyDescent="0.3">
      <c r="A3944">
        <v>2581447</v>
      </c>
      <c r="B3944">
        <v>1</v>
      </c>
      <c r="C3944" t="s">
        <v>80</v>
      </c>
      <c r="D3944" t="s">
        <v>111</v>
      </c>
      <c r="E3944" t="s">
        <v>166</v>
      </c>
      <c r="F3944" t="s">
        <v>11314</v>
      </c>
      <c r="G3944" t="s">
        <v>198</v>
      </c>
      <c r="H3944" t="s">
        <v>157</v>
      </c>
      <c r="I3944" t="s">
        <v>136</v>
      </c>
      <c r="J3944" t="s">
        <v>137</v>
      </c>
      <c r="K3944" t="s">
        <v>138</v>
      </c>
      <c r="L3944" t="s">
        <v>11315</v>
      </c>
      <c r="M3944" t="s">
        <v>11316</v>
      </c>
      <c r="N3944">
        <v>1.1825000000000001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1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2.3379106781649996</v>
      </c>
      <c r="AC3944">
        <v>0</v>
      </c>
      <c r="AD3944">
        <v>0</v>
      </c>
      <c r="AE3944">
        <v>2.3379106781649996</v>
      </c>
    </row>
    <row r="3945" spans="1:31" x14ac:dyDescent="0.3">
      <c r="A3945">
        <v>2581341</v>
      </c>
      <c r="B3945">
        <v>1</v>
      </c>
      <c r="C3945" t="s">
        <v>80</v>
      </c>
      <c r="D3945" t="s">
        <v>82</v>
      </c>
      <c r="E3945" t="s">
        <v>141</v>
      </c>
      <c r="F3945" t="s">
        <v>11317</v>
      </c>
      <c r="G3945" t="s">
        <v>134</v>
      </c>
      <c r="H3945" t="s">
        <v>135</v>
      </c>
      <c r="I3945" t="s">
        <v>136</v>
      </c>
      <c r="J3945" t="s">
        <v>137</v>
      </c>
      <c r="K3945" t="s">
        <v>138</v>
      </c>
      <c r="L3945" t="s">
        <v>11318</v>
      </c>
      <c r="M3945" t="s">
        <v>11319</v>
      </c>
      <c r="N3945">
        <v>0.15694444399999999</v>
      </c>
      <c r="O3945">
        <v>0</v>
      </c>
      <c r="P3945">
        <v>1127</v>
      </c>
      <c r="Q3945">
        <v>0</v>
      </c>
      <c r="R3945">
        <v>0</v>
      </c>
      <c r="S3945">
        <v>2</v>
      </c>
      <c r="T3945">
        <v>779</v>
      </c>
      <c r="U3945">
        <v>1</v>
      </c>
      <c r="V3945">
        <v>9</v>
      </c>
      <c r="W3945">
        <v>0</v>
      </c>
      <c r="X3945">
        <v>35.148907963002927</v>
      </c>
      <c r="Y3945">
        <v>0</v>
      </c>
      <c r="Z3945">
        <v>0</v>
      </c>
      <c r="AA3945">
        <v>0.54860539836237776</v>
      </c>
      <c r="AB3945">
        <v>59.424784135415756</v>
      </c>
      <c r="AC3945">
        <v>5.8338316883000001</v>
      </c>
      <c r="AD3945">
        <v>24.028300628938275</v>
      </c>
      <c r="AE3945">
        <v>124.98442981401934</v>
      </c>
    </row>
    <row r="3946" spans="1:31" x14ac:dyDescent="0.3">
      <c r="A3946">
        <v>2582197</v>
      </c>
      <c r="B3946">
        <v>1</v>
      </c>
      <c r="C3946" t="s">
        <v>80</v>
      </c>
      <c r="D3946" t="s">
        <v>101</v>
      </c>
      <c r="E3946" t="s">
        <v>171</v>
      </c>
      <c r="F3946" t="s">
        <v>11320</v>
      </c>
      <c r="G3946" t="s">
        <v>202</v>
      </c>
      <c r="H3946" t="s">
        <v>157</v>
      </c>
      <c r="I3946" t="s">
        <v>136</v>
      </c>
      <c r="J3946" t="s">
        <v>137</v>
      </c>
      <c r="K3946" t="s">
        <v>138</v>
      </c>
      <c r="L3946" t="s">
        <v>11321</v>
      </c>
      <c r="M3946" t="s">
        <v>11322</v>
      </c>
      <c r="N3946">
        <v>0.90805555500000001</v>
      </c>
      <c r="O3946">
        <v>0</v>
      </c>
      <c r="P3946">
        <v>18</v>
      </c>
      <c r="Q3946">
        <v>0</v>
      </c>
      <c r="R3946">
        <v>5</v>
      </c>
      <c r="S3946">
        <v>0</v>
      </c>
      <c r="T3946">
        <v>2</v>
      </c>
      <c r="U3946">
        <v>0</v>
      </c>
      <c r="V3946">
        <v>0</v>
      </c>
      <c r="W3946">
        <v>0</v>
      </c>
      <c r="X3946">
        <v>4.0705773627136592</v>
      </c>
      <c r="Y3946">
        <v>0</v>
      </c>
      <c r="Z3946">
        <v>5.3063509085960181</v>
      </c>
      <c r="AA3946">
        <v>0</v>
      </c>
      <c r="AB3946">
        <v>7.4726274636562492E-2</v>
      </c>
      <c r="AC3946">
        <v>0</v>
      </c>
      <c r="AD3946">
        <v>0</v>
      </c>
      <c r="AE3946">
        <v>9.4516545459462389</v>
      </c>
    </row>
    <row r="3947" spans="1:31" x14ac:dyDescent="0.3">
      <c r="A3947">
        <v>2581656</v>
      </c>
      <c r="B3947">
        <v>1</v>
      </c>
      <c r="C3947" t="s">
        <v>80</v>
      </c>
      <c r="D3947" t="s">
        <v>93</v>
      </c>
      <c r="E3947" t="s">
        <v>166</v>
      </c>
      <c r="F3947" t="s">
        <v>11323</v>
      </c>
      <c r="G3947" t="s">
        <v>181</v>
      </c>
      <c r="H3947" t="s">
        <v>157</v>
      </c>
      <c r="I3947" t="s">
        <v>136</v>
      </c>
      <c r="J3947" t="s">
        <v>137</v>
      </c>
      <c r="K3947" t="s">
        <v>138</v>
      </c>
      <c r="L3947" t="s">
        <v>11324</v>
      </c>
      <c r="M3947" t="s">
        <v>11325</v>
      </c>
      <c r="N3947">
        <v>5.3494444440000004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5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20.226173052114511</v>
      </c>
      <c r="AC3947">
        <v>0</v>
      </c>
      <c r="AD3947">
        <v>0</v>
      </c>
      <c r="AE3947">
        <v>20.226173052114511</v>
      </c>
    </row>
    <row r="3948" spans="1:31" x14ac:dyDescent="0.3">
      <c r="A3948">
        <v>2581965</v>
      </c>
      <c r="B3948">
        <v>1</v>
      </c>
      <c r="C3948" t="s">
        <v>81</v>
      </c>
      <c r="D3948" t="s">
        <v>113</v>
      </c>
      <c r="E3948" t="s">
        <v>147</v>
      </c>
      <c r="F3948" t="s">
        <v>11326</v>
      </c>
      <c r="G3948" t="s">
        <v>318</v>
      </c>
      <c r="H3948" t="s">
        <v>135</v>
      </c>
      <c r="I3948" t="s">
        <v>136</v>
      </c>
      <c r="J3948" t="s">
        <v>137</v>
      </c>
      <c r="K3948" t="s">
        <v>138</v>
      </c>
      <c r="L3948" t="s">
        <v>11327</v>
      </c>
      <c r="M3948" t="s">
        <v>11328</v>
      </c>
      <c r="N3948">
        <v>1.3888888880000001</v>
      </c>
      <c r="O3948">
        <v>0</v>
      </c>
      <c r="P3948">
        <v>131</v>
      </c>
      <c r="Q3948">
        <v>4</v>
      </c>
      <c r="R3948">
        <v>41</v>
      </c>
      <c r="S3948">
        <v>0</v>
      </c>
      <c r="T3948">
        <v>7</v>
      </c>
      <c r="U3948">
        <v>0</v>
      </c>
      <c r="V3948">
        <v>0</v>
      </c>
      <c r="W3948">
        <v>0</v>
      </c>
      <c r="X3948">
        <v>31.585377378472685</v>
      </c>
      <c r="Y3948">
        <v>14.669929780279219</v>
      </c>
      <c r="Z3948">
        <v>40.483010438876001</v>
      </c>
      <c r="AA3948">
        <v>0</v>
      </c>
      <c r="AB3948">
        <v>18.311276897611023</v>
      </c>
      <c r="AC3948">
        <v>0</v>
      </c>
      <c r="AD3948">
        <v>0</v>
      </c>
      <c r="AE3948">
        <v>105.04959449523894</v>
      </c>
    </row>
    <row r="3949" spans="1:31" x14ac:dyDescent="0.3">
      <c r="A3949">
        <v>2582297</v>
      </c>
      <c r="B3949">
        <v>1</v>
      </c>
      <c r="C3949" t="s">
        <v>80</v>
      </c>
      <c r="D3949" t="s">
        <v>90</v>
      </c>
      <c r="E3949" t="s">
        <v>166</v>
      </c>
      <c r="F3949" t="s">
        <v>11329</v>
      </c>
      <c r="G3949" t="s">
        <v>168</v>
      </c>
      <c r="H3949" t="s">
        <v>157</v>
      </c>
      <c r="I3949" t="s">
        <v>136</v>
      </c>
      <c r="J3949" t="s">
        <v>137</v>
      </c>
      <c r="K3949" t="s">
        <v>138</v>
      </c>
      <c r="L3949" t="s">
        <v>11330</v>
      </c>
      <c r="M3949" t="s">
        <v>11331</v>
      </c>
      <c r="N3949">
        <v>2.3538888880000002</v>
      </c>
      <c r="O3949">
        <v>0</v>
      </c>
      <c r="P3949">
        <v>3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1.4520834071145379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1.4520834071145379</v>
      </c>
    </row>
    <row r="3950" spans="1:31" x14ac:dyDescent="0.3">
      <c r="A3950">
        <v>2581527</v>
      </c>
      <c r="B3950">
        <v>1</v>
      </c>
      <c r="C3950" t="s">
        <v>80</v>
      </c>
      <c r="D3950" t="s">
        <v>104</v>
      </c>
      <c r="E3950" t="s">
        <v>147</v>
      </c>
      <c r="F3950" t="s">
        <v>11332</v>
      </c>
      <c r="G3950" t="s">
        <v>134</v>
      </c>
      <c r="H3950" t="s">
        <v>135</v>
      </c>
      <c r="I3950" t="s">
        <v>136</v>
      </c>
      <c r="J3950" t="s">
        <v>137</v>
      </c>
      <c r="K3950" t="s">
        <v>138</v>
      </c>
      <c r="L3950" t="s">
        <v>11333</v>
      </c>
      <c r="M3950" t="s">
        <v>11334</v>
      </c>
      <c r="N3950">
        <v>9.7222221999999997E-2</v>
      </c>
      <c r="O3950">
        <v>15</v>
      </c>
      <c r="P3950">
        <v>3537</v>
      </c>
      <c r="Q3950">
        <v>48</v>
      </c>
      <c r="R3950">
        <v>51</v>
      </c>
      <c r="S3950">
        <v>92</v>
      </c>
      <c r="T3950">
        <v>335</v>
      </c>
      <c r="U3950">
        <v>22</v>
      </c>
      <c r="V3950">
        <v>0</v>
      </c>
      <c r="W3950">
        <v>0.33359132992966667</v>
      </c>
      <c r="X3950">
        <v>67.089780749396411</v>
      </c>
      <c r="Y3950">
        <v>17.923806499689992</v>
      </c>
      <c r="Z3950">
        <v>2.4332787211635005</v>
      </c>
      <c r="AA3950">
        <v>184.82786773845774</v>
      </c>
      <c r="AB3950">
        <v>23.361097317481462</v>
      </c>
      <c r="AC3950">
        <v>418.82658279514163</v>
      </c>
      <c r="AD3950">
        <v>0</v>
      </c>
      <c r="AE3950">
        <v>714.79600515126037</v>
      </c>
    </row>
    <row r="3951" spans="1:31" x14ac:dyDescent="0.3">
      <c r="A3951">
        <v>2581859</v>
      </c>
      <c r="B3951">
        <v>1</v>
      </c>
      <c r="C3951" t="s">
        <v>80</v>
      </c>
      <c r="D3951" t="s">
        <v>100</v>
      </c>
      <c r="E3951" t="s">
        <v>155</v>
      </c>
      <c r="F3951" t="s">
        <v>11335</v>
      </c>
      <c r="G3951" t="s">
        <v>206</v>
      </c>
      <c r="H3951" t="s">
        <v>157</v>
      </c>
      <c r="I3951" t="s">
        <v>136</v>
      </c>
      <c r="J3951" t="s">
        <v>137</v>
      </c>
      <c r="K3951" t="s">
        <v>138</v>
      </c>
      <c r="L3951" t="s">
        <v>11336</v>
      </c>
      <c r="M3951" t="s">
        <v>11337</v>
      </c>
      <c r="N3951">
        <v>2.6811111109999999</v>
      </c>
      <c r="O3951">
        <v>0</v>
      </c>
      <c r="P3951">
        <v>510</v>
      </c>
      <c r="Q3951">
        <v>0</v>
      </c>
      <c r="R3951">
        <v>0</v>
      </c>
      <c r="S3951">
        <v>0</v>
      </c>
      <c r="T3951">
        <v>18</v>
      </c>
      <c r="U3951">
        <v>0</v>
      </c>
      <c r="V3951">
        <v>0</v>
      </c>
      <c r="W3951">
        <v>0</v>
      </c>
      <c r="X3951">
        <v>304.43614897648541</v>
      </c>
      <c r="Y3951">
        <v>0</v>
      </c>
      <c r="Z3951">
        <v>0</v>
      </c>
      <c r="AA3951">
        <v>0</v>
      </c>
      <c r="AB3951">
        <v>97.487998238567315</v>
      </c>
      <c r="AC3951">
        <v>0</v>
      </c>
      <c r="AD3951">
        <v>0</v>
      </c>
      <c r="AE3951">
        <v>401.9241472150527</v>
      </c>
    </row>
    <row r="3952" spans="1:31" x14ac:dyDescent="0.3">
      <c r="A3952">
        <v>2581713</v>
      </c>
      <c r="B3952">
        <v>1</v>
      </c>
      <c r="C3952" t="s">
        <v>81</v>
      </c>
      <c r="D3952" t="s">
        <v>115</v>
      </c>
      <c r="E3952" t="s">
        <v>147</v>
      </c>
      <c r="F3952" t="s">
        <v>11338</v>
      </c>
      <c r="G3952" t="s">
        <v>134</v>
      </c>
      <c r="H3952" t="s">
        <v>135</v>
      </c>
      <c r="I3952" t="s">
        <v>136</v>
      </c>
      <c r="J3952" t="s">
        <v>137</v>
      </c>
      <c r="K3952" t="s">
        <v>138</v>
      </c>
      <c r="L3952" t="s">
        <v>11339</v>
      </c>
      <c r="M3952" t="s">
        <v>11340</v>
      </c>
      <c r="N3952">
        <v>0.30111111099999999</v>
      </c>
      <c r="O3952">
        <v>4</v>
      </c>
      <c r="P3952">
        <v>480</v>
      </c>
      <c r="Q3952">
        <v>3</v>
      </c>
      <c r="R3952">
        <v>20</v>
      </c>
      <c r="S3952">
        <v>0</v>
      </c>
      <c r="T3952">
        <v>36</v>
      </c>
      <c r="U3952">
        <v>0</v>
      </c>
      <c r="V3952">
        <v>0</v>
      </c>
      <c r="W3952">
        <v>0.25391858816000001</v>
      </c>
      <c r="X3952">
        <v>10.64701192358028</v>
      </c>
      <c r="Y3952">
        <v>1.2577225253138333</v>
      </c>
      <c r="Z3952">
        <v>2.4042095109987036</v>
      </c>
      <c r="AA3952">
        <v>0</v>
      </c>
      <c r="AB3952">
        <v>3.4738698856667902</v>
      </c>
      <c r="AC3952">
        <v>0</v>
      </c>
      <c r="AD3952">
        <v>0</v>
      </c>
      <c r="AE3952">
        <v>18.036732433719607</v>
      </c>
    </row>
    <row r="3953" spans="1:31" x14ac:dyDescent="0.3">
      <c r="A3953">
        <v>2581470</v>
      </c>
      <c r="B3953">
        <v>1</v>
      </c>
      <c r="C3953" t="s">
        <v>81</v>
      </c>
      <c r="D3953" t="s">
        <v>113</v>
      </c>
      <c r="E3953" t="s">
        <v>141</v>
      </c>
      <c r="F3953" t="s">
        <v>11341</v>
      </c>
      <c r="G3953" t="s">
        <v>134</v>
      </c>
      <c r="H3953" t="s">
        <v>135</v>
      </c>
      <c r="I3953" t="s">
        <v>136</v>
      </c>
      <c r="J3953" t="s">
        <v>137</v>
      </c>
      <c r="K3953" t="s">
        <v>138</v>
      </c>
      <c r="L3953" t="s">
        <v>11342</v>
      </c>
      <c r="M3953" t="s">
        <v>11343</v>
      </c>
      <c r="N3953">
        <v>5.9497222220000001</v>
      </c>
      <c r="O3953">
        <v>2</v>
      </c>
      <c r="P3953">
        <v>713</v>
      </c>
      <c r="Q3953">
        <v>2</v>
      </c>
      <c r="R3953">
        <v>291</v>
      </c>
      <c r="S3953">
        <v>1</v>
      </c>
      <c r="T3953">
        <v>47</v>
      </c>
      <c r="U3953">
        <v>0</v>
      </c>
      <c r="V3953">
        <v>0</v>
      </c>
      <c r="W3953">
        <v>2.5061469609599993</v>
      </c>
      <c r="X3953">
        <v>542.03490047784373</v>
      </c>
      <c r="Y3953">
        <v>150.00190002772803</v>
      </c>
      <c r="Z3953">
        <v>691.7782255298788</v>
      </c>
      <c r="AA3953">
        <v>4.338111999624001</v>
      </c>
      <c r="AB3953">
        <v>203.48818585230563</v>
      </c>
      <c r="AC3953">
        <v>0</v>
      </c>
      <c r="AD3953">
        <v>0</v>
      </c>
      <c r="AE3953">
        <v>1594.1474708483402</v>
      </c>
    </row>
    <row r="3954" spans="1:31" x14ac:dyDescent="0.3">
      <c r="A3954">
        <v>2581719</v>
      </c>
      <c r="B3954">
        <v>1</v>
      </c>
      <c r="C3954" t="s">
        <v>80</v>
      </c>
      <c r="D3954" t="s">
        <v>83</v>
      </c>
      <c r="E3954" t="s">
        <v>175</v>
      </c>
      <c r="F3954" t="s">
        <v>11344</v>
      </c>
      <c r="G3954" t="s">
        <v>301</v>
      </c>
      <c r="H3954" t="s">
        <v>157</v>
      </c>
      <c r="I3954" t="s">
        <v>136</v>
      </c>
      <c r="J3954" t="s">
        <v>137</v>
      </c>
      <c r="K3954" t="s">
        <v>144</v>
      </c>
      <c r="L3954" t="s">
        <v>11345</v>
      </c>
      <c r="M3954" t="s">
        <v>11346</v>
      </c>
      <c r="N3954">
        <v>0.41888888800000001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1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34.140207559808999</v>
      </c>
      <c r="AC3954">
        <v>0</v>
      </c>
      <c r="AD3954">
        <v>0</v>
      </c>
      <c r="AE3954">
        <v>34.140207559808999</v>
      </c>
    </row>
    <row r="3955" spans="1:31" x14ac:dyDescent="0.3">
      <c r="A3955">
        <v>2582157</v>
      </c>
      <c r="B3955">
        <v>1</v>
      </c>
      <c r="C3955" t="s">
        <v>81</v>
      </c>
      <c r="D3955" t="s">
        <v>115</v>
      </c>
      <c r="E3955" t="s">
        <v>171</v>
      </c>
      <c r="F3955" t="s">
        <v>3398</v>
      </c>
      <c r="G3955" t="s">
        <v>190</v>
      </c>
      <c r="H3955" t="s">
        <v>157</v>
      </c>
      <c r="I3955" t="s">
        <v>136</v>
      </c>
      <c r="J3955" t="s">
        <v>137</v>
      </c>
      <c r="K3955" t="s">
        <v>138</v>
      </c>
      <c r="L3955" t="s">
        <v>11347</v>
      </c>
      <c r="M3955" t="s">
        <v>11348</v>
      </c>
      <c r="N3955">
        <v>3.0274999999999999</v>
      </c>
      <c r="O3955">
        <v>0</v>
      </c>
      <c r="P3955">
        <v>11</v>
      </c>
      <c r="Q3955">
        <v>0</v>
      </c>
      <c r="R3955">
        <v>1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1.9548956656350551</v>
      </c>
      <c r="Y3955">
        <v>0</v>
      </c>
      <c r="Z3955">
        <v>4.2942140772750008E-3</v>
      </c>
      <c r="AA3955">
        <v>0</v>
      </c>
      <c r="AB3955">
        <v>0</v>
      </c>
      <c r="AC3955">
        <v>0</v>
      </c>
      <c r="AD3955">
        <v>0</v>
      </c>
      <c r="AE3955">
        <v>1.9591898797123302</v>
      </c>
    </row>
    <row r="3956" spans="1:31" x14ac:dyDescent="0.3">
      <c r="A3956">
        <v>2581424</v>
      </c>
      <c r="B3956">
        <v>1</v>
      </c>
      <c r="C3956" t="s">
        <v>80</v>
      </c>
      <c r="D3956" t="s">
        <v>100</v>
      </c>
      <c r="E3956" t="s">
        <v>171</v>
      </c>
      <c r="F3956" t="s">
        <v>11349</v>
      </c>
      <c r="G3956" t="s">
        <v>190</v>
      </c>
      <c r="H3956" t="s">
        <v>157</v>
      </c>
      <c r="I3956" t="s">
        <v>136</v>
      </c>
      <c r="J3956" t="s">
        <v>137</v>
      </c>
      <c r="K3956" t="s">
        <v>138</v>
      </c>
      <c r="L3956" t="s">
        <v>11350</v>
      </c>
      <c r="M3956" t="s">
        <v>11351</v>
      </c>
      <c r="N3956">
        <v>2.7722222219999999</v>
      </c>
      <c r="O3956">
        <v>0</v>
      </c>
      <c r="P3956">
        <v>6</v>
      </c>
      <c r="Q3956">
        <v>0</v>
      </c>
      <c r="R3956">
        <v>26</v>
      </c>
      <c r="S3956">
        <v>0</v>
      </c>
      <c r="T3956">
        <v>17</v>
      </c>
      <c r="U3956">
        <v>0</v>
      </c>
      <c r="V3956">
        <v>1</v>
      </c>
      <c r="W3956">
        <v>0</v>
      </c>
      <c r="X3956">
        <v>2.8610404533814511</v>
      </c>
      <c r="Y3956">
        <v>0</v>
      </c>
      <c r="Z3956">
        <v>60.163609269203263</v>
      </c>
      <c r="AA3956">
        <v>0</v>
      </c>
      <c r="AB3956">
        <v>107.7425938882885</v>
      </c>
      <c r="AC3956">
        <v>0</v>
      </c>
      <c r="AD3956">
        <v>33.125515579493289</v>
      </c>
      <c r="AE3956">
        <v>203.89275919036649</v>
      </c>
    </row>
    <row r="3957" spans="1:31" x14ac:dyDescent="0.3">
      <c r="A3957">
        <v>2582011</v>
      </c>
      <c r="B3957">
        <v>1</v>
      </c>
      <c r="C3957" t="s">
        <v>80</v>
      </c>
      <c r="D3957" t="s">
        <v>104</v>
      </c>
      <c r="E3957" t="s">
        <v>141</v>
      </c>
      <c r="F3957" t="s">
        <v>4529</v>
      </c>
      <c r="G3957" t="s">
        <v>134</v>
      </c>
      <c r="H3957" t="s">
        <v>135</v>
      </c>
      <c r="I3957" t="s">
        <v>136</v>
      </c>
      <c r="J3957" t="s">
        <v>137</v>
      </c>
      <c r="K3957" t="s">
        <v>138</v>
      </c>
      <c r="L3957" t="s">
        <v>11352</v>
      </c>
      <c r="M3957" t="s">
        <v>11353</v>
      </c>
      <c r="N3957">
        <v>2.5563888879999999</v>
      </c>
      <c r="O3957">
        <v>45</v>
      </c>
      <c r="P3957">
        <v>1314</v>
      </c>
      <c r="Q3957">
        <v>286</v>
      </c>
      <c r="R3957">
        <v>422</v>
      </c>
      <c r="S3957">
        <v>115</v>
      </c>
      <c r="T3957">
        <v>346</v>
      </c>
      <c r="U3957">
        <v>19</v>
      </c>
      <c r="V3957">
        <v>0</v>
      </c>
      <c r="W3957">
        <v>68.742563228385038</v>
      </c>
      <c r="X3957">
        <v>792.12057040870729</v>
      </c>
      <c r="Y3957">
        <v>2088.0646247730374</v>
      </c>
      <c r="Z3957">
        <v>1455.0760374922681</v>
      </c>
      <c r="AA3957">
        <v>1782.4678292129511</v>
      </c>
      <c r="AB3957">
        <v>573.75665863883341</v>
      </c>
      <c r="AC3957">
        <v>4522.1533358365714</v>
      </c>
      <c r="AD3957">
        <v>0</v>
      </c>
      <c r="AE3957">
        <v>11282.381619590753</v>
      </c>
    </row>
    <row r="3958" spans="1:31" x14ac:dyDescent="0.3">
      <c r="A3958">
        <v>2581324</v>
      </c>
      <c r="B3958">
        <v>1</v>
      </c>
      <c r="C3958" t="s">
        <v>80</v>
      </c>
      <c r="D3958" t="s">
        <v>103</v>
      </c>
      <c r="E3958" t="s">
        <v>132</v>
      </c>
      <c r="F3958" t="s">
        <v>2641</v>
      </c>
      <c r="G3958" t="s">
        <v>301</v>
      </c>
      <c r="H3958" t="s">
        <v>135</v>
      </c>
      <c r="I3958" t="s">
        <v>136</v>
      </c>
      <c r="J3958" t="s">
        <v>137</v>
      </c>
      <c r="K3958" t="s">
        <v>144</v>
      </c>
      <c r="L3958" t="s">
        <v>11354</v>
      </c>
      <c r="M3958" t="s">
        <v>11355</v>
      </c>
      <c r="N3958">
        <v>2.7083333330000001</v>
      </c>
      <c r="O3958">
        <v>1</v>
      </c>
      <c r="P3958">
        <v>2278</v>
      </c>
      <c r="Q3958">
        <v>32</v>
      </c>
      <c r="R3958">
        <v>22</v>
      </c>
      <c r="S3958">
        <v>45</v>
      </c>
      <c r="T3958">
        <v>1176</v>
      </c>
      <c r="U3958">
        <v>15</v>
      </c>
      <c r="V3958">
        <v>14</v>
      </c>
      <c r="W3958">
        <v>0.73431508126408496</v>
      </c>
      <c r="X3958">
        <v>1193.4997789408196</v>
      </c>
      <c r="Y3958">
        <v>860.81064149122165</v>
      </c>
      <c r="Z3958">
        <v>114.75188705836669</v>
      </c>
      <c r="AA3958">
        <v>2924.2105063100266</v>
      </c>
      <c r="AB3958">
        <v>1574.4856698710189</v>
      </c>
      <c r="AC3958">
        <v>1324.1911263850641</v>
      </c>
      <c r="AD3958">
        <v>468.61884947097309</v>
      </c>
      <c r="AE3958">
        <v>8461.3027746087555</v>
      </c>
    </row>
    <row r="3959" spans="1:31" x14ac:dyDescent="0.3">
      <c r="A3959">
        <v>2582111</v>
      </c>
      <c r="B3959">
        <v>1</v>
      </c>
      <c r="C3959" t="s">
        <v>80</v>
      </c>
      <c r="D3959" t="s">
        <v>107</v>
      </c>
      <c r="E3959" t="s">
        <v>171</v>
      </c>
      <c r="F3959" t="s">
        <v>6114</v>
      </c>
      <c r="G3959" t="s">
        <v>190</v>
      </c>
      <c r="H3959" t="s">
        <v>157</v>
      </c>
      <c r="I3959" t="s">
        <v>136</v>
      </c>
      <c r="J3959" t="s">
        <v>137</v>
      </c>
      <c r="K3959" t="s">
        <v>138</v>
      </c>
      <c r="L3959" t="s">
        <v>11356</v>
      </c>
      <c r="M3959" t="s">
        <v>11357</v>
      </c>
      <c r="N3959">
        <v>2.2555555549999999</v>
      </c>
      <c r="O3959">
        <v>0</v>
      </c>
      <c r="P3959">
        <v>77</v>
      </c>
      <c r="Q3959">
        <v>0</v>
      </c>
      <c r="R3959">
        <v>0</v>
      </c>
      <c r="S3959">
        <v>0</v>
      </c>
      <c r="T3959">
        <v>5</v>
      </c>
      <c r="U3959">
        <v>0</v>
      </c>
      <c r="V3959">
        <v>0</v>
      </c>
      <c r="W3959">
        <v>0</v>
      </c>
      <c r="X3959">
        <v>25.211538450576032</v>
      </c>
      <c r="Y3959">
        <v>0</v>
      </c>
      <c r="Z3959">
        <v>0</v>
      </c>
      <c r="AA3959">
        <v>0</v>
      </c>
      <c r="AB3959">
        <v>12.665503173575113</v>
      </c>
      <c r="AC3959">
        <v>0</v>
      </c>
      <c r="AD3959">
        <v>0</v>
      </c>
      <c r="AE3959">
        <v>37.877041624151147</v>
      </c>
    </row>
    <row r="3960" spans="1:31" x14ac:dyDescent="0.3">
      <c r="A3960">
        <v>2581865</v>
      </c>
      <c r="B3960">
        <v>1</v>
      </c>
      <c r="C3960" t="s">
        <v>80</v>
      </c>
      <c r="D3960" t="s">
        <v>82</v>
      </c>
      <c r="E3960" t="s">
        <v>166</v>
      </c>
      <c r="F3960" t="s">
        <v>11358</v>
      </c>
      <c r="G3960" t="s">
        <v>168</v>
      </c>
      <c r="H3960" t="s">
        <v>157</v>
      </c>
      <c r="I3960" t="s">
        <v>136</v>
      </c>
      <c r="J3960" t="s">
        <v>137</v>
      </c>
      <c r="K3960" t="s">
        <v>138</v>
      </c>
      <c r="L3960" t="s">
        <v>11359</v>
      </c>
      <c r="M3960" t="s">
        <v>11360</v>
      </c>
      <c r="N3960">
        <v>1.8402777770000001</v>
      </c>
      <c r="O3960">
        <v>0</v>
      </c>
      <c r="P3960">
        <v>2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1.0561509171184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1.0561509171184</v>
      </c>
    </row>
    <row r="3961" spans="1:31" x14ac:dyDescent="0.3">
      <c r="A3961">
        <v>2581922</v>
      </c>
      <c r="B3961">
        <v>1</v>
      </c>
      <c r="C3961" t="s">
        <v>80</v>
      </c>
      <c r="D3961" t="s">
        <v>98</v>
      </c>
      <c r="E3961" t="s">
        <v>141</v>
      </c>
      <c r="F3961" t="s">
        <v>11361</v>
      </c>
      <c r="G3961" t="s">
        <v>134</v>
      </c>
      <c r="H3961" t="s">
        <v>135</v>
      </c>
      <c r="I3961" t="s">
        <v>136</v>
      </c>
      <c r="J3961" t="s">
        <v>137</v>
      </c>
      <c r="K3961" t="s">
        <v>138</v>
      </c>
      <c r="L3961" t="s">
        <v>11362</v>
      </c>
      <c r="M3961" t="s">
        <v>11363</v>
      </c>
      <c r="N3961">
        <v>0.74944444399999999</v>
      </c>
      <c r="O3961">
        <v>0</v>
      </c>
      <c r="P3961">
        <v>21</v>
      </c>
      <c r="Q3961">
        <v>29</v>
      </c>
      <c r="R3961">
        <v>191</v>
      </c>
      <c r="S3961">
        <v>8</v>
      </c>
      <c r="T3961">
        <v>64</v>
      </c>
      <c r="U3961">
        <v>2</v>
      </c>
      <c r="V3961">
        <v>0</v>
      </c>
      <c r="W3961">
        <v>0</v>
      </c>
      <c r="X3961">
        <v>8.0033013721767006</v>
      </c>
      <c r="Y3961">
        <v>240.47727676984209</v>
      </c>
      <c r="Z3961">
        <v>551.55439105969833</v>
      </c>
      <c r="AA3961">
        <v>66.881526348192864</v>
      </c>
      <c r="AB3961">
        <v>174.6459982008445</v>
      </c>
      <c r="AC3961">
        <v>43.636414716128002</v>
      </c>
      <c r="AD3961">
        <v>0</v>
      </c>
      <c r="AE3961">
        <v>1085.1989084668826</v>
      </c>
    </row>
    <row r="3962" spans="1:31" x14ac:dyDescent="0.3">
      <c r="A3962">
        <v>2581613</v>
      </c>
      <c r="B3962">
        <v>1</v>
      </c>
      <c r="C3962" t="s">
        <v>80</v>
      </c>
      <c r="D3962" t="s">
        <v>92</v>
      </c>
      <c r="E3962" t="s">
        <v>175</v>
      </c>
      <c r="F3962" t="s">
        <v>11364</v>
      </c>
      <c r="G3962" t="s">
        <v>213</v>
      </c>
      <c r="H3962" t="s">
        <v>157</v>
      </c>
      <c r="I3962" t="s">
        <v>136</v>
      </c>
      <c r="J3962" t="s">
        <v>137</v>
      </c>
      <c r="K3962" t="s">
        <v>138</v>
      </c>
      <c r="L3962" t="s">
        <v>11365</v>
      </c>
      <c r="M3962" t="s">
        <v>11366</v>
      </c>
      <c r="N3962">
        <v>1.425</v>
      </c>
      <c r="O3962">
        <v>0</v>
      </c>
      <c r="P3962">
        <v>33</v>
      </c>
      <c r="Q3962">
        <v>0</v>
      </c>
      <c r="R3962">
        <v>0</v>
      </c>
      <c r="S3962">
        <v>0</v>
      </c>
      <c r="T3962">
        <v>1</v>
      </c>
      <c r="U3962">
        <v>0</v>
      </c>
      <c r="V3962">
        <v>0</v>
      </c>
      <c r="W3962">
        <v>0</v>
      </c>
      <c r="X3962">
        <v>11.299139038833758</v>
      </c>
      <c r="Y3962">
        <v>0</v>
      </c>
      <c r="Z3962">
        <v>0</v>
      </c>
      <c r="AA3962">
        <v>0</v>
      </c>
      <c r="AB3962">
        <v>2.3421441429849997E-2</v>
      </c>
      <c r="AC3962">
        <v>0</v>
      </c>
      <c r="AD3962">
        <v>0</v>
      </c>
      <c r="AE3962">
        <v>11.322560480263608</v>
      </c>
    </row>
    <row r="3963" spans="1:31" x14ac:dyDescent="0.3">
      <c r="A3963">
        <v>2581928</v>
      </c>
      <c r="B3963">
        <v>1</v>
      </c>
      <c r="C3963" t="s">
        <v>81</v>
      </c>
      <c r="D3963" t="s">
        <v>124</v>
      </c>
      <c r="E3963" t="s">
        <v>141</v>
      </c>
      <c r="F3963" t="s">
        <v>6537</v>
      </c>
      <c r="G3963" t="s">
        <v>134</v>
      </c>
      <c r="H3963" t="s">
        <v>135</v>
      </c>
      <c r="I3963" t="s">
        <v>136</v>
      </c>
      <c r="J3963" t="s">
        <v>137</v>
      </c>
      <c r="K3963" t="s">
        <v>138</v>
      </c>
      <c r="L3963" t="s">
        <v>11367</v>
      </c>
      <c r="M3963" t="s">
        <v>11368</v>
      </c>
      <c r="N3963">
        <v>1.4141666660000001</v>
      </c>
      <c r="O3963">
        <v>2</v>
      </c>
      <c r="P3963">
        <v>381</v>
      </c>
      <c r="Q3963">
        <v>94</v>
      </c>
      <c r="R3963">
        <v>86</v>
      </c>
      <c r="S3963">
        <v>10</v>
      </c>
      <c r="T3963">
        <v>29</v>
      </c>
      <c r="U3963">
        <v>1</v>
      </c>
      <c r="V3963">
        <v>0</v>
      </c>
      <c r="W3963">
        <v>14.48759387351337</v>
      </c>
      <c r="X3963">
        <v>67.111403507394243</v>
      </c>
      <c r="Y3963">
        <v>192.53230609122329</v>
      </c>
      <c r="Z3963">
        <v>188.11361346985061</v>
      </c>
      <c r="AA3963">
        <v>11.716738443587092</v>
      </c>
      <c r="AB3963">
        <v>43.00492315651254</v>
      </c>
      <c r="AC3963">
        <v>153.98408479674163</v>
      </c>
      <c r="AD3963">
        <v>0</v>
      </c>
      <c r="AE3963">
        <v>670.95066333882278</v>
      </c>
    </row>
    <row r="3964" spans="1:31" x14ac:dyDescent="0.3">
      <c r="A3964">
        <v>2582048</v>
      </c>
      <c r="B3964">
        <v>1</v>
      </c>
      <c r="C3964" t="s">
        <v>81</v>
      </c>
      <c r="D3964" t="s">
        <v>119</v>
      </c>
      <c r="E3964" t="s">
        <v>141</v>
      </c>
      <c r="F3964" t="s">
        <v>3864</v>
      </c>
      <c r="G3964" t="s">
        <v>134</v>
      </c>
      <c r="H3964" t="s">
        <v>135</v>
      </c>
      <c r="I3964" t="s">
        <v>136</v>
      </c>
      <c r="J3964" t="s">
        <v>137</v>
      </c>
      <c r="K3964" t="s">
        <v>138</v>
      </c>
      <c r="L3964" t="s">
        <v>11369</v>
      </c>
      <c r="M3964" t="s">
        <v>11370</v>
      </c>
      <c r="N3964">
        <v>1.190833333</v>
      </c>
      <c r="O3964">
        <v>4</v>
      </c>
      <c r="P3964">
        <v>2642</v>
      </c>
      <c r="Q3964">
        <v>145</v>
      </c>
      <c r="R3964">
        <v>336</v>
      </c>
      <c r="S3964">
        <v>5</v>
      </c>
      <c r="T3964">
        <v>195</v>
      </c>
      <c r="U3964">
        <v>0</v>
      </c>
      <c r="V3964">
        <v>0</v>
      </c>
      <c r="W3964">
        <v>1.0585239691199999</v>
      </c>
      <c r="X3964">
        <v>498.29242953370124</v>
      </c>
      <c r="Y3964">
        <v>1525.3990539041608</v>
      </c>
      <c r="Z3964">
        <v>1759.7780572733259</v>
      </c>
      <c r="AA3964">
        <v>14.770491391339212</v>
      </c>
      <c r="AB3964">
        <v>121.30657172450859</v>
      </c>
      <c r="AC3964">
        <v>0</v>
      </c>
      <c r="AD3964">
        <v>0</v>
      </c>
      <c r="AE3964">
        <v>3920.605127796156</v>
      </c>
    </row>
    <row r="3965" spans="1:31" x14ac:dyDescent="0.3">
      <c r="A3965">
        <v>2582177</v>
      </c>
      <c r="B3965">
        <v>1</v>
      </c>
      <c r="C3965" t="s">
        <v>80</v>
      </c>
      <c r="D3965" t="s">
        <v>94</v>
      </c>
      <c r="E3965" t="s">
        <v>171</v>
      </c>
      <c r="F3965" t="s">
        <v>11371</v>
      </c>
      <c r="G3965" t="s">
        <v>202</v>
      </c>
      <c r="H3965" t="s">
        <v>157</v>
      </c>
      <c r="I3965" t="s">
        <v>136</v>
      </c>
      <c r="J3965" t="s">
        <v>137</v>
      </c>
      <c r="K3965" t="s">
        <v>138</v>
      </c>
      <c r="L3965" t="s">
        <v>11372</v>
      </c>
      <c r="M3965" t="s">
        <v>11373</v>
      </c>
      <c r="N3965">
        <v>0.59416666600000001</v>
      </c>
      <c r="O3965">
        <v>0</v>
      </c>
      <c r="P3965">
        <v>17</v>
      </c>
      <c r="Q3965">
        <v>0</v>
      </c>
      <c r="R3965">
        <v>0</v>
      </c>
      <c r="S3965">
        <v>0</v>
      </c>
      <c r="T3965">
        <v>11</v>
      </c>
      <c r="U3965">
        <v>0</v>
      </c>
      <c r="V3965">
        <v>0</v>
      </c>
      <c r="W3965">
        <v>0</v>
      </c>
      <c r="X3965">
        <v>4.4140507587055069</v>
      </c>
      <c r="Y3965">
        <v>0</v>
      </c>
      <c r="Z3965">
        <v>0</v>
      </c>
      <c r="AA3965">
        <v>0</v>
      </c>
      <c r="AB3965">
        <v>3.9178693247191214</v>
      </c>
      <c r="AC3965">
        <v>0</v>
      </c>
      <c r="AD3965">
        <v>0</v>
      </c>
      <c r="AE3965">
        <v>8.3319200834246274</v>
      </c>
    </row>
    <row r="3966" spans="1:31" x14ac:dyDescent="0.3">
      <c r="A3966">
        <v>2581885</v>
      </c>
      <c r="B3966">
        <v>1</v>
      </c>
      <c r="C3966" t="s">
        <v>81</v>
      </c>
      <c r="D3966" t="s">
        <v>114</v>
      </c>
      <c r="E3966" t="s">
        <v>184</v>
      </c>
      <c r="F3966" t="s">
        <v>11374</v>
      </c>
      <c r="G3966" t="s">
        <v>149</v>
      </c>
      <c r="H3966" t="s">
        <v>135</v>
      </c>
      <c r="I3966" t="s">
        <v>136</v>
      </c>
      <c r="J3966" t="s">
        <v>137</v>
      </c>
      <c r="K3966" t="s">
        <v>138</v>
      </c>
      <c r="L3966" t="s">
        <v>11375</v>
      </c>
      <c r="M3966" t="s">
        <v>11376</v>
      </c>
      <c r="N3966">
        <v>2.7066666659999998</v>
      </c>
      <c r="O3966">
        <v>2</v>
      </c>
      <c r="P3966">
        <v>454</v>
      </c>
      <c r="Q3966">
        <v>2</v>
      </c>
      <c r="R3966">
        <v>2</v>
      </c>
      <c r="S3966">
        <v>1</v>
      </c>
      <c r="T3966">
        <v>32</v>
      </c>
      <c r="U3966">
        <v>0</v>
      </c>
      <c r="V3966">
        <v>0</v>
      </c>
      <c r="W3966">
        <v>1.1424108148800001</v>
      </c>
      <c r="X3966">
        <v>123.09826958743847</v>
      </c>
      <c r="Y3966">
        <v>2.2524597501275085</v>
      </c>
      <c r="Z3966">
        <v>7.1096828799956402</v>
      </c>
      <c r="AA3966">
        <v>5.2937734342927776</v>
      </c>
      <c r="AB3966">
        <v>40.616134538091153</v>
      </c>
      <c r="AC3966">
        <v>0</v>
      </c>
      <c r="AD3966">
        <v>0</v>
      </c>
      <c r="AE3966">
        <v>179.51273100482555</v>
      </c>
    </row>
    <row r="3967" spans="1:31" x14ac:dyDescent="0.3">
      <c r="A3967">
        <v>2581985</v>
      </c>
      <c r="B3967">
        <v>1</v>
      </c>
      <c r="C3967" t="s">
        <v>80</v>
      </c>
      <c r="D3967" t="s">
        <v>93</v>
      </c>
      <c r="E3967" t="s">
        <v>166</v>
      </c>
      <c r="F3967" t="s">
        <v>10386</v>
      </c>
      <c r="G3967" t="s">
        <v>181</v>
      </c>
      <c r="H3967" t="s">
        <v>157</v>
      </c>
      <c r="I3967" t="s">
        <v>136</v>
      </c>
      <c r="J3967" t="s">
        <v>137</v>
      </c>
      <c r="K3967" t="s">
        <v>138</v>
      </c>
      <c r="L3967" t="s">
        <v>10931</v>
      </c>
      <c r="M3967" t="s">
        <v>11377</v>
      </c>
      <c r="N3967">
        <v>1.007222222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11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9.1409372103568298</v>
      </c>
      <c r="AC3967">
        <v>0</v>
      </c>
      <c r="AD3967">
        <v>0</v>
      </c>
      <c r="AE3967">
        <v>9.1409372103568298</v>
      </c>
    </row>
    <row r="3968" spans="1:31" x14ac:dyDescent="0.3">
      <c r="A3968">
        <v>2582234</v>
      </c>
      <c r="B3968">
        <v>1</v>
      </c>
      <c r="C3968" t="s">
        <v>80</v>
      </c>
      <c r="D3968" t="s">
        <v>106</v>
      </c>
      <c r="E3968" t="s">
        <v>147</v>
      </c>
      <c r="F3968" t="s">
        <v>6144</v>
      </c>
      <c r="G3968" t="s">
        <v>134</v>
      </c>
      <c r="H3968" t="s">
        <v>135</v>
      </c>
      <c r="I3968" t="s">
        <v>136</v>
      </c>
      <c r="J3968" t="s">
        <v>137</v>
      </c>
      <c r="K3968" t="s">
        <v>138</v>
      </c>
      <c r="L3968" t="s">
        <v>11378</v>
      </c>
      <c r="M3968" t="s">
        <v>11379</v>
      </c>
      <c r="N3968">
        <v>0.69055555499999999</v>
      </c>
      <c r="O3968">
        <v>0</v>
      </c>
      <c r="P3968">
        <v>678</v>
      </c>
      <c r="Q3968">
        <v>2</v>
      </c>
      <c r="R3968">
        <v>30</v>
      </c>
      <c r="S3968">
        <v>3</v>
      </c>
      <c r="T3968">
        <v>85</v>
      </c>
      <c r="U3968">
        <v>0</v>
      </c>
      <c r="V3968">
        <v>0</v>
      </c>
      <c r="W3968">
        <v>0</v>
      </c>
      <c r="X3968">
        <v>64.276723049659793</v>
      </c>
      <c r="Y3968">
        <v>4.708346665987662</v>
      </c>
      <c r="Z3968">
        <v>16.499944393826244</v>
      </c>
      <c r="AA3968">
        <v>10.088933522283721</v>
      </c>
      <c r="AB3968">
        <v>37.748880464271032</v>
      </c>
      <c r="AC3968">
        <v>0</v>
      </c>
      <c r="AD3968">
        <v>0</v>
      </c>
      <c r="AE3968">
        <v>133.32282809602845</v>
      </c>
    </row>
    <row r="3969" spans="1:31" x14ac:dyDescent="0.3">
      <c r="A3969">
        <v>2582054</v>
      </c>
      <c r="B3969">
        <v>1</v>
      </c>
      <c r="C3969" t="s">
        <v>80</v>
      </c>
      <c r="D3969" t="s">
        <v>98</v>
      </c>
      <c r="E3969" t="s">
        <v>184</v>
      </c>
      <c r="F3969" t="s">
        <v>8444</v>
      </c>
      <c r="G3969" t="s">
        <v>149</v>
      </c>
      <c r="H3969" t="s">
        <v>135</v>
      </c>
      <c r="I3969" t="s">
        <v>136</v>
      </c>
      <c r="J3969" t="s">
        <v>137</v>
      </c>
      <c r="K3969" t="s">
        <v>138</v>
      </c>
      <c r="L3969" t="s">
        <v>11380</v>
      </c>
      <c r="M3969" t="s">
        <v>11381</v>
      </c>
      <c r="N3969">
        <v>2.8433333329999999</v>
      </c>
      <c r="O3969">
        <v>0</v>
      </c>
      <c r="P3969">
        <v>228</v>
      </c>
      <c r="Q3969">
        <v>0</v>
      </c>
      <c r="R3969">
        <v>52</v>
      </c>
      <c r="S3969">
        <v>0</v>
      </c>
      <c r="T3969">
        <v>42</v>
      </c>
      <c r="U3969">
        <v>0</v>
      </c>
      <c r="V3969">
        <v>0</v>
      </c>
      <c r="W3969">
        <v>0</v>
      </c>
      <c r="X3969">
        <v>106.44493630734037</v>
      </c>
      <c r="Y3969">
        <v>0</v>
      </c>
      <c r="Z3969">
        <v>124.13589282000564</v>
      </c>
      <c r="AA3969">
        <v>0</v>
      </c>
      <c r="AB3969">
        <v>114.8876149195242</v>
      </c>
      <c r="AC3969">
        <v>0</v>
      </c>
      <c r="AD3969">
        <v>0</v>
      </c>
      <c r="AE3969">
        <v>345.46844404687022</v>
      </c>
    </row>
    <row r="3970" spans="1:31" x14ac:dyDescent="0.3">
      <c r="A3970">
        <v>2581722</v>
      </c>
      <c r="B3970">
        <v>1</v>
      </c>
      <c r="C3970" t="s">
        <v>80</v>
      </c>
      <c r="D3970" t="s">
        <v>91</v>
      </c>
      <c r="E3970" t="s">
        <v>166</v>
      </c>
      <c r="F3970" t="s">
        <v>11382</v>
      </c>
      <c r="G3970" t="s">
        <v>168</v>
      </c>
      <c r="H3970" t="s">
        <v>157</v>
      </c>
      <c r="I3970" t="s">
        <v>136</v>
      </c>
      <c r="J3970" t="s">
        <v>137</v>
      </c>
      <c r="K3970" t="s">
        <v>138</v>
      </c>
      <c r="L3970" t="s">
        <v>11383</v>
      </c>
      <c r="M3970" t="s">
        <v>11384</v>
      </c>
      <c r="N3970">
        <v>1.4102777769999999</v>
      </c>
      <c r="O3970">
        <v>0</v>
      </c>
      <c r="P3970">
        <v>1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</row>
    <row r="3971" spans="1:31" x14ac:dyDescent="0.3">
      <c r="A3971">
        <v>2581413</v>
      </c>
      <c r="B3971">
        <v>1</v>
      </c>
      <c r="C3971" t="s">
        <v>81</v>
      </c>
      <c r="D3971" t="s">
        <v>118</v>
      </c>
      <c r="E3971" t="s">
        <v>184</v>
      </c>
      <c r="F3971" t="s">
        <v>11385</v>
      </c>
      <c r="G3971" t="s">
        <v>134</v>
      </c>
      <c r="H3971" t="s">
        <v>135</v>
      </c>
      <c r="I3971" t="s">
        <v>136</v>
      </c>
      <c r="J3971" t="s">
        <v>137</v>
      </c>
      <c r="K3971" t="s">
        <v>138</v>
      </c>
      <c r="L3971" t="s">
        <v>11386</v>
      </c>
      <c r="M3971" t="s">
        <v>11387</v>
      </c>
      <c r="N3971">
        <v>0.67861111100000004</v>
      </c>
      <c r="O3971">
        <v>0</v>
      </c>
      <c r="P3971">
        <v>198</v>
      </c>
      <c r="Q3971">
        <v>0</v>
      </c>
      <c r="R3971">
        <v>14</v>
      </c>
      <c r="S3971">
        <v>1</v>
      </c>
      <c r="T3971">
        <v>8</v>
      </c>
      <c r="U3971">
        <v>0</v>
      </c>
      <c r="V3971">
        <v>0</v>
      </c>
      <c r="W3971">
        <v>0</v>
      </c>
      <c r="X3971">
        <v>23.807187886449224</v>
      </c>
      <c r="Y3971">
        <v>0</v>
      </c>
      <c r="Z3971">
        <v>6.7989478020836493</v>
      </c>
      <c r="AA3971">
        <v>1.2604086183E-4</v>
      </c>
      <c r="AB3971">
        <v>2.4906095229181164</v>
      </c>
      <c r="AC3971">
        <v>0</v>
      </c>
      <c r="AD3971">
        <v>0</v>
      </c>
      <c r="AE3971">
        <v>33.096871252312816</v>
      </c>
    </row>
    <row r="3972" spans="1:31" x14ac:dyDescent="0.3">
      <c r="A3972">
        <v>2581745</v>
      </c>
      <c r="B3972">
        <v>1</v>
      </c>
      <c r="C3972" t="s">
        <v>80</v>
      </c>
      <c r="D3972" t="s">
        <v>88</v>
      </c>
      <c r="E3972" t="s">
        <v>171</v>
      </c>
      <c r="F3972" t="s">
        <v>11388</v>
      </c>
      <c r="G3972" t="s">
        <v>194</v>
      </c>
      <c r="H3972" t="s">
        <v>157</v>
      </c>
      <c r="I3972" t="s">
        <v>136</v>
      </c>
      <c r="J3972" t="s">
        <v>137</v>
      </c>
      <c r="K3972" t="s">
        <v>144</v>
      </c>
      <c r="L3972" t="s">
        <v>11389</v>
      </c>
      <c r="M3972" t="s">
        <v>11390</v>
      </c>
      <c r="N3972">
        <v>0.91888888800000001</v>
      </c>
      <c r="O3972">
        <v>0</v>
      </c>
      <c r="P3972">
        <v>146</v>
      </c>
      <c r="Q3972">
        <v>0</v>
      </c>
      <c r="R3972">
        <v>0</v>
      </c>
      <c r="S3972">
        <v>0</v>
      </c>
      <c r="T3972">
        <v>6</v>
      </c>
      <c r="U3972">
        <v>0</v>
      </c>
      <c r="V3972">
        <v>0</v>
      </c>
      <c r="W3972">
        <v>0</v>
      </c>
      <c r="X3972">
        <v>27.429814028374409</v>
      </c>
      <c r="Y3972">
        <v>0</v>
      </c>
      <c r="Z3972">
        <v>0</v>
      </c>
      <c r="AA3972">
        <v>0</v>
      </c>
      <c r="AB3972">
        <v>5.6181813633943589</v>
      </c>
      <c r="AC3972">
        <v>0</v>
      </c>
      <c r="AD3972">
        <v>0</v>
      </c>
      <c r="AE3972">
        <v>33.047995391768765</v>
      </c>
    </row>
    <row r="3973" spans="1:31" x14ac:dyDescent="0.3">
      <c r="A3973">
        <v>2582077</v>
      </c>
      <c r="B3973">
        <v>1</v>
      </c>
      <c r="C3973" t="s">
        <v>81</v>
      </c>
      <c r="D3973" t="s">
        <v>127</v>
      </c>
      <c r="E3973" t="s">
        <v>184</v>
      </c>
      <c r="F3973" t="s">
        <v>7866</v>
      </c>
      <c r="G3973" t="s">
        <v>844</v>
      </c>
      <c r="H3973" t="s">
        <v>135</v>
      </c>
      <c r="I3973" t="s">
        <v>136</v>
      </c>
      <c r="J3973" t="s">
        <v>137</v>
      </c>
      <c r="K3973" t="s">
        <v>138</v>
      </c>
      <c r="L3973" t="s">
        <v>10795</v>
      </c>
      <c r="M3973" t="s">
        <v>11391</v>
      </c>
      <c r="N3973">
        <v>2.7886111109999998</v>
      </c>
      <c r="O3973">
        <v>3</v>
      </c>
      <c r="P3973">
        <v>467</v>
      </c>
      <c r="Q3973">
        <v>13</v>
      </c>
      <c r="R3973">
        <v>37</v>
      </c>
      <c r="S3973">
        <v>3</v>
      </c>
      <c r="T3973">
        <v>36</v>
      </c>
      <c r="U3973">
        <v>3</v>
      </c>
      <c r="V3973">
        <v>0</v>
      </c>
      <c r="W3973">
        <v>1.9493153808000003</v>
      </c>
      <c r="X3973">
        <v>228.25403365525449</v>
      </c>
      <c r="Y3973">
        <v>35.379211638529071</v>
      </c>
      <c r="Z3973">
        <v>81.092125181021999</v>
      </c>
      <c r="AA3973">
        <v>1293.1552272441588</v>
      </c>
      <c r="AB3973">
        <v>28.477032293935135</v>
      </c>
      <c r="AC3973">
        <v>571.34549100598133</v>
      </c>
      <c r="AD3973">
        <v>0</v>
      </c>
      <c r="AE3973">
        <v>2239.6524363996805</v>
      </c>
    </row>
    <row r="3974" spans="1:31" x14ac:dyDescent="0.3">
      <c r="A3974">
        <v>2581367</v>
      </c>
      <c r="B3974">
        <v>1</v>
      </c>
      <c r="C3974" t="s">
        <v>80</v>
      </c>
      <c r="D3974" t="s">
        <v>86</v>
      </c>
      <c r="E3974" t="s">
        <v>132</v>
      </c>
      <c r="F3974" t="s">
        <v>11392</v>
      </c>
      <c r="G3974" t="s">
        <v>318</v>
      </c>
      <c r="H3974" t="s">
        <v>135</v>
      </c>
      <c r="I3974" t="s">
        <v>136</v>
      </c>
      <c r="J3974" t="s">
        <v>137</v>
      </c>
      <c r="K3974" t="s">
        <v>138</v>
      </c>
      <c r="L3974" t="s">
        <v>11393</v>
      </c>
      <c r="M3974" t="s">
        <v>11394</v>
      </c>
      <c r="N3974">
        <v>2.9011111110000001</v>
      </c>
      <c r="O3974">
        <v>0</v>
      </c>
      <c r="P3974">
        <v>0</v>
      </c>
      <c r="Q3974">
        <v>0</v>
      </c>
      <c r="R3974">
        <v>0</v>
      </c>
      <c r="S3974">
        <v>2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121.886829460665</v>
      </c>
      <c r="AB3974">
        <v>0</v>
      </c>
      <c r="AC3974">
        <v>0</v>
      </c>
      <c r="AD3974">
        <v>0</v>
      </c>
      <c r="AE3974">
        <v>121.886829460665</v>
      </c>
    </row>
    <row r="3975" spans="1:31" x14ac:dyDescent="0.3">
      <c r="A3975">
        <v>2581559</v>
      </c>
      <c r="B3975">
        <v>1</v>
      </c>
      <c r="C3975" t="s">
        <v>80</v>
      </c>
      <c r="D3975" t="s">
        <v>105</v>
      </c>
      <c r="E3975" t="s">
        <v>141</v>
      </c>
      <c r="F3975" t="s">
        <v>11395</v>
      </c>
      <c r="G3975" t="s">
        <v>318</v>
      </c>
      <c r="H3975" t="s">
        <v>135</v>
      </c>
      <c r="I3975" t="s">
        <v>680</v>
      </c>
      <c r="J3975" t="s">
        <v>137</v>
      </c>
      <c r="K3975" t="s">
        <v>138</v>
      </c>
      <c r="L3975" t="s">
        <v>11396</v>
      </c>
      <c r="M3975" t="s">
        <v>11397</v>
      </c>
      <c r="N3975">
        <v>6.3888879999999997E-3</v>
      </c>
      <c r="O3975">
        <v>0</v>
      </c>
      <c r="P3975">
        <v>17794</v>
      </c>
      <c r="Q3975">
        <v>0</v>
      </c>
      <c r="R3975">
        <v>1</v>
      </c>
      <c r="S3975">
        <v>4</v>
      </c>
      <c r="T3975">
        <v>963</v>
      </c>
      <c r="U3975">
        <v>0</v>
      </c>
      <c r="V3975">
        <v>2</v>
      </c>
      <c r="W3975">
        <v>0</v>
      </c>
      <c r="X3975">
        <v>30.521341689522153</v>
      </c>
      <c r="Y3975">
        <v>0</v>
      </c>
      <c r="Z3975">
        <v>4.1230560838275004E-3</v>
      </c>
      <c r="AA3975">
        <v>1.4151364092987559</v>
      </c>
      <c r="AB3975">
        <v>12.342121163786969</v>
      </c>
      <c r="AC3975">
        <v>0</v>
      </c>
      <c r="AD3975">
        <v>5.0588203280335003E-2</v>
      </c>
      <c r="AE3975">
        <v>44.333310521972038</v>
      </c>
    </row>
    <row r="3976" spans="1:31" x14ac:dyDescent="0.3">
      <c r="A3976">
        <v>2582269</v>
      </c>
      <c r="B3976">
        <v>1</v>
      </c>
      <c r="C3976" t="s">
        <v>81</v>
      </c>
      <c r="D3976" t="s">
        <v>121</v>
      </c>
      <c r="E3976" t="s">
        <v>171</v>
      </c>
      <c r="F3976" t="s">
        <v>11398</v>
      </c>
      <c r="G3976" t="s">
        <v>190</v>
      </c>
      <c r="H3976" t="s">
        <v>157</v>
      </c>
      <c r="I3976" t="s">
        <v>136</v>
      </c>
      <c r="J3976" t="s">
        <v>137</v>
      </c>
      <c r="K3976" t="s">
        <v>138</v>
      </c>
      <c r="L3976" t="s">
        <v>11399</v>
      </c>
      <c r="M3976" t="s">
        <v>11400</v>
      </c>
      <c r="N3976">
        <v>7.5166666659999999</v>
      </c>
      <c r="O3976">
        <v>0</v>
      </c>
      <c r="P3976">
        <v>2</v>
      </c>
      <c r="Q3976">
        <v>0</v>
      </c>
      <c r="R3976">
        <v>1</v>
      </c>
      <c r="S3976">
        <v>0</v>
      </c>
      <c r="T3976">
        <v>1</v>
      </c>
      <c r="U3976">
        <v>0</v>
      </c>
      <c r="V3976">
        <v>0</v>
      </c>
      <c r="W3976">
        <v>0</v>
      </c>
      <c r="X3976">
        <v>1.2309037015974802</v>
      </c>
      <c r="Y3976">
        <v>0</v>
      </c>
      <c r="Z3976">
        <v>0.32597517500756251</v>
      </c>
      <c r="AA3976">
        <v>0</v>
      </c>
      <c r="AB3976">
        <v>8.1117044250700001</v>
      </c>
      <c r="AC3976">
        <v>0</v>
      </c>
      <c r="AD3976">
        <v>0</v>
      </c>
      <c r="AE3976">
        <v>9.6685833016750422</v>
      </c>
    </row>
    <row r="3977" spans="1:31" x14ac:dyDescent="0.3">
      <c r="A3977">
        <v>2582100</v>
      </c>
      <c r="B3977">
        <v>1</v>
      </c>
      <c r="C3977" t="s">
        <v>80</v>
      </c>
      <c r="D3977" t="s">
        <v>90</v>
      </c>
      <c r="E3977" t="s">
        <v>166</v>
      </c>
      <c r="F3977" t="s">
        <v>11401</v>
      </c>
      <c r="G3977" t="s">
        <v>168</v>
      </c>
      <c r="H3977" t="s">
        <v>157</v>
      </c>
      <c r="I3977" t="s">
        <v>136</v>
      </c>
      <c r="J3977" t="s">
        <v>137</v>
      </c>
      <c r="K3977" t="s">
        <v>138</v>
      </c>
      <c r="L3977" t="s">
        <v>11402</v>
      </c>
      <c r="M3977" t="s">
        <v>11403</v>
      </c>
      <c r="N3977">
        <v>2.369444444</v>
      </c>
      <c r="O3977">
        <v>0</v>
      </c>
      <c r="P3977">
        <v>1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1.1832100074756284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1.1832100074756284</v>
      </c>
    </row>
    <row r="3978" spans="1:31" x14ac:dyDescent="0.3">
      <c r="A3978">
        <v>2582123</v>
      </c>
      <c r="B3978">
        <v>1</v>
      </c>
      <c r="C3978" t="s">
        <v>81</v>
      </c>
      <c r="D3978" t="s">
        <v>128</v>
      </c>
      <c r="E3978" t="s">
        <v>147</v>
      </c>
      <c r="F3978" t="s">
        <v>606</v>
      </c>
      <c r="G3978" t="s">
        <v>134</v>
      </c>
      <c r="H3978" t="s">
        <v>135</v>
      </c>
      <c r="I3978" t="s">
        <v>136</v>
      </c>
      <c r="J3978" t="s">
        <v>137</v>
      </c>
      <c r="K3978" t="s">
        <v>138</v>
      </c>
      <c r="L3978" t="s">
        <v>11404</v>
      </c>
      <c r="M3978" t="s">
        <v>11405</v>
      </c>
      <c r="N3978">
        <v>0.60055555500000002</v>
      </c>
      <c r="O3978">
        <v>3</v>
      </c>
      <c r="P3978">
        <v>221</v>
      </c>
      <c r="Q3978">
        <v>1</v>
      </c>
      <c r="R3978">
        <v>3</v>
      </c>
      <c r="S3978">
        <v>3</v>
      </c>
      <c r="T3978">
        <v>21</v>
      </c>
      <c r="U3978">
        <v>2</v>
      </c>
      <c r="V3978">
        <v>0</v>
      </c>
      <c r="W3978">
        <v>0.41761110852000005</v>
      </c>
      <c r="X3978">
        <v>26.080550421091854</v>
      </c>
      <c r="Y3978">
        <v>7.7533067873000003E-2</v>
      </c>
      <c r="Z3978">
        <v>1.7750810150092802</v>
      </c>
      <c r="AA3978">
        <v>24.075030634722417</v>
      </c>
      <c r="AB3978">
        <v>7.7890395336664442</v>
      </c>
      <c r="AC3978">
        <v>16.131629333349125</v>
      </c>
      <c r="AD3978">
        <v>0</v>
      </c>
      <c r="AE3978">
        <v>76.346475114232121</v>
      </c>
    </row>
    <row r="3979" spans="1:31" x14ac:dyDescent="0.3">
      <c r="A3979">
        <v>2582060</v>
      </c>
      <c r="B3979">
        <v>1</v>
      </c>
      <c r="C3979" t="s">
        <v>80</v>
      </c>
      <c r="D3979" t="s">
        <v>94</v>
      </c>
      <c r="E3979" t="s">
        <v>171</v>
      </c>
      <c r="F3979" t="s">
        <v>11406</v>
      </c>
      <c r="G3979" t="s">
        <v>202</v>
      </c>
      <c r="H3979" t="s">
        <v>157</v>
      </c>
      <c r="I3979" t="s">
        <v>136</v>
      </c>
      <c r="J3979" t="s">
        <v>137</v>
      </c>
      <c r="K3979" t="s">
        <v>138</v>
      </c>
      <c r="L3979" t="s">
        <v>11407</v>
      </c>
      <c r="M3979" t="s">
        <v>11408</v>
      </c>
      <c r="N3979">
        <v>0.123888888</v>
      </c>
      <c r="O3979">
        <v>0</v>
      </c>
      <c r="P3979">
        <v>2</v>
      </c>
      <c r="Q3979">
        <v>0</v>
      </c>
      <c r="R3979">
        <v>6</v>
      </c>
      <c r="S3979">
        <v>0</v>
      </c>
      <c r="T3979">
        <v>1</v>
      </c>
      <c r="U3979">
        <v>0</v>
      </c>
      <c r="V3979">
        <v>0</v>
      </c>
      <c r="W3979">
        <v>0</v>
      </c>
      <c r="X3979">
        <v>5.8482378321826664E-2</v>
      </c>
      <c r="Y3979">
        <v>0</v>
      </c>
      <c r="Z3979">
        <v>0.80141481895563005</v>
      </c>
      <c r="AA3979">
        <v>0</v>
      </c>
      <c r="AB3979">
        <v>0.86869658581485998</v>
      </c>
      <c r="AC3979">
        <v>0</v>
      </c>
      <c r="AD3979">
        <v>0</v>
      </c>
      <c r="AE3979">
        <v>1.7285937830923168</v>
      </c>
    </row>
    <row r="3980" spans="1:31" x14ac:dyDescent="0.3">
      <c r="A3980">
        <v>2581954</v>
      </c>
      <c r="B3980">
        <v>1</v>
      </c>
      <c r="C3980" t="s">
        <v>80</v>
      </c>
      <c r="D3980" t="s">
        <v>93</v>
      </c>
      <c r="E3980" t="s">
        <v>171</v>
      </c>
      <c r="F3980" t="s">
        <v>11409</v>
      </c>
      <c r="G3980" t="s">
        <v>190</v>
      </c>
      <c r="H3980" t="s">
        <v>157</v>
      </c>
      <c r="I3980" t="s">
        <v>136</v>
      </c>
      <c r="J3980" t="s">
        <v>137</v>
      </c>
      <c r="K3980" t="s">
        <v>138</v>
      </c>
      <c r="L3980" t="s">
        <v>11410</v>
      </c>
      <c r="M3980" t="s">
        <v>11411</v>
      </c>
      <c r="N3980">
        <v>2.1155555549999998</v>
      </c>
      <c r="O3980">
        <v>0</v>
      </c>
      <c r="P3980">
        <v>5</v>
      </c>
      <c r="Q3980">
        <v>0</v>
      </c>
      <c r="R3980">
        <v>16</v>
      </c>
      <c r="S3980">
        <v>0</v>
      </c>
      <c r="T3980">
        <v>2</v>
      </c>
      <c r="U3980">
        <v>0</v>
      </c>
      <c r="V3980">
        <v>0</v>
      </c>
      <c r="W3980">
        <v>0</v>
      </c>
      <c r="X3980">
        <v>1.0509554383309667</v>
      </c>
      <c r="Y3980">
        <v>0</v>
      </c>
      <c r="Z3980">
        <v>45.837683819919384</v>
      </c>
      <c r="AA3980">
        <v>0</v>
      </c>
      <c r="AB3980">
        <v>5.2844372908649877</v>
      </c>
      <c r="AC3980">
        <v>0</v>
      </c>
      <c r="AD3980">
        <v>0</v>
      </c>
      <c r="AE3980">
        <v>52.173076549115336</v>
      </c>
    </row>
    <row r="3981" spans="1:31" x14ac:dyDescent="0.3">
      <c r="A3981">
        <v>2581513</v>
      </c>
      <c r="B3981">
        <v>1</v>
      </c>
      <c r="C3981" t="s">
        <v>80</v>
      </c>
      <c r="D3981" t="s">
        <v>83</v>
      </c>
      <c r="E3981" t="s">
        <v>155</v>
      </c>
      <c r="F3981" t="s">
        <v>11412</v>
      </c>
      <c r="G3981" t="s">
        <v>202</v>
      </c>
      <c r="H3981" t="s">
        <v>157</v>
      </c>
      <c r="I3981" t="s">
        <v>136</v>
      </c>
      <c r="J3981" t="s">
        <v>137</v>
      </c>
      <c r="K3981" t="s">
        <v>138</v>
      </c>
      <c r="L3981" t="s">
        <v>11413</v>
      </c>
      <c r="M3981" t="s">
        <v>11414</v>
      </c>
      <c r="N3981">
        <v>1.251944444</v>
      </c>
      <c r="O3981">
        <v>0</v>
      </c>
      <c r="P3981">
        <v>271</v>
      </c>
      <c r="Q3981">
        <v>0</v>
      </c>
      <c r="R3981">
        <v>0</v>
      </c>
      <c r="S3981">
        <v>0</v>
      </c>
      <c r="T3981">
        <v>46</v>
      </c>
      <c r="U3981">
        <v>0</v>
      </c>
      <c r="V3981">
        <v>0</v>
      </c>
      <c r="W3981">
        <v>0</v>
      </c>
      <c r="X3981">
        <v>86.168658701685914</v>
      </c>
      <c r="Y3981">
        <v>0</v>
      </c>
      <c r="Z3981">
        <v>0</v>
      </c>
      <c r="AA3981">
        <v>0</v>
      </c>
      <c r="AB3981">
        <v>65.115552956411491</v>
      </c>
      <c r="AC3981">
        <v>0</v>
      </c>
      <c r="AD3981">
        <v>0</v>
      </c>
      <c r="AE3981">
        <v>151.28421165809741</v>
      </c>
    </row>
    <row r="3982" spans="1:31" x14ac:dyDescent="0.3">
      <c r="A3982">
        <v>2581908</v>
      </c>
      <c r="B3982">
        <v>1</v>
      </c>
      <c r="C3982" t="s">
        <v>80</v>
      </c>
      <c r="D3982" t="s">
        <v>103</v>
      </c>
      <c r="E3982" t="s">
        <v>141</v>
      </c>
      <c r="F3982" t="s">
        <v>11415</v>
      </c>
      <c r="G3982" t="s">
        <v>134</v>
      </c>
      <c r="H3982" t="s">
        <v>135</v>
      </c>
      <c r="I3982" t="s">
        <v>136</v>
      </c>
      <c r="J3982" t="s">
        <v>137</v>
      </c>
      <c r="K3982" t="s">
        <v>138</v>
      </c>
      <c r="L3982" t="s">
        <v>11416</v>
      </c>
      <c r="M3982" t="s">
        <v>11417</v>
      </c>
      <c r="N3982">
        <v>0.82444444400000005</v>
      </c>
      <c r="O3982">
        <v>1</v>
      </c>
      <c r="P3982">
        <v>1439</v>
      </c>
      <c r="Q3982">
        <v>3</v>
      </c>
      <c r="R3982">
        <v>38</v>
      </c>
      <c r="S3982">
        <v>4</v>
      </c>
      <c r="T3982">
        <v>107</v>
      </c>
      <c r="U3982">
        <v>0</v>
      </c>
      <c r="V3982">
        <v>0</v>
      </c>
      <c r="W3982">
        <v>3.2774761922400003E-2</v>
      </c>
      <c r="X3982">
        <v>313.97863603684993</v>
      </c>
      <c r="Y3982">
        <v>7.3825698043609211</v>
      </c>
      <c r="Z3982">
        <v>35.370855021050744</v>
      </c>
      <c r="AA3982">
        <v>8.6530836978081371</v>
      </c>
      <c r="AB3982">
        <v>112.64313356582031</v>
      </c>
      <c r="AC3982">
        <v>0</v>
      </c>
      <c r="AD3982">
        <v>0</v>
      </c>
      <c r="AE3982">
        <v>478.06105288781248</v>
      </c>
    </row>
    <row r="3983" spans="1:31" x14ac:dyDescent="0.3">
      <c r="A3983">
        <v>2582206</v>
      </c>
      <c r="B3983">
        <v>1</v>
      </c>
      <c r="C3983" t="s">
        <v>80</v>
      </c>
      <c r="D3983" t="s">
        <v>103</v>
      </c>
      <c r="E3983" t="s">
        <v>141</v>
      </c>
      <c r="F3983" t="s">
        <v>11418</v>
      </c>
      <c r="G3983" t="s">
        <v>202</v>
      </c>
      <c r="H3983" t="s">
        <v>135</v>
      </c>
      <c r="I3983" t="s">
        <v>136</v>
      </c>
      <c r="J3983" t="s">
        <v>137</v>
      </c>
      <c r="K3983" t="s">
        <v>138</v>
      </c>
      <c r="L3983" t="s">
        <v>11419</v>
      </c>
      <c r="M3983" t="s">
        <v>11420</v>
      </c>
      <c r="N3983">
        <v>2.1949999999999998</v>
      </c>
      <c r="O3983">
        <v>1</v>
      </c>
      <c r="P3983">
        <v>1264</v>
      </c>
      <c r="Q3983">
        <v>3</v>
      </c>
      <c r="R3983">
        <v>35</v>
      </c>
      <c r="S3983">
        <v>4</v>
      </c>
      <c r="T3983">
        <v>71</v>
      </c>
      <c r="U3983">
        <v>0</v>
      </c>
      <c r="V3983">
        <v>0</v>
      </c>
      <c r="W3983">
        <v>0.10304004781279999</v>
      </c>
      <c r="X3983">
        <v>772.5176292226098</v>
      </c>
      <c r="Y3983">
        <v>17.547444154750121</v>
      </c>
      <c r="Z3983">
        <v>93.299760469557967</v>
      </c>
      <c r="AA3983">
        <v>13.105946227521454</v>
      </c>
      <c r="AB3983">
        <v>126.80504042131649</v>
      </c>
      <c r="AC3983">
        <v>0</v>
      </c>
      <c r="AD3983">
        <v>0</v>
      </c>
      <c r="AE3983">
        <v>1023.3788605435686</v>
      </c>
    </row>
    <row r="3984" spans="1:31" x14ac:dyDescent="0.3">
      <c r="A3984">
        <v>2581914</v>
      </c>
      <c r="B3984">
        <v>1</v>
      </c>
      <c r="C3984" t="s">
        <v>80</v>
      </c>
      <c r="D3984" t="s">
        <v>83</v>
      </c>
      <c r="E3984" t="s">
        <v>166</v>
      </c>
      <c r="F3984" t="s">
        <v>11421</v>
      </c>
      <c r="G3984" t="s">
        <v>1174</v>
      </c>
      <c r="H3984" t="s">
        <v>157</v>
      </c>
      <c r="I3984" t="s">
        <v>136</v>
      </c>
      <c r="J3984" t="s">
        <v>137</v>
      </c>
      <c r="K3984" t="s">
        <v>138</v>
      </c>
      <c r="L3984" t="s">
        <v>11422</v>
      </c>
      <c r="M3984" t="s">
        <v>11423</v>
      </c>
      <c r="N3984">
        <v>4.6952777770000003</v>
      </c>
      <c r="O3984">
        <v>0</v>
      </c>
      <c r="P3984">
        <v>1</v>
      </c>
      <c r="Q3984">
        <v>0</v>
      </c>
      <c r="R3984">
        <v>0</v>
      </c>
      <c r="S3984">
        <v>0</v>
      </c>
      <c r="T3984">
        <v>1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44.099220206970926</v>
      </c>
      <c r="AC3984">
        <v>0</v>
      </c>
      <c r="AD3984">
        <v>0</v>
      </c>
      <c r="AE3984">
        <v>44.099220206970926</v>
      </c>
    </row>
    <row r="3985" spans="1:31" x14ac:dyDescent="0.3">
      <c r="A3985">
        <v>2582160</v>
      </c>
      <c r="B3985">
        <v>1</v>
      </c>
      <c r="C3985" t="s">
        <v>80</v>
      </c>
      <c r="D3985" t="s">
        <v>107</v>
      </c>
      <c r="E3985" t="s">
        <v>147</v>
      </c>
      <c r="F3985" t="s">
        <v>9288</v>
      </c>
      <c r="G3985" t="s">
        <v>134</v>
      </c>
      <c r="H3985" t="s">
        <v>135</v>
      </c>
      <c r="I3985" t="s">
        <v>136</v>
      </c>
      <c r="J3985" t="s">
        <v>137</v>
      </c>
      <c r="K3985" t="s">
        <v>138</v>
      </c>
      <c r="L3985" t="s">
        <v>11424</v>
      </c>
      <c r="M3985" t="s">
        <v>11425</v>
      </c>
      <c r="N3985">
        <v>1.0352777769999999</v>
      </c>
      <c r="O3985">
        <v>1</v>
      </c>
      <c r="P3985">
        <v>113</v>
      </c>
      <c r="Q3985">
        <v>6</v>
      </c>
      <c r="R3985">
        <v>35</v>
      </c>
      <c r="S3985">
        <v>6</v>
      </c>
      <c r="T3985">
        <v>19</v>
      </c>
      <c r="U3985">
        <v>0</v>
      </c>
      <c r="V3985">
        <v>0</v>
      </c>
      <c r="W3985">
        <v>16.477684285576686</v>
      </c>
      <c r="X3985">
        <v>23.928800090522017</v>
      </c>
      <c r="Y3985">
        <v>2.8683929677569351</v>
      </c>
      <c r="Z3985">
        <v>54.15074198267407</v>
      </c>
      <c r="AA3985">
        <v>218.94183205022159</v>
      </c>
      <c r="AB3985">
        <v>39.111391566652721</v>
      </c>
      <c r="AC3985">
        <v>0</v>
      </c>
      <c r="AD3985">
        <v>0</v>
      </c>
      <c r="AE3985">
        <v>355.47884294340406</v>
      </c>
    </row>
    <row r="3986" spans="1:31" x14ac:dyDescent="0.3">
      <c r="A3986">
        <v>2581831</v>
      </c>
      <c r="B3986">
        <v>1</v>
      </c>
      <c r="C3986" t="s">
        <v>80</v>
      </c>
      <c r="D3986" t="s">
        <v>104</v>
      </c>
      <c r="E3986" t="s">
        <v>184</v>
      </c>
      <c r="F3986" t="s">
        <v>11426</v>
      </c>
      <c r="G3986" t="s">
        <v>134</v>
      </c>
      <c r="H3986" t="s">
        <v>135</v>
      </c>
      <c r="I3986" t="s">
        <v>136</v>
      </c>
      <c r="J3986" t="s">
        <v>137</v>
      </c>
      <c r="K3986" t="s">
        <v>138</v>
      </c>
      <c r="L3986" t="s">
        <v>11427</v>
      </c>
      <c r="M3986" t="s">
        <v>11428</v>
      </c>
      <c r="N3986">
        <v>4.7305555549999996</v>
      </c>
      <c r="O3986">
        <v>0</v>
      </c>
      <c r="P3986">
        <v>176</v>
      </c>
      <c r="Q3986">
        <v>0</v>
      </c>
      <c r="R3986">
        <v>3</v>
      </c>
      <c r="S3986">
        <v>0</v>
      </c>
      <c r="T3986">
        <v>15</v>
      </c>
      <c r="U3986">
        <v>0</v>
      </c>
      <c r="V3986">
        <v>0</v>
      </c>
      <c r="W3986">
        <v>0</v>
      </c>
      <c r="X3986">
        <v>239.93443472828372</v>
      </c>
      <c r="Y3986">
        <v>0</v>
      </c>
      <c r="Z3986">
        <v>4.8802490170368147</v>
      </c>
      <c r="AA3986">
        <v>0</v>
      </c>
      <c r="AB3986">
        <v>44.434863233061712</v>
      </c>
      <c r="AC3986">
        <v>0</v>
      </c>
      <c r="AD3986">
        <v>0</v>
      </c>
      <c r="AE3986">
        <v>289.24954697838223</v>
      </c>
    </row>
    <row r="3987" spans="1:31" x14ac:dyDescent="0.3">
      <c r="A3987">
        <v>2581659</v>
      </c>
      <c r="B3987">
        <v>1</v>
      </c>
      <c r="C3987" t="s">
        <v>80</v>
      </c>
      <c r="D3987" t="s">
        <v>95</v>
      </c>
      <c r="E3987" t="s">
        <v>141</v>
      </c>
      <c r="F3987" t="s">
        <v>11429</v>
      </c>
      <c r="G3987" t="s">
        <v>134</v>
      </c>
      <c r="H3987" t="s">
        <v>135</v>
      </c>
      <c r="I3987" t="s">
        <v>136</v>
      </c>
      <c r="J3987" t="s">
        <v>137</v>
      </c>
      <c r="K3987" t="s">
        <v>138</v>
      </c>
      <c r="L3987" t="s">
        <v>11430</v>
      </c>
      <c r="M3987" t="s">
        <v>11431</v>
      </c>
      <c r="N3987">
        <v>0.85722222199999998</v>
      </c>
      <c r="O3987">
        <v>5</v>
      </c>
      <c r="P3987">
        <v>732</v>
      </c>
      <c r="Q3987">
        <v>26</v>
      </c>
      <c r="R3987">
        <v>12</v>
      </c>
      <c r="S3987">
        <v>31</v>
      </c>
      <c r="T3987">
        <v>50</v>
      </c>
      <c r="U3987">
        <v>0</v>
      </c>
      <c r="V3987">
        <v>0</v>
      </c>
      <c r="W3987">
        <v>3.9812717359413652</v>
      </c>
      <c r="X3987">
        <v>129.41685211032933</v>
      </c>
      <c r="Y3987">
        <v>69.953915208288251</v>
      </c>
      <c r="Z3987">
        <v>7.9524020781333125</v>
      </c>
      <c r="AA3987">
        <v>593.78912720280471</v>
      </c>
      <c r="AB3987">
        <v>54.024418797033618</v>
      </c>
      <c r="AC3987">
        <v>0</v>
      </c>
      <c r="AD3987">
        <v>0</v>
      </c>
      <c r="AE3987">
        <v>859.11798713253052</v>
      </c>
    </row>
    <row r="3988" spans="1:31" x14ac:dyDescent="0.3">
      <c r="A3988">
        <v>2581682</v>
      </c>
      <c r="B3988">
        <v>1</v>
      </c>
      <c r="C3988" t="s">
        <v>80</v>
      </c>
      <c r="D3988" t="s">
        <v>83</v>
      </c>
      <c r="E3988" t="s">
        <v>184</v>
      </c>
      <c r="F3988" t="s">
        <v>11432</v>
      </c>
      <c r="G3988" t="s">
        <v>301</v>
      </c>
      <c r="H3988" t="s">
        <v>135</v>
      </c>
      <c r="I3988" t="s">
        <v>136</v>
      </c>
      <c r="J3988" t="s">
        <v>137</v>
      </c>
      <c r="K3988" t="s">
        <v>144</v>
      </c>
      <c r="L3988" t="s">
        <v>11433</v>
      </c>
      <c r="M3988" t="s">
        <v>11434</v>
      </c>
      <c r="N3988">
        <v>3.2522222219999999</v>
      </c>
      <c r="O3988">
        <v>0</v>
      </c>
      <c r="P3988">
        <v>545</v>
      </c>
      <c r="Q3988">
        <v>0</v>
      </c>
      <c r="R3988">
        <v>0</v>
      </c>
      <c r="S3988">
        <v>0</v>
      </c>
      <c r="T3988">
        <v>77</v>
      </c>
      <c r="U3988">
        <v>0</v>
      </c>
      <c r="V3988">
        <v>0</v>
      </c>
      <c r="W3988">
        <v>0</v>
      </c>
      <c r="X3988">
        <v>456.76653421301745</v>
      </c>
      <c r="Y3988">
        <v>0</v>
      </c>
      <c r="Z3988">
        <v>0</v>
      </c>
      <c r="AA3988">
        <v>0</v>
      </c>
      <c r="AB3988">
        <v>891.2622259102435</v>
      </c>
      <c r="AC3988">
        <v>0</v>
      </c>
      <c r="AD3988">
        <v>0</v>
      </c>
      <c r="AE3988">
        <v>1348.028760123261</v>
      </c>
    </row>
    <row r="3989" spans="1:31" x14ac:dyDescent="0.3">
      <c r="A3989">
        <v>2581951</v>
      </c>
      <c r="B3989">
        <v>1</v>
      </c>
      <c r="C3989" t="s">
        <v>81</v>
      </c>
      <c r="D3989" t="s">
        <v>126</v>
      </c>
      <c r="E3989" t="s">
        <v>184</v>
      </c>
      <c r="F3989" t="s">
        <v>11435</v>
      </c>
      <c r="G3989" t="s">
        <v>149</v>
      </c>
      <c r="H3989" t="s">
        <v>135</v>
      </c>
      <c r="I3989" t="s">
        <v>136</v>
      </c>
      <c r="J3989" t="s">
        <v>137</v>
      </c>
      <c r="K3989" t="s">
        <v>138</v>
      </c>
      <c r="L3989" t="s">
        <v>11436</v>
      </c>
      <c r="M3989" t="s">
        <v>11437</v>
      </c>
      <c r="N3989">
        <v>6.6372222220000001</v>
      </c>
      <c r="O3989">
        <v>3</v>
      </c>
      <c r="P3989">
        <v>696</v>
      </c>
      <c r="Q3989">
        <v>27</v>
      </c>
      <c r="R3989">
        <v>62</v>
      </c>
      <c r="S3989">
        <v>2</v>
      </c>
      <c r="T3989">
        <v>44</v>
      </c>
      <c r="U3989">
        <v>0</v>
      </c>
      <c r="V3989">
        <v>0</v>
      </c>
      <c r="W3989">
        <v>4.5845243868000001</v>
      </c>
      <c r="X3989">
        <v>530.96848802755005</v>
      </c>
      <c r="Y3989">
        <v>352.70239178130703</v>
      </c>
      <c r="Z3989">
        <v>88.181278841477095</v>
      </c>
      <c r="AA3989">
        <v>8.3476429939363985</v>
      </c>
      <c r="AB3989">
        <v>156.81076091162225</v>
      </c>
      <c r="AC3989">
        <v>0</v>
      </c>
      <c r="AD3989">
        <v>0</v>
      </c>
      <c r="AE3989">
        <v>1141.5950869426929</v>
      </c>
    </row>
    <row r="3990" spans="1:31" x14ac:dyDescent="0.3">
      <c r="A3990">
        <v>2582143</v>
      </c>
      <c r="B3990">
        <v>1</v>
      </c>
      <c r="C3990" t="s">
        <v>80</v>
      </c>
      <c r="D3990" t="s">
        <v>84</v>
      </c>
      <c r="E3990" t="s">
        <v>184</v>
      </c>
      <c r="F3990" t="s">
        <v>11438</v>
      </c>
      <c r="G3990" t="s">
        <v>143</v>
      </c>
      <c r="H3990" t="s">
        <v>135</v>
      </c>
      <c r="I3990" t="s">
        <v>136</v>
      </c>
      <c r="J3990" t="s">
        <v>137</v>
      </c>
      <c r="K3990" t="s">
        <v>144</v>
      </c>
      <c r="L3990" t="s">
        <v>11439</v>
      </c>
      <c r="M3990" t="s">
        <v>11440</v>
      </c>
      <c r="N3990">
        <v>10.459166666</v>
      </c>
      <c r="O3990">
        <v>0</v>
      </c>
      <c r="P3990">
        <v>626</v>
      </c>
      <c r="Q3990">
        <v>0</v>
      </c>
      <c r="R3990">
        <v>0</v>
      </c>
      <c r="S3990">
        <v>0</v>
      </c>
      <c r="T3990">
        <v>18</v>
      </c>
      <c r="U3990">
        <v>0</v>
      </c>
      <c r="V3990">
        <v>0</v>
      </c>
      <c r="W3990">
        <v>0</v>
      </c>
      <c r="X3990">
        <v>1617.6768653043782</v>
      </c>
      <c r="Y3990">
        <v>0</v>
      </c>
      <c r="Z3990">
        <v>0</v>
      </c>
      <c r="AA3990">
        <v>0</v>
      </c>
      <c r="AB3990">
        <v>337.55637986851372</v>
      </c>
      <c r="AC3990">
        <v>0</v>
      </c>
      <c r="AD3990">
        <v>0</v>
      </c>
      <c r="AE3990">
        <v>1955.2332451728919</v>
      </c>
    </row>
    <row r="3991" spans="1:31" x14ac:dyDescent="0.3">
      <c r="A3991">
        <v>2581894</v>
      </c>
      <c r="B3991">
        <v>1</v>
      </c>
      <c r="C3991" t="s">
        <v>80</v>
      </c>
      <c r="D3991" t="s">
        <v>99</v>
      </c>
      <c r="E3991" t="s">
        <v>166</v>
      </c>
      <c r="F3991" t="s">
        <v>11441</v>
      </c>
      <c r="G3991" t="s">
        <v>181</v>
      </c>
      <c r="H3991" t="s">
        <v>157</v>
      </c>
      <c r="I3991" t="s">
        <v>136</v>
      </c>
      <c r="J3991" t="s">
        <v>137</v>
      </c>
      <c r="K3991" t="s">
        <v>138</v>
      </c>
      <c r="L3991" t="s">
        <v>11442</v>
      </c>
      <c r="M3991" t="s">
        <v>11443</v>
      </c>
      <c r="N3991">
        <v>3.0274999999999999</v>
      </c>
      <c r="O3991">
        <v>0</v>
      </c>
      <c r="P3991">
        <v>2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7.6940899304888344E-2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7.6940899304888344E-2</v>
      </c>
    </row>
    <row r="3992" spans="1:31" x14ac:dyDescent="0.3">
      <c r="A3992">
        <v>2581539</v>
      </c>
      <c r="B3992">
        <v>1</v>
      </c>
      <c r="C3992" t="s">
        <v>81</v>
      </c>
      <c r="D3992" t="s">
        <v>112</v>
      </c>
      <c r="E3992" t="s">
        <v>141</v>
      </c>
      <c r="F3992" t="s">
        <v>11444</v>
      </c>
      <c r="G3992" t="s">
        <v>301</v>
      </c>
      <c r="H3992" t="s">
        <v>135</v>
      </c>
      <c r="I3992" t="s">
        <v>136</v>
      </c>
      <c r="J3992" t="s">
        <v>137</v>
      </c>
      <c r="K3992" t="s">
        <v>144</v>
      </c>
      <c r="L3992" t="s">
        <v>11445</v>
      </c>
      <c r="M3992" t="s">
        <v>11446</v>
      </c>
      <c r="N3992">
        <v>7.7344444440000002</v>
      </c>
      <c r="O3992">
        <v>3</v>
      </c>
      <c r="P3992">
        <v>1283</v>
      </c>
      <c r="Q3992">
        <v>5</v>
      </c>
      <c r="R3992">
        <v>37</v>
      </c>
      <c r="S3992">
        <v>7</v>
      </c>
      <c r="T3992">
        <v>68</v>
      </c>
      <c r="U3992">
        <v>0</v>
      </c>
      <c r="V3992">
        <v>0</v>
      </c>
      <c r="W3992">
        <v>4.894031395799999</v>
      </c>
      <c r="X3992">
        <v>805.2429025248573</v>
      </c>
      <c r="Y3992">
        <v>280.59934843023842</v>
      </c>
      <c r="Z3992">
        <v>76.344767475509315</v>
      </c>
      <c r="AA3992">
        <v>166.13247867578772</v>
      </c>
      <c r="AB3992">
        <v>201.91111810778335</v>
      </c>
      <c r="AC3992">
        <v>0</v>
      </c>
      <c r="AD3992">
        <v>0</v>
      </c>
      <c r="AE3992">
        <v>1535.124646609976</v>
      </c>
    </row>
    <row r="3993" spans="1:31" x14ac:dyDescent="0.3">
      <c r="A3993">
        <v>2581596</v>
      </c>
      <c r="B3993">
        <v>1</v>
      </c>
      <c r="C3993" t="s">
        <v>80</v>
      </c>
      <c r="D3993" t="s">
        <v>87</v>
      </c>
      <c r="E3993" t="s">
        <v>155</v>
      </c>
      <c r="F3993" t="s">
        <v>11447</v>
      </c>
      <c r="G3993" t="s">
        <v>301</v>
      </c>
      <c r="H3993" t="s">
        <v>157</v>
      </c>
      <c r="I3993" t="s">
        <v>136</v>
      </c>
      <c r="J3993" t="s">
        <v>137</v>
      </c>
      <c r="K3993" t="s">
        <v>144</v>
      </c>
      <c r="L3993" t="s">
        <v>11448</v>
      </c>
      <c r="M3993" t="s">
        <v>11449</v>
      </c>
      <c r="N3993">
        <v>6.1469444439999998</v>
      </c>
      <c r="O3993">
        <v>0</v>
      </c>
      <c r="P3993">
        <v>41</v>
      </c>
      <c r="Q3993">
        <v>0</v>
      </c>
      <c r="R3993">
        <v>0</v>
      </c>
      <c r="S3993">
        <v>0</v>
      </c>
      <c r="T3993">
        <v>1</v>
      </c>
      <c r="U3993">
        <v>0</v>
      </c>
      <c r="V3993">
        <v>0</v>
      </c>
      <c r="W3993">
        <v>0</v>
      </c>
      <c r="X3993">
        <v>66.646260798088719</v>
      </c>
      <c r="Y3993">
        <v>0</v>
      </c>
      <c r="Z3993">
        <v>0</v>
      </c>
      <c r="AA3993">
        <v>0</v>
      </c>
      <c r="AB3993">
        <v>22.796543206688419</v>
      </c>
      <c r="AC3993">
        <v>0</v>
      </c>
      <c r="AD3993">
        <v>0</v>
      </c>
      <c r="AE3993">
        <v>89.442804004777145</v>
      </c>
    </row>
    <row r="3994" spans="1:31" x14ac:dyDescent="0.3">
      <c r="A3994">
        <v>2582037</v>
      </c>
      <c r="B3994">
        <v>1</v>
      </c>
      <c r="C3994" t="s">
        <v>81</v>
      </c>
      <c r="D3994" t="s">
        <v>128</v>
      </c>
      <c r="E3994" t="s">
        <v>141</v>
      </c>
      <c r="F3994" t="s">
        <v>11450</v>
      </c>
      <c r="G3994" t="s">
        <v>134</v>
      </c>
      <c r="H3994" t="s">
        <v>135</v>
      </c>
      <c r="I3994" t="s">
        <v>136</v>
      </c>
      <c r="J3994" t="s">
        <v>137</v>
      </c>
      <c r="K3994" t="s">
        <v>138</v>
      </c>
      <c r="L3994" t="s">
        <v>11451</v>
      </c>
      <c r="M3994" t="s">
        <v>11452</v>
      </c>
      <c r="N3994">
        <v>1.6072222220000001</v>
      </c>
      <c r="O3994">
        <v>0</v>
      </c>
      <c r="P3994">
        <v>6</v>
      </c>
      <c r="Q3994">
        <v>0</v>
      </c>
      <c r="R3994">
        <v>0</v>
      </c>
      <c r="S3994">
        <v>1</v>
      </c>
      <c r="T3994">
        <v>0</v>
      </c>
      <c r="U3994">
        <v>1</v>
      </c>
      <c r="V3994">
        <v>0</v>
      </c>
      <c r="W3994">
        <v>0</v>
      </c>
      <c r="X3994">
        <v>2.9872979738081997</v>
      </c>
      <c r="Y3994">
        <v>0</v>
      </c>
      <c r="Z3994">
        <v>0</v>
      </c>
      <c r="AA3994">
        <v>2.6260040819855552</v>
      </c>
      <c r="AB3994">
        <v>0</v>
      </c>
      <c r="AC3994">
        <v>189.17402435539998</v>
      </c>
      <c r="AD3994">
        <v>0</v>
      </c>
      <c r="AE3994">
        <v>194.78732641119373</v>
      </c>
    </row>
    <row r="3995" spans="1:31" x14ac:dyDescent="0.3">
      <c r="A3995">
        <v>2581888</v>
      </c>
      <c r="B3995">
        <v>1</v>
      </c>
      <c r="C3995" t="s">
        <v>80</v>
      </c>
      <c r="D3995" t="s">
        <v>103</v>
      </c>
      <c r="E3995" t="s">
        <v>132</v>
      </c>
      <c r="F3995" t="s">
        <v>2783</v>
      </c>
      <c r="G3995" t="s">
        <v>134</v>
      </c>
      <c r="H3995" t="s">
        <v>135</v>
      </c>
      <c r="I3995" t="s">
        <v>136</v>
      </c>
      <c r="J3995" t="s">
        <v>137</v>
      </c>
      <c r="K3995" t="s">
        <v>138</v>
      </c>
      <c r="L3995" t="s">
        <v>10923</v>
      </c>
      <c r="M3995" t="s">
        <v>11016</v>
      </c>
      <c r="N3995">
        <v>0.328333333</v>
      </c>
      <c r="O3995">
        <v>0</v>
      </c>
      <c r="P3995">
        <v>17</v>
      </c>
      <c r="Q3995">
        <v>1</v>
      </c>
      <c r="R3995">
        <v>3</v>
      </c>
      <c r="S3995">
        <v>28</v>
      </c>
      <c r="T3995">
        <v>21</v>
      </c>
      <c r="U3995">
        <v>20</v>
      </c>
      <c r="V3995">
        <v>6</v>
      </c>
      <c r="W3995">
        <v>0</v>
      </c>
      <c r="X3995">
        <v>1.602944778010315</v>
      </c>
      <c r="Y3995">
        <v>0</v>
      </c>
      <c r="Z3995">
        <v>0.63994626633574991</v>
      </c>
      <c r="AA3995">
        <v>13.544332952023028</v>
      </c>
      <c r="AB3995">
        <v>33.226425489631005</v>
      </c>
      <c r="AC3995">
        <v>5093.7474544655197</v>
      </c>
      <c r="AD3995">
        <v>124.21901221889922</v>
      </c>
      <c r="AE3995">
        <v>5266.980116170419</v>
      </c>
    </row>
    <row r="3996" spans="1:31" x14ac:dyDescent="0.3">
      <c r="A3996">
        <v>2581579</v>
      </c>
      <c r="B3996">
        <v>1</v>
      </c>
      <c r="C3996" t="s">
        <v>80</v>
      </c>
      <c r="D3996" t="s">
        <v>99</v>
      </c>
      <c r="E3996" t="s">
        <v>155</v>
      </c>
      <c r="F3996" t="s">
        <v>11453</v>
      </c>
      <c r="G3996" t="s">
        <v>194</v>
      </c>
      <c r="H3996" t="s">
        <v>157</v>
      </c>
      <c r="I3996" t="s">
        <v>136</v>
      </c>
      <c r="J3996" t="s">
        <v>137</v>
      </c>
      <c r="K3996" t="s">
        <v>144</v>
      </c>
      <c r="L3996" t="s">
        <v>11454</v>
      </c>
      <c r="M3996" t="s">
        <v>11455</v>
      </c>
      <c r="N3996">
        <v>1.6472222219999999</v>
      </c>
      <c r="O3996">
        <v>0</v>
      </c>
      <c r="P3996">
        <v>215</v>
      </c>
      <c r="Q3996">
        <v>0</v>
      </c>
      <c r="R3996">
        <v>3</v>
      </c>
      <c r="S3996">
        <v>0</v>
      </c>
      <c r="T3996">
        <v>43</v>
      </c>
      <c r="U3996">
        <v>0</v>
      </c>
      <c r="V3996">
        <v>0</v>
      </c>
      <c r="W3996">
        <v>0</v>
      </c>
      <c r="X3996">
        <v>70.609149122674069</v>
      </c>
      <c r="Y3996">
        <v>0</v>
      </c>
      <c r="Z3996">
        <v>0.50143112302820336</v>
      </c>
      <c r="AA3996">
        <v>0</v>
      </c>
      <c r="AB3996">
        <v>59.747468156777643</v>
      </c>
      <c r="AC3996">
        <v>0</v>
      </c>
      <c r="AD3996">
        <v>0</v>
      </c>
      <c r="AE3996">
        <v>130.85804840247991</v>
      </c>
    </row>
    <row r="3997" spans="1:31" x14ac:dyDescent="0.3">
      <c r="A3997">
        <v>2582243</v>
      </c>
      <c r="B3997">
        <v>1</v>
      </c>
      <c r="C3997" t="s">
        <v>81</v>
      </c>
      <c r="D3997" t="s">
        <v>123</v>
      </c>
      <c r="E3997" t="s">
        <v>171</v>
      </c>
      <c r="F3997" t="s">
        <v>11456</v>
      </c>
      <c r="G3997" t="s">
        <v>202</v>
      </c>
      <c r="H3997" t="s">
        <v>157</v>
      </c>
      <c r="I3997" t="s">
        <v>136</v>
      </c>
      <c r="J3997" t="s">
        <v>137</v>
      </c>
      <c r="K3997" t="s">
        <v>138</v>
      </c>
      <c r="L3997" t="s">
        <v>11457</v>
      </c>
      <c r="M3997" t="s">
        <v>11458</v>
      </c>
      <c r="N3997">
        <v>1.0338888879999999</v>
      </c>
      <c r="O3997">
        <v>0</v>
      </c>
      <c r="P3997">
        <v>120</v>
      </c>
      <c r="Q3997">
        <v>0</v>
      </c>
      <c r="R3997">
        <v>0</v>
      </c>
      <c r="S3997">
        <v>0</v>
      </c>
      <c r="T3997">
        <v>7</v>
      </c>
      <c r="U3997">
        <v>0</v>
      </c>
      <c r="V3997">
        <v>1</v>
      </c>
      <c r="W3997">
        <v>0</v>
      </c>
      <c r="X3997">
        <v>33.783356633669484</v>
      </c>
      <c r="Y3997">
        <v>0</v>
      </c>
      <c r="Z3997">
        <v>0</v>
      </c>
      <c r="AA3997">
        <v>0</v>
      </c>
      <c r="AB3997">
        <v>10.45587842923686</v>
      </c>
      <c r="AC3997">
        <v>0</v>
      </c>
      <c r="AD3997">
        <v>22.542390480893935</v>
      </c>
      <c r="AE3997">
        <v>66.781625543800288</v>
      </c>
    </row>
    <row r="3998" spans="1:31" x14ac:dyDescent="0.3">
      <c r="A3998">
        <v>2581911</v>
      </c>
      <c r="B3998">
        <v>1</v>
      </c>
      <c r="C3998" t="s">
        <v>80</v>
      </c>
      <c r="D3998" t="s">
        <v>106</v>
      </c>
      <c r="E3998" t="s">
        <v>147</v>
      </c>
      <c r="F3998" t="s">
        <v>11459</v>
      </c>
      <c r="G3998" t="s">
        <v>134</v>
      </c>
      <c r="H3998" t="s">
        <v>135</v>
      </c>
      <c r="I3998" t="s">
        <v>136</v>
      </c>
      <c r="J3998" t="s">
        <v>137</v>
      </c>
      <c r="K3998" t="s">
        <v>138</v>
      </c>
      <c r="L3998" t="s">
        <v>11460</v>
      </c>
      <c r="M3998" t="s">
        <v>11461</v>
      </c>
      <c r="N3998">
        <v>0.35416666600000002</v>
      </c>
      <c r="O3998">
        <v>0</v>
      </c>
      <c r="P3998">
        <v>676</v>
      </c>
      <c r="Q3998">
        <v>2</v>
      </c>
      <c r="R3998">
        <v>28</v>
      </c>
      <c r="S3998">
        <v>3</v>
      </c>
      <c r="T3998">
        <v>77</v>
      </c>
      <c r="U3998">
        <v>0</v>
      </c>
      <c r="V3998">
        <v>0</v>
      </c>
      <c r="W3998">
        <v>0</v>
      </c>
      <c r="X3998">
        <v>31.01348408671053</v>
      </c>
      <c r="Y3998">
        <v>2.6572797407730597</v>
      </c>
      <c r="Z3998">
        <v>9.1112175803621529</v>
      </c>
      <c r="AA3998">
        <v>6.9773690439613532</v>
      </c>
      <c r="AB3998">
        <v>27.636868804281878</v>
      </c>
      <c r="AC3998">
        <v>0</v>
      </c>
      <c r="AD3998">
        <v>0</v>
      </c>
      <c r="AE3998">
        <v>77.396219256088969</v>
      </c>
    </row>
    <row r="3999" spans="1:31" x14ac:dyDescent="0.3">
      <c r="A3999">
        <v>2582080</v>
      </c>
      <c r="B3999">
        <v>1</v>
      </c>
      <c r="C3999" t="s">
        <v>80</v>
      </c>
      <c r="D3999" t="s">
        <v>89</v>
      </c>
      <c r="E3999" t="s">
        <v>171</v>
      </c>
      <c r="F3999" t="s">
        <v>11462</v>
      </c>
      <c r="G3999" t="s">
        <v>229</v>
      </c>
      <c r="H3999" t="s">
        <v>157</v>
      </c>
      <c r="I3999" t="s">
        <v>136</v>
      </c>
      <c r="J3999" t="s">
        <v>137</v>
      </c>
      <c r="K3999" t="s">
        <v>138</v>
      </c>
      <c r="L3999" t="s">
        <v>11463</v>
      </c>
      <c r="M3999" t="s">
        <v>11464</v>
      </c>
      <c r="N3999">
        <v>3.332777777</v>
      </c>
      <c r="O3999">
        <v>0</v>
      </c>
      <c r="P3999">
        <v>14</v>
      </c>
      <c r="Q3999">
        <v>0</v>
      </c>
      <c r="R3999">
        <v>1</v>
      </c>
      <c r="S3999">
        <v>0</v>
      </c>
      <c r="T3999">
        <v>1</v>
      </c>
      <c r="U3999">
        <v>0</v>
      </c>
      <c r="V3999">
        <v>0</v>
      </c>
      <c r="W3999">
        <v>0</v>
      </c>
      <c r="X3999">
        <v>7.8965074777282904</v>
      </c>
      <c r="Y3999">
        <v>0</v>
      </c>
      <c r="Z3999">
        <v>0.116491838287405</v>
      </c>
      <c r="AA3999">
        <v>0</v>
      </c>
      <c r="AB3999">
        <v>2.171028755770434</v>
      </c>
      <c r="AC3999">
        <v>0</v>
      </c>
      <c r="AD3999">
        <v>0</v>
      </c>
      <c r="AE3999">
        <v>10.18402807178613</v>
      </c>
    </row>
    <row r="4000" spans="1:31" x14ac:dyDescent="0.3">
      <c r="A4000">
        <v>2581725</v>
      </c>
      <c r="B4000">
        <v>1</v>
      </c>
      <c r="C4000" t="s">
        <v>80</v>
      </c>
      <c r="D4000" t="s">
        <v>98</v>
      </c>
      <c r="E4000" t="s">
        <v>166</v>
      </c>
      <c r="F4000" t="s">
        <v>11465</v>
      </c>
      <c r="G4000" t="s">
        <v>168</v>
      </c>
      <c r="H4000" t="s">
        <v>157</v>
      </c>
      <c r="I4000" t="s">
        <v>136</v>
      </c>
      <c r="J4000" t="s">
        <v>137</v>
      </c>
      <c r="K4000" t="s">
        <v>138</v>
      </c>
      <c r="L4000" t="s">
        <v>11466</v>
      </c>
      <c r="M4000" t="s">
        <v>11467</v>
      </c>
      <c r="N4000">
        <v>3.3050000000000002</v>
      </c>
      <c r="O4000">
        <v>0</v>
      </c>
      <c r="P4000">
        <v>0</v>
      </c>
      <c r="Q4000">
        <v>0</v>
      </c>
      <c r="R4000">
        <v>2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20.376078591056057</v>
      </c>
      <c r="AA4000">
        <v>0</v>
      </c>
      <c r="AB4000">
        <v>0</v>
      </c>
      <c r="AC4000">
        <v>0</v>
      </c>
      <c r="AD4000">
        <v>0</v>
      </c>
      <c r="AE4000">
        <v>20.376078591056057</v>
      </c>
    </row>
    <row r="4001" spans="1:31" x14ac:dyDescent="0.3">
      <c r="A4001">
        <v>2581410</v>
      </c>
      <c r="B4001">
        <v>1</v>
      </c>
      <c r="C4001" t="s">
        <v>81</v>
      </c>
      <c r="D4001" t="s">
        <v>112</v>
      </c>
      <c r="E4001" t="s">
        <v>184</v>
      </c>
      <c r="F4001" t="s">
        <v>11468</v>
      </c>
      <c r="G4001" t="s">
        <v>134</v>
      </c>
      <c r="H4001" t="s">
        <v>135</v>
      </c>
      <c r="I4001" t="s">
        <v>136</v>
      </c>
      <c r="J4001" t="s">
        <v>137</v>
      </c>
      <c r="K4001" t="s">
        <v>138</v>
      </c>
      <c r="L4001" t="s">
        <v>11469</v>
      </c>
      <c r="M4001" t="s">
        <v>11470</v>
      </c>
      <c r="N4001">
        <v>0.68055555499999998</v>
      </c>
      <c r="O4001">
        <v>0</v>
      </c>
      <c r="P4001">
        <v>1407</v>
      </c>
      <c r="Q4001">
        <v>0</v>
      </c>
      <c r="R4001">
        <v>12</v>
      </c>
      <c r="S4001">
        <v>1</v>
      </c>
      <c r="T4001">
        <v>91</v>
      </c>
      <c r="U4001">
        <v>0</v>
      </c>
      <c r="V4001">
        <v>0</v>
      </c>
      <c r="W4001">
        <v>0</v>
      </c>
      <c r="X4001">
        <v>175.28646313856419</v>
      </c>
      <c r="Y4001">
        <v>0</v>
      </c>
      <c r="Z4001">
        <v>1.0566364151688918</v>
      </c>
      <c r="AA4001">
        <v>16.621029542306456</v>
      </c>
      <c r="AB4001">
        <v>127.53696669787146</v>
      </c>
      <c r="AC4001">
        <v>0</v>
      </c>
      <c r="AD4001">
        <v>0</v>
      </c>
      <c r="AE4001">
        <v>320.50109579391096</v>
      </c>
    </row>
    <row r="4002" spans="1:31" x14ac:dyDescent="0.3">
      <c r="A4002">
        <v>2581811</v>
      </c>
      <c r="B4002">
        <v>1</v>
      </c>
      <c r="C4002" t="s">
        <v>81</v>
      </c>
      <c r="D4002" t="s">
        <v>114</v>
      </c>
      <c r="E4002" t="s">
        <v>147</v>
      </c>
      <c r="F4002" t="s">
        <v>11471</v>
      </c>
      <c r="G4002" t="s">
        <v>134</v>
      </c>
      <c r="H4002" t="s">
        <v>135</v>
      </c>
      <c r="I4002" t="s">
        <v>136</v>
      </c>
      <c r="J4002" t="s">
        <v>137</v>
      </c>
      <c r="K4002" t="s">
        <v>138</v>
      </c>
      <c r="L4002" t="s">
        <v>11472</v>
      </c>
      <c r="M4002" t="s">
        <v>11473</v>
      </c>
      <c r="N4002">
        <v>0.79305555500000002</v>
      </c>
      <c r="O4002">
        <v>7</v>
      </c>
      <c r="P4002">
        <v>736</v>
      </c>
      <c r="Q4002">
        <v>0</v>
      </c>
      <c r="R4002">
        <v>1</v>
      </c>
      <c r="S4002">
        <v>1</v>
      </c>
      <c r="T4002">
        <v>39</v>
      </c>
      <c r="U4002">
        <v>0</v>
      </c>
      <c r="V4002">
        <v>0</v>
      </c>
      <c r="W4002">
        <v>1.1589503351999999</v>
      </c>
      <c r="X4002">
        <v>63.50987652215661</v>
      </c>
      <c r="Y4002">
        <v>0</v>
      </c>
      <c r="Z4002">
        <v>8.4440886920666647E-2</v>
      </c>
      <c r="AA4002">
        <v>1.695955931711111</v>
      </c>
      <c r="AB4002">
        <v>15.109326835357814</v>
      </c>
      <c r="AC4002">
        <v>0</v>
      </c>
      <c r="AD4002">
        <v>0</v>
      </c>
      <c r="AE4002">
        <v>81.558550511346198</v>
      </c>
    </row>
    <row r="4003" spans="1:31" x14ac:dyDescent="0.3">
      <c r="A4003">
        <v>2581516</v>
      </c>
      <c r="B4003">
        <v>1</v>
      </c>
      <c r="C4003" t="s">
        <v>80</v>
      </c>
      <c r="D4003" t="s">
        <v>104</v>
      </c>
      <c r="E4003" t="s">
        <v>184</v>
      </c>
      <c r="F4003" t="s">
        <v>11474</v>
      </c>
      <c r="G4003" t="s">
        <v>134</v>
      </c>
      <c r="H4003" t="s">
        <v>135</v>
      </c>
      <c r="I4003" t="s">
        <v>136</v>
      </c>
      <c r="J4003" t="s">
        <v>137</v>
      </c>
      <c r="K4003" t="s">
        <v>138</v>
      </c>
      <c r="L4003" t="s">
        <v>11475</v>
      </c>
      <c r="M4003" t="s">
        <v>11476</v>
      </c>
      <c r="N4003">
        <v>0.37388888799999997</v>
      </c>
      <c r="O4003">
        <v>5</v>
      </c>
      <c r="P4003">
        <v>0</v>
      </c>
      <c r="Q4003">
        <v>17</v>
      </c>
      <c r="R4003">
        <v>0</v>
      </c>
      <c r="S4003">
        <v>15</v>
      </c>
      <c r="T4003">
        <v>0</v>
      </c>
      <c r="U4003">
        <v>1</v>
      </c>
      <c r="V4003">
        <v>0</v>
      </c>
      <c r="W4003">
        <v>0.54640016430287008</v>
      </c>
      <c r="X4003">
        <v>0</v>
      </c>
      <c r="Y4003">
        <v>3.9323614751579474</v>
      </c>
      <c r="Z4003">
        <v>0</v>
      </c>
      <c r="AA4003">
        <v>35.423254387943466</v>
      </c>
      <c r="AB4003">
        <v>0</v>
      </c>
      <c r="AC4003">
        <v>8.8096619612126688</v>
      </c>
      <c r="AD4003">
        <v>0</v>
      </c>
      <c r="AE4003">
        <v>48.711677988616955</v>
      </c>
    </row>
    <row r="4004" spans="1:31" x14ac:dyDescent="0.3">
      <c r="A4004">
        <v>2582203</v>
      </c>
      <c r="B4004">
        <v>1</v>
      </c>
      <c r="C4004" t="s">
        <v>81</v>
      </c>
      <c r="D4004" t="s">
        <v>115</v>
      </c>
      <c r="E4004" t="s">
        <v>184</v>
      </c>
      <c r="F4004" t="s">
        <v>11477</v>
      </c>
      <c r="G4004" t="s">
        <v>149</v>
      </c>
      <c r="H4004" t="s">
        <v>135</v>
      </c>
      <c r="I4004" t="s">
        <v>136</v>
      </c>
      <c r="J4004" t="s">
        <v>137</v>
      </c>
      <c r="K4004" t="s">
        <v>138</v>
      </c>
      <c r="L4004" t="s">
        <v>11478</v>
      </c>
      <c r="M4004" t="s">
        <v>11479</v>
      </c>
      <c r="N4004">
        <v>1.0108333329999999</v>
      </c>
      <c r="O4004">
        <v>0</v>
      </c>
      <c r="P4004">
        <v>312</v>
      </c>
      <c r="Q4004">
        <v>0</v>
      </c>
      <c r="R4004">
        <v>0</v>
      </c>
      <c r="S4004">
        <v>0</v>
      </c>
      <c r="T4004">
        <v>44</v>
      </c>
      <c r="U4004">
        <v>0</v>
      </c>
      <c r="V4004">
        <v>0</v>
      </c>
      <c r="W4004">
        <v>0</v>
      </c>
      <c r="X4004">
        <v>27.921860746012729</v>
      </c>
      <c r="Y4004">
        <v>0</v>
      </c>
      <c r="Z4004">
        <v>0</v>
      </c>
      <c r="AA4004">
        <v>0</v>
      </c>
      <c r="AB4004">
        <v>8.2513314480366891</v>
      </c>
      <c r="AC4004">
        <v>0</v>
      </c>
      <c r="AD4004">
        <v>0</v>
      </c>
      <c r="AE4004">
        <v>36.17319219404942</v>
      </c>
    </row>
    <row r="4005" spans="1:31" x14ac:dyDescent="0.3">
      <c r="A4005">
        <v>2581871</v>
      </c>
      <c r="B4005">
        <v>1</v>
      </c>
      <c r="C4005" t="s">
        <v>80</v>
      </c>
      <c r="D4005" t="s">
        <v>107</v>
      </c>
      <c r="E4005" t="s">
        <v>171</v>
      </c>
      <c r="F4005" t="s">
        <v>11480</v>
      </c>
      <c r="G4005" t="s">
        <v>202</v>
      </c>
      <c r="H4005" t="s">
        <v>157</v>
      </c>
      <c r="I4005" t="s">
        <v>136</v>
      </c>
      <c r="J4005" t="s">
        <v>137</v>
      </c>
      <c r="K4005" t="s">
        <v>138</v>
      </c>
      <c r="L4005" t="s">
        <v>11481</v>
      </c>
      <c r="M4005" t="s">
        <v>11482</v>
      </c>
      <c r="N4005">
        <v>0.81944444400000005</v>
      </c>
      <c r="O4005">
        <v>0</v>
      </c>
      <c r="P4005">
        <v>19</v>
      </c>
      <c r="Q4005">
        <v>0</v>
      </c>
      <c r="R4005">
        <v>0</v>
      </c>
      <c r="S4005">
        <v>0</v>
      </c>
      <c r="T4005">
        <v>10</v>
      </c>
      <c r="U4005">
        <v>0</v>
      </c>
      <c r="V4005">
        <v>0</v>
      </c>
      <c r="W4005">
        <v>0</v>
      </c>
      <c r="X4005">
        <v>2.9935860100554397</v>
      </c>
      <c r="Y4005">
        <v>0</v>
      </c>
      <c r="Z4005">
        <v>0</v>
      </c>
      <c r="AA4005">
        <v>0</v>
      </c>
      <c r="AB4005">
        <v>10.058425114154055</v>
      </c>
      <c r="AC4005">
        <v>0</v>
      </c>
      <c r="AD4005">
        <v>0</v>
      </c>
      <c r="AE4005">
        <v>13.052011124209494</v>
      </c>
    </row>
    <row r="4006" spans="1:31" x14ac:dyDescent="0.3">
      <c r="A4006">
        <v>2582306</v>
      </c>
      <c r="B4006">
        <v>1</v>
      </c>
      <c r="C4006" t="s">
        <v>80</v>
      </c>
      <c r="D4006" t="s">
        <v>82</v>
      </c>
      <c r="E4006" t="s">
        <v>141</v>
      </c>
      <c r="F4006" t="s">
        <v>11483</v>
      </c>
      <c r="G4006" t="s">
        <v>134</v>
      </c>
      <c r="H4006" t="s">
        <v>135</v>
      </c>
      <c r="I4006" t="s">
        <v>136</v>
      </c>
      <c r="J4006" t="s">
        <v>137</v>
      </c>
      <c r="K4006" t="s">
        <v>138</v>
      </c>
      <c r="L4006" t="s">
        <v>11484</v>
      </c>
      <c r="M4006" t="s">
        <v>11485</v>
      </c>
      <c r="N4006">
        <v>1.4980555550000001</v>
      </c>
      <c r="O4006">
        <v>0</v>
      </c>
      <c r="P4006">
        <v>3068</v>
      </c>
      <c r="Q4006">
        <v>0</v>
      </c>
      <c r="R4006">
        <v>0</v>
      </c>
      <c r="S4006">
        <v>1</v>
      </c>
      <c r="T4006">
        <v>480</v>
      </c>
      <c r="U4006">
        <v>0</v>
      </c>
      <c r="V4006">
        <v>1</v>
      </c>
      <c r="W4006">
        <v>0</v>
      </c>
      <c r="X4006">
        <v>1000.985146259763</v>
      </c>
      <c r="Y4006">
        <v>0</v>
      </c>
      <c r="Z4006">
        <v>0</v>
      </c>
      <c r="AA4006">
        <v>98.953881183199343</v>
      </c>
      <c r="AB4006">
        <v>510.06284249756914</v>
      </c>
      <c r="AC4006">
        <v>0</v>
      </c>
      <c r="AD4006">
        <v>16.505657295514872</v>
      </c>
      <c r="AE4006">
        <v>1626.5075272360464</v>
      </c>
    </row>
    <row r="4007" spans="1:31" x14ac:dyDescent="0.3">
      <c r="A4007">
        <v>2581765</v>
      </c>
      <c r="B4007">
        <v>1</v>
      </c>
      <c r="C4007" t="s">
        <v>80</v>
      </c>
      <c r="D4007" t="s">
        <v>101</v>
      </c>
      <c r="E4007" t="s">
        <v>175</v>
      </c>
      <c r="F4007" t="s">
        <v>11486</v>
      </c>
      <c r="G4007" t="s">
        <v>202</v>
      </c>
      <c r="H4007" t="s">
        <v>157</v>
      </c>
      <c r="I4007" t="s">
        <v>136</v>
      </c>
      <c r="J4007" t="s">
        <v>137</v>
      </c>
      <c r="K4007" t="s">
        <v>138</v>
      </c>
      <c r="L4007" t="s">
        <v>11487</v>
      </c>
      <c r="M4007" t="s">
        <v>11488</v>
      </c>
      <c r="N4007">
        <v>1.335</v>
      </c>
      <c r="O4007">
        <v>0</v>
      </c>
      <c r="P4007">
        <v>28</v>
      </c>
      <c r="Q4007">
        <v>0</v>
      </c>
      <c r="R4007">
        <v>0</v>
      </c>
      <c r="S4007">
        <v>0</v>
      </c>
      <c r="T4007">
        <v>7</v>
      </c>
      <c r="U4007">
        <v>0</v>
      </c>
      <c r="V4007">
        <v>0</v>
      </c>
      <c r="W4007">
        <v>0</v>
      </c>
      <c r="X4007">
        <v>4.8704991705064806</v>
      </c>
      <c r="Y4007">
        <v>0</v>
      </c>
      <c r="Z4007">
        <v>0</v>
      </c>
      <c r="AA4007">
        <v>0</v>
      </c>
      <c r="AB4007">
        <v>8.8942920671830787</v>
      </c>
      <c r="AC4007">
        <v>0</v>
      </c>
      <c r="AD4007">
        <v>0</v>
      </c>
      <c r="AE4007">
        <v>13.764791237689559</v>
      </c>
    </row>
    <row r="4008" spans="1:31" x14ac:dyDescent="0.3">
      <c r="A4008">
        <v>2581619</v>
      </c>
      <c r="B4008">
        <v>1</v>
      </c>
      <c r="C4008" t="s">
        <v>80</v>
      </c>
      <c r="D4008" t="s">
        <v>107</v>
      </c>
      <c r="E4008" t="s">
        <v>141</v>
      </c>
      <c r="F4008" t="s">
        <v>4117</v>
      </c>
      <c r="G4008" t="s">
        <v>301</v>
      </c>
      <c r="H4008" t="s">
        <v>135</v>
      </c>
      <c r="I4008" t="s">
        <v>136</v>
      </c>
      <c r="J4008" t="s">
        <v>137</v>
      </c>
      <c r="K4008" t="s">
        <v>144</v>
      </c>
      <c r="L4008" t="s">
        <v>11489</v>
      </c>
      <c r="M4008" t="s">
        <v>11490</v>
      </c>
      <c r="N4008">
        <v>6.0677777769999999</v>
      </c>
      <c r="O4008">
        <v>15</v>
      </c>
      <c r="P4008">
        <v>9241</v>
      </c>
      <c r="Q4008">
        <v>22</v>
      </c>
      <c r="R4008">
        <v>85</v>
      </c>
      <c r="S4008">
        <v>29</v>
      </c>
      <c r="T4008">
        <v>603</v>
      </c>
      <c r="U4008">
        <v>0</v>
      </c>
      <c r="V4008">
        <v>11</v>
      </c>
      <c r="W4008">
        <v>1433.3414102727236</v>
      </c>
      <c r="X4008">
        <v>8408.7414056461439</v>
      </c>
      <c r="Y4008">
        <v>82.093533921263855</v>
      </c>
      <c r="Z4008">
        <v>404.00901885428931</v>
      </c>
      <c r="AA4008">
        <v>3026.6885899550994</v>
      </c>
      <c r="AB4008">
        <v>5184.9981293600486</v>
      </c>
      <c r="AC4008">
        <v>0</v>
      </c>
      <c r="AD4008">
        <v>431.23327537773895</v>
      </c>
      <c r="AE4008">
        <v>18971.105363387309</v>
      </c>
    </row>
    <row r="4009" spans="1:31" x14ac:dyDescent="0.3">
      <c r="A4009">
        <v>2581971</v>
      </c>
      <c r="B4009">
        <v>1</v>
      </c>
      <c r="C4009" t="s">
        <v>80</v>
      </c>
      <c r="D4009" t="s">
        <v>104</v>
      </c>
      <c r="E4009" t="s">
        <v>141</v>
      </c>
      <c r="F4009" t="s">
        <v>11491</v>
      </c>
      <c r="G4009" t="s">
        <v>134</v>
      </c>
      <c r="H4009" t="s">
        <v>135</v>
      </c>
      <c r="I4009" t="s">
        <v>136</v>
      </c>
      <c r="J4009" t="s">
        <v>137</v>
      </c>
      <c r="K4009" t="s">
        <v>138</v>
      </c>
      <c r="L4009" t="s">
        <v>11492</v>
      </c>
      <c r="M4009" t="s">
        <v>11493</v>
      </c>
      <c r="N4009">
        <v>0.87111111100000005</v>
      </c>
      <c r="O4009">
        <v>155</v>
      </c>
      <c r="P4009">
        <v>9853</v>
      </c>
      <c r="Q4009">
        <v>248</v>
      </c>
      <c r="R4009">
        <v>427</v>
      </c>
      <c r="S4009">
        <v>106</v>
      </c>
      <c r="T4009">
        <v>1369</v>
      </c>
      <c r="U4009">
        <v>13</v>
      </c>
      <c r="V4009">
        <v>2</v>
      </c>
      <c r="W4009">
        <v>96.497175665141327</v>
      </c>
      <c r="X4009">
        <v>1739.7585810243188</v>
      </c>
      <c r="Y4009">
        <v>318.13261660618758</v>
      </c>
      <c r="Z4009">
        <v>199.37001658155583</v>
      </c>
      <c r="AA4009">
        <v>411.96963416677744</v>
      </c>
      <c r="AB4009">
        <v>920.09498142213852</v>
      </c>
      <c r="AC4009">
        <v>1843.2812783893498</v>
      </c>
      <c r="AD4009">
        <v>3.3662811367475198</v>
      </c>
      <c r="AE4009">
        <v>5532.4705649922171</v>
      </c>
    </row>
    <row r="4010" spans="1:31" x14ac:dyDescent="0.3">
      <c r="A4010">
        <v>2581805</v>
      </c>
      <c r="B4010">
        <v>1</v>
      </c>
      <c r="C4010" t="s">
        <v>81</v>
      </c>
      <c r="D4010" t="s">
        <v>126</v>
      </c>
      <c r="E4010" t="s">
        <v>166</v>
      </c>
      <c r="F4010" t="s">
        <v>11494</v>
      </c>
      <c r="G4010" t="s">
        <v>168</v>
      </c>
      <c r="H4010" t="s">
        <v>157</v>
      </c>
      <c r="I4010" t="s">
        <v>136</v>
      </c>
      <c r="J4010" t="s">
        <v>137</v>
      </c>
      <c r="K4010" t="s">
        <v>138</v>
      </c>
      <c r="L4010" t="s">
        <v>11495</v>
      </c>
      <c r="M4010" t="s">
        <v>11496</v>
      </c>
      <c r="N4010">
        <v>2.448611111</v>
      </c>
      <c r="O4010">
        <v>0</v>
      </c>
      <c r="P4010">
        <v>1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7.7403615118574992E-2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7.7403615118574992E-2</v>
      </c>
    </row>
    <row r="4011" spans="1:31" x14ac:dyDescent="0.3">
      <c r="A4011">
        <v>2582326</v>
      </c>
      <c r="B4011">
        <v>1</v>
      </c>
      <c r="C4011" t="s">
        <v>80</v>
      </c>
      <c r="D4011" t="s">
        <v>101</v>
      </c>
      <c r="E4011" t="s">
        <v>171</v>
      </c>
      <c r="F4011" t="s">
        <v>11497</v>
      </c>
      <c r="G4011" t="s">
        <v>202</v>
      </c>
      <c r="H4011" t="s">
        <v>157</v>
      </c>
      <c r="I4011" t="s">
        <v>136</v>
      </c>
      <c r="J4011" t="s">
        <v>137</v>
      </c>
      <c r="K4011" t="s">
        <v>138</v>
      </c>
      <c r="L4011" t="s">
        <v>11498</v>
      </c>
      <c r="M4011" t="s">
        <v>11499</v>
      </c>
      <c r="N4011">
        <v>0.82666666600000005</v>
      </c>
      <c r="O4011">
        <v>0</v>
      </c>
      <c r="P4011">
        <v>63</v>
      </c>
      <c r="Q4011">
        <v>0</v>
      </c>
      <c r="R4011">
        <v>0</v>
      </c>
      <c r="S4011">
        <v>0</v>
      </c>
      <c r="T4011">
        <v>2</v>
      </c>
      <c r="U4011">
        <v>0</v>
      </c>
      <c r="V4011">
        <v>0</v>
      </c>
      <c r="W4011">
        <v>0</v>
      </c>
      <c r="X4011">
        <v>7.5837116271998957</v>
      </c>
      <c r="Y4011">
        <v>0</v>
      </c>
      <c r="Z4011">
        <v>0</v>
      </c>
      <c r="AA4011">
        <v>0</v>
      </c>
      <c r="AB4011">
        <v>0.94302677890647046</v>
      </c>
      <c r="AC4011">
        <v>0</v>
      </c>
      <c r="AD4011">
        <v>0</v>
      </c>
      <c r="AE4011">
        <v>8.5267384061063662</v>
      </c>
    </row>
    <row r="4012" spans="1:31" x14ac:dyDescent="0.3">
      <c r="A4012">
        <v>2581977</v>
      </c>
      <c r="B4012">
        <v>1</v>
      </c>
      <c r="C4012" t="s">
        <v>81</v>
      </c>
      <c r="D4012" t="s">
        <v>115</v>
      </c>
      <c r="E4012" t="s">
        <v>171</v>
      </c>
      <c r="F4012" t="s">
        <v>11500</v>
      </c>
      <c r="G4012" t="s">
        <v>190</v>
      </c>
      <c r="H4012" t="s">
        <v>157</v>
      </c>
      <c r="I4012" t="s">
        <v>136</v>
      </c>
      <c r="J4012" t="s">
        <v>137</v>
      </c>
      <c r="K4012" t="s">
        <v>138</v>
      </c>
      <c r="L4012" t="s">
        <v>11501</v>
      </c>
      <c r="M4012" t="s">
        <v>11502</v>
      </c>
      <c r="N4012">
        <v>2.8938888880000002</v>
      </c>
      <c r="O4012">
        <v>0</v>
      </c>
      <c r="P4012">
        <v>19</v>
      </c>
      <c r="Q4012">
        <v>0</v>
      </c>
      <c r="R4012">
        <v>2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5.8509391730972942</v>
      </c>
      <c r="Y4012">
        <v>0</v>
      </c>
      <c r="Z4012">
        <v>1.1553708841358135</v>
      </c>
      <c r="AA4012">
        <v>0</v>
      </c>
      <c r="AB4012">
        <v>0</v>
      </c>
      <c r="AC4012">
        <v>0</v>
      </c>
      <c r="AD4012">
        <v>0</v>
      </c>
      <c r="AE4012">
        <v>7.0063100572331081</v>
      </c>
    </row>
    <row r="4013" spans="1:31" x14ac:dyDescent="0.3">
      <c r="A4013">
        <v>2581456</v>
      </c>
      <c r="B4013">
        <v>1</v>
      </c>
      <c r="C4013" t="s">
        <v>80</v>
      </c>
      <c r="D4013" t="s">
        <v>105</v>
      </c>
      <c r="E4013" t="s">
        <v>147</v>
      </c>
      <c r="F4013" t="s">
        <v>11503</v>
      </c>
      <c r="G4013" t="s">
        <v>301</v>
      </c>
      <c r="H4013" t="s">
        <v>135</v>
      </c>
      <c r="I4013" t="s">
        <v>136</v>
      </c>
      <c r="J4013" t="s">
        <v>137</v>
      </c>
      <c r="K4013" t="s">
        <v>144</v>
      </c>
      <c r="L4013" t="s">
        <v>11504</v>
      </c>
      <c r="M4013" t="s">
        <v>11505</v>
      </c>
      <c r="N4013">
        <v>4.3441666659999996</v>
      </c>
      <c r="O4013">
        <v>1</v>
      </c>
      <c r="P4013">
        <v>1024</v>
      </c>
      <c r="Q4013">
        <v>4</v>
      </c>
      <c r="R4013">
        <v>119</v>
      </c>
      <c r="S4013">
        <v>18</v>
      </c>
      <c r="T4013">
        <v>101</v>
      </c>
      <c r="U4013">
        <v>4</v>
      </c>
      <c r="V4013">
        <v>0</v>
      </c>
      <c r="W4013">
        <v>3.7908704729117497</v>
      </c>
      <c r="X4013">
        <v>825.52465187362577</v>
      </c>
      <c r="Y4013">
        <v>26.980415346584582</v>
      </c>
      <c r="Z4013">
        <v>214.9206165837505</v>
      </c>
      <c r="AA4013">
        <v>518.06413206236118</v>
      </c>
      <c r="AB4013">
        <v>408.26395156891687</v>
      </c>
      <c r="AC4013">
        <v>1065.3431252518858</v>
      </c>
      <c r="AD4013">
        <v>0</v>
      </c>
      <c r="AE4013">
        <v>3062.8877631600362</v>
      </c>
    </row>
    <row r="4014" spans="1:31" x14ac:dyDescent="0.3">
      <c r="A4014">
        <v>2581599</v>
      </c>
      <c r="B4014">
        <v>1</v>
      </c>
      <c r="C4014" t="s">
        <v>80</v>
      </c>
      <c r="D4014" t="s">
        <v>92</v>
      </c>
      <c r="E4014" t="s">
        <v>184</v>
      </c>
      <c r="F4014" t="s">
        <v>501</v>
      </c>
      <c r="G4014" t="s">
        <v>301</v>
      </c>
      <c r="H4014" t="s">
        <v>135</v>
      </c>
      <c r="I4014" t="s">
        <v>136</v>
      </c>
      <c r="J4014" t="s">
        <v>137</v>
      </c>
      <c r="K4014" t="s">
        <v>144</v>
      </c>
      <c r="L4014" t="s">
        <v>11506</v>
      </c>
      <c r="M4014" t="s">
        <v>11507</v>
      </c>
      <c r="N4014">
        <v>7.426666666</v>
      </c>
      <c r="O4014">
        <v>0</v>
      </c>
      <c r="P4014">
        <v>17</v>
      </c>
      <c r="Q4014">
        <v>0</v>
      </c>
      <c r="R4014">
        <v>1</v>
      </c>
      <c r="S4014">
        <v>0</v>
      </c>
      <c r="T4014">
        <v>10</v>
      </c>
      <c r="U4014">
        <v>0</v>
      </c>
      <c r="V4014">
        <v>0</v>
      </c>
      <c r="W4014">
        <v>0</v>
      </c>
      <c r="X4014">
        <v>23.18916245984855</v>
      </c>
      <c r="Y4014">
        <v>0</v>
      </c>
      <c r="Z4014">
        <v>1.340609141306615</v>
      </c>
      <c r="AA4014">
        <v>0</v>
      </c>
      <c r="AB4014">
        <v>83.03669652050462</v>
      </c>
      <c r="AC4014">
        <v>0</v>
      </c>
      <c r="AD4014">
        <v>0</v>
      </c>
      <c r="AE4014">
        <v>107.56646812165978</v>
      </c>
    </row>
    <row r="4015" spans="1:31" x14ac:dyDescent="0.3">
      <c r="A4015">
        <v>2581393</v>
      </c>
      <c r="B4015">
        <v>1</v>
      </c>
      <c r="C4015" t="s">
        <v>81</v>
      </c>
      <c r="D4015" t="s">
        <v>127</v>
      </c>
      <c r="E4015" t="s">
        <v>184</v>
      </c>
      <c r="F4015" t="s">
        <v>11508</v>
      </c>
      <c r="G4015" t="s">
        <v>149</v>
      </c>
      <c r="H4015" t="s">
        <v>135</v>
      </c>
      <c r="I4015" t="s">
        <v>136</v>
      </c>
      <c r="J4015" t="s">
        <v>137</v>
      </c>
      <c r="K4015" t="s">
        <v>138</v>
      </c>
      <c r="L4015" t="s">
        <v>11509</v>
      </c>
      <c r="M4015" t="s">
        <v>11510</v>
      </c>
      <c r="N4015">
        <v>2.1425000000000001</v>
      </c>
      <c r="O4015">
        <v>0</v>
      </c>
      <c r="P4015">
        <v>176</v>
      </c>
      <c r="Q4015">
        <v>0</v>
      </c>
      <c r="R4015">
        <v>23</v>
      </c>
      <c r="S4015">
        <v>0</v>
      </c>
      <c r="T4015">
        <v>23</v>
      </c>
      <c r="U4015">
        <v>0</v>
      </c>
      <c r="V4015">
        <v>0</v>
      </c>
      <c r="W4015">
        <v>0</v>
      </c>
      <c r="X4015">
        <v>72.591276632072535</v>
      </c>
      <c r="Y4015">
        <v>0</v>
      </c>
      <c r="Z4015">
        <v>34.205147848322085</v>
      </c>
      <c r="AA4015">
        <v>0</v>
      </c>
      <c r="AB4015">
        <v>19.664833072059007</v>
      </c>
      <c r="AC4015">
        <v>0</v>
      </c>
      <c r="AD4015">
        <v>0</v>
      </c>
      <c r="AE4015">
        <v>126.46125755245363</v>
      </c>
    </row>
    <row r="4016" spans="1:31" x14ac:dyDescent="0.3">
      <c r="A4016">
        <v>2582140</v>
      </c>
      <c r="B4016">
        <v>1</v>
      </c>
      <c r="C4016" t="s">
        <v>81</v>
      </c>
      <c r="D4016" t="s">
        <v>120</v>
      </c>
      <c r="E4016" t="s">
        <v>147</v>
      </c>
      <c r="F4016" t="s">
        <v>9279</v>
      </c>
      <c r="G4016" t="s">
        <v>134</v>
      </c>
      <c r="H4016" t="s">
        <v>135</v>
      </c>
      <c r="I4016" t="s">
        <v>136</v>
      </c>
      <c r="J4016" t="s">
        <v>137</v>
      </c>
      <c r="K4016" t="s">
        <v>138</v>
      </c>
      <c r="L4016" t="s">
        <v>11511</v>
      </c>
      <c r="M4016" t="s">
        <v>11512</v>
      </c>
      <c r="N4016">
        <v>0.44416666599999999</v>
      </c>
      <c r="O4016">
        <v>0</v>
      </c>
      <c r="P4016">
        <v>0</v>
      </c>
      <c r="Q4016">
        <v>51</v>
      </c>
      <c r="R4016">
        <v>1</v>
      </c>
      <c r="S4016">
        <v>4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75.680509929570604</v>
      </c>
      <c r="Z4016">
        <v>0.58132833849570997</v>
      </c>
      <c r="AA4016">
        <v>7.4969671967348814</v>
      </c>
      <c r="AB4016">
        <v>0</v>
      </c>
      <c r="AC4016">
        <v>0</v>
      </c>
      <c r="AD4016">
        <v>0</v>
      </c>
      <c r="AE4016">
        <v>83.758805464801199</v>
      </c>
    </row>
    <row r="4017" spans="1:31" x14ac:dyDescent="0.3">
      <c r="A4017">
        <v>2581991</v>
      </c>
      <c r="B4017">
        <v>1</v>
      </c>
      <c r="C4017" t="s">
        <v>81</v>
      </c>
      <c r="D4017" t="s">
        <v>123</v>
      </c>
      <c r="E4017" t="s">
        <v>141</v>
      </c>
      <c r="F4017" t="s">
        <v>6948</v>
      </c>
      <c r="G4017" t="s">
        <v>134</v>
      </c>
      <c r="H4017" t="s">
        <v>135</v>
      </c>
      <c r="I4017" t="s">
        <v>136</v>
      </c>
      <c r="J4017" t="s">
        <v>137</v>
      </c>
      <c r="K4017" t="s">
        <v>138</v>
      </c>
      <c r="L4017" t="s">
        <v>11513</v>
      </c>
      <c r="M4017" t="s">
        <v>11514</v>
      </c>
      <c r="N4017">
        <v>1.8858333329999999</v>
      </c>
      <c r="O4017">
        <v>8</v>
      </c>
      <c r="P4017">
        <v>2</v>
      </c>
      <c r="Q4017">
        <v>180</v>
      </c>
      <c r="R4017">
        <v>1</v>
      </c>
      <c r="S4017">
        <v>37</v>
      </c>
      <c r="T4017">
        <v>0</v>
      </c>
      <c r="U4017">
        <v>0</v>
      </c>
      <c r="V4017">
        <v>0</v>
      </c>
      <c r="W4017">
        <v>10.0127516514976</v>
      </c>
      <c r="X4017">
        <v>2.5896845147304597</v>
      </c>
      <c r="Y4017">
        <v>252.21355237000802</v>
      </c>
      <c r="Z4017">
        <v>0</v>
      </c>
      <c r="AA4017">
        <v>57.337576320801276</v>
      </c>
      <c r="AB4017">
        <v>0</v>
      </c>
      <c r="AC4017">
        <v>0</v>
      </c>
      <c r="AD4017">
        <v>0</v>
      </c>
      <c r="AE4017">
        <v>322.1535648570374</v>
      </c>
    </row>
    <row r="4018" spans="1:31" x14ac:dyDescent="0.3">
      <c r="A4018">
        <v>2581350</v>
      </c>
      <c r="B4018">
        <v>1</v>
      </c>
      <c r="C4018" t="s">
        <v>81</v>
      </c>
      <c r="D4018" t="s">
        <v>128</v>
      </c>
      <c r="E4018" t="s">
        <v>147</v>
      </c>
      <c r="F4018" t="s">
        <v>11515</v>
      </c>
      <c r="G4018" t="s">
        <v>134</v>
      </c>
      <c r="H4018" t="s">
        <v>135</v>
      </c>
      <c r="I4018" t="s">
        <v>136</v>
      </c>
      <c r="J4018" t="s">
        <v>137</v>
      </c>
      <c r="K4018" t="s">
        <v>138</v>
      </c>
      <c r="L4018" t="s">
        <v>11516</v>
      </c>
      <c r="M4018" t="s">
        <v>11517</v>
      </c>
      <c r="N4018">
        <v>1.1902777769999999</v>
      </c>
      <c r="O4018">
        <v>0</v>
      </c>
      <c r="P4018">
        <v>157</v>
      </c>
      <c r="Q4018">
        <v>0</v>
      </c>
      <c r="R4018">
        <v>1</v>
      </c>
      <c r="S4018">
        <v>0</v>
      </c>
      <c r="T4018">
        <v>27</v>
      </c>
      <c r="U4018">
        <v>0</v>
      </c>
      <c r="V4018">
        <v>0</v>
      </c>
      <c r="W4018">
        <v>0</v>
      </c>
      <c r="X4018">
        <v>32.527518622841768</v>
      </c>
      <c r="Y4018">
        <v>0</v>
      </c>
      <c r="Z4018">
        <v>2.9178087960312505E-2</v>
      </c>
      <c r="AA4018">
        <v>0</v>
      </c>
      <c r="AB4018">
        <v>23.155018598969328</v>
      </c>
      <c r="AC4018">
        <v>0</v>
      </c>
      <c r="AD4018">
        <v>0</v>
      </c>
      <c r="AE4018">
        <v>55.711715309771407</v>
      </c>
    </row>
    <row r="4019" spans="1:31" x14ac:dyDescent="0.3">
      <c r="A4019">
        <v>2582283</v>
      </c>
      <c r="B4019">
        <v>1</v>
      </c>
      <c r="C4019" t="s">
        <v>80</v>
      </c>
      <c r="D4019" t="s">
        <v>98</v>
      </c>
      <c r="E4019" t="s">
        <v>184</v>
      </c>
      <c r="F4019" t="s">
        <v>8444</v>
      </c>
      <c r="G4019" t="s">
        <v>149</v>
      </c>
      <c r="H4019" t="s">
        <v>135</v>
      </c>
      <c r="I4019" t="s">
        <v>136</v>
      </c>
      <c r="J4019" t="s">
        <v>137</v>
      </c>
      <c r="K4019" t="s">
        <v>138</v>
      </c>
      <c r="L4019" t="s">
        <v>11518</v>
      </c>
      <c r="M4019" t="s">
        <v>11519</v>
      </c>
      <c r="N4019">
        <v>6.4497222220000001</v>
      </c>
      <c r="O4019">
        <v>0</v>
      </c>
      <c r="P4019">
        <v>228</v>
      </c>
      <c r="Q4019">
        <v>0</v>
      </c>
      <c r="R4019">
        <v>52</v>
      </c>
      <c r="S4019">
        <v>0</v>
      </c>
      <c r="T4019">
        <v>42</v>
      </c>
      <c r="U4019">
        <v>0</v>
      </c>
      <c r="V4019">
        <v>0</v>
      </c>
      <c r="W4019">
        <v>0</v>
      </c>
      <c r="X4019">
        <v>214.18428621690273</v>
      </c>
      <c r="Y4019">
        <v>0</v>
      </c>
      <c r="Z4019">
        <v>193.42042345706886</v>
      </c>
      <c r="AA4019">
        <v>0</v>
      </c>
      <c r="AB4019">
        <v>162.69300959638244</v>
      </c>
      <c r="AC4019">
        <v>0</v>
      </c>
      <c r="AD4019">
        <v>0</v>
      </c>
      <c r="AE4019">
        <v>570.29771927035404</v>
      </c>
    </row>
    <row r="4020" spans="1:31" x14ac:dyDescent="0.3">
      <c r="A4020">
        <v>2581651</v>
      </c>
      <c r="B4020">
        <v>1</v>
      </c>
      <c r="C4020" t="s">
        <v>80</v>
      </c>
      <c r="D4020" t="s">
        <v>110</v>
      </c>
      <c r="E4020" t="s">
        <v>175</v>
      </c>
      <c r="F4020" t="s">
        <v>11520</v>
      </c>
      <c r="G4020" t="s">
        <v>213</v>
      </c>
      <c r="H4020" t="s">
        <v>157</v>
      </c>
      <c r="I4020" t="s">
        <v>136</v>
      </c>
      <c r="J4020" t="s">
        <v>137</v>
      </c>
      <c r="K4020" t="s">
        <v>138</v>
      </c>
      <c r="L4020" t="s">
        <v>11521</v>
      </c>
      <c r="M4020" t="s">
        <v>11522</v>
      </c>
      <c r="N4020">
        <v>0.86722222199999999</v>
      </c>
      <c r="O4020">
        <v>0</v>
      </c>
      <c r="P4020">
        <v>101</v>
      </c>
      <c r="Q4020">
        <v>0</v>
      </c>
      <c r="R4020">
        <v>0</v>
      </c>
      <c r="S4020">
        <v>0</v>
      </c>
      <c r="T4020">
        <v>4</v>
      </c>
      <c r="U4020">
        <v>0</v>
      </c>
      <c r="V4020">
        <v>0</v>
      </c>
      <c r="W4020">
        <v>0</v>
      </c>
      <c r="X4020">
        <v>29.486250494557595</v>
      </c>
      <c r="Y4020">
        <v>0</v>
      </c>
      <c r="Z4020">
        <v>0</v>
      </c>
      <c r="AA4020">
        <v>0</v>
      </c>
      <c r="AB4020">
        <v>1.4500160258385084</v>
      </c>
      <c r="AC4020">
        <v>0</v>
      </c>
      <c r="AD4020">
        <v>0</v>
      </c>
      <c r="AE4020">
        <v>30.936266520396103</v>
      </c>
    </row>
    <row r="4021" spans="1:31" x14ac:dyDescent="0.3">
      <c r="A4021">
        <v>2582292</v>
      </c>
      <c r="B4021">
        <v>1</v>
      </c>
      <c r="C4021" t="s">
        <v>81</v>
      </c>
      <c r="D4021" t="s">
        <v>115</v>
      </c>
      <c r="E4021" t="s">
        <v>155</v>
      </c>
      <c r="F4021" t="s">
        <v>11523</v>
      </c>
      <c r="G4021" t="s">
        <v>202</v>
      </c>
      <c r="H4021" t="s">
        <v>157</v>
      </c>
      <c r="I4021" t="s">
        <v>136</v>
      </c>
      <c r="J4021" t="s">
        <v>137</v>
      </c>
      <c r="K4021" t="s">
        <v>138</v>
      </c>
      <c r="L4021" t="s">
        <v>11524</v>
      </c>
      <c r="M4021" t="s">
        <v>11525</v>
      </c>
      <c r="N4021">
        <v>0.85750000000000004</v>
      </c>
      <c r="O4021">
        <v>0</v>
      </c>
      <c r="P4021">
        <v>50</v>
      </c>
      <c r="Q4021">
        <v>0</v>
      </c>
      <c r="R4021">
        <v>3</v>
      </c>
      <c r="S4021">
        <v>0</v>
      </c>
      <c r="T4021">
        <v>1</v>
      </c>
      <c r="U4021">
        <v>0</v>
      </c>
      <c r="V4021">
        <v>0</v>
      </c>
      <c r="W4021">
        <v>0</v>
      </c>
      <c r="X4021">
        <v>3.0613403121940799</v>
      </c>
      <c r="Y4021">
        <v>0</v>
      </c>
      <c r="Z4021">
        <v>0.10504360194405002</v>
      </c>
      <c r="AA4021">
        <v>0</v>
      </c>
      <c r="AB4021">
        <v>0.70446373598601009</v>
      </c>
      <c r="AC4021">
        <v>0</v>
      </c>
      <c r="AD4021">
        <v>0</v>
      </c>
      <c r="AE4021">
        <v>3.8708476501241398</v>
      </c>
    </row>
    <row r="4022" spans="1:31" x14ac:dyDescent="0.3">
      <c r="A4022">
        <v>2582146</v>
      </c>
      <c r="B4022">
        <v>1</v>
      </c>
      <c r="C4022" t="s">
        <v>80</v>
      </c>
      <c r="D4022" t="s">
        <v>108</v>
      </c>
      <c r="E4022" t="s">
        <v>166</v>
      </c>
      <c r="F4022" t="s">
        <v>11526</v>
      </c>
      <c r="G4022" t="s">
        <v>168</v>
      </c>
      <c r="H4022" t="s">
        <v>157</v>
      </c>
      <c r="I4022" t="s">
        <v>136</v>
      </c>
      <c r="J4022" t="s">
        <v>137</v>
      </c>
      <c r="K4022" t="s">
        <v>138</v>
      </c>
      <c r="L4022" t="s">
        <v>11527</v>
      </c>
      <c r="M4022" t="s">
        <v>11528</v>
      </c>
      <c r="N4022">
        <v>3.7036111109999998</v>
      </c>
      <c r="O4022">
        <v>0</v>
      </c>
      <c r="P4022">
        <v>1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1.0808477035141142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1.0808477035141142</v>
      </c>
    </row>
    <row r="4023" spans="1:31" x14ac:dyDescent="0.3">
      <c r="A4023">
        <v>2581605</v>
      </c>
      <c r="B4023">
        <v>1</v>
      </c>
      <c r="C4023" t="s">
        <v>80</v>
      </c>
      <c r="D4023" t="s">
        <v>110</v>
      </c>
      <c r="E4023" t="s">
        <v>141</v>
      </c>
      <c r="F4023" t="s">
        <v>11529</v>
      </c>
      <c r="G4023" t="s">
        <v>134</v>
      </c>
      <c r="H4023" t="s">
        <v>135</v>
      </c>
      <c r="I4023" t="s">
        <v>136</v>
      </c>
      <c r="J4023" t="s">
        <v>137</v>
      </c>
      <c r="K4023" t="s">
        <v>138</v>
      </c>
      <c r="L4023" t="s">
        <v>11530</v>
      </c>
      <c r="M4023" t="s">
        <v>11531</v>
      </c>
      <c r="N4023">
        <v>0.29111111099999998</v>
      </c>
      <c r="O4023">
        <v>0</v>
      </c>
      <c r="P4023">
        <v>0</v>
      </c>
      <c r="Q4023">
        <v>0</v>
      </c>
      <c r="R4023">
        <v>0</v>
      </c>
      <c r="S4023">
        <v>3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173.18093897871643</v>
      </c>
      <c r="AB4023">
        <v>0</v>
      </c>
      <c r="AC4023">
        <v>0</v>
      </c>
      <c r="AD4023">
        <v>0</v>
      </c>
      <c r="AE4023">
        <v>173.18093897871643</v>
      </c>
    </row>
    <row r="4024" spans="1:31" x14ac:dyDescent="0.3">
      <c r="A4024">
        <v>2581920</v>
      </c>
      <c r="B4024">
        <v>1</v>
      </c>
      <c r="C4024" t="s">
        <v>80</v>
      </c>
      <c r="D4024" t="s">
        <v>103</v>
      </c>
      <c r="E4024" t="s">
        <v>132</v>
      </c>
      <c r="F4024" t="s">
        <v>10922</v>
      </c>
      <c r="G4024" t="s">
        <v>134</v>
      </c>
      <c r="H4024" t="s">
        <v>135</v>
      </c>
      <c r="I4024" t="s">
        <v>136</v>
      </c>
      <c r="J4024" t="s">
        <v>137</v>
      </c>
      <c r="K4024" t="s">
        <v>138</v>
      </c>
      <c r="L4024" t="s">
        <v>11532</v>
      </c>
      <c r="M4024" t="s">
        <v>11533</v>
      </c>
      <c r="N4024">
        <v>0.35583333299999997</v>
      </c>
      <c r="O4024">
        <v>0</v>
      </c>
      <c r="P4024">
        <v>9</v>
      </c>
      <c r="Q4024">
        <v>43</v>
      </c>
      <c r="R4024">
        <v>85</v>
      </c>
      <c r="S4024">
        <v>17</v>
      </c>
      <c r="T4024">
        <v>23</v>
      </c>
      <c r="U4024">
        <v>5</v>
      </c>
      <c r="V4024">
        <v>0</v>
      </c>
      <c r="W4024">
        <v>0</v>
      </c>
      <c r="X4024">
        <v>0.61613776745521009</v>
      </c>
      <c r="Y4024">
        <v>40.394632362936392</v>
      </c>
      <c r="Z4024">
        <v>55.208072639477173</v>
      </c>
      <c r="AA4024">
        <v>115.54288962274276</v>
      </c>
      <c r="AB4024">
        <v>27.72358905831322</v>
      </c>
      <c r="AC4024">
        <v>534.26508129001638</v>
      </c>
      <c r="AD4024">
        <v>0</v>
      </c>
      <c r="AE4024">
        <v>773.75040274094113</v>
      </c>
    </row>
    <row r="4025" spans="1:31" x14ac:dyDescent="0.3">
      <c r="A4025">
        <v>2582252</v>
      </c>
      <c r="B4025">
        <v>1</v>
      </c>
      <c r="C4025" t="s">
        <v>80</v>
      </c>
      <c r="D4025" t="s">
        <v>101</v>
      </c>
      <c r="E4025" t="s">
        <v>166</v>
      </c>
      <c r="F4025" t="s">
        <v>11534</v>
      </c>
      <c r="G4025" t="s">
        <v>181</v>
      </c>
      <c r="H4025" t="s">
        <v>157</v>
      </c>
      <c r="I4025" t="s">
        <v>136</v>
      </c>
      <c r="J4025" t="s">
        <v>137</v>
      </c>
      <c r="K4025" t="s">
        <v>138</v>
      </c>
      <c r="L4025" t="s">
        <v>11535</v>
      </c>
      <c r="M4025" t="s">
        <v>11536</v>
      </c>
      <c r="N4025">
        <v>2.2183333329999999</v>
      </c>
      <c r="O4025">
        <v>0</v>
      </c>
      <c r="P4025">
        <v>2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0.71196596777815013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0.71196596777815013</v>
      </c>
    </row>
    <row r="4026" spans="1:31" x14ac:dyDescent="0.3">
      <c r="A4026">
        <v>2581714</v>
      </c>
      <c r="B4026">
        <v>1</v>
      </c>
      <c r="C4026" t="s">
        <v>81</v>
      </c>
      <c r="D4026" t="s">
        <v>126</v>
      </c>
      <c r="E4026" t="s">
        <v>147</v>
      </c>
      <c r="F4026" t="s">
        <v>11537</v>
      </c>
      <c r="G4026" t="s">
        <v>134</v>
      </c>
      <c r="H4026" t="s">
        <v>135</v>
      </c>
      <c r="I4026" t="s">
        <v>136</v>
      </c>
      <c r="J4026" t="s">
        <v>137</v>
      </c>
      <c r="K4026" t="s">
        <v>138</v>
      </c>
      <c r="L4026" t="s">
        <v>11538</v>
      </c>
      <c r="M4026" t="s">
        <v>11539</v>
      </c>
      <c r="N4026">
        <v>0.55000000000000004</v>
      </c>
      <c r="O4026">
        <v>3</v>
      </c>
      <c r="P4026">
        <v>651</v>
      </c>
      <c r="Q4026">
        <v>23</v>
      </c>
      <c r="R4026">
        <v>199</v>
      </c>
      <c r="S4026">
        <v>5</v>
      </c>
      <c r="T4026">
        <v>47</v>
      </c>
      <c r="U4026">
        <v>0</v>
      </c>
      <c r="V4026">
        <v>0</v>
      </c>
      <c r="W4026">
        <v>0.34916864400000008</v>
      </c>
      <c r="X4026">
        <v>34.378777517219106</v>
      </c>
      <c r="Y4026">
        <v>106.51249239300516</v>
      </c>
      <c r="Z4026">
        <v>41.609234875430175</v>
      </c>
      <c r="AA4026">
        <v>24.019045718649334</v>
      </c>
      <c r="AB4026">
        <v>10.763642198008098</v>
      </c>
      <c r="AC4026">
        <v>0</v>
      </c>
      <c r="AD4026">
        <v>0</v>
      </c>
      <c r="AE4026">
        <v>217.63236134631185</v>
      </c>
    </row>
    <row r="4027" spans="1:31" x14ac:dyDescent="0.3">
      <c r="A4027">
        <v>2581522</v>
      </c>
      <c r="B4027">
        <v>1</v>
      </c>
      <c r="C4027" t="s">
        <v>80</v>
      </c>
      <c r="D4027" t="s">
        <v>100</v>
      </c>
      <c r="E4027" t="s">
        <v>141</v>
      </c>
      <c r="F4027" t="s">
        <v>11540</v>
      </c>
      <c r="G4027" t="s">
        <v>134</v>
      </c>
      <c r="H4027" t="s">
        <v>135</v>
      </c>
      <c r="I4027" t="s">
        <v>136</v>
      </c>
      <c r="J4027" t="s">
        <v>137</v>
      </c>
      <c r="K4027" t="s">
        <v>138</v>
      </c>
      <c r="L4027" t="s">
        <v>11541</v>
      </c>
      <c r="M4027" t="s">
        <v>11542</v>
      </c>
      <c r="N4027">
        <v>0.59750000000000003</v>
      </c>
      <c r="O4027">
        <v>0</v>
      </c>
      <c r="P4027">
        <v>0</v>
      </c>
      <c r="Q4027">
        <v>14</v>
      </c>
      <c r="R4027">
        <v>0</v>
      </c>
      <c r="S4027">
        <v>2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7.779439239397826</v>
      </c>
      <c r="Z4027">
        <v>0</v>
      </c>
      <c r="AA4027">
        <v>5.7104025224832275</v>
      </c>
      <c r="AB4027">
        <v>0</v>
      </c>
      <c r="AC4027">
        <v>0</v>
      </c>
      <c r="AD4027">
        <v>0</v>
      </c>
      <c r="AE4027">
        <v>13.489841761881053</v>
      </c>
    </row>
    <row r="4028" spans="1:31" x14ac:dyDescent="0.3">
      <c r="A4028">
        <v>2581402</v>
      </c>
      <c r="B4028">
        <v>1</v>
      </c>
      <c r="C4028" t="s">
        <v>80</v>
      </c>
      <c r="D4028" t="s">
        <v>84</v>
      </c>
      <c r="E4028" t="s">
        <v>184</v>
      </c>
      <c r="F4028" t="s">
        <v>11543</v>
      </c>
      <c r="G4028" t="s">
        <v>149</v>
      </c>
      <c r="H4028" t="s">
        <v>135</v>
      </c>
      <c r="I4028" t="s">
        <v>136</v>
      </c>
      <c r="J4028" t="s">
        <v>137</v>
      </c>
      <c r="K4028" t="s">
        <v>138</v>
      </c>
      <c r="L4028" t="s">
        <v>11544</v>
      </c>
      <c r="M4028" t="s">
        <v>11545</v>
      </c>
      <c r="N4028">
        <v>5.4177777770000004</v>
      </c>
      <c r="O4028">
        <v>0</v>
      </c>
      <c r="P4028">
        <v>1006</v>
      </c>
      <c r="Q4028">
        <v>0</v>
      </c>
      <c r="R4028">
        <v>0</v>
      </c>
      <c r="S4028">
        <v>0</v>
      </c>
      <c r="T4028">
        <v>41</v>
      </c>
      <c r="U4028">
        <v>0</v>
      </c>
      <c r="V4028">
        <v>0</v>
      </c>
      <c r="W4028">
        <v>0</v>
      </c>
      <c r="X4028">
        <v>980.18919360054531</v>
      </c>
      <c r="Y4028">
        <v>0</v>
      </c>
      <c r="Z4028">
        <v>0</v>
      </c>
      <c r="AA4028">
        <v>0</v>
      </c>
      <c r="AB4028">
        <v>292.03073281623654</v>
      </c>
      <c r="AC4028">
        <v>0</v>
      </c>
      <c r="AD4028">
        <v>0</v>
      </c>
      <c r="AE4028">
        <v>1272.2199264167818</v>
      </c>
    </row>
    <row r="4029" spans="1:31" x14ac:dyDescent="0.3">
      <c r="A4029">
        <v>2582043</v>
      </c>
      <c r="B4029">
        <v>1</v>
      </c>
      <c r="C4029" t="s">
        <v>80</v>
      </c>
      <c r="D4029" t="s">
        <v>108</v>
      </c>
      <c r="E4029" t="s">
        <v>147</v>
      </c>
      <c r="F4029" t="s">
        <v>11546</v>
      </c>
      <c r="G4029" t="s">
        <v>134</v>
      </c>
      <c r="H4029" t="s">
        <v>135</v>
      </c>
      <c r="I4029" t="s">
        <v>136</v>
      </c>
      <c r="J4029" t="s">
        <v>137</v>
      </c>
      <c r="K4029" t="s">
        <v>138</v>
      </c>
      <c r="L4029" t="s">
        <v>11547</v>
      </c>
      <c r="M4029" t="s">
        <v>11548</v>
      </c>
      <c r="N4029">
        <v>0.85472222200000003</v>
      </c>
      <c r="O4029">
        <v>0</v>
      </c>
      <c r="P4029">
        <v>385</v>
      </c>
      <c r="Q4029">
        <v>2</v>
      </c>
      <c r="R4029">
        <v>53</v>
      </c>
      <c r="S4029">
        <v>2</v>
      </c>
      <c r="T4029">
        <v>158</v>
      </c>
      <c r="U4029">
        <v>0</v>
      </c>
      <c r="V4029">
        <v>0</v>
      </c>
      <c r="W4029">
        <v>0</v>
      </c>
      <c r="X4029">
        <v>69.361662206677082</v>
      </c>
      <c r="Y4029">
        <v>1.5066340238833333</v>
      </c>
      <c r="Z4029">
        <v>130.41191259021707</v>
      </c>
      <c r="AA4029">
        <v>46.558693027170811</v>
      </c>
      <c r="AB4029">
        <v>119.63249769281572</v>
      </c>
      <c r="AC4029">
        <v>0</v>
      </c>
      <c r="AD4029">
        <v>0</v>
      </c>
      <c r="AE4029">
        <v>367.47139954076403</v>
      </c>
    </row>
    <row r="4030" spans="1:31" x14ac:dyDescent="0.3">
      <c r="A4030">
        <v>2581731</v>
      </c>
      <c r="B4030">
        <v>1</v>
      </c>
      <c r="C4030" t="s">
        <v>80</v>
      </c>
      <c r="D4030" t="s">
        <v>105</v>
      </c>
      <c r="E4030" t="s">
        <v>175</v>
      </c>
      <c r="F4030" t="s">
        <v>11549</v>
      </c>
      <c r="G4030" t="s">
        <v>202</v>
      </c>
      <c r="H4030" t="s">
        <v>157</v>
      </c>
      <c r="I4030" t="s">
        <v>136</v>
      </c>
      <c r="J4030" t="s">
        <v>137</v>
      </c>
      <c r="K4030" t="s">
        <v>138</v>
      </c>
      <c r="L4030" t="s">
        <v>11550</v>
      </c>
      <c r="M4030" t="s">
        <v>11551</v>
      </c>
      <c r="N4030">
        <v>0.54500000000000004</v>
      </c>
      <c r="O4030">
        <v>0</v>
      </c>
      <c r="P4030">
        <v>175</v>
      </c>
      <c r="Q4030">
        <v>0</v>
      </c>
      <c r="R4030">
        <v>0</v>
      </c>
      <c r="S4030">
        <v>0</v>
      </c>
      <c r="T4030">
        <v>9</v>
      </c>
      <c r="U4030">
        <v>0</v>
      </c>
      <c r="V4030">
        <v>0</v>
      </c>
      <c r="W4030">
        <v>0</v>
      </c>
      <c r="X4030">
        <v>17.344066294034945</v>
      </c>
      <c r="Y4030">
        <v>0</v>
      </c>
      <c r="Z4030">
        <v>0</v>
      </c>
      <c r="AA4030">
        <v>0</v>
      </c>
      <c r="AB4030">
        <v>9.3448272335526035</v>
      </c>
      <c r="AC4030">
        <v>0</v>
      </c>
      <c r="AD4030">
        <v>0</v>
      </c>
      <c r="AE4030">
        <v>26.688893527587549</v>
      </c>
    </row>
    <row r="4031" spans="1:31" x14ac:dyDescent="0.3">
      <c r="A4031">
        <v>2581708</v>
      </c>
      <c r="B4031">
        <v>1</v>
      </c>
      <c r="C4031" t="s">
        <v>80</v>
      </c>
      <c r="D4031" t="s">
        <v>98</v>
      </c>
      <c r="E4031" t="s">
        <v>166</v>
      </c>
      <c r="F4031" t="s">
        <v>11552</v>
      </c>
      <c r="G4031" t="s">
        <v>168</v>
      </c>
      <c r="H4031" t="s">
        <v>157</v>
      </c>
      <c r="I4031" t="s">
        <v>136</v>
      </c>
      <c r="J4031" t="s">
        <v>137</v>
      </c>
      <c r="K4031" t="s">
        <v>138</v>
      </c>
      <c r="L4031" t="s">
        <v>11553</v>
      </c>
      <c r="M4031" t="s">
        <v>11554</v>
      </c>
      <c r="N4031">
        <v>1.8344444440000001</v>
      </c>
      <c r="O4031">
        <v>0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0.5343732833876218</v>
      </c>
      <c r="AA4031">
        <v>0</v>
      </c>
      <c r="AB4031">
        <v>0</v>
      </c>
      <c r="AC4031">
        <v>0</v>
      </c>
      <c r="AD4031">
        <v>0</v>
      </c>
      <c r="AE4031">
        <v>0.5343732833876218</v>
      </c>
    </row>
    <row r="4032" spans="1:31" x14ac:dyDescent="0.3">
      <c r="A4032">
        <v>2582023</v>
      </c>
      <c r="B4032">
        <v>1</v>
      </c>
      <c r="C4032" t="s">
        <v>80</v>
      </c>
      <c r="D4032" t="s">
        <v>95</v>
      </c>
      <c r="E4032" t="s">
        <v>171</v>
      </c>
      <c r="F4032" t="s">
        <v>11555</v>
      </c>
      <c r="G4032" t="s">
        <v>202</v>
      </c>
      <c r="H4032" t="s">
        <v>157</v>
      </c>
      <c r="I4032" t="s">
        <v>136</v>
      </c>
      <c r="J4032" t="s">
        <v>137</v>
      </c>
      <c r="K4032" t="s">
        <v>138</v>
      </c>
      <c r="L4032" t="s">
        <v>11556</v>
      </c>
      <c r="M4032" t="s">
        <v>11557</v>
      </c>
      <c r="N4032">
        <v>0.84111111100000002</v>
      </c>
      <c r="O4032">
        <v>0</v>
      </c>
      <c r="P4032">
        <v>36</v>
      </c>
      <c r="Q4032">
        <v>0</v>
      </c>
      <c r="R4032">
        <v>2</v>
      </c>
      <c r="S4032">
        <v>0</v>
      </c>
      <c r="T4032">
        <v>3</v>
      </c>
      <c r="U4032">
        <v>0</v>
      </c>
      <c r="V4032">
        <v>0</v>
      </c>
      <c r="W4032">
        <v>0</v>
      </c>
      <c r="X4032">
        <v>6.6892175122411022</v>
      </c>
      <c r="Y4032">
        <v>0</v>
      </c>
      <c r="Z4032">
        <v>0.5169283451936183</v>
      </c>
      <c r="AA4032">
        <v>0</v>
      </c>
      <c r="AB4032">
        <v>2.1131799513522935</v>
      </c>
      <c r="AC4032">
        <v>0</v>
      </c>
      <c r="AD4032">
        <v>0</v>
      </c>
      <c r="AE4032">
        <v>9.3193258087870134</v>
      </c>
    </row>
    <row r="4033" spans="1:31" x14ac:dyDescent="0.3">
      <c r="A4033">
        <v>2581359</v>
      </c>
      <c r="B4033">
        <v>1</v>
      </c>
      <c r="C4033" t="s">
        <v>81</v>
      </c>
      <c r="D4033" t="s">
        <v>118</v>
      </c>
      <c r="E4033" t="s">
        <v>147</v>
      </c>
      <c r="F4033" t="s">
        <v>6512</v>
      </c>
      <c r="G4033" t="s">
        <v>134</v>
      </c>
      <c r="H4033" t="s">
        <v>135</v>
      </c>
      <c r="I4033" t="s">
        <v>136</v>
      </c>
      <c r="J4033" t="s">
        <v>137</v>
      </c>
      <c r="K4033" t="s">
        <v>138</v>
      </c>
      <c r="L4033" t="s">
        <v>11558</v>
      </c>
      <c r="M4033" t="s">
        <v>11559</v>
      </c>
      <c r="N4033">
        <v>0.63388888799999998</v>
      </c>
      <c r="O4033">
        <v>0</v>
      </c>
      <c r="P4033">
        <v>0</v>
      </c>
      <c r="Q4033">
        <v>18</v>
      </c>
      <c r="R4033">
        <v>8</v>
      </c>
      <c r="S4033">
        <v>14</v>
      </c>
      <c r="T4033">
        <v>0</v>
      </c>
      <c r="U4033">
        <v>9</v>
      </c>
      <c r="V4033">
        <v>0</v>
      </c>
      <c r="W4033">
        <v>0</v>
      </c>
      <c r="X4033">
        <v>0</v>
      </c>
      <c r="Y4033">
        <v>34.181616385188292</v>
      </c>
      <c r="Z4033">
        <v>6.5849476232285777</v>
      </c>
      <c r="AA4033">
        <v>86.539751401030202</v>
      </c>
      <c r="AB4033">
        <v>0</v>
      </c>
      <c r="AC4033">
        <v>432.15027640870005</v>
      </c>
      <c r="AD4033">
        <v>0</v>
      </c>
      <c r="AE4033">
        <v>559.4565918181471</v>
      </c>
    </row>
    <row r="4034" spans="1:31" x14ac:dyDescent="0.3">
      <c r="A4034">
        <v>2582000</v>
      </c>
      <c r="B4034">
        <v>1</v>
      </c>
      <c r="C4034" t="s">
        <v>81</v>
      </c>
      <c r="D4034" t="s">
        <v>127</v>
      </c>
      <c r="E4034" t="s">
        <v>147</v>
      </c>
      <c r="F4034" t="s">
        <v>1721</v>
      </c>
      <c r="G4034" t="s">
        <v>134</v>
      </c>
      <c r="H4034" t="s">
        <v>135</v>
      </c>
      <c r="I4034" t="s">
        <v>136</v>
      </c>
      <c r="J4034" t="s">
        <v>137</v>
      </c>
      <c r="K4034" t="s">
        <v>138</v>
      </c>
      <c r="L4034" t="s">
        <v>11560</v>
      </c>
      <c r="M4034" t="s">
        <v>11561</v>
      </c>
      <c r="N4034">
        <v>0.53472222199999997</v>
      </c>
      <c r="O4034">
        <v>9</v>
      </c>
      <c r="P4034">
        <v>3</v>
      </c>
      <c r="Q4034">
        <v>281</v>
      </c>
      <c r="R4034">
        <v>42</v>
      </c>
      <c r="S4034">
        <v>17</v>
      </c>
      <c r="T4034">
        <v>2</v>
      </c>
      <c r="U4034">
        <v>0</v>
      </c>
      <c r="V4034">
        <v>0</v>
      </c>
      <c r="W4034">
        <v>2.5498320497329163</v>
      </c>
      <c r="X4034">
        <v>1.1501313201390835</v>
      </c>
      <c r="Y4034">
        <v>417.24623835392589</v>
      </c>
      <c r="Z4034">
        <v>122.44512543351549</v>
      </c>
      <c r="AA4034">
        <v>49.046665010769175</v>
      </c>
      <c r="AB4034">
        <v>1.2155161740131666</v>
      </c>
      <c r="AC4034">
        <v>0</v>
      </c>
      <c r="AD4034">
        <v>0</v>
      </c>
      <c r="AE4034">
        <v>593.65350834209573</v>
      </c>
    </row>
    <row r="4035" spans="1:31" x14ac:dyDescent="0.3">
      <c r="A4035">
        <v>2581645</v>
      </c>
      <c r="B4035">
        <v>1</v>
      </c>
      <c r="C4035" t="s">
        <v>80</v>
      </c>
      <c r="D4035" t="s">
        <v>104</v>
      </c>
      <c r="E4035" t="s">
        <v>184</v>
      </c>
      <c r="F4035" t="s">
        <v>7479</v>
      </c>
      <c r="G4035" t="s">
        <v>134</v>
      </c>
      <c r="H4035" t="s">
        <v>135</v>
      </c>
      <c r="I4035" t="s">
        <v>136</v>
      </c>
      <c r="J4035" t="s">
        <v>137</v>
      </c>
      <c r="K4035" t="s">
        <v>138</v>
      </c>
      <c r="L4035" t="s">
        <v>11562</v>
      </c>
      <c r="M4035" t="s">
        <v>11563</v>
      </c>
      <c r="N4035">
        <v>4.8461111109999999</v>
      </c>
      <c r="O4035">
        <v>9</v>
      </c>
      <c r="P4035">
        <v>41</v>
      </c>
      <c r="Q4035">
        <v>59</v>
      </c>
      <c r="R4035">
        <v>199</v>
      </c>
      <c r="S4035">
        <v>19</v>
      </c>
      <c r="T4035">
        <v>48</v>
      </c>
      <c r="U4035">
        <v>8</v>
      </c>
      <c r="V4035">
        <v>0</v>
      </c>
      <c r="W4035">
        <v>16.041019003447772</v>
      </c>
      <c r="X4035">
        <v>64.241894028254706</v>
      </c>
      <c r="Y4035">
        <v>540.82863131272961</v>
      </c>
      <c r="Z4035">
        <v>336.45345773514538</v>
      </c>
      <c r="AA4035">
        <v>364.1594452325204</v>
      </c>
      <c r="AB4035">
        <v>125.81757025795677</v>
      </c>
      <c r="AC4035">
        <v>3377.2101271302377</v>
      </c>
      <c r="AD4035">
        <v>0</v>
      </c>
      <c r="AE4035">
        <v>4824.7521447002919</v>
      </c>
    </row>
    <row r="4036" spans="1:31" x14ac:dyDescent="0.3">
      <c r="A4036">
        <v>2582192</v>
      </c>
      <c r="B4036">
        <v>1</v>
      </c>
      <c r="C4036" t="s">
        <v>81</v>
      </c>
      <c r="D4036" t="s">
        <v>128</v>
      </c>
      <c r="E4036" t="s">
        <v>171</v>
      </c>
      <c r="F4036" t="s">
        <v>11564</v>
      </c>
      <c r="G4036" t="s">
        <v>202</v>
      </c>
      <c r="H4036" t="s">
        <v>157</v>
      </c>
      <c r="I4036" t="s">
        <v>136</v>
      </c>
      <c r="J4036" t="s">
        <v>137</v>
      </c>
      <c r="K4036" t="s">
        <v>138</v>
      </c>
      <c r="L4036" t="s">
        <v>11565</v>
      </c>
      <c r="M4036" t="s">
        <v>11566</v>
      </c>
      <c r="N4036">
        <v>0.58583333299999996</v>
      </c>
      <c r="O4036">
        <v>0</v>
      </c>
      <c r="P4036">
        <v>536</v>
      </c>
      <c r="Q4036">
        <v>0</v>
      </c>
      <c r="R4036">
        <v>2</v>
      </c>
      <c r="S4036">
        <v>0</v>
      </c>
      <c r="T4036">
        <v>16</v>
      </c>
      <c r="U4036">
        <v>0</v>
      </c>
      <c r="V4036">
        <v>0</v>
      </c>
      <c r="W4036">
        <v>0</v>
      </c>
      <c r="X4036">
        <v>59.193337371608742</v>
      </c>
      <c r="Y4036">
        <v>0</v>
      </c>
      <c r="Z4036">
        <v>0</v>
      </c>
      <c r="AA4036">
        <v>0</v>
      </c>
      <c r="AB4036">
        <v>9.2268560840340346</v>
      </c>
      <c r="AC4036">
        <v>0</v>
      </c>
      <c r="AD4036">
        <v>0</v>
      </c>
      <c r="AE4036">
        <v>68.420193455642774</v>
      </c>
    </row>
    <row r="4037" spans="1:31" x14ac:dyDescent="0.3">
      <c r="A4037">
        <v>2581943</v>
      </c>
      <c r="B4037">
        <v>1</v>
      </c>
      <c r="C4037" t="s">
        <v>80</v>
      </c>
      <c r="D4037" t="s">
        <v>99</v>
      </c>
      <c r="E4037" t="s">
        <v>184</v>
      </c>
      <c r="F4037" t="s">
        <v>11567</v>
      </c>
      <c r="G4037" t="s">
        <v>11568</v>
      </c>
      <c r="H4037" t="s">
        <v>135</v>
      </c>
      <c r="I4037" t="s">
        <v>136</v>
      </c>
      <c r="J4037" t="s">
        <v>137</v>
      </c>
      <c r="K4037" t="s">
        <v>138</v>
      </c>
      <c r="L4037" t="s">
        <v>11569</v>
      </c>
      <c r="M4037" t="s">
        <v>11570</v>
      </c>
      <c r="N4037">
        <v>3.7911111110000002</v>
      </c>
      <c r="O4037">
        <v>0</v>
      </c>
      <c r="P4037">
        <v>228</v>
      </c>
      <c r="Q4037">
        <v>0</v>
      </c>
      <c r="R4037">
        <v>0</v>
      </c>
      <c r="S4037">
        <v>0</v>
      </c>
      <c r="T4037">
        <v>19</v>
      </c>
      <c r="U4037">
        <v>0</v>
      </c>
      <c r="V4037">
        <v>0</v>
      </c>
      <c r="W4037">
        <v>0</v>
      </c>
      <c r="X4037">
        <v>160.0566885242622</v>
      </c>
      <c r="Y4037">
        <v>0</v>
      </c>
      <c r="Z4037">
        <v>0</v>
      </c>
      <c r="AA4037">
        <v>0</v>
      </c>
      <c r="AB4037">
        <v>59.851246869040516</v>
      </c>
      <c r="AC4037">
        <v>0</v>
      </c>
      <c r="AD4037">
        <v>0</v>
      </c>
      <c r="AE4037">
        <v>219.90793539330272</v>
      </c>
    </row>
    <row r="4038" spans="1:31" x14ac:dyDescent="0.3">
      <c r="A4038">
        <v>2581588</v>
      </c>
      <c r="B4038">
        <v>1</v>
      </c>
      <c r="C4038" t="s">
        <v>81</v>
      </c>
      <c r="D4038" t="s">
        <v>118</v>
      </c>
      <c r="E4038" t="s">
        <v>184</v>
      </c>
      <c r="F4038" t="s">
        <v>11571</v>
      </c>
      <c r="G4038" t="s">
        <v>202</v>
      </c>
      <c r="H4038" t="s">
        <v>135</v>
      </c>
      <c r="I4038" t="s">
        <v>136</v>
      </c>
      <c r="J4038" t="s">
        <v>137</v>
      </c>
      <c r="K4038" t="s">
        <v>138</v>
      </c>
      <c r="L4038" t="s">
        <v>11572</v>
      </c>
      <c r="M4038" t="s">
        <v>11573</v>
      </c>
      <c r="N4038">
        <v>0.34333333300000002</v>
      </c>
      <c r="O4038">
        <v>0</v>
      </c>
      <c r="P4038">
        <v>88</v>
      </c>
      <c r="Q4038">
        <v>2</v>
      </c>
      <c r="R4038">
        <v>22</v>
      </c>
      <c r="S4038">
        <v>0</v>
      </c>
      <c r="T4038">
        <v>2</v>
      </c>
      <c r="U4038">
        <v>0</v>
      </c>
      <c r="V4038">
        <v>0</v>
      </c>
      <c r="W4038">
        <v>0</v>
      </c>
      <c r="X4038">
        <v>6.9098857867879193</v>
      </c>
      <c r="Y4038">
        <v>3.3328094769684</v>
      </c>
      <c r="Z4038">
        <v>5.2949202383541394</v>
      </c>
      <c r="AA4038">
        <v>0</v>
      </c>
      <c r="AB4038">
        <v>0.40742339592518995</v>
      </c>
      <c r="AC4038">
        <v>0</v>
      </c>
      <c r="AD4038">
        <v>0</v>
      </c>
      <c r="AE4038">
        <v>15.945038898035648</v>
      </c>
    </row>
    <row r="4039" spans="1:31" x14ac:dyDescent="0.3">
      <c r="A4039">
        <v>2582229</v>
      </c>
      <c r="B4039">
        <v>1</v>
      </c>
      <c r="C4039" t="s">
        <v>80</v>
      </c>
      <c r="D4039" t="s">
        <v>107</v>
      </c>
      <c r="E4039" t="s">
        <v>155</v>
      </c>
      <c r="F4039" t="s">
        <v>11574</v>
      </c>
      <c r="G4039" t="s">
        <v>202</v>
      </c>
      <c r="H4039" t="s">
        <v>157</v>
      </c>
      <c r="I4039" t="s">
        <v>136</v>
      </c>
      <c r="J4039" t="s">
        <v>137</v>
      </c>
      <c r="K4039" t="s">
        <v>138</v>
      </c>
      <c r="L4039" t="s">
        <v>11575</v>
      </c>
      <c r="M4039" t="s">
        <v>11576</v>
      </c>
      <c r="N4039">
        <v>0.85777777700000002</v>
      </c>
      <c r="O4039">
        <v>0</v>
      </c>
      <c r="P4039">
        <v>441</v>
      </c>
      <c r="Q4039">
        <v>0</v>
      </c>
      <c r="R4039">
        <v>0</v>
      </c>
      <c r="S4039">
        <v>0</v>
      </c>
      <c r="T4039">
        <v>26</v>
      </c>
      <c r="U4039">
        <v>0</v>
      </c>
      <c r="V4039">
        <v>0</v>
      </c>
      <c r="W4039">
        <v>0</v>
      </c>
      <c r="X4039">
        <v>56.944042205020523</v>
      </c>
      <c r="Y4039">
        <v>0</v>
      </c>
      <c r="Z4039">
        <v>0</v>
      </c>
      <c r="AA4039">
        <v>0</v>
      </c>
      <c r="AB4039">
        <v>44.950178479781187</v>
      </c>
      <c r="AC4039">
        <v>0</v>
      </c>
      <c r="AD4039">
        <v>0</v>
      </c>
      <c r="AE4039">
        <v>101.89422068480171</v>
      </c>
    </row>
    <row r="4040" spans="1:31" x14ac:dyDescent="0.3">
      <c r="A4040">
        <v>2581837</v>
      </c>
      <c r="B4040">
        <v>1</v>
      </c>
      <c r="C4040" t="s">
        <v>81</v>
      </c>
      <c r="D4040" t="s">
        <v>127</v>
      </c>
      <c r="E4040" t="s">
        <v>147</v>
      </c>
      <c r="F4040" t="s">
        <v>3726</v>
      </c>
      <c r="G4040" t="s">
        <v>134</v>
      </c>
      <c r="H4040" t="s">
        <v>135</v>
      </c>
      <c r="I4040" t="s">
        <v>136</v>
      </c>
      <c r="J4040" t="s">
        <v>137</v>
      </c>
      <c r="K4040" t="s">
        <v>138</v>
      </c>
      <c r="L4040" t="s">
        <v>11577</v>
      </c>
      <c r="M4040" t="s">
        <v>11578</v>
      </c>
      <c r="N4040">
        <v>3.6511111110000001</v>
      </c>
      <c r="O4040">
        <v>10</v>
      </c>
      <c r="P4040">
        <v>526</v>
      </c>
      <c r="Q4040">
        <v>79</v>
      </c>
      <c r="R4040">
        <v>84</v>
      </c>
      <c r="S4040">
        <v>18</v>
      </c>
      <c r="T4040">
        <v>41</v>
      </c>
      <c r="U4040">
        <v>4</v>
      </c>
      <c r="V4040">
        <v>0</v>
      </c>
      <c r="W4040">
        <v>7.288946920717029</v>
      </c>
      <c r="X4040">
        <v>348.94447418542563</v>
      </c>
      <c r="Y4040">
        <v>714.5984948316401</v>
      </c>
      <c r="Z4040">
        <v>317.02215933119737</v>
      </c>
      <c r="AA4040">
        <v>2640.4244445211107</v>
      </c>
      <c r="AB4040">
        <v>56.709109751445141</v>
      </c>
      <c r="AC4040">
        <v>2592.6054168166906</v>
      </c>
      <c r="AD4040">
        <v>0</v>
      </c>
      <c r="AE4040">
        <v>6677.5930463582263</v>
      </c>
    </row>
    <row r="4041" spans="1:31" x14ac:dyDescent="0.3">
      <c r="A4041">
        <v>2581694</v>
      </c>
      <c r="B4041">
        <v>1</v>
      </c>
      <c r="C4041" t="s">
        <v>80</v>
      </c>
      <c r="D4041" t="s">
        <v>88</v>
      </c>
      <c r="E4041" t="s">
        <v>171</v>
      </c>
      <c r="F4041" t="s">
        <v>11579</v>
      </c>
      <c r="G4041" t="s">
        <v>194</v>
      </c>
      <c r="H4041" t="s">
        <v>157</v>
      </c>
      <c r="I4041" t="s">
        <v>136</v>
      </c>
      <c r="J4041" t="s">
        <v>137</v>
      </c>
      <c r="K4041" t="s">
        <v>144</v>
      </c>
      <c r="L4041" t="s">
        <v>11580</v>
      </c>
      <c r="M4041" t="s">
        <v>11581</v>
      </c>
      <c r="N4041">
        <v>0.97777777700000001</v>
      </c>
      <c r="O4041">
        <v>0</v>
      </c>
      <c r="P4041">
        <v>167</v>
      </c>
      <c r="Q4041">
        <v>0</v>
      </c>
      <c r="R4041">
        <v>0</v>
      </c>
      <c r="S4041">
        <v>0</v>
      </c>
      <c r="T4041">
        <v>1</v>
      </c>
      <c r="U4041">
        <v>0</v>
      </c>
      <c r="V4041">
        <v>0</v>
      </c>
      <c r="W4041">
        <v>0</v>
      </c>
      <c r="X4041">
        <v>31.742843708154098</v>
      </c>
      <c r="Y4041">
        <v>0</v>
      </c>
      <c r="Z4041">
        <v>0</v>
      </c>
      <c r="AA4041">
        <v>0</v>
      </c>
      <c r="AB4041">
        <v>2.0786685217244445</v>
      </c>
      <c r="AC4041">
        <v>0</v>
      </c>
      <c r="AD4041">
        <v>0</v>
      </c>
      <c r="AE4041">
        <v>33.821512229878543</v>
      </c>
    </row>
    <row r="4042" spans="1:31" x14ac:dyDescent="0.3">
      <c r="A4042">
        <v>2582086</v>
      </c>
      <c r="B4042">
        <v>1</v>
      </c>
      <c r="C4042" t="s">
        <v>80</v>
      </c>
      <c r="D4042" t="s">
        <v>83</v>
      </c>
      <c r="E4042" t="s">
        <v>147</v>
      </c>
      <c r="F4042" t="s">
        <v>11582</v>
      </c>
      <c r="G4042" t="s">
        <v>134</v>
      </c>
      <c r="H4042" t="s">
        <v>135</v>
      </c>
      <c r="I4042" t="s">
        <v>136</v>
      </c>
      <c r="J4042" t="s">
        <v>137</v>
      </c>
      <c r="K4042" t="s">
        <v>138</v>
      </c>
      <c r="L4042" t="s">
        <v>11583</v>
      </c>
      <c r="M4042" t="s">
        <v>11584</v>
      </c>
      <c r="N4042">
        <v>0.22666666599999999</v>
      </c>
      <c r="O4042">
        <v>0</v>
      </c>
      <c r="P4042">
        <v>0</v>
      </c>
      <c r="Q4042">
        <v>0</v>
      </c>
      <c r="R4042">
        <v>0</v>
      </c>
      <c r="S4042">
        <v>4</v>
      </c>
      <c r="T4042">
        <v>0</v>
      </c>
      <c r="U4042">
        <v>5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6.2958483523179725</v>
      </c>
      <c r="AB4042">
        <v>0</v>
      </c>
      <c r="AC4042">
        <v>53.629630700687997</v>
      </c>
      <c r="AD4042">
        <v>0</v>
      </c>
      <c r="AE4042">
        <v>59.925479053005972</v>
      </c>
    </row>
    <row r="4043" spans="1:31" x14ac:dyDescent="0.3">
      <c r="A4043">
        <v>2582149</v>
      </c>
      <c r="B4043">
        <v>1</v>
      </c>
      <c r="C4043" t="s">
        <v>80</v>
      </c>
      <c r="D4043" t="s">
        <v>104</v>
      </c>
      <c r="E4043" t="s">
        <v>147</v>
      </c>
      <c r="F4043" t="s">
        <v>11585</v>
      </c>
      <c r="G4043" t="s">
        <v>134</v>
      </c>
      <c r="H4043" t="s">
        <v>135</v>
      </c>
      <c r="I4043" t="s">
        <v>136</v>
      </c>
      <c r="J4043" t="s">
        <v>137</v>
      </c>
      <c r="K4043" t="s">
        <v>138</v>
      </c>
      <c r="L4043" t="s">
        <v>10888</v>
      </c>
      <c r="M4043" t="s">
        <v>11586</v>
      </c>
      <c r="N4043">
        <v>1.863611111</v>
      </c>
      <c r="O4043">
        <v>8</v>
      </c>
      <c r="P4043">
        <v>400</v>
      </c>
      <c r="Q4043">
        <v>12</v>
      </c>
      <c r="R4043">
        <v>22</v>
      </c>
      <c r="S4043">
        <v>18</v>
      </c>
      <c r="T4043">
        <v>53</v>
      </c>
      <c r="U4043">
        <v>0</v>
      </c>
      <c r="V4043">
        <v>0</v>
      </c>
      <c r="W4043">
        <v>12.763377820962491</v>
      </c>
      <c r="X4043">
        <v>128.14288304971629</v>
      </c>
      <c r="Y4043">
        <v>22.97021647057943</v>
      </c>
      <c r="Z4043">
        <v>16.782137842988746</v>
      </c>
      <c r="AA4043">
        <v>69.082747362223301</v>
      </c>
      <c r="AB4043">
        <v>48.375700511530034</v>
      </c>
      <c r="AC4043">
        <v>0</v>
      </c>
      <c r="AD4043">
        <v>0</v>
      </c>
      <c r="AE4043">
        <v>298.11706305800033</v>
      </c>
    </row>
    <row r="4044" spans="1:31" x14ac:dyDescent="0.3">
      <c r="A4044">
        <v>2581817</v>
      </c>
      <c r="B4044">
        <v>1</v>
      </c>
      <c r="C4044" t="s">
        <v>80</v>
      </c>
      <c r="D4044" t="s">
        <v>102</v>
      </c>
      <c r="E4044" t="s">
        <v>155</v>
      </c>
      <c r="F4044" t="s">
        <v>11587</v>
      </c>
      <c r="G4044" t="s">
        <v>202</v>
      </c>
      <c r="H4044" t="s">
        <v>157</v>
      </c>
      <c r="I4044" t="s">
        <v>136</v>
      </c>
      <c r="J4044" t="s">
        <v>137</v>
      </c>
      <c r="K4044" t="s">
        <v>138</v>
      </c>
      <c r="L4044" t="s">
        <v>11588</v>
      </c>
      <c r="M4044" t="s">
        <v>11589</v>
      </c>
      <c r="N4044">
        <v>0.90749999999999997</v>
      </c>
      <c r="O4044">
        <v>0</v>
      </c>
      <c r="P4044">
        <v>0</v>
      </c>
      <c r="Q4044">
        <v>0</v>
      </c>
      <c r="R4044">
        <v>22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13.762279635205033</v>
      </c>
      <c r="AA4044">
        <v>0</v>
      </c>
      <c r="AB4044">
        <v>0</v>
      </c>
      <c r="AC4044">
        <v>0</v>
      </c>
      <c r="AD4044">
        <v>0</v>
      </c>
      <c r="AE4044">
        <v>13.762279635205033</v>
      </c>
    </row>
    <row r="4045" spans="1:31" x14ac:dyDescent="0.3">
      <c r="A4045">
        <v>2581462</v>
      </c>
      <c r="B4045">
        <v>1</v>
      </c>
      <c r="C4045" t="s">
        <v>80</v>
      </c>
      <c r="D4045" t="s">
        <v>92</v>
      </c>
      <c r="E4045" t="s">
        <v>141</v>
      </c>
      <c r="F4045" t="s">
        <v>11590</v>
      </c>
      <c r="G4045" t="s">
        <v>301</v>
      </c>
      <c r="H4045" t="s">
        <v>135</v>
      </c>
      <c r="I4045" t="s">
        <v>136</v>
      </c>
      <c r="J4045" t="s">
        <v>137</v>
      </c>
      <c r="K4045" t="s">
        <v>144</v>
      </c>
      <c r="L4045" t="s">
        <v>11591</v>
      </c>
      <c r="M4045" t="s">
        <v>11592</v>
      </c>
      <c r="N4045">
        <v>5.8383333329999996</v>
      </c>
      <c r="O4045">
        <v>0</v>
      </c>
      <c r="P4045">
        <v>385</v>
      </c>
      <c r="Q4045">
        <v>0</v>
      </c>
      <c r="R4045">
        <v>3</v>
      </c>
      <c r="S4045">
        <v>8</v>
      </c>
      <c r="T4045">
        <v>24</v>
      </c>
      <c r="U4045">
        <v>0</v>
      </c>
      <c r="V4045">
        <v>0</v>
      </c>
      <c r="W4045">
        <v>0</v>
      </c>
      <c r="X4045">
        <v>554.44521585037944</v>
      </c>
      <c r="Y4045">
        <v>0</v>
      </c>
      <c r="Z4045">
        <v>12.259303714209892</v>
      </c>
      <c r="AA4045">
        <v>1616.505605192752</v>
      </c>
      <c r="AB4045">
        <v>225.80640565521145</v>
      </c>
      <c r="AC4045">
        <v>0</v>
      </c>
      <c r="AD4045">
        <v>0</v>
      </c>
      <c r="AE4045">
        <v>2409.016530412553</v>
      </c>
    </row>
    <row r="4046" spans="1:31" x14ac:dyDescent="0.3">
      <c r="A4046">
        <v>2581439</v>
      </c>
      <c r="B4046">
        <v>1</v>
      </c>
      <c r="C4046" t="s">
        <v>81</v>
      </c>
      <c r="D4046" t="s">
        <v>122</v>
      </c>
      <c r="E4046" t="s">
        <v>155</v>
      </c>
      <c r="F4046" t="s">
        <v>11593</v>
      </c>
      <c r="G4046" t="s">
        <v>194</v>
      </c>
      <c r="H4046" t="s">
        <v>157</v>
      </c>
      <c r="I4046" t="s">
        <v>136</v>
      </c>
      <c r="J4046" t="s">
        <v>137</v>
      </c>
      <c r="K4046" t="s">
        <v>144</v>
      </c>
      <c r="L4046" t="s">
        <v>11594</v>
      </c>
      <c r="M4046" t="s">
        <v>11595</v>
      </c>
      <c r="N4046">
        <v>3.5694444440000002</v>
      </c>
      <c r="O4046">
        <v>0</v>
      </c>
      <c r="P4046">
        <v>778</v>
      </c>
      <c r="Q4046">
        <v>0</v>
      </c>
      <c r="R4046">
        <v>0</v>
      </c>
      <c r="S4046">
        <v>0</v>
      </c>
      <c r="T4046">
        <v>121</v>
      </c>
      <c r="U4046">
        <v>0</v>
      </c>
      <c r="V4046">
        <v>0</v>
      </c>
      <c r="W4046">
        <v>0</v>
      </c>
      <c r="X4046">
        <v>515.37929949806551</v>
      </c>
      <c r="Y4046">
        <v>0</v>
      </c>
      <c r="Z4046">
        <v>0</v>
      </c>
      <c r="AA4046">
        <v>0</v>
      </c>
      <c r="AB4046">
        <v>302.01536737577419</v>
      </c>
      <c r="AC4046">
        <v>0</v>
      </c>
      <c r="AD4046">
        <v>0</v>
      </c>
      <c r="AE4046">
        <v>817.3946668738397</v>
      </c>
    </row>
    <row r="4047" spans="1:31" x14ac:dyDescent="0.3">
      <c r="A4047">
        <v>2581339</v>
      </c>
      <c r="B4047">
        <v>1</v>
      </c>
      <c r="C4047" t="s">
        <v>80</v>
      </c>
      <c r="D4047" t="s">
        <v>84</v>
      </c>
      <c r="E4047" t="s">
        <v>166</v>
      </c>
      <c r="F4047" t="s">
        <v>10213</v>
      </c>
      <c r="G4047" t="s">
        <v>198</v>
      </c>
      <c r="H4047" t="s">
        <v>157</v>
      </c>
      <c r="I4047" t="s">
        <v>136</v>
      </c>
      <c r="J4047" t="s">
        <v>137</v>
      </c>
      <c r="K4047" t="s">
        <v>138</v>
      </c>
      <c r="L4047" t="s">
        <v>11596</v>
      </c>
      <c r="M4047" t="s">
        <v>11597</v>
      </c>
      <c r="N4047">
        <v>1.788888888</v>
      </c>
      <c r="O4047">
        <v>0</v>
      </c>
      <c r="P4047">
        <v>21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6.6215430990375737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6.6215430990375737</v>
      </c>
    </row>
    <row r="4048" spans="1:31" x14ac:dyDescent="0.3">
      <c r="A4048">
        <v>2582272</v>
      </c>
      <c r="B4048">
        <v>1</v>
      </c>
      <c r="C4048" t="s">
        <v>81</v>
      </c>
      <c r="D4048" t="s">
        <v>121</v>
      </c>
      <c r="E4048" t="s">
        <v>147</v>
      </c>
      <c r="F4048" t="s">
        <v>1189</v>
      </c>
      <c r="G4048" t="s">
        <v>134</v>
      </c>
      <c r="H4048" t="s">
        <v>135</v>
      </c>
      <c r="I4048" t="s">
        <v>136</v>
      </c>
      <c r="J4048" t="s">
        <v>137</v>
      </c>
      <c r="K4048" t="s">
        <v>138</v>
      </c>
      <c r="L4048" t="s">
        <v>11598</v>
      </c>
      <c r="M4048" t="s">
        <v>11599</v>
      </c>
      <c r="N4048">
        <v>0.24083333300000001</v>
      </c>
      <c r="O4048">
        <v>3</v>
      </c>
      <c r="P4048">
        <v>289</v>
      </c>
      <c r="Q4048">
        <v>4</v>
      </c>
      <c r="R4048">
        <v>38</v>
      </c>
      <c r="S4048">
        <v>3</v>
      </c>
      <c r="T4048">
        <v>14</v>
      </c>
      <c r="U4048">
        <v>0</v>
      </c>
      <c r="V4048">
        <v>0</v>
      </c>
      <c r="W4048">
        <v>0.18339193224</v>
      </c>
      <c r="X4048">
        <v>10.771789108369841</v>
      </c>
      <c r="Y4048">
        <v>1.7837602585167573</v>
      </c>
      <c r="Z4048">
        <v>5.6987058345423138</v>
      </c>
      <c r="AA4048">
        <v>5.3461387671535956</v>
      </c>
      <c r="AB4048">
        <v>2.2884911904181258</v>
      </c>
      <c r="AC4048">
        <v>0</v>
      </c>
      <c r="AD4048">
        <v>0</v>
      </c>
      <c r="AE4048">
        <v>26.072277091240633</v>
      </c>
    </row>
    <row r="4049" spans="1:31" x14ac:dyDescent="0.3">
      <c r="A4049">
        <v>2581568</v>
      </c>
      <c r="B4049">
        <v>1</v>
      </c>
      <c r="C4049" t="s">
        <v>81</v>
      </c>
      <c r="D4049" t="s">
        <v>121</v>
      </c>
      <c r="E4049" t="s">
        <v>147</v>
      </c>
      <c r="F4049" t="s">
        <v>1189</v>
      </c>
      <c r="G4049" t="s">
        <v>134</v>
      </c>
      <c r="H4049" t="s">
        <v>135</v>
      </c>
      <c r="I4049" t="s">
        <v>136</v>
      </c>
      <c r="J4049" t="s">
        <v>137</v>
      </c>
      <c r="K4049" t="s">
        <v>138</v>
      </c>
      <c r="L4049" t="s">
        <v>11600</v>
      </c>
      <c r="M4049" t="s">
        <v>11601</v>
      </c>
      <c r="N4049">
        <v>0.12527777700000001</v>
      </c>
      <c r="O4049">
        <v>3</v>
      </c>
      <c r="P4049">
        <v>289</v>
      </c>
      <c r="Q4049">
        <v>4</v>
      </c>
      <c r="R4049">
        <v>38</v>
      </c>
      <c r="S4049">
        <v>3</v>
      </c>
      <c r="T4049">
        <v>14</v>
      </c>
      <c r="U4049">
        <v>0</v>
      </c>
      <c r="V4049">
        <v>0</v>
      </c>
      <c r="W4049">
        <v>8.145963803999999E-2</v>
      </c>
      <c r="X4049">
        <v>5.0400308103427331</v>
      </c>
      <c r="Y4049">
        <v>0.99529499759225237</v>
      </c>
      <c r="Z4049">
        <v>2.863432865607288</v>
      </c>
      <c r="AA4049">
        <v>3.6729164726036445</v>
      </c>
      <c r="AB4049">
        <v>1.6856971428544194</v>
      </c>
      <c r="AC4049">
        <v>0</v>
      </c>
      <c r="AD4049">
        <v>0</v>
      </c>
      <c r="AE4049">
        <v>14.338831927040337</v>
      </c>
    </row>
    <row r="4050" spans="1:31" x14ac:dyDescent="0.3">
      <c r="A4050">
        <v>2582232</v>
      </c>
      <c r="B4050">
        <v>1</v>
      </c>
      <c r="C4050" t="s">
        <v>80</v>
      </c>
      <c r="D4050" t="s">
        <v>100</v>
      </c>
      <c r="E4050" t="s">
        <v>184</v>
      </c>
      <c r="F4050" t="s">
        <v>11602</v>
      </c>
      <c r="G4050" t="s">
        <v>149</v>
      </c>
      <c r="H4050" t="s">
        <v>135</v>
      </c>
      <c r="I4050" t="s">
        <v>136</v>
      </c>
      <c r="J4050" t="s">
        <v>137</v>
      </c>
      <c r="K4050" t="s">
        <v>138</v>
      </c>
      <c r="L4050" t="s">
        <v>11603</v>
      </c>
      <c r="M4050" t="s">
        <v>11604</v>
      </c>
      <c r="N4050">
        <v>2.8288888879999998</v>
      </c>
      <c r="O4050">
        <v>0</v>
      </c>
      <c r="P4050">
        <v>361</v>
      </c>
      <c r="Q4050">
        <v>0</v>
      </c>
      <c r="R4050">
        <v>3</v>
      </c>
      <c r="S4050">
        <v>0</v>
      </c>
      <c r="T4050">
        <v>22</v>
      </c>
      <c r="U4050">
        <v>0</v>
      </c>
      <c r="V4050">
        <v>0</v>
      </c>
      <c r="W4050">
        <v>0</v>
      </c>
      <c r="X4050">
        <v>171.33083471583896</v>
      </c>
      <c r="Y4050">
        <v>0</v>
      </c>
      <c r="Z4050">
        <v>0.5962596159175334</v>
      </c>
      <c r="AA4050">
        <v>0</v>
      </c>
      <c r="AB4050">
        <v>51.729688109749098</v>
      </c>
      <c r="AC4050">
        <v>0</v>
      </c>
      <c r="AD4050">
        <v>0</v>
      </c>
      <c r="AE4050">
        <v>223.65678244150561</v>
      </c>
    </row>
    <row r="4051" spans="1:31" x14ac:dyDescent="0.3">
      <c r="A4051">
        <v>2582089</v>
      </c>
      <c r="B4051">
        <v>1</v>
      </c>
      <c r="C4051" t="s">
        <v>80</v>
      </c>
      <c r="D4051" t="s">
        <v>108</v>
      </c>
      <c r="E4051" t="s">
        <v>147</v>
      </c>
      <c r="F4051" t="s">
        <v>11546</v>
      </c>
      <c r="G4051" t="s">
        <v>134</v>
      </c>
      <c r="H4051" t="s">
        <v>135</v>
      </c>
      <c r="I4051" t="s">
        <v>136</v>
      </c>
      <c r="J4051" t="s">
        <v>137</v>
      </c>
      <c r="K4051" t="s">
        <v>138</v>
      </c>
      <c r="L4051" t="s">
        <v>11605</v>
      </c>
      <c r="M4051" t="s">
        <v>11606</v>
      </c>
      <c r="N4051">
        <v>2.8502777770000001</v>
      </c>
      <c r="O4051">
        <v>0</v>
      </c>
      <c r="P4051">
        <v>385</v>
      </c>
      <c r="Q4051">
        <v>2</v>
      </c>
      <c r="R4051">
        <v>53</v>
      </c>
      <c r="S4051">
        <v>2</v>
      </c>
      <c r="T4051">
        <v>158</v>
      </c>
      <c r="U4051">
        <v>0</v>
      </c>
      <c r="V4051">
        <v>0</v>
      </c>
      <c r="W4051">
        <v>0</v>
      </c>
      <c r="X4051">
        <v>233.65470644384718</v>
      </c>
      <c r="Y4051">
        <v>4.9132058103250005</v>
      </c>
      <c r="Z4051">
        <v>462.06005208527813</v>
      </c>
      <c r="AA4051">
        <v>131.28927090423599</v>
      </c>
      <c r="AB4051">
        <v>329.47784028303573</v>
      </c>
      <c r="AC4051">
        <v>0</v>
      </c>
      <c r="AD4051">
        <v>0</v>
      </c>
      <c r="AE4051">
        <v>1161.3950755267219</v>
      </c>
    </row>
    <row r="4052" spans="1:31" x14ac:dyDescent="0.3">
      <c r="A4052">
        <v>2581356</v>
      </c>
      <c r="B4052">
        <v>1</v>
      </c>
      <c r="C4052" t="s">
        <v>80</v>
      </c>
      <c r="D4052" t="s">
        <v>107</v>
      </c>
      <c r="E4052" t="s">
        <v>147</v>
      </c>
      <c r="F4052" t="s">
        <v>4689</v>
      </c>
      <c r="G4052" t="s">
        <v>134</v>
      </c>
      <c r="H4052" t="s">
        <v>135</v>
      </c>
      <c r="I4052" t="s">
        <v>136</v>
      </c>
      <c r="J4052" t="s">
        <v>137</v>
      </c>
      <c r="K4052" t="s">
        <v>138</v>
      </c>
      <c r="L4052" t="s">
        <v>11607</v>
      </c>
      <c r="M4052" t="s">
        <v>11608</v>
      </c>
      <c r="N4052">
        <v>0.79083333300000003</v>
      </c>
      <c r="O4052">
        <v>1</v>
      </c>
      <c r="P4052">
        <v>1260</v>
      </c>
      <c r="Q4052">
        <v>15</v>
      </c>
      <c r="R4052">
        <v>34</v>
      </c>
      <c r="S4052">
        <v>4</v>
      </c>
      <c r="T4052">
        <v>39</v>
      </c>
      <c r="U4052">
        <v>0</v>
      </c>
      <c r="V4052">
        <v>3</v>
      </c>
      <c r="W4052">
        <v>0.64824698544914683</v>
      </c>
      <c r="X4052">
        <v>130.28738373516032</v>
      </c>
      <c r="Y4052">
        <v>23.269168426588259</v>
      </c>
      <c r="Z4052">
        <v>40.711550977033191</v>
      </c>
      <c r="AA4052">
        <v>15.978591349628312</v>
      </c>
      <c r="AB4052">
        <v>50.087508516026354</v>
      </c>
      <c r="AC4052">
        <v>0</v>
      </c>
      <c r="AD4052">
        <v>7.7568312174677327</v>
      </c>
      <c r="AE4052">
        <v>268.73928120735332</v>
      </c>
    </row>
    <row r="4053" spans="1:31" x14ac:dyDescent="0.3">
      <c r="A4053">
        <v>2582020</v>
      </c>
      <c r="B4053">
        <v>1</v>
      </c>
      <c r="C4053" t="s">
        <v>81</v>
      </c>
      <c r="D4053" t="s">
        <v>113</v>
      </c>
      <c r="E4053" t="s">
        <v>171</v>
      </c>
      <c r="F4053" t="s">
        <v>11609</v>
      </c>
      <c r="G4053" t="s">
        <v>311</v>
      </c>
      <c r="H4053" t="s">
        <v>157</v>
      </c>
      <c r="I4053" t="s">
        <v>136</v>
      </c>
      <c r="J4053" t="s">
        <v>3</v>
      </c>
      <c r="K4053" t="s">
        <v>138</v>
      </c>
      <c r="L4053" t="s">
        <v>11610</v>
      </c>
      <c r="M4053" t="s">
        <v>11611</v>
      </c>
      <c r="N4053">
        <v>3.0391666659999999</v>
      </c>
      <c r="O4053">
        <v>0</v>
      </c>
      <c r="P4053">
        <v>6</v>
      </c>
      <c r="Q4053">
        <v>0</v>
      </c>
      <c r="R4053">
        <v>5</v>
      </c>
      <c r="S4053">
        <v>0</v>
      </c>
      <c r="T4053">
        <v>1</v>
      </c>
      <c r="U4053">
        <v>0</v>
      </c>
      <c r="V4053">
        <v>0</v>
      </c>
      <c r="W4053">
        <v>0</v>
      </c>
      <c r="X4053">
        <v>3.2552797523264254</v>
      </c>
      <c r="Y4053">
        <v>0</v>
      </c>
      <c r="Z4053">
        <v>3.4481794187913155</v>
      </c>
      <c r="AA4053">
        <v>0</v>
      </c>
      <c r="AB4053">
        <v>5.3865385730566668</v>
      </c>
      <c r="AC4053">
        <v>0</v>
      </c>
      <c r="AD4053">
        <v>0</v>
      </c>
      <c r="AE4053">
        <v>12.089997744174408</v>
      </c>
    </row>
    <row r="4054" spans="1:31" x14ac:dyDescent="0.3">
      <c r="A4054">
        <v>2581854</v>
      </c>
      <c r="B4054">
        <v>1</v>
      </c>
      <c r="C4054" t="s">
        <v>80</v>
      </c>
      <c r="D4054" t="s">
        <v>106</v>
      </c>
      <c r="E4054" t="s">
        <v>155</v>
      </c>
      <c r="F4054" t="s">
        <v>6684</v>
      </c>
      <c r="G4054" t="s">
        <v>206</v>
      </c>
      <c r="H4054" t="s">
        <v>157</v>
      </c>
      <c r="I4054" t="s">
        <v>136</v>
      </c>
      <c r="J4054" t="s">
        <v>137</v>
      </c>
      <c r="K4054" t="s">
        <v>138</v>
      </c>
      <c r="L4054" t="s">
        <v>11030</v>
      </c>
      <c r="M4054" t="s">
        <v>11612</v>
      </c>
      <c r="N4054">
        <v>2.2005555550000002</v>
      </c>
      <c r="O4054">
        <v>0</v>
      </c>
      <c r="P4054">
        <v>13</v>
      </c>
      <c r="Q4054">
        <v>0</v>
      </c>
      <c r="R4054">
        <v>11</v>
      </c>
      <c r="S4054">
        <v>0</v>
      </c>
      <c r="T4054">
        <v>6</v>
      </c>
      <c r="U4054">
        <v>0</v>
      </c>
      <c r="V4054">
        <v>0</v>
      </c>
      <c r="W4054">
        <v>0</v>
      </c>
      <c r="X4054">
        <v>15.791273585524854</v>
      </c>
      <c r="Y4054">
        <v>0</v>
      </c>
      <c r="Z4054">
        <v>56.077323174820926</v>
      </c>
      <c r="AA4054">
        <v>0</v>
      </c>
      <c r="AB4054">
        <v>49.784635428522662</v>
      </c>
      <c r="AC4054">
        <v>0</v>
      </c>
      <c r="AD4054">
        <v>0</v>
      </c>
      <c r="AE4054">
        <v>121.65323218886844</v>
      </c>
    </row>
    <row r="4055" spans="1:31" x14ac:dyDescent="0.3">
      <c r="A4055">
        <v>2581877</v>
      </c>
      <c r="B4055">
        <v>1</v>
      </c>
      <c r="C4055" t="s">
        <v>81</v>
      </c>
      <c r="D4055" t="s">
        <v>123</v>
      </c>
      <c r="E4055" t="s">
        <v>166</v>
      </c>
      <c r="F4055" t="s">
        <v>11613</v>
      </c>
      <c r="G4055" t="s">
        <v>168</v>
      </c>
      <c r="H4055" t="s">
        <v>157</v>
      </c>
      <c r="I4055" t="s">
        <v>136</v>
      </c>
      <c r="J4055" t="s">
        <v>137</v>
      </c>
      <c r="K4055" t="s">
        <v>138</v>
      </c>
      <c r="L4055" t="s">
        <v>11614</v>
      </c>
      <c r="M4055" t="s">
        <v>11615</v>
      </c>
      <c r="N4055">
        <v>1.500555555</v>
      </c>
      <c r="O4055">
        <v>0</v>
      </c>
      <c r="P4055">
        <v>10</v>
      </c>
      <c r="Q4055">
        <v>0</v>
      </c>
      <c r="R4055">
        <v>0</v>
      </c>
      <c r="S4055">
        <v>0</v>
      </c>
      <c r="T4055">
        <v>1</v>
      </c>
      <c r="U4055">
        <v>0</v>
      </c>
      <c r="V4055">
        <v>0</v>
      </c>
      <c r="W4055">
        <v>0</v>
      </c>
      <c r="X4055">
        <v>4.0302085031087751</v>
      </c>
      <c r="Y4055">
        <v>0</v>
      </c>
      <c r="Z4055">
        <v>0</v>
      </c>
      <c r="AA4055">
        <v>0</v>
      </c>
      <c r="AB4055">
        <v>0.14487562854266001</v>
      </c>
      <c r="AC4055">
        <v>0</v>
      </c>
      <c r="AD4055">
        <v>0</v>
      </c>
      <c r="AE4055">
        <v>4.1750841316514347</v>
      </c>
    </row>
    <row r="4056" spans="1:31" x14ac:dyDescent="0.3">
      <c r="A4056">
        <v>2581336</v>
      </c>
      <c r="B4056">
        <v>1</v>
      </c>
      <c r="C4056" t="s">
        <v>80</v>
      </c>
      <c r="D4056" t="s">
        <v>83</v>
      </c>
      <c r="E4056" t="s">
        <v>184</v>
      </c>
      <c r="F4056" t="s">
        <v>11616</v>
      </c>
      <c r="G4056" t="s">
        <v>134</v>
      </c>
      <c r="H4056" t="s">
        <v>135</v>
      </c>
      <c r="I4056" t="s">
        <v>136</v>
      </c>
      <c r="J4056" t="s">
        <v>137</v>
      </c>
      <c r="K4056" t="s">
        <v>138</v>
      </c>
      <c r="L4056" t="s">
        <v>11617</v>
      </c>
      <c r="M4056" t="s">
        <v>11618</v>
      </c>
      <c r="N4056">
        <v>1.747777777</v>
      </c>
      <c r="O4056">
        <v>0</v>
      </c>
      <c r="P4056">
        <v>813</v>
      </c>
      <c r="Q4056">
        <v>0</v>
      </c>
      <c r="R4056">
        <v>12</v>
      </c>
      <c r="S4056">
        <v>10</v>
      </c>
      <c r="T4056">
        <v>2959</v>
      </c>
      <c r="U4056">
        <v>4</v>
      </c>
      <c r="V4056">
        <v>55</v>
      </c>
      <c r="W4056">
        <v>0</v>
      </c>
      <c r="X4056">
        <v>370.55130529918864</v>
      </c>
      <c r="Y4056">
        <v>0</v>
      </c>
      <c r="Z4056">
        <v>16.632305883882818</v>
      </c>
      <c r="AA4056">
        <v>197.5622371841819</v>
      </c>
      <c r="AB4056">
        <v>3466.1677093445196</v>
      </c>
      <c r="AC4056">
        <v>678.73534148342344</v>
      </c>
      <c r="AD4056">
        <v>950.84370123073541</v>
      </c>
      <c r="AE4056">
        <v>5680.4926004259323</v>
      </c>
    </row>
    <row r="4057" spans="1:31" x14ac:dyDescent="0.3">
      <c r="A4057">
        <v>2581585</v>
      </c>
      <c r="B4057">
        <v>1</v>
      </c>
      <c r="C4057" t="s">
        <v>80</v>
      </c>
      <c r="D4057" t="s">
        <v>93</v>
      </c>
      <c r="E4057" t="s">
        <v>155</v>
      </c>
      <c r="F4057" t="s">
        <v>11619</v>
      </c>
      <c r="G4057" t="s">
        <v>301</v>
      </c>
      <c r="H4057" t="s">
        <v>157</v>
      </c>
      <c r="I4057" t="s">
        <v>136</v>
      </c>
      <c r="J4057" t="s">
        <v>137</v>
      </c>
      <c r="K4057" t="s">
        <v>144</v>
      </c>
      <c r="L4057" t="s">
        <v>11620</v>
      </c>
      <c r="M4057" t="s">
        <v>11621</v>
      </c>
      <c r="N4057">
        <v>5.2913888880000002</v>
      </c>
      <c r="O4057">
        <v>0</v>
      </c>
      <c r="P4057">
        <v>450</v>
      </c>
      <c r="Q4057">
        <v>0</v>
      </c>
      <c r="R4057">
        <v>0</v>
      </c>
      <c r="S4057">
        <v>0</v>
      </c>
      <c r="T4057">
        <v>37</v>
      </c>
      <c r="U4057">
        <v>0</v>
      </c>
      <c r="V4057">
        <v>0</v>
      </c>
      <c r="W4057">
        <v>0</v>
      </c>
      <c r="X4057">
        <v>464.78295939771294</v>
      </c>
      <c r="Y4057">
        <v>0</v>
      </c>
      <c r="Z4057">
        <v>0</v>
      </c>
      <c r="AA4057">
        <v>0</v>
      </c>
      <c r="AB4057">
        <v>324.99165426536086</v>
      </c>
      <c r="AC4057">
        <v>0</v>
      </c>
      <c r="AD4057">
        <v>0</v>
      </c>
      <c r="AE4057">
        <v>789.77461366307375</v>
      </c>
    </row>
    <row r="4058" spans="1:31" x14ac:dyDescent="0.3">
      <c r="A4058">
        <v>2582275</v>
      </c>
      <c r="B4058">
        <v>1</v>
      </c>
      <c r="C4058" t="s">
        <v>81</v>
      </c>
      <c r="D4058" t="s">
        <v>123</v>
      </c>
      <c r="E4058" t="s">
        <v>141</v>
      </c>
      <c r="F4058" t="s">
        <v>5754</v>
      </c>
      <c r="G4058" t="s">
        <v>134</v>
      </c>
      <c r="H4058" t="s">
        <v>135</v>
      </c>
      <c r="I4058" t="s">
        <v>136</v>
      </c>
      <c r="J4058" t="s">
        <v>137</v>
      </c>
      <c r="K4058" t="s">
        <v>138</v>
      </c>
      <c r="L4058" t="s">
        <v>11622</v>
      </c>
      <c r="M4058" t="s">
        <v>11623</v>
      </c>
      <c r="N4058">
        <v>1.666666666</v>
      </c>
      <c r="O4058">
        <v>13</v>
      </c>
      <c r="P4058">
        <v>1425</v>
      </c>
      <c r="Q4058">
        <v>123</v>
      </c>
      <c r="R4058">
        <v>84</v>
      </c>
      <c r="S4058">
        <v>36</v>
      </c>
      <c r="T4058">
        <v>151</v>
      </c>
      <c r="U4058">
        <v>4</v>
      </c>
      <c r="V4058">
        <v>0</v>
      </c>
      <c r="W4058">
        <v>6.6111265421429515</v>
      </c>
      <c r="X4058">
        <v>441.67591133161329</v>
      </c>
      <c r="Y4058">
        <v>171.46660187508292</v>
      </c>
      <c r="Z4058">
        <v>165.22632898294046</v>
      </c>
      <c r="AA4058">
        <v>140.31990602992551</v>
      </c>
      <c r="AB4058">
        <v>148.30371521362784</v>
      </c>
      <c r="AC4058">
        <v>371.49125161900702</v>
      </c>
      <c r="AD4058">
        <v>0</v>
      </c>
      <c r="AE4058">
        <v>1445.0948415943399</v>
      </c>
    </row>
    <row r="4059" spans="1:31" x14ac:dyDescent="0.3">
      <c r="A4059">
        <v>2581442</v>
      </c>
      <c r="B4059">
        <v>1</v>
      </c>
      <c r="C4059" t="s">
        <v>80</v>
      </c>
      <c r="D4059" t="s">
        <v>108</v>
      </c>
      <c r="E4059" t="s">
        <v>155</v>
      </c>
      <c r="F4059" t="s">
        <v>11624</v>
      </c>
      <c r="G4059" t="s">
        <v>194</v>
      </c>
      <c r="H4059" t="s">
        <v>157</v>
      </c>
      <c r="I4059" t="s">
        <v>136</v>
      </c>
      <c r="J4059" t="s">
        <v>137</v>
      </c>
      <c r="K4059" t="s">
        <v>144</v>
      </c>
      <c r="L4059" t="s">
        <v>11625</v>
      </c>
      <c r="M4059" t="s">
        <v>11626</v>
      </c>
      <c r="N4059">
        <v>5.0697222220000002</v>
      </c>
      <c r="O4059">
        <v>0</v>
      </c>
      <c r="P4059">
        <v>360</v>
      </c>
      <c r="Q4059">
        <v>0</v>
      </c>
      <c r="R4059">
        <v>12</v>
      </c>
      <c r="S4059">
        <v>0</v>
      </c>
      <c r="T4059">
        <v>12</v>
      </c>
      <c r="U4059">
        <v>0</v>
      </c>
      <c r="V4059">
        <v>0</v>
      </c>
      <c r="W4059">
        <v>0</v>
      </c>
      <c r="X4059">
        <v>320.01299739667655</v>
      </c>
      <c r="Y4059">
        <v>0</v>
      </c>
      <c r="Z4059">
        <v>12.187378741532136</v>
      </c>
      <c r="AA4059">
        <v>0</v>
      </c>
      <c r="AB4059">
        <v>23.254410798495059</v>
      </c>
      <c r="AC4059">
        <v>0</v>
      </c>
      <c r="AD4059">
        <v>0</v>
      </c>
      <c r="AE4059">
        <v>355.45478693670373</v>
      </c>
    </row>
    <row r="4060" spans="1:31" x14ac:dyDescent="0.3">
      <c r="A4060">
        <v>2581399</v>
      </c>
      <c r="B4060">
        <v>1</v>
      </c>
      <c r="C4060" t="s">
        <v>81</v>
      </c>
      <c r="D4060" t="s">
        <v>123</v>
      </c>
      <c r="E4060" t="s">
        <v>166</v>
      </c>
      <c r="F4060" t="s">
        <v>11627</v>
      </c>
      <c r="G4060" t="s">
        <v>168</v>
      </c>
      <c r="H4060" t="s">
        <v>157</v>
      </c>
      <c r="I4060" t="s">
        <v>136</v>
      </c>
      <c r="J4060" t="s">
        <v>137</v>
      </c>
      <c r="K4060" t="s">
        <v>138</v>
      </c>
      <c r="L4060" t="s">
        <v>11628</v>
      </c>
      <c r="M4060" t="s">
        <v>11629</v>
      </c>
      <c r="N4060">
        <v>3.4991666659999998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1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14.201101035081029</v>
      </c>
      <c r="AC4060">
        <v>0</v>
      </c>
      <c r="AD4060">
        <v>0</v>
      </c>
      <c r="AE4060">
        <v>14.201101035081029</v>
      </c>
    </row>
    <row r="4061" spans="1:31" x14ac:dyDescent="0.3">
      <c r="A4061">
        <v>2581940</v>
      </c>
      <c r="B4061">
        <v>1</v>
      </c>
      <c r="C4061" t="s">
        <v>81</v>
      </c>
      <c r="D4061" t="s">
        <v>118</v>
      </c>
      <c r="E4061" t="s">
        <v>147</v>
      </c>
      <c r="F4061" t="s">
        <v>11630</v>
      </c>
      <c r="G4061" t="s">
        <v>134</v>
      </c>
      <c r="H4061" t="s">
        <v>135</v>
      </c>
      <c r="I4061" t="s">
        <v>136</v>
      </c>
      <c r="J4061" t="s">
        <v>137</v>
      </c>
      <c r="K4061" t="s">
        <v>138</v>
      </c>
      <c r="L4061" t="s">
        <v>11631</v>
      </c>
      <c r="M4061" t="s">
        <v>11632</v>
      </c>
      <c r="N4061">
        <v>1.6994444440000001</v>
      </c>
      <c r="O4061">
        <v>0</v>
      </c>
      <c r="P4061">
        <v>352</v>
      </c>
      <c r="Q4061">
        <v>2</v>
      </c>
      <c r="R4061">
        <v>75</v>
      </c>
      <c r="S4061">
        <v>0</v>
      </c>
      <c r="T4061">
        <v>15</v>
      </c>
      <c r="U4061">
        <v>0</v>
      </c>
      <c r="V4061">
        <v>0</v>
      </c>
      <c r="W4061">
        <v>0</v>
      </c>
      <c r="X4061">
        <v>124.13216366917452</v>
      </c>
      <c r="Y4061">
        <v>16.563952017755636</v>
      </c>
      <c r="Z4061">
        <v>104.07322663778518</v>
      </c>
      <c r="AA4061">
        <v>0</v>
      </c>
      <c r="AB4061">
        <v>14.003036268592851</v>
      </c>
      <c r="AC4061">
        <v>0</v>
      </c>
      <c r="AD4061">
        <v>0</v>
      </c>
      <c r="AE4061">
        <v>258.77237859330819</v>
      </c>
    </row>
    <row r="4062" spans="1:31" x14ac:dyDescent="0.3">
      <c r="A4062">
        <v>2581791</v>
      </c>
      <c r="B4062">
        <v>1</v>
      </c>
      <c r="C4062" t="s">
        <v>80</v>
      </c>
      <c r="D4062" t="s">
        <v>93</v>
      </c>
      <c r="E4062" t="s">
        <v>166</v>
      </c>
      <c r="F4062" t="s">
        <v>11633</v>
      </c>
      <c r="G4062" t="s">
        <v>181</v>
      </c>
      <c r="H4062" t="s">
        <v>157</v>
      </c>
      <c r="I4062" t="s">
        <v>136</v>
      </c>
      <c r="J4062" t="s">
        <v>137</v>
      </c>
      <c r="K4062" t="s">
        <v>138</v>
      </c>
      <c r="L4062" t="s">
        <v>11634</v>
      </c>
      <c r="M4062" t="s">
        <v>11635</v>
      </c>
      <c r="N4062">
        <v>5.4225000000000003</v>
      </c>
      <c r="O4062">
        <v>0</v>
      </c>
      <c r="P4062">
        <v>1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1.9548553985893249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1.9548553985893249</v>
      </c>
    </row>
    <row r="4063" spans="1:31" x14ac:dyDescent="0.3">
      <c r="A4063">
        <v>2581365</v>
      </c>
      <c r="B4063">
        <v>1</v>
      </c>
      <c r="C4063" t="s">
        <v>81</v>
      </c>
      <c r="D4063" t="s">
        <v>121</v>
      </c>
      <c r="E4063" t="s">
        <v>147</v>
      </c>
      <c r="F4063" t="s">
        <v>5333</v>
      </c>
      <c r="G4063" t="s">
        <v>134</v>
      </c>
      <c r="H4063" t="s">
        <v>135</v>
      </c>
      <c r="I4063" t="s">
        <v>136</v>
      </c>
      <c r="J4063" t="s">
        <v>137</v>
      </c>
      <c r="K4063" t="s">
        <v>138</v>
      </c>
      <c r="L4063" t="s">
        <v>11636</v>
      </c>
      <c r="M4063" t="s">
        <v>11637</v>
      </c>
      <c r="N4063">
        <v>2.5347222220000001</v>
      </c>
      <c r="O4063">
        <v>1</v>
      </c>
      <c r="P4063">
        <v>377</v>
      </c>
      <c r="Q4063">
        <v>1</v>
      </c>
      <c r="R4063">
        <v>36</v>
      </c>
      <c r="S4063">
        <v>0</v>
      </c>
      <c r="T4063">
        <v>29</v>
      </c>
      <c r="U4063">
        <v>0</v>
      </c>
      <c r="V4063">
        <v>0</v>
      </c>
      <c r="W4063">
        <v>0.41143884143999998</v>
      </c>
      <c r="X4063">
        <v>94.99855812298145</v>
      </c>
      <c r="Y4063">
        <v>3.7269547039265571</v>
      </c>
      <c r="Z4063">
        <v>22.664856761568647</v>
      </c>
      <c r="AA4063">
        <v>0</v>
      </c>
      <c r="AB4063">
        <v>37.963840065911917</v>
      </c>
      <c r="AC4063">
        <v>0</v>
      </c>
      <c r="AD4063">
        <v>0</v>
      </c>
      <c r="AE4063">
        <v>159.76564849582857</v>
      </c>
    </row>
    <row r="4064" spans="1:31" x14ac:dyDescent="0.3">
      <c r="A4064">
        <v>2582075</v>
      </c>
      <c r="B4064">
        <v>1</v>
      </c>
      <c r="C4064" t="s">
        <v>81</v>
      </c>
      <c r="D4064" t="s">
        <v>117</v>
      </c>
      <c r="E4064" t="s">
        <v>184</v>
      </c>
      <c r="F4064" t="s">
        <v>11638</v>
      </c>
      <c r="G4064" t="s">
        <v>149</v>
      </c>
      <c r="H4064" t="s">
        <v>135</v>
      </c>
      <c r="I4064" t="s">
        <v>136</v>
      </c>
      <c r="J4064" t="s">
        <v>137</v>
      </c>
      <c r="K4064" t="s">
        <v>138</v>
      </c>
      <c r="L4064" t="s">
        <v>11639</v>
      </c>
      <c r="M4064" t="s">
        <v>11640</v>
      </c>
      <c r="N4064">
        <v>3.7688888880000002</v>
      </c>
      <c r="O4064">
        <v>3</v>
      </c>
      <c r="P4064">
        <v>138</v>
      </c>
      <c r="Q4064">
        <v>1</v>
      </c>
      <c r="R4064">
        <v>10</v>
      </c>
      <c r="S4064">
        <v>2</v>
      </c>
      <c r="T4064">
        <v>4</v>
      </c>
      <c r="U4064">
        <v>0</v>
      </c>
      <c r="V4064">
        <v>0</v>
      </c>
      <c r="W4064">
        <v>2.5071353995200001</v>
      </c>
      <c r="X4064">
        <v>71.058782471820336</v>
      </c>
      <c r="Y4064">
        <v>1.1706121076696165</v>
      </c>
      <c r="Z4064">
        <v>18.19004070041963</v>
      </c>
      <c r="AA4064">
        <v>3.1755614938606334</v>
      </c>
      <c r="AB4064">
        <v>0.49494948359688001</v>
      </c>
      <c r="AC4064">
        <v>0</v>
      </c>
      <c r="AD4064">
        <v>0</v>
      </c>
      <c r="AE4064">
        <v>96.597081656887084</v>
      </c>
    </row>
    <row r="4065" spans="1:31" x14ac:dyDescent="0.3">
      <c r="A4065">
        <v>2582052</v>
      </c>
      <c r="B4065">
        <v>1</v>
      </c>
      <c r="C4065" t="s">
        <v>81</v>
      </c>
      <c r="D4065" t="s">
        <v>118</v>
      </c>
      <c r="E4065" t="s">
        <v>171</v>
      </c>
      <c r="F4065" t="s">
        <v>11641</v>
      </c>
      <c r="G4065" t="s">
        <v>190</v>
      </c>
      <c r="H4065" t="s">
        <v>157</v>
      </c>
      <c r="I4065" t="s">
        <v>136</v>
      </c>
      <c r="J4065" t="s">
        <v>137</v>
      </c>
      <c r="K4065" t="s">
        <v>138</v>
      </c>
      <c r="L4065" t="s">
        <v>11642</v>
      </c>
      <c r="M4065" t="s">
        <v>11643</v>
      </c>
      <c r="N4065">
        <v>0.95</v>
      </c>
      <c r="O4065">
        <v>0</v>
      </c>
      <c r="P4065">
        <v>6</v>
      </c>
      <c r="Q4065">
        <v>0</v>
      </c>
      <c r="R4065">
        <v>0</v>
      </c>
      <c r="S4065">
        <v>0</v>
      </c>
      <c r="T4065">
        <v>1</v>
      </c>
      <c r="U4065">
        <v>0</v>
      </c>
      <c r="V4065">
        <v>0</v>
      </c>
      <c r="W4065">
        <v>0</v>
      </c>
      <c r="X4065">
        <v>1.1499002683593746</v>
      </c>
      <c r="Y4065">
        <v>0</v>
      </c>
      <c r="Z4065">
        <v>0</v>
      </c>
      <c r="AA4065">
        <v>0</v>
      </c>
      <c r="AB4065">
        <v>2.5919327797666668E-2</v>
      </c>
      <c r="AC4065">
        <v>0</v>
      </c>
      <c r="AD4065">
        <v>0</v>
      </c>
      <c r="AE4065">
        <v>1.1758195961570412</v>
      </c>
    </row>
    <row r="4066" spans="1:31" x14ac:dyDescent="0.3">
      <c r="A4066">
        <v>2582198</v>
      </c>
      <c r="B4066">
        <v>1</v>
      </c>
      <c r="C4066" t="s">
        <v>81</v>
      </c>
      <c r="D4066" t="s">
        <v>121</v>
      </c>
      <c r="E4066" t="s">
        <v>184</v>
      </c>
      <c r="F4066" t="s">
        <v>11644</v>
      </c>
      <c r="G4066" t="s">
        <v>149</v>
      </c>
      <c r="H4066" t="s">
        <v>135</v>
      </c>
      <c r="I4066" t="s">
        <v>136</v>
      </c>
      <c r="J4066" t="s">
        <v>137</v>
      </c>
      <c r="K4066" t="s">
        <v>138</v>
      </c>
      <c r="L4066" t="s">
        <v>11645</v>
      </c>
      <c r="M4066" t="s">
        <v>11646</v>
      </c>
      <c r="N4066">
        <v>15.716666666</v>
      </c>
      <c r="O4066">
        <v>0</v>
      </c>
      <c r="P4066">
        <v>22</v>
      </c>
      <c r="Q4066">
        <v>0</v>
      </c>
      <c r="R4066">
        <v>0</v>
      </c>
      <c r="S4066">
        <v>1</v>
      </c>
      <c r="T4066">
        <v>0</v>
      </c>
      <c r="U4066">
        <v>0</v>
      </c>
      <c r="V4066">
        <v>0</v>
      </c>
      <c r="W4066">
        <v>0</v>
      </c>
      <c r="X4066">
        <v>43.430786538607038</v>
      </c>
      <c r="Y4066">
        <v>0</v>
      </c>
      <c r="Z4066">
        <v>0</v>
      </c>
      <c r="AA4066">
        <v>13.381534946716</v>
      </c>
      <c r="AB4066">
        <v>0</v>
      </c>
      <c r="AC4066">
        <v>0</v>
      </c>
      <c r="AD4066">
        <v>0</v>
      </c>
      <c r="AE4066">
        <v>56.812321485323039</v>
      </c>
    </row>
    <row r="4067" spans="1:31" x14ac:dyDescent="0.3">
      <c r="A4067">
        <v>2582221</v>
      </c>
      <c r="B4067">
        <v>1</v>
      </c>
      <c r="C4067" t="s">
        <v>80</v>
      </c>
      <c r="D4067" t="s">
        <v>94</v>
      </c>
      <c r="E4067" t="s">
        <v>171</v>
      </c>
      <c r="F4067" t="s">
        <v>11647</v>
      </c>
      <c r="G4067" t="s">
        <v>190</v>
      </c>
      <c r="H4067" t="s">
        <v>157</v>
      </c>
      <c r="I4067" t="s">
        <v>136</v>
      </c>
      <c r="J4067" t="s">
        <v>137</v>
      </c>
      <c r="K4067" t="s">
        <v>138</v>
      </c>
      <c r="L4067" t="s">
        <v>11648</v>
      </c>
      <c r="M4067" t="s">
        <v>10946</v>
      </c>
      <c r="N4067">
        <v>1.449166666</v>
      </c>
      <c r="O4067">
        <v>0</v>
      </c>
      <c r="P4067">
        <v>18</v>
      </c>
      <c r="Q4067">
        <v>0</v>
      </c>
      <c r="R4067">
        <v>1</v>
      </c>
      <c r="S4067">
        <v>0</v>
      </c>
      <c r="T4067">
        <v>2</v>
      </c>
      <c r="U4067">
        <v>0</v>
      </c>
      <c r="V4067">
        <v>0</v>
      </c>
      <c r="W4067">
        <v>0</v>
      </c>
      <c r="X4067">
        <v>3.3139355244253403</v>
      </c>
      <c r="Y4067">
        <v>0</v>
      </c>
      <c r="Z4067">
        <v>1.6038884236025001E-2</v>
      </c>
      <c r="AA4067">
        <v>0</v>
      </c>
      <c r="AB4067">
        <v>2.2312979065801106</v>
      </c>
      <c r="AC4067">
        <v>0</v>
      </c>
      <c r="AD4067">
        <v>0</v>
      </c>
      <c r="AE4067">
        <v>5.5612723152414762</v>
      </c>
    </row>
    <row r="4068" spans="1:31" x14ac:dyDescent="0.3">
      <c r="A4068">
        <v>2581680</v>
      </c>
      <c r="B4068">
        <v>1</v>
      </c>
      <c r="C4068" t="s">
        <v>80</v>
      </c>
      <c r="D4068" t="s">
        <v>103</v>
      </c>
      <c r="E4068" t="s">
        <v>166</v>
      </c>
      <c r="F4068" t="s">
        <v>11649</v>
      </c>
      <c r="G4068" t="s">
        <v>168</v>
      </c>
      <c r="H4068" t="s">
        <v>157</v>
      </c>
      <c r="I4068" t="s">
        <v>136</v>
      </c>
      <c r="J4068" t="s">
        <v>137</v>
      </c>
      <c r="K4068" t="s">
        <v>138</v>
      </c>
      <c r="L4068" t="s">
        <v>11650</v>
      </c>
      <c r="M4068" t="s">
        <v>11651</v>
      </c>
      <c r="N4068">
        <v>1.028888888</v>
      </c>
      <c r="O4068">
        <v>0</v>
      </c>
      <c r="P4068">
        <v>1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9.6505512043199987E-3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9.6505512043199987E-3</v>
      </c>
    </row>
    <row r="4069" spans="1:31" x14ac:dyDescent="0.3">
      <c r="A4069">
        <v>2581966</v>
      </c>
      <c r="B4069">
        <v>1</v>
      </c>
      <c r="C4069" t="s">
        <v>81</v>
      </c>
      <c r="D4069" t="s">
        <v>113</v>
      </c>
      <c r="E4069" t="s">
        <v>184</v>
      </c>
      <c r="F4069" t="s">
        <v>11652</v>
      </c>
      <c r="G4069" t="s">
        <v>1218</v>
      </c>
      <c r="H4069" t="s">
        <v>135</v>
      </c>
      <c r="I4069" t="s">
        <v>136</v>
      </c>
      <c r="J4069" t="s">
        <v>137</v>
      </c>
      <c r="K4069" t="s">
        <v>138</v>
      </c>
      <c r="L4069" t="s">
        <v>11653</v>
      </c>
      <c r="M4069" t="s">
        <v>11654</v>
      </c>
      <c r="N4069">
        <v>1.362777777</v>
      </c>
      <c r="O4069">
        <v>0</v>
      </c>
      <c r="P4069">
        <v>1</v>
      </c>
      <c r="Q4069">
        <v>0</v>
      </c>
      <c r="R4069">
        <v>7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3.5945878474250004E-4</v>
      </c>
      <c r="Y4069">
        <v>0</v>
      </c>
      <c r="Z4069">
        <v>14.809077154562129</v>
      </c>
      <c r="AA4069">
        <v>0</v>
      </c>
      <c r="AB4069">
        <v>0</v>
      </c>
      <c r="AC4069">
        <v>0</v>
      </c>
      <c r="AD4069">
        <v>0</v>
      </c>
      <c r="AE4069">
        <v>14.809436613346872</v>
      </c>
    </row>
    <row r="4070" spans="1:31" x14ac:dyDescent="0.3">
      <c r="A4070">
        <v>2582215</v>
      </c>
      <c r="B4070">
        <v>1</v>
      </c>
      <c r="C4070" t="s">
        <v>80</v>
      </c>
      <c r="D4070" t="s">
        <v>103</v>
      </c>
      <c r="E4070" t="s">
        <v>184</v>
      </c>
      <c r="F4070" t="s">
        <v>11655</v>
      </c>
      <c r="G4070" t="s">
        <v>1218</v>
      </c>
      <c r="H4070" t="s">
        <v>135</v>
      </c>
      <c r="I4070" t="s">
        <v>136</v>
      </c>
      <c r="J4070" t="s">
        <v>137</v>
      </c>
      <c r="K4070" t="s">
        <v>138</v>
      </c>
      <c r="L4070" t="s">
        <v>11656</v>
      </c>
      <c r="M4070" t="s">
        <v>11657</v>
      </c>
      <c r="N4070">
        <v>2.6777777770000002</v>
      </c>
      <c r="O4070">
        <v>0</v>
      </c>
      <c r="P4070">
        <v>376</v>
      </c>
      <c r="Q4070">
        <v>0</v>
      </c>
      <c r="R4070">
        <v>23</v>
      </c>
      <c r="S4070">
        <v>2</v>
      </c>
      <c r="T4070">
        <v>43</v>
      </c>
      <c r="U4070">
        <v>1</v>
      </c>
      <c r="V4070">
        <v>0</v>
      </c>
      <c r="W4070">
        <v>0</v>
      </c>
      <c r="X4070">
        <v>159.41280239707902</v>
      </c>
      <c r="Y4070">
        <v>0</v>
      </c>
      <c r="Z4070">
        <v>17.316222988163112</v>
      </c>
      <c r="AA4070">
        <v>26.702809938501865</v>
      </c>
      <c r="AB4070">
        <v>50.879697185810123</v>
      </c>
      <c r="AC4070">
        <v>3.4163280226478996</v>
      </c>
      <c r="AD4070">
        <v>0</v>
      </c>
      <c r="AE4070">
        <v>257.72786053220204</v>
      </c>
    </row>
    <row r="4071" spans="1:31" x14ac:dyDescent="0.3">
      <c r="A4071">
        <v>2581820</v>
      </c>
      <c r="B4071">
        <v>1</v>
      </c>
      <c r="C4071" t="s">
        <v>80</v>
      </c>
      <c r="D4071" t="s">
        <v>105</v>
      </c>
      <c r="E4071" t="s">
        <v>175</v>
      </c>
      <c r="F4071" t="s">
        <v>11658</v>
      </c>
      <c r="G4071" t="s">
        <v>177</v>
      </c>
      <c r="H4071" t="s">
        <v>157</v>
      </c>
      <c r="I4071" t="s">
        <v>136</v>
      </c>
      <c r="J4071" t="s">
        <v>137</v>
      </c>
      <c r="K4071" t="s">
        <v>138</v>
      </c>
      <c r="L4071" t="s">
        <v>11659</v>
      </c>
      <c r="M4071" t="s">
        <v>11423</v>
      </c>
      <c r="N4071">
        <v>6.4297222219999997</v>
      </c>
      <c r="O4071">
        <v>0</v>
      </c>
      <c r="P4071">
        <v>42</v>
      </c>
      <c r="Q4071">
        <v>0</v>
      </c>
      <c r="R4071">
        <v>0</v>
      </c>
      <c r="S4071">
        <v>0</v>
      </c>
      <c r="T4071">
        <v>2</v>
      </c>
      <c r="U4071">
        <v>0</v>
      </c>
      <c r="V4071">
        <v>0</v>
      </c>
      <c r="W4071">
        <v>0</v>
      </c>
      <c r="X4071">
        <v>57.080487279835857</v>
      </c>
      <c r="Y4071">
        <v>0</v>
      </c>
      <c r="Z4071">
        <v>0</v>
      </c>
      <c r="AA4071">
        <v>0</v>
      </c>
      <c r="AB4071">
        <v>25.367405275884451</v>
      </c>
      <c r="AC4071">
        <v>0</v>
      </c>
      <c r="AD4071">
        <v>0</v>
      </c>
      <c r="AE4071">
        <v>82.447892555720301</v>
      </c>
    </row>
    <row r="4072" spans="1:31" x14ac:dyDescent="0.3">
      <c r="A4072">
        <v>2581720</v>
      </c>
      <c r="B4072">
        <v>1</v>
      </c>
      <c r="C4072" t="s">
        <v>81</v>
      </c>
      <c r="D4072" t="s">
        <v>121</v>
      </c>
      <c r="E4072" t="s">
        <v>147</v>
      </c>
      <c r="F4072" t="s">
        <v>11660</v>
      </c>
      <c r="G4072" t="s">
        <v>134</v>
      </c>
      <c r="H4072" t="s">
        <v>135</v>
      </c>
      <c r="I4072" t="s">
        <v>136</v>
      </c>
      <c r="J4072" t="s">
        <v>137</v>
      </c>
      <c r="K4072" t="s">
        <v>138</v>
      </c>
      <c r="L4072" t="s">
        <v>11661</v>
      </c>
      <c r="M4072" t="s">
        <v>11662</v>
      </c>
      <c r="N4072">
        <v>1.926666666</v>
      </c>
      <c r="O4072">
        <v>1</v>
      </c>
      <c r="P4072">
        <v>139</v>
      </c>
      <c r="Q4072">
        <v>2</v>
      </c>
      <c r="R4072">
        <v>3</v>
      </c>
      <c r="S4072">
        <v>1</v>
      </c>
      <c r="T4072">
        <v>1</v>
      </c>
      <c r="U4072">
        <v>0</v>
      </c>
      <c r="V4072">
        <v>0</v>
      </c>
      <c r="W4072">
        <v>0.40391899151999999</v>
      </c>
      <c r="X4072">
        <v>26.620156275195317</v>
      </c>
      <c r="Y4072">
        <v>4.2938946415016002</v>
      </c>
      <c r="Z4072">
        <v>0.30983479498560668</v>
      </c>
      <c r="AA4072">
        <v>3.9350263134422225</v>
      </c>
      <c r="AB4072">
        <v>4.1327822988022227</v>
      </c>
      <c r="AC4072">
        <v>0</v>
      </c>
      <c r="AD4072">
        <v>0</v>
      </c>
      <c r="AE4072">
        <v>39.695613315446977</v>
      </c>
    </row>
    <row r="4073" spans="1:31" x14ac:dyDescent="0.3">
      <c r="A4073">
        <v>2582012</v>
      </c>
      <c r="B4073">
        <v>1</v>
      </c>
      <c r="C4073" t="s">
        <v>80</v>
      </c>
      <c r="D4073" t="s">
        <v>103</v>
      </c>
      <c r="E4073" t="s">
        <v>132</v>
      </c>
      <c r="F4073" t="s">
        <v>1308</v>
      </c>
      <c r="G4073" t="s">
        <v>134</v>
      </c>
      <c r="H4073" t="s">
        <v>135</v>
      </c>
      <c r="I4073" t="s">
        <v>136</v>
      </c>
      <c r="J4073" t="s">
        <v>137</v>
      </c>
      <c r="K4073" t="s">
        <v>138</v>
      </c>
      <c r="L4073" t="s">
        <v>11663</v>
      </c>
      <c r="M4073" t="s">
        <v>11664</v>
      </c>
      <c r="N4073">
        <v>0.76527777699999999</v>
      </c>
      <c r="O4073">
        <v>1</v>
      </c>
      <c r="P4073">
        <v>1709</v>
      </c>
      <c r="Q4073">
        <v>37</v>
      </c>
      <c r="R4073">
        <v>184</v>
      </c>
      <c r="S4073">
        <v>19</v>
      </c>
      <c r="T4073">
        <v>223</v>
      </c>
      <c r="U4073">
        <v>1</v>
      </c>
      <c r="V4073">
        <v>1</v>
      </c>
      <c r="W4073">
        <v>7.8043189761833331E-2</v>
      </c>
      <c r="X4073">
        <v>321.33156065785226</v>
      </c>
      <c r="Y4073">
        <v>151.33567495483598</v>
      </c>
      <c r="Z4073">
        <v>424.48403995249237</v>
      </c>
      <c r="AA4073">
        <v>99.235090746059996</v>
      </c>
      <c r="AB4073">
        <v>295.61914314258149</v>
      </c>
      <c r="AC4073">
        <v>132.90045725206249</v>
      </c>
      <c r="AD4073">
        <v>5.8460487597042299</v>
      </c>
      <c r="AE4073">
        <v>1430.8300586553507</v>
      </c>
    </row>
    <row r="4074" spans="1:31" x14ac:dyDescent="0.3">
      <c r="A4074">
        <v>2581806</v>
      </c>
      <c r="B4074">
        <v>1</v>
      </c>
      <c r="C4074" t="s">
        <v>80</v>
      </c>
      <c r="D4074" t="s">
        <v>83</v>
      </c>
      <c r="E4074" t="s">
        <v>141</v>
      </c>
      <c r="F4074" t="s">
        <v>2489</v>
      </c>
      <c r="G4074" t="s">
        <v>134</v>
      </c>
      <c r="H4074" t="s">
        <v>135</v>
      </c>
      <c r="I4074" t="s">
        <v>136</v>
      </c>
      <c r="J4074" t="s">
        <v>137</v>
      </c>
      <c r="K4074" t="s">
        <v>138</v>
      </c>
      <c r="L4074" t="s">
        <v>11665</v>
      </c>
      <c r="M4074" t="s">
        <v>11666</v>
      </c>
      <c r="N4074">
        <v>1.2761111110000001</v>
      </c>
      <c r="O4074">
        <v>4</v>
      </c>
      <c r="P4074">
        <v>285</v>
      </c>
      <c r="Q4074">
        <v>7</v>
      </c>
      <c r="R4074">
        <v>30</v>
      </c>
      <c r="S4074">
        <v>9</v>
      </c>
      <c r="T4074">
        <v>24</v>
      </c>
      <c r="U4074">
        <v>0</v>
      </c>
      <c r="V4074">
        <v>0</v>
      </c>
      <c r="W4074">
        <v>2.60289657117178</v>
      </c>
      <c r="X4074">
        <v>72.23264133569235</v>
      </c>
      <c r="Y4074">
        <v>11.099788284706875</v>
      </c>
      <c r="Z4074">
        <v>9.4608236598636193</v>
      </c>
      <c r="AA4074">
        <v>32.026438530484462</v>
      </c>
      <c r="AB4074">
        <v>37.993721272489594</v>
      </c>
      <c r="AC4074">
        <v>0</v>
      </c>
      <c r="AD4074">
        <v>0</v>
      </c>
      <c r="AE4074">
        <v>165.41630965440868</v>
      </c>
    </row>
    <row r="4075" spans="1:31" x14ac:dyDescent="0.3">
      <c r="A4075">
        <v>2581972</v>
      </c>
      <c r="B4075">
        <v>1</v>
      </c>
      <c r="C4075" t="s">
        <v>80</v>
      </c>
      <c r="D4075" t="s">
        <v>107</v>
      </c>
      <c r="E4075" t="s">
        <v>166</v>
      </c>
      <c r="F4075" t="s">
        <v>11667</v>
      </c>
      <c r="G4075" t="s">
        <v>198</v>
      </c>
      <c r="H4075" t="s">
        <v>157</v>
      </c>
      <c r="I4075" t="s">
        <v>136</v>
      </c>
      <c r="J4075" t="s">
        <v>137</v>
      </c>
      <c r="K4075" t="s">
        <v>138</v>
      </c>
      <c r="L4075" t="s">
        <v>11668</v>
      </c>
      <c r="M4075" t="s">
        <v>11669</v>
      </c>
      <c r="N4075">
        <v>1.650833333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1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</row>
    <row r="4076" spans="1:31" x14ac:dyDescent="0.3">
      <c r="A4076">
        <v>2582115</v>
      </c>
      <c r="B4076">
        <v>1</v>
      </c>
      <c r="C4076" t="s">
        <v>81</v>
      </c>
      <c r="D4076" t="s">
        <v>118</v>
      </c>
      <c r="E4076" t="s">
        <v>147</v>
      </c>
      <c r="F4076" t="s">
        <v>11670</v>
      </c>
      <c r="G4076" t="s">
        <v>149</v>
      </c>
      <c r="H4076" t="s">
        <v>135</v>
      </c>
      <c r="I4076" t="s">
        <v>136</v>
      </c>
      <c r="J4076" t="s">
        <v>137</v>
      </c>
      <c r="K4076" t="s">
        <v>138</v>
      </c>
      <c r="L4076" t="s">
        <v>11671</v>
      </c>
      <c r="M4076" t="s">
        <v>11672</v>
      </c>
      <c r="N4076">
        <v>2.111388888</v>
      </c>
      <c r="O4076">
        <v>0</v>
      </c>
      <c r="P4076">
        <v>16</v>
      </c>
      <c r="Q4076">
        <v>0</v>
      </c>
      <c r="R4076">
        <v>7</v>
      </c>
      <c r="S4076">
        <v>0</v>
      </c>
      <c r="T4076">
        <v>2</v>
      </c>
      <c r="U4076">
        <v>0</v>
      </c>
      <c r="V4076">
        <v>0</v>
      </c>
      <c r="W4076">
        <v>0</v>
      </c>
      <c r="X4076">
        <v>13.245509764051421</v>
      </c>
      <c r="Y4076">
        <v>0</v>
      </c>
      <c r="Z4076">
        <v>16.538567472036661</v>
      </c>
      <c r="AA4076">
        <v>0</v>
      </c>
      <c r="AB4076">
        <v>3.9174844035598699</v>
      </c>
      <c r="AC4076">
        <v>0</v>
      </c>
      <c r="AD4076">
        <v>0</v>
      </c>
      <c r="AE4076">
        <v>33.701561639647949</v>
      </c>
    </row>
    <row r="4077" spans="1:31" x14ac:dyDescent="0.3">
      <c r="A4077">
        <v>2581637</v>
      </c>
      <c r="B4077">
        <v>1</v>
      </c>
      <c r="C4077" t="s">
        <v>80</v>
      </c>
      <c r="D4077" t="s">
        <v>107</v>
      </c>
      <c r="E4077" t="s">
        <v>166</v>
      </c>
      <c r="F4077" t="s">
        <v>11673</v>
      </c>
      <c r="G4077" t="s">
        <v>181</v>
      </c>
      <c r="H4077" t="s">
        <v>157</v>
      </c>
      <c r="I4077" t="s">
        <v>136</v>
      </c>
      <c r="J4077" t="s">
        <v>137</v>
      </c>
      <c r="K4077" t="s">
        <v>138</v>
      </c>
      <c r="L4077" t="s">
        <v>11674</v>
      </c>
      <c r="M4077" t="s">
        <v>11675</v>
      </c>
      <c r="N4077">
        <v>3.0625</v>
      </c>
      <c r="O4077">
        <v>0</v>
      </c>
      <c r="P4077">
        <v>1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1.7570072008094098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1.7570072008094098</v>
      </c>
    </row>
    <row r="4078" spans="1:31" x14ac:dyDescent="0.3">
      <c r="A4078">
        <v>2582321</v>
      </c>
      <c r="B4078">
        <v>1</v>
      </c>
      <c r="C4078" t="s">
        <v>80</v>
      </c>
      <c r="D4078" t="s">
        <v>103</v>
      </c>
      <c r="E4078" t="s">
        <v>147</v>
      </c>
      <c r="F4078" t="s">
        <v>11676</v>
      </c>
      <c r="G4078" t="s">
        <v>202</v>
      </c>
      <c r="H4078" t="s">
        <v>135</v>
      </c>
      <c r="I4078" t="s">
        <v>136</v>
      </c>
      <c r="J4078" t="s">
        <v>137</v>
      </c>
      <c r="K4078" t="s">
        <v>138</v>
      </c>
      <c r="L4078" t="s">
        <v>11677</v>
      </c>
      <c r="M4078" t="s">
        <v>11678</v>
      </c>
      <c r="N4078">
        <v>0.42416666600000003</v>
      </c>
      <c r="O4078">
        <v>22</v>
      </c>
      <c r="P4078">
        <v>2678</v>
      </c>
      <c r="Q4078">
        <v>35</v>
      </c>
      <c r="R4078">
        <v>206</v>
      </c>
      <c r="S4078">
        <v>64</v>
      </c>
      <c r="T4078">
        <v>799</v>
      </c>
      <c r="U4078">
        <v>6</v>
      </c>
      <c r="V4078">
        <v>1</v>
      </c>
      <c r="W4078">
        <v>6.9140414613304113</v>
      </c>
      <c r="X4078">
        <v>177.3385953500194</v>
      </c>
      <c r="Y4078">
        <v>51.534178423688054</v>
      </c>
      <c r="Z4078">
        <v>36.222811752376252</v>
      </c>
      <c r="AA4078">
        <v>87.637583581495548</v>
      </c>
      <c r="AB4078">
        <v>121.07735916717299</v>
      </c>
      <c r="AC4078">
        <v>108.65398489620337</v>
      </c>
      <c r="AD4078">
        <v>5.5173920557045015</v>
      </c>
      <c r="AE4078">
        <v>594.89594668799043</v>
      </c>
    </row>
    <row r="4079" spans="1:31" x14ac:dyDescent="0.3">
      <c r="A4079">
        <v>2581408</v>
      </c>
      <c r="B4079">
        <v>1</v>
      </c>
      <c r="C4079" t="s">
        <v>81</v>
      </c>
      <c r="D4079" t="s">
        <v>118</v>
      </c>
      <c r="E4079" t="s">
        <v>184</v>
      </c>
      <c r="F4079" t="s">
        <v>7804</v>
      </c>
      <c r="G4079" t="s">
        <v>134</v>
      </c>
      <c r="H4079" t="s">
        <v>135</v>
      </c>
      <c r="I4079" t="s">
        <v>136</v>
      </c>
      <c r="J4079" t="s">
        <v>137</v>
      </c>
      <c r="K4079" t="s">
        <v>138</v>
      </c>
      <c r="L4079" t="s">
        <v>11679</v>
      </c>
      <c r="M4079" t="s">
        <v>11680</v>
      </c>
      <c r="N4079">
        <v>3.2752777769999999</v>
      </c>
      <c r="O4079">
        <v>0</v>
      </c>
      <c r="P4079">
        <v>0</v>
      </c>
      <c r="Q4079">
        <v>0</v>
      </c>
      <c r="R4079">
        <v>0</v>
      </c>
      <c r="S4079">
        <v>7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</row>
    <row r="4080" spans="1:31" x14ac:dyDescent="0.3">
      <c r="A4080">
        <v>2581800</v>
      </c>
      <c r="B4080">
        <v>1</v>
      </c>
      <c r="C4080" t="s">
        <v>80</v>
      </c>
      <c r="D4080" t="s">
        <v>96</v>
      </c>
      <c r="E4080" t="s">
        <v>175</v>
      </c>
      <c r="F4080" t="s">
        <v>11681</v>
      </c>
      <c r="G4080" t="s">
        <v>177</v>
      </c>
      <c r="H4080" t="s">
        <v>157</v>
      </c>
      <c r="I4080" t="s">
        <v>136</v>
      </c>
      <c r="J4080" t="s">
        <v>137</v>
      </c>
      <c r="K4080" t="s">
        <v>138</v>
      </c>
      <c r="L4080" t="s">
        <v>11682</v>
      </c>
      <c r="M4080" t="s">
        <v>11683</v>
      </c>
      <c r="N4080">
        <v>1.8558333330000001</v>
      </c>
      <c r="O4080">
        <v>0</v>
      </c>
      <c r="P4080">
        <v>27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13.282018325416844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13.282018325416844</v>
      </c>
    </row>
    <row r="4081" spans="1:31" x14ac:dyDescent="0.3">
      <c r="A4081">
        <v>2581551</v>
      </c>
      <c r="B4081">
        <v>1</v>
      </c>
      <c r="C4081" t="s">
        <v>80</v>
      </c>
      <c r="D4081" t="s">
        <v>101</v>
      </c>
      <c r="E4081" t="s">
        <v>171</v>
      </c>
      <c r="F4081" t="s">
        <v>11684</v>
      </c>
      <c r="G4081" t="s">
        <v>202</v>
      </c>
      <c r="H4081" t="s">
        <v>157</v>
      </c>
      <c r="I4081" t="s">
        <v>136</v>
      </c>
      <c r="J4081" t="s">
        <v>137</v>
      </c>
      <c r="K4081" t="s">
        <v>138</v>
      </c>
      <c r="L4081" t="s">
        <v>11685</v>
      </c>
      <c r="M4081" t="s">
        <v>11686</v>
      </c>
      <c r="N4081">
        <v>1.6775</v>
      </c>
      <c r="O4081">
        <v>0</v>
      </c>
      <c r="P4081">
        <v>50</v>
      </c>
      <c r="Q4081">
        <v>0</v>
      </c>
      <c r="R4081">
        <v>0</v>
      </c>
      <c r="S4081">
        <v>0</v>
      </c>
      <c r="T4081">
        <v>1</v>
      </c>
      <c r="U4081">
        <v>0</v>
      </c>
      <c r="V4081">
        <v>0</v>
      </c>
      <c r="W4081">
        <v>0</v>
      </c>
      <c r="X4081">
        <v>14.341598478395628</v>
      </c>
      <c r="Y4081">
        <v>0</v>
      </c>
      <c r="Z4081">
        <v>0</v>
      </c>
      <c r="AA4081">
        <v>0</v>
      </c>
      <c r="AB4081">
        <v>1.5317038009007351</v>
      </c>
      <c r="AC4081">
        <v>0</v>
      </c>
      <c r="AD4081">
        <v>0</v>
      </c>
      <c r="AE4081">
        <v>15.873302279296363</v>
      </c>
    </row>
    <row r="4082" spans="1:31" x14ac:dyDescent="0.3">
      <c r="A4082">
        <v>2581986</v>
      </c>
      <c r="B4082">
        <v>1</v>
      </c>
      <c r="C4082" t="s">
        <v>80</v>
      </c>
      <c r="D4082" t="s">
        <v>89</v>
      </c>
      <c r="E4082" t="s">
        <v>166</v>
      </c>
      <c r="F4082" t="s">
        <v>11687</v>
      </c>
      <c r="G4082" t="s">
        <v>311</v>
      </c>
      <c r="H4082" t="s">
        <v>157</v>
      </c>
      <c r="I4082" t="s">
        <v>136</v>
      </c>
      <c r="J4082" t="s">
        <v>3</v>
      </c>
      <c r="K4082" t="s">
        <v>138</v>
      </c>
      <c r="L4082" t="s">
        <v>11688</v>
      </c>
      <c r="M4082" t="s">
        <v>11689</v>
      </c>
      <c r="N4082">
        <v>1.598333333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1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4.6903773339133335E-3</v>
      </c>
      <c r="AC4082">
        <v>0</v>
      </c>
      <c r="AD4082">
        <v>0</v>
      </c>
      <c r="AE4082">
        <v>4.6903773339133335E-3</v>
      </c>
    </row>
    <row r="4083" spans="1:31" x14ac:dyDescent="0.3">
      <c r="A4083">
        <v>2581345</v>
      </c>
      <c r="B4083">
        <v>1</v>
      </c>
      <c r="C4083" t="s">
        <v>80</v>
      </c>
      <c r="D4083" t="s">
        <v>105</v>
      </c>
      <c r="E4083" t="s">
        <v>132</v>
      </c>
      <c r="F4083" t="s">
        <v>11690</v>
      </c>
      <c r="G4083" t="s">
        <v>11691</v>
      </c>
      <c r="H4083" t="s">
        <v>276</v>
      </c>
      <c r="I4083" t="s">
        <v>136</v>
      </c>
      <c r="J4083" t="s">
        <v>137</v>
      </c>
      <c r="K4083" t="s">
        <v>144</v>
      </c>
      <c r="L4083" t="s">
        <v>11692</v>
      </c>
      <c r="M4083" t="s">
        <v>11693</v>
      </c>
      <c r="N4083">
        <v>7.3611111000000007E-2</v>
      </c>
      <c r="O4083">
        <v>45</v>
      </c>
      <c r="P4083">
        <v>70404</v>
      </c>
      <c r="Q4083">
        <v>52</v>
      </c>
      <c r="R4083">
        <v>1161</v>
      </c>
      <c r="S4083">
        <v>243</v>
      </c>
      <c r="T4083">
        <v>6267</v>
      </c>
      <c r="U4083">
        <v>77</v>
      </c>
      <c r="V4083">
        <v>58</v>
      </c>
      <c r="W4083">
        <v>2.2599286231927498</v>
      </c>
      <c r="X4083">
        <v>1021.715270674731</v>
      </c>
      <c r="Y4083">
        <v>18.111310976359594</v>
      </c>
      <c r="Z4083">
        <v>21.926354148672015</v>
      </c>
      <c r="AA4083">
        <v>338.74538616352771</v>
      </c>
      <c r="AB4083">
        <v>345.47749835842541</v>
      </c>
      <c r="AC4083">
        <v>352.90224668205826</v>
      </c>
      <c r="AD4083">
        <v>56.753822322617836</v>
      </c>
      <c r="AE4083">
        <v>2157.8918179495845</v>
      </c>
    </row>
    <row r="4084" spans="1:31" x14ac:dyDescent="0.3">
      <c r="A4084">
        <v>2582035</v>
      </c>
      <c r="B4084">
        <v>1</v>
      </c>
      <c r="C4084" t="s">
        <v>81</v>
      </c>
      <c r="D4084" t="s">
        <v>127</v>
      </c>
      <c r="E4084" t="s">
        <v>171</v>
      </c>
      <c r="F4084" t="s">
        <v>11694</v>
      </c>
      <c r="G4084" t="s">
        <v>229</v>
      </c>
      <c r="H4084" t="s">
        <v>157</v>
      </c>
      <c r="I4084" t="s">
        <v>136</v>
      </c>
      <c r="J4084" t="s">
        <v>137</v>
      </c>
      <c r="K4084" t="s">
        <v>138</v>
      </c>
      <c r="L4084" t="s">
        <v>11695</v>
      </c>
      <c r="M4084" t="s">
        <v>11696</v>
      </c>
      <c r="N4084">
        <v>1.8138888879999999</v>
      </c>
      <c r="O4084">
        <v>0</v>
      </c>
      <c r="P4084">
        <v>3</v>
      </c>
      <c r="Q4084">
        <v>0</v>
      </c>
      <c r="R4084">
        <v>0</v>
      </c>
      <c r="S4084">
        <v>0</v>
      </c>
      <c r="T4084">
        <v>5</v>
      </c>
      <c r="U4084">
        <v>0</v>
      </c>
      <c r="V4084">
        <v>0</v>
      </c>
      <c r="W4084">
        <v>0</v>
      </c>
      <c r="X4084">
        <v>1.32402796431215</v>
      </c>
      <c r="Y4084">
        <v>0</v>
      </c>
      <c r="Z4084">
        <v>0</v>
      </c>
      <c r="AA4084">
        <v>0</v>
      </c>
      <c r="AB4084">
        <v>19.668828849000519</v>
      </c>
      <c r="AC4084">
        <v>0</v>
      </c>
      <c r="AD4084">
        <v>0</v>
      </c>
      <c r="AE4084">
        <v>20.99285681331267</v>
      </c>
    </row>
    <row r="4085" spans="1:31" x14ac:dyDescent="0.3">
      <c r="A4085">
        <v>2581700</v>
      </c>
      <c r="B4085">
        <v>1</v>
      </c>
      <c r="C4085" t="s">
        <v>81</v>
      </c>
      <c r="D4085" t="s">
        <v>119</v>
      </c>
      <c r="E4085" t="s">
        <v>171</v>
      </c>
      <c r="F4085" t="s">
        <v>11697</v>
      </c>
      <c r="G4085" t="s">
        <v>190</v>
      </c>
      <c r="H4085" t="s">
        <v>157</v>
      </c>
      <c r="I4085" t="s">
        <v>136</v>
      </c>
      <c r="J4085" t="s">
        <v>137</v>
      </c>
      <c r="K4085" t="s">
        <v>138</v>
      </c>
      <c r="L4085" t="s">
        <v>11698</v>
      </c>
      <c r="M4085" t="s">
        <v>11699</v>
      </c>
      <c r="N4085">
        <v>0.87194444400000004</v>
      </c>
      <c r="O4085">
        <v>0</v>
      </c>
      <c r="P4085">
        <v>6</v>
      </c>
      <c r="Q4085">
        <v>0</v>
      </c>
      <c r="R4085">
        <v>3</v>
      </c>
      <c r="S4085">
        <v>0</v>
      </c>
      <c r="T4085">
        <v>1</v>
      </c>
      <c r="U4085">
        <v>0</v>
      </c>
      <c r="V4085">
        <v>0</v>
      </c>
      <c r="W4085">
        <v>0</v>
      </c>
      <c r="X4085">
        <v>0.51761415887578666</v>
      </c>
      <c r="Y4085">
        <v>0</v>
      </c>
      <c r="Z4085">
        <v>0.23813744337743503</v>
      </c>
      <c r="AA4085">
        <v>0</v>
      </c>
      <c r="AB4085">
        <v>6.1371310551466655E-2</v>
      </c>
      <c r="AC4085">
        <v>0</v>
      </c>
      <c r="AD4085">
        <v>0</v>
      </c>
      <c r="AE4085">
        <v>0.8171229128046883</v>
      </c>
    </row>
    <row r="4086" spans="1:31" x14ac:dyDescent="0.3">
      <c r="A4086">
        <v>2582195</v>
      </c>
      <c r="B4086">
        <v>1</v>
      </c>
      <c r="C4086" t="s">
        <v>81</v>
      </c>
      <c r="D4086" t="s">
        <v>123</v>
      </c>
      <c r="E4086" t="s">
        <v>147</v>
      </c>
      <c r="F4086" t="s">
        <v>5567</v>
      </c>
      <c r="G4086" t="s">
        <v>134</v>
      </c>
      <c r="H4086" t="s">
        <v>135</v>
      </c>
      <c r="I4086" t="s">
        <v>136</v>
      </c>
      <c r="J4086" t="s">
        <v>137</v>
      </c>
      <c r="K4086" t="s">
        <v>138</v>
      </c>
      <c r="L4086" t="s">
        <v>11700</v>
      </c>
      <c r="M4086" t="s">
        <v>11701</v>
      </c>
      <c r="N4086">
        <v>3.733333333</v>
      </c>
      <c r="O4086">
        <v>0</v>
      </c>
      <c r="P4086">
        <v>1</v>
      </c>
      <c r="Q4086">
        <v>1</v>
      </c>
      <c r="R4086">
        <v>34</v>
      </c>
      <c r="S4086">
        <v>1</v>
      </c>
      <c r="T4086">
        <v>3</v>
      </c>
      <c r="U4086">
        <v>0</v>
      </c>
      <c r="V4086">
        <v>0</v>
      </c>
      <c r="W4086">
        <v>0</v>
      </c>
      <c r="X4086">
        <v>0</v>
      </c>
      <c r="Y4086">
        <v>63.330714695529124</v>
      </c>
      <c r="Z4086">
        <v>268.20561830450947</v>
      </c>
      <c r="AA4086">
        <v>5.4059371588177783</v>
      </c>
      <c r="AB4086">
        <v>6.0691330000918837</v>
      </c>
      <c r="AC4086">
        <v>0</v>
      </c>
      <c r="AD4086">
        <v>0</v>
      </c>
      <c r="AE4086">
        <v>343.01140315894827</v>
      </c>
    </row>
    <row r="4087" spans="1:31" x14ac:dyDescent="0.3">
      <c r="A4087">
        <v>2581531</v>
      </c>
      <c r="B4087">
        <v>1</v>
      </c>
      <c r="C4087" t="s">
        <v>81</v>
      </c>
      <c r="D4087" t="s">
        <v>118</v>
      </c>
      <c r="E4087" t="s">
        <v>184</v>
      </c>
      <c r="F4087" t="s">
        <v>11702</v>
      </c>
      <c r="G4087" t="s">
        <v>318</v>
      </c>
      <c r="H4087" t="s">
        <v>135</v>
      </c>
      <c r="I4087" t="s">
        <v>136</v>
      </c>
      <c r="J4087" t="s">
        <v>137</v>
      </c>
      <c r="K4087" t="s">
        <v>144</v>
      </c>
      <c r="L4087" t="s">
        <v>11703</v>
      </c>
      <c r="M4087" t="s">
        <v>11704</v>
      </c>
      <c r="N4087">
        <v>0.31666666599999999</v>
      </c>
      <c r="O4087">
        <v>0</v>
      </c>
      <c r="P4087">
        <v>6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0.45274764155024994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0.45274764155024994</v>
      </c>
    </row>
    <row r="4088" spans="1:31" x14ac:dyDescent="0.3">
      <c r="A4088">
        <v>2581362</v>
      </c>
      <c r="B4088">
        <v>1</v>
      </c>
      <c r="C4088" t="s">
        <v>80</v>
      </c>
      <c r="D4088" t="s">
        <v>97</v>
      </c>
      <c r="E4088" t="s">
        <v>184</v>
      </c>
      <c r="F4088" t="s">
        <v>11705</v>
      </c>
      <c r="G4088" t="s">
        <v>149</v>
      </c>
      <c r="H4088" t="s">
        <v>135</v>
      </c>
      <c r="I4088" t="s">
        <v>136</v>
      </c>
      <c r="J4088" t="s">
        <v>137</v>
      </c>
      <c r="K4088" t="s">
        <v>138</v>
      </c>
      <c r="L4088" t="s">
        <v>11706</v>
      </c>
      <c r="M4088" t="s">
        <v>11707</v>
      </c>
      <c r="N4088">
        <v>3.1469444439999998</v>
      </c>
      <c r="O4088">
        <v>0</v>
      </c>
      <c r="P4088">
        <v>43</v>
      </c>
      <c r="Q4088">
        <v>0</v>
      </c>
      <c r="R4088">
        <v>81</v>
      </c>
      <c r="S4088">
        <v>0</v>
      </c>
      <c r="T4088">
        <v>23</v>
      </c>
      <c r="U4088">
        <v>0</v>
      </c>
      <c r="V4088">
        <v>0</v>
      </c>
      <c r="W4088">
        <v>0</v>
      </c>
      <c r="X4088">
        <v>86.110427270148477</v>
      </c>
      <c r="Y4088">
        <v>0</v>
      </c>
      <c r="Z4088">
        <v>108.74388027591652</v>
      </c>
      <c r="AA4088">
        <v>0</v>
      </c>
      <c r="AB4088">
        <v>77.425014740968493</v>
      </c>
      <c r="AC4088">
        <v>0</v>
      </c>
      <c r="AD4088">
        <v>0</v>
      </c>
      <c r="AE4088">
        <v>272.27932228703349</v>
      </c>
    </row>
    <row r="4089" spans="1:31" x14ac:dyDescent="0.3">
      <c r="A4089">
        <v>2581508</v>
      </c>
      <c r="B4089">
        <v>1</v>
      </c>
      <c r="C4089" t="s">
        <v>80</v>
      </c>
      <c r="D4089" t="s">
        <v>82</v>
      </c>
      <c r="E4089" t="s">
        <v>175</v>
      </c>
      <c r="F4089" t="s">
        <v>11708</v>
      </c>
      <c r="G4089" t="s">
        <v>194</v>
      </c>
      <c r="H4089" t="s">
        <v>157</v>
      </c>
      <c r="I4089" t="s">
        <v>136</v>
      </c>
      <c r="J4089" t="s">
        <v>137</v>
      </c>
      <c r="K4089" t="s">
        <v>144</v>
      </c>
      <c r="L4089" t="s">
        <v>11709</v>
      </c>
      <c r="M4089" t="s">
        <v>11580</v>
      </c>
      <c r="N4089">
        <v>2.2055555550000001</v>
      </c>
      <c r="O4089">
        <v>0</v>
      </c>
      <c r="P4089">
        <v>24</v>
      </c>
      <c r="Q4089">
        <v>0</v>
      </c>
      <c r="R4089">
        <v>0</v>
      </c>
      <c r="S4089">
        <v>0</v>
      </c>
      <c r="T4089">
        <v>7</v>
      </c>
      <c r="U4089">
        <v>0</v>
      </c>
      <c r="V4089">
        <v>0</v>
      </c>
      <c r="W4089">
        <v>0</v>
      </c>
      <c r="X4089">
        <v>18.673736036255978</v>
      </c>
      <c r="Y4089">
        <v>0</v>
      </c>
      <c r="Z4089">
        <v>0</v>
      </c>
      <c r="AA4089">
        <v>0</v>
      </c>
      <c r="AB4089">
        <v>37.103994671343251</v>
      </c>
      <c r="AC4089">
        <v>0</v>
      </c>
      <c r="AD4089">
        <v>0</v>
      </c>
      <c r="AE4089">
        <v>55.777730707599233</v>
      </c>
    </row>
    <row r="4090" spans="1:31" x14ac:dyDescent="0.3">
      <c r="A4090">
        <v>2582155</v>
      </c>
      <c r="B4090">
        <v>1</v>
      </c>
      <c r="C4090" t="s">
        <v>80</v>
      </c>
      <c r="D4090" t="s">
        <v>84</v>
      </c>
      <c r="E4090" t="s">
        <v>184</v>
      </c>
      <c r="F4090" t="s">
        <v>11087</v>
      </c>
      <c r="G4090" t="s">
        <v>202</v>
      </c>
      <c r="H4090" t="s">
        <v>135</v>
      </c>
      <c r="I4090" t="s">
        <v>136</v>
      </c>
      <c r="J4090" t="s">
        <v>137</v>
      </c>
      <c r="K4090" t="s">
        <v>138</v>
      </c>
      <c r="L4090" t="s">
        <v>11710</v>
      </c>
      <c r="M4090" t="s">
        <v>11711</v>
      </c>
      <c r="N4090">
        <v>0.41361111099999998</v>
      </c>
      <c r="O4090">
        <v>0</v>
      </c>
      <c r="P4090">
        <v>213</v>
      </c>
      <c r="Q4090">
        <v>0</v>
      </c>
      <c r="R4090">
        <v>0</v>
      </c>
      <c r="S4090">
        <v>0</v>
      </c>
      <c r="T4090">
        <v>24</v>
      </c>
      <c r="U4090">
        <v>0</v>
      </c>
      <c r="V4090">
        <v>0</v>
      </c>
      <c r="W4090">
        <v>0</v>
      </c>
      <c r="X4090">
        <v>19.542428370835047</v>
      </c>
      <c r="Y4090">
        <v>0</v>
      </c>
      <c r="Z4090">
        <v>0</v>
      </c>
      <c r="AA4090">
        <v>0</v>
      </c>
      <c r="AB4090">
        <v>10.407836743228774</v>
      </c>
      <c r="AC4090">
        <v>0</v>
      </c>
      <c r="AD4090">
        <v>0</v>
      </c>
      <c r="AE4090">
        <v>29.950265114063821</v>
      </c>
    </row>
    <row r="4091" spans="1:31" x14ac:dyDescent="0.3">
      <c r="A4091">
        <v>2581468</v>
      </c>
      <c r="B4091">
        <v>1</v>
      </c>
      <c r="C4091" t="s">
        <v>80</v>
      </c>
      <c r="D4091" t="s">
        <v>99</v>
      </c>
      <c r="E4091" t="s">
        <v>155</v>
      </c>
      <c r="F4091" t="s">
        <v>5674</v>
      </c>
      <c r="G4091" t="s">
        <v>301</v>
      </c>
      <c r="H4091" t="s">
        <v>157</v>
      </c>
      <c r="I4091" t="s">
        <v>136</v>
      </c>
      <c r="J4091" t="s">
        <v>137</v>
      </c>
      <c r="K4091" t="s">
        <v>144</v>
      </c>
      <c r="L4091" t="s">
        <v>11712</v>
      </c>
      <c r="M4091" t="s">
        <v>11713</v>
      </c>
      <c r="N4091">
        <v>7.977777777</v>
      </c>
      <c r="O4091">
        <v>0</v>
      </c>
      <c r="P4091">
        <v>341</v>
      </c>
      <c r="Q4091">
        <v>0</v>
      </c>
      <c r="R4091">
        <v>0</v>
      </c>
      <c r="S4091">
        <v>0</v>
      </c>
      <c r="T4091">
        <v>14</v>
      </c>
      <c r="U4091">
        <v>0</v>
      </c>
      <c r="V4091">
        <v>0</v>
      </c>
      <c r="W4091">
        <v>0</v>
      </c>
      <c r="X4091">
        <v>340.07350783019444</v>
      </c>
      <c r="Y4091">
        <v>0</v>
      </c>
      <c r="Z4091">
        <v>0</v>
      </c>
      <c r="AA4091">
        <v>0</v>
      </c>
      <c r="AB4091">
        <v>130.19618760838844</v>
      </c>
      <c r="AC4091">
        <v>0</v>
      </c>
      <c r="AD4091">
        <v>0</v>
      </c>
      <c r="AE4091">
        <v>470.26969543858286</v>
      </c>
    </row>
    <row r="4092" spans="1:31" x14ac:dyDescent="0.3">
      <c r="A4092">
        <v>2582201</v>
      </c>
      <c r="B4092">
        <v>1</v>
      </c>
      <c r="C4092" t="s">
        <v>80</v>
      </c>
      <c r="D4092" t="s">
        <v>103</v>
      </c>
      <c r="E4092" t="s">
        <v>171</v>
      </c>
      <c r="F4092" t="s">
        <v>11714</v>
      </c>
      <c r="G4092" t="s">
        <v>190</v>
      </c>
      <c r="H4092" t="s">
        <v>157</v>
      </c>
      <c r="I4092" t="s">
        <v>136</v>
      </c>
      <c r="J4092" t="s">
        <v>137</v>
      </c>
      <c r="K4092" t="s">
        <v>138</v>
      </c>
      <c r="L4092" t="s">
        <v>11715</v>
      </c>
      <c r="M4092" t="s">
        <v>11716</v>
      </c>
      <c r="N4092">
        <v>1.8586111110000001</v>
      </c>
      <c r="O4092">
        <v>0</v>
      </c>
      <c r="P4092">
        <v>87</v>
      </c>
      <c r="Q4092">
        <v>0</v>
      </c>
      <c r="R4092">
        <v>0</v>
      </c>
      <c r="S4092">
        <v>0</v>
      </c>
      <c r="T4092">
        <v>3</v>
      </c>
      <c r="U4092">
        <v>0</v>
      </c>
      <c r="V4092">
        <v>0</v>
      </c>
      <c r="W4092">
        <v>0</v>
      </c>
      <c r="X4092">
        <v>37.621668736896503</v>
      </c>
      <c r="Y4092">
        <v>0</v>
      </c>
      <c r="Z4092">
        <v>0</v>
      </c>
      <c r="AA4092">
        <v>0</v>
      </c>
      <c r="AB4092">
        <v>5.5747529422493898</v>
      </c>
      <c r="AC4092">
        <v>0</v>
      </c>
      <c r="AD4092">
        <v>0</v>
      </c>
      <c r="AE4092">
        <v>43.196421679145892</v>
      </c>
    </row>
    <row r="4093" spans="1:31" x14ac:dyDescent="0.3">
      <c r="A4093">
        <v>2581909</v>
      </c>
      <c r="B4093">
        <v>1</v>
      </c>
      <c r="C4093" t="s">
        <v>80</v>
      </c>
      <c r="D4093" t="s">
        <v>103</v>
      </c>
      <c r="E4093" t="s">
        <v>141</v>
      </c>
      <c r="F4093" t="s">
        <v>1798</v>
      </c>
      <c r="G4093" t="s">
        <v>134</v>
      </c>
      <c r="H4093" t="s">
        <v>135</v>
      </c>
      <c r="I4093" t="s">
        <v>136</v>
      </c>
      <c r="J4093" t="s">
        <v>137</v>
      </c>
      <c r="K4093" t="s">
        <v>138</v>
      </c>
      <c r="L4093" t="s">
        <v>11717</v>
      </c>
      <c r="M4093" t="s">
        <v>11718</v>
      </c>
      <c r="N4093">
        <v>0.824722222</v>
      </c>
      <c r="O4093">
        <v>2</v>
      </c>
      <c r="P4093">
        <v>382</v>
      </c>
      <c r="Q4093">
        <v>59</v>
      </c>
      <c r="R4093">
        <v>73</v>
      </c>
      <c r="S4093">
        <v>15</v>
      </c>
      <c r="T4093">
        <v>48</v>
      </c>
      <c r="U4093">
        <v>0</v>
      </c>
      <c r="V4093">
        <v>0</v>
      </c>
      <c r="W4093">
        <v>0.46147526851434167</v>
      </c>
      <c r="X4093">
        <v>73.746446087487982</v>
      </c>
      <c r="Y4093">
        <v>205.84272246113508</v>
      </c>
      <c r="Z4093">
        <v>248.94994728403518</v>
      </c>
      <c r="AA4093">
        <v>128.74017267233054</v>
      </c>
      <c r="AB4093">
        <v>93.969696854061908</v>
      </c>
      <c r="AC4093">
        <v>0</v>
      </c>
      <c r="AD4093">
        <v>0</v>
      </c>
      <c r="AE4093">
        <v>751.71046062756511</v>
      </c>
    </row>
    <row r="4094" spans="1:31" x14ac:dyDescent="0.3">
      <c r="A4094">
        <v>2581717</v>
      </c>
      <c r="B4094">
        <v>1</v>
      </c>
      <c r="C4094" t="s">
        <v>80</v>
      </c>
      <c r="D4094" t="s">
        <v>101</v>
      </c>
      <c r="E4094" t="s">
        <v>166</v>
      </c>
      <c r="F4094" t="s">
        <v>11719</v>
      </c>
      <c r="G4094" t="s">
        <v>311</v>
      </c>
      <c r="H4094" t="s">
        <v>157</v>
      </c>
      <c r="I4094" t="s">
        <v>136</v>
      </c>
      <c r="J4094" t="s">
        <v>3</v>
      </c>
      <c r="K4094" t="s">
        <v>138</v>
      </c>
      <c r="L4094" t="s">
        <v>11720</v>
      </c>
      <c r="M4094" t="s">
        <v>11721</v>
      </c>
      <c r="N4094">
        <v>5.3805555549999999</v>
      </c>
      <c r="O4094">
        <v>0</v>
      </c>
      <c r="P4094">
        <v>1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1.0429737982672667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1.0429737982672667</v>
      </c>
    </row>
    <row r="4095" spans="1:31" x14ac:dyDescent="0.3">
      <c r="A4095">
        <v>2581591</v>
      </c>
      <c r="B4095">
        <v>1</v>
      </c>
      <c r="C4095" t="s">
        <v>80</v>
      </c>
      <c r="D4095" t="s">
        <v>97</v>
      </c>
      <c r="E4095" t="s">
        <v>166</v>
      </c>
      <c r="F4095" t="s">
        <v>11722</v>
      </c>
      <c r="G4095" t="s">
        <v>1174</v>
      </c>
      <c r="H4095" t="s">
        <v>157</v>
      </c>
      <c r="I4095" t="s">
        <v>136</v>
      </c>
      <c r="J4095" t="s">
        <v>137</v>
      </c>
      <c r="K4095" t="s">
        <v>138</v>
      </c>
      <c r="L4095" t="s">
        <v>11723</v>
      </c>
      <c r="M4095" t="s">
        <v>11724</v>
      </c>
      <c r="N4095">
        <v>4.5663888879999996</v>
      </c>
      <c r="O4095">
        <v>0</v>
      </c>
      <c r="P4095">
        <v>1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1.3913217068551968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1.3913217068551968</v>
      </c>
    </row>
    <row r="4096" spans="1:31" x14ac:dyDescent="0.3">
      <c r="A4096">
        <v>2581946</v>
      </c>
      <c r="B4096">
        <v>1</v>
      </c>
      <c r="C4096" t="s">
        <v>80</v>
      </c>
      <c r="D4096" t="s">
        <v>103</v>
      </c>
      <c r="E4096" t="s">
        <v>147</v>
      </c>
      <c r="F4096" t="s">
        <v>2054</v>
      </c>
      <c r="G4096" t="s">
        <v>134</v>
      </c>
      <c r="H4096" t="s">
        <v>135</v>
      </c>
      <c r="I4096" t="s">
        <v>136</v>
      </c>
      <c r="J4096" t="s">
        <v>137</v>
      </c>
      <c r="K4096" t="s">
        <v>138</v>
      </c>
      <c r="L4096" t="s">
        <v>11725</v>
      </c>
      <c r="M4096" t="s">
        <v>11726</v>
      </c>
      <c r="N4096">
        <v>1.194722222</v>
      </c>
      <c r="O4096">
        <v>4</v>
      </c>
      <c r="P4096">
        <v>2053</v>
      </c>
      <c r="Q4096">
        <v>23</v>
      </c>
      <c r="R4096">
        <v>304</v>
      </c>
      <c r="S4096">
        <v>29</v>
      </c>
      <c r="T4096">
        <v>769</v>
      </c>
      <c r="U4096">
        <v>2</v>
      </c>
      <c r="V4096">
        <v>1</v>
      </c>
      <c r="W4096">
        <v>1.2028892936256625</v>
      </c>
      <c r="X4096">
        <v>384.41349621718189</v>
      </c>
      <c r="Y4096">
        <v>87.974069216769195</v>
      </c>
      <c r="Z4096">
        <v>143.46928525265173</v>
      </c>
      <c r="AA4096">
        <v>143.1834127963908</v>
      </c>
      <c r="AB4096">
        <v>561.51084549805648</v>
      </c>
      <c r="AC4096">
        <v>24.74368684958133</v>
      </c>
      <c r="AD4096">
        <v>0</v>
      </c>
      <c r="AE4096">
        <v>1346.497685124257</v>
      </c>
    </row>
    <row r="4097" spans="1:31" x14ac:dyDescent="0.3">
      <c r="A4097">
        <v>2581969</v>
      </c>
      <c r="B4097">
        <v>1</v>
      </c>
      <c r="C4097" t="s">
        <v>80</v>
      </c>
      <c r="D4097" t="s">
        <v>104</v>
      </c>
      <c r="E4097" t="s">
        <v>141</v>
      </c>
      <c r="F4097" t="s">
        <v>4364</v>
      </c>
      <c r="G4097" t="s">
        <v>134</v>
      </c>
      <c r="H4097" t="s">
        <v>135</v>
      </c>
      <c r="I4097" t="s">
        <v>136</v>
      </c>
      <c r="J4097" t="s">
        <v>137</v>
      </c>
      <c r="K4097" t="s">
        <v>138</v>
      </c>
      <c r="L4097" t="s">
        <v>11727</v>
      </c>
      <c r="M4097" t="s">
        <v>11728</v>
      </c>
      <c r="N4097">
        <v>2.988611111</v>
      </c>
      <c r="O4097">
        <v>43</v>
      </c>
      <c r="P4097">
        <v>3181</v>
      </c>
      <c r="Q4097">
        <v>126</v>
      </c>
      <c r="R4097">
        <v>207</v>
      </c>
      <c r="S4097">
        <v>59</v>
      </c>
      <c r="T4097">
        <v>408</v>
      </c>
      <c r="U4097">
        <v>2</v>
      </c>
      <c r="V4097">
        <v>1</v>
      </c>
      <c r="W4097">
        <v>191.03877091028437</v>
      </c>
      <c r="X4097">
        <v>2174.2058333283799</v>
      </c>
      <c r="Y4097">
        <v>489.37931908891443</v>
      </c>
      <c r="Z4097">
        <v>443.38254314650823</v>
      </c>
      <c r="AA4097">
        <v>731.66821334573876</v>
      </c>
      <c r="AB4097">
        <v>986.64776281552156</v>
      </c>
      <c r="AC4097">
        <v>7.7952854310600017</v>
      </c>
      <c r="AD4097">
        <v>8.8937658464720801</v>
      </c>
      <c r="AE4097">
        <v>5033.0114939128789</v>
      </c>
    </row>
    <row r="4098" spans="1:31" x14ac:dyDescent="0.3">
      <c r="A4098">
        <v>2581903</v>
      </c>
      <c r="B4098">
        <v>1</v>
      </c>
      <c r="C4098" t="s">
        <v>81</v>
      </c>
      <c r="D4098" t="s">
        <v>121</v>
      </c>
      <c r="E4098" t="s">
        <v>184</v>
      </c>
      <c r="F4098" t="s">
        <v>11729</v>
      </c>
      <c r="G4098" t="s">
        <v>149</v>
      </c>
      <c r="H4098" t="s">
        <v>135</v>
      </c>
      <c r="I4098" t="s">
        <v>136</v>
      </c>
      <c r="J4098" t="s">
        <v>137</v>
      </c>
      <c r="K4098" t="s">
        <v>138</v>
      </c>
      <c r="L4098" t="s">
        <v>11730</v>
      </c>
      <c r="M4098" t="s">
        <v>11731</v>
      </c>
      <c r="N4098">
        <v>2.4558333330000002</v>
      </c>
      <c r="O4098">
        <v>0</v>
      </c>
      <c r="P4098">
        <v>44</v>
      </c>
      <c r="Q4098">
        <v>0</v>
      </c>
      <c r="R4098">
        <v>33</v>
      </c>
      <c r="S4098">
        <v>0</v>
      </c>
      <c r="T4098">
        <v>2</v>
      </c>
      <c r="U4098">
        <v>0</v>
      </c>
      <c r="V4098">
        <v>0</v>
      </c>
      <c r="W4098">
        <v>0</v>
      </c>
      <c r="X4098">
        <v>23.9918812494905</v>
      </c>
      <c r="Y4098">
        <v>0</v>
      </c>
      <c r="Z4098">
        <v>10.5890886465133</v>
      </c>
      <c r="AA4098">
        <v>0</v>
      </c>
      <c r="AB4098">
        <v>5.4667625606711523</v>
      </c>
      <c r="AC4098">
        <v>0</v>
      </c>
      <c r="AD4098">
        <v>0</v>
      </c>
      <c r="AE4098">
        <v>40.04773245667495</v>
      </c>
    </row>
    <row r="4099" spans="1:31" x14ac:dyDescent="0.3">
      <c r="A4099">
        <v>2582444</v>
      </c>
      <c r="B4099">
        <v>1</v>
      </c>
      <c r="C4099" t="s">
        <v>80</v>
      </c>
      <c r="D4099" t="s">
        <v>83</v>
      </c>
      <c r="E4099" t="s">
        <v>184</v>
      </c>
      <c r="F4099" t="s">
        <v>11732</v>
      </c>
      <c r="G4099" t="s">
        <v>134</v>
      </c>
      <c r="H4099" t="s">
        <v>135</v>
      </c>
      <c r="I4099" t="s">
        <v>136</v>
      </c>
      <c r="J4099" t="s">
        <v>137</v>
      </c>
      <c r="K4099" t="s">
        <v>138</v>
      </c>
      <c r="L4099" t="s">
        <v>11733</v>
      </c>
      <c r="M4099" t="s">
        <v>11734</v>
      </c>
      <c r="N4099">
        <v>0.278888888</v>
      </c>
      <c r="O4099">
        <v>0</v>
      </c>
      <c r="P4099">
        <v>635</v>
      </c>
      <c r="Q4099">
        <v>0</v>
      </c>
      <c r="R4099">
        <v>0</v>
      </c>
      <c r="S4099">
        <v>0</v>
      </c>
      <c r="T4099">
        <v>45</v>
      </c>
      <c r="U4099">
        <v>0</v>
      </c>
      <c r="V4099">
        <v>0</v>
      </c>
      <c r="W4099">
        <v>0</v>
      </c>
      <c r="X4099">
        <v>40.98103040372235</v>
      </c>
      <c r="Y4099">
        <v>0</v>
      </c>
      <c r="Z4099">
        <v>0</v>
      </c>
      <c r="AA4099">
        <v>0</v>
      </c>
      <c r="AB4099">
        <v>7.1845520074729841</v>
      </c>
      <c r="AC4099">
        <v>0</v>
      </c>
      <c r="AD4099">
        <v>0</v>
      </c>
      <c r="AE4099">
        <v>48.165582411195331</v>
      </c>
    </row>
    <row r="4100" spans="1:31" x14ac:dyDescent="0.3">
      <c r="A4100">
        <v>2581926</v>
      </c>
      <c r="B4100">
        <v>1</v>
      </c>
      <c r="C4100" t="s">
        <v>81</v>
      </c>
      <c r="D4100" t="s">
        <v>113</v>
      </c>
      <c r="E4100" t="s">
        <v>171</v>
      </c>
      <c r="F4100" t="s">
        <v>11735</v>
      </c>
      <c r="G4100" t="s">
        <v>311</v>
      </c>
      <c r="H4100" t="s">
        <v>157</v>
      </c>
      <c r="I4100" t="s">
        <v>136</v>
      </c>
      <c r="J4100" t="s">
        <v>3</v>
      </c>
      <c r="K4100" t="s">
        <v>138</v>
      </c>
      <c r="L4100" t="s">
        <v>11736</v>
      </c>
      <c r="M4100" t="s">
        <v>11737</v>
      </c>
      <c r="N4100">
        <v>2.1633333330000002</v>
      </c>
      <c r="O4100">
        <v>0</v>
      </c>
      <c r="P4100">
        <v>40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13.720614953596344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13.720614953596344</v>
      </c>
    </row>
    <row r="4101" spans="1:31" x14ac:dyDescent="0.3">
      <c r="A4101">
        <v>2581491</v>
      </c>
      <c r="B4101">
        <v>1</v>
      </c>
      <c r="C4101" t="s">
        <v>81</v>
      </c>
      <c r="D4101" t="s">
        <v>112</v>
      </c>
      <c r="E4101" t="s">
        <v>184</v>
      </c>
      <c r="F4101" t="s">
        <v>11738</v>
      </c>
      <c r="G4101" t="s">
        <v>134</v>
      </c>
      <c r="H4101" t="s">
        <v>135</v>
      </c>
      <c r="I4101" t="s">
        <v>136</v>
      </c>
      <c r="J4101" t="s">
        <v>137</v>
      </c>
      <c r="K4101" t="s">
        <v>138</v>
      </c>
      <c r="L4101" t="s">
        <v>11739</v>
      </c>
      <c r="M4101" t="s">
        <v>11740</v>
      </c>
      <c r="N4101">
        <v>0.42499999999999999</v>
      </c>
      <c r="O4101">
        <v>0</v>
      </c>
      <c r="P4101">
        <v>858</v>
      </c>
      <c r="Q4101">
        <v>0</v>
      </c>
      <c r="R4101">
        <v>6</v>
      </c>
      <c r="S4101">
        <v>0</v>
      </c>
      <c r="T4101">
        <v>50</v>
      </c>
      <c r="U4101">
        <v>0</v>
      </c>
      <c r="V4101">
        <v>0</v>
      </c>
      <c r="W4101">
        <v>0</v>
      </c>
      <c r="X4101">
        <v>70.200906533689405</v>
      </c>
      <c r="Y4101">
        <v>0</v>
      </c>
      <c r="Z4101">
        <v>0.18049264242764998</v>
      </c>
      <c r="AA4101">
        <v>0</v>
      </c>
      <c r="AB4101">
        <v>29.936141106104479</v>
      </c>
      <c r="AC4101">
        <v>0</v>
      </c>
      <c r="AD4101">
        <v>0</v>
      </c>
      <c r="AE4101">
        <v>100.31754028222153</v>
      </c>
    </row>
    <row r="4102" spans="1:31" x14ac:dyDescent="0.3">
      <c r="A4102">
        <v>2582095</v>
      </c>
      <c r="B4102">
        <v>1</v>
      </c>
      <c r="C4102" t="s">
        <v>80</v>
      </c>
      <c r="D4102" t="s">
        <v>103</v>
      </c>
      <c r="E4102" t="s">
        <v>132</v>
      </c>
      <c r="F4102" t="s">
        <v>10922</v>
      </c>
      <c r="G4102" t="s">
        <v>134</v>
      </c>
      <c r="H4102" t="s">
        <v>135</v>
      </c>
      <c r="I4102" t="s">
        <v>136</v>
      </c>
      <c r="J4102" t="s">
        <v>137</v>
      </c>
      <c r="K4102" t="s">
        <v>138</v>
      </c>
      <c r="L4102" t="s">
        <v>11741</v>
      </c>
      <c r="M4102" t="s">
        <v>11742</v>
      </c>
      <c r="N4102">
        <v>1.5219444440000001</v>
      </c>
      <c r="O4102">
        <v>0</v>
      </c>
      <c r="P4102">
        <v>9</v>
      </c>
      <c r="Q4102">
        <v>43</v>
      </c>
      <c r="R4102">
        <v>85</v>
      </c>
      <c r="S4102">
        <v>17</v>
      </c>
      <c r="T4102">
        <v>23</v>
      </c>
      <c r="U4102">
        <v>5</v>
      </c>
      <c r="V4102">
        <v>0</v>
      </c>
      <c r="W4102">
        <v>0</v>
      </c>
      <c r="X4102">
        <v>2.7867695272071034</v>
      </c>
      <c r="Y4102">
        <v>164.36091033044025</v>
      </c>
      <c r="Z4102">
        <v>256.16829527717601</v>
      </c>
      <c r="AA4102">
        <v>374.87211597766935</v>
      </c>
      <c r="AB4102">
        <v>93.253739111997348</v>
      </c>
      <c r="AC4102">
        <v>1207.989592797883</v>
      </c>
      <c r="AD4102">
        <v>0</v>
      </c>
      <c r="AE4102">
        <v>2099.4314230223731</v>
      </c>
    </row>
    <row r="4103" spans="1:31" x14ac:dyDescent="0.3">
      <c r="A4103">
        <v>2581634</v>
      </c>
      <c r="B4103">
        <v>1</v>
      </c>
      <c r="C4103" t="s">
        <v>80</v>
      </c>
      <c r="D4103" t="s">
        <v>100</v>
      </c>
      <c r="E4103" t="s">
        <v>147</v>
      </c>
      <c r="F4103" t="s">
        <v>11179</v>
      </c>
      <c r="G4103" t="s">
        <v>301</v>
      </c>
      <c r="H4103" t="s">
        <v>135</v>
      </c>
      <c r="I4103" t="s">
        <v>136</v>
      </c>
      <c r="J4103" t="s">
        <v>137</v>
      </c>
      <c r="K4103" t="s">
        <v>144</v>
      </c>
      <c r="L4103" t="s">
        <v>11743</v>
      </c>
      <c r="M4103" t="s">
        <v>11744</v>
      </c>
      <c r="N4103">
        <v>5.6402777769999997</v>
      </c>
      <c r="O4103">
        <v>0</v>
      </c>
      <c r="P4103">
        <v>2</v>
      </c>
      <c r="Q4103">
        <v>16</v>
      </c>
      <c r="R4103">
        <v>71</v>
      </c>
      <c r="S4103">
        <v>1</v>
      </c>
      <c r="T4103">
        <v>6</v>
      </c>
      <c r="U4103">
        <v>0</v>
      </c>
      <c r="V4103">
        <v>0</v>
      </c>
      <c r="W4103">
        <v>0</v>
      </c>
      <c r="X4103">
        <v>2.4478363900000004</v>
      </c>
      <c r="Y4103">
        <v>789.04503491266371</v>
      </c>
      <c r="Z4103">
        <v>1425.4855512495997</v>
      </c>
      <c r="AA4103">
        <v>0.92184989367999992</v>
      </c>
      <c r="AB4103">
        <v>62.777152739996758</v>
      </c>
      <c r="AC4103">
        <v>0</v>
      </c>
      <c r="AD4103">
        <v>0</v>
      </c>
      <c r="AE4103">
        <v>2280.6774251859401</v>
      </c>
    </row>
    <row r="4104" spans="1:31" x14ac:dyDescent="0.3">
      <c r="A4104">
        <v>2582132</v>
      </c>
      <c r="B4104">
        <v>1</v>
      </c>
      <c r="C4104" t="s">
        <v>81</v>
      </c>
      <c r="D4104" t="s">
        <v>117</v>
      </c>
      <c r="E4104" t="s">
        <v>171</v>
      </c>
      <c r="F4104" t="s">
        <v>11745</v>
      </c>
      <c r="G4104" t="s">
        <v>311</v>
      </c>
      <c r="H4104" t="s">
        <v>157</v>
      </c>
      <c r="I4104" t="s">
        <v>136</v>
      </c>
      <c r="J4104" t="s">
        <v>3</v>
      </c>
      <c r="K4104" t="s">
        <v>138</v>
      </c>
      <c r="L4104" t="s">
        <v>11746</v>
      </c>
      <c r="M4104" t="s">
        <v>11747</v>
      </c>
      <c r="N4104">
        <v>4.568888888</v>
      </c>
      <c r="O4104">
        <v>0</v>
      </c>
      <c r="P4104">
        <v>50</v>
      </c>
      <c r="Q4104">
        <v>0</v>
      </c>
      <c r="R4104">
        <v>0</v>
      </c>
      <c r="S4104">
        <v>0</v>
      </c>
      <c r="T4104">
        <v>1</v>
      </c>
      <c r="U4104">
        <v>0</v>
      </c>
      <c r="V4104">
        <v>0</v>
      </c>
      <c r="W4104">
        <v>0</v>
      </c>
      <c r="X4104">
        <v>49.202879515972754</v>
      </c>
      <c r="Y4104">
        <v>0</v>
      </c>
      <c r="Z4104">
        <v>0</v>
      </c>
      <c r="AA4104">
        <v>0</v>
      </c>
      <c r="AB4104">
        <v>9.0946539425225015E-2</v>
      </c>
      <c r="AC4104">
        <v>0</v>
      </c>
      <c r="AD4104">
        <v>0</v>
      </c>
      <c r="AE4104">
        <v>49.293826055397979</v>
      </c>
    </row>
    <row r="4105" spans="1:31" x14ac:dyDescent="0.3">
      <c r="A4105">
        <v>2581883</v>
      </c>
      <c r="B4105">
        <v>1</v>
      </c>
      <c r="C4105" t="s">
        <v>81</v>
      </c>
      <c r="D4105" t="s">
        <v>122</v>
      </c>
      <c r="E4105" t="s">
        <v>171</v>
      </c>
      <c r="F4105" t="s">
        <v>11748</v>
      </c>
      <c r="G4105" t="s">
        <v>190</v>
      </c>
      <c r="H4105" t="s">
        <v>157</v>
      </c>
      <c r="I4105" t="s">
        <v>136</v>
      </c>
      <c r="J4105" t="s">
        <v>137</v>
      </c>
      <c r="K4105" t="s">
        <v>138</v>
      </c>
      <c r="L4105" t="s">
        <v>11749</v>
      </c>
      <c r="M4105" t="s">
        <v>11750</v>
      </c>
      <c r="N4105">
        <v>3.9133333330000002</v>
      </c>
      <c r="O4105">
        <v>0</v>
      </c>
      <c r="P4105">
        <v>9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5.7336664420074559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5.7336664420074559</v>
      </c>
    </row>
    <row r="4106" spans="1:31" x14ac:dyDescent="0.3">
      <c r="A4106">
        <v>2581448</v>
      </c>
      <c r="B4106">
        <v>1</v>
      </c>
      <c r="C4106" t="s">
        <v>80</v>
      </c>
      <c r="D4106" t="s">
        <v>97</v>
      </c>
      <c r="E4106" t="s">
        <v>141</v>
      </c>
      <c r="F4106" t="s">
        <v>5808</v>
      </c>
      <c r="G4106" t="s">
        <v>149</v>
      </c>
      <c r="H4106" t="s">
        <v>135</v>
      </c>
      <c r="I4106" t="s">
        <v>136</v>
      </c>
      <c r="J4106" t="s">
        <v>137</v>
      </c>
      <c r="K4106" t="s">
        <v>138</v>
      </c>
      <c r="L4106" t="s">
        <v>11751</v>
      </c>
      <c r="M4106" t="s">
        <v>11752</v>
      </c>
      <c r="N4106">
        <v>0.43444444399999999</v>
      </c>
      <c r="O4106">
        <v>0</v>
      </c>
      <c r="P4106">
        <v>94</v>
      </c>
      <c r="Q4106">
        <v>0</v>
      </c>
      <c r="R4106">
        <v>174</v>
      </c>
      <c r="S4106">
        <v>2</v>
      </c>
      <c r="T4106">
        <v>50</v>
      </c>
      <c r="U4106">
        <v>0</v>
      </c>
      <c r="V4106">
        <v>0</v>
      </c>
      <c r="W4106">
        <v>0</v>
      </c>
      <c r="X4106">
        <v>15.874870590414799</v>
      </c>
      <c r="Y4106">
        <v>0</v>
      </c>
      <c r="Z4106">
        <v>30.767112913250354</v>
      </c>
      <c r="AA4106">
        <v>11.895583583929632</v>
      </c>
      <c r="AB4106">
        <v>41.906393685290766</v>
      </c>
      <c r="AC4106">
        <v>0</v>
      </c>
      <c r="AD4106">
        <v>0</v>
      </c>
      <c r="AE4106">
        <v>100.44396077288555</v>
      </c>
    </row>
    <row r="4107" spans="1:31" x14ac:dyDescent="0.3">
      <c r="A4107">
        <v>2582281</v>
      </c>
      <c r="B4107">
        <v>1</v>
      </c>
      <c r="C4107" t="s">
        <v>80</v>
      </c>
      <c r="D4107" t="s">
        <v>105</v>
      </c>
      <c r="E4107" t="s">
        <v>171</v>
      </c>
      <c r="F4107" t="s">
        <v>11753</v>
      </c>
      <c r="G4107" t="s">
        <v>202</v>
      </c>
      <c r="H4107" t="s">
        <v>157</v>
      </c>
      <c r="I4107" t="s">
        <v>136</v>
      </c>
      <c r="J4107" t="s">
        <v>137</v>
      </c>
      <c r="K4107" t="s">
        <v>138</v>
      </c>
      <c r="L4107" t="s">
        <v>11754</v>
      </c>
      <c r="M4107" t="s">
        <v>11755</v>
      </c>
      <c r="N4107">
        <v>0.75972222199999995</v>
      </c>
      <c r="O4107">
        <v>0</v>
      </c>
      <c r="P4107">
        <v>11</v>
      </c>
      <c r="Q4107">
        <v>0</v>
      </c>
      <c r="R4107">
        <v>14</v>
      </c>
      <c r="S4107">
        <v>0</v>
      </c>
      <c r="T4107">
        <v>19</v>
      </c>
      <c r="U4107">
        <v>0</v>
      </c>
      <c r="V4107">
        <v>0</v>
      </c>
      <c r="W4107">
        <v>0</v>
      </c>
      <c r="X4107">
        <v>4.0991967315448088</v>
      </c>
      <c r="Y4107">
        <v>0</v>
      </c>
      <c r="Z4107">
        <v>13.081180235226972</v>
      </c>
      <c r="AA4107">
        <v>0</v>
      </c>
      <c r="AB4107">
        <v>23.428685677359962</v>
      </c>
      <c r="AC4107">
        <v>0</v>
      </c>
      <c r="AD4107">
        <v>0</v>
      </c>
      <c r="AE4107">
        <v>40.60906264413174</v>
      </c>
    </row>
    <row r="4108" spans="1:31" x14ac:dyDescent="0.3">
      <c r="A4108">
        <v>2581840</v>
      </c>
      <c r="B4108">
        <v>1</v>
      </c>
      <c r="C4108" t="s">
        <v>81</v>
      </c>
      <c r="D4108" t="s">
        <v>115</v>
      </c>
      <c r="E4108" t="s">
        <v>147</v>
      </c>
      <c r="F4108" t="s">
        <v>6965</v>
      </c>
      <c r="G4108" t="s">
        <v>134</v>
      </c>
      <c r="H4108" t="s">
        <v>135</v>
      </c>
      <c r="I4108" t="s">
        <v>136</v>
      </c>
      <c r="J4108" t="s">
        <v>137</v>
      </c>
      <c r="K4108" t="s">
        <v>138</v>
      </c>
      <c r="L4108" t="s">
        <v>11756</v>
      </c>
      <c r="M4108" t="s">
        <v>11757</v>
      </c>
      <c r="N4108">
        <v>0.72444444399999997</v>
      </c>
      <c r="O4108">
        <v>4</v>
      </c>
      <c r="P4108">
        <v>1195</v>
      </c>
      <c r="Q4108">
        <v>3</v>
      </c>
      <c r="R4108">
        <v>143</v>
      </c>
      <c r="S4108">
        <v>3</v>
      </c>
      <c r="T4108">
        <v>75</v>
      </c>
      <c r="U4108">
        <v>0</v>
      </c>
      <c r="V4108">
        <v>0</v>
      </c>
      <c r="W4108">
        <v>0.60108892415999993</v>
      </c>
      <c r="X4108">
        <v>78.525093563737357</v>
      </c>
      <c r="Y4108">
        <v>4.5102107266646394</v>
      </c>
      <c r="Z4108">
        <v>51.454999399094483</v>
      </c>
      <c r="AA4108">
        <v>5.2526316885497337</v>
      </c>
      <c r="AB4108">
        <v>21.156428437934899</v>
      </c>
      <c r="AC4108">
        <v>0</v>
      </c>
      <c r="AD4108">
        <v>0</v>
      </c>
      <c r="AE4108">
        <v>161.5004527401411</v>
      </c>
    </row>
    <row r="4109" spans="1:31" x14ac:dyDescent="0.3">
      <c r="A4109">
        <v>2582599</v>
      </c>
      <c r="B4109">
        <v>1</v>
      </c>
      <c r="C4109" t="s">
        <v>80</v>
      </c>
      <c r="D4109" t="s">
        <v>93</v>
      </c>
      <c r="E4109" t="s">
        <v>155</v>
      </c>
      <c r="F4109" t="s">
        <v>8496</v>
      </c>
      <c r="G4109" t="s">
        <v>301</v>
      </c>
      <c r="H4109" t="s">
        <v>157</v>
      </c>
      <c r="I4109" t="s">
        <v>136</v>
      </c>
      <c r="J4109" t="s">
        <v>137</v>
      </c>
      <c r="K4109" t="s">
        <v>144</v>
      </c>
      <c r="L4109" t="s">
        <v>11758</v>
      </c>
      <c r="M4109" t="s">
        <v>11759</v>
      </c>
      <c r="N4109">
        <v>7.0138888880000003</v>
      </c>
      <c r="O4109">
        <v>0</v>
      </c>
      <c r="P4109">
        <v>238</v>
      </c>
      <c r="Q4109">
        <v>0</v>
      </c>
      <c r="R4109">
        <v>6</v>
      </c>
      <c r="S4109">
        <v>0</v>
      </c>
      <c r="T4109">
        <v>49</v>
      </c>
      <c r="U4109">
        <v>0</v>
      </c>
      <c r="V4109">
        <v>0</v>
      </c>
      <c r="W4109">
        <v>0</v>
      </c>
      <c r="X4109">
        <v>319.90483971151315</v>
      </c>
      <c r="Y4109">
        <v>0</v>
      </c>
      <c r="Z4109">
        <v>57.843580599573997</v>
      </c>
      <c r="AA4109">
        <v>0</v>
      </c>
      <c r="AB4109">
        <v>340.13541280921646</v>
      </c>
      <c r="AC4109">
        <v>0</v>
      </c>
      <c r="AD4109">
        <v>0</v>
      </c>
      <c r="AE4109">
        <v>717.88383312030362</v>
      </c>
    </row>
    <row r="4110" spans="1:31" x14ac:dyDescent="0.3">
      <c r="A4110">
        <v>2582977</v>
      </c>
      <c r="B4110">
        <v>1</v>
      </c>
      <c r="C4110" t="s">
        <v>81</v>
      </c>
      <c r="D4110" t="s">
        <v>124</v>
      </c>
      <c r="E4110" t="s">
        <v>171</v>
      </c>
      <c r="F4110" t="s">
        <v>11760</v>
      </c>
      <c r="G4110" t="s">
        <v>190</v>
      </c>
      <c r="H4110" t="s">
        <v>157</v>
      </c>
      <c r="I4110" t="s">
        <v>136</v>
      </c>
      <c r="J4110" t="s">
        <v>137</v>
      </c>
      <c r="K4110" t="s">
        <v>138</v>
      </c>
      <c r="L4110" t="s">
        <v>11761</v>
      </c>
      <c r="M4110" t="s">
        <v>11762</v>
      </c>
      <c r="N4110">
        <v>3.963055555</v>
      </c>
      <c r="O4110">
        <v>0</v>
      </c>
      <c r="P4110">
        <v>11</v>
      </c>
      <c r="Q4110">
        <v>0</v>
      </c>
      <c r="R4110">
        <v>0</v>
      </c>
      <c r="S4110">
        <v>0</v>
      </c>
      <c r="T4110">
        <v>2</v>
      </c>
      <c r="U4110">
        <v>0</v>
      </c>
      <c r="V4110">
        <v>0</v>
      </c>
      <c r="W4110">
        <v>0</v>
      </c>
      <c r="X4110">
        <v>4.9591647223535213</v>
      </c>
      <c r="Y4110">
        <v>0</v>
      </c>
      <c r="Z4110">
        <v>0</v>
      </c>
      <c r="AA4110">
        <v>0</v>
      </c>
      <c r="AB4110">
        <v>43.483987699304336</v>
      </c>
      <c r="AC4110">
        <v>0</v>
      </c>
      <c r="AD4110">
        <v>0</v>
      </c>
      <c r="AE4110">
        <v>48.443152421657857</v>
      </c>
    </row>
    <row r="4111" spans="1:31" x14ac:dyDescent="0.3">
      <c r="A4111">
        <v>2582954</v>
      </c>
      <c r="B4111">
        <v>1</v>
      </c>
      <c r="C4111" t="s">
        <v>80</v>
      </c>
      <c r="D4111" t="s">
        <v>83</v>
      </c>
      <c r="E4111" t="s">
        <v>166</v>
      </c>
      <c r="F4111" t="s">
        <v>11763</v>
      </c>
      <c r="G4111" t="s">
        <v>168</v>
      </c>
      <c r="H4111" t="s">
        <v>157</v>
      </c>
      <c r="I4111" t="s">
        <v>136</v>
      </c>
      <c r="J4111" t="s">
        <v>137</v>
      </c>
      <c r="K4111" t="s">
        <v>138</v>
      </c>
      <c r="L4111" t="s">
        <v>11764</v>
      </c>
      <c r="M4111" t="s">
        <v>11765</v>
      </c>
      <c r="N4111">
        <v>4.5347222220000001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1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8.0102845982638886</v>
      </c>
      <c r="AC4111">
        <v>0</v>
      </c>
      <c r="AD4111">
        <v>0</v>
      </c>
      <c r="AE4111">
        <v>8.0102845982638886</v>
      </c>
    </row>
    <row r="4112" spans="1:31" x14ac:dyDescent="0.3">
      <c r="A4112">
        <v>2582854</v>
      </c>
      <c r="B4112">
        <v>1</v>
      </c>
      <c r="C4112" t="s">
        <v>81</v>
      </c>
      <c r="D4112" t="s">
        <v>124</v>
      </c>
      <c r="E4112" t="s">
        <v>141</v>
      </c>
      <c r="F4112" t="s">
        <v>11766</v>
      </c>
      <c r="G4112" t="s">
        <v>134</v>
      </c>
      <c r="H4112" t="s">
        <v>135</v>
      </c>
      <c r="I4112" t="s">
        <v>136</v>
      </c>
      <c r="J4112" t="s">
        <v>137</v>
      </c>
      <c r="K4112" t="s">
        <v>138</v>
      </c>
      <c r="L4112" t="s">
        <v>11767</v>
      </c>
      <c r="M4112" t="s">
        <v>11768</v>
      </c>
      <c r="N4112">
        <v>1.143333333</v>
      </c>
      <c r="O4112">
        <v>2</v>
      </c>
      <c r="P4112">
        <v>183</v>
      </c>
      <c r="Q4112">
        <v>38</v>
      </c>
      <c r="R4112">
        <v>128</v>
      </c>
      <c r="S4112">
        <v>14</v>
      </c>
      <c r="T4112">
        <v>21</v>
      </c>
      <c r="U4112">
        <v>1</v>
      </c>
      <c r="V4112">
        <v>0</v>
      </c>
      <c r="W4112">
        <v>1.1646859931712599</v>
      </c>
      <c r="X4112">
        <v>29.564942692571169</v>
      </c>
      <c r="Y4112">
        <v>66.07116168637107</v>
      </c>
      <c r="Z4112">
        <v>172.03148468801939</v>
      </c>
      <c r="AA4112">
        <v>65.375549727442859</v>
      </c>
      <c r="AB4112">
        <v>13.69506919450941</v>
      </c>
      <c r="AC4112">
        <v>3.2656402078598079</v>
      </c>
      <c r="AD4112">
        <v>0</v>
      </c>
      <c r="AE4112">
        <v>351.16853418994498</v>
      </c>
    </row>
    <row r="4113" spans="1:31" x14ac:dyDescent="0.3">
      <c r="A4113">
        <v>2582559</v>
      </c>
      <c r="B4113">
        <v>1</v>
      </c>
      <c r="C4113" t="s">
        <v>80</v>
      </c>
      <c r="D4113" t="s">
        <v>96</v>
      </c>
      <c r="E4113" t="s">
        <v>141</v>
      </c>
      <c r="F4113" t="s">
        <v>11769</v>
      </c>
      <c r="G4113" t="s">
        <v>7276</v>
      </c>
      <c r="H4113" t="s">
        <v>135</v>
      </c>
      <c r="I4113" t="s">
        <v>136</v>
      </c>
      <c r="J4113" t="s">
        <v>137</v>
      </c>
      <c r="K4113" t="s">
        <v>144</v>
      </c>
      <c r="L4113" t="s">
        <v>11770</v>
      </c>
      <c r="M4113" t="s">
        <v>11771</v>
      </c>
      <c r="N4113">
        <v>1.903611111</v>
      </c>
      <c r="O4113">
        <v>6</v>
      </c>
      <c r="P4113">
        <v>1156</v>
      </c>
      <c r="Q4113">
        <v>6</v>
      </c>
      <c r="R4113">
        <v>55</v>
      </c>
      <c r="S4113">
        <v>12</v>
      </c>
      <c r="T4113">
        <v>29</v>
      </c>
      <c r="U4113">
        <v>0</v>
      </c>
      <c r="V4113">
        <v>1</v>
      </c>
      <c r="W4113">
        <v>47.989617132138164</v>
      </c>
      <c r="X4113">
        <v>366.47821065754346</v>
      </c>
      <c r="Y4113">
        <v>49.282086848234151</v>
      </c>
      <c r="Z4113">
        <v>55.648379502050439</v>
      </c>
      <c r="AA4113">
        <v>69.74091607664046</v>
      </c>
      <c r="AB4113">
        <v>45.011134831241606</v>
      </c>
      <c r="AC4113">
        <v>0</v>
      </c>
      <c r="AD4113">
        <v>2.9650047428562254</v>
      </c>
      <c r="AE4113">
        <v>637.1153497907045</v>
      </c>
    </row>
    <row r="4114" spans="1:31" x14ac:dyDescent="0.3">
      <c r="A4114">
        <v>2582808</v>
      </c>
      <c r="B4114">
        <v>1</v>
      </c>
      <c r="C4114" t="s">
        <v>80</v>
      </c>
      <c r="D4114" t="s">
        <v>93</v>
      </c>
      <c r="E4114" t="s">
        <v>171</v>
      </c>
      <c r="F4114" t="s">
        <v>11772</v>
      </c>
      <c r="G4114" t="s">
        <v>190</v>
      </c>
      <c r="H4114" t="s">
        <v>157</v>
      </c>
      <c r="I4114" t="s">
        <v>136</v>
      </c>
      <c r="J4114" t="s">
        <v>137</v>
      </c>
      <c r="K4114" t="s">
        <v>138</v>
      </c>
      <c r="L4114" t="s">
        <v>11773</v>
      </c>
      <c r="M4114" t="s">
        <v>11774</v>
      </c>
      <c r="N4114">
        <v>2.6016666659999999</v>
      </c>
      <c r="O4114">
        <v>0</v>
      </c>
      <c r="P4114">
        <v>33</v>
      </c>
      <c r="Q4114">
        <v>0</v>
      </c>
      <c r="R4114">
        <v>3</v>
      </c>
      <c r="S4114">
        <v>0</v>
      </c>
      <c r="T4114">
        <v>3</v>
      </c>
      <c r="U4114">
        <v>0</v>
      </c>
      <c r="V4114">
        <v>0</v>
      </c>
      <c r="W4114">
        <v>0</v>
      </c>
      <c r="X4114">
        <v>16.916393097818638</v>
      </c>
      <c r="Y4114">
        <v>0</v>
      </c>
      <c r="Z4114">
        <v>52.278906915086935</v>
      </c>
      <c r="AA4114">
        <v>0</v>
      </c>
      <c r="AB4114">
        <v>13.051778755710229</v>
      </c>
      <c r="AC4114">
        <v>0</v>
      </c>
      <c r="AD4114">
        <v>0</v>
      </c>
      <c r="AE4114">
        <v>82.247078768615808</v>
      </c>
    </row>
    <row r="4115" spans="1:31" x14ac:dyDescent="0.3">
      <c r="A4115">
        <v>2598483</v>
      </c>
      <c r="B4115">
        <v>1</v>
      </c>
      <c r="C4115" t="s">
        <v>80</v>
      </c>
      <c r="D4115" t="s">
        <v>84</v>
      </c>
      <c r="E4115" t="s">
        <v>155</v>
      </c>
      <c r="F4115" t="s">
        <v>4683</v>
      </c>
      <c r="G4115" t="s">
        <v>206</v>
      </c>
      <c r="H4115" t="s">
        <v>157</v>
      </c>
      <c r="I4115" t="s">
        <v>136</v>
      </c>
      <c r="J4115" t="s">
        <v>137</v>
      </c>
      <c r="K4115" t="s">
        <v>138</v>
      </c>
      <c r="L4115" t="s">
        <v>11775</v>
      </c>
      <c r="M4115" t="s">
        <v>11776</v>
      </c>
      <c r="N4115">
        <v>0.775277777</v>
      </c>
      <c r="O4115">
        <v>0</v>
      </c>
      <c r="P4115">
        <v>82</v>
      </c>
      <c r="Q4115">
        <v>0</v>
      </c>
      <c r="R4115">
        <v>75</v>
      </c>
      <c r="S4115">
        <v>0</v>
      </c>
      <c r="T4115">
        <v>19</v>
      </c>
      <c r="U4115">
        <v>0</v>
      </c>
      <c r="V4115">
        <v>0</v>
      </c>
      <c r="W4115">
        <v>0</v>
      </c>
      <c r="X4115">
        <v>26.764684259660466</v>
      </c>
      <c r="Y4115">
        <v>0</v>
      </c>
      <c r="Z4115">
        <v>24.877215822621576</v>
      </c>
      <c r="AA4115">
        <v>0</v>
      </c>
      <c r="AB4115">
        <v>15.779683075881243</v>
      </c>
      <c r="AC4115">
        <v>0</v>
      </c>
      <c r="AD4115">
        <v>0</v>
      </c>
      <c r="AE4115">
        <v>67.421583158163287</v>
      </c>
    </row>
    <row r="4116" spans="1:31" x14ac:dyDescent="0.3">
      <c r="A4116">
        <v>2582413</v>
      </c>
      <c r="B4116">
        <v>1</v>
      </c>
      <c r="C4116" t="s">
        <v>81</v>
      </c>
      <c r="D4116" t="s">
        <v>118</v>
      </c>
      <c r="E4116" t="s">
        <v>147</v>
      </c>
      <c r="F4116" t="s">
        <v>11777</v>
      </c>
      <c r="G4116" t="s">
        <v>134</v>
      </c>
      <c r="H4116" t="s">
        <v>135</v>
      </c>
      <c r="I4116" t="s">
        <v>136</v>
      </c>
      <c r="J4116" t="s">
        <v>137</v>
      </c>
      <c r="K4116" t="s">
        <v>138</v>
      </c>
      <c r="L4116" t="s">
        <v>11778</v>
      </c>
      <c r="M4116" t="s">
        <v>11779</v>
      </c>
      <c r="N4116">
        <v>0.96027777700000005</v>
      </c>
      <c r="O4116">
        <v>4</v>
      </c>
      <c r="P4116">
        <v>267</v>
      </c>
      <c r="Q4116">
        <v>86</v>
      </c>
      <c r="R4116">
        <v>112</v>
      </c>
      <c r="S4116">
        <v>7</v>
      </c>
      <c r="T4116">
        <v>16</v>
      </c>
      <c r="U4116">
        <v>2</v>
      </c>
      <c r="V4116">
        <v>0</v>
      </c>
      <c r="W4116">
        <v>0.1672994398061125</v>
      </c>
      <c r="X4116">
        <v>28.22893732340113</v>
      </c>
      <c r="Y4116">
        <v>305.49735570581367</v>
      </c>
      <c r="Z4116">
        <v>167.21996020872271</v>
      </c>
      <c r="AA4116">
        <v>7.2102366337607569</v>
      </c>
      <c r="AB4116">
        <v>2.6894211546625404</v>
      </c>
      <c r="AC4116">
        <v>67.189961326765811</v>
      </c>
      <c r="AD4116">
        <v>0</v>
      </c>
      <c r="AE4116">
        <v>578.20317179293284</v>
      </c>
    </row>
    <row r="4117" spans="1:31" x14ac:dyDescent="0.3">
      <c r="A4117">
        <v>2582745</v>
      </c>
      <c r="B4117">
        <v>1</v>
      </c>
      <c r="C4117" t="s">
        <v>80</v>
      </c>
      <c r="D4117" t="s">
        <v>106</v>
      </c>
      <c r="E4117" t="s">
        <v>184</v>
      </c>
      <c r="F4117" t="s">
        <v>11780</v>
      </c>
      <c r="G4117" t="s">
        <v>149</v>
      </c>
      <c r="H4117" t="s">
        <v>135</v>
      </c>
      <c r="I4117" t="s">
        <v>136</v>
      </c>
      <c r="J4117" t="s">
        <v>137</v>
      </c>
      <c r="K4117" t="s">
        <v>138</v>
      </c>
      <c r="L4117" t="s">
        <v>11781</v>
      </c>
      <c r="M4117" t="s">
        <v>11782</v>
      </c>
      <c r="N4117">
        <v>8.1908333330000005</v>
      </c>
      <c r="O4117">
        <v>0</v>
      </c>
      <c r="P4117">
        <v>0</v>
      </c>
      <c r="Q4117">
        <v>2</v>
      </c>
      <c r="R4117">
        <v>0</v>
      </c>
      <c r="S4117">
        <v>1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184.13212259919453</v>
      </c>
      <c r="Z4117">
        <v>0</v>
      </c>
      <c r="AA4117">
        <v>27.445028020738274</v>
      </c>
      <c r="AB4117">
        <v>0</v>
      </c>
      <c r="AC4117">
        <v>0</v>
      </c>
      <c r="AD4117">
        <v>0</v>
      </c>
      <c r="AE4117">
        <v>211.57715061993281</v>
      </c>
    </row>
    <row r="4118" spans="1:31" x14ac:dyDescent="0.3">
      <c r="A4118">
        <v>2583100</v>
      </c>
      <c r="B4118">
        <v>1</v>
      </c>
      <c r="C4118" t="s">
        <v>81</v>
      </c>
      <c r="D4118" t="s">
        <v>128</v>
      </c>
      <c r="E4118" t="s">
        <v>184</v>
      </c>
      <c r="F4118" t="s">
        <v>11783</v>
      </c>
      <c r="G4118" t="s">
        <v>134</v>
      </c>
      <c r="H4118" t="s">
        <v>135</v>
      </c>
      <c r="I4118" t="s">
        <v>136</v>
      </c>
      <c r="J4118" t="s">
        <v>137</v>
      </c>
      <c r="K4118" t="s">
        <v>138</v>
      </c>
      <c r="L4118" t="s">
        <v>11784</v>
      </c>
      <c r="M4118" t="s">
        <v>11785</v>
      </c>
      <c r="N4118">
        <v>0.90416666599999995</v>
      </c>
      <c r="O4118">
        <v>4</v>
      </c>
      <c r="P4118">
        <v>9088</v>
      </c>
      <c r="Q4118">
        <v>13</v>
      </c>
      <c r="R4118">
        <v>146</v>
      </c>
      <c r="S4118">
        <v>22</v>
      </c>
      <c r="T4118">
        <v>863</v>
      </c>
      <c r="U4118">
        <v>7</v>
      </c>
      <c r="V4118">
        <v>1</v>
      </c>
      <c r="W4118">
        <v>1.3589796294656999</v>
      </c>
      <c r="X4118">
        <v>1655.9909055419735</v>
      </c>
      <c r="Y4118">
        <v>24.720249629623272</v>
      </c>
      <c r="Z4118">
        <v>134.27928303381165</v>
      </c>
      <c r="AA4118">
        <v>245.22243164379074</v>
      </c>
      <c r="AB4118">
        <v>844.66544174773117</v>
      </c>
      <c r="AC4118">
        <v>815.26550816954466</v>
      </c>
      <c r="AD4118">
        <v>13.158573750270669</v>
      </c>
      <c r="AE4118">
        <v>3734.6613731462116</v>
      </c>
    </row>
    <row r="4119" spans="1:31" x14ac:dyDescent="0.3">
      <c r="A4119">
        <v>2582459</v>
      </c>
      <c r="B4119">
        <v>1</v>
      </c>
      <c r="C4119" t="s">
        <v>81</v>
      </c>
      <c r="D4119" t="s">
        <v>125</v>
      </c>
      <c r="E4119" t="s">
        <v>141</v>
      </c>
      <c r="F4119" t="s">
        <v>11786</v>
      </c>
      <c r="G4119" t="s">
        <v>134</v>
      </c>
      <c r="H4119" t="s">
        <v>135</v>
      </c>
      <c r="I4119" t="s">
        <v>136</v>
      </c>
      <c r="J4119" t="s">
        <v>137</v>
      </c>
      <c r="K4119" t="s">
        <v>138</v>
      </c>
      <c r="L4119" t="s">
        <v>11787</v>
      </c>
      <c r="M4119" t="s">
        <v>11788</v>
      </c>
      <c r="N4119">
        <v>0.51527777699999999</v>
      </c>
      <c r="O4119">
        <v>20</v>
      </c>
      <c r="P4119">
        <v>7105</v>
      </c>
      <c r="Q4119">
        <v>749</v>
      </c>
      <c r="R4119">
        <v>1206</v>
      </c>
      <c r="S4119">
        <v>69</v>
      </c>
      <c r="T4119">
        <v>905</v>
      </c>
      <c r="U4119">
        <v>7</v>
      </c>
      <c r="V4119">
        <v>1</v>
      </c>
      <c r="W4119">
        <v>5.6333737969908855</v>
      </c>
      <c r="X4119">
        <v>555.14512879460335</v>
      </c>
      <c r="Y4119">
        <v>1652.7705202628701</v>
      </c>
      <c r="Z4119">
        <v>1346.3731842513669</v>
      </c>
      <c r="AA4119">
        <v>149.06861712846458</v>
      </c>
      <c r="AB4119">
        <v>284.99771819361422</v>
      </c>
      <c r="AC4119">
        <v>450.39265313783119</v>
      </c>
      <c r="AD4119">
        <v>7.0064459894451749</v>
      </c>
      <c r="AE4119">
        <v>4451.3876415551858</v>
      </c>
    </row>
    <row r="4120" spans="1:31" x14ac:dyDescent="0.3">
      <c r="A4120">
        <v>2582994</v>
      </c>
      <c r="B4120">
        <v>1</v>
      </c>
      <c r="C4120" t="s">
        <v>80</v>
      </c>
      <c r="D4120" t="s">
        <v>96</v>
      </c>
      <c r="E4120" t="s">
        <v>166</v>
      </c>
      <c r="F4120" t="s">
        <v>11789</v>
      </c>
      <c r="G4120" t="s">
        <v>181</v>
      </c>
      <c r="H4120" t="s">
        <v>157</v>
      </c>
      <c r="I4120" t="s">
        <v>136</v>
      </c>
      <c r="J4120" t="s">
        <v>137</v>
      </c>
      <c r="K4120" t="s">
        <v>138</v>
      </c>
      <c r="L4120" t="s">
        <v>11790</v>
      </c>
      <c r="M4120" t="s">
        <v>11791</v>
      </c>
      <c r="N4120">
        <v>5.0269444439999997</v>
      </c>
      <c r="O4120">
        <v>0</v>
      </c>
      <c r="P4120">
        <v>1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0.22180695143632001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0.22180695143632001</v>
      </c>
    </row>
    <row r="4121" spans="1:31" x14ac:dyDescent="0.3">
      <c r="A4121">
        <v>2583203</v>
      </c>
      <c r="B4121">
        <v>1</v>
      </c>
      <c r="C4121" t="s">
        <v>81</v>
      </c>
      <c r="D4121" t="s">
        <v>123</v>
      </c>
      <c r="E4121" t="s">
        <v>141</v>
      </c>
      <c r="F4121" t="s">
        <v>11792</v>
      </c>
      <c r="G4121" t="s">
        <v>134</v>
      </c>
      <c r="H4121" t="s">
        <v>135</v>
      </c>
      <c r="I4121" t="s">
        <v>136</v>
      </c>
      <c r="J4121" t="s">
        <v>137</v>
      </c>
      <c r="K4121" t="s">
        <v>138</v>
      </c>
      <c r="L4121" t="s">
        <v>11793</v>
      </c>
      <c r="M4121" t="s">
        <v>11794</v>
      </c>
      <c r="N4121">
        <v>0.24555555500000001</v>
      </c>
      <c r="O4121">
        <v>5</v>
      </c>
      <c r="P4121">
        <v>1326</v>
      </c>
      <c r="Q4121">
        <v>129</v>
      </c>
      <c r="R4121">
        <v>138</v>
      </c>
      <c r="S4121">
        <v>15</v>
      </c>
      <c r="T4121">
        <v>181</v>
      </c>
      <c r="U4121">
        <v>0</v>
      </c>
      <c r="V4121">
        <v>1</v>
      </c>
      <c r="W4121">
        <v>0.78599956685189332</v>
      </c>
      <c r="X4121">
        <v>49.016054428662493</v>
      </c>
      <c r="Y4121">
        <v>35.709578854062435</v>
      </c>
      <c r="Z4121">
        <v>46.401568123889767</v>
      </c>
      <c r="AA4121">
        <v>4.969971559913966</v>
      </c>
      <c r="AB4121">
        <v>15.449937146011477</v>
      </c>
      <c r="AC4121">
        <v>0</v>
      </c>
      <c r="AD4121">
        <v>2.3252358213760004E-2</v>
      </c>
      <c r="AE4121">
        <v>152.35636203760581</v>
      </c>
    </row>
    <row r="4122" spans="1:31" x14ac:dyDescent="0.3">
      <c r="A4122">
        <v>2582539</v>
      </c>
      <c r="B4122">
        <v>1</v>
      </c>
      <c r="C4122" t="s">
        <v>80</v>
      </c>
      <c r="D4122" t="s">
        <v>88</v>
      </c>
      <c r="E4122" t="s">
        <v>171</v>
      </c>
      <c r="F4122" t="s">
        <v>11795</v>
      </c>
      <c r="G4122" t="s">
        <v>194</v>
      </c>
      <c r="H4122" t="s">
        <v>157</v>
      </c>
      <c r="I4122" t="s">
        <v>136</v>
      </c>
      <c r="J4122" t="s">
        <v>137</v>
      </c>
      <c r="K4122" t="s">
        <v>144</v>
      </c>
      <c r="L4122" t="s">
        <v>11796</v>
      </c>
      <c r="M4122" t="s">
        <v>11797</v>
      </c>
      <c r="N4122">
        <v>2.0744444440000001</v>
      </c>
      <c r="O4122">
        <v>0</v>
      </c>
      <c r="P4122">
        <v>111</v>
      </c>
      <c r="Q4122">
        <v>0</v>
      </c>
      <c r="R4122">
        <v>0</v>
      </c>
      <c r="S4122">
        <v>0</v>
      </c>
      <c r="T4122">
        <v>23</v>
      </c>
      <c r="U4122">
        <v>0</v>
      </c>
      <c r="V4122">
        <v>0</v>
      </c>
      <c r="W4122">
        <v>0</v>
      </c>
      <c r="X4122">
        <v>50.937637817280198</v>
      </c>
      <c r="Y4122">
        <v>0</v>
      </c>
      <c r="Z4122">
        <v>0</v>
      </c>
      <c r="AA4122">
        <v>0</v>
      </c>
      <c r="AB4122">
        <v>49.757362070947757</v>
      </c>
      <c r="AC4122">
        <v>0</v>
      </c>
      <c r="AD4122">
        <v>0</v>
      </c>
      <c r="AE4122">
        <v>100.69499988822795</v>
      </c>
    </row>
    <row r="4123" spans="1:31" x14ac:dyDescent="0.3">
      <c r="A4123">
        <v>2582894</v>
      </c>
      <c r="B4123">
        <v>1</v>
      </c>
      <c r="C4123" t="s">
        <v>81</v>
      </c>
      <c r="D4123" t="s">
        <v>122</v>
      </c>
      <c r="E4123" t="s">
        <v>155</v>
      </c>
      <c r="F4123" t="s">
        <v>11798</v>
      </c>
      <c r="G4123" t="s">
        <v>202</v>
      </c>
      <c r="H4123" t="s">
        <v>157</v>
      </c>
      <c r="I4123" t="s">
        <v>136</v>
      </c>
      <c r="J4123" t="s">
        <v>137</v>
      </c>
      <c r="K4123" t="s">
        <v>138</v>
      </c>
      <c r="L4123" t="s">
        <v>11799</v>
      </c>
      <c r="M4123" t="s">
        <v>11800</v>
      </c>
      <c r="N4123">
        <v>2.403611111</v>
      </c>
      <c r="O4123">
        <v>0</v>
      </c>
      <c r="P4123">
        <v>27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4.6741613457499929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4.6741613457499929</v>
      </c>
    </row>
    <row r="4124" spans="1:31" x14ac:dyDescent="0.3">
      <c r="A4124">
        <v>2582519</v>
      </c>
      <c r="B4124">
        <v>1</v>
      </c>
      <c r="C4124" t="s">
        <v>80</v>
      </c>
      <c r="D4124" t="s">
        <v>100</v>
      </c>
      <c r="E4124" t="s">
        <v>141</v>
      </c>
      <c r="F4124" t="s">
        <v>2417</v>
      </c>
      <c r="G4124" t="s">
        <v>202</v>
      </c>
      <c r="H4124" t="s">
        <v>135</v>
      </c>
      <c r="I4124" t="s">
        <v>136</v>
      </c>
      <c r="J4124" t="s">
        <v>137</v>
      </c>
      <c r="K4124" t="s">
        <v>138</v>
      </c>
      <c r="L4124" t="s">
        <v>11801</v>
      </c>
      <c r="M4124" t="s">
        <v>11802</v>
      </c>
      <c r="N4124">
        <v>0.43555555499999998</v>
      </c>
      <c r="O4124">
        <v>5</v>
      </c>
      <c r="P4124">
        <v>356</v>
      </c>
      <c r="Q4124">
        <v>4</v>
      </c>
      <c r="R4124">
        <v>43</v>
      </c>
      <c r="S4124">
        <v>17</v>
      </c>
      <c r="T4124">
        <v>88</v>
      </c>
      <c r="U4124">
        <v>4</v>
      </c>
      <c r="V4124">
        <v>1</v>
      </c>
      <c r="W4124">
        <v>0.99643972418218674</v>
      </c>
      <c r="X4124">
        <v>53.688390133975702</v>
      </c>
      <c r="Y4124">
        <v>1.7737319503131199</v>
      </c>
      <c r="Z4124">
        <v>18.694731681187893</v>
      </c>
      <c r="AA4124">
        <v>34.664646543024709</v>
      </c>
      <c r="AB4124">
        <v>34.45534265105956</v>
      </c>
      <c r="AC4124">
        <v>200.72260043616851</v>
      </c>
      <c r="AD4124">
        <v>0.16155744525648</v>
      </c>
      <c r="AE4124">
        <v>345.1574405651682</v>
      </c>
    </row>
    <row r="4125" spans="1:31" x14ac:dyDescent="0.3">
      <c r="A4125">
        <v>2582496</v>
      </c>
      <c r="B4125">
        <v>1</v>
      </c>
      <c r="C4125" t="s">
        <v>80</v>
      </c>
      <c r="D4125" t="s">
        <v>94</v>
      </c>
      <c r="E4125" t="s">
        <v>141</v>
      </c>
      <c r="F4125" t="s">
        <v>11803</v>
      </c>
      <c r="G4125" t="s">
        <v>301</v>
      </c>
      <c r="H4125" t="s">
        <v>135</v>
      </c>
      <c r="I4125" t="s">
        <v>136</v>
      </c>
      <c r="J4125" t="s">
        <v>137</v>
      </c>
      <c r="K4125" t="s">
        <v>144</v>
      </c>
      <c r="L4125" t="s">
        <v>11804</v>
      </c>
      <c r="M4125" t="s">
        <v>11805</v>
      </c>
      <c r="N4125">
        <v>7.9463888880000004</v>
      </c>
      <c r="O4125">
        <v>0</v>
      </c>
      <c r="P4125">
        <v>722</v>
      </c>
      <c r="Q4125">
        <v>2</v>
      </c>
      <c r="R4125">
        <v>27</v>
      </c>
      <c r="S4125">
        <v>25</v>
      </c>
      <c r="T4125">
        <v>96</v>
      </c>
      <c r="U4125">
        <v>0</v>
      </c>
      <c r="V4125">
        <v>0</v>
      </c>
      <c r="W4125">
        <v>0</v>
      </c>
      <c r="X4125">
        <v>1054.8586398017669</v>
      </c>
      <c r="Y4125">
        <v>11.718188221690175</v>
      </c>
      <c r="Z4125">
        <v>214.30126263031229</v>
      </c>
      <c r="AA4125">
        <v>793.99334457739133</v>
      </c>
      <c r="AB4125">
        <v>1180.8570081959995</v>
      </c>
      <c r="AC4125">
        <v>0</v>
      </c>
      <c r="AD4125">
        <v>0</v>
      </c>
      <c r="AE4125">
        <v>3255.7284434271605</v>
      </c>
    </row>
    <row r="4126" spans="1:31" x14ac:dyDescent="0.3">
      <c r="A4126">
        <v>2583160</v>
      </c>
      <c r="B4126">
        <v>1</v>
      </c>
      <c r="C4126" t="s">
        <v>81</v>
      </c>
      <c r="D4126" t="s">
        <v>118</v>
      </c>
      <c r="E4126" t="s">
        <v>166</v>
      </c>
      <c r="F4126" t="s">
        <v>11806</v>
      </c>
      <c r="G4126" t="s">
        <v>311</v>
      </c>
      <c r="H4126" t="s">
        <v>157</v>
      </c>
      <c r="I4126" t="s">
        <v>136</v>
      </c>
      <c r="J4126" t="s">
        <v>3</v>
      </c>
      <c r="K4126" t="s">
        <v>138</v>
      </c>
      <c r="L4126" t="s">
        <v>11807</v>
      </c>
      <c r="M4126" t="s">
        <v>11808</v>
      </c>
      <c r="N4126">
        <v>1.278888888</v>
      </c>
      <c r="O4126">
        <v>0</v>
      </c>
      <c r="P4126">
        <v>1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1.6340590720338852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1.6340590720338852</v>
      </c>
    </row>
    <row r="4127" spans="1:31" x14ac:dyDescent="0.3">
      <c r="A4127">
        <v>2582639</v>
      </c>
      <c r="B4127">
        <v>1</v>
      </c>
      <c r="C4127" t="s">
        <v>80</v>
      </c>
      <c r="D4127" t="s">
        <v>94</v>
      </c>
      <c r="E4127" t="s">
        <v>155</v>
      </c>
      <c r="F4127" t="s">
        <v>11809</v>
      </c>
      <c r="G4127" t="s">
        <v>190</v>
      </c>
      <c r="H4127" t="s">
        <v>157</v>
      </c>
      <c r="I4127" t="s">
        <v>136</v>
      </c>
      <c r="J4127" t="s">
        <v>137</v>
      </c>
      <c r="K4127" t="s">
        <v>138</v>
      </c>
      <c r="L4127" t="s">
        <v>11810</v>
      </c>
      <c r="M4127" t="s">
        <v>11811</v>
      </c>
      <c r="N4127">
        <v>4.1205555550000001</v>
      </c>
      <c r="O4127">
        <v>0</v>
      </c>
      <c r="P4127">
        <v>26</v>
      </c>
      <c r="Q4127">
        <v>0</v>
      </c>
      <c r="R4127">
        <v>0</v>
      </c>
      <c r="S4127">
        <v>0</v>
      </c>
      <c r="T4127">
        <v>2</v>
      </c>
      <c r="U4127">
        <v>0</v>
      </c>
      <c r="V4127">
        <v>0</v>
      </c>
      <c r="W4127">
        <v>0</v>
      </c>
      <c r="X4127">
        <v>13.330255426751517</v>
      </c>
      <c r="Y4127">
        <v>0</v>
      </c>
      <c r="Z4127">
        <v>0</v>
      </c>
      <c r="AA4127">
        <v>0</v>
      </c>
      <c r="AB4127">
        <v>9.5357246880499996E-3</v>
      </c>
      <c r="AC4127">
        <v>0</v>
      </c>
      <c r="AD4127">
        <v>0</v>
      </c>
      <c r="AE4127">
        <v>13.339791151439567</v>
      </c>
    </row>
    <row r="4128" spans="1:31" x14ac:dyDescent="0.3">
      <c r="A4128">
        <v>2582582</v>
      </c>
      <c r="B4128">
        <v>1</v>
      </c>
      <c r="C4128" t="s">
        <v>81</v>
      </c>
      <c r="D4128" t="s">
        <v>123</v>
      </c>
      <c r="E4128" t="s">
        <v>141</v>
      </c>
      <c r="F4128" t="s">
        <v>11812</v>
      </c>
      <c r="G4128" t="s">
        <v>134</v>
      </c>
      <c r="H4128" t="s">
        <v>135</v>
      </c>
      <c r="I4128" t="s">
        <v>136</v>
      </c>
      <c r="J4128" t="s">
        <v>137</v>
      </c>
      <c r="K4128" t="s">
        <v>138</v>
      </c>
      <c r="L4128" t="s">
        <v>11813</v>
      </c>
      <c r="M4128" t="s">
        <v>11814</v>
      </c>
      <c r="N4128">
        <v>0.78388888800000001</v>
      </c>
      <c r="O4128">
        <v>0</v>
      </c>
      <c r="P4128">
        <v>4</v>
      </c>
      <c r="Q4128">
        <v>1</v>
      </c>
      <c r="R4128">
        <v>1</v>
      </c>
      <c r="S4128">
        <v>9</v>
      </c>
      <c r="T4128">
        <v>162</v>
      </c>
      <c r="U4128">
        <v>8</v>
      </c>
      <c r="V4128">
        <v>2</v>
      </c>
      <c r="W4128">
        <v>0</v>
      </c>
      <c r="X4128">
        <v>3.9405646332388207</v>
      </c>
      <c r="Y4128">
        <v>0.95353609710254006</v>
      </c>
      <c r="Z4128">
        <v>0.2269123669786367</v>
      </c>
      <c r="AA4128">
        <v>336.85597547715759</v>
      </c>
      <c r="AB4128">
        <v>101.51190302172883</v>
      </c>
      <c r="AC4128">
        <v>1954.2078754449103</v>
      </c>
      <c r="AD4128">
        <v>32.091363737827244</v>
      </c>
      <c r="AE4128">
        <v>2429.7881307789439</v>
      </c>
    </row>
    <row r="4129" spans="1:31" x14ac:dyDescent="0.3">
      <c r="A4129">
        <v>2583080</v>
      </c>
      <c r="B4129">
        <v>1</v>
      </c>
      <c r="C4129" t="s">
        <v>80</v>
      </c>
      <c r="D4129" t="s">
        <v>96</v>
      </c>
      <c r="E4129" t="s">
        <v>166</v>
      </c>
      <c r="F4129" t="s">
        <v>11815</v>
      </c>
      <c r="G4129" t="s">
        <v>181</v>
      </c>
      <c r="H4129" t="s">
        <v>157</v>
      </c>
      <c r="I4129" t="s">
        <v>136</v>
      </c>
      <c r="J4129" t="s">
        <v>137</v>
      </c>
      <c r="K4129" t="s">
        <v>138</v>
      </c>
      <c r="L4129" t="s">
        <v>11816</v>
      </c>
      <c r="M4129" t="s">
        <v>11817</v>
      </c>
      <c r="N4129">
        <v>6.4866666659999996</v>
      </c>
      <c r="O4129">
        <v>0</v>
      </c>
      <c r="P4129">
        <v>1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11.334599207446567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11.334599207446567</v>
      </c>
    </row>
    <row r="4130" spans="1:31" x14ac:dyDescent="0.3">
      <c r="A4130">
        <v>2582831</v>
      </c>
      <c r="B4130">
        <v>1</v>
      </c>
      <c r="C4130" t="s">
        <v>81</v>
      </c>
      <c r="D4130" t="s">
        <v>122</v>
      </c>
      <c r="E4130" t="s">
        <v>171</v>
      </c>
      <c r="F4130" t="s">
        <v>11818</v>
      </c>
      <c r="G4130" t="s">
        <v>202</v>
      </c>
      <c r="H4130" t="s">
        <v>157</v>
      </c>
      <c r="I4130" t="s">
        <v>136</v>
      </c>
      <c r="J4130" t="s">
        <v>137</v>
      </c>
      <c r="K4130" t="s">
        <v>138</v>
      </c>
      <c r="L4130" t="s">
        <v>11819</v>
      </c>
      <c r="M4130" t="s">
        <v>11820</v>
      </c>
      <c r="N4130">
        <v>0.900277777</v>
      </c>
      <c r="O4130">
        <v>0</v>
      </c>
      <c r="P4130">
        <v>101</v>
      </c>
      <c r="Q4130">
        <v>0</v>
      </c>
      <c r="R4130">
        <v>1</v>
      </c>
      <c r="S4130">
        <v>0</v>
      </c>
      <c r="T4130">
        <v>5</v>
      </c>
      <c r="U4130">
        <v>0</v>
      </c>
      <c r="V4130">
        <v>0</v>
      </c>
      <c r="W4130">
        <v>0</v>
      </c>
      <c r="X4130">
        <v>13.823537912252291</v>
      </c>
      <c r="Y4130">
        <v>0</v>
      </c>
      <c r="Z4130">
        <v>0.29990159775335667</v>
      </c>
      <c r="AA4130">
        <v>0</v>
      </c>
      <c r="AB4130">
        <v>7.0175150123508701</v>
      </c>
      <c r="AC4130">
        <v>0</v>
      </c>
      <c r="AD4130">
        <v>0</v>
      </c>
      <c r="AE4130">
        <v>21.140954522356516</v>
      </c>
    </row>
    <row r="4131" spans="1:31" x14ac:dyDescent="0.3">
      <c r="A4131">
        <v>2583166</v>
      </c>
      <c r="B4131">
        <v>1</v>
      </c>
      <c r="C4131" t="s">
        <v>80</v>
      </c>
      <c r="D4131" t="s">
        <v>90</v>
      </c>
      <c r="E4131" t="s">
        <v>155</v>
      </c>
      <c r="F4131" t="s">
        <v>11821</v>
      </c>
      <c r="G4131" t="s">
        <v>3034</v>
      </c>
      <c r="H4131" t="s">
        <v>157</v>
      </c>
      <c r="I4131" t="s">
        <v>136</v>
      </c>
      <c r="J4131" t="s">
        <v>137</v>
      </c>
      <c r="K4131" t="s">
        <v>138</v>
      </c>
      <c r="L4131" t="s">
        <v>11822</v>
      </c>
      <c r="M4131" t="s">
        <v>11823</v>
      </c>
      <c r="N4131">
        <v>1.3761111109999999</v>
      </c>
      <c r="O4131">
        <v>0</v>
      </c>
      <c r="P4131">
        <v>639</v>
      </c>
      <c r="Q4131">
        <v>0</v>
      </c>
      <c r="R4131">
        <v>0</v>
      </c>
      <c r="S4131">
        <v>0</v>
      </c>
      <c r="T4131">
        <v>31</v>
      </c>
      <c r="U4131">
        <v>0</v>
      </c>
      <c r="V4131">
        <v>0</v>
      </c>
      <c r="W4131">
        <v>0</v>
      </c>
      <c r="X4131">
        <v>206.00042424930817</v>
      </c>
      <c r="Y4131">
        <v>0</v>
      </c>
      <c r="Z4131">
        <v>0</v>
      </c>
      <c r="AA4131">
        <v>0</v>
      </c>
      <c r="AB4131">
        <v>58.057227615320457</v>
      </c>
      <c r="AC4131">
        <v>0</v>
      </c>
      <c r="AD4131">
        <v>0</v>
      </c>
      <c r="AE4131">
        <v>264.05765186462861</v>
      </c>
    </row>
    <row r="4132" spans="1:31" x14ac:dyDescent="0.3">
      <c r="A4132">
        <v>2583123</v>
      </c>
      <c r="B4132">
        <v>1</v>
      </c>
      <c r="C4132" t="s">
        <v>80</v>
      </c>
      <c r="D4132" t="s">
        <v>92</v>
      </c>
      <c r="E4132" t="s">
        <v>166</v>
      </c>
      <c r="F4132" t="s">
        <v>11824</v>
      </c>
      <c r="G4132" t="s">
        <v>198</v>
      </c>
      <c r="H4132" t="s">
        <v>157</v>
      </c>
      <c r="I4132" t="s">
        <v>136</v>
      </c>
      <c r="J4132" t="s">
        <v>137</v>
      </c>
      <c r="K4132" t="s">
        <v>138</v>
      </c>
      <c r="L4132" t="s">
        <v>11825</v>
      </c>
      <c r="M4132" t="s">
        <v>11826</v>
      </c>
      <c r="N4132">
        <v>1.5974999999999999</v>
      </c>
      <c r="O4132">
        <v>0</v>
      </c>
      <c r="P4132">
        <v>9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2.8558716986015766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2.8558716986015766</v>
      </c>
    </row>
    <row r="4133" spans="1:31" x14ac:dyDescent="0.3">
      <c r="A4133">
        <v>2582725</v>
      </c>
      <c r="B4133">
        <v>1</v>
      </c>
      <c r="C4133" t="s">
        <v>80</v>
      </c>
      <c r="D4133" t="s">
        <v>110</v>
      </c>
      <c r="E4133" t="s">
        <v>166</v>
      </c>
      <c r="F4133" t="s">
        <v>10236</v>
      </c>
      <c r="G4133" t="s">
        <v>198</v>
      </c>
      <c r="H4133" t="s">
        <v>157</v>
      </c>
      <c r="I4133" t="s">
        <v>136</v>
      </c>
      <c r="J4133" t="s">
        <v>137</v>
      </c>
      <c r="K4133" t="s">
        <v>138</v>
      </c>
      <c r="L4133" t="s">
        <v>11827</v>
      </c>
      <c r="M4133" t="s">
        <v>11828</v>
      </c>
      <c r="N4133">
        <v>1.2238888880000001</v>
      </c>
      <c r="O4133">
        <v>0</v>
      </c>
      <c r="P4133">
        <v>27</v>
      </c>
      <c r="Q4133">
        <v>0</v>
      </c>
      <c r="R4133">
        <v>0</v>
      </c>
      <c r="S4133">
        <v>0</v>
      </c>
      <c r="T4133">
        <v>4</v>
      </c>
      <c r="U4133">
        <v>0</v>
      </c>
      <c r="V4133">
        <v>0</v>
      </c>
      <c r="W4133">
        <v>0</v>
      </c>
      <c r="X4133">
        <v>9.5836778068244186</v>
      </c>
      <c r="Y4133">
        <v>0</v>
      </c>
      <c r="Z4133">
        <v>0</v>
      </c>
      <c r="AA4133">
        <v>0</v>
      </c>
      <c r="AB4133">
        <v>8.4813219986751296</v>
      </c>
      <c r="AC4133">
        <v>0</v>
      </c>
      <c r="AD4133">
        <v>0</v>
      </c>
      <c r="AE4133">
        <v>18.064999805499546</v>
      </c>
    </row>
    <row r="4134" spans="1:31" x14ac:dyDescent="0.3">
      <c r="A4134">
        <v>2582433</v>
      </c>
      <c r="B4134">
        <v>1</v>
      </c>
      <c r="C4134" t="s">
        <v>81</v>
      </c>
      <c r="D4134" t="s">
        <v>128</v>
      </c>
      <c r="E4134" t="s">
        <v>184</v>
      </c>
      <c r="F4134" t="s">
        <v>11829</v>
      </c>
      <c r="G4134" t="s">
        <v>149</v>
      </c>
      <c r="H4134" t="s">
        <v>135</v>
      </c>
      <c r="I4134" t="s">
        <v>136</v>
      </c>
      <c r="J4134" t="s">
        <v>137</v>
      </c>
      <c r="K4134" t="s">
        <v>138</v>
      </c>
      <c r="L4134" t="s">
        <v>11830</v>
      </c>
      <c r="M4134" t="s">
        <v>11831</v>
      </c>
      <c r="N4134">
        <v>7.465833333</v>
      </c>
      <c r="O4134">
        <v>0</v>
      </c>
      <c r="P4134">
        <v>85</v>
      </c>
      <c r="Q4134">
        <v>0</v>
      </c>
      <c r="R4134">
        <v>2</v>
      </c>
      <c r="S4134">
        <v>0</v>
      </c>
      <c r="T4134">
        <v>6</v>
      </c>
      <c r="U4134">
        <v>0</v>
      </c>
      <c r="V4134">
        <v>0</v>
      </c>
      <c r="W4134">
        <v>0</v>
      </c>
      <c r="X4134">
        <v>80.682401311943948</v>
      </c>
      <c r="Y4134">
        <v>0</v>
      </c>
      <c r="Z4134">
        <v>2.3200083882680902</v>
      </c>
      <c r="AA4134">
        <v>0</v>
      </c>
      <c r="AB4134">
        <v>32.63033046649916</v>
      </c>
      <c r="AC4134">
        <v>0</v>
      </c>
      <c r="AD4134">
        <v>0</v>
      </c>
      <c r="AE4134">
        <v>115.6327401667112</v>
      </c>
    </row>
    <row r="4135" spans="1:31" x14ac:dyDescent="0.3">
      <c r="A4135">
        <v>2582934</v>
      </c>
      <c r="B4135">
        <v>1</v>
      </c>
      <c r="C4135" t="s">
        <v>80</v>
      </c>
      <c r="D4135" t="s">
        <v>105</v>
      </c>
      <c r="E4135" t="s">
        <v>184</v>
      </c>
      <c r="F4135" t="s">
        <v>11832</v>
      </c>
      <c r="G4135" t="s">
        <v>134</v>
      </c>
      <c r="H4135" t="s">
        <v>135</v>
      </c>
      <c r="I4135" t="s">
        <v>136</v>
      </c>
      <c r="J4135" t="s">
        <v>137</v>
      </c>
      <c r="K4135" t="s">
        <v>138</v>
      </c>
      <c r="L4135" t="s">
        <v>11833</v>
      </c>
      <c r="M4135" t="s">
        <v>11834</v>
      </c>
      <c r="N4135">
        <v>0.74972222200000005</v>
      </c>
      <c r="O4135">
        <v>0</v>
      </c>
      <c r="P4135">
        <v>3401</v>
      </c>
      <c r="Q4135">
        <v>0</v>
      </c>
      <c r="R4135">
        <v>0</v>
      </c>
      <c r="S4135">
        <v>1</v>
      </c>
      <c r="T4135">
        <v>244</v>
      </c>
      <c r="U4135">
        <v>0</v>
      </c>
      <c r="V4135">
        <v>1</v>
      </c>
      <c r="W4135">
        <v>0</v>
      </c>
      <c r="X4135">
        <v>679.25652813797399</v>
      </c>
      <c r="Y4135">
        <v>0</v>
      </c>
      <c r="Z4135">
        <v>0</v>
      </c>
      <c r="AA4135">
        <v>11.998455721667201</v>
      </c>
      <c r="AB4135">
        <v>354.48088711675246</v>
      </c>
      <c r="AC4135">
        <v>0</v>
      </c>
      <c r="AD4135">
        <v>5.5499667670048449</v>
      </c>
      <c r="AE4135">
        <v>1051.2858377433986</v>
      </c>
    </row>
    <row r="4136" spans="1:31" x14ac:dyDescent="0.3">
      <c r="A4136">
        <v>2582619</v>
      </c>
      <c r="B4136">
        <v>1</v>
      </c>
      <c r="C4136" t="s">
        <v>80</v>
      </c>
      <c r="D4136" t="s">
        <v>90</v>
      </c>
      <c r="E4136" t="s">
        <v>166</v>
      </c>
      <c r="F4136" t="s">
        <v>11835</v>
      </c>
      <c r="G4136" t="s">
        <v>168</v>
      </c>
      <c r="H4136" t="s">
        <v>157</v>
      </c>
      <c r="I4136" t="s">
        <v>136</v>
      </c>
      <c r="J4136" t="s">
        <v>137</v>
      </c>
      <c r="K4136" t="s">
        <v>138</v>
      </c>
      <c r="L4136" t="s">
        <v>11836</v>
      </c>
      <c r="M4136" t="s">
        <v>11837</v>
      </c>
      <c r="N4136">
        <v>1.589444444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1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0.24050556686793004</v>
      </c>
      <c r="AC4136">
        <v>0</v>
      </c>
      <c r="AD4136">
        <v>0</v>
      </c>
      <c r="AE4136">
        <v>0.24050556686793004</v>
      </c>
    </row>
    <row r="4137" spans="1:31" x14ac:dyDescent="0.3">
      <c r="A4137">
        <v>2582416</v>
      </c>
      <c r="B4137">
        <v>1</v>
      </c>
      <c r="C4137" t="s">
        <v>81</v>
      </c>
      <c r="D4137" t="s">
        <v>121</v>
      </c>
      <c r="E4137" t="s">
        <v>147</v>
      </c>
      <c r="F4137" t="s">
        <v>11838</v>
      </c>
      <c r="G4137" t="s">
        <v>134</v>
      </c>
      <c r="H4137" t="s">
        <v>135</v>
      </c>
      <c r="I4137" t="s">
        <v>136</v>
      </c>
      <c r="J4137" t="s">
        <v>137</v>
      </c>
      <c r="K4137" t="s">
        <v>138</v>
      </c>
      <c r="L4137" t="s">
        <v>11839</v>
      </c>
      <c r="M4137" t="s">
        <v>11840</v>
      </c>
      <c r="N4137">
        <v>0.384444444</v>
      </c>
      <c r="O4137">
        <v>1</v>
      </c>
      <c r="P4137">
        <v>500</v>
      </c>
      <c r="Q4137">
        <v>0</v>
      </c>
      <c r="R4137">
        <v>0</v>
      </c>
      <c r="S4137">
        <v>0</v>
      </c>
      <c r="T4137">
        <v>32</v>
      </c>
      <c r="U4137">
        <v>0</v>
      </c>
      <c r="V4137">
        <v>0</v>
      </c>
      <c r="W4137">
        <v>5.3486894399999999E-2</v>
      </c>
      <c r="X4137">
        <v>12.517433740914699</v>
      </c>
      <c r="Y4137">
        <v>0</v>
      </c>
      <c r="Z4137">
        <v>0</v>
      </c>
      <c r="AA4137">
        <v>0</v>
      </c>
      <c r="AB4137">
        <v>1.549755329146933</v>
      </c>
      <c r="AC4137">
        <v>0</v>
      </c>
      <c r="AD4137">
        <v>0</v>
      </c>
      <c r="AE4137">
        <v>14.120675964461633</v>
      </c>
    </row>
    <row r="4138" spans="1:31" x14ac:dyDescent="0.3">
      <c r="A4138">
        <v>2582602</v>
      </c>
      <c r="B4138">
        <v>1</v>
      </c>
      <c r="C4138" t="s">
        <v>80</v>
      </c>
      <c r="D4138" t="s">
        <v>105</v>
      </c>
      <c r="E4138" t="s">
        <v>175</v>
      </c>
      <c r="F4138" t="s">
        <v>11841</v>
      </c>
      <c r="G4138" t="s">
        <v>194</v>
      </c>
      <c r="H4138" t="s">
        <v>157</v>
      </c>
      <c r="I4138" t="s">
        <v>136</v>
      </c>
      <c r="J4138" t="s">
        <v>137</v>
      </c>
      <c r="K4138" t="s">
        <v>144</v>
      </c>
      <c r="L4138" t="s">
        <v>11842</v>
      </c>
      <c r="M4138" t="s">
        <v>11843</v>
      </c>
      <c r="N4138">
        <v>2.4127777770000001</v>
      </c>
      <c r="O4138">
        <v>0</v>
      </c>
      <c r="P4138">
        <v>12</v>
      </c>
      <c r="Q4138">
        <v>0</v>
      </c>
      <c r="R4138">
        <v>0</v>
      </c>
      <c r="S4138">
        <v>0</v>
      </c>
      <c r="T4138">
        <v>3</v>
      </c>
      <c r="U4138">
        <v>0</v>
      </c>
      <c r="V4138">
        <v>0</v>
      </c>
      <c r="W4138">
        <v>0</v>
      </c>
      <c r="X4138">
        <v>6.0796103118385663</v>
      </c>
      <c r="Y4138">
        <v>0</v>
      </c>
      <c r="Z4138">
        <v>0</v>
      </c>
      <c r="AA4138">
        <v>0</v>
      </c>
      <c r="AB4138">
        <v>7.9989861808560372</v>
      </c>
      <c r="AC4138">
        <v>0</v>
      </c>
      <c r="AD4138">
        <v>0</v>
      </c>
      <c r="AE4138">
        <v>14.078596492694604</v>
      </c>
    </row>
    <row r="4139" spans="1:31" x14ac:dyDescent="0.3">
      <c r="A4139">
        <v>2582556</v>
      </c>
      <c r="B4139">
        <v>1</v>
      </c>
      <c r="C4139" t="s">
        <v>81</v>
      </c>
      <c r="D4139" t="s">
        <v>119</v>
      </c>
      <c r="E4139" t="s">
        <v>184</v>
      </c>
      <c r="F4139" t="s">
        <v>11844</v>
      </c>
      <c r="G4139" t="s">
        <v>134</v>
      </c>
      <c r="H4139" t="s">
        <v>135</v>
      </c>
      <c r="I4139" t="s">
        <v>136</v>
      </c>
      <c r="J4139" t="s">
        <v>137</v>
      </c>
      <c r="K4139" t="s">
        <v>138</v>
      </c>
      <c r="L4139" t="s">
        <v>11845</v>
      </c>
      <c r="M4139" t="s">
        <v>11846</v>
      </c>
      <c r="N4139">
        <v>0.65638888799999995</v>
      </c>
      <c r="O4139">
        <v>0</v>
      </c>
      <c r="P4139">
        <v>201</v>
      </c>
      <c r="Q4139">
        <v>0</v>
      </c>
      <c r="R4139">
        <v>69</v>
      </c>
      <c r="S4139">
        <v>0</v>
      </c>
      <c r="T4139">
        <v>12</v>
      </c>
      <c r="U4139">
        <v>0</v>
      </c>
      <c r="V4139">
        <v>0</v>
      </c>
      <c r="W4139">
        <v>0</v>
      </c>
      <c r="X4139">
        <v>23.77701096297584</v>
      </c>
      <c r="Y4139">
        <v>0</v>
      </c>
      <c r="Z4139">
        <v>115.51506474763607</v>
      </c>
      <c r="AA4139">
        <v>0</v>
      </c>
      <c r="AB4139">
        <v>8.345594822614224</v>
      </c>
      <c r="AC4139">
        <v>0</v>
      </c>
      <c r="AD4139">
        <v>0</v>
      </c>
      <c r="AE4139">
        <v>147.63767053322616</v>
      </c>
    </row>
    <row r="4140" spans="1:31" x14ac:dyDescent="0.3">
      <c r="A4140">
        <v>2583143</v>
      </c>
      <c r="B4140">
        <v>1</v>
      </c>
      <c r="C4140" t="s">
        <v>80</v>
      </c>
      <c r="D4140" t="s">
        <v>100</v>
      </c>
      <c r="E4140" t="s">
        <v>171</v>
      </c>
      <c r="F4140" t="s">
        <v>11847</v>
      </c>
      <c r="G4140" t="s">
        <v>11298</v>
      </c>
      <c r="H4140" t="s">
        <v>157</v>
      </c>
      <c r="I4140" t="s">
        <v>136</v>
      </c>
      <c r="J4140" t="s">
        <v>137</v>
      </c>
      <c r="K4140" t="s">
        <v>138</v>
      </c>
      <c r="L4140" t="s">
        <v>11848</v>
      </c>
      <c r="M4140" t="s">
        <v>11849</v>
      </c>
      <c r="N4140">
        <v>0.82972222200000001</v>
      </c>
      <c r="O4140">
        <v>0</v>
      </c>
      <c r="P4140">
        <v>20</v>
      </c>
      <c r="Q4140">
        <v>0</v>
      </c>
      <c r="R4140">
        <v>13</v>
      </c>
      <c r="S4140">
        <v>0</v>
      </c>
      <c r="T4140">
        <v>5</v>
      </c>
      <c r="U4140">
        <v>0</v>
      </c>
      <c r="V4140">
        <v>0</v>
      </c>
      <c r="W4140">
        <v>0</v>
      </c>
      <c r="X4140">
        <v>3.4391127988745058</v>
      </c>
      <c r="Y4140">
        <v>0</v>
      </c>
      <c r="Z4140">
        <v>2.1804359352906961</v>
      </c>
      <c r="AA4140">
        <v>0</v>
      </c>
      <c r="AB4140">
        <v>3.3366319598161525</v>
      </c>
      <c r="AC4140">
        <v>0</v>
      </c>
      <c r="AD4140">
        <v>0</v>
      </c>
      <c r="AE4140">
        <v>8.956180693981354</v>
      </c>
    </row>
    <row r="4141" spans="1:31" x14ac:dyDescent="0.3">
      <c r="A4141">
        <v>2582456</v>
      </c>
      <c r="B4141">
        <v>1</v>
      </c>
      <c r="C4141" t="s">
        <v>81</v>
      </c>
      <c r="D4141" t="s">
        <v>118</v>
      </c>
      <c r="E4141" t="s">
        <v>147</v>
      </c>
      <c r="F4141" t="s">
        <v>6512</v>
      </c>
      <c r="G4141" t="s">
        <v>134</v>
      </c>
      <c r="H4141" t="s">
        <v>135</v>
      </c>
      <c r="I4141" t="s">
        <v>136</v>
      </c>
      <c r="J4141" t="s">
        <v>137</v>
      </c>
      <c r="K4141" t="s">
        <v>138</v>
      </c>
      <c r="L4141" t="s">
        <v>11850</v>
      </c>
      <c r="M4141" t="s">
        <v>11851</v>
      </c>
      <c r="N4141">
        <v>0.83</v>
      </c>
      <c r="O4141">
        <v>0</v>
      </c>
      <c r="P4141">
        <v>0</v>
      </c>
      <c r="Q4141">
        <v>18</v>
      </c>
      <c r="R4141">
        <v>8</v>
      </c>
      <c r="S4141">
        <v>14</v>
      </c>
      <c r="T4141">
        <v>0</v>
      </c>
      <c r="U4141">
        <v>10</v>
      </c>
      <c r="V4141">
        <v>0</v>
      </c>
      <c r="W4141">
        <v>0</v>
      </c>
      <c r="X4141">
        <v>0</v>
      </c>
      <c r="Y4141">
        <v>56.791992931248437</v>
      </c>
      <c r="Z4141">
        <v>10.495336996803246</v>
      </c>
      <c r="AA4141">
        <v>180.56107627091734</v>
      </c>
      <c r="AB4141">
        <v>0</v>
      </c>
      <c r="AC4141">
        <v>1848.4193484271732</v>
      </c>
      <c r="AD4141">
        <v>0</v>
      </c>
      <c r="AE4141">
        <v>2096.2677546261421</v>
      </c>
    </row>
    <row r="4142" spans="1:31" x14ac:dyDescent="0.3">
      <c r="A4142">
        <v>2583183</v>
      </c>
      <c r="B4142">
        <v>1</v>
      </c>
      <c r="C4142" t="s">
        <v>81</v>
      </c>
      <c r="D4142" t="s">
        <v>122</v>
      </c>
      <c r="E4142" t="s">
        <v>166</v>
      </c>
      <c r="F4142" t="s">
        <v>11852</v>
      </c>
      <c r="G4142" t="s">
        <v>311</v>
      </c>
      <c r="H4142" t="s">
        <v>157</v>
      </c>
      <c r="I4142" t="s">
        <v>136</v>
      </c>
      <c r="J4142" t="s">
        <v>3</v>
      </c>
      <c r="K4142" t="s">
        <v>138</v>
      </c>
      <c r="L4142" t="s">
        <v>11853</v>
      </c>
      <c r="M4142" t="s">
        <v>11854</v>
      </c>
      <c r="N4142">
        <v>1.4669444439999999</v>
      </c>
      <c r="O4142">
        <v>0</v>
      </c>
      <c r="P4142">
        <v>4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0.9594702398211451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0.9594702398211451</v>
      </c>
    </row>
    <row r="4143" spans="1:31" x14ac:dyDescent="0.3">
      <c r="A4143">
        <v>2582685</v>
      </c>
      <c r="B4143">
        <v>1</v>
      </c>
      <c r="C4143" t="s">
        <v>81</v>
      </c>
      <c r="D4143" t="s">
        <v>127</v>
      </c>
      <c r="E4143" t="s">
        <v>171</v>
      </c>
      <c r="F4143" t="s">
        <v>11855</v>
      </c>
      <c r="G4143" t="s">
        <v>202</v>
      </c>
      <c r="H4143" t="s">
        <v>157</v>
      </c>
      <c r="I4143" t="s">
        <v>136</v>
      </c>
      <c r="J4143" t="s">
        <v>137</v>
      </c>
      <c r="K4143" t="s">
        <v>138</v>
      </c>
      <c r="L4143" t="s">
        <v>11856</v>
      </c>
      <c r="M4143" t="s">
        <v>11857</v>
      </c>
      <c r="N4143">
        <v>1.238611111</v>
      </c>
      <c r="O4143">
        <v>0</v>
      </c>
      <c r="P4143">
        <v>65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20.030309274926431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20.030309274926431</v>
      </c>
    </row>
    <row r="4144" spans="1:31" x14ac:dyDescent="0.3">
      <c r="A4144">
        <v>2582493</v>
      </c>
      <c r="B4144">
        <v>1</v>
      </c>
      <c r="C4144" t="s">
        <v>81</v>
      </c>
      <c r="D4144" t="s">
        <v>120</v>
      </c>
      <c r="E4144" t="s">
        <v>147</v>
      </c>
      <c r="F4144" t="s">
        <v>442</v>
      </c>
      <c r="G4144" t="s">
        <v>194</v>
      </c>
      <c r="H4144" t="s">
        <v>135</v>
      </c>
      <c r="I4144" t="s">
        <v>136</v>
      </c>
      <c r="J4144" t="s">
        <v>137</v>
      </c>
      <c r="K4144" t="s">
        <v>144</v>
      </c>
      <c r="L4144" t="s">
        <v>11858</v>
      </c>
      <c r="M4144" t="s">
        <v>11859</v>
      </c>
      <c r="N4144">
        <v>1.526944444</v>
      </c>
      <c r="O4144">
        <v>1</v>
      </c>
      <c r="P4144">
        <v>952</v>
      </c>
      <c r="Q4144">
        <v>37</v>
      </c>
      <c r="R4144">
        <v>65</v>
      </c>
      <c r="S4144">
        <v>5</v>
      </c>
      <c r="T4144">
        <v>69</v>
      </c>
      <c r="U4144">
        <v>1</v>
      </c>
      <c r="V4144">
        <v>1</v>
      </c>
      <c r="W4144">
        <v>0.31215690660000006</v>
      </c>
      <c r="X4144">
        <v>255.15488786305224</v>
      </c>
      <c r="Y4144">
        <v>205.82219133361048</v>
      </c>
      <c r="Z4144">
        <v>147.17849777287884</v>
      </c>
      <c r="AA4144">
        <v>14.753175293663581</v>
      </c>
      <c r="AB4144">
        <v>86.850520899783945</v>
      </c>
      <c r="AC4144">
        <v>46.160778049268032</v>
      </c>
      <c r="AD4144">
        <v>290.52265996752834</v>
      </c>
      <c r="AE4144">
        <v>1046.7548680863856</v>
      </c>
    </row>
    <row r="4145" spans="1:31" x14ac:dyDescent="0.3">
      <c r="A4145">
        <v>2582542</v>
      </c>
      <c r="B4145">
        <v>1</v>
      </c>
      <c r="C4145" t="s">
        <v>80</v>
      </c>
      <c r="D4145" t="s">
        <v>93</v>
      </c>
      <c r="E4145" t="s">
        <v>141</v>
      </c>
      <c r="F4145" t="s">
        <v>5829</v>
      </c>
      <c r="G4145" t="s">
        <v>202</v>
      </c>
      <c r="H4145" t="s">
        <v>135</v>
      </c>
      <c r="I4145" t="s">
        <v>136</v>
      </c>
      <c r="J4145" t="s">
        <v>137</v>
      </c>
      <c r="K4145" t="s">
        <v>138</v>
      </c>
      <c r="L4145" t="s">
        <v>11860</v>
      </c>
      <c r="M4145" t="s">
        <v>11861</v>
      </c>
      <c r="N4145">
        <v>0.57805555500000005</v>
      </c>
      <c r="O4145">
        <v>0</v>
      </c>
      <c r="P4145">
        <v>427</v>
      </c>
      <c r="Q4145">
        <v>49</v>
      </c>
      <c r="R4145">
        <v>358</v>
      </c>
      <c r="S4145">
        <v>18</v>
      </c>
      <c r="T4145">
        <v>229</v>
      </c>
      <c r="U4145">
        <v>0</v>
      </c>
      <c r="V4145">
        <v>1</v>
      </c>
      <c r="W4145">
        <v>0</v>
      </c>
      <c r="X4145">
        <v>52.995844966574161</v>
      </c>
      <c r="Y4145">
        <v>59.301053477763361</v>
      </c>
      <c r="Z4145">
        <v>293.77976769032534</v>
      </c>
      <c r="AA4145">
        <v>56.709857240856202</v>
      </c>
      <c r="AB4145">
        <v>200.22329386781709</v>
      </c>
      <c r="AC4145">
        <v>0</v>
      </c>
      <c r="AD4145">
        <v>8.5314619084999997E-5</v>
      </c>
      <c r="AE4145">
        <v>663.00990255795534</v>
      </c>
    </row>
    <row r="4146" spans="1:31" x14ac:dyDescent="0.3">
      <c r="A4146">
        <v>2582771</v>
      </c>
      <c r="B4146">
        <v>1</v>
      </c>
      <c r="C4146" t="s">
        <v>80</v>
      </c>
      <c r="D4146" t="s">
        <v>96</v>
      </c>
      <c r="E4146" t="s">
        <v>184</v>
      </c>
      <c r="F4146" t="s">
        <v>11862</v>
      </c>
      <c r="G4146" t="s">
        <v>194</v>
      </c>
      <c r="H4146" t="s">
        <v>135</v>
      </c>
      <c r="I4146" t="s">
        <v>136</v>
      </c>
      <c r="J4146" t="s">
        <v>137</v>
      </c>
      <c r="K4146" t="s">
        <v>144</v>
      </c>
      <c r="L4146" t="s">
        <v>11863</v>
      </c>
      <c r="M4146" t="s">
        <v>11864</v>
      </c>
      <c r="N4146">
        <v>1.9358333329999999</v>
      </c>
      <c r="O4146">
        <v>1</v>
      </c>
      <c r="P4146">
        <v>106</v>
      </c>
      <c r="Q4146">
        <v>0</v>
      </c>
      <c r="R4146">
        <v>0</v>
      </c>
      <c r="S4146">
        <v>5</v>
      </c>
      <c r="T4146">
        <v>7</v>
      </c>
      <c r="U4146">
        <v>0</v>
      </c>
      <c r="V4146">
        <v>0</v>
      </c>
      <c r="W4146">
        <v>0.39348171463999998</v>
      </c>
      <c r="X4146">
        <v>56.922413471391494</v>
      </c>
      <c r="Y4146">
        <v>0</v>
      </c>
      <c r="Z4146">
        <v>0</v>
      </c>
      <c r="AA4146">
        <v>44.145589621879097</v>
      </c>
      <c r="AB4146">
        <v>27.043621232860009</v>
      </c>
      <c r="AC4146">
        <v>0</v>
      </c>
      <c r="AD4146">
        <v>0</v>
      </c>
      <c r="AE4146">
        <v>128.50510604077058</v>
      </c>
    </row>
    <row r="4147" spans="1:31" x14ac:dyDescent="0.3">
      <c r="A4147">
        <v>2583020</v>
      </c>
      <c r="B4147">
        <v>1</v>
      </c>
      <c r="C4147" t="s">
        <v>81</v>
      </c>
      <c r="D4147" t="s">
        <v>123</v>
      </c>
      <c r="E4147" t="s">
        <v>184</v>
      </c>
      <c r="F4147" t="s">
        <v>2256</v>
      </c>
      <c r="G4147" t="s">
        <v>134</v>
      </c>
      <c r="H4147" t="s">
        <v>135</v>
      </c>
      <c r="I4147" t="s">
        <v>136</v>
      </c>
      <c r="J4147" t="s">
        <v>137</v>
      </c>
      <c r="K4147" t="s">
        <v>138</v>
      </c>
      <c r="L4147" t="s">
        <v>11865</v>
      </c>
      <c r="M4147" t="s">
        <v>11866</v>
      </c>
      <c r="N4147">
        <v>0.93472222199999999</v>
      </c>
      <c r="O4147">
        <v>2</v>
      </c>
      <c r="P4147">
        <v>0</v>
      </c>
      <c r="Q4147">
        <v>103</v>
      </c>
      <c r="R4147">
        <v>1</v>
      </c>
      <c r="S4147">
        <v>6</v>
      </c>
      <c r="T4147">
        <v>0</v>
      </c>
      <c r="U4147">
        <v>0</v>
      </c>
      <c r="V4147">
        <v>0</v>
      </c>
      <c r="W4147">
        <v>0.30732456454432</v>
      </c>
      <c r="X4147">
        <v>0</v>
      </c>
      <c r="Y4147">
        <v>133.99058005981797</v>
      </c>
      <c r="Z4147">
        <v>1.3683253958523878</v>
      </c>
      <c r="AA4147">
        <v>7.381741096201309</v>
      </c>
      <c r="AB4147">
        <v>0</v>
      </c>
      <c r="AC4147">
        <v>0</v>
      </c>
      <c r="AD4147">
        <v>0</v>
      </c>
      <c r="AE4147">
        <v>143.04797111641599</v>
      </c>
    </row>
    <row r="4148" spans="1:31" x14ac:dyDescent="0.3">
      <c r="A4148">
        <v>2583163</v>
      </c>
      <c r="B4148">
        <v>1</v>
      </c>
      <c r="C4148" t="s">
        <v>80</v>
      </c>
      <c r="D4148" t="s">
        <v>106</v>
      </c>
      <c r="E4148" t="s">
        <v>155</v>
      </c>
      <c r="F4148" t="s">
        <v>11867</v>
      </c>
      <c r="G4148" t="s">
        <v>202</v>
      </c>
      <c r="H4148" t="s">
        <v>157</v>
      </c>
      <c r="I4148" t="s">
        <v>136</v>
      </c>
      <c r="J4148" t="s">
        <v>137</v>
      </c>
      <c r="K4148" t="s">
        <v>138</v>
      </c>
      <c r="L4148" t="s">
        <v>11868</v>
      </c>
      <c r="M4148" t="s">
        <v>11869</v>
      </c>
      <c r="N4148">
        <v>0.64416666600000005</v>
      </c>
      <c r="O4148">
        <v>0</v>
      </c>
      <c r="P4148">
        <v>2</v>
      </c>
      <c r="Q4148">
        <v>0</v>
      </c>
      <c r="R4148">
        <v>23</v>
      </c>
      <c r="S4148">
        <v>0</v>
      </c>
      <c r="T4148">
        <v>4</v>
      </c>
      <c r="U4148">
        <v>0</v>
      </c>
      <c r="V4148">
        <v>0</v>
      </c>
      <c r="W4148">
        <v>0</v>
      </c>
      <c r="X4148">
        <v>0.62659816461309004</v>
      </c>
      <c r="Y4148">
        <v>0</v>
      </c>
      <c r="Z4148">
        <v>12.980679114774148</v>
      </c>
      <c r="AA4148">
        <v>0</v>
      </c>
      <c r="AB4148">
        <v>5.7263283103493778</v>
      </c>
      <c r="AC4148">
        <v>0</v>
      </c>
      <c r="AD4148">
        <v>0</v>
      </c>
      <c r="AE4148">
        <v>19.333605589736617</v>
      </c>
    </row>
    <row r="4149" spans="1:31" x14ac:dyDescent="0.3">
      <c r="A4149">
        <v>2582536</v>
      </c>
      <c r="B4149">
        <v>1</v>
      </c>
      <c r="C4149" t="s">
        <v>80</v>
      </c>
      <c r="D4149" t="s">
        <v>92</v>
      </c>
      <c r="E4149" t="s">
        <v>171</v>
      </c>
      <c r="F4149" t="s">
        <v>11870</v>
      </c>
      <c r="G4149" t="s">
        <v>202</v>
      </c>
      <c r="H4149" t="s">
        <v>157</v>
      </c>
      <c r="I4149" t="s">
        <v>136</v>
      </c>
      <c r="J4149" t="s">
        <v>137</v>
      </c>
      <c r="K4149" t="s">
        <v>138</v>
      </c>
      <c r="L4149" t="s">
        <v>11871</v>
      </c>
      <c r="M4149" t="s">
        <v>11872</v>
      </c>
      <c r="N4149">
        <v>0.3075</v>
      </c>
      <c r="O4149">
        <v>0</v>
      </c>
      <c r="P4149">
        <v>97</v>
      </c>
      <c r="Q4149">
        <v>0</v>
      </c>
      <c r="R4149">
        <v>0</v>
      </c>
      <c r="S4149">
        <v>0</v>
      </c>
      <c r="T4149">
        <v>11</v>
      </c>
      <c r="U4149">
        <v>0</v>
      </c>
      <c r="V4149">
        <v>0</v>
      </c>
      <c r="W4149">
        <v>0</v>
      </c>
      <c r="X4149">
        <v>6.0094269923726698</v>
      </c>
      <c r="Y4149">
        <v>0</v>
      </c>
      <c r="Z4149">
        <v>0</v>
      </c>
      <c r="AA4149">
        <v>0</v>
      </c>
      <c r="AB4149">
        <v>3.7918921660158746</v>
      </c>
      <c r="AC4149">
        <v>0</v>
      </c>
      <c r="AD4149">
        <v>0</v>
      </c>
      <c r="AE4149">
        <v>9.8013191583885444</v>
      </c>
    </row>
    <row r="4150" spans="1:31" x14ac:dyDescent="0.3">
      <c r="A4150">
        <v>2582828</v>
      </c>
      <c r="B4150">
        <v>1</v>
      </c>
      <c r="C4150" t="s">
        <v>80</v>
      </c>
      <c r="D4150" t="s">
        <v>87</v>
      </c>
      <c r="E4150" t="s">
        <v>141</v>
      </c>
      <c r="F4150" t="s">
        <v>1262</v>
      </c>
      <c r="G4150" t="s">
        <v>311</v>
      </c>
      <c r="H4150" t="s">
        <v>135</v>
      </c>
      <c r="I4150" t="s">
        <v>136</v>
      </c>
      <c r="J4150" t="s">
        <v>3</v>
      </c>
      <c r="K4150" t="s">
        <v>138</v>
      </c>
      <c r="L4150" t="s">
        <v>11873</v>
      </c>
      <c r="M4150" t="s">
        <v>11874</v>
      </c>
      <c r="N4150">
        <v>1.421944444</v>
      </c>
      <c r="O4150">
        <v>0</v>
      </c>
      <c r="P4150">
        <v>3076</v>
      </c>
      <c r="Q4150">
        <v>0</v>
      </c>
      <c r="R4150">
        <v>0</v>
      </c>
      <c r="S4150">
        <v>4</v>
      </c>
      <c r="T4150">
        <v>262</v>
      </c>
      <c r="U4150">
        <v>0</v>
      </c>
      <c r="V4150">
        <v>4</v>
      </c>
      <c r="W4150">
        <v>0</v>
      </c>
      <c r="X4150">
        <v>859.04915079743694</v>
      </c>
      <c r="Y4150">
        <v>0</v>
      </c>
      <c r="Z4150">
        <v>0</v>
      </c>
      <c r="AA4150">
        <v>265.50191090969656</v>
      </c>
      <c r="AB4150">
        <v>494.30126161604755</v>
      </c>
      <c r="AC4150">
        <v>0</v>
      </c>
      <c r="AD4150">
        <v>169.44830743451698</v>
      </c>
      <c r="AE4150">
        <v>1788.3006307576982</v>
      </c>
    </row>
    <row r="4151" spans="1:31" x14ac:dyDescent="0.3">
      <c r="A4151">
        <v>2582579</v>
      </c>
      <c r="B4151">
        <v>1</v>
      </c>
      <c r="C4151" t="s">
        <v>81</v>
      </c>
      <c r="D4151" t="s">
        <v>114</v>
      </c>
      <c r="E4151" t="s">
        <v>184</v>
      </c>
      <c r="F4151" t="s">
        <v>7758</v>
      </c>
      <c r="G4151" t="s">
        <v>134</v>
      </c>
      <c r="H4151" t="s">
        <v>135</v>
      </c>
      <c r="I4151" t="s">
        <v>136</v>
      </c>
      <c r="J4151" t="s">
        <v>137</v>
      </c>
      <c r="K4151" t="s">
        <v>138</v>
      </c>
      <c r="L4151" t="s">
        <v>11875</v>
      </c>
      <c r="M4151" t="s">
        <v>11876</v>
      </c>
      <c r="N4151">
        <v>3.1838888879999998</v>
      </c>
      <c r="O4151">
        <v>2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1.3183895624799997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1.3183895624799997</v>
      </c>
    </row>
    <row r="4152" spans="1:31" x14ac:dyDescent="0.3">
      <c r="A4152">
        <v>2583192</v>
      </c>
      <c r="B4152">
        <v>1</v>
      </c>
      <c r="C4152" t="s">
        <v>80</v>
      </c>
      <c r="D4152" t="s">
        <v>105</v>
      </c>
      <c r="E4152" t="s">
        <v>132</v>
      </c>
      <c r="F4152" t="s">
        <v>11301</v>
      </c>
      <c r="G4152" t="s">
        <v>134</v>
      </c>
      <c r="H4152" t="s">
        <v>135</v>
      </c>
      <c r="I4152" t="s">
        <v>136</v>
      </c>
      <c r="J4152" t="s">
        <v>137</v>
      </c>
      <c r="K4152" t="s">
        <v>138</v>
      </c>
      <c r="L4152" t="s">
        <v>11877</v>
      </c>
      <c r="M4152" t="s">
        <v>11878</v>
      </c>
      <c r="N4152">
        <v>0.16666666599999999</v>
      </c>
      <c r="O4152">
        <v>0</v>
      </c>
      <c r="P4152">
        <v>3401</v>
      </c>
      <c r="Q4152">
        <v>0</v>
      </c>
      <c r="R4152">
        <v>0</v>
      </c>
      <c r="S4152">
        <v>1</v>
      </c>
      <c r="T4152">
        <v>244</v>
      </c>
      <c r="U4152">
        <v>0</v>
      </c>
      <c r="V4152">
        <v>1</v>
      </c>
      <c r="W4152">
        <v>0</v>
      </c>
      <c r="X4152">
        <v>151.20959254653994</v>
      </c>
      <c r="Y4152">
        <v>0</v>
      </c>
      <c r="Z4152">
        <v>0</v>
      </c>
      <c r="AA4152">
        <v>2.0197972987799999</v>
      </c>
      <c r="AB4152">
        <v>48.501335661684038</v>
      </c>
      <c r="AC4152">
        <v>0</v>
      </c>
      <c r="AD4152">
        <v>0.51742469769800004</v>
      </c>
      <c r="AE4152">
        <v>202.24815020470197</v>
      </c>
    </row>
    <row r="4153" spans="1:31" x14ac:dyDescent="0.3">
      <c r="A4153">
        <v>2582860</v>
      </c>
      <c r="B4153">
        <v>1</v>
      </c>
      <c r="C4153" t="s">
        <v>81</v>
      </c>
      <c r="D4153" t="s">
        <v>113</v>
      </c>
      <c r="E4153" t="s">
        <v>184</v>
      </c>
      <c r="F4153" t="s">
        <v>11879</v>
      </c>
      <c r="G4153" t="s">
        <v>134</v>
      </c>
      <c r="H4153" t="s">
        <v>135</v>
      </c>
      <c r="I4153" t="s">
        <v>136</v>
      </c>
      <c r="J4153" t="s">
        <v>137</v>
      </c>
      <c r="K4153" t="s">
        <v>138</v>
      </c>
      <c r="L4153" t="s">
        <v>11880</v>
      </c>
      <c r="M4153" t="s">
        <v>11881</v>
      </c>
      <c r="N4153">
        <v>1.3574999999999999</v>
      </c>
      <c r="O4153">
        <v>1</v>
      </c>
      <c r="P4153">
        <v>768</v>
      </c>
      <c r="Q4153">
        <v>1</v>
      </c>
      <c r="R4153">
        <v>29</v>
      </c>
      <c r="S4153">
        <v>1</v>
      </c>
      <c r="T4153">
        <v>100</v>
      </c>
      <c r="U4153">
        <v>0</v>
      </c>
      <c r="V4153">
        <v>0</v>
      </c>
      <c r="W4153">
        <v>0.27842110007999998</v>
      </c>
      <c r="X4153">
        <v>148.35385036188066</v>
      </c>
      <c r="Y4153">
        <v>10.609960926100429</v>
      </c>
      <c r="Z4153">
        <v>13.357224562738587</v>
      </c>
      <c r="AA4153">
        <v>233.35450315270532</v>
      </c>
      <c r="AB4153">
        <v>100.93470578986789</v>
      </c>
      <c r="AC4153">
        <v>0</v>
      </c>
      <c r="AD4153">
        <v>0</v>
      </c>
      <c r="AE4153">
        <v>506.88866589337289</v>
      </c>
    </row>
    <row r="4154" spans="1:31" x14ac:dyDescent="0.3">
      <c r="A4154">
        <v>2582814</v>
      </c>
      <c r="B4154">
        <v>1</v>
      </c>
      <c r="C4154" t="s">
        <v>80</v>
      </c>
      <c r="D4154" t="s">
        <v>105</v>
      </c>
      <c r="E4154" t="s">
        <v>147</v>
      </c>
      <c r="F4154" t="s">
        <v>11882</v>
      </c>
      <c r="G4154" t="s">
        <v>134</v>
      </c>
      <c r="H4154" t="s">
        <v>135</v>
      </c>
      <c r="I4154" t="s">
        <v>136</v>
      </c>
      <c r="J4154" t="s">
        <v>137</v>
      </c>
      <c r="K4154" t="s">
        <v>138</v>
      </c>
      <c r="L4154" t="s">
        <v>11883</v>
      </c>
      <c r="M4154" t="s">
        <v>11884</v>
      </c>
      <c r="N4154">
        <v>0.30611111099999999</v>
      </c>
      <c r="O4154">
        <v>0</v>
      </c>
      <c r="P4154">
        <v>574</v>
      </c>
      <c r="Q4154">
        <v>0</v>
      </c>
      <c r="R4154">
        <v>2</v>
      </c>
      <c r="S4154">
        <v>0</v>
      </c>
      <c r="T4154">
        <v>86</v>
      </c>
      <c r="U4154">
        <v>0</v>
      </c>
      <c r="V4154">
        <v>0</v>
      </c>
      <c r="W4154">
        <v>0</v>
      </c>
      <c r="X4154">
        <v>42.142283904647755</v>
      </c>
      <c r="Y4154">
        <v>0</v>
      </c>
      <c r="Z4154">
        <v>0.11117490581133001</v>
      </c>
      <c r="AA4154">
        <v>0</v>
      </c>
      <c r="AB4154">
        <v>47.092578682676802</v>
      </c>
      <c r="AC4154">
        <v>0</v>
      </c>
      <c r="AD4154">
        <v>0</v>
      </c>
      <c r="AE4154">
        <v>89.346037493135896</v>
      </c>
    </row>
    <row r="4155" spans="1:31" x14ac:dyDescent="0.3">
      <c r="A4155">
        <v>2582960</v>
      </c>
      <c r="B4155">
        <v>1</v>
      </c>
      <c r="C4155" t="s">
        <v>80</v>
      </c>
      <c r="D4155" t="s">
        <v>93</v>
      </c>
      <c r="E4155" t="s">
        <v>155</v>
      </c>
      <c r="F4155" t="s">
        <v>11885</v>
      </c>
      <c r="G4155" t="s">
        <v>202</v>
      </c>
      <c r="H4155" t="s">
        <v>157</v>
      </c>
      <c r="I4155" t="s">
        <v>136</v>
      </c>
      <c r="J4155" t="s">
        <v>137</v>
      </c>
      <c r="K4155" t="s">
        <v>138</v>
      </c>
      <c r="L4155" t="s">
        <v>11886</v>
      </c>
      <c r="M4155" t="s">
        <v>11887</v>
      </c>
      <c r="N4155">
        <v>0.35888888800000002</v>
      </c>
      <c r="O4155">
        <v>0</v>
      </c>
      <c r="P4155">
        <v>36</v>
      </c>
      <c r="Q4155">
        <v>0</v>
      </c>
      <c r="R4155">
        <v>17</v>
      </c>
      <c r="S4155">
        <v>0</v>
      </c>
      <c r="T4155">
        <v>5</v>
      </c>
      <c r="U4155">
        <v>0</v>
      </c>
      <c r="V4155">
        <v>0</v>
      </c>
      <c r="W4155">
        <v>0</v>
      </c>
      <c r="X4155">
        <v>2.5242471934025597</v>
      </c>
      <c r="Y4155">
        <v>0</v>
      </c>
      <c r="Z4155">
        <v>46.03712500663552</v>
      </c>
      <c r="AA4155">
        <v>0</v>
      </c>
      <c r="AB4155">
        <v>2.3225813849597996</v>
      </c>
      <c r="AC4155">
        <v>0</v>
      </c>
      <c r="AD4155">
        <v>0</v>
      </c>
      <c r="AE4155">
        <v>50.883953584997876</v>
      </c>
    </row>
    <row r="4156" spans="1:31" x14ac:dyDescent="0.3">
      <c r="A4156">
        <v>2582545</v>
      </c>
      <c r="B4156">
        <v>1</v>
      </c>
      <c r="C4156" t="s">
        <v>80</v>
      </c>
      <c r="D4156" t="s">
        <v>83</v>
      </c>
      <c r="E4156" t="s">
        <v>184</v>
      </c>
      <c r="F4156" t="s">
        <v>11888</v>
      </c>
      <c r="G4156" t="s">
        <v>301</v>
      </c>
      <c r="H4156" t="s">
        <v>135</v>
      </c>
      <c r="I4156" t="s">
        <v>136</v>
      </c>
      <c r="J4156" t="s">
        <v>137</v>
      </c>
      <c r="K4156" t="s">
        <v>144</v>
      </c>
      <c r="L4156" t="s">
        <v>11889</v>
      </c>
      <c r="M4156" t="s">
        <v>11890</v>
      </c>
      <c r="N4156">
        <v>10.483333332999999</v>
      </c>
      <c r="O4156">
        <v>0</v>
      </c>
      <c r="P4156">
        <v>331</v>
      </c>
      <c r="Q4156">
        <v>0</v>
      </c>
      <c r="R4156">
        <v>0</v>
      </c>
      <c r="S4156">
        <v>0</v>
      </c>
      <c r="T4156">
        <v>54</v>
      </c>
      <c r="U4156">
        <v>0</v>
      </c>
      <c r="V4156">
        <v>0</v>
      </c>
      <c r="W4156">
        <v>0</v>
      </c>
      <c r="X4156">
        <v>1034.2814093065026</v>
      </c>
      <c r="Y4156">
        <v>0</v>
      </c>
      <c r="Z4156">
        <v>0</v>
      </c>
      <c r="AA4156">
        <v>0</v>
      </c>
      <c r="AB4156">
        <v>1459.7150014749288</v>
      </c>
      <c r="AC4156">
        <v>0</v>
      </c>
      <c r="AD4156">
        <v>0</v>
      </c>
      <c r="AE4156">
        <v>2493.9964107814312</v>
      </c>
    </row>
    <row r="4157" spans="1:31" x14ac:dyDescent="0.3">
      <c r="A4157">
        <v>2582797</v>
      </c>
      <c r="B4157">
        <v>1</v>
      </c>
      <c r="C4157" t="s">
        <v>80</v>
      </c>
      <c r="D4157" t="s">
        <v>83</v>
      </c>
      <c r="E4157" t="s">
        <v>166</v>
      </c>
      <c r="F4157" t="s">
        <v>11891</v>
      </c>
      <c r="G4157" t="s">
        <v>168</v>
      </c>
      <c r="H4157" t="s">
        <v>157</v>
      </c>
      <c r="I4157" t="s">
        <v>136</v>
      </c>
      <c r="J4157" t="s">
        <v>137</v>
      </c>
      <c r="K4157" t="s">
        <v>138</v>
      </c>
      <c r="L4157" t="s">
        <v>11892</v>
      </c>
      <c r="M4157" t="s">
        <v>11893</v>
      </c>
      <c r="N4157">
        <v>3.6522222219999998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1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3.3297860290129915</v>
      </c>
      <c r="AC4157">
        <v>0</v>
      </c>
      <c r="AD4157">
        <v>0</v>
      </c>
      <c r="AE4157">
        <v>3.3297860290129915</v>
      </c>
    </row>
    <row r="4158" spans="1:31" x14ac:dyDescent="0.3">
      <c r="A4158">
        <v>2583046</v>
      </c>
      <c r="B4158">
        <v>1</v>
      </c>
      <c r="C4158" t="s">
        <v>80</v>
      </c>
      <c r="D4158" t="s">
        <v>94</v>
      </c>
      <c r="E4158" t="s">
        <v>155</v>
      </c>
      <c r="F4158" t="s">
        <v>11894</v>
      </c>
      <c r="G4158" t="s">
        <v>202</v>
      </c>
      <c r="H4158" t="s">
        <v>157</v>
      </c>
      <c r="I4158" t="s">
        <v>136</v>
      </c>
      <c r="J4158" t="s">
        <v>137</v>
      </c>
      <c r="K4158" t="s">
        <v>138</v>
      </c>
      <c r="L4158" t="s">
        <v>11895</v>
      </c>
      <c r="M4158" t="s">
        <v>11896</v>
      </c>
      <c r="N4158">
        <v>0.83722222199999996</v>
      </c>
      <c r="O4158">
        <v>0</v>
      </c>
      <c r="P4158">
        <v>85</v>
      </c>
      <c r="Q4158">
        <v>0</v>
      </c>
      <c r="R4158">
        <v>3</v>
      </c>
      <c r="S4158">
        <v>0</v>
      </c>
      <c r="T4158">
        <v>5</v>
      </c>
      <c r="U4158">
        <v>0</v>
      </c>
      <c r="V4158">
        <v>0</v>
      </c>
      <c r="W4158">
        <v>0</v>
      </c>
      <c r="X4158">
        <v>10.258892050103178</v>
      </c>
      <c r="Y4158">
        <v>0</v>
      </c>
      <c r="Z4158">
        <v>1.838037988658175</v>
      </c>
      <c r="AA4158">
        <v>0</v>
      </c>
      <c r="AB4158">
        <v>2.8420404520471729</v>
      </c>
      <c r="AC4158">
        <v>0</v>
      </c>
      <c r="AD4158">
        <v>0</v>
      </c>
      <c r="AE4158">
        <v>14.938970490808526</v>
      </c>
    </row>
    <row r="4159" spans="1:31" x14ac:dyDescent="0.3">
      <c r="A4159">
        <v>2582751</v>
      </c>
      <c r="B4159">
        <v>1</v>
      </c>
      <c r="C4159" t="s">
        <v>81</v>
      </c>
      <c r="D4159" t="s">
        <v>118</v>
      </c>
      <c r="E4159" t="s">
        <v>184</v>
      </c>
      <c r="F4159" t="s">
        <v>11897</v>
      </c>
      <c r="G4159" t="s">
        <v>149</v>
      </c>
      <c r="H4159" t="s">
        <v>135</v>
      </c>
      <c r="I4159" t="s">
        <v>136</v>
      </c>
      <c r="J4159" t="s">
        <v>137</v>
      </c>
      <c r="K4159" t="s">
        <v>138</v>
      </c>
      <c r="L4159" t="s">
        <v>11898</v>
      </c>
      <c r="M4159" t="s">
        <v>11899</v>
      </c>
      <c r="N4159">
        <v>1.8672222220000001</v>
      </c>
      <c r="O4159">
        <v>1</v>
      </c>
      <c r="P4159">
        <v>0</v>
      </c>
      <c r="Q4159">
        <v>5</v>
      </c>
      <c r="R4159">
        <v>0</v>
      </c>
      <c r="S4159">
        <v>1</v>
      </c>
      <c r="T4159">
        <v>0</v>
      </c>
      <c r="U4159">
        <v>0</v>
      </c>
      <c r="V4159">
        <v>0</v>
      </c>
      <c r="W4159">
        <v>0.37806530847999997</v>
      </c>
      <c r="X4159">
        <v>0</v>
      </c>
      <c r="Y4159">
        <v>26.384567420678948</v>
      </c>
      <c r="Z4159">
        <v>0</v>
      </c>
      <c r="AA4159">
        <v>2.3306234164590132</v>
      </c>
      <c r="AB4159">
        <v>0</v>
      </c>
      <c r="AC4159">
        <v>0</v>
      </c>
      <c r="AD4159">
        <v>0</v>
      </c>
      <c r="AE4159">
        <v>29.093256145617961</v>
      </c>
    </row>
    <row r="4160" spans="1:31" x14ac:dyDescent="0.3">
      <c r="A4160">
        <v>2582943</v>
      </c>
      <c r="B4160">
        <v>1</v>
      </c>
      <c r="C4160" t="s">
        <v>81</v>
      </c>
      <c r="D4160" t="s">
        <v>116</v>
      </c>
      <c r="E4160" t="s">
        <v>147</v>
      </c>
      <c r="F4160" t="s">
        <v>11900</v>
      </c>
      <c r="G4160" t="s">
        <v>134</v>
      </c>
      <c r="H4160" t="s">
        <v>135</v>
      </c>
      <c r="I4160" t="s">
        <v>136</v>
      </c>
      <c r="J4160" t="s">
        <v>137</v>
      </c>
      <c r="K4160" t="s">
        <v>138</v>
      </c>
      <c r="L4160" t="s">
        <v>11901</v>
      </c>
      <c r="M4160" t="s">
        <v>11902</v>
      </c>
      <c r="N4160">
        <v>0.49222222199999999</v>
      </c>
      <c r="O4160">
        <v>1</v>
      </c>
      <c r="P4160">
        <v>1456</v>
      </c>
      <c r="Q4160">
        <v>1</v>
      </c>
      <c r="R4160">
        <v>79</v>
      </c>
      <c r="S4160">
        <v>4</v>
      </c>
      <c r="T4160">
        <v>225</v>
      </c>
      <c r="U4160">
        <v>0</v>
      </c>
      <c r="V4160">
        <v>0</v>
      </c>
      <c r="W4160">
        <v>0.10207953312</v>
      </c>
      <c r="X4160">
        <v>96.446434895157878</v>
      </c>
      <c r="Y4160">
        <v>2.0158340207513898</v>
      </c>
      <c r="Z4160">
        <v>13.634912883225404</v>
      </c>
      <c r="AA4160">
        <v>30.54956759198955</v>
      </c>
      <c r="AB4160">
        <v>48.53594087055032</v>
      </c>
      <c r="AC4160">
        <v>0</v>
      </c>
      <c r="AD4160">
        <v>0</v>
      </c>
      <c r="AE4160">
        <v>191.28476979479456</v>
      </c>
    </row>
    <row r="4161" spans="1:31" x14ac:dyDescent="0.3">
      <c r="A4161">
        <v>2582445</v>
      </c>
      <c r="B4161">
        <v>1</v>
      </c>
      <c r="C4161" t="s">
        <v>80</v>
      </c>
      <c r="D4161" t="s">
        <v>95</v>
      </c>
      <c r="E4161" t="s">
        <v>141</v>
      </c>
      <c r="F4161" t="s">
        <v>11903</v>
      </c>
      <c r="G4161" t="s">
        <v>134</v>
      </c>
      <c r="H4161" t="s">
        <v>135</v>
      </c>
      <c r="I4161" t="s">
        <v>136</v>
      </c>
      <c r="J4161" t="s">
        <v>137</v>
      </c>
      <c r="K4161" t="s">
        <v>138</v>
      </c>
      <c r="L4161" t="s">
        <v>11904</v>
      </c>
      <c r="M4161" t="s">
        <v>11905</v>
      </c>
      <c r="N4161">
        <v>0.57250000000000001</v>
      </c>
      <c r="O4161">
        <v>5</v>
      </c>
      <c r="P4161">
        <v>978</v>
      </c>
      <c r="Q4161">
        <v>26</v>
      </c>
      <c r="R4161">
        <v>15</v>
      </c>
      <c r="S4161">
        <v>31</v>
      </c>
      <c r="T4161">
        <v>86</v>
      </c>
      <c r="U4161">
        <v>2</v>
      </c>
      <c r="V4161">
        <v>0</v>
      </c>
      <c r="W4161">
        <v>1.9458036012642153</v>
      </c>
      <c r="X4161">
        <v>103.0231390177821</v>
      </c>
      <c r="Y4161">
        <v>36.877918092345297</v>
      </c>
      <c r="Z4161">
        <v>4.716310987695814</v>
      </c>
      <c r="AA4161">
        <v>263.55235177994757</v>
      </c>
      <c r="AB4161">
        <v>34.001156619277289</v>
      </c>
      <c r="AC4161">
        <v>118.00377753264112</v>
      </c>
      <c r="AD4161">
        <v>0</v>
      </c>
      <c r="AE4161">
        <v>562.12045763095341</v>
      </c>
    </row>
    <row r="4162" spans="1:31" x14ac:dyDescent="0.3">
      <c r="A4162">
        <v>2582588</v>
      </c>
      <c r="B4162">
        <v>1</v>
      </c>
      <c r="C4162" t="s">
        <v>80</v>
      </c>
      <c r="D4162" t="s">
        <v>105</v>
      </c>
      <c r="E4162" t="s">
        <v>184</v>
      </c>
      <c r="F4162" t="s">
        <v>11906</v>
      </c>
      <c r="G4162" t="s">
        <v>301</v>
      </c>
      <c r="H4162" t="s">
        <v>135</v>
      </c>
      <c r="I4162" t="s">
        <v>136</v>
      </c>
      <c r="J4162" t="s">
        <v>137</v>
      </c>
      <c r="K4162" t="s">
        <v>144</v>
      </c>
      <c r="L4162" t="s">
        <v>11907</v>
      </c>
      <c r="M4162" t="s">
        <v>11908</v>
      </c>
      <c r="N4162">
        <v>4.9558333330000002</v>
      </c>
      <c r="O4162">
        <v>0</v>
      </c>
      <c r="P4162">
        <v>62</v>
      </c>
      <c r="Q4162">
        <v>0</v>
      </c>
      <c r="R4162">
        <v>0</v>
      </c>
      <c r="S4162">
        <v>0</v>
      </c>
      <c r="T4162">
        <v>5</v>
      </c>
      <c r="U4162">
        <v>0</v>
      </c>
      <c r="V4162">
        <v>0</v>
      </c>
      <c r="W4162">
        <v>0</v>
      </c>
      <c r="X4162">
        <v>111.98368000775062</v>
      </c>
      <c r="Y4162">
        <v>0</v>
      </c>
      <c r="Z4162">
        <v>0</v>
      </c>
      <c r="AA4162">
        <v>0</v>
      </c>
      <c r="AB4162">
        <v>176.5376082767591</v>
      </c>
      <c r="AC4162">
        <v>0</v>
      </c>
      <c r="AD4162">
        <v>0</v>
      </c>
      <c r="AE4162">
        <v>288.52128828450975</v>
      </c>
    </row>
    <row r="4163" spans="1:31" x14ac:dyDescent="0.3">
      <c r="A4163">
        <v>2583086</v>
      </c>
      <c r="B4163">
        <v>1</v>
      </c>
      <c r="C4163" t="s">
        <v>81</v>
      </c>
      <c r="D4163" t="s">
        <v>118</v>
      </c>
      <c r="E4163" t="s">
        <v>171</v>
      </c>
      <c r="F4163" t="s">
        <v>11909</v>
      </c>
      <c r="G4163" t="s">
        <v>190</v>
      </c>
      <c r="H4163" t="s">
        <v>157</v>
      </c>
      <c r="I4163" t="s">
        <v>136</v>
      </c>
      <c r="J4163" t="s">
        <v>137</v>
      </c>
      <c r="K4163" t="s">
        <v>138</v>
      </c>
      <c r="L4163" t="s">
        <v>11910</v>
      </c>
      <c r="M4163" t="s">
        <v>11911</v>
      </c>
      <c r="N4163">
        <v>5.1872222219999999</v>
      </c>
      <c r="O4163">
        <v>0</v>
      </c>
      <c r="P4163">
        <v>11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6.0582690861281341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6.0582690861281341</v>
      </c>
    </row>
    <row r="4164" spans="1:31" x14ac:dyDescent="0.3">
      <c r="A4164">
        <v>2582376</v>
      </c>
      <c r="B4164">
        <v>1</v>
      </c>
      <c r="C4164" t="s">
        <v>81</v>
      </c>
      <c r="D4164" t="s">
        <v>121</v>
      </c>
      <c r="E4164" t="s">
        <v>184</v>
      </c>
      <c r="F4164" t="s">
        <v>11729</v>
      </c>
      <c r="G4164" t="s">
        <v>202</v>
      </c>
      <c r="H4164" t="s">
        <v>135</v>
      </c>
      <c r="I4164" t="s">
        <v>136</v>
      </c>
      <c r="J4164" t="s">
        <v>137</v>
      </c>
      <c r="K4164" t="s">
        <v>138</v>
      </c>
      <c r="L4164" t="s">
        <v>11912</v>
      </c>
      <c r="M4164" t="s">
        <v>11913</v>
      </c>
      <c r="N4164">
        <v>3.1163888879999999</v>
      </c>
      <c r="O4164">
        <v>0</v>
      </c>
      <c r="P4164">
        <v>30</v>
      </c>
      <c r="Q4164">
        <v>0</v>
      </c>
      <c r="R4164">
        <v>33</v>
      </c>
      <c r="S4164">
        <v>0</v>
      </c>
      <c r="T4164">
        <v>2</v>
      </c>
      <c r="U4164">
        <v>0</v>
      </c>
      <c r="V4164">
        <v>0</v>
      </c>
      <c r="W4164">
        <v>0</v>
      </c>
      <c r="X4164">
        <v>20.145046625370309</v>
      </c>
      <c r="Y4164">
        <v>0</v>
      </c>
      <c r="Z4164">
        <v>8.7017443431467854</v>
      </c>
      <c r="AA4164">
        <v>0</v>
      </c>
      <c r="AB4164">
        <v>3.1355491974633667</v>
      </c>
      <c r="AC4164">
        <v>0</v>
      </c>
      <c r="AD4164">
        <v>0</v>
      </c>
      <c r="AE4164">
        <v>31.98234016598046</v>
      </c>
    </row>
    <row r="4165" spans="1:31" x14ac:dyDescent="0.3">
      <c r="A4165">
        <v>2583129</v>
      </c>
      <c r="B4165">
        <v>1</v>
      </c>
      <c r="C4165" t="s">
        <v>80</v>
      </c>
      <c r="D4165" t="s">
        <v>106</v>
      </c>
      <c r="E4165" t="s">
        <v>155</v>
      </c>
      <c r="F4165" t="s">
        <v>11914</v>
      </c>
      <c r="G4165" t="s">
        <v>202</v>
      </c>
      <c r="H4165" t="s">
        <v>157</v>
      </c>
      <c r="I4165" t="s">
        <v>136</v>
      </c>
      <c r="J4165" t="s">
        <v>137</v>
      </c>
      <c r="K4165" t="s">
        <v>138</v>
      </c>
      <c r="L4165" t="s">
        <v>11915</v>
      </c>
      <c r="M4165" t="s">
        <v>11916</v>
      </c>
      <c r="N4165">
        <v>0.50166666599999998</v>
      </c>
      <c r="O4165">
        <v>0</v>
      </c>
      <c r="P4165">
        <v>58</v>
      </c>
      <c r="Q4165">
        <v>0</v>
      </c>
      <c r="R4165">
        <v>0</v>
      </c>
      <c r="S4165">
        <v>0</v>
      </c>
      <c r="T4165">
        <v>14</v>
      </c>
      <c r="U4165">
        <v>0</v>
      </c>
      <c r="V4165">
        <v>0</v>
      </c>
      <c r="W4165">
        <v>0</v>
      </c>
      <c r="X4165">
        <v>3.0690026395904404</v>
      </c>
      <c r="Y4165">
        <v>0</v>
      </c>
      <c r="Z4165">
        <v>0</v>
      </c>
      <c r="AA4165">
        <v>0</v>
      </c>
      <c r="AB4165">
        <v>2.17713478862929</v>
      </c>
      <c r="AC4165">
        <v>0</v>
      </c>
      <c r="AD4165">
        <v>0</v>
      </c>
      <c r="AE4165">
        <v>5.2461374282197308</v>
      </c>
    </row>
    <row r="4166" spans="1:31" x14ac:dyDescent="0.3">
      <c r="A4166">
        <v>2582986</v>
      </c>
      <c r="B4166">
        <v>1</v>
      </c>
      <c r="C4166" t="s">
        <v>80</v>
      </c>
      <c r="D4166" t="s">
        <v>93</v>
      </c>
      <c r="E4166" t="s">
        <v>166</v>
      </c>
      <c r="F4166" t="s">
        <v>11917</v>
      </c>
      <c r="G4166" t="s">
        <v>181</v>
      </c>
      <c r="H4166" t="s">
        <v>157</v>
      </c>
      <c r="I4166" t="s">
        <v>136</v>
      </c>
      <c r="J4166" t="s">
        <v>137</v>
      </c>
      <c r="K4166" t="s">
        <v>138</v>
      </c>
      <c r="L4166" t="s">
        <v>11918</v>
      </c>
      <c r="M4166" t="s">
        <v>11919</v>
      </c>
      <c r="N4166">
        <v>2.5719444440000001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3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17.043741607528599</v>
      </c>
      <c r="AC4166">
        <v>0</v>
      </c>
      <c r="AD4166">
        <v>0</v>
      </c>
      <c r="AE4166">
        <v>17.043741607528599</v>
      </c>
    </row>
    <row r="4167" spans="1:31" x14ac:dyDescent="0.3">
      <c r="A4167">
        <v>2583066</v>
      </c>
      <c r="B4167">
        <v>1</v>
      </c>
      <c r="C4167" t="s">
        <v>80</v>
      </c>
      <c r="D4167" t="s">
        <v>93</v>
      </c>
      <c r="E4167" t="s">
        <v>155</v>
      </c>
      <c r="F4167" t="s">
        <v>11920</v>
      </c>
      <c r="G4167" t="s">
        <v>206</v>
      </c>
      <c r="H4167" t="s">
        <v>157</v>
      </c>
      <c r="I4167" t="s">
        <v>136</v>
      </c>
      <c r="J4167" t="s">
        <v>137</v>
      </c>
      <c r="K4167" t="s">
        <v>138</v>
      </c>
      <c r="L4167" t="s">
        <v>11921</v>
      </c>
      <c r="M4167" t="s">
        <v>11922</v>
      </c>
      <c r="N4167">
        <v>2.8824999999999998</v>
      </c>
      <c r="O4167">
        <v>0</v>
      </c>
      <c r="P4167">
        <v>0</v>
      </c>
      <c r="Q4167">
        <v>0</v>
      </c>
      <c r="R4167">
        <v>17</v>
      </c>
      <c r="S4167">
        <v>0</v>
      </c>
      <c r="T4167">
        <v>3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81.0517641172965</v>
      </c>
      <c r="AA4167">
        <v>0</v>
      </c>
      <c r="AB4167">
        <v>30.559102013815032</v>
      </c>
      <c r="AC4167">
        <v>0</v>
      </c>
      <c r="AD4167">
        <v>0</v>
      </c>
      <c r="AE4167">
        <v>111.61086613111154</v>
      </c>
    </row>
    <row r="4168" spans="1:31" x14ac:dyDescent="0.3">
      <c r="A4168">
        <v>2582425</v>
      </c>
      <c r="B4168">
        <v>1</v>
      </c>
      <c r="C4168" t="s">
        <v>80</v>
      </c>
      <c r="D4168" t="s">
        <v>110</v>
      </c>
      <c r="E4168" t="s">
        <v>166</v>
      </c>
      <c r="F4168" t="s">
        <v>11923</v>
      </c>
      <c r="G4168" t="s">
        <v>3034</v>
      </c>
      <c r="H4168" t="s">
        <v>157</v>
      </c>
      <c r="I4168" t="s">
        <v>136</v>
      </c>
      <c r="J4168" t="s">
        <v>3</v>
      </c>
      <c r="K4168" t="s">
        <v>138</v>
      </c>
      <c r="L4168" t="s">
        <v>11924</v>
      </c>
      <c r="M4168" t="s">
        <v>11925</v>
      </c>
      <c r="N4168">
        <v>3.39</v>
      </c>
      <c r="O4168">
        <v>0</v>
      </c>
      <c r="P4168">
        <v>3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1.5760103714446001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1.5760103714446001</v>
      </c>
    </row>
    <row r="4169" spans="1:31" x14ac:dyDescent="0.3">
      <c r="A4169">
        <v>2582774</v>
      </c>
      <c r="B4169">
        <v>1</v>
      </c>
      <c r="C4169" t="s">
        <v>80</v>
      </c>
      <c r="D4169" t="s">
        <v>108</v>
      </c>
      <c r="E4169" t="s">
        <v>147</v>
      </c>
      <c r="F4169" t="s">
        <v>11926</v>
      </c>
      <c r="G4169" t="s">
        <v>134</v>
      </c>
      <c r="H4169" t="s">
        <v>135</v>
      </c>
      <c r="I4169" t="s">
        <v>136</v>
      </c>
      <c r="J4169" t="s">
        <v>137</v>
      </c>
      <c r="K4169" t="s">
        <v>138</v>
      </c>
      <c r="L4169" t="s">
        <v>11927</v>
      </c>
      <c r="M4169" t="s">
        <v>11928</v>
      </c>
      <c r="N4169">
        <v>0.76861111100000001</v>
      </c>
      <c r="O4169">
        <v>0</v>
      </c>
      <c r="P4169">
        <v>582</v>
      </c>
      <c r="Q4169">
        <v>0</v>
      </c>
      <c r="R4169">
        <v>214</v>
      </c>
      <c r="S4169">
        <v>3</v>
      </c>
      <c r="T4169">
        <v>146</v>
      </c>
      <c r="U4169">
        <v>0</v>
      </c>
      <c r="V4169">
        <v>0</v>
      </c>
      <c r="W4169">
        <v>0</v>
      </c>
      <c r="X4169">
        <v>80.078102847419387</v>
      </c>
      <c r="Y4169">
        <v>0</v>
      </c>
      <c r="Z4169">
        <v>294.07394160916152</v>
      </c>
      <c r="AA4169">
        <v>9.0257372007354206</v>
      </c>
      <c r="AB4169">
        <v>166.56620883541359</v>
      </c>
      <c r="AC4169">
        <v>0</v>
      </c>
      <c r="AD4169">
        <v>0</v>
      </c>
      <c r="AE4169">
        <v>549.74399049272995</v>
      </c>
    </row>
    <row r="4170" spans="1:31" x14ac:dyDescent="0.3">
      <c r="A4170">
        <v>2582631</v>
      </c>
      <c r="B4170">
        <v>1</v>
      </c>
      <c r="C4170" t="s">
        <v>80</v>
      </c>
      <c r="D4170" t="s">
        <v>110</v>
      </c>
      <c r="E4170" t="s">
        <v>184</v>
      </c>
      <c r="F4170" t="s">
        <v>11929</v>
      </c>
      <c r="G4170" t="s">
        <v>301</v>
      </c>
      <c r="H4170" t="s">
        <v>135</v>
      </c>
      <c r="I4170" t="s">
        <v>136</v>
      </c>
      <c r="J4170" t="s">
        <v>137</v>
      </c>
      <c r="K4170" t="s">
        <v>144</v>
      </c>
      <c r="L4170" t="s">
        <v>11930</v>
      </c>
      <c r="M4170" t="s">
        <v>11931</v>
      </c>
      <c r="N4170">
        <v>5.4044444440000001</v>
      </c>
      <c r="O4170">
        <v>0</v>
      </c>
      <c r="P4170">
        <v>384</v>
      </c>
      <c r="Q4170">
        <v>0</v>
      </c>
      <c r="R4170">
        <v>0</v>
      </c>
      <c r="S4170">
        <v>0</v>
      </c>
      <c r="T4170">
        <v>84</v>
      </c>
      <c r="U4170">
        <v>0</v>
      </c>
      <c r="V4170">
        <v>0</v>
      </c>
      <c r="W4170">
        <v>0</v>
      </c>
      <c r="X4170">
        <v>478.83290186469816</v>
      </c>
      <c r="Y4170">
        <v>0</v>
      </c>
      <c r="Z4170">
        <v>0</v>
      </c>
      <c r="AA4170">
        <v>0</v>
      </c>
      <c r="AB4170">
        <v>612.34182565215747</v>
      </c>
      <c r="AC4170">
        <v>0</v>
      </c>
      <c r="AD4170">
        <v>0</v>
      </c>
      <c r="AE4170">
        <v>1091.1747275168557</v>
      </c>
    </row>
    <row r="4171" spans="1:31" x14ac:dyDescent="0.3">
      <c r="A4171">
        <v>2582482</v>
      </c>
      <c r="B4171">
        <v>1</v>
      </c>
      <c r="C4171" t="s">
        <v>80</v>
      </c>
      <c r="D4171" t="s">
        <v>95</v>
      </c>
      <c r="E4171" t="s">
        <v>141</v>
      </c>
      <c r="F4171" t="s">
        <v>11932</v>
      </c>
      <c r="G4171" t="s">
        <v>1084</v>
      </c>
      <c r="H4171" t="s">
        <v>135</v>
      </c>
      <c r="I4171" t="s">
        <v>136</v>
      </c>
      <c r="J4171" t="s">
        <v>137</v>
      </c>
      <c r="K4171" t="s">
        <v>138</v>
      </c>
      <c r="L4171" t="s">
        <v>11933</v>
      </c>
      <c r="M4171" t="s">
        <v>11934</v>
      </c>
      <c r="N4171">
        <v>1.267222222</v>
      </c>
      <c r="O4171">
        <v>0</v>
      </c>
      <c r="P4171">
        <v>182</v>
      </c>
      <c r="Q4171">
        <v>0</v>
      </c>
      <c r="R4171">
        <v>3</v>
      </c>
      <c r="S4171">
        <v>1</v>
      </c>
      <c r="T4171">
        <v>12</v>
      </c>
      <c r="U4171">
        <v>2</v>
      </c>
      <c r="V4171">
        <v>0</v>
      </c>
      <c r="W4171">
        <v>0</v>
      </c>
      <c r="X4171">
        <v>51.764018116214139</v>
      </c>
      <c r="Y4171">
        <v>0</v>
      </c>
      <c r="Z4171">
        <v>1.1128751686693632</v>
      </c>
      <c r="AA4171">
        <v>89.176057906784592</v>
      </c>
      <c r="AB4171">
        <v>18.766076685970962</v>
      </c>
      <c r="AC4171">
        <v>601.19359983559923</v>
      </c>
      <c r="AD4171">
        <v>0</v>
      </c>
      <c r="AE4171">
        <v>762.01262771323832</v>
      </c>
    </row>
    <row r="4172" spans="1:31" x14ac:dyDescent="0.3">
      <c r="A4172">
        <v>2582923</v>
      </c>
      <c r="B4172">
        <v>1</v>
      </c>
      <c r="C4172" t="s">
        <v>80</v>
      </c>
      <c r="D4172" t="s">
        <v>83</v>
      </c>
      <c r="E4172" t="s">
        <v>171</v>
      </c>
      <c r="F4172" t="s">
        <v>11935</v>
      </c>
      <c r="G4172" t="s">
        <v>3232</v>
      </c>
      <c r="H4172" t="s">
        <v>157</v>
      </c>
      <c r="I4172" t="s">
        <v>136</v>
      </c>
      <c r="J4172" t="s">
        <v>137</v>
      </c>
      <c r="K4172" t="s">
        <v>138</v>
      </c>
      <c r="L4172" t="s">
        <v>11936</v>
      </c>
      <c r="M4172" t="s">
        <v>11937</v>
      </c>
      <c r="N4172">
        <v>3.3502777770000001</v>
      </c>
      <c r="O4172">
        <v>0</v>
      </c>
      <c r="P4172">
        <v>57</v>
      </c>
      <c r="Q4172">
        <v>0</v>
      </c>
      <c r="R4172">
        <v>0</v>
      </c>
      <c r="S4172">
        <v>0</v>
      </c>
      <c r="T4172">
        <v>39</v>
      </c>
      <c r="U4172">
        <v>0</v>
      </c>
      <c r="V4172">
        <v>0</v>
      </c>
      <c r="W4172">
        <v>0</v>
      </c>
      <c r="X4172">
        <v>53.70460882547205</v>
      </c>
      <c r="Y4172">
        <v>0</v>
      </c>
      <c r="Z4172">
        <v>0</v>
      </c>
      <c r="AA4172">
        <v>0</v>
      </c>
      <c r="AB4172">
        <v>123.79361553308046</v>
      </c>
      <c r="AC4172">
        <v>0</v>
      </c>
      <c r="AD4172">
        <v>0</v>
      </c>
      <c r="AE4172">
        <v>177.49822435855251</v>
      </c>
    </row>
    <row r="4173" spans="1:31" x14ac:dyDescent="0.3">
      <c r="A4173">
        <v>2583026</v>
      </c>
      <c r="B4173">
        <v>1</v>
      </c>
      <c r="C4173" t="s">
        <v>80</v>
      </c>
      <c r="D4173" t="s">
        <v>84</v>
      </c>
      <c r="E4173" t="s">
        <v>155</v>
      </c>
      <c r="F4173" t="s">
        <v>4683</v>
      </c>
      <c r="G4173" t="s">
        <v>301</v>
      </c>
      <c r="H4173" t="s">
        <v>157</v>
      </c>
      <c r="I4173" t="s">
        <v>136</v>
      </c>
      <c r="J4173" t="s">
        <v>137</v>
      </c>
      <c r="K4173" t="s">
        <v>144</v>
      </c>
      <c r="L4173" t="s">
        <v>11938</v>
      </c>
      <c r="M4173" t="s">
        <v>11939</v>
      </c>
      <c r="N4173">
        <v>7.733333333</v>
      </c>
      <c r="O4173">
        <v>0</v>
      </c>
      <c r="P4173">
        <v>82</v>
      </c>
      <c r="Q4173">
        <v>0</v>
      </c>
      <c r="R4173">
        <v>75</v>
      </c>
      <c r="S4173">
        <v>0</v>
      </c>
      <c r="T4173">
        <v>18</v>
      </c>
      <c r="U4173">
        <v>0</v>
      </c>
      <c r="V4173">
        <v>0</v>
      </c>
      <c r="W4173">
        <v>0</v>
      </c>
      <c r="X4173">
        <v>257.86398025119649</v>
      </c>
      <c r="Y4173">
        <v>0</v>
      </c>
      <c r="Z4173">
        <v>238.34258764466446</v>
      </c>
      <c r="AA4173">
        <v>0</v>
      </c>
      <c r="AB4173">
        <v>188.72670123943999</v>
      </c>
      <c r="AC4173">
        <v>0</v>
      </c>
      <c r="AD4173">
        <v>0</v>
      </c>
      <c r="AE4173">
        <v>684.93326913530097</v>
      </c>
    </row>
    <row r="4174" spans="1:31" x14ac:dyDescent="0.3">
      <c r="A4174">
        <v>2582694</v>
      </c>
      <c r="B4174">
        <v>1</v>
      </c>
      <c r="C4174" t="s">
        <v>81</v>
      </c>
      <c r="D4174" t="s">
        <v>117</v>
      </c>
      <c r="E4174" t="s">
        <v>171</v>
      </c>
      <c r="F4174" t="s">
        <v>3286</v>
      </c>
      <c r="G4174" t="s">
        <v>311</v>
      </c>
      <c r="H4174" t="s">
        <v>157</v>
      </c>
      <c r="I4174" t="s">
        <v>136</v>
      </c>
      <c r="J4174" t="s">
        <v>3</v>
      </c>
      <c r="K4174" t="s">
        <v>138</v>
      </c>
      <c r="L4174" t="s">
        <v>11940</v>
      </c>
      <c r="M4174" t="s">
        <v>11941</v>
      </c>
      <c r="N4174">
        <v>1.379444444</v>
      </c>
      <c r="O4174">
        <v>0</v>
      </c>
      <c r="P4174">
        <v>41</v>
      </c>
      <c r="Q4174">
        <v>0</v>
      </c>
      <c r="R4174">
        <v>1</v>
      </c>
      <c r="S4174">
        <v>0</v>
      </c>
      <c r="T4174">
        <v>5</v>
      </c>
      <c r="U4174">
        <v>0</v>
      </c>
      <c r="V4174">
        <v>0</v>
      </c>
      <c r="W4174">
        <v>0</v>
      </c>
      <c r="X4174">
        <v>7.3942466243711866</v>
      </c>
      <c r="Y4174">
        <v>0</v>
      </c>
      <c r="Z4174">
        <v>2.5766560702499999</v>
      </c>
      <c r="AA4174">
        <v>0</v>
      </c>
      <c r="AB4174">
        <v>6.4006678139940041</v>
      </c>
      <c r="AC4174">
        <v>0</v>
      </c>
      <c r="AD4174">
        <v>0</v>
      </c>
      <c r="AE4174">
        <v>16.371570508615189</v>
      </c>
    </row>
    <row r="4175" spans="1:31" x14ac:dyDescent="0.3">
      <c r="A4175">
        <v>2582980</v>
      </c>
      <c r="B4175">
        <v>1</v>
      </c>
      <c r="C4175" t="s">
        <v>81</v>
      </c>
      <c r="D4175" t="s">
        <v>127</v>
      </c>
      <c r="E4175" t="s">
        <v>171</v>
      </c>
      <c r="F4175" t="s">
        <v>11942</v>
      </c>
      <c r="G4175" t="s">
        <v>2558</v>
      </c>
      <c r="H4175" t="s">
        <v>157</v>
      </c>
      <c r="I4175" t="s">
        <v>136</v>
      </c>
      <c r="J4175" t="s">
        <v>137</v>
      </c>
      <c r="K4175" t="s">
        <v>138</v>
      </c>
      <c r="L4175" t="s">
        <v>11943</v>
      </c>
      <c r="M4175" t="s">
        <v>11944</v>
      </c>
      <c r="N4175">
        <v>2.1994444440000001</v>
      </c>
      <c r="O4175">
        <v>0</v>
      </c>
      <c r="P4175">
        <v>3</v>
      </c>
      <c r="Q4175">
        <v>0</v>
      </c>
      <c r="R4175">
        <v>0</v>
      </c>
      <c r="S4175">
        <v>0</v>
      </c>
      <c r="T4175">
        <v>8</v>
      </c>
      <c r="U4175">
        <v>0</v>
      </c>
      <c r="V4175">
        <v>0</v>
      </c>
      <c r="W4175">
        <v>0</v>
      </c>
      <c r="X4175">
        <v>1.4642824272693602</v>
      </c>
      <c r="Y4175">
        <v>0</v>
      </c>
      <c r="Z4175">
        <v>0</v>
      </c>
      <c r="AA4175">
        <v>0</v>
      </c>
      <c r="AB4175">
        <v>20.695177176688652</v>
      </c>
      <c r="AC4175">
        <v>0</v>
      </c>
      <c r="AD4175">
        <v>0</v>
      </c>
      <c r="AE4175">
        <v>22.159459603958013</v>
      </c>
    </row>
    <row r="4176" spans="1:31" x14ac:dyDescent="0.3">
      <c r="A4176">
        <v>2582834</v>
      </c>
      <c r="B4176">
        <v>1</v>
      </c>
      <c r="C4176" t="s">
        <v>80</v>
      </c>
      <c r="D4176" t="s">
        <v>104</v>
      </c>
      <c r="E4176" t="s">
        <v>141</v>
      </c>
      <c r="F4176" t="s">
        <v>10978</v>
      </c>
      <c r="G4176" t="s">
        <v>134</v>
      </c>
      <c r="H4176" t="s">
        <v>135</v>
      </c>
      <c r="I4176" t="s">
        <v>136</v>
      </c>
      <c r="J4176" t="s">
        <v>137</v>
      </c>
      <c r="K4176" t="s">
        <v>138</v>
      </c>
      <c r="L4176" t="s">
        <v>11945</v>
      </c>
      <c r="M4176" t="s">
        <v>11946</v>
      </c>
      <c r="N4176">
        <v>4.9163888880000002</v>
      </c>
      <c r="O4176">
        <v>3</v>
      </c>
      <c r="P4176">
        <v>14</v>
      </c>
      <c r="Q4176">
        <v>17</v>
      </c>
      <c r="R4176">
        <v>33</v>
      </c>
      <c r="S4176">
        <v>5</v>
      </c>
      <c r="T4176">
        <v>7</v>
      </c>
      <c r="U4176">
        <v>0</v>
      </c>
      <c r="V4176">
        <v>0</v>
      </c>
      <c r="W4176">
        <v>24.960728313438572</v>
      </c>
      <c r="X4176">
        <v>12.995561945415522</v>
      </c>
      <c r="Y4176">
        <v>119.78154327564133</v>
      </c>
      <c r="Z4176">
        <v>55.367753872895179</v>
      </c>
      <c r="AA4176">
        <v>22.93431498525198</v>
      </c>
      <c r="AB4176">
        <v>12.787665097904322</v>
      </c>
      <c r="AC4176">
        <v>0</v>
      </c>
      <c r="AD4176">
        <v>0</v>
      </c>
      <c r="AE4176">
        <v>248.8275674905469</v>
      </c>
    </row>
    <row r="4177" spans="1:31" x14ac:dyDescent="0.3">
      <c r="A4177">
        <v>2582462</v>
      </c>
      <c r="B4177">
        <v>1</v>
      </c>
      <c r="C4177" t="s">
        <v>81</v>
      </c>
      <c r="D4177" t="s">
        <v>127</v>
      </c>
      <c r="E4177" t="s">
        <v>147</v>
      </c>
      <c r="F4177" t="s">
        <v>11947</v>
      </c>
      <c r="G4177" t="s">
        <v>134</v>
      </c>
      <c r="H4177" t="s">
        <v>135</v>
      </c>
      <c r="I4177" t="s">
        <v>136</v>
      </c>
      <c r="J4177" t="s">
        <v>137</v>
      </c>
      <c r="K4177" t="s">
        <v>138</v>
      </c>
      <c r="L4177" t="s">
        <v>11948</v>
      </c>
      <c r="M4177" t="s">
        <v>11949</v>
      </c>
      <c r="N4177">
        <v>5.539722222</v>
      </c>
      <c r="O4177">
        <v>2</v>
      </c>
      <c r="P4177">
        <v>3</v>
      </c>
      <c r="Q4177">
        <v>59</v>
      </c>
      <c r="R4177">
        <v>33</v>
      </c>
      <c r="S4177">
        <v>6</v>
      </c>
      <c r="T4177">
        <v>0</v>
      </c>
      <c r="U4177">
        <v>0</v>
      </c>
      <c r="V4177">
        <v>0</v>
      </c>
      <c r="W4177">
        <v>4.9555437778333875</v>
      </c>
      <c r="X4177">
        <v>11.482628325960968</v>
      </c>
      <c r="Y4177">
        <v>1164.2515714182482</v>
      </c>
      <c r="Z4177">
        <v>1036.4428461715615</v>
      </c>
      <c r="AA4177">
        <v>247.97679463845165</v>
      </c>
      <c r="AB4177">
        <v>0</v>
      </c>
      <c r="AC4177">
        <v>0</v>
      </c>
      <c r="AD4177">
        <v>0</v>
      </c>
      <c r="AE4177">
        <v>2465.1093843320559</v>
      </c>
    </row>
    <row r="4178" spans="1:31" x14ac:dyDescent="0.3">
      <c r="A4178">
        <v>2582757</v>
      </c>
      <c r="B4178">
        <v>1</v>
      </c>
      <c r="C4178" t="s">
        <v>81</v>
      </c>
      <c r="D4178" t="s">
        <v>114</v>
      </c>
      <c r="E4178" t="s">
        <v>166</v>
      </c>
      <c r="F4178" t="s">
        <v>11950</v>
      </c>
      <c r="G4178" t="s">
        <v>168</v>
      </c>
      <c r="H4178" t="s">
        <v>157</v>
      </c>
      <c r="I4178" t="s">
        <v>136</v>
      </c>
      <c r="J4178" t="s">
        <v>137</v>
      </c>
      <c r="K4178" t="s">
        <v>138</v>
      </c>
      <c r="L4178" t="s">
        <v>11951</v>
      </c>
      <c r="M4178" t="s">
        <v>11952</v>
      </c>
      <c r="N4178">
        <v>3.9325000000000001</v>
      </c>
      <c r="O4178">
        <v>0</v>
      </c>
      <c r="P4178">
        <v>3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0.51186698380563012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0.51186698380563012</v>
      </c>
    </row>
    <row r="4179" spans="1:31" x14ac:dyDescent="0.3">
      <c r="A4179">
        <v>2582608</v>
      </c>
      <c r="B4179">
        <v>1</v>
      </c>
      <c r="C4179" t="s">
        <v>80</v>
      </c>
      <c r="D4179" t="s">
        <v>96</v>
      </c>
      <c r="E4179" t="s">
        <v>155</v>
      </c>
      <c r="F4179" t="s">
        <v>11953</v>
      </c>
      <c r="G4179" t="s">
        <v>202</v>
      </c>
      <c r="H4179" t="s">
        <v>157</v>
      </c>
      <c r="I4179" t="s">
        <v>136</v>
      </c>
      <c r="J4179" t="s">
        <v>137</v>
      </c>
      <c r="K4179" t="s">
        <v>138</v>
      </c>
      <c r="L4179" t="s">
        <v>11954</v>
      </c>
      <c r="M4179" t="s">
        <v>11955</v>
      </c>
      <c r="N4179">
        <v>1.0933333329999999</v>
      </c>
      <c r="O4179">
        <v>0</v>
      </c>
      <c r="P4179">
        <v>207</v>
      </c>
      <c r="Q4179">
        <v>0</v>
      </c>
      <c r="R4179">
        <v>0</v>
      </c>
      <c r="S4179">
        <v>0</v>
      </c>
      <c r="T4179">
        <v>202</v>
      </c>
      <c r="U4179">
        <v>0</v>
      </c>
      <c r="V4179">
        <v>0</v>
      </c>
      <c r="W4179">
        <v>0</v>
      </c>
      <c r="X4179">
        <v>63.55333124605869</v>
      </c>
      <c r="Y4179">
        <v>0</v>
      </c>
      <c r="Z4179">
        <v>0</v>
      </c>
      <c r="AA4179">
        <v>0</v>
      </c>
      <c r="AB4179">
        <v>349.56137997867626</v>
      </c>
      <c r="AC4179">
        <v>0</v>
      </c>
      <c r="AD4179">
        <v>0</v>
      </c>
      <c r="AE4179">
        <v>413.11471122473495</v>
      </c>
    </row>
    <row r="4180" spans="1:31" x14ac:dyDescent="0.3">
      <c r="A4180">
        <v>2582777</v>
      </c>
      <c r="B4180">
        <v>1</v>
      </c>
      <c r="C4180" t="s">
        <v>80</v>
      </c>
      <c r="D4180" t="s">
        <v>97</v>
      </c>
      <c r="E4180" t="s">
        <v>171</v>
      </c>
      <c r="F4180" t="s">
        <v>11956</v>
      </c>
      <c r="G4180" t="s">
        <v>202</v>
      </c>
      <c r="H4180" t="s">
        <v>157</v>
      </c>
      <c r="I4180" t="s">
        <v>136</v>
      </c>
      <c r="J4180" t="s">
        <v>137</v>
      </c>
      <c r="K4180" t="s">
        <v>138</v>
      </c>
      <c r="L4180" t="s">
        <v>11957</v>
      </c>
      <c r="M4180" t="s">
        <v>11958</v>
      </c>
      <c r="N4180">
        <v>0.48166666600000002</v>
      </c>
      <c r="O4180">
        <v>0</v>
      </c>
      <c r="P4180">
        <v>19</v>
      </c>
      <c r="Q4180">
        <v>0</v>
      </c>
      <c r="R4180">
        <v>17</v>
      </c>
      <c r="S4180">
        <v>0</v>
      </c>
      <c r="T4180">
        <v>3</v>
      </c>
      <c r="U4180">
        <v>0</v>
      </c>
      <c r="V4180">
        <v>0</v>
      </c>
      <c r="W4180">
        <v>0</v>
      </c>
      <c r="X4180">
        <v>3.3681036691915196</v>
      </c>
      <c r="Y4180">
        <v>0</v>
      </c>
      <c r="Z4180">
        <v>5.9918460230871968</v>
      </c>
      <c r="AA4180">
        <v>0</v>
      </c>
      <c r="AB4180">
        <v>0.51284940293223014</v>
      </c>
      <c r="AC4180">
        <v>0</v>
      </c>
      <c r="AD4180">
        <v>0</v>
      </c>
      <c r="AE4180">
        <v>9.8727990952109472</v>
      </c>
    </row>
    <row r="4181" spans="1:31" x14ac:dyDescent="0.3">
      <c r="A4181">
        <v>2582920</v>
      </c>
      <c r="B4181">
        <v>1</v>
      </c>
      <c r="C4181" t="s">
        <v>80</v>
      </c>
      <c r="D4181" t="s">
        <v>91</v>
      </c>
      <c r="E4181" t="s">
        <v>141</v>
      </c>
      <c r="F4181" t="s">
        <v>11959</v>
      </c>
      <c r="G4181" t="s">
        <v>134</v>
      </c>
      <c r="H4181" t="s">
        <v>135</v>
      </c>
      <c r="I4181" t="s">
        <v>136</v>
      </c>
      <c r="J4181" t="s">
        <v>137</v>
      </c>
      <c r="K4181" t="s">
        <v>138</v>
      </c>
      <c r="L4181" t="s">
        <v>11960</v>
      </c>
      <c r="M4181" t="s">
        <v>11961</v>
      </c>
      <c r="N4181">
        <v>0.237777777</v>
      </c>
      <c r="O4181">
        <v>3</v>
      </c>
      <c r="P4181">
        <v>3659</v>
      </c>
      <c r="Q4181">
        <v>16</v>
      </c>
      <c r="R4181">
        <v>20</v>
      </c>
      <c r="S4181">
        <v>26</v>
      </c>
      <c r="T4181">
        <v>1234</v>
      </c>
      <c r="U4181">
        <v>0</v>
      </c>
      <c r="V4181">
        <v>3</v>
      </c>
      <c r="W4181">
        <v>3.0624718592828697</v>
      </c>
      <c r="X4181">
        <v>181.60485949207532</v>
      </c>
      <c r="Y4181">
        <v>10.466999205184923</v>
      </c>
      <c r="Z4181">
        <v>4.0249582515897533</v>
      </c>
      <c r="AA4181">
        <v>139.57231179496236</v>
      </c>
      <c r="AB4181">
        <v>372.19994390072912</v>
      </c>
      <c r="AC4181">
        <v>0</v>
      </c>
      <c r="AD4181">
        <v>7.4404318464499717</v>
      </c>
      <c r="AE4181">
        <v>718.37197635027439</v>
      </c>
    </row>
    <row r="4182" spans="1:31" x14ac:dyDescent="0.3">
      <c r="A4182">
        <v>2582399</v>
      </c>
      <c r="B4182">
        <v>1</v>
      </c>
      <c r="C4182" t="s">
        <v>81</v>
      </c>
      <c r="D4182" t="s">
        <v>128</v>
      </c>
      <c r="E4182" t="s">
        <v>147</v>
      </c>
      <c r="F4182" t="s">
        <v>347</v>
      </c>
      <c r="G4182" t="s">
        <v>134</v>
      </c>
      <c r="H4182" t="s">
        <v>135</v>
      </c>
      <c r="I4182" t="s">
        <v>136</v>
      </c>
      <c r="J4182" t="s">
        <v>137</v>
      </c>
      <c r="K4182" t="s">
        <v>138</v>
      </c>
      <c r="L4182" t="s">
        <v>11962</v>
      </c>
      <c r="M4182" t="s">
        <v>11963</v>
      </c>
      <c r="N4182">
        <v>0.97694444400000002</v>
      </c>
      <c r="O4182">
        <v>18</v>
      </c>
      <c r="P4182">
        <v>1467</v>
      </c>
      <c r="Q4182">
        <v>27</v>
      </c>
      <c r="R4182">
        <v>21</v>
      </c>
      <c r="S4182">
        <v>13</v>
      </c>
      <c r="T4182">
        <v>122</v>
      </c>
      <c r="U4182">
        <v>1</v>
      </c>
      <c r="V4182">
        <v>0</v>
      </c>
      <c r="W4182">
        <v>3.3259392047709664</v>
      </c>
      <c r="X4182">
        <v>154.22088221140731</v>
      </c>
      <c r="Y4182">
        <v>243.16410724770739</v>
      </c>
      <c r="Z4182">
        <v>6.1149883134956697</v>
      </c>
      <c r="AA4182">
        <v>55.896799464605934</v>
      </c>
      <c r="AB4182">
        <v>32.037659660878248</v>
      </c>
      <c r="AC4182">
        <v>121.62631411137285</v>
      </c>
      <c r="AD4182">
        <v>0</v>
      </c>
      <c r="AE4182">
        <v>616.38669021423834</v>
      </c>
    </row>
    <row r="4183" spans="1:31" x14ac:dyDescent="0.3">
      <c r="A4183">
        <v>2582585</v>
      </c>
      <c r="B4183">
        <v>1</v>
      </c>
      <c r="C4183" t="s">
        <v>80</v>
      </c>
      <c r="D4183" t="s">
        <v>104</v>
      </c>
      <c r="E4183" t="s">
        <v>147</v>
      </c>
      <c r="F4183" t="s">
        <v>2554</v>
      </c>
      <c r="G4183" t="s">
        <v>134</v>
      </c>
      <c r="H4183" t="s">
        <v>135</v>
      </c>
      <c r="I4183" t="s">
        <v>136</v>
      </c>
      <c r="J4183" t="s">
        <v>137</v>
      </c>
      <c r="K4183" t="s">
        <v>138</v>
      </c>
      <c r="L4183" t="s">
        <v>11964</v>
      </c>
      <c r="M4183" t="s">
        <v>11965</v>
      </c>
      <c r="N4183">
        <v>0.381111111</v>
      </c>
      <c r="O4183">
        <v>7</v>
      </c>
      <c r="P4183">
        <v>80</v>
      </c>
      <c r="Q4183">
        <v>52</v>
      </c>
      <c r="R4183">
        <v>206</v>
      </c>
      <c r="S4183">
        <v>13</v>
      </c>
      <c r="T4183">
        <v>45</v>
      </c>
      <c r="U4183">
        <v>6</v>
      </c>
      <c r="V4183">
        <v>0</v>
      </c>
      <c r="W4183">
        <v>0.74499554867031004</v>
      </c>
      <c r="X4183">
        <v>6.228735617488538</v>
      </c>
      <c r="Y4183">
        <v>7.7178554658285048</v>
      </c>
      <c r="Z4183">
        <v>26.859704814288722</v>
      </c>
      <c r="AA4183">
        <v>8.1321734297461781</v>
      </c>
      <c r="AB4183">
        <v>9.3923002183685398</v>
      </c>
      <c r="AC4183">
        <v>1062.8714049437056</v>
      </c>
      <c r="AD4183">
        <v>0</v>
      </c>
      <c r="AE4183">
        <v>1121.9471700380964</v>
      </c>
    </row>
    <row r="4184" spans="1:31" x14ac:dyDescent="0.3">
      <c r="A4184">
        <v>2582442</v>
      </c>
      <c r="B4184">
        <v>1</v>
      </c>
      <c r="C4184" t="s">
        <v>80</v>
      </c>
      <c r="D4184" t="s">
        <v>93</v>
      </c>
      <c r="E4184" t="s">
        <v>184</v>
      </c>
      <c r="F4184" t="s">
        <v>11966</v>
      </c>
      <c r="G4184" t="s">
        <v>1218</v>
      </c>
      <c r="H4184" t="s">
        <v>135</v>
      </c>
      <c r="I4184" t="s">
        <v>136</v>
      </c>
      <c r="J4184" t="s">
        <v>137</v>
      </c>
      <c r="K4184" t="s">
        <v>138</v>
      </c>
      <c r="L4184" t="s">
        <v>11967</v>
      </c>
      <c r="M4184" t="s">
        <v>11968</v>
      </c>
      <c r="N4184">
        <v>2.699166666</v>
      </c>
      <c r="O4184">
        <v>0</v>
      </c>
      <c r="P4184">
        <v>1</v>
      </c>
      <c r="Q4184">
        <v>0</v>
      </c>
      <c r="R4184">
        <v>20</v>
      </c>
      <c r="S4184">
        <v>0</v>
      </c>
      <c r="T4184">
        <v>11</v>
      </c>
      <c r="U4184">
        <v>0</v>
      </c>
      <c r="V4184">
        <v>0</v>
      </c>
      <c r="W4184">
        <v>0</v>
      </c>
      <c r="X4184">
        <v>0.52452473522264997</v>
      </c>
      <c r="Y4184">
        <v>0</v>
      </c>
      <c r="Z4184">
        <v>59.052565571025177</v>
      </c>
      <c r="AA4184">
        <v>0</v>
      </c>
      <c r="AB4184">
        <v>26.841908748806457</v>
      </c>
      <c r="AC4184">
        <v>0</v>
      </c>
      <c r="AD4184">
        <v>0</v>
      </c>
      <c r="AE4184">
        <v>86.418999055054286</v>
      </c>
    </row>
    <row r="4185" spans="1:31" x14ac:dyDescent="0.3">
      <c r="A4185">
        <v>2582465</v>
      </c>
      <c r="B4185">
        <v>1</v>
      </c>
      <c r="C4185" t="s">
        <v>80</v>
      </c>
      <c r="D4185" t="s">
        <v>92</v>
      </c>
      <c r="E4185" t="s">
        <v>166</v>
      </c>
      <c r="F4185" t="s">
        <v>11969</v>
      </c>
      <c r="G4185" t="s">
        <v>181</v>
      </c>
      <c r="H4185" t="s">
        <v>157</v>
      </c>
      <c r="I4185" t="s">
        <v>136</v>
      </c>
      <c r="J4185" t="s">
        <v>137</v>
      </c>
      <c r="K4185" t="s">
        <v>138</v>
      </c>
      <c r="L4185" t="s">
        <v>11970</v>
      </c>
      <c r="M4185" t="s">
        <v>11971</v>
      </c>
      <c r="N4185">
        <v>1.114166666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1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</row>
    <row r="4186" spans="1:31" x14ac:dyDescent="0.3">
      <c r="A4186">
        <v>2582565</v>
      </c>
      <c r="B4186">
        <v>1</v>
      </c>
      <c r="C4186" t="s">
        <v>80</v>
      </c>
      <c r="D4186" t="s">
        <v>94</v>
      </c>
      <c r="E4186" t="s">
        <v>171</v>
      </c>
      <c r="F4186" t="s">
        <v>11972</v>
      </c>
      <c r="G4186" t="s">
        <v>190</v>
      </c>
      <c r="H4186" t="s">
        <v>157</v>
      </c>
      <c r="I4186" t="s">
        <v>136</v>
      </c>
      <c r="J4186" t="s">
        <v>137</v>
      </c>
      <c r="K4186" t="s">
        <v>138</v>
      </c>
      <c r="L4186" t="s">
        <v>11973</v>
      </c>
      <c r="M4186" t="s">
        <v>11974</v>
      </c>
      <c r="N4186">
        <v>2.9969444439999999</v>
      </c>
      <c r="O4186">
        <v>0</v>
      </c>
      <c r="P4186">
        <v>0</v>
      </c>
      <c r="Q4186">
        <v>0</v>
      </c>
      <c r="R4186">
        <v>10</v>
      </c>
      <c r="S4186">
        <v>0</v>
      </c>
      <c r="T4186">
        <v>2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4.2591411756939852</v>
      </c>
      <c r="AA4186">
        <v>0</v>
      </c>
      <c r="AB4186">
        <v>7.2451854785622078</v>
      </c>
      <c r="AC4186">
        <v>0</v>
      </c>
      <c r="AD4186">
        <v>0</v>
      </c>
      <c r="AE4186">
        <v>11.504326654256193</v>
      </c>
    </row>
    <row r="4187" spans="1:31" x14ac:dyDescent="0.3">
      <c r="A4187">
        <v>2582591</v>
      </c>
      <c r="B4187">
        <v>1</v>
      </c>
      <c r="C4187" t="s">
        <v>80</v>
      </c>
      <c r="D4187" t="s">
        <v>108</v>
      </c>
      <c r="E4187" t="s">
        <v>147</v>
      </c>
      <c r="F4187" t="s">
        <v>11975</v>
      </c>
      <c r="G4187" t="s">
        <v>134</v>
      </c>
      <c r="H4187" t="s">
        <v>135</v>
      </c>
      <c r="I4187" t="s">
        <v>136</v>
      </c>
      <c r="J4187" t="s">
        <v>137</v>
      </c>
      <c r="K4187" t="s">
        <v>138</v>
      </c>
      <c r="L4187" t="s">
        <v>11976</v>
      </c>
      <c r="M4187" t="s">
        <v>11977</v>
      </c>
      <c r="N4187">
        <v>0.40583333300000002</v>
      </c>
      <c r="O4187">
        <v>0</v>
      </c>
      <c r="P4187">
        <v>1949</v>
      </c>
      <c r="Q4187">
        <v>1</v>
      </c>
      <c r="R4187">
        <v>312</v>
      </c>
      <c r="S4187">
        <v>12</v>
      </c>
      <c r="T4187">
        <v>223</v>
      </c>
      <c r="U4187">
        <v>0</v>
      </c>
      <c r="V4187">
        <v>0</v>
      </c>
      <c r="W4187">
        <v>0</v>
      </c>
      <c r="X4187">
        <v>102.8096799299494</v>
      </c>
      <c r="Y4187">
        <v>0.7442833540249999</v>
      </c>
      <c r="Z4187">
        <v>26.205692853171151</v>
      </c>
      <c r="AA4187">
        <v>38.150072642778433</v>
      </c>
      <c r="AB4187">
        <v>54.331456841908626</v>
      </c>
      <c r="AC4187">
        <v>0</v>
      </c>
      <c r="AD4187">
        <v>0</v>
      </c>
      <c r="AE4187">
        <v>222.24118562183261</v>
      </c>
    </row>
    <row r="4188" spans="1:31" x14ac:dyDescent="0.3">
      <c r="A4188">
        <v>2582522</v>
      </c>
      <c r="B4188">
        <v>1</v>
      </c>
      <c r="C4188" t="s">
        <v>80</v>
      </c>
      <c r="D4188" t="s">
        <v>82</v>
      </c>
      <c r="E4188" t="s">
        <v>166</v>
      </c>
      <c r="F4188" t="s">
        <v>11978</v>
      </c>
      <c r="G4188" t="s">
        <v>311</v>
      </c>
      <c r="H4188" t="s">
        <v>157</v>
      </c>
      <c r="I4188" t="s">
        <v>136</v>
      </c>
      <c r="J4188" t="s">
        <v>3</v>
      </c>
      <c r="K4188" t="s">
        <v>138</v>
      </c>
      <c r="L4188" t="s">
        <v>11979</v>
      </c>
      <c r="M4188" t="s">
        <v>11980</v>
      </c>
      <c r="N4188">
        <v>2.6811111109999999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2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0.97365448456561332</v>
      </c>
      <c r="AC4188">
        <v>0</v>
      </c>
      <c r="AD4188">
        <v>0</v>
      </c>
      <c r="AE4188">
        <v>0.97365448456561332</v>
      </c>
    </row>
    <row r="4189" spans="1:31" x14ac:dyDescent="0.3">
      <c r="A4189">
        <v>2583126</v>
      </c>
      <c r="B4189">
        <v>1</v>
      </c>
      <c r="C4189" t="s">
        <v>80</v>
      </c>
      <c r="D4189" t="s">
        <v>109</v>
      </c>
      <c r="E4189" t="s">
        <v>166</v>
      </c>
      <c r="F4189" t="s">
        <v>11981</v>
      </c>
      <c r="G4189" t="s">
        <v>168</v>
      </c>
      <c r="H4189" t="s">
        <v>157</v>
      </c>
      <c r="I4189" t="s">
        <v>136</v>
      </c>
      <c r="J4189" t="s">
        <v>137</v>
      </c>
      <c r="K4189" t="s">
        <v>138</v>
      </c>
      <c r="L4189" t="s">
        <v>11982</v>
      </c>
      <c r="M4189" t="s">
        <v>11983</v>
      </c>
      <c r="N4189">
        <v>3.0141666659999999</v>
      </c>
      <c r="O4189">
        <v>0</v>
      </c>
      <c r="P4189">
        <v>1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0.29916603458915003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0.29916603458915003</v>
      </c>
    </row>
    <row r="4190" spans="1:31" x14ac:dyDescent="0.3">
      <c r="A4190">
        <v>2583098</v>
      </c>
      <c r="B4190">
        <v>1</v>
      </c>
      <c r="C4190" t="s">
        <v>80</v>
      </c>
      <c r="D4190" t="s">
        <v>96</v>
      </c>
      <c r="E4190" t="s">
        <v>184</v>
      </c>
      <c r="F4190" t="s">
        <v>11984</v>
      </c>
      <c r="G4190" t="s">
        <v>134</v>
      </c>
      <c r="H4190" t="s">
        <v>135</v>
      </c>
      <c r="I4190" t="s">
        <v>136</v>
      </c>
      <c r="J4190" t="s">
        <v>137</v>
      </c>
      <c r="K4190" t="s">
        <v>138</v>
      </c>
      <c r="L4190" t="s">
        <v>11985</v>
      </c>
      <c r="M4190" t="s">
        <v>11986</v>
      </c>
      <c r="N4190">
        <v>1.8191666660000001</v>
      </c>
      <c r="O4190">
        <v>0</v>
      </c>
      <c r="P4190">
        <v>340</v>
      </c>
      <c r="Q4190">
        <v>0</v>
      </c>
      <c r="R4190">
        <v>0</v>
      </c>
      <c r="S4190">
        <v>0</v>
      </c>
      <c r="T4190">
        <v>9</v>
      </c>
      <c r="U4190">
        <v>0</v>
      </c>
      <c r="V4190">
        <v>0</v>
      </c>
      <c r="W4190">
        <v>0</v>
      </c>
      <c r="X4190">
        <v>92.842071939257394</v>
      </c>
      <c r="Y4190">
        <v>0</v>
      </c>
      <c r="Z4190">
        <v>0</v>
      </c>
      <c r="AA4190">
        <v>0</v>
      </c>
      <c r="AB4190">
        <v>19.747806906399582</v>
      </c>
      <c r="AC4190">
        <v>0</v>
      </c>
      <c r="AD4190">
        <v>0</v>
      </c>
      <c r="AE4190">
        <v>112.58987884565698</v>
      </c>
    </row>
    <row r="4191" spans="1:31" x14ac:dyDescent="0.3">
      <c r="A4191">
        <v>2582766</v>
      </c>
      <c r="B4191">
        <v>1</v>
      </c>
      <c r="C4191" t="s">
        <v>80</v>
      </c>
      <c r="D4191" t="s">
        <v>103</v>
      </c>
      <c r="E4191" t="s">
        <v>155</v>
      </c>
      <c r="F4191" t="s">
        <v>4114</v>
      </c>
      <c r="G4191" t="s">
        <v>301</v>
      </c>
      <c r="H4191" t="s">
        <v>157</v>
      </c>
      <c r="I4191" t="s">
        <v>136</v>
      </c>
      <c r="J4191" t="s">
        <v>137</v>
      </c>
      <c r="K4191" t="s">
        <v>144</v>
      </c>
      <c r="L4191" t="s">
        <v>11987</v>
      </c>
      <c r="M4191" t="s">
        <v>11988</v>
      </c>
      <c r="N4191">
        <v>5.3272222219999996</v>
      </c>
      <c r="O4191">
        <v>0</v>
      </c>
      <c r="P4191">
        <v>136</v>
      </c>
      <c r="Q4191">
        <v>0</v>
      </c>
      <c r="R4191">
        <v>15</v>
      </c>
      <c r="S4191">
        <v>0</v>
      </c>
      <c r="T4191">
        <v>12</v>
      </c>
      <c r="U4191">
        <v>0</v>
      </c>
      <c r="V4191">
        <v>0</v>
      </c>
      <c r="W4191">
        <v>0</v>
      </c>
      <c r="X4191">
        <v>192.30733794234823</v>
      </c>
      <c r="Y4191">
        <v>0</v>
      </c>
      <c r="Z4191">
        <v>155.62272688440922</v>
      </c>
      <c r="AA4191">
        <v>0</v>
      </c>
      <c r="AB4191">
        <v>134.68990293533437</v>
      </c>
      <c r="AC4191">
        <v>0</v>
      </c>
      <c r="AD4191">
        <v>0</v>
      </c>
      <c r="AE4191">
        <v>482.61996776209179</v>
      </c>
    </row>
    <row r="4192" spans="1:31" x14ac:dyDescent="0.3">
      <c r="A4192">
        <v>2583075</v>
      </c>
      <c r="B4192">
        <v>1</v>
      </c>
      <c r="C4192" t="s">
        <v>80</v>
      </c>
      <c r="D4192" t="s">
        <v>82</v>
      </c>
      <c r="E4192" t="s">
        <v>175</v>
      </c>
      <c r="F4192" t="s">
        <v>8758</v>
      </c>
      <c r="G4192" t="s">
        <v>190</v>
      </c>
      <c r="H4192" t="s">
        <v>157</v>
      </c>
      <c r="I4192" t="s">
        <v>136</v>
      </c>
      <c r="J4192" t="s">
        <v>137</v>
      </c>
      <c r="K4192" t="s">
        <v>138</v>
      </c>
      <c r="L4192" t="s">
        <v>11989</v>
      </c>
      <c r="M4192" t="s">
        <v>11990</v>
      </c>
      <c r="N4192">
        <v>25.309722222000001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54</v>
      </c>
      <c r="U4192">
        <v>0</v>
      </c>
      <c r="V4192">
        <v>1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396.88954921504524</v>
      </c>
      <c r="AC4192">
        <v>0</v>
      </c>
      <c r="AD4192">
        <v>109.58618991346678</v>
      </c>
      <c r="AE4192">
        <v>506.47573912851203</v>
      </c>
    </row>
    <row r="4193" spans="1:31" x14ac:dyDescent="0.3">
      <c r="A4193">
        <v>2582365</v>
      </c>
      <c r="B4193">
        <v>1</v>
      </c>
      <c r="C4193" t="s">
        <v>81</v>
      </c>
      <c r="D4193" t="s">
        <v>128</v>
      </c>
      <c r="E4193" t="s">
        <v>147</v>
      </c>
      <c r="F4193" t="s">
        <v>4048</v>
      </c>
      <c r="G4193" t="s">
        <v>202</v>
      </c>
      <c r="H4193" t="s">
        <v>135</v>
      </c>
      <c r="I4193" t="s">
        <v>136</v>
      </c>
      <c r="J4193" t="s">
        <v>137</v>
      </c>
      <c r="K4193" t="s">
        <v>138</v>
      </c>
      <c r="L4193" t="s">
        <v>11991</v>
      </c>
      <c r="M4193" t="s">
        <v>11992</v>
      </c>
      <c r="N4193">
        <v>0.7</v>
      </c>
      <c r="O4193">
        <v>6</v>
      </c>
      <c r="P4193">
        <v>627</v>
      </c>
      <c r="Q4193">
        <v>100</v>
      </c>
      <c r="R4193">
        <v>29</v>
      </c>
      <c r="S4193">
        <v>6</v>
      </c>
      <c r="T4193">
        <v>65</v>
      </c>
      <c r="U4193">
        <v>0</v>
      </c>
      <c r="V4193">
        <v>0</v>
      </c>
      <c r="W4193">
        <v>0.91518425874866272</v>
      </c>
      <c r="X4193">
        <v>68.244300116677081</v>
      </c>
      <c r="Y4193">
        <v>58.620669149363728</v>
      </c>
      <c r="Z4193">
        <v>5.9302338708260249</v>
      </c>
      <c r="AA4193">
        <v>11.514331612799076</v>
      </c>
      <c r="AB4193">
        <v>15.262849500075099</v>
      </c>
      <c r="AC4193">
        <v>0</v>
      </c>
      <c r="AD4193">
        <v>0</v>
      </c>
      <c r="AE4193">
        <v>160.48756850848969</v>
      </c>
    </row>
    <row r="4194" spans="1:31" x14ac:dyDescent="0.3">
      <c r="A4194">
        <v>2582620</v>
      </c>
      <c r="B4194">
        <v>1</v>
      </c>
      <c r="C4194" t="s">
        <v>80</v>
      </c>
      <c r="D4194" t="s">
        <v>89</v>
      </c>
      <c r="E4194" t="s">
        <v>155</v>
      </c>
      <c r="F4194" t="s">
        <v>11993</v>
      </c>
      <c r="G4194" t="s">
        <v>194</v>
      </c>
      <c r="H4194" t="s">
        <v>157</v>
      </c>
      <c r="I4194" t="s">
        <v>136</v>
      </c>
      <c r="J4194" t="s">
        <v>137</v>
      </c>
      <c r="K4194" t="s">
        <v>144</v>
      </c>
      <c r="L4194" t="s">
        <v>11994</v>
      </c>
      <c r="M4194" t="s">
        <v>11995</v>
      </c>
      <c r="N4194">
        <v>3.3361111110000001</v>
      </c>
      <c r="O4194">
        <v>0</v>
      </c>
      <c r="P4194">
        <v>96</v>
      </c>
      <c r="Q4194">
        <v>0</v>
      </c>
      <c r="R4194">
        <v>0</v>
      </c>
      <c r="S4194">
        <v>0</v>
      </c>
      <c r="T4194">
        <v>4</v>
      </c>
      <c r="U4194">
        <v>0</v>
      </c>
      <c r="V4194">
        <v>0</v>
      </c>
      <c r="W4194">
        <v>0</v>
      </c>
      <c r="X4194">
        <v>146.99830179832114</v>
      </c>
      <c r="Y4194">
        <v>0</v>
      </c>
      <c r="Z4194">
        <v>0</v>
      </c>
      <c r="AA4194">
        <v>0</v>
      </c>
      <c r="AB4194">
        <v>22.196326997841666</v>
      </c>
      <c r="AC4194">
        <v>0</v>
      </c>
      <c r="AD4194">
        <v>0</v>
      </c>
      <c r="AE4194">
        <v>169.19462879616282</v>
      </c>
    </row>
    <row r="4195" spans="1:31" x14ac:dyDescent="0.3">
      <c r="A4195">
        <v>2582451</v>
      </c>
      <c r="B4195">
        <v>1</v>
      </c>
      <c r="C4195" t="s">
        <v>81</v>
      </c>
      <c r="D4195" t="s">
        <v>123</v>
      </c>
      <c r="E4195" t="s">
        <v>155</v>
      </c>
      <c r="F4195" t="s">
        <v>11996</v>
      </c>
      <c r="G4195" t="s">
        <v>206</v>
      </c>
      <c r="H4195" t="s">
        <v>157</v>
      </c>
      <c r="I4195" t="s">
        <v>136</v>
      </c>
      <c r="J4195" t="s">
        <v>137</v>
      </c>
      <c r="K4195" t="s">
        <v>138</v>
      </c>
      <c r="L4195" t="s">
        <v>11997</v>
      </c>
      <c r="M4195" t="s">
        <v>11998</v>
      </c>
      <c r="N4195">
        <v>3.7938888880000001</v>
      </c>
      <c r="O4195">
        <v>0</v>
      </c>
      <c r="P4195">
        <v>2</v>
      </c>
      <c r="Q4195">
        <v>0</v>
      </c>
      <c r="R4195">
        <v>4</v>
      </c>
      <c r="S4195">
        <v>0</v>
      </c>
      <c r="T4195">
        <v>1</v>
      </c>
      <c r="U4195">
        <v>0</v>
      </c>
      <c r="V4195">
        <v>0</v>
      </c>
      <c r="W4195">
        <v>0</v>
      </c>
      <c r="X4195">
        <v>1.5287918435129599</v>
      </c>
      <c r="Y4195">
        <v>0</v>
      </c>
      <c r="Z4195">
        <v>53.818225813210013</v>
      </c>
      <c r="AA4195">
        <v>0</v>
      </c>
      <c r="AB4195">
        <v>6.51377984464375</v>
      </c>
      <c r="AC4195">
        <v>0</v>
      </c>
      <c r="AD4195">
        <v>0</v>
      </c>
      <c r="AE4195">
        <v>61.860797501366726</v>
      </c>
    </row>
    <row r="4196" spans="1:31" x14ac:dyDescent="0.3">
      <c r="A4196">
        <v>2582889</v>
      </c>
      <c r="B4196">
        <v>1</v>
      </c>
      <c r="C4196" t="s">
        <v>81</v>
      </c>
      <c r="D4196" t="s">
        <v>118</v>
      </c>
      <c r="E4196" t="s">
        <v>171</v>
      </c>
      <c r="F4196" t="s">
        <v>11999</v>
      </c>
      <c r="G4196" t="s">
        <v>311</v>
      </c>
      <c r="H4196" t="s">
        <v>157</v>
      </c>
      <c r="I4196" t="s">
        <v>136</v>
      </c>
      <c r="J4196" t="s">
        <v>3</v>
      </c>
      <c r="K4196" t="s">
        <v>138</v>
      </c>
      <c r="L4196" t="s">
        <v>12000</v>
      </c>
      <c r="M4196" t="s">
        <v>12001</v>
      </c>
      <c r="N4196">
        <v>2.3872222220000001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28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89.80496861752205</v>
      </c>
      <c r="AC4196">
        <v>0</v>
      </c>
      <c r="AD4196">
        <v>0</v>
      </c>
      <c r="AE4196">
        <v>89.80496861752205</v>
      </c>
    </row>
    <row r="4197" spans="1:31" x14ac:dyDescent="0.3">
      <c r="A4197">
        <v>2583092</v>
      </c>
      <c r="B4197">
        <v>1</v>
      </c>
      <c r="C4197" t="s">
        <v>81</v>
      </c>
      <c r="D4197" t="s">
        <v>117</v>
      </c>
      <c r="E4197" t="s">
        <v>166</v>
      </c>
      <c r="F4197" t="s">
        <v>12002</v>
      </c>
      <c r="G4197" t="s">
        <v>168</v>
      </c>
      <c r="H4197" t="s">
        <v>157</v>
      </c>
      <c r="I4197" t="s">
        <v>136</v>
      </c>
      <c r="J4197" t="s">
        <v>137</v>
      </c>
      <c r="K4197" t="s">
        <v>138</v>
      </c>
      <c r="L4197" t="s">
        <v>12003</v>
      </c>
      <c r="M4197" t="s">
        <v>12004</v>
      </c>
      <c r="N4197">
        <v>2.0227777769999999</v>
      </c>
      <c r="O4197">
        <v>0</v>
      </c>
      <c r="P4197">
        <v>1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7.248365541107335E-2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7.248365541107335E-2</v>
      </c>
    </row>
    <row r="4198" spans="1:31" x14ac:dyDescent="0.3">
      <c r="A4198">
        <v>2582760</v>
      </c>
      <c r="B4198">
        <v>1</v>
      </c>
      <c r="C4198" t="s">
        <v>81</v>
      </c>
      <c r="D4198" t="s">
        <v>117</v>
      </c>
      <c r="E4198" t="s">
        <v>166</v>
      </c>
      <c r="F4198" t="s">
        <v>12005</v>
      </c>
      <c r="G4198" t="s">
        <v>311</v>
      </c>
      <c r="H4198" t="s">
        <v>157</v>
      </c>
      <c r="I4198" t="s">
        <v>136</v>
      </c>
      <c r="J4198" t="s">
        <v>3</v>
      </c>
      <c r="K4198" t="s">
        <v>138</v>
      </c>
      <c r="L4198" t="s">
        <v>12006</v>
      </c>
      <c r="M4198" t="s">
        <v>12007</v>
      </c>
      <c r="N4198">
        <v>2.2999999999999998</v>
      </c>
      <c r="O4198">
        <v>0</v>
      </c>
      <c r="P4198">
        <v>1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0.51451333152000001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0.51451333152000001</v>
      </c>
    </row>
    <row r="4199" spans="1:31" x14ac:dyDescent="0.3">
      <c r="A4199">
        <v>2582511</v>
      </c>
      <c r="B4199">
        <v>1</v>
      </c>
      <c r="C4199" t="s">
        <v>80</v>
      </c>
      <c r="D4199" t="s">
        <v>99</v>
      </c>
      <c r="E4199" t="s">
        <v>184</v>
      </c>
      <c r="F4199" t="s">
        <v>12008</v>
      </c>
      <c r="G4199" t="s">
        <v>301</v>
      </c>
      <c r="H4199" t="s">
        <v>135</v>
      </c>
      <c r="I4199" t="s">
        <v>136</v>
      </c>
      <c r="J4199" t="s">
        <v>137</v>
      </c>
      <c r="K4199" t="s">
        <v>144</v>
      </c>
      <c r="L4199" t="s">
        <v>12009</v>
      </c>
      <c r="M4199" t="s">
        <v>12010</v>
      </c>
      <c r="N4199">
        <v>7.778333333</v>
      </c>
      <c r="O4199">
        <v>1</v>
      </c>
      <c r="P4199">
        <v>1595</v>
      </c>
      <c r="Q4199">
        <v>0</v>
      </c>
      <c r="R4199">
        <v>30</v>
      </c>
      <c r="S4199">
        <v>4</v>
      </c>
      <c r="T4199">
        <v>119</v>
      </c>
      <c r="U4199">
        <v>0</v>
      </c>
      <c r="V4199">
        <v>0</v>
      </c>
      <c r="W4199">
        <v>40.268538711248013</v>
      </c>
      <c r="X4199">
        <v>1846.4280583934615</v>
      </c>
      <c r="Y4199">
        <v>0</v>
      </c>
      <c r="Z4199">
        <v>108.70223196663228</v>
      </c>
      <c r="AA4199">
        <v>702.94322560633532</v>
      </c>
      <c r="AB4199">
        <v>998.78311022443597</v>
      </c>
      <c r="AC4199">
        <v>0</v>
      </c>
      <c r="AD4199">
        <v>0</v>
      </c>
      <c r="AE4199">
        <v>3697.1251649021128</v>
      </c>
    </row>
    <row r="4200" spans="1:31" x14ac:dyDescent="0.3">
      <c r="A4200">
        <v>2582946</v>
      </c>
      <c r="B4200">
        <v>1</v>
      </c>
      <c r="C4200" t="s">
        <v>80</v>
      </c>
      <c r="D4200" t="s">
        <v>98</v>
      </c>
      <c r="E4200" t="s">
        <v>171</v>
      </c>
      <c r="F4200" t="s">
        <v>12011</v>
      </c>
      <c r="G4200" t="s">
        <v>229</v>
      </c>
      <c r="H4200" t="s">
        <v>157</v>
      </c>
      <c r="I4200" t="s">
        <v>136</v>
      </c>
      <c r="J4200" t="s">
        <v>137</v>
      </c>
      <c r="K4200" t="s">
        <v>138</v>
      </c>
      <c r="L4200" t="s">
        <v>12012</v>
      </c>
      <c r="M4200" t="s">
        <v>12013</v>
      </c>
      <c r="N4200">
        <v>1.2050000000000001</v>
      </c>
      <c r="O4200">
        <v>0</v>
      </c>
      <c r="P4200">
        <v>1</v>
      </c>
      <c r="Q4200">
        <v>0</v>
      </c>
      <c r="R4200">
        <v>1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0.46291083889050255</v>
      </c>
      <c r="Y4200">
        <v>0</v>
      </c>
      <c r="Z4200">
        <v>0.48651227963841998</v>
      </c>
      <c r="AA4200">
        <v>0</v>
      </c>
      <c r="AB4200">
        <v>0</v>
      </c>
      <c r="AC4200">
        <v>0</v>
      </c>
      <c r="AD4200">
        <v>0</v>
      </c>
      <c r="AE4200">
        <v>0.94942311852892258</v>
      </c>
    </row>
    <row r="4201" spans="1:31" x14ac:dyDescent="0.3">
      <c r="A4201">
        <v>2582703</v>
      </c>
      <c r="B4201">
        <v>1</v>
      </c>
      <c r="C4201" t="s">
        <v>80</v>
      </c>
      <c r="D4201" t="s">
        <v>105</v>
      </c>
      <c r="E4201" t="s">
        <v>166</v>
      </c>
      <c r="F4201" t="s">
        <v>12014</v>
      </c>
      <c r="G4201" t="s">
        <v>311</v>
      </c>
      <c r="H4201" t="s">
        <v>157</v>
      </c>
      <c r="I4201" t="s">
        <v>136</v>
      </c>
      <c r="J4201" t="s">
        <v>3</v>
      </c>
      <c r="K4201" t="s">
        <v>138</v>
      </c>
      <c r="L4201" t="s">
        <v>12015</v>
      </c>
      <c r="M4201" t="s">
        <v>12016</v>
      </c>
      <c r="N4201">
        <v>4.687777777</v>
      </c>
      <c r="O4201">
        <v>0</v>
      </c>
      <c r="P4201">
        <v>11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5.012389877794134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5.012389877794134</v>
      </c>
    </row>
    <row r="4202" spans="1:31" x14ac:dyDescent="0.3">
      <c r="A4202">
        <v>2582992</v>
      </c>
      <c r="B4202">
        <v>1</v>
      </c>
      <c r="C4202" t="s">
        <v>81</v>
      </c>
      <c r="D4202" t="s">
        <v>118</v>
      </c>
      <c r="E4202" t="s">
        <v>184</v>
      </c>
      <c r="F4202" t="s">
        <v>7256</v>
      </c>
      <c r="G4202" t="s">
        <v>149</v>
      </c>
      <c r="H4202" t="s">
        <v>135</v>
      </c>
      <c r="I4202" t="s">
        <v>136</v>
      </c>
      <c r="J4202" t="s">
        <v>137</v>
      </c>
      <c r="K4202" t="s">
        <v>138</v>
      </c>
      <c r="L4202" t="s">
        <v>12017</v>
      </c>
      <c r="M4202" t="s">
        <v>12018</v>
      </c>
      <c r="N4202">
        <v>0.41027777700000001</v>
      </c>
      <c r="O4202">
        <v>0</v>
      </c>
      <c r="P4202">
        <v>352</v>
      </c>
      <c r="Q4202">
        <v>2</v>
      </c>
      <c r="R4202">
        <v>75</v>
      </c>
      <c r="S4202">
        <v>0</v>
      </c>
      <c r="T4202">
        <v>15</v>
      </c>
      <c r="U4202">
        <v>0</v>
      </c>
      <c r="V4202">
        <v>0</v>
      </c>
      <c r="W4202">
        <v>0</v>
      </c>
      <c r="X4202">
        <v>30.822480224513239</v>
      </c>
      <c r="Y4202">
        <v>4.1003298722639006</v>
      </c>
      <c r="Z4202">
        <v>25.466335811587257</v>
      </c>
      <c r="AA4202">
        <v>0</v>
      </c>
      <c r="AB4202">
        <v>3.1679593732938982</v>
      </c>
      <c r="AC4202">
        <v>0</v>
      </c>
      <c r="AD4202">
        <v>0</v>
      </c>
      <c r="AE4202">
        <v>63.557105281658295</v>
      </c>
    </row>
    <row r="4203" spans="1:31" x14ac:dyDescent="0.3">
      <c r="A4203">
        <v>2583201</v>
      </c>
      <c r="B4203">
        <v>1</v>
      </c>
      <c r="C4203" t="s">
        <v>81</v>
      </c>
      <c r="D4203" t="s">
        <v>123</v>
      </c>
      <c r="E4203" t="s">
        <v>184</v>
      </c>
      <c r="F4203" t="s">
        <v>12019</v>
      </c>
      <c r="G4203" t="s">
        <v>134</v>
      </c>
      <c r="H4203" t="s">
        <v>135</v>
      </c>
      <c r="I4203" t="s">
        <v>136</v>
      </c>
      <c r="J4203" t="s">
        <v>137</v>
      </c>
      <c r="K4203" t="s">
        <v>138</v>
      </c>
      <c r="L4203" t="s">
        <v>12020</v>
      </c>
      <c r="M4203" t="s">
        <v>12021</v>
      </c>
      <c r="N4203">
        <v>0.47944444400000003</v>
      </c>
      <c r="O4203">
        <v>0</v>
      </c>
      <c r="P4203">
        <v>671</v>
      </c>
      <c r="Q4203">
        <v>0</v>
      </c>
      <c r="R4203">
        <v>18</v>
      </c>
      <c r="S4203">
        <v>0</v>
      </c>
      <c r="T4203">
        <v>131</v>
      </c>
      <c r="U4203">
        <v>0</v>
      </c>
      <c r="V4203">
        <v>0</v>
      </c>
      <c r="W4203">
        <v>0</v>
      </c>
      <c r="X4203">
        <v>55.788733399967661</v>
      </c>
      <c r="Y4203">
        <v>0</v>
      </c>
      <c r="Z4203">
        <v>2.9409539831416334</v>
      </c>
      <c r="AA4203">
        <v>0</v>
      </c>
      <c r="AB4203">
        <v>25.933149941357833</v>
      </c>
      <c r="AC4203">
        <v>0</v>
      </c>
      <c r="AD4203">
        <v>0</v>
      </c>
      <c r="AE4203">
        <v>84.66283732446712</v>
      </c>
    </row>
    <row r="4204" spans="1:31" x14ac:dyDescent="0.3">
      <c r="A4204">
        <v>2583035</v>
      </c>
      <c r="B4204">
        <v>1</v>
      </c>
      <c r="C4204" t="s">
        <v>81</v>
      </c>
      <c r="D4204" t="s">
        <v>119</v>
      </c>
      <c r="E4204" t="s">
        <v>166</v>
      </c>
      <c r="F4204" t="s">
        <v>12022</v>
      </c>
      <c r="G4204" t="s">
        <v>168</v>
      </c>
      <c r="H4204" t="s">
        <v>157</v>
      </c>
      <c r="I4204" t="s">
        <v>136</v>
      </c>
      <c r="J4204" t="s">
        <v>137</v>
      </c>
      <c r="K4204" t="s">
        <v>138</v>
      </c>
      <c r="L4204" t="s">
        <v>12023</v>
      </c>
      <c r="M4204" t="s">
        <v>12024</v>
      </c>
      <c r="N4204">
        <v>1.1941666660000001</v>
      </c>
      <c r="O4204">
        <v>0</v>
      </c>
      <c r="P4204">
        <v>1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0.14604635114322917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0.14604635114322917</v>
      </c>
    </row>
    <row r="4205" spans="1:31" x14ac:dyDescent="0.3">
      <c r="A4205">
        <v>2583135</v>
      </c>
      <c r="B4205">
        <v>1</v>
      </c>
      <c r="C4205" t="s">
        <v>80</v>
      </c>
      <c r="D4205" t="s">
        <v>82</v>
      </c>
      <c r="E4205" t="s">
        <v>155</v>
      </c>
      <c r="F4205" t="s">
        <v>8948</v>
      </c>
      <c r="G4205" t="s">
        <v>202</v>
      </c>
      <c r="H4205" t="s">
        <v>157</v>
      </c>
      <c r="I4205" t="s">
        <v>136</v>
      </c>
      <c r="J4205" t="s">
        <v>137</v>
      </c>
      <c r="K4205" t="s">
        <v>138</v>
      </c>
      <c r="L4205" t="s">
        <v>12025</v>
      </c>
      <c r="M4205" t="s">
        <v>12026</v>
      </c>
      <c r="N4205">
        <v>0.118888888</v>
      </c>
      <c r="O4205">
        <v>0</v>
      </c>
      <c r="P4205">
        <v>55</v>
      </c>
      <c r="Q4205">
        <v>0</v>
      </c>
      <c r="R4205">
        <v>0</v>
      </c>
      <c r="S4205">
        <v>0</v>
      </c>
      <c r="T4205">
        <v>159</v>
      </c>
      <c r="U4205">
        <v>0</v>
      </c>
      <c r="V4205">
        <v>1</v>
      </c>
      <c r="W4205">
        <v>0</v>
      </c>
      <c r="X4205">
        <v>1.5085232397810235</v>
      </c>
      <c r="Y4205">
        <v>0</v>
      </c>
      <c r="Z4205">
        <v>0</v>
      </c>
      <c r="AA4205">
        <v>0</v>
      </c>
      <c r="AB4205">
        <v>6.0510991904075269</v>
      </c>
      <c r="AC4205">
        <v>0</v>
      </c>
      <c r="AD4205">
        <v>0.36274159122440008</v>
      </c>
      <c r="AE4205">
        <v>7.9223640214129505</v>
      </c>
    </row>
    <row r="4206" spans="1:31" x14ac:dyDescent="0.3">
      <c r="A4206">
        <v>2582494</v>
      </c>
      <c r="B4206">
        <v>1</v>
      </c>
      <c r="C4206" t="s">
        <v>80</v>
      </c>
      <c r="D4206" t="s">
        <v>105</v>
      </c>
      <c r="E4206" t="s">
        <v>184</v>
      </c>
      <c r="F4206" t="s">
        <v>12027</v>
      </c>
      <c r="G4206" t="s">
        <v>194</v>
      </c>
      <c r="H4206" t="s">
        <v>135</v>
      </c>
      <c r="I4206" t="s">
        <v>136</v>
      </c>
      <c r="J4206" t="s">
        <v>137</v>
      </c>
      <c r="K4206" t="s">
        <v>144</v>
      </c>
      <c r="L4206" t="s">
        <v>12028</v>
      </c>
      <c r="M4206" t="s">
        <v>12029</v>
      </c>
      <c r="N4206">
        <v>4.8033333330000003</v>
      </c>
      <c r="O4206">
        <v>0</v>
      </c>
      <c r="P4206">
        <v>3565</v>
      </c>
      <c r="Q4206">
        <v>0</v>
      </c>
      <c r="R4206">
        <v>1</v>
      </c>
      <c r="S4206">
        <v>0</v>
      </c>
      <c r="T4206">
        <v>249</v>
      </c>
      <c r="U4206">
        <v>0</v>
      </c>
      <c r="V4206">
        <v>0</v>
      </c>
      <c r="W4206">
        <v>0</v>
      </c>
      <c r="X4206">
        <v>3675.4928574148203</v>
      </c>
      <c r="Y4206">
        <v>0</v>
      </c>
      <c r="Z4206">
        <v>0.34382109338057998</v>
      </c>
      <c r="AA4206">
        <v>0</v>
      </c>
      <c r="AB4206">
        <v>2148.8091263089536</v>
      </c>
      <c r="AC4206">
        <v>0</v>
      </c>
      <c r="AD4206">
        <v>0</v>
      </c>
      <c r="AE4206">
        <v>5824.6458048171544</v>
      </c>
    </row>
    <row r="4207" spans="1:31" x14ac:dyDescent="0.3">
      <c r="A4207">
        <v>2582468</v>
      </c>
      <c r="B4207">
        <v>1</v>
      </c>
      <c r="C4207" t="s">
        <v>80</v>
      </c>
      <c r="D4207" t="s">
        <v>83</v>
      </c>
      <c r="E4207" t="s">
        <v>166</v>
      </c>
      <c r="F4207" t="s">
        <v>12030</v>
      </c>
      <c r="G4207" t="s">
        <v>198</v>
      </c>
      <c r="H4207" t="s">
        <v>157</v>
      </c>
      <c r="I4207" t="s">
        <v>136</v>
      </c>
      <c r="J4207" t="s">
        <v>137</v>
      </c>
      <c r="K4207" t="s">
        <v>138</v>
      </c>
      <c r="L4207" t="s">
        <v>12031</v>
      </c>
      <c r="M4207" t="s">
        <v>12032</v>
      </c>
      <c r="N4207">
        <v>1.5858333330000001</v>
      </c>
      <c r="O4207">
        <v>0</v>
      </c>
      <c r="P4207">
        <v>1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1</v>
      </c>
      <c r="W4207">
        <v>0</v>
      </c>
      <c r="X4207">
        <v>3.3018391367729168E-2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54.010211044035785</v>
      </c>
      <c r="AE4207">
        <v>54.043229435403511</v>
      </c>
    </row>
    <row r="4208" spans="1:31" x14ac:dyDescent="0.3">
      <c r="A4208">
        <v>2583072</v>
      </c>
      <c r="B4208">
        <v>1</v>
      </c>
      <c r="C4208" t="s">
        <v>81</v>
      </c>
      <c r="D4208" t="s">
        <v>120</v>
      </c>
      <c r="E4208" t="s">
        <v>147</v>
      </c>
      <c r="F4208" t="s">
        <v>12033</v>
      </c>
      <c r="G4208" t="s">
        <v>134</v>
      </c>
      <c r="H4208" t="s">
        <v>135</v>
      </c>
      <c r="I4208" t="s">
        <v>136</v>
      </c>
      <c r="J4208" t="s">
        <v>137</v>
      </c>
      <c r="K4208" t="s">
        <v>138</v>
      </c>
      <c r="L4208" t="s">
        <v>12034</v>
      </c>
      <c r="M4208" t="s">
        <v>12035</v>
      </c>
      <c r="N4208">
        <v>0.25</v>
      </c>
      <c r="O4208">
        <v>1</v>
      </c>
      <c r="P4208">
        <v>408</v>
      </c>
      <c r="Q4208">
        <v>30</v>
      </c>
      <c r="R4208">
        <v>21</v>
      </c>
      <c r="S4208">
        <v>2</v>
      </c>
      <c r="T4208">
        <v>39</v>
      </c>
      <c r="U4208">
        <v>0</v>
      </c>
      <c r="V4208">
        <v>0</v>
      </c>
      <c r="W4208">
        <v>2.634110654569333E-2</v>
      </c>
      <c r="X4208">
        <v>17.402172474979434</v>
      </c>
      <c r="Y4208">
        <v>11.30697160361145</v>
      </c>
      <c r="Z4208">
        <v>4.1632828961350317</v>
      </c>
      <c r="AA4208">
        <v>3.7614401723224193</v>
      </c>
      <c r="AB4208">
        <v>3.2327575855733914</v>
      </c>
      <c r="AC4208">
        <v>0</v>
      </c>
      <c r="AD4208">
        <v>0</v>
      </c>
      <c r="AE4208">
        <v>39.89296583916741</v>
      </c>
    </row>
    <row r="4209" spans="1:31" x14ac:dyDescent="0.3">
      <c r="A4209">
        <v>2582431</v>
      </c>
      <c r="B4209">
        <v>1</v>
      </c>
      <c r="C4209" t="s">
        <v>80</v>
      </c>
      <c r="D4209" t="s">
        <v>95</v>
      </c>
      <c r="E4209" t="s">
        <v>184</v>
      </c>
      <c r="F4209" t="s">
        <v>12036</v>
      </c>
      <c r="G4209" t="s">
        <v>149</v>
      </c>
      <c r="H4209" t="s">
        <v>135</v>
      </c>
      <c r="I4209" t="s">
        <v>136</v>
      </c>
      <c r="J4209" t="s">
        <v>137</v>
      </c>
      <c r="K4209" t="s">
        <v>138</v>
      </c>
      <c r="L4209" t="s">
        <v>12037</v>
      </c>
      <c r="M4209" t="s">
        <v>12038</v>
      </c>
      <c r="N4209">
        <v>3.5158333329999998</v>
      </c>
      <c r="O4209">
        <v>1</v>
      </c>
      <c r="P4209">
        <v>0</v>
      </c>
      <c r="Q4209">
        <v>3</v>
      </c>
      <c r="R4209">
        <v>0</v>
      </c>
      <c r="S4209">
        <v>3</v>
      </c>
      <c r="T4209">
        <v>0</v>
      </c>
      <c r="U4209">
        <v>0</v>
      </c>
      <c r="V4209">
        <v>0</v>
      </c>
      <c r="W4209">
        <v>0.82844008791348767</v>
      </c>
      <c r="X4209">
        <v>0</v>
      </c>
      <c r="Y4209">
        <v>74.774504887877796</v>
      </c>
      <c r="Z4209">
        <v>0</v>
      </c>
      <c r="AA4209">
        <v>121.24716252923923</v>
      </c>
      <c r="AB4209">
        <v>0</v>
      </c>
      <c r="AC4209">
        <v>0</v>
      </c>
      <c r="AD4209">
        <v>0</v>
      </c>
      <c r="AE4209">
        <v>196.85010750503051</v>
      </c>
    </row>
    <row r="4210" spans="1:31" x14ac:dyDescent="0.3">
      <c r="A4210">
        <v>2582740</v>
      </c>
      <c r="B4210">
        <v>1</v>
      </c>
      <c r="C4210" t="s">
        <v>81</v>
      </c>
      <c r="D4210" t="s">
        <v>113</v>
      </c>
      <c r="E4210" t="s">
        <v>155</v>
      </c>
      <c r="F4210" t="s">
        <v>12039</v>
      </c>
      <c r="G4210" t="s">
        <v>202</v>
      </c>
      <c r="H4210" t="s">
        <v>157</v>
      </c>
      <c r="I4210" t="s">
        <v>136</v>
      </c>
      <c r="J4210" t="s">
        <v>137</v>
      </c>
      <c r="K4210" t="s">
        <v>138</v>
      </c>
      <c r="L4210" t="s">
        <v>12040</v>
      </c>
      <c r="M4210" t="s">
        <v>12041</v>
      </c>
      <c r="N4210">
        <v>1.3930555549999999</v>
      </c>
      <c r="O4210">
        <v>0</v>
      </c>
      <c r="P4210">
        <v>362</v>
      </c>
      <c r="Q4210">
        <v>0</v>
      </c>
      <c r="R4210">
        <v>0</v>
      </c>
      <c r="S4210">
        <v>0</v>
      </c>
      <c r="T4210">
        <v>19</v>
      </c>
      <c r="U4210">
        <v>0</v>
      </c>
      <c r="V4210">
        <v>0</v>
      </c>
      <c r="W4210">
        <v>0</v>
      </c>
      <c r="X4210">
        <v>103.9151998160891</v>
      </c>
      <c r="Y4210">
        <v>0</v>
      </c>
      <c r="Z4210">
        <v>0</v>
      </c>
      <c r="AA4210">
        <v>0</v>
      </c>
      <c r="AB4210">
        <v>25.236773823631886</v>
      </c>
      <c r="AC4210">
        <v>0</v>
      </c>
      <c r="AD4210">
        <v>0</v>
      </c>
      <c r="AE4210">
        <v>129.15197363972098</v>
      </c>
    </row>
    <row r="4211" spans="1:31" x14ac:dyDescent="0.3">
      <c r="A4211">
        <v>2582368</v>
      </c>
      <c r="B4211">
        <v>1</v>
      </c>
      <c r="C4211" t="s">
        <v>80</v>
      </c>
      <c r="D4211" t="s">
        <v>94</v>
      </c>
      <c r="E4211" t="s">
        <v>155</v>
      </c>
      <c r="F4211" t="s">
        <v>12042</v>
      </c>
      <c r="G4211" t="s">
        <v>2558</v>
      </c>
      <c r="H4211" t="s">
        <v>157</v>
      </c>
      <c r="I4211" t="s">
        <v>136</v>
      </c>
      <c r="J4211" t="s">
        <v>137</v>
      </c>
      <c r="K4211" t="s">
        <v>138</v>
      </c>
      <c r="L4211" t="s">
        <v>12043</v>
      </c>
      <c r="M4211" t="s">
        <v>12044</v>
      </c>
      <c r="N4211">
        <v>0.71666666599999995</v>
      </c>
      <c r="O4211">
        <v>0</v>
      </c>
      <c r="P4211">
        <v>6</v>
      </c>
      <c r="Q4211">
        <v>0</v>
      </c>
      <c r="R4211">
        <v>26</v>
      </c>
      <c r="S4211">
        <v>0</v>
      </c>
      <c r="T4211">
        <v>4</v>
      </c>
      <c r="U4211">
        <v>0</v>
      </c>
      <c r="V4211">
        <v>0</v>
      </c>
      <c r="W4211">
        <v>0</v>
      </c>
      <c r="X4211">
        <v>0.80405058290100839</v>
      </c>
      <c r="Y4211">
        <v>0</v>
      </c>
      <c r="Z4211">
        <v>10.041782615614872</v>
      </c>
      <c r="AA4211">
        <v>0</v>
      </c>
      <c r="AB4211">
        <v>0.61688179701222756</v>
      </c>
      <c r="AC4211">
        <v>0</v>
      </c>
      <c r="AD4211">
        <v>0</v>
      </c>
      <c r="AE4211">
        <v>11.462714995528108</v>
      </c>
    </row>
    <row r="4212" spans="1:31" x14ac:dyDescent="0.3">
      <c r="A4212">
        <v>2582700</v>
      </c>
      <c r="B4212">
        <v>1</v>
      </c>
      <c r="C4212" t="s">
        <v>80</v>
      </c>
      <c r="D4212" t="s">
        <v>104</v>
      </c>
      <c r="E4212" t="s">
        <v>171</v>
      </c>
      <c r="F4212" t="s">
        <v>12045</v>
      </c>
      <c r="G4212" t="s">
        <v>190</v>
      </c>
      <c r="H4212" t="s">
        <v>157</v>
      </c>
      <c r="I4212" t="s">
        <v>136</v>
      </c>
      <c r="J4212" t="s">
        <v>137</v>
      </c>
      <c r="K4212" t="s">
        <v>138</v>
      </c>
      <c r="L4212" t="s">
        <v>12046</v>
      </c>
      <c r="M4212" t="s">
        <v>12047</v>
      </c>
      <c r="N4212">
        <v>2.7577777769999998</v>
      </c>
      <c r="O4212">
        <v>0</v>
      </c>
      <c r="P4212">
        <v>9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7.2334909712764741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7.2334909712764741</v>
      </c>
    </row>
    <row r="4213" spans="1:31" x14ac:dyDescent="0.3">
      <c r="A4213">
        <v>2582803</v>
      </c>
      <c r="B4213">
        <v>1</v>
      </c>
      <c r="C4213" t="s">
        <v>81</v>
      </c>
      <c r="D4213" t="s">
        <v>123</v>
      </c>
      <c r="E4213" t="s">
        <v>175</v>
      </c>
      <c r="F4213" t="s">
        <v>12048</v>
      </c>
      <c r="G4213" t="s">
        <v>213</v>
      </c>
      <c r="H4213" t="s">
        <v>157</v>
      </c>
      <c r="I4213" t="s">
        <v>136</v>
      </c>
      <c r="J4213" t="s">
        <v>137</v>
      </c>
      <c r="K4213" t="s">
        <v>138</v>
      </c>
      <c r="L4213" t="s">
        <v>12049</v>
      </c>
      <c r="M4213" t="s">
        <v>12050</v>
      </c>
      <c r="N4213">
        <v>0.96083333299999996</v>
      </c>
      <c r="O4213">
        <v>0</v>
      </c>
      <c r="P4213">
        <v>37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6.7582606724221668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6.7582606724221668</v>
      </c>
    </row>
    <row r="4214" spans="1:31" x14ac:dyDescent="0.3">
      <c r="A4214">
        <v>2582408</v>
      </c>
      <c r="B4214">
        <v>1</v>
      </c>
      <c r="C4214" t="s">
        <v>80</v>
      </c>
      <c r="D4214" t="s">
        <v>100</v>
      </c>
      <c r="E4214" t="s">
        <v>147</v>
      </c>
      <c r="F4214" t="s">
        <v>1690</v>
      </c>
      <c r="G4214" t="s">
        <v>134</v>
      </c>
      <c r="H4214" t="s">
        <v>135</v>
      </c>
      <c r="I4214" t="s">
        <v>136</v>
      </c>
      <c r="J4214" t="s">
        <v>137</v>
      </c>
      <c r="K4214" t="s">
        <v>138</v>
      </c>
      <c r="L4214" t="s">
        <v>12051</v>
      </c>
      <c r="M4214" t="s">
        <v>12052</v>
      </c>
      <c r="N4214">
        <v>0.71583333299999996</v>
      </c>
      <c r="O4214">
        <v>0</v>
      </c>
      <c r="P4214">
        <v>279</v>
      </c>
      <c r="Q4214">
        <v>0</v>
      </c>
      <c r="R4214">
        <v>23</v>
      </c>
      <c r="S4214">
        <v>9</v>
      </c>
      <c r="T4214">
        <v>64</v>
      </c>
      <c r="U4214">
        <v>2</v>
      </c>
      <c r="V4214">
        <v>2</v>
      </c>
      <c r="W4214">
        <v>0</v>
      </c>
      <c r="X4214">
        <v>36.947645117243972</v>
      </c>
      <c r="Y4214">
        <v>0</v>
      </c>
      <c r="Z4214">
        <v>12.838673156486081</v>
      </c>
      <c r="AA4214">
        <v>60.88909217504267</v>
      </c>
      <c r="AB4214">
        <v>34.765917486417344</v>
      </c>
      <c r="AC4214">
        <v>79.901914103062467</v>
      </c>
      <c r="AD4214">
        <v>9.5212167224868747</v>
      </c>
      <c r="AE4214">
        <v>234.86445876073941</v>
      </c>
    </row>
    <row r="4215" spans="1:31" x14ac:dyDescent="0.3">
      <c r="A4215">
        <v>2583155</v>
      </c>
      <c r="B4215">
        <v>1</v>
      </c>
      <c r="C4215" t="s">
        <v>81</v>
      </c>
      <c r="D4215" t="s">
        <v>128</v>
      </c>
      <c r="E4215" t="s">
        <v>184</v>
      </c>
      <c r="F4215" t="s">
        <v>12053</v>
      </c>
      <c r="G4215" t="s">
        <v>1218</v>
      </c>
      <c r="H4215" t="s">
        <v>135</v>
      </c>
      <c r="I4215" t="s">
        <v>136</v>
      </c>
      <c r="J4215" t="s">
        <v>137</v>
      </c>
      <c r="K4215" t="s">
        <v>138</v>
      </c>
      <c r="L4215" t="s">
        <v>12054</v>
      </c>
      <c r="M4215" t="s">
        <v>12055</v>
      </c>
      <c r="N4215">
        <v>1.853888888</v>
      </c>
      <c r="O4215">
        <v>0</v>
      </c>
      <c r="P4215">
        <v>322</v>
      </c>
      <c r="Q4215">
        <v>0</v>
      </c>
      <c r="R4215">
        <v>3</v>
      </c>
      <c r="S4215">
        <v>0</v>
      </c>
      <c r="T4215">
        <v>22</v>
      </c>
      <c r="U4215">
        <v>0</v>
      </c>
      <c r="V4215">
        <v>0</v>
      </c>
      <c r="W4215">
        <v>0</v>
      </c>
      <c r="X4215">
        <v>124.76315859111691</v>
      </c>
      <c r="Y4215">
        <v>0</v>
      </c>
      <c r="Z4215">
        <v>8.9036203004157599</v>
      </c>
      <c r="AA4215">
        <v>0</v>
      </c>
      <c r="AB4215">
        <v>34.163398473608083</v>
      </c>
      <c r="AC4215">
        <v>0</v>
      </c>
      <c r="AD4215">
        <v>0</v>
      </c>
      <c r="AE4215">
        <v>167.83017736514074</v>
      </c>
    </row>
    <row r="4216" spans="1:31" x14ac:dyDescent="0.3">
      <c r="A4216">
        <v>2582491</v>
      </c>
      <c r="B4216">
        <v>1</v>
      </c>
      <c r="C4216" t="s">
        <v>80</v>
      </c>
      <c r="D4216" t="s">
        <v>95</v>
      </c>
      <c r="E4216" t="s">
        <v>171</v>
      </c>
      <c r="F4216" t="s">
        <v>12056</v>
      </c>
      <c r="G4216" t="s">
        <v>202</v>
      </c>
      <c r="H4216" t="s">
        <v>157</v>
      </c>
      <c r="I4216" t="s">
        <v>136</v>
      </c>
      <c r="J4216" t="s">
        <v>137</v>
      </c>
      <c r="K4216" t="s">
        <v>138</v>
      </c>
      <c r="L4216" t="s">
        <v>12057</v>
      </c>
      <c r="M4216" t="s">
        <v>12058</v>
      </c>
      <c r="N4216">
        <v>1.019722222</v>
      </c>
      <c r="O4216">
        <v>0</v>
      </c>
      <c r="P4216">
        <v>64</v>
      </c>
      <c r="Q4216">
        <v>0</v>
      </c>
      <c r="R4216">
        <v>0</v>
      </c>
      <c r="S4216">
        <v>0</v>
      </c>
      <c r="T4216">
        <v>8</v>
      </c>
      <c r="U4216">
        <v>0</v>
      </c>
      <c r="V4216">
        <v>0</v>
      </c>
      <c r="W4216">
        <v>0</v>
      </c>
      <c r="X4216">
        <v>14.506950089430315</v>
      </c>
      <c r="Y4216">
        <v>0</v>
      </c>
      <c r="Z4216">
        <v>0</v>
      </c>
      <c r="AA4216">
        <v>0</v>
      </c>
      <c r="AB4216">
        <v>7.3289422210052306</v>
      </c>
      <c r="AC4216">
        <v>0</v>
      </c>
      <c r="AD4216">
        <v>0</v>
      </c>
      <c r="AE4216">
        <v>21.835892310435547</v>
      </c>
    </row>
    <row r="4217" spans="1:31" x14ac:dyDescent="0.3">
      <c r="A4217">
        <v>2582640</v>
      </c>
      <c r="B4217">
        <v>1</v>
      </c>
      <c r="C4217" t="s">
        <v>80</v>
      </c>
      <c r="D4217" t="s">
        <v>103</v>
      </c>
      <c r="E4217" t="s">
        <v>155</v>
      </c>
      <c r="F4217" t="s">
        <v>12059</v>
      </c>
      <c r="G4217" t="s">
        <v>177</v>
      </c>
      <c r="H4217" t="s">
        <v>157</v>
      </c>
      <c r="I4217" t="s">
        <v>136</v>
      </c>
      <c r="J4217" t="s">
        <v>137</v>
      </c>
      <c r="K4217" t="s">
        <v>138</v>
      </c>
      <c r="L4217" t="s">
        <v>12060</v>
      </c>
      <c r="M4217" t="s">
        <v>12061</v>
      </c>
      <c r="N4217">
        <v>7.2408333330000003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35</v>
      </c>
      <c r="U4217">
        <v>0</v>
      </c>
      <c r="V4217">
        <v>6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623.99779999642669</v>
      </c>
      <c r="AC4217">
        <v>0</v>
      </c>
      <c r="AD4217">
        <v>2043.8835786750633</v>
      </c>
      <c r="AE4217">
        <v>2667.88137867149</v>
      </c>
    </row>
    <row r="4218" spans="1:31" x14ac:dyDescent="0.3">
      <c r="A4218">
        <v>2583181</v>
      </c>
      <c r="B4218">
        <v>1</v>
      </c>
      <c r="C4218" t="s">
        <v>80</v>
      </c>
      <c r="D4218" t="s">
        <v>105</v>
      </c>
      <c r="E4218" t="s">
        <v>184</v>
      </c>
      <c r="F4218" t="s">
        <v>12062</v>
      </c>
      <c r="G4218" t="s">
        <v>134</v>
      </c>
      <c r="H4218" t="s">
        <v>135</v>
      </c>
      <c r="I4218" t="s">
        <v>136</v>
      </c>
      <c r="J4218" t="s">
        <v>137</v>
      </c>
      <c r="K4218" t="s">
        <v>138</v>
      </c>
      <c r="L4218" t="s">
        <v>12063</v>
      </c>
      <c r="M4218" t="s">
        <v>12064</v>
      </c>
      <c r="N4218">
        <v>2.3019444440000001</v>
      </c>
      <c r="O4218">
        <v>0</v>
      </c>
      <c r="P4218">
        <v>448</v>
      </c>
      <c r="Q4218">
        <v>0</v>
      </c>
      <c r="R4218">
        <v>0</v>
      </c>
      <c r="S4218">
        <v>0</v>
      </c>
      <c r="T4218">
        <v>37</v>
      </c>
      <c r="U4218">
        <v>0</v>
      </c>
      <c r="V4218">
        <v>0</v>
      </c>
      <c r="W4218">
        <v>0</v>
      </c>
      <c r="X4218">
        <v>275.69088371298079</v>
      </c>
      <c r="Y4218">
        <v>0</v>
      </c>
      <c r="Z4218">
        <v>0</v>
      </c>
      <c r="AA4218">
        <v>0</v>
      </c>
      <c r="AB4218">
        <v>71.014751087338524</v>
      </c>
      <c r="AC4218">
        <v>0</v>
      </c>
      <c r="AD4218">
        <v>0</v>
      </c>
      <c r="AE4218">
        <v>346.70563480031933</v>
      </c>
    </row>
    <row r="4219" spans="1:31" x14ac:dyDescent="0.3">
      <c r="A4219">
        <v>2582534</v>
      </c>
      <c r="B4219">
        <v>1</v>
      </c>
      <c r="C4219" t="s">
        <v>81</v>
      </c>
      <c r="D4219" t="s">
        <v>112</v>
      </c>
      <c r="E4219" t="s">
        <v>184</v>
      </c>
      <c r="F4219" t="s">
        <v>12065</v>
      </c>
      <c r="G4219" t="s">
        <v>301</v>
      </c>
      <c r="H4219" t="s">
        <v>135</v>
      </c>
      <c r="I4219" t="s">
        <v>136</v>
      </c>
      <c r="J4219" t="s">
        <v>137</v>
      </c>
      <c r="K4219" t="s">
        <v>144</v>
      </c>
      <c r="L4219" t="s">
        <v>12066</v>
      </c>
      <c r="M4219" t="s">
        <v>12067</v>
      </c>
      <c r="N4219">
        <v>7.7483333329999997</v>
      </c>
      <c r="O4219">
        <v>0</v>
      </c>
      <c r="P4219">
        <v>99</v>
      </c>
      <c r="Q4219">
        <v>0</v>
      </c>
      <c r="R4219">
        <v>1</v>
      </c>
      <c r="S4219">
        <v>0</v>
      </c>
      <c r="T4219">
        <v>6</v>
      </c>
      <c r="U4219">
        <v>0</v>
      </c>
      <c r="V4219">
        <v>0</v>
      </c>
      <c r="W4219">
        <v>0</v>
      </c>
      <c r="X4219">
        <v>66.734076630272142</v>
      </c>
      <c r="Y4219">
        <v>0</v>
      </c>
      <c r="Z4219">
        <v>14.147797338849999</v>
      </c>
      <c r="AA4219">
        <v>0</v>
      </c>
      <c r="AB4219">
        <v>35.010148023384353</v>
      </c>
      <c r="AC4219">
        <v>0</v>
      </c>
      <c r="AD4219">
        <v>0</v>
      </c>
      <c r="AE4219">
        <v>115.8920219925065</v>
      </c>
    </row>
    <row r="4220" spans="1:31" x14ac:dyDescent="0.3">
      <c r="A4220">
        <v>2582391</v>
      </c>
      <c r="B4220">
        <v>1</v>
      </c>
      <c r="C4220" t="s">
        <v>80</v>
      </c>
      <c r="D4220" t="s">
        <v>107</v>
      </c>
      <c r="E4220" t="s">
        <v>155</v>
      </c>
      <c r="F4220" t="s">
        <v>12068</v>
      </c>
      <c r="G4220" t="s">
        <v>202</v>
      </c>
      <c r="H4220" t="s">
        <v>157</v>
      </c>
      <c r="I4220" t="s">
        <v>136</v>
      </c>
      <c r="J4220" t="s">
        <v>137</v>
      </c>
      <c r="K4220" t="s">
        <v>138</v>
      </c>
      <c r="L4220" t="s">
        <v>12069</v>
      </c>
      <c r="M4220" t="s">
        <v>12070</v>
      </c>
      <c r="N4220">
        <v>0.76166666599999999</v>
      </c>
      <c r="O4220">
        <v>0</v>
      </c>
      <c r="P4220">
        <v>64</v>
      </c>
      <c r="Q4220">
        <v>0</v>
      </c>
      <c r="R4220">
        <v>9</v>
      </c>
      <c r="S4220">
        <v>0</v>
      </c>
      <c r="T4220">
        <v>4</v>
      </c>
      <c r="U4220">
        <v>0</v>
      </c>
      <c r="V4220">
        <v>0</v>
      </c>
      <c r="W4220">
        <v>0</v>
      </c>
      <c r="X4220">
        <v>8.0436447495947725</v>
      </c>
      <c r="Y4220">
        <v>0</v>
      </c>
      <c r="Z4220">
        <v>1.3307413472782699</v>
      </c>
      <c r="AA4220">
        <v>0</v>
      </c>
      <c r="AB4220">
        <v>2.3664642320908968</v>
      </c>
      <c r="AC4220">
        <v>0</v>
      </c>
      <c r="AD4220">
        <v>0</v>
      </c>
      <c r="AE4220">
        <v>11.740850328963939</v>
      </c>
    </row>
    <row r="4221" spans="1:31" x14ac:dyDescent="0.3">
      <c r="A4221">
        <v>2583161</v>
      </c>
      <c r="B4221">
        <v>1</v>
      </c>
      <c r="C4221" t="s">
        <v>81</v>
      </c>
      <c r="D4221" t="s">
        <v>123</v>
      </c>
      <c r="E4221" t="s">
        <v>166</v>
      </c>
      <c r="F4221" t="s">
        <v>12071</v>
      </c>
      <c r="G4221" t="s">
        <v>198</v>
      </c>
      <c r="H4221" t="s">
        <v>157</v>
      </c>
      <c r="I4221" t="s">
        <v>136</v>
      </c>
      <c r="J4221" t="s">
        <v>137</v>
      </c>
      <c r="K4221" t="s">
        <v>138</v>
      </c>
      <c r="L4221" t="s">
        <v>12072</v>
      </c>
      <c r="M4221" t="s">
        <v>12073</v>
      </c>
      <c r="N4221">
        <v>1.394722222</v>
      </c>
      <c r="O4221">
        <v>0</v>
      </c>
      <c r="P4221">
        <v>8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2.1029249351201589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2.1029249351201589</v>
      </c>
    </row>
    <row r="4222" spans="1:31" x14ac:dyDescent="0.3">
      <c r="A4222">
        <v>2583175</v>
      </c>
      <c r="B4222">
        <v>1</v>
      </c>
      <c r="C4222" t="s">
        <v>80</v>
      </c>
      <c r="D4222" t="s">
        <v>103</v>
      </c>
      <c r="E4222" t="s">
        <v>147</v>
      </c>
      <c r="F4222" t="s">
        <v>2717</v>
      </c>
      <c r="G4222" t="s">
        <v>134</v>
      </c>
      <c r="H4222" t="s">
        <v>135</v>
      </c>
      <c r="I4222" t="s">
        <v>136</v>
      </c>
      <c r="J4222" t="s">
        <v>137</v>
      </c>
      <c r="K4222" t="s">
        <v>138</v>
      </c>
      <c r="L4222" t="s">
        <v>12074</v>
      </c>
      <c r="M4222" t="s">
        <v>12075</v>
      </c>
      <c r="N4222">
        <v>0.88916666600000005</v>
      </c>
      <c r="O4222">
        <v>22</v>
      </c>
      <c r="P4222">
        <v>2678</v>
      </c>
      <c r="Q4222">
        <v>35</v>
      </c>
      <c r="R4222">
        <v>206</v>
      </c>
      <c r="S4222">
        <v>64</v>
      </c>
      <c r="T4222">
        <v>799</v>
      </c>
      <c r="U4222">
        <v>6</v>
      </c>
      <c r="V4222">
        <v>1</v>
      </c>
      <c r="W4222">
        <v>15.608197342230326</v>
      </c>
      <c r="X4222">
        <v>403.06782633949706</v>
      </c>
      <c r="Y4222">
        <v>118.20263828211669</v>
      </c>
      <c r="Z4222">
        <v>83.053213860766888</v>
      </c>
      <c r="AA4222">
        <v>201.27835012063781</v>
      </c>
      <c r="AB4222">
        <v>295.8457506061531</v>
      </c>
      <c r="AC4222">
        <v>238.79202382200268</v>
      </c>
      <c r="AD4222">
        <v>12.356468617772169</v>
      </c>
      <c r="AE4222">
        <v>1368.2044689911766</v>
      </c>
    </row>
    <row r="4223" spans="1:31" x14ac:dyDescent="0.3">
      <c r="A4223">
        <v>2583118</v>
      </c>
      <c r="B4223">
        <v>1</v>
      </c>
      <c r="C4223" t="s">
        <v>81</v>
      </c>
      <c r="D4223" t="s">
        <v>118</v>
      </c>
      <c r="E4223" t="s">
        <v>147</v>
      </c>
      <c r="F4223" t="s">
        <v>552</v>
      </c>
      <c r="G4223" t="s">
        <v>2568</v>
      </c>
      <c r="H4223" t="s">
        <v>135</v>
      </c>
      <c r="I4223" t="s">
        <v>136</v>
      </c>
      <c r="J4223" t="s">
        <v>137</v>
      </c>
      <c r="K4223" t="s">
        <v>138</v>
      </c>
      <c r="L4223" t="s">
        <v>12076</v>
      </c>
      <c r="M4223" t="s">
        <v>12077</v>
      </c>
      <c r="N4223">
        <v>0.694722222</v>
      </c>
      <c r="O4223">
        <v>0</v>
      </c>
      <c r="P4223">
        <v>0</v>
      </c>
      <c r="Q4223">
        <v>30</v>
      </c>
      <c r="R4223">
        <v>56</v>
      </c>
      <c r="S4223">
        <v>4</v>
      </c>
      <c r="T4223">
        <v>5</v>
      </c>
      <c r="U4223">
        <v>0</v>
      </c>
      <c r="V4223">
        <v>0</v>
      </c>
      <c r="W4223">
        <v>0</v>
      </c>
      <c r="X4223">
        <v>0</v>
      </c>
      <c r="Y4223">
        <v>33.337185792124089</v>
      </c>
      <c r="Z4223">
        <v>40.447644836928333</v>
      </c>
      <c r="AA4223">
        <v>9.0480157799118555</v>
      </c>
      <c r="AB4223">
        <v>2.7482727615362434</v>
      </c>
      <c r="AC4223">
        <v>0</v>
      </c>
      <c r="AD4223">
        <v>0</v>
      </c>
      <c r="AE4223">
        <v>85.581119170500514</v>
      </c>
    </row>
    <row r="4224" spans="1:31" x14ac:dyDescent="0.3">
      <c r="A4224">
        <v>2582969</v>
      </c>
      <c r="B4224">
        <v>1</v>
      </c>
      <c r="C4224" t="s">
        <v>80</v>
      </c>
      <c r="D4224" t="s">
        <v>106</v>
      </c>
      <c r="E4224" t="s">
        <v>155</v>
      </c>
      <c r="F4224" t="s">
        <v>12078</v>
      </c>
      <c r="G4224" t="s">
        <v>206</v>
      </c>
      <c r="H4224" t="s">
        <v>157</v>
      </c>
      <c r="I4224" t="s">
        <v>136</v>
      </c>
      <c r="J4224" t="s">
        <v>137</v>
      </c>
      <c r="K4224" t="s">
        <v>138</v>
      </c>
      <c r="L4224" t="s">
        <v>12079</v>
      </c>
      <c r="M4224" t="s">
        <v>12080</v>
      </c>
      <c r="N4224">
        <v>0.76833333299999995</v>
      </c>
      <c r="O4224">
        <v>0</v>
      </c>
      <c r="P4224">
        <v>0</v>
      </c>
      <c r="Q4224">
        <v>0</v>
      </c>
      <c r="R4224">
        <v>12</v>
      </c>
      <c r="S4224">
        <v>0</v>
      </c>
      <c r="T4224">
        <v>1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25.418518179944158</v>
      </c>
      <c r="AA4224">
        <v>0</v>
      </c>
      <c r="AB4224">
        <v>15.128175110219571</v>
      </c>
      <c r="AC4224">
        <v>0</v>
      </c>
      <c r="AD4224">
        <v>0</v>
      </c>
      <c r="AE4224">
        <v>40.546693290163731</v>
      </c>
    </row>
    <row r="4225" spans="1:31" x14ac:dyDescent="0.3">
      <c r="A4225">
        <v>2582577</v>
      </c>
      <c r="B4225">
        <v>1</v>
      </c>
      <c r="C4225" t="s">
        <v>81</v>
      </c>
      <c r="D4225" t="s">
        <v>116</v>
      </c>
      <c r="E4225" t="s">
        <v>184</v>
      </c>
      <c r="F4225" t="s">
        <v>12081</v>
      </c>
      <c r="G4225" t="s">
        <v>149</v>
      </c>
      <c r="H4225" t="s">
        <v>135</v>
      </c>
      <c r="I4225" t="s">
        <v>136</v>
      </c>
      <c r="J4225" t="s">
        <v>137</v>
      </c>
      <c r="K4225" t="s">
        <v>138</v>
      </c>
      <c r="L4225" t="s">
        <v>12082</v>
      </c>
      <c r="M4225" t="s">
        <v>12083</v>
      </c>
      <c r="N4225">
        <v>2.858333333</v>
      </c>
      <c r="O4225">
        <v>0</v>
      </c>
      <c r="P4225">
        <v>8</v>
      </c>
      <c r="Q4225">
        <v>0</v>
      </c>
      <c r="R4225">
        <v>22</v>
      </c>
      <c r="S4225">
        <v>0</v>
      </c>
      <c r="T4225">
        <v>1</v>
      </c>
      <c r="U4225">
        <v>0</v>
      </c>
      <c r="V4225">
        <v>0</v>
      </c>
      <c r="W4225">
        <v>0</v>
      </c>
      <c r="X4225">
        <v>4.9670954158716905</v>
      </c>
      <c r="Y4225">
        <v>0</v>
      </c>
      <c r="Z4225">
        <v>27.055246157511963</v>
      </c>
      <c r="AA4225">
        <v>0</v>
      </c>
      <c r="AB4225">
        <v>1.43468579302371</v>
      </c>
      <c r="AC4225">
        <v>0</v>
      </c>
      <c r="AD4225">
        <v>0</v>
      </c>
      <c r="AE4225">
        <v>33.457027366407367</v>
      </c>
    </row>
    <row r="4226" spans="1:31" x14ac:dyDescent="0.3">
      <c r="A4226">
        <v>2582826</v>
      </c>
      <c r="B4226">
        <v>1</v>
      </c>
      <c r="C4226" t="s">
        <v>80</v>
      </c>
      <c r="D4226" t="s">
        <v>109</v>
      </c>
      <c r="E4226" t="s">
        <v>166</v>
      </c>
      <c r="F4226" t="s">
        <v>12084</v>
      </c>
      <c r="G4226" t="s">
        <v>168</v>
      </c>
      <c r="H4226" t="s">
        <v>157</v>
      </c>
      <c r="I4226" t="s">
        <v>136</v>
      </c>
      <c r="J4226" t="s">
        <v>137</v>
      </c>
      <c r="K4226" t="s">
        <v>138</v>
      </c>
      <c r="L4226" t="s">
        <v>12085</v>
      </c>
      <c r="M4226" t="s">
        <v>12086</v>
      </c>
      <c r="N4226">
        <v>0.97055555500000001</v>
      </c>
      <c r="O4226">
        <v>0</v>
      </c>
      <c r="P4226">
        <v>4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0.49215455381023671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0.49215455381023671</v>
      </c>
    </row>
    <row r="4227" spans="1:31" x14ac:dyDescent="0.3">
      <c r="A4227">
        <v>2583121</v>
      </c>
      <c r="B4227">
        <v>1</v>
      </c>
      <c r="C4227" t="s">
        <v>80</v>
      </c>
      <c r="D4227" t="s">
        <v>100</v>
      </c>
      <c r="E4227" t="s">
        <v>141</v>
      </c>
      <c r="F4227" t="s">
        <v>12087</v>
      </c>
      <c r="G4227" t="s">
        <v>134</v>
      </c>
      <c r="H4227" t="s">
        <v>135</v>
      </c>
      <c r="I4227" t="s">
        <v>136</v>
      </c>
      <c r="J4227" t="s">
        <v>137</v>
      </c>
      <c r="K4227" t="s">
        <v>138</v>
      </c>
      <c r="L4227" t="s">
        <v>12088</v>
      </c>
      <c r="M4227" t="s">
        <v>12089</v>
      </c>
      <c r="N4227">
        <v>0.50694444400000005</v>
      </c>
      <c r="O4227">
        <v>1</v>
      </c>
      <c r="P4227">
        <v>470</v>
      </c>
      <c r="Q4227">
        <v>28</v>
      </c>
      <c r="R4227">
        <v>129</v>
      </c>
      <c r="S4227">
        <v>11</v>
      </c>
      <c r="T4227">
        <v>100</v>
      </c>
      <c r="U4227">
        <v>0</v>
      </c>
      <c r="V4227">
        <v>0</v>
      </c>
      <c r="W4227">
        <v>1.5832792036416665</v>
      </c>
      <c r="X4227">
        <v>63.24045935409972</v>
      </c>
      <c r="Y4227">
        <v>101.11794000406367</v>
      </c>
      <c r="Z4227">
        <v>120.32411597578519</v>
      </c>
      <c r="AA4227">
        <v>30.912931328889879</v>
      </c>
      <c r="AB4227">
        <v>38.760018244185765</v>
      </c>
      <c r="AC4227">
        <v>0</v>
      </c>
      <c r="AD4227">
        <v>0</v>
      </c>
      <c r="AE4227">
        <v>355.93874411066594</v>
      </c>
    </row>
    <row r="4228" spans="1:31" x14ac:dyDescent="0.3">
      <c r="A4228">
        <v>2582434</v>
      </c>
      <c r="B4228">
        <v>1</v>
      </c>
      <c r="C4228" t="s">
        <v>80</v>
      </c>
      <c r="D4228" t="s">
        <v>106</v>
      </c>
      <c r="E4228" t="s">
        <v>141</v>
      </c>
      <c r="F4228" t="s">
        <v>5305</v>
      </c>
      <c r="G4228" t="s">
        <v>134</v>
      </c>
      <c r="H4228" t="s">
        <v>135</v>
      </c>
      <c r="I4228" t="s">
        <v>136</v>
      </c>
      <c r="J4228" t="s">
        <v>137</v>
      </c>
      <c r="K4228" t="s">
        <v>138</v>
      </c>
      <c r="L4228" t="s">
        <v>12090</v>
      </c>
      <c r="M4228" t="s">
        <v>12091</v>
      </c>
      <c r="N4228">
        <v>9.7500000000000003E-2</v>
      </c>
      <c r="O4228">
        <v>1</v>
      </c>
      <c r="P4228">
        <v>4</v>
      </c>
      <c r="Q4228">
        <v>68</v>
      </c>
      <c r="R4228">
        <v>331</v>
      </c>
      <c r="S4228">
        <v>27</v>
      </c>
      <c r="T4228">
        <v>62</v>
      </c>
      <c r="U4228">
        <v>0</v>
      </c>
      <c r="V4228">
        <v>0</v>
      </c>
      <c r="W4228">
        <v>4.1041799409195001E-2</v>
      </c>
      <c r="X4228">
        <v>0.14006845869880499</v>
      </c>
      <c r="Y4228">
        <v>61.141407173461488</v>
      </c>
      <c r="Z4228">
        <v>101.04384029011445</v>
      </c>
      <c r="AA4228">
        <v>8.7186208293978318</v>
      </c>
      <c r="AB4228">
        <v>13.496778221350615</v>
      </c>
      <c r="AC4228">
        <v>0</v>
      </c>
      <c r="AD4228">
        <v>0</v>
      </c>
      <c r="AE4228">
        <v>184.58175677243236</v>
      </c>
    </row>
    <row r="4229" spans="1:31" x14ac:dyDescent="0.3">
      <c r="A4229">
        <v>2582666</v>
      </c>
      <c r="B4229">
        <v>1</v>
      </c>
      <c r="C4229" t="s">
        <v>80</v>
      </c>
      <c r="D4229" t="s">
        <v>88</v>
      </c>
      <c r="E4229" t="s">
        <v>171</v>
      </c>
      <c r="F4229" t="s">
        <v>12092</v>
      </c>
      <c r="G4229" t="s">
        <v>3232</v>
      </c>
      <c r="H4229" t="s">
        <v>157</v>
      </c>
      <c r="I4229" t="s">
        <v>136</v>
      </c>
      <c r="J4229" t="s">
        <v>137</v>
      </c>
      <c r="K4229" t="s">
        <v>138</v>
      </c>
      <c r="L4229" t="s">
        <v>12093</v>
      </c>
      <c r="M4229" t="s">
        <v>12094</v>
      </c>
      <c r="N4229">
        <v>4.8794444439999998</v>
      </c>
      <c r="O4229">
        <v>0</v>
      </c>
      <c r="P4229">
        <v>158</v>
      </c>
      <c r="Q4229">
        <v>0</v>
      </c>
      <c r="R4229">
        <v>0</v>
      </c>
      <c r="S4229">
        <v>0</v>
      </c>
      <c r="T4229">
        <v>4</v>
      </c>
      <c r="U4229">
        <v>0</v>
      </c>
      <c r="V4229">
        <v>0</v>
      </c>
      <c r="W4229">
        <v>0</v>
      </c>
      <c r="X4229">
        <v>185.2279154699136</v>
      </c>
      <c r="Y4229">
        <v>0</v>
      </c>
      <c r="Z4229">
        <v>0</v>
      </c>
      <c r="AA4229">
        <v>0</v>
      </c>
      <c r="AB4229">
        <v>23.756148280125444</v>
      </c>
      <c r="AC4229">
        <v>0</v>
      </c>
      <c r="AD4229">
        <v>0</v>
      </c>
      <c r="AE4229">
        <v>208.98406375003904</v>
      </c>
    </row>
    <row r="4230" spans="1:31" x14ac:dyDescent="0.3">
      <c r="A4230">
        <v>2582835</v>
      </c>
      <c r="B4230">
        <v>1</v>
      </c>
      <c r="C4230" t="s">
        <v>80</v>
      </c>
      <c r="D4230" t="s">
        <v>105</v>
      </c>
      <c r="E4230" t="s">
        <v>171</v>
      </c>
      <c r="F4230" t="s">
        <v>12095</v>
      </c>
      <c r="G4230" t="s">
        <v>202</v>
      </c>
      <c r="H4230" t="s">
        <v>157</v>
      </c>
      <c r="I4230" t="s">
        <v>136</v>
      </c>
      <c r="J4230" t="s">
        <v>137</v>
      </c>
      <c r="K4230" t="s">
        <v>138</v>
      </c>
      <c r="L4230" t="s">
        <v>12096</v>
      </c>
      <c r="M4230" t="s">
        <v>12097</v>
      </c>
      <c r="N4230">
        <v>0.70888888800000005</v>
      </c>
      <c r="O4230">
        <v>0</v>
      </c>
      <c r="P4230">
        <v>113</v>
      </c>
      <c r="Q4230">
        <v>0</v>
      </c>
      <c r="R4230">
        <v>0</v>
      </c>
      <c r="S4230">
        <v>0</v>
      </c>
      <c r="T4230">
        <v>5</v>
      </c>
      <c r="U4230">
        <v>0</v>
      </c>
      <c r="V4230">
        <v>0</v>
      </c>
      <c r="W4230">
        <v>0</v>
      </c>
      <c r="X4230">
        <v>16.25749866360049</v>
      </c>
      <c r="Y4230">
        <v>0</v>
      </c>
      <c r="Z4230">
        <v>0</v>
      </c>
      <c r="AA4230">
        <v>0</v>
      </c>
      <c r="AB4230">
        <v>4.5555155025810228</v>
      </c>
      <c r="AC4230">
        <v>0</v>
      </c>
      <c r="AD4230">
        <v>0</v>
      </c>
      <c r="AE4230">
        <v>20.813014166181514</v>
      </c>
    </row>
    <row r="4231" spans="1:31" x14ac:dyDescent="0.3">
      <c r="A4231">
        <v>2582935</v>
      </c>
      <c r="B4231">
        <v>1</v>
      </c>
      <c r="C4231" t="s">
        <v>80</v>
      </c>
      <c r="D4231" t="s">
        <v>83</v>
      </c>
      <c r="E4231" t="s">
        <v>166</v>
      </c>
      <c r="F4231" t="s">
        <v>12098</v>
      </c>
      <c r="G4231" t="s">
        <v>181</v>
      </c>
      <c r="H4231" t="s">
        <v>157</v>
      </c>
      <c r="I4231" t="s">
        <v>136</v>
      </c>
      <c r="J4231" t="s">
        <v>137</v>
      </c>
      <c r="K4231" t="s">
        <v>138</v>
      </c>
      <c r="L4231" t="s">
        <v>12099</v>
      </c>
      <c r="M4231" t="s">
        <v>12100</v>
      </c>
      <c r="N4231">
        <v>3.8772222219999999</v>
      </c>
      <c r="O4231">
        <v>0</v>
      </c>
      <c r="P4231">
        <v>6</v>
      </c>
      <c r="Q4231">
        <v>0</v>
      </c>
      <c r="R4231">
        <v>0</v>
      </c>
      <c r="S4231">
        <v>0</v>
      </c>
      <c r="T4231">
        <v>4</v>
      </c>
      <c r="U4231">
        <v>0</v>
      </c>
      <c r="V4231">
        <v>0</v>
      </c>
      <c r="W4231">
        <v>0</v>
      </c>
      <c r="X4231">
        <v>4.2438343985367588</v>
      </c>
      <c r="Y4231">
        <v>0</v>
      </c>
      <c r="Z4231">
        <v>0</v>
      </c>
      <c r="AA4231">
        <v>0</v>
      </c>
      <c r="AB4231">
        <v>78.937693787148504</v>
      </c>
      <c r="AC4231">
        <v>0</v>
      </c>
      <c r="AD4231">
        <v>0</v>
      </c>
      <c r="AE4231">
        <v>83.181528185685266</v>
      </c>
    </row>
    <row r="4232" spans="1:31" x14ac:dyDescent="0.3">
      <c r="A4232">
        <v>2583044</v>
      </c>
      <c r="B4232">
        <v>1</v>
      </c>
      <c r="C4232" t="s">
        <v>81</v>
      </c>
      <c r="D4232" t="s">
        <v>120</v>
      </c>
      <c r="E4232" t="s">
        <v>147</v>
      </c>
      <c r="F4232" t="s">
        <v>9279</v>
      </c>
      <c r="G4232" t="s">
        <v>134</v>
      </c>
      <c r="H4232" t="s">
        <v>135</v>
      </c>
      <c r="I4232" t="s">
        <v>136</v>
      </c>
      <c r="J4232" t="s">
        <v>137</v>
      </c>
      <c r="K4232" t="s">
        <v>138</v>
      </c>
      <c r="L4232" t="s">
        <v>12101</v>
      </c>
      <c r="M4232" t="s">
        <v>12102</v>
      </c>
      <c r="N4232">
        <v>1.1586111109999999</v>
      </c>
      <c r="O4232">
        <v>0</v>
      </c>
      <c r="P4232">
        <v>0</v>
      </c>
      <c r="Q4232">
        <v>51</v>
      </c>
      <c r="R4232">
        <v>1</v>
      </c>
      <c r="S4232">
        <v>4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207.28426295046742</v>
      </c>
      <c r="Z4232">
        <v>1.5922225720921066</v>
      </c>
      <c r="AA4232">
        <v>20.580266046822913</v>
      </c>
      <c r="AB4232">
        <v>0</v>
      </c>
      <c r="AC4232">
        <v>0</v>
      </c>
      <c r="AD4232">
        <v>0</v>
      </c>
      <c r="AE4232">
        <v>229.45675156938245</v>
      </c>
    </row>
    <row r="4233" spans="1:31" x14ac:dyDescent="0.3">
      <c r="A4233">
        <v>2583104</v>
      </c>
      <c r="B4233">
        <v>1</v>
      </c>
      <c r="C4233" t="s">
        <v>80</v>
      </c>
      <c r="D4233" t="s">
        <v>105</v>
      </c>
      <c r="E4233" t="s">
        <v>166</v>
      </c>
      <c r="F4233" t="s">
        <v>5849</v>
      </c>
      <c r="G4233" t="s">
        <v>181</v>
      </c>
      <c r="H4233" t="s">
        <v>157</v>
      </c>
      <c r="I4233" t="s">
        <v>136</v>
      </c>
      <c r="J4233" t="s">
        <v>137</v>
      </c>
      <c r="K4233" t="s">
        <v>138</v>
      </c>
      <c r="L4233" t="s">
        <v>12103</v>
      </c>
      <c r="M4233" t="s">
        <v>12104</v>
      </c>
      <c r="N4233">
        <v>1.9955555549999999</v>
      </c>
      <c r="O4233">
        <v>0</v>
      </c>
      <c r="P4233">
        <v>3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1.4810335572007018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1.4810335572007018</v>
      </c>
    </row>
    <row r="4234" spans="1:31" x14ac:dyDescent="0.3">
      <c r="A4234">
        <v>2582497</v>
      </c>
      <c r="B4234">
        <v>1</v>
      </c>
      <c r="C4234" t="s">
        <v>81</v>
      </c>
      <c r="D4234" t="s">
        <v>119</v>
      </c>
      <c r="E4234" t="s">
        <v>141</v>
      </c>
      <c r="F4234" t="s">
        <v>12105</v>
      </c>
      <c r="G4234" t="s">
        <v>194</v>
      </c>
      <c r="H4234" t="s">
        <v>135</v>
      </c>
      <c r="I4234" t="s">
        <v>136</v>
      </c>
      <c r="J4234" t="s">
        <v>137</v>
      </c>
      <c r="K4234" t="s">
        <v>144</v>
      </c>
      <c r="L4234" t="s">
        <v>12106</v>
      </c>
      <c r="M4234" t="s">
        <v>12107</v>
      </c>
      <c r="N4234">
        <v>1.130833333</v>
      </c>
      <c r="O4234">
        <v>5</v>
      </c>
      <c r="P4234">
        <v>2790</v>
      </c>
      <c r="Q4234">
        <v>33</v>
      </c>
      <c r="R4234">
        <v>539</v>
      </c>
      <c r="S4234">
        <v>7</v>
      </c>
      <c r="T4234">
        <v>262</v>
      </c>
      <c r="U4234">
        <v>0</v>
      </c>
      <c r="V4234">
        <v>0</v>
      </c>
      <c r="W4234">
        <v>2.3075116294518407</v>
      </c>
      <c r="X4234">
        <v>371.03396175331756</v>
      </c>
      <c r="Y4234">
        <v>150.51409564108766</v>
      </c>
      <c r="Z4234">
        <v>369.5139353943382</v>
      </c>
      <c r="AA4234">
        <v>38.437276145773311</v>
      </c>
      <c r="AB4234">
        <v>155.05690269994813</v>
      </c>
      <c r="AC4234">
        <v>0</v>
      </c>
      <c r="AD4234">
        <v>0</v>
      </c>
      <c r="AE4234">
        <v>1086.8636832639168</v>
      </c>
    </row>
    <row r="4235" spans="1:31" x14ac:dyDescent="0.3">
      <c r="A4235">
        <v>2582729</v>
      </c>
      <c r="B4235">
        <v>1</v>
      </c>
      <c r="C4235" t="s">
        <v>81</v>
      </c>
      <c r="D4235" t="s">
        <v>120</v>
      </c>
      <c r="E4235" t="s">
        <v>184</v>
      </c>
      <c r="F4235" t="s">
        <v>12108</v>
      </c>
      <c r="G4235" t="s">
        <v>149</v>
      </c>
      <c r="H4235" t="s">
        <v>135</v>
      </c>
      <c r="I4235" t="s">
        <v>136</v>
      </c>
      <c r="J4235" t="s">
        <v>137</v>
      </c>
      <c r="K4235" t="s">
        <v>138</v>
      </c>
      <c r="L4235" t="s">
        <v>12109</v>
      </c>
      <c r="M4235" t="s">
        <v>12110</v>
      </c>
      <c r="N4235">
        <v>1.734444444</v>
      </c>
      <c r="O4235">
        <v>1</v>
      </c>
      <c r="P4235">
        <v>0</v>
      </c>
      <c r="Q4235">
        <v>6</v>
      </c>
      <c r="R4235">
        <v>21</v>
      </c>
      <c r="S4235">
        <v>0</v>
      </c>
      <c r="T4235">
        <v>0</v>
      </c>
      <c r="U4235">
        <v>0</v>
      </c>
      <c r="V4235">
        <v>0</v>
      </c>
      <c r="W4235">
        <v>0.35073507640000001</v>
      </c>
      <c r="X4235">
        <v>0</v>
      </c>
      <c r="Y4235">
        <v>19.777596574879805</v>
      </c>
      <c r="Z4235">
        <v>81.590850264672014</v>
      </c>
      <c r="AA4235">
        <v>0</v>
      </c>
      <c r="AB4235">
        <v>0</v>
      </c>
      <c r="AC4235">
        <v>0</v>
      </c>
      <c r="AD4235">
        <v>0</v>
      </c>
      <c r="AE4235">
        <v>101.71918191595182</v>
      </c>
    </row>
    <row r="4236" spans="1:31" x14ac:dyDescent="0.3">
      <c r="A4236">
        <v>2582586</v>
      </c>
      <c r="B4236">
        <v>1</v>
      </c>
      <c r="C4236" t="s">
        <v>80</v>
      </c>
      <c r="D4236" t="s">
        <v>100</v>
      </c>
      <c r="E4236" t="s">
        <v>147</v>
      </c>
      <c r="F4236" t="s">
        <v>12111</v>
      </c>
      <c r="G4236" t="s">
        <v>301</v>
      </c>
      <c r="H4236" t="s">
        <v>135</v>
      </c>
      <c r="I4236" t="s">
        <v>136</v>
      </c>
      <c r="J4236" t="s">
        <v>137</v>
      </c>
      <c r="K4236" t="s">
        <v>144</v>
      </c>
      <c r="L4236" t="s">
        <v>12112</v>
      </c>
      <c r="M4236" t="s">
        <v>12113</v>
      </c>
      <c r="N4236">
        <v>7.2286111110000002</v>
      </c>
      <c r="O4236">
        <v>0</v>
      </c>
      <c r="P4236">
        <v>2</v>
      </c>
      <c r="Q4236">
        <v>16</v>
      </c>
      <c r="R4236">
        <v>71</v>
      </c>
      <c r="S4236">
        <v>1</v>
      </c>
      <c r="T4236">
        <v>6</v>
      </c>
      <c r="U4236">
        <v>0</v>
      </c>
      <c r="V4236">
        <v>0</v>
      </c>
      <c r="W4236">
        <v>0</v>
      </c>
      <c r="X4236">
        <v>3.2228274595199995</v>
      </c>
      <c r="Y4236">
        <v>1054.6592764805268</v>
      </c>
      <c r="Z4236">
        <v>1840.5320831599793</v>
      </c>
      <c r="AA4236">
        <v>1.2023176705669998</v>
      </c>
      <c r="AB4236">
        <v>82.080277897298089</v>
      </c>
      <c r="AC4236">
        <v>0</v>
      </c>
      <c r="AD4236">
        <v>0</v>
      </c>
      <c r="AE4236">
        <v>2981.6967826678911</v>
      </c>
    </row>
    <row r="4237" spans="1:31" x14ac:dyDescent="0.3">
      <c r="A4237">
        <v>2583064</v>
      </c>
      <c r="B4237">
        <v>1</v>
      </c>
      <c r="C4237" t="s">
        <v>81</v>
      </c>
      <c r="D4237" t="s">
        <v>116</v>
      </c>
      <c r="E4237" t="s">
        <v>147</v>
      </c>
      <c r="F4237" t="s">
        <v>12114</v>
      </c>
      <c r="G4237" t="s">
        <v>134</v>
      </c>
      <c r="H4237" t="s">
        <v>135</v>
      </c>
      <c r="I4237" t="s">
        <v>136</v>
      </c>
      <c r="J4237" t="s">
        <v>137</v>
      </c>
      <c r="K4237" t="s">
        <v>138</v>
      </c>
      <c r="L4237" t="s">
        <v>12115</v>
      </c>
      <c r="M4237" t="s">
        <v>12116</v>
      </c>
      <c r="N4237">
        <v>9.2499999999999999E-2</v>
      </c>
      <c r="O4237">
        <v>0</v>
      </c>
      <c r="P4237">
        <v>724</v>
      </c>
      <c r="Q4237">
        <v>2</v>
      </c>
      <c r="R4237">
        <v>70</v>
      </c>
      <c r="S4237">
        <v>2</v>
      </c>
      <c r="T4237">
        <v>94</v>
      </c>
      <c r="U4237">
        <v>0</v>
      </c>
      <c r="V4237">
        <v>0</v>
      </c>
      <c r="W4237">
        <v>0</v>
      </c>
      <c r="X4237">
        <v>8.9973624720024894</v>
      </c>
      <c r="Y4237">
        <v>0.81811341540225002</v>
      </c>
      <c r="Z4237">
        <v>2.1465893138530951</v>
      </c>
      <c r="AA4237">
        <v>0.32332263824325003</v>
      </c>
      <c r="AB4237">
        <v>3.7964365559702906</v>
      </c>
      <c r="AC4237">
        <v>0</v>
      </c>
      <c r="AD4237">
        <v>0</v>
      </c>
      <c r="AE4237">
        <v>16.081824395471376</v>
      </c>
    </row>
    <row r="4238" spans="1:31" x14ac:dyDescent="0.3">
      <c r="A4238">
        <v>2583084</v>
      </c>
      <c r="B4238">
        <v>1</v>
      </c>
      <c r="C4238" t="s">
        <v>80</v>
      </c>
      <c r="D4238" t="s">
        <v>107</v>
      </c>
      <c r="E4238" t="s">
        <v>141</v>
      </c>
      <c r="F4238" t="s">
        <v>3351</v>
      </c>
      <c r="G4238" t="s">
        <v>134</v>
      </c>
      <c r="H4238" t="s">
        <v>135</v>
      </c>
      <c r="I4238" t="s">
        <v>136</v>
      </c>
      <c r="J4238" t="s">
        <v>137</v>
      </c>
      <c r="K4238" t="s">
        <v>138</v>
      </c>
      <c r="L4238" t="s">
        <v>12117</v>
      </c>
      <c r="M4238" t="s">
        <v>12118</v>
      </c>
      <c r="N4238">
        <v>1.622222222</v>
      </c>
      <c r="O4238">
        <v>0</v>
      </c>
      <c r="P4238">
        <v>3481</v>
      </c>
      <c r="Q4238">
        <v>0</v>
      </c>
      <c r="R4238">
        <v>5</v>
      </c>
      <c r="S4238">
        <v>2</v>
      </c>
      <c r="T4238">
        <v>287</v>
      </c>
      <c r="U4238">
        <v>0</v>
      </c>
      <c r="V4238">
        <v>1</v>
      </c>
      <c r="W4238">
        <v>0</v>
      </c>
      <c r="X4238">
        <v>1044.1359922839708</v>
      </c>
      <c r="Y4238">
        <v>0</v>
      </c>
      <c r="Z4238">
        <v>2.0945394742323002</v>
      </c>
      <c r="AA4238">
        <v>81.934248665533346</v>
      </c>
      <c r="AB4238">
        <v>562.08895902438894</v>
      </c>
      <c r="AC4238">
        <v>0</v>
      </c>
      <c r="AD4238">
        <v>0.95552939321499997</v>
      </c>
      <c r="AE4238">
        <v>1691.2092688413404</v>
      </c>
    </row>
    <row r="4239" spans="1:31" x14ac:dyDescent="0.3">
      <c r="A4239">
        <v>2582417</v>
      </c>
      <c r="B4239">
        <v>1</v>
      </c>
      <c r="C4239" t="s">
        <v>80</v>
      </c>
      <c r="D4239" t="s">
        <v>106</v>
      </c>
      <c r="E4239" t="s">
        <v>141</v>
      </c>
      <c r="F4239" t="s">
        <v>12119</v>
      </c>
      <c r="G4239" t="s">
        <v>134</v>
      </c>
      <c r="H4239" t="s">
        <v>135</v>
      </c>
      <c r="I4239" t="s">
        <v>136</v>
      </c>
      <c r="J4239" t="s">
        <v>137</v>
      </c>
      <c r="K4239" t="s">
        <v>138</v>
      </c>
      <c r="L4239" t="s">
        <v>12120</v>
      </c>
      <c r="M4239" t="s">
        <v>12121</v>
      </c>
      <c r="N4239">
        <v>0.206666666</v>
      </c>
      <c r="O4239">
        <v>0</v>
      </c>
      <c r="P4239">
        <v>2220</v>
      </c>
      <c r="Q4239">
        <v>0</v>
      </c>
      <c r="R4239">
        <v>10</v>
      </c>
      <c r="S4239">
        <v>1</v>
      </c>
      <c r="T4239">
        <v>123</v>
      </c>
      <c r="U4239">
        <v>0</v>
      </c>
      <c r="V4239">
        <v>0</v>
      </c>
      <c r="W4239">
        <v>0</v>
      </c>
      <c r="X4239">
        <v>72.796830676254373</v>
      </c>
      <c r="Y4239">
        <v>0</v>
      </c>
      <c r="Z4239">
        <v>1.8001434137179999</v>
      </c>
      <c r="AA4239">
        <v>4.085727270714</v>
      </c>
      <c r="AB4239">
        <v>15.906336800877172</v>
      </c>
      <c r="AC4239">
        <v>0</v>
      </c>
      <c r="AD4239">
        <v>0</v>
      </c>
      <c r="AE4239">
        <v>94.58903816156355</v>
      </c>
    </row>
    <row r="4240" spans="1:31" x14ac:dyDescent="0.3">
      <c r="A4240">
        <v>2582437</v>
      </c>
      <c r="B4240">
        <v>1</v>
      </c>
      <c r="C4240" t="s">
        <v>80</v>
      </c>
      <c r="D4240" t="s">
        <v>83</v>
      </c>
      <c r="E4240" t="s">
        <v>184</v>
      </c>
      <c r="F4240" t="s">
        <v>12122</v>
      </c>
      <c r="G4240" t="s">
        <v>149</v>
      </c>
      <c r="H4240" t="s">
        <v>135</v>
      </c>
      <c r="I4240" t="s">
        <v>136</v>
      </c>
      <c r="J4240" t="s">
        <v>137</v>
      </c>
      <c r="K4240" t="s">
        <v>138</v>
      </c>
      <c r="L4240" t="s">
        <v>12123</v>
      </c>
      <c r="M4240" t="s">
        <v>12124</v>
      </c>
      <c r="N4240">
        <v>2.1977777770000002</v>
      </c>
      <c r="O4240">
        <v>0</v>
      </c>
      <c r="P4240">
        <v>259</v>
      </c>
      <c r="Q4240">
        <v>0</v>
      </c>
      <c r="R4240">
        <v>0</v>
      </c>
      <c r="S4240">
        <v>0</v>
      </c>
      <c r="T4240">
        <v>5</v>
      </c>
      <c r="U4240">
        <v>0</v>
      </c>
      <c r="V4240">
        <v>0</v>
      </c>
      <c r="W4240">
        <v>0</v>
      </c>
      <c r="X4240">
        <v>130.2245359037903</v>
      </c>
      <c r="Y4240">
        <v>0</v>
      </c>
      <c r="Z4240">
        <v>0</v>
      </c>
      <c r="AA4240">
        <v>0</v>
      </c>
      <c r="AB4240">
        <v>5.0183995448177683</v>
      </c>
      <c r="AC4240">
        <v>0</v>
      </c>
      <c r="AD4240">
        <v>0</v>
      </c>
      <c r="AE4240">
        <v>135.24293544860808</v>
      </c>
    </row>
    <row r="4241" spans="1:31" x14ac:dyDescent="0.3">
      <c r="A4241">
        <v>2582480</v>
      </c>
      <c r="B4241">
        <v>1</v>
      </c>
      <c r="C4241" t="s">
        <v>81</v>
      </c>
      <c r="D4241" t="s">
        <v>128</v>
      </c>
      <c r="E4241" t="s">
        <v>147</v>
      </c>
      <c r="F4241" t="s">
        <v>897</v>
      </c>
      <c r="G4241" t="s">
        <v>134</v>
      </c>
      <c r="H4241" t="s">
        <v>135</v>
      </c>
      <c r="I4241" t="s">
        <v>136</v>
      </c>
      <c r="J4241" t="s">
        <v>137</v>
      </c>
      <c r="K4241" t="s">
        <v>138</v>
      </c>
      <c r="L4241" t="s">
        <v>12125</v>
      </c>
      <c r="M4241" t="s">
        <v>12126</v>
      </c>
      <c r="N4241">
        <v>0.30583333299999999</v>
      </c>
      <c r="O4241">
        <v>7</v>
      </c>
      <c r="P4241">
        <v>1185</v>
      </c>
      <c r="Q4241">
        <v>4</v>
      </c>
      <c r="R4241">
        <v>3</v>
      </c>
      <c r="S4241">
        <v>3</v>
      </c>
      <c r="T4241">
        <v>85</v>
      </c>
      <c r="U4241">
        <v>0</v>
      </c>
      <c r="V4241">
        <v>0</v>
      </c>
      <c r="W4241">
        <v>0.38889298812000017</v>
      </c>
      <c r="X4241">
        <v>36.293080524886157</v>
      </c>
      <c r="Y4241">
        <v>4.6705533861186774</v>
      </c>
      <c r="Z4241">
        <v>0.95570151591285502</v>
      </c>
      <c r="AA4241">
        <v>8.87221558485777</v>
      </c>
      <c r="AB4241">
        <v>5.7779350154298266</v>
      </c>
      <c r="AC4241">
        <v>0</v>
      </c>
      <c r="AD4241">
        <v>0</v>
      </c>
      <c r="AE4241">
        <v>56.958379015325285</v>
      </c>
    </row>
    <row r="4242" spans="1:31" x14ac:dyDescent="0.3">
      <c r="A4242">
        <v>2583021</v>
      </c>
      <c r="B4242">
        <v>1</v>
      </c>
      <c r="C4242" t="s">
        <v>81</v>
      </c>
      <c r="D4242" t="s">
        <v>118</v>
      </c>
      <c r="E4242" t="s">
        <v>147</v>
      </c>
      <c r="F4242" t="s">
        <v>6512</v>
      </c>
      <c r="G4242" t="s">
        <v>2568</v>
      </c>
      <c r="H4242" t="s">
        <v>135</v>
      </c>
      <c r="I4242" t="s">
        <v>136</v>
      </c>
      <c r="J4242" t="s">
        <v>137</v>
      </c>
      <c r="K4242" t="s">
        <v>138</v>
      </c>
      <c r="L4242" t="s">
        <v>12127</v>
      </c>
      <c r="M4242" t="s">
        <v>12128</v>
      </c>
      <c r="N4242">
        <v>1.018611111</v>
      </c>
      <c r="O4242">
        <v>0</v>
      </c>
      <c r="P4242">
        <v>0</v>
      </c>
      <c r="Q4242">
        <v>18</v>
      </c>
      <c r="R4242">
        <v>8</v>
      </c>
      <c r="S4242">
        <v>14</v>
      </c>
      <c r="T4242">
        <v>0</v>
      </c>
      <c r="U4242">
        <v>10</v>
      </c>
      <c r="V4242">
        <v>0</v>
      </c>
      <c r="W4242">
        <v>0</v>
      </c>
      <c r="X4242">
        <v>0</v>
      </c>
      <c r="Y4242">
        <v>77.075811440917079</v>
      </c>
      <c r="Z4242">
        <v>14.58891012516443</v>
      </c>
      <c r="AA4242">
        <v>216.90324822750432</v>
      </c>
      <c r="AB4242">
        <v>0</v>
      </c>
      <c r="AC4242">
        <v>1168.4437557535043</v>
      </c>
      <c r="AD4242">
        <v>0</v>
      </c>
      <c r="AE4242">
        <v>1477.01172554709</v>
      </c>
    </row>
    <row r="4243" spans="1:31" x14ac:dyDescent="0.3">
      <c r="A4243">
        <v>2582669</v>
      </c>
      <c r="B4243">
        <v>1</v>
      </c>
      <c r="C4243" t="s">
        <v>80</v>
      </c>
      <c r="D4243" t="s">
        <v>88</v>
      </c>
      <c r="E4243" t="s">
        <v>171</v>
      </c>
      <c r="F4243" t="s">
        <v>12129</v>
      </c>
      <c r="G4243" t="s">
        <v>194</v>
      </c>
      <c r="H4243" t="s">
        <v>157</v>
      </c>
      <c r="I4243" t="s">
        <v>136</v>
      </c>
      <c r="J4243" t="s">
        <v>137</v>
      </c>
      <c r="K4243" t="s">
        <v>144</v>
      </c>
      <c r="L4243" t="s">
        <v>12130</v>
      </c>
      <c r="M4243" t="s">
        <v>12131</v>
      </c>
      <c r="N4243">
        <v>2.8930555550000001</v>
      </c>
      <c r="O4243">
        <v>0</v>
      </c>
      <c r="P4243">
        <v>69</v>
      </c>
      <c r="Q4243">
        <v>0</v>
      </c>
      <c r="R4243">
        <v>0</v>
      </c>
      <c r="S4243">
        <v>0</v>
      </c>
      <c r="T4243">
        <v>6</v>
      </c>
      <c r="U4243">
        <v>0</v>
      </c>
      <c r="V4243">
        <v>0</v>
      </c>
      <c r="W4243">
        <v>0</v>
      </c>
      <c r="X4243">
        <v>35.367870321407032</v>
      </c>
      <c r="Y4243">
        <v>0</v>
      </c>
      <c r="Z4243">
        <v>0</v>
      </c>
      <c r="AA4243">
        <v>0</v>
      </c>
      <c r="AB4243">
        <v>35.24294507183923</v>
      </c>
      <c r="AC4243">
        <v>0</v>
      </c>
      <c r="AD4243">
        <v>0</v>
      </c>
      <c r="AE4243">
        <v>70.61081539324627</v>
      </c>
    </row>
    <row r="4244" spans="1:31" x14ac:dyDescent="0.3">
      <c r="A4244">
        <v>2582809</v>
      </c>
      <c r="B4244">
        <v>1</v>
      </c>
      <c r="C4244" t="s">
        <v>81</v>
      </c>
      <c r="D4244" t="s">
        <v>123</v>
      </c>
      <c r="E4244" t="s">
        <v>147</v>
      </c>
      <c r="F4244" t="s">
        <v>8727</v>
      </c>
      <c r="G4244" t="s">
        <v>134</v>
      </c>
      <c r="H4244" t="s">
        <v>135</v>
      </c>
      <c r="I4244" t="s">
        <v>136</v>
      </c>
      <c r="J4244" t="s">
        <v>137</v>
      </c>
      <c r="K4244" t="s">
        <v>138</v>
      </c>
      <c r="L4244" t="s">
        <v>12132</v>
      </c>
      <c r="M4244" t="s">
        <v>12133</v>
      </c>
      <c r="N4244">
        <v>0.72527777699999996</v>
      </c>
      <c r="O4244">
        <v>1</v>
      </c>
      <c r="P4244">
        <v>179</v>
      </c>
      <c r="Q4244">
        <v>5</v>
      </c>
      <c r="R4244">
        <v>58</v>
      </c>
      <c r="S4244">
        <v>3</v>
      </c>
      <c r="T4244">
        <v>27</v>
      </c>
      <c r="U4244">
        <v>0</v>
      </c>
      <c r="V4244">
        <v>0</v>
      </c>
      <c r="W4244">
        <v>0.14781529103999999</v>
      </c>
      <c r="X4244">
        <v>36.233066447274247</v>
      </c>
      <c r="Y4244">
        <v>43.426986423195963</v>
      </c>
      <c r="Z4244">
        <v>106.65692413810102</v>
      </c>
      <c r="AA4244">
        <v>9.6240341599356398</v>
      </c>
      <c r="AB4244">
        <v>25.36988667984329</v>
      </c>
      <c r="AC4244">
        <v>0</v>
      </c>
      <c r="AD4244">
        <v>0</v>
      </c>
      <c r="AE4244">
        <v>221.45871313939017</v>
      </c>
    </row>
    <row r="4245" spans="1:31" x14ac:dyDescent="0.3">
      <c r="A4245">
        <v>2582606</v>
      </c>
      <c r="B4245">
        <v>1</v>
      </c>
      <c r="C4245" t="s">
        <v>80</v>
      </c>
      <c r="D4245" t="s">
        <v>100</v>
      </c>
      <c r="E4245" t="s">
        <v>141</v>
      </c>
      <c r="F4245" t="s">
        <v>12087</v>
      </c>
      <c r="G4245" t="s">
        <v>134</v>
      </c>
      <c r="H4245" t="s">
        <v>135</v>
      </c>
      <c r="I4245" t="s">
        <v>136</v>
      </c>
      <c r="J4245" t="s">
        <v>137</v>
      </c>
      <c r="K4245" t="s">
        <v>138</v>
      </c>
      <c r="L4245" t="s">
        <v>12134</v>
      </c>
      <c r="M4245" t="s">
        <v>12135</v>
      </c>
      <c r="N4245">
        <v>0.14361111100000001</v>
      </c>
      <c r="O4245">
        <v>1</v>
      </c>
      <c r="P4245">
        <v>469</v>
      </c>
      <c r="Q4245">
        <v>28</v>
      </c>
      <c r="R4245">
        <v>129</v>
      </c>
      <c r="S4245">
        <v>11</v>
      </c>
      <c r="T4245">
        <v>100</v>
      </c>
      <c r="U4245">
        <v>0</v>
      </c>
      <c r="V4245">
        <v>0</v>
      </c>
      <c r="W4245">
        <v>0.39936021988500003</v>
      </c>
      <c r="X4245">
        <v>16.904919847392684</v>
      </c>
      <c r="Y4245">
        <v>30.037192572926237</v>
      </c>
      <c r="Z4245">
        <v>33.807867041962758</v>
      </c>
      <c r="AA4245">
        <v>11.622570042742439</v>
      </c>
      <c r="AB4245">
        <v>13.963431669296805</v>
      </c>
      <c r="AC4245">
        <v>0</v>
      </c>
      <c r="AD4245">
        <v>0</v>
      </c>
      <c r="AE4245">
        <v>106.73534139420592</v>
      </c>
    </row>
    <row r="4246" spans="1:31" x14ac:dyDescent="0.3">
      <c r="A4246">
        <v>2582414</v>
      </c>
      <c r="B4246">
        <v>1</v>
      </c>
      <c r="C4246" t="s">
        <v>80</v>
      </c>
      <c r="D4246" t="s">
        <v>98</v>
      </c>
      <c r="E4246" t="s">
        <v>155</v>
      </c>
      <c r="F4246" t="s">
        <v>12136</v>
      </c>
      <c r="G4246" t="s">
        <v>206</v>
      </c>
      <c r="H4246" t="s">
        <v>157</v>
      </c>
      <c r="I4246" t="s">
        <v>136</v>
      </c>
      <c r="J4246" t="s">
        <v>137</v>
      </c>
      <c r="K4246" t="s">
        <v>138</v>
      </c>
      <c r="L4246" t="s">
        <v>12137</v>
      </c>
      <c r="M4246" t="s">
        <v>12138</v>
      </c>
      <c r="N4246">
        <v>3.5750000000000002</v>
      </c>
      <c r="O4246">
        <v>0</v>
      </c>
      <c r="P4246">
        <v>65</v>
      </c>
      <c r="Q4246">
        <v>0</v>
      </c>
      <c r="R4246">
        <v>22</v>
      </c>
      <c r="S4246">
        <v>0</v>
      </c>
      <c r="T4246">
        <v>13</v>
      </c>
      <c r="U4246">
        <v>0</v>
      </c>
      <c r="V4246">
        <v>0</v>
      </c>
      <c r="W4246">
        <v>0</v>
      </c>
      <c r="X4246">
        <v>37.589533444614609</v>
      </c>
      <c r="Y4246">
        <v>0</v>
      </c>
      <c r="Z4246">
        <v>56.732532232625665</v>
      </c>
      <c r="AA4246">
        <v>0</v>
      </c>
      <c r="AB4246">
        <v>22.446413308080182</v>
      </c>
      <c r="AC4246">
        <v>0</v>
      </c>
      <c r="AD4246">
        <v>0</v>
      </c>
      <c r="AE4246">
        <v>116.76847898532046</v>
      </c>
    </row>
    <row r="4247" spans="1:31" x14ac:dyDescent="0.3">
      <c r="A4247">
        <v>2583187</v>
      </c>
      <c r="B4247">
        <v>1</v>
      </c>
      <c r="C4247" t="s">
        <v>81</v>
      </c>
      <c r="D4247" t="s">
        <v>128</v>
      </c>
      <c r="E4247" t="s">
        <v>184</v>
      </c>
      <c r="F4247" t="s">
        <v>3240</v>
      </c>
      <c r="G4247" t="s">
        <v>134</v>
      </c>
      <c r="H4247" t="s">
        <v>135</v>
      </c>
      <c r="I4247" t="s">
        <v>136</v>
      </c>
      <c r="J4247" t="s">
        <v>137</v>
      </c>
      <c r="K4247" t="s">
        <v>138</v>
      </c>
      <c r="L4247" t="s">
        <v>12139</v>
      </c>
      <c r="M4247" t="s">
        <v>12140</v>
      </c>
      <c r="N4247">
        <v>0.30694444399999998</v>
      </c>
      <c r="O4247">
        <v>4</v>
      </c>
      <c r="P4247">
        <v>53</v>
      </c>
      <c r="Q4247">
        <v>10</v>
      </c>
      <c r="R4247">
        <v>101</v>
      </c>
      <c r="S4247">
        <v>10</v>
      </c>
      <c r="T4247">
        <v>11</v>
      </c>
      <c r="U4247">
        <v>1</v>
      </c>
      <c r="V4247">
        <v>0</v>
      </c>
      <c r="W4247">
        <v>0.47636715027330007</v>
      </c>
      <c r="X4247">
        <v>4.0166984281759293</v>
      </c>
      <c r="Y4247">
        <v>3.9599507943096843</v>
      </c>
      <c r="Z4247">
        <v>24.481052416413441</v>
      </c>
      <c r="AA4247">
        <v>20.24032978950277</v>
      </c>
      <c r="AB4247">
        <v>2.869929298180967</v>
      </c>
      <c r="AC4247">
        <v>12.396255349686003</v>
      </c>
      <c r="AD4247">
        <v>0</v>
      </c>
      <c r="AE4247">
        <v>68.440583226542088</v>
      </c>
    </row>
    <row r="4248" spans="1:31" x14ac:dyDescent="0.3">
      <c r="A4248">
        <v>2582855</v>
      </c>
      <c r="B4248">
        <v>1</v>
      </c>
      <c r="C4248" t="s">
        <v>80</v>
      </c>
      <c r="D4248" t="s">
        <v>85</v>
      </c>
      <c r="E4248" t="s">
        <v>166</v>
      </c>
      <c r="F4248" t="s">
        <v>12141</v>
      </c>
      <c r="G4248" t="s">
        <v>198</v>
      </c>
      <c r="H4248" t="s">
        <v>157</v>
      </c>
      <c r="I4248" t="s">
        <v>136</v>
      </c>
      <c r="J4248" t="s">
        <v>137</v>
      </c>
      <c r="K4248" t="s">
        <v>138</v>
      </c>
      <c r="L4248" t="s">
        <v>12142</v>
      </c>
      <c r="M4248" t="s">
        <v>12143</v>
      </c>
      <c r="N4248">
        <v>2.2483333330000002</v>
      </c>
      <c r="O4248">
        <v>0</v>
      </c>
      <c r="P4248">
        <v>3</v>
      </c>
      <c r="Q4248">
        <v>0</v>
      </c>
      <c r="R4248">
        <v>0</v>
      </c>
      <c r="S4248">
        <v>0</v>
      </c>
      <c r="T4248">
        <v>2</v>
      </c>
      <c r="U4248">
        <v>0</v>
      </c>
      <c r="V4248">
        <v>0</v>
      </c>
      <c r="W4248">
        <v>0</v>
      </c>
      <c r="X4248">
        <v>0.7831436406556801</v>
      </c>
      <c r="Y4248">
        <v>0</v>
      </c>
      <c r="Z4248">
        <v>0</v>
      </c>
      <c r="AA4248">
        <v>0</v>
      </c>
      <c r="AB4248">
        <v>6.8669993667087486</v>
      </c>
      <c r="AC4248">
        <v>0</v>
      </c>
      <c r="AD4248">
        <v>0</v>
      </c>
      <c r="AE4248">
        <v>7.650143007364429</v>
      </c>
    </row>
    <row r="4249" spans="1:31" x14ac:dyDescent="0.3">
      <c r="A4249">
        <v>2582454</v>
      </c>
      <c r="B4249">
        <v>1</v>
      </c>
      <c r="C4249" t="s">
        <v>81</v>
      </c>
      <c r="D4249" t="s">
        <v>117</v>
      </c>
      <c r="E4249" t="s">
        <v>184</v>
      </c>
      <c r="F4249" t="s">
        <v>12144</v>
      </c>
      <c r="G4249" t="s">
        <v>149</v>
      </c>
      <c r="H4249" t="s">
        <v>135</v>
      </c>
      <c r="I4249" t="s">
        <v>136</v>
      </c>
      <c r="J4249" t="s">
        <v>137</v>
      </c>
      <c r="K4249" t="s">
        <v>138</v>
      </c>
      <c r="L4249" t="s">
        <v>12145</v>
      </c>
      <c r="M4249" t="s">
        <v>12146</v>
      </c>
      <c r="N4249">
        <v>2.7761111110000001</v>
      </c>
      <c r="O4249">
        <v>0</v>
      </c>
      <c r="P4249">
        <v>301</v>
      </c>
      <c r="Q4249">
        <v>0</v>
      </c>
      <c r="R4249">
        <v>6</v>
      </c>
      <c r="S4249">
        <v>5</v>
      </c>
      <c r="T4249">
        <v>8</v>
      </c>
      <c r="U4249">
        <v>0</v>
      </c>
      <c r="V4249">
        <v>0</v>
      </c>
      <c r="W4249">
        <v>0</v>
      </c>
      <c r="X4249">
        <v>87.652752285466661</v>
      </c>
      <c r="Y4249">
        <v>0</v>
      </c>
      <c r="Z4249">
        <v>10.383773590308136</v>
      </c>
      <c r="AA4249">
        <v>5.03486625417111</v>
      </c>
      <c r="AB4249">
        <v>15.634994261402401</v>
      </c>
      <c r="AC4249">
        <v>0</v>
      </c>
      <c r="AD4249">
        <v>0</v>
      </c>
      <c r="AE4249">
        <v>118.7063863913483</v>
      </c>
    </row>
    <row r="4250" spans="1:31" x14ac:dyDescent="0.3">
      <c r="A4250">
        <v>2582354</v>
      </c>
      <c r="B4250">
        <v>1</v>
      </c>
      <c r="C4250" t="s">
        <v>81</v>
      </c>
      <c r="D4250" t="s">
        <v>118</v>
      </c>
      <c r="E4250" t="s">
        <v>184</v>
      </c>
      <c r="F4250" t="s">
        <v>10260</v>
      </c>
      <c r="G4250" t="s">
        <v>134</v>
      </c>
      <c r="H4250" t="s">
        <v>135</v>
      </c>
      <c r="I4250" t="s">
        <v>136</v>
      </c>
      <c r="J4250" t="s">
        <v>137</v>
      </c>
      <c r="K4250" t="s">
        <v>138</v>
      </c>
      <c r="L4250" t="s">
        <v>12147</v>
      </c>
      <c r="M4250" t="s">
        <v>12148</v>
      </c>
      <c r="N4250">
        <v>0.50027777699999998</v>
      </c>
      <c r="O4250">
        <v>0</v>
      </c>
      <c r="P4250">
        <v>0</v>
      </c>
      <c r="Q4250">
        <v>0</v>
      </c>
      <c r="R4250">
        <v>0</v>
      </c>
      <c r="S4250">
        <v>7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</row>
    <row r="4251" spans="1:31" x14ac:dyDescent="0.3">
      <c r="A4251">
        <v>2582995</v>
      </c>
      <c r="B4251">
        <v>1</v>
      </c>
      <c r="C4251" t="s">
        <v>80</v>
      </c>
      <c r="D4251" t="s">
        <v>107</v>
      </c>
      <c r="E4251" t="s">
        <v>141</v>
      </c>
      <c r="F4251" t="s">
        <v>9085</v>
      </c>
      <c r="G4251" t="s">
        <v>134</v>
      </c>
      <c r="H4251" t="s">
        <v>135</v>
      </c>
      <c r="I4251" t="s">
        <v>136</v>
      </c>
      <c r="J4251" t="s">
        <v>137</v>
      </c>
      <c r="K4251" t="s">
        <v>138</v>
      </c>
      <c r="L4251" t="s">
        <v>12149</v>
      </c>
      <c r="M4251" t="s">
        <v>12150</v>
      </c>
      <c r="N4251">
        <v>0.58305555499999995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3329.4946060623583</v>
      </c>
      <c r="AD4251">
        <v>0</v>
      </c>
      <c r="AE4251">
        <v>3329.4946060623583</v>
      </c>
    </row>
    <row r="4252" spans="1:31" x14ac:dyDescent="0.3">
      <c r="A4252">
        <v>2582706</v>
      </c>
      <c r="B4252">
        <v>1</v>
      </c>
      <c r="C4252" t="s">
        <v>80</v>
      </c>
      <c r="D4252" t="s">
        <v>104</v>
      </c>
      <c r="E4252" t="s">
        <v>166</v>
      </c>
      <c r="F4252" t="s">
        <v>12151</v>
      </c>
      <c r="G4252" t="s">
        <v>168</v>
      </c>
      <c r="H4252" t="s">
        <v>157</v>
      </c>
      <c r="I4252" t="s">
        <v>136</v>
      </c>
      <c r="J4252" t="s">
        <v>137</v>
      </c>
      <c r="K4252" t="s">
        <v>138</v>
      </c>
      <c r="L4252" t="s">
        <v>12152</v>
      </c>
      <c r="M4252" t="s">
        <v>12153</v>
      </c>
      <c r="N4252">
        <v>4.9894444440000001</v>
      </c>
      <c r="O4252">
        <v>0</v>
      </c>
      <c r="P4252">
        <v>1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0.92495763125150665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0.92495763125150665</v>
      </c>
    </row>
    <row r="4253" spans="1:31" x14ac:dyDescent="0.3">
      <c r="A4253">
        <v>2582895</v>
      </c>
      <c r="B4253">
        <v>1</v>
      </c>
      <c r="C4253" t="s">
        <v>80</v>
      </c>
      <c r="D4253" t="s">
        <v>110</v>
      </c>
      <c r="E4253" t="s">
        <v>166</v>
      </c>
      <c r="F4253" t="s">
        <v>12154</v>
      </c>
      <c r="G4253" t="s">
        <v>181</v>
      </c>
      <c r="H4253" t="s">
        <v>157</v>
      </c>
      <c r="I4253" t="s">
        <v>136</v>
      </c>
      <c r="J4253" t="s">
        <v>137</v>
      </c>
      <c r="K4253" t="s">
        <v>138</v>
      </c>
      <c r="L4253" t="s">
        <v>12155</v>
      </c>
      <c r="M4253" t="s">
        <v>12156</v>
      </c>
      <c r="N4253">
        <v>3.1477777769999999</v>
      </c>
      <c r="O4253">
        <v>0</v>
      </c>
      <c r="P4253">
        <v>11</v>
      </c>
      <c r="Q4253">
        <v>0</v>
      </c>
      <c r="R4253">
        <v>0</v>
      </c>
      <c r="S4253">
        <v>0</v>
      </c>
      <c r="T4253">
        <v>2</v>
      </c>
      <c r="U4253">
        <v>0</v>
      </c>
      <c r="V4253">
        <v>0</v>
      </c>
      <c r="W4253">
        <v>0</v>
      </c>
      <c r="X4253">
        <v>8.2326614034538483</v>
      </c>
      <c r="Y4253">
        <v>0</v>
      </c>
      <c r="Z4253">
        <v>0</v>
      </c>
      <c r="AA4253">
        <v>0</v>
      </c>
      <c r="AB4253">
        <v>0.53376108397924005</v>
      </c>
      <c r="AC4253">
        <v>0</v>
      </c>
      <c r="AD4253">
        <v>0</v>
      </c>
      <c r="AE4253">
        <v>8.7664224874330881</v>
      </c>
    </row>
    <row r="4254" spans="1:31" x14ac:dyDescent="0.3">
      <c r="A4254">
        <v>2582520</v>
      </c>
      <c r="B4254">
        <v>1</v>
      </c>
      <c r="C4254" t="s">
        <v>81</v>
      </c>
      <c r="D4254" t="s">
        <v>113</v>
      </c>
      <c r="E4254" t="s">
        <v>147</v>
      </c>
      <c r="F4254" t="s">
        <v>12157</v>
      </c>
      <c r="G4254" t="s">
        <v>301</v>
      </c>
      <c r="H4254" t="s">
        <v>135</v>
      </c>
      <c r="I4254" t="s">
        <v>136</v>
      </c>
      <c r="J4254" t="s">
        <v>137</v>
      </c>
      <c r="K4254" t="s">
        <v>144</v>
      </c>
      <c r="L4254" t="s">
        <v>12158</v>
      </c>
      <c r="M4254" t="s">
        <v>12159</v>
      </c>
      <c r="N4254">
        <v>6.5830555549999996</v>
      </c>
      <c r="O4254">
        <v>0</v>
      </c>
      <c r="P4254">
        <v>3</v>
      </c>
      <c r="Q4254">
        <v>20</v>
      </c>
      <c r="R4254">
        <v>87</v>
      </c>
      <c r="S4254">
        <v>0</v>
      </c>
      <c r="T4254">
        <v>3</v>
      </c>
      <c r="U4254">
        <v>0</v>
      </c>
      <c r="V4254">
        <v>0</v>
      </c>
      <c r="W4254">
        <v>0</v>
      </c>
      <c r="X4254">
        <v>5.6077969444234999</v>
      </c>
      <c r="Y4254">
        <v>694.51417530843264</v>
      </c>
      <c r="Z4254">
        <v>1537.5740464658645</v>
      </c>
      <c r="AA4254">
        <v>0</v>
      </c>
      <c r="AB4254">
        <v>13.626939677256225</v>
      </c>
      <c r="AC4254">
        <v>0</v>
      </c>
      <c r="AD4254">
        <v>0</v>
      </c>
      <c r="AE4254">
        <v>2251.3229583959769</v>
      </c>
    </row>
    <row r="4255" spans="1:31" x14ac:dyDescent="0.3">
      <c r="A4255">
        <v>2583081</v>
      </c>
      <c r="B4255">
        <v>1</v>
      </c>
      <c r="C4255" t="s">
        <v>80</v>
      </c>
      <c r="D4255" t="s">
        <v>97</v>
      </c>
      <c r="E4255" t="s">
        <v>171</v>
      </c>
      <c r="F4255" t="s">
        <v>12160</v>
      </c>
      <c r="G4255" t="s">
        <v>202</v>
      </c>
      <c r="H4255" t="s">
        <v>157</v>
      </c>
      <c r="I4255" t="s">
        <v>136</v>
      </c>
      <c r="J4255" t="s">
        <v>137</v>
      </c>
      <c r="K4255" t="s">
        <v>138</v>
      </c>
      <c r="L4255" t="s">
        <v>12161</v>
      </c>
      <c r="M4255" t="s">
        <v>12162</v>
      </c>
      <c r="N4255">
        <v>0.65055555499999995</v>
      </c>
      <c r="O4255">
        <v>0</v>
      </c>
      <c r="P4255">
        <v>34</v>
      </c>
      <c r="Q4255">
        <v>0</v>
      </c>
      <c r="R4255">
        <v>0</v>
      </c>
      <c r="S4255">
        <v>0</v>
      </c>
      <c r="T4255">
        <v>9</v>
      </c>
      <c r="U4255">
        <v>0</v>
      </c>
      <c r="V4255">
        <v>0</v>
      </c>
      <c r="W4255">
        <v>0</v>
      </c>
      <c r="X4255">
        <v>5.1642431508384483</v>
      </c>
      <c r="Y4255">
        <v>0</v>
      </c>
      <c r="Z4255">
        <v>0</v>
      </c>
      <c r="AA4255">
        <v>0</v>
      </c>
      <c r="AB4255">
        <v>1.9404157498354633</v>
      </c>
      <c r="AC4255">
        <v>0</v>
      </c>
      <c r="AD4255">
        <v>0</v>
      </c>
      <c r="AE4255">
        <v>7.1046589006739111</v>
      </c>
    </row>
    <row r="4256" spans="1:31" x14ac:dyDescent="0.3">
      <c r="A4256">
        <v>2582420</v>
      </c>
      <c r="B4256">
        <v>1</v>
      </c>
      <c r="C4256" t="s">
        <v>80</v>
      </c>
      <c r="D4256" t="s">
        <v>93</v>
      </c>
      <c r="E4256" t="s">
        <v>141</v>
      </c>
      <c r="F4256" t="s">
        <v>11073</v>
      </c>
      <c r="G4256" t="s">
        <v>134</v>
      </c>
      <c r="H4256" t="s">
        <v>135</v>
      </c>
      <c r="I4256" t="s">
        <v>136</v>
      </c>
      <c r="J4256" t="s">
        <v>137</v>
      </c>
      <c r="K4256" t="s">
        <v>138</v>
      </c>
      <c r="L4256" t="s">
        <v>12163</v>
      </c>
      <c r="M4256" t="s">
        <v>12164</v>
      </c>
      <c r="N4256">
        <v>0.55611111099999999</v>
      </c>
      <c r="O4256">
        <v>0</v>
      </c>
      <c r="P4256">
        <v>698</v>
      </c>
      <c r="Q4256">
        <v>16</v>
      </c>
      <c r="R4256">
        <v>214</v>
      </c>
      <c r="S4256">
        <v>8</v>
      </c>
      <c r="T4256">
        <v>198</v>
      </c>
      <c r="U4256">
        <v>0</v>
      </c>
      <c r="V4256">
        <v>0</v>
      </c>
      <c r="W4256">
        <v>0</v>
      </c>
      <c r="X4256">
        <v>85.810694288941121</v>
      </c>
      <c r="Y4256">
        <v>17.386531708569358</v>
      </c>
      <c r="Z4256">
        <v>142.66226824797448</v>
      </c>
      <c r="AA4256">
        <v>30.475404940779686</v>
      </c>
      <c r="AB4256">
        <v>64.747418749595795</v>
      </c>
      <c r="AC4256">
        <v>0</v>
      </c>
      <c r="AD4256">
        <v>0</v>
      </c>
      <c r="AE4256">
        <v>341.08231793586043</v>
      </c>
    </row>
    <row r="4257" spans="1:31" x14ac:dyDescent="0.3">
      <c r="A4257">
        <v>2582440</v>
      </c>
      <c r="B4257">
        <v>1</v>
      </c>
      <c r="C4257" t="s">
        <v>80</v>
      </c>
      <c r="D4257" t="s">
        <v>84</v>
      </c>
      <c r="E4257" t="s">
        <v>175</v>
      </c>
      <c r="F4257" t="s">
        <v>12165</v>
      </c>
      <c r="G4257" t="s">
        <v>190</v>
      </c>
      <c r="H4257" t="s">
        <v>157</v>
      </c>
      <c r="I4257" t="s">
        <v>136</v>
      </c>
      <c r="J4257" t="s">
        <v>137</v>
      </c>
      <c r="K4257" t="s">
        <v>138</v>
      </c>
      <c r="L4257" t="s">
        <v>12166</v>
      </c>
      <c r="M4257" t="s">
        <v>12167</v>
      </c>
      <c r="N4257">
        <v>1.64</v>
      </c>
      <c r="O4257">
        <v>0</v>
      </c>
      <c r="P4257">
        <v>105</v>
      </c>
      <c r="Q4257">
        <v>0</v>
      </c>
      <c r="R4257">
        <v>0</v>
      </c>
      <c r="S4257">
        <v>0</v>
      </c>
      <c r="T4257">
        <v>1</v>
      </c>
      <c r="U4257">
        <v>0</v>
      </c>
      <c r="V4257">
        <v>0</v>
      </c>
      <c r="W4257">
        <v>0</v>
      </c>
      <c r="X4257">
        <v>25.639830011290503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25.639830011290503</v>
      </c>
    </row>
    <row r="4258" spans="1:31" x14ac:dyDescent="0.3">
      <c r="A4258">
        <v>2582769</v>
      </c>
      <c r="B4258">
        <v>1</v>
      </c>
      <c r="C4258" t="s">
        <v>80</v>
      </c>
      <c r="D4258" t="s">
        <v>96</v>
      </c>
      <c r="E4258" t="s">
        <v>166</v>
      </c>
      <c r="F4258" t="s">
        <v>12168</v>
      </c>
      <c r="G4258" t="s">
        <v>181</v>
      </c>
      <c r="H4258" t="s">
        <v>157</v>
      </c>
      <c r="I4258" t="s">
        <v>136</v>
      </c>
      <c r="J4258" t="s">
        <v>137</v>
      </c>
      <c r="K4258" t="s">
        <v>138</v>
      </c>
      <c r="L4258" t="s">
        <v>12169</v>
      </c>
      <c r="M4258" t="s">
        <v>12170</v>
      </c>
      <c r="N4258">
        <v>4.9002777770000003</v>
      </c>
      <c r="O4258">
        <v>0</v>
      </c>
      <c r="P4258">
        <v>1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0.47861692699185832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0.47861692699185832</v>
      </c>
    </row>
    <row r="4259" spans="1:31" x14ac:dyDescent="0.3">
      <c r="A4259">
        <v>2583124</v>
      </c>
      <c r="B4259">
        <v>1</v>
      </c>
      <c r="C4259" t="s">
        <v>81</v>
      </c>
      <c r="D4259" t="s">
        <v>119</v>
      </c>
      <c r="E4259" t="s">
        <v>184</v>
      </c>
      <c r="F4259" t="s">
        <v>12171</v>
      </c>
      <c r="G4259" t="s">
        <v>149</v>
      </c>
      <c r="H4259" t="s">
        <v>135</v>
      </c>
      <c r="I4259" t="s">
        <v>136</v>
      </c>
      <c r="J4259" t="s">
        <v>137</v>
      </c>
      <c r="K4259" t="s">
        <v>138</v>
      </c>
      <c r="L4259" t="s">
        <v>12172</v>
      </c>
      <c r="M4259" t="s">
        <v>12173</v>
      </c>
      <c r="N4259">
        <v>1.81</v>
      </c>
      <c r="O4259">
        <v>0</v>
      </c>
      <c r="P4259">
        <v>24</v>
      </c>
      <c r="Q4259">
        <v>8</v>
      </c>
      <c r="R4259">
        <v>17</v>
      </c>
      <c r="S4259">
        <v>0</v>
      </c>
      <c r="T4259">
        <v>2</v>
      </c>
      <c r="U4259">
        <v>0</v>
      </c>
      <c r="V4259">
        <v>0</v>
      </c>
      <c r="W4259">
        <v>0</v>
      </c>
      <c r="X4259">
        <v>6.6716157772401701</v>
      </c>
      <c r="Y4259">
        <v>19.2606339348254</v>
      </c>
      <c r="Z4259">
        <v>13.003858548789763</v>
      </c>
      <c r="AA4259">
        <v>0</v>
      </c>
      <c r="AB4259">
        <v>1.6096399756045465</v>
      </c>
      <c r="AC4259">
        <v>0</v>
      </c>
      <c r="AD4259">
        <v>0</v>
      </c>
      <c r="AE4259">
        <v>40.545748236459879</v>
      </c>
    </row>
    <row r="4260" spans="1:31" x14ac:dyDescent="0.3">
      <c r="A4260">
        <v>2582377</v>
      </c>
      <c r="B4260">
        <v>1</v>
      </c>
      <c r="C4260" t="s">
        <v>80</v>
      </c>
      <c r="D4260" t="s">
        <v>107</v>
      </c>
      <c r="E4260" t="s">
        <v>171</v>
      </c>
      <c r="F4260" t="s">
        <v>12174</v>
      </c>
      <c r="G4260" t="s">
        <v>202</v>
      </c>
      <c r="H4260" t="s">
        <v>157</v>
      </c>
      <c r="I4260" t="s">
        <v>136</v>
      </c>
      <c r="J4260" t="s">
        <v>137</v>
      </c>
      <c r="K4260" t="s">
        <v>138</v>
      </c>
      <c r="L4260" t="s">
        <v>12175</v>
      </c>
      <c r="M4260" t="s">
        <v>12176</v>
      </c>
      <c r="N4260">
        <v>0.48305555500000003</v>
      </c>
      <c r="O4260">
        <v>0</v>
      </c>
      <c r="P4260">
        <v>44</v>
      </c>
      <c r="Q4260">
        <v>0</v>
      </c>
      <c r="R4260">
        <v>0</v>
      </c>
      <c r="S4260">
        <v>0</v>
      </c>
      <c r="T4260">
        <v>4</v>
      </c>
      <c r="U4260">
        <v>0</v>
      </c>
      <c r="V4260">
        <v>0</v>
      </c>
      <c r="W4260">
        <v>0</v>
      </c>
      <c r="X4260">
        <v>2.8034102788819069</v>
      </c>
      <c r="Y4260">
        <v>0</v>
      </c>
      <c r="Z4260">
        <v>0</v>
      </c>
      <c r="AA4260">
        <v>0</v>
      </c>
      <c r="AB4260">
        <v>0.70429552171014431</v>
      </c>
      <c r="AC4260">
        <v>0</v>
      </c>
      <c r="AD4260">
        <v>0</v>
      </c>
      <c r="AE4260">
        <v>3.5077058005920509</v>
      </c>
    </row>
    <row r="4261" spans="1:31" x14ac:dyDescent="0.3">
      <c r="A4261">
        <v>2582477</v>
      </c>
      <c r="B4261">
        <v>1</v>
      </c>
      <c r="C4261" t="s">
        <v>80</v>
      </c>
      <c r="D4261" t="s">
        <v>105</v>
      </c>
      <c r="E4261" t="s">
        <v>141</v>
      </c>
      <c r="F4261" t="s">
        <v>12177</v>
      </c>
      <c r="G4261" t="s">
        <v>134</v>
      </c>
      <c r="H4261" t="s">
        <v>135</v>
      </c>
      <c r="I4261" t="s">
        <v>136</v>
      </c>
      <c r="J4261" t="s">
        <v>137</v>
      </c>
      <c r="K4261" t="s">
        <v>138</v>
      </c>
      <c r="L4261" t="s">
        <v>12178</v>
      </c>
      <c r="M4261" t="s">
        <v>12179</v>
      </c>
      <c r="N4261">
        <v>1.439166666</v>
      </c>
      <c r="O4261">
        <v>0</v>
      </c>
      <c r="P4261">
        <v>466</v>
      </c>
      <c r="Q4261">
        <v>1</v>
      </c>
      <c r="R4261">
        <v>31</v>
      </c>
      <c r="S4261">
        <v>11</v>
      </c>
      <c r="T4261">
        <v>67</v>
      </c>
      <c r="U4261">
        <v>5</v>
      </c>
      <c r="V4261">
        <v>0</v>
      </c>
      <c r="W4261">
        <v>0</v>
      </c>
      <c r="X4261">
        <v>158.55606052375447</v>
      </c>
      <c r="Y4261">
        <v>2.4909148833749999</v>
      </c>
      <c r="Z4261">
        <v>38.303798367983831</v>
      </c>
      <c r="AA4261">
        <v>235.93440736726674</v>
      </c>
      <c r="AB4261">
        <v>108.07985816700118</v>
      </c>
      <c r="AC4261">
        <v>761.11832751318707</v>
      </c>
      <c r="AD4261">
        <v>0</v>
      </c>
      <c r="AE4261">
        <v>1304.4833668225683</v>
      </c>
    </row>
    <row r="4262" spans="1:31" x14ac:dyDescent="0.3">
      <c r="A4262">
        <v>2582975</v>
      </c>
      <c r="B4262">
        <v>1</v>
      </c>
      <c r="C4262" t="s">
        <v>80</v>
      </c>
      <c r="D4262" t="s">
        <v>94</v>
      </c>
      <c r="E4262" t="s">
        <v>141</v>
      </c>
      <c r="F4262" t="s">
        <v>12180</v>
      </c>
      <c r="G4262" t="s">
        <v>134</v>
      </c>
      <c r="H4262" t="s">
        <v>135</v>
      </c>
      <c r="I4262" t="s">
        <v>136</v>
      </c>
      <c r="J4262" t="s">
        <v>137</v>
      </c>
      <c r="K4262" t="s">
        <v>138</v>
      </c>
      <c r="L4262" t="s">
        <v>12181</v>
      </c>
      <c r="M4262" t="s">
        <v>12182</v>
      </c>
      <c r="N4262">
        <v>0.38972222200000001</v>
      </c>
      <c r="O4262">
        <v>0</v>
      </c>
      <c r="P4262">
        <v>919</v>
      </c>
      <c r="Q4262">
        <v>32</v>
      </c>
      <c r="R4262">
        <v>33</v>
      </c>
      <c r="S4262">
        <v>15</v>
      </c>
      <c r="T4262">
        <v>172</v>
      </c>
      <c r="U4262">
        <v>0</v>
      </c>
      <c r="V4262">
        <v>0</v>
      </c>
      <c r="W4262">
        <v>0</v>
      </c>
      <c r="X4262">
        <v>49.109462084488008</v>
      </c>
      <c r="Y4262">
        <v>24.522497932528434</v>
      </c>
      <c r="Z4262">
        <v>9.8103480698500611</v>
      </c>
      <c r="AA4262">
        <v>70.620436049335126</v>
      </c>
      <c r="AB4262">
        <v>39.925821642418022</v>
      </c>
      <c r="AC4262">
        <v>0</v>
      </c>
      <c r="AD4262">
        <v>0</v>
      </c>
      <c r="AE4262">
        <v>193.98856577861963</v>
      </c>
    </row>
    <row r="4263" spans="1:31" x14ac:dyDescent="0.3">
      <c r="A4263">
        <v>2582726</v>
      </c>
      <c r="B4263">
        <v>1</v>
      </c>
      <c r="C4263" t="s">
        <v>80</v>
      </c>
      <c r="D4263" t="s">
        <v>93</v>
      </c>
      <c r="E4263" t="s">
        <v>184</v>
      </c>
      <c r="F4263" t="s">
        <v>12183</v>
      </c>
      <c r="G4263" t="s">
        <v>149</v>
      </c>
      <c r="H4263" t="s">
        <v>135</v>
      </c>
      <c r="I4263" t="s">
        <v>136</v>
      </c>
      <c r="J4263" t="s">
        <v>137</v>
      </c>
      <c r="K4263" t="s">
        <v>138</v>
      </c>
      <c r="L4263" t="s">
        <v>12184</v>
      </c>
      <c r="M4263" t="s">
        <v>12185</v>
      </c>
      <c r="N4263">
        <v>2.9422222219999998</v>
      </c>
      <c r="O4263">
        <v>0</v>
      </c>
      <c r="P4263">
        <v>0</v>
      </c>
      <c r="Q4263">
        <v>0</v>
      </c>
      <c r="R4263">
        <v>21</v>
      </c>
      <c r="S4263">
        <v>0</v>
      </c>
      <c r="T4263">
        <v>6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145.92065305400868</v>
      </c>
      <c r="AA4263">
        <v>0</v>
      </c>
      <c r="AB4263">
        <v>45.893875699136601</v>
      </c>
      <c r="AC4263">
        <v>0</v>
      </c>
      <c r="AD4263">
        <v>0</v>
      </c>
      <c r="AE4263">
        <v>191.81452875314528</v>
      </c>
    </row>
    <row r="4264" spans="1:31" x14ac:dyDescent="0.3">
      <c r="A4264">
        <v>2582672</v>
      </c>
      <c r="B4264">
        <v>1</v>
      </c>
      <c r="C4264" t="s">
        <v>80</v>
      </c>
      <c r="D4264" t="s">
        <v>100</v>
      </c>
      <c r="E4264" t="s">
        <v>141</v>
      </c>
      <c r="F4264" t="s">
        <v>7126</v>
      </c>
      <c r="G4264" t="s">
        <v>134</v>
      </c>
      <c r="H4264" t="s">
        <v>135</v>
      </c>
      <c r="I4264" t="s">
        <v>136</v>
      </c>
      <c r="J4264" t="s">
        <v>137</v>
      </c>
      <c r="K4264" t="s">
        <v>138</v>
      </c>
      <c r="L4264" t="s">
        <v>12186</v>
      </c>
      <c r="M4264" t="s">
        <v>12187</v>
      </c>
      <c r="N4264">
        <v>0.13166666599999999</v>
      </c>
      <c r="O4264">
        <v>6</v>
      </c>
      <c r="P4264">
        <v>1068</v>
      </c>
      <c r="Q4264">
        <v>25</v>
      </c>
      <c r="R4264">
        <v>384</v>
      </c>
      <c r="S4264">
        <v>12</v>
      </c>
      <c r="T4264">
        <v>211</v>
      </c>
      <c r="U4264">
        <v>3</v>
      </c>
      <c r="V4264">
        <v>0</v>
      </c>
      <c r="W4264">
        <v>0.54041141302494011</v>
      </c>
      <c r="X4264">
        <v>28.489389768334298</v>
      </c>
      <c r="Y4264">
        <v>1.9923328378326217</v>
      </c>
      <c r="Z4264">
        <v>16.59861327851371</v>
      </c>
      <c r="AA4264">
        <v>14.157032420253531</v>
      </c>
      <c r="AB4264">
        <v>29.449001252640883</v>
      </c>
      <c r="AC4264">
        <v>51.445686684644244</v>
      </c>
      <c r="AD4264">
        <v>0</v>
      </c>
      <c r="AE4264">
        <v>142.67246765524422</v>
      </c>
    </row>
    <row r="4265" spans="1:31" x14ac:dyDescent="0.3">
      <c r="A4265">
        <v>2583004</v>
      </c>
      <c r="B4265">
        <v>1</v>
      </c>
      <c r="C4265" t="s">
        <v>80</v>
      </c>
      <c r="D4265" t="s">
        <v>105</v>
      </c>
      <c r="E4265" t="s">
        <v>141</v>
      </c>
      <c r="F4265" t="s">
        <v>12188</v>
      </c>
      <c r="G4265" t="s">
        <v>318</v>
      </c>
      <c r="H4265" t="s">
        <v>135</v>
      </c>
      <c r="I4265" t="s">
        <v>136</v>
      </c>
      <c r="J4265" t="s">
        <v>137</v>
      </c>
      <c r="K4265" t="s">
        <v>138</v>
      </c>
      <c r="L4265" t="s">
        <v>12189</v>
      </c>
      <c r="M4265" t="s">
        <v>12190</v>
      </c>
      <c r="N4265">
        <v>0.53888888800000001</v>
      </c>
      <c r="O4265">
        <v>0</v>
      </c>
      <c r="P4265">
        <v>2293</v>
      </c>
      <c r="Q4265">
        <v>0</v>
      </c>
      <c r="R4265">
        <v>0</v>
      </c>
      <c r="S4265">
        <v>0</v>
      </c>
      <c r="T4265">
        <v>139</v>
      </c>
      <c r="U4265">
        <v>0</v>
      </c>
      <c r="V4265">
        <v>0</v>
      </c>
      <c r="W4265">
        <v>0</v>
      </c>
      <c r="X4265">
        <v>360.72404547895968</v>
      </c>
      <c r="Y4265">
        <v>0</v>
      </c>
      <c r="Z4265">
        <v>0</v>
      </c>
      <c r="AA4265">
        <v>0</v>
      </c>
      <c r="AB4265">
        <v>175.19268508589161</v>
      </c>
      <c r="AC4265">
        <v>0</v>
      </c>
      <c r="AD4265">
        <v>0</v>
      </c>
      <c r="AE4265">
        <v>535.91673056485126</v>
      </c>
    </row>
    <row r="4266" spans="1:31" x14ac:dyDescent="0.3">
      <c r="A4266">
        <v>2582712</v>
      </c>
      <c r="B4266">
        <v>1</v>
      </c>
      <c r="C4266" t="s">
        <v>80</v>
      </c>
      <c r="D4266" t="s">
        <v>98</v>
      </c>
      <c r="E4266" t="s">
        <v>166</v>
      </c>
      <c r="F4266" t="s">
        <v>12191</v>
      </c>
      <c r="G4266" t="s">
        <v>168</v>
      </c>
      <c r="H4266" t="s">
        <v>157</v>
      </c>
      <c r="I4266" t="s">
        <v>136</v>
      </c>
      <c r="J4266" t="s">
        <v>137</v>
      </c>
      <c r="K4266" t="s">
        <v>138</v>
      </c>
      <c r="L4266" t="s">
        <v>12192</v>
      </c>
      <c r="M4266" t="s">
        <v>12193</v>
      </c>
      <c r="N4266">
        <v>6.4066666659999996</v>
      </c>
      <c r="O4266">
        <v>0</v>
      </c>
      <c r="P4266">
        <v>0</v>
      </c>
      <c r="Q4266">
        <v>0</v>
      </c>
      <c r="R4266">
        <v>7</v>
      </c>
      <c r="S4266">
        <v>0</v>
      </c>
      <c r="T4266">
        <v>1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105.76877799707589</v>
      </c>
      <c r="AA4266">
        <v>0</v>
      </c>
      <c r="AB4266">
        <v>25.016169324397357</v>
      </c>
      <c r="AC4266">
        <v>0</v>
      </c>
      <c r="AD4266">
        <v>0</v>
      </c>
      <c r="AE4266">
        <v>130.78494732147325</v>
      </c>
    </row>
    <row r="4267" spans="1:31" x14ac:dyDescent="0.3">
      <c r="A4267">
        <v>2582795</v>
      </c>
      <c r="B4267">
        <v>1</v>
      </c>
      <c r="C4267" t="s">
        <v>80</v>
      </c>
      <c r="D4267" t="s">
        <v>106</v>
      </c>
      <c r="E4267" t="s">
        <v>166</v>
      </c>
      <c r="F4267" t="s">
        <v>12194</v>
      </c>
      <c r="G4267" t="s">
        <v>198</v>
      </c>
      <c r="H4267" t="s">
        <v>157</v>
      </c>
      <c r="I4267" t="s">
        <v>136</v>
      </c>
      <c r="J4267" t="s">
        <v>137</v>
      </c>
      <c r="K4267" t="s">
        <v>138</v>
      </c>
      <c r="L4267" t="s">
        <v>12195</v>
      </c>
      <c r="M4267" t="s">
        <v>12196</v>
      </c>
      <c r="N4267">
        <v>2.52</v>
      </c>
      <c r="O4267">
        <v>0</v>
      </c>
      <c r="P4267">
        <v>10</v>
      </c>
      <c r="Q4267">
        <v>0</v>
      </c>
      <c r="R4267">
        <v>0</v>
      </c>
      <c r="S4267">
        <v>0</v>
      </c>
      <c r="T4267">
        <v>1</v>
      </c>
      <c r="U4267">
        <v>0</v>
      </c>
      <c r="V4267">
        <v>0</v>
      </c>
      <c r="W4267">
        <v>0</v>
      </c>
      <c r="X4267">
        <v>9.2096246594328299</v>
      </c>
      <c r="Y4267">
        <v>0</v>
      </c>
      <c r="Z4267">
        <v>0</v>
      </c>
      <c r="AA4267">
        <v>0</v>
      </c>
      <c r="AB4267">
        <v>1.2270164996413366</v>
      </c>
      <c r="AC4267">
        <v>0</v>
      </c>
      <c r="AD4267">
        <v>0</v>
      </c>
      <c r="AE4267">
        <v>10.436641159074167</v>
      </c>
    </row>
    <row r="4268" spans="1:31" x14ac:dyDescent="0.3">
      <c r="A4268">
        <v>2582463</v>
      </c>
      <c r="B4268">
        <v>1</v>
      </c>
      <c r="C4268" t="s">
        <v>80</v>
      </c>
      <c r="D4268" t="s">
        <v>99</v>
      </c>
      <c r="E4268" t="s">
        <v>166</v>
      </c>
      <c r="F4268" t="s">
        <v>12197</v>
      </c>
      <c r="G4268" t="s">
        <v>198</v>
      </c>
      <c r="H4268" t="s">
        <v>157</v>
      </c>
      <c r="I4268" t="s">
        <v>136</v>
      </c>
      <c r="J4268" t="s">
        <v>137</v>
      </c>
      <c r="K4268" t="s">
        <v>138</v>
      </c>
      <c r="L4268" t="s">
        <v>12198</v>
      </c>
      <c r="M4268" t="s">
        <v>12199</v>
      </c>
      <c r="N4268">
        <v>2.4619444439999998</v>
      </c>
      <c r="O4268">
        <v>0</v>
      </c>
      <c r="P4268">
        <v>1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0.46789398725010667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0.46789398725010667</v>
      </c>
    </row>
    <row r="4269" spans="1:31" x14ac:dyDescent="0.3">
      <c r="A4269">
        <v>2582509</v>
      </c>
      <c r="B4269">
        <v>1</v>
      </c>
      <c r="C4269" t="s">
        <v>81</v>
      </c>
      <c r="D4269" t="s">
        <v>123</v>
      </c>
      <c r="E4269" t="s">
        <v>184</v>
      </c>
      <c r="F4269" t="s">
        <v>12200</v>
      </c>
      <c r="G4269" t="s">
        <v>301</v>
      </c>
      <c r="H4269" t="s">
        <v>135</v>
      </c>
      <c r="I4269" t="s">
        <v>136</v>
      </c>
      <c r="J4269" t="s">
        <v>137</v>
      </c>
      <c r="K4269" t="s">
        <v>144</v>
      </c>
      <c r="L4269" t="s">
        <v>12201</v>
      </c>
      <c r="M4269" t="s">
        <v>12202</v>
      </c>
      <c r="N4269">
        <v>6.3088888880000003</v>
      </c>
      <c r="O4269">
        <v>0</v>
      </c>
      <c r="P4269">
        <v>1</v>
      </c>
      <c r="Q4269">
        <v>0</v>
      </c>
      <c r="R4269">
        <v>9</v>
      </c>
      <c r="S4269">
        <v>0</v>
      </c>
      <c r="T4269">
        <v>2</v>
      </c>
      <c r="U4269">
        <v>0</v>
      </c>
      <c r="V4269">
        <v>0</v>
      </c>
      <c r="W4269">
        <v>0</v>
      </c>
      <c r="X4269">
        <v>4.0110096656614243</v>
      </c>
      <c r="Y4269">
        <v>0</v>
      </c>
      <c r="Z4269">
        <v>122.77982945728449</v>
      </c>
      <c r="AA4269">
        <v>0</v>
      </c>
      <c r="AB4269">
        <v>7.6205503325202013</v>
      </c>
      <c r="AC4269">
        <v>0</v>
      </c>
      <c r="AD4269">
        <v>0</v>
      </c>
      <c r="AE4269">
        <v>134.41138945546612</v>
      </c>
    </row>
    <row r="4270" spans="1:31" x14ac:dyDescent="0.3">
      <c r="A4270">
        <v>2583196</v>
      </c>
      <c r="B4270">
        <v>1</v>
      </c>
      <c r="C4270" t="s">
        <v>81</v>
      </c>
      <c r="D4270" t="s">
        <v>124</v>
      </c>
      <c r="E4270" t="s">
        <v>155</v>
      </c>
      <c r="F4270" t="s">
        <v>12203</v>
      </c>
      <c r="G4270" t="s">
        <v>206</v>
      </c>
      <c r="H4270" t="s">
        <v>157</v>
      </c>
      <c r="I4270" t="s">
        <v>136</v>
      </c>
      <c r="J4270" t="s">
        <v>137</v>
      </c>
      <c r="K4270" t="s">
        <v>138</v>
      </c>
      <c r="L4270" t="s">
        <v>12204</v>
      </c>
      <c r="M4270" t="s">
        <v>12205</v>
      </c>
      <c r="N4270">
        <v>3.906666666</v>
      </c>
      <c r="O4270">
        <v>0</v>
      </c>
      <c r="P4270">
        <v>162</v>
      </c>
      <c r="Q4270">
        <v>0</v>
      </c>
      <c r="R4270">
        <v>1</v>
      </c>
      <c r="S4270">
        <v>0</v>
      </c>
      <c r="T4270">
        <v>5</v>
      </c>
      <c r="U4270">
        <v>0</v>
      </c>
      <c r="V4270">
        <v>0</v>
      </c>
      <c r="W4270">
        <v>0</v>
      </c>
      <c r="X4270">
        <v>82.710942158219339</v>
      </c>
      <c r="Y4270">
        <v>0</v>
      </c>
      <c r="Z4270">
        <v>0</v>
      </c>
      <c r="AA4270">
        <v>0</v>
      </c>
      <c r="AB4270">
        <v>2.3901656421649076</v>
      </c>
      <c r="AC4270">
        <v>0</v>
      </c>
      <c r="AD4270">
        <v>0</v>
      </c>
      <c r="AE4270">
        <v>85.101107800384241</v>
      </c>
    </row>
    <row r="4271" spans="1:31" x14ac:dyDescent="0.3">
      <c r="A4271">
        <v>2582649</v>
      </c>
      <c r="B4271">
        <v>1</v>
      </c>
      <c r="C4271" t="s">
        <v>80</v>
      </c>
      <c r="D4271" t="s">
        <v>83</v>
      </c>
      <c r="E4271" t="s">
        <v>166</v>
      </c>
      <c r="F4271" t="s">
        <v>12206</v>
      </c>
      <c r="G4271" t="s">
        <v>311</v>
      </c>
      <c r="H4271" t="s">
        <v>157</v>
      </c>
      <c r="I4271" t="s">
        <v>136</v>
      </c>
      <c r="J4271" t="s">
        <v>3</v>
      </c>
      <c r="K4271" t="s">
        <v>138</v>
      </c>
      <c r="L4271" t="s">
        <v>12207</v>
      </c>
      <c r="M4271" t="s">
        <v>12208</v>
      </c>
      <c r="N4271">
        <v>3.1547222220000002</v>
      </c>
      <c r="O4271">
        <v>0</v>
      </c>
      <c r="P4271">
        <v>4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2.962996527884155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2.962996527884155</v>
      </c>
    </row>
    <row r="4272" spans="1:31" x14ac:dyDescent="0.3">
      <c r="A4272">
        <v>2583133</v>
      </c>
      <c r="B4272">
        <v>1</v>
      </c>
      <c r="C4272" t="s">
        <v>80</v>
      </c>
      <c r="D4272" t="s">
        <v>97</v>
      </c>
      <c r="E4272" t="s">
        <v>166</v>
      </c>
      <c r="F4272" t="s">
        <v>12209</v>
      </c>
      <c r="G4272" t="s">
        <v>181</v>
      </c>
      <c r="H4272" t="s">
        <v>157</v>
      </c>
      <c r="I4272" t="s">
        <v>136</v>
      </c>
      <c r="J4272" t="s">
        <v>137</v>
      </c>
      <c r="K4272" t="s">
        <v>138</v>
      </c>
      <c r="L4272" t="s">
        <v>12210</v>
      </c>
      <c r="M4272" t="s">
        <v>12211</v>
      </c>
      <c r="N4272">
        <v>2.3880555550000002</v>
      </c>
      <c r="O4272">
        <v>0</v>
      </c>
      <c r="P4272">
        <v>2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0.73695810467208345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0.73695810467208345</v>
      </c>
    </row>
    <row r="4273" spans="1:31" x14ac:dyDescent="0.3">
      <c r="A4273">
        <v>2582778</v>
      </c>
      <c r="B4273">
        <v>1</v>
      </c>
      <c r="C4273" t="s">
        <v>80</v>
      </c>
      <c r="D4273" t="s">
        <v>97</v>
      </c>
      <c r="E4273" t="s">
        <v>171</v>
      </c>
      <c r="F4273" t="s">
        <v>12212</v>
      </c>
      <c r="G4273" t="s">
        <v>311</v>
      </c>
      <c r="H4273" t="s">
        <v>157</v>
      </c>
      <c r="I4273" t="s">
        <v>136</v>
      </c>
      <c r="J4273" t="s">
        <v>3</v>
      </c>
      <c r="K4273" t="s">
        <v>138</v>
      </c>
      <c r="L4273" t="s">
        <v>12213</v>
      </c>
      <c r="M4273" t="s">
        <v>12214</v>
      </c>
      <c r="N4273">
        <v>3.267222222</v>
      </c>
      <c r="O4273">
        <v>0</v>
      </c>
      <c r="P4273">
        <v>3</v>
      </c>
      <c r="Q4273">
        <v>0</v>
      </c>
      <c r="R4273">
        <v>7</v>
      </c>
      <c r="S4273">
        <v>0</v>
      </c>
      <c r="T4273">
        <v>2</v>
      </c>
      <c r="U4273">
        <v>0</v>
      </c>
      <c r="V4273">
        <v>0</v>
      </c>
      <c r="W4273">
        <v>0</v>
      </c>
      <c r="X4273">
        <v>1.7636967617956103</v>
      </c>
      <c r="Y4273">
        <v>0</v>
      </c>
      <c r="Z4273">
        <v>0.13705048815967166</v>
      </c>
      <c r="AA4273">
        <v>0</v>
      </c>
      <c r="AB4273">
        <v>5.4929331995430752</v>
      </c>
      <c r="AC4273">
        <v>0</v>
      </c>
      <c r="AD4273">
        <v>0</v>
      </c>
      <c r="AE4273">
        <v>7.3936804494983575</v>
      </c>
    </row>
    <row r="4274" spans="1:31" x14ac:dyDescent="0.3">
      <c r="A4274">
        <v>2582466</v>
      </c>
      <c r="B4274">
        <v>1</v>
      </c>
      <c r="C4274" t="s">
        <v>80</v>
      </c>
      <c r="D4274" t="s">
        <v>82</v>
      </c>
      <c r="E4274" t="s">
        <v>155</v>
      </c>
      <c r="F4274" t="s">
        <v>12215</v>
      </c>
      <c r="G4274" t="s">
        <v>202</v>
      </c>
      <c r="H4274" t="s">
        <v>157</v>
      </c>
      <c r="I4274" t="s">
        <v>136</v>
      </c>
      <c r="J4274" t="s">
        <v>137</v>
      </c>
      <c r="K4274" t="s">
        <v>138</v>
      </c>
      <c r="L4274" t="s">
        <v>12216</v>
      </c>
      <c r="M4274" t="s">
        <v>12217</v>
      </c>
      <c r="N4274">
        <v>0.68666666600000004</v>
      </c>
      <c r="O4274">
        <v>0</v>
      </c>
      <c r="P4274">
        <v>408</v>
      </c>
      <c r="Q4274">
        <v>0</v>
      </c>
      <c r="R4274">
        <v>0</v>
      </c>
      <c r="S4274">
        <v>0</v>
      </c>
      <c r="T4274">
        <v>30</v>
      </c>
      <c r="U4274">
        <v>0</v>
      </c>
      <c r="V4274">
        <v>0</v>
      </c>
      <c r="W4274">
        <v>0</v>
      </c>
      <c r="X4274">
        <v>51.986182423701599</v>
      </c>
      <c r="Y4274">
        <v>0</v>
      </c>
      <c r="Z4274">
        <v>0</v>
      </c>
      <c r="AA4274">
        <v>0</v>
      </c>
      <c r="AB4274">
        <v>10.871128011585423</v>
      </c>
      <c r="AC4274">
        <v>0</v>
      </c>
      <c r="AD4274">
        <v>0</v>
      </c>
      <c r="AE4274">
        <v>62.857310435287019</v>
      </c>
    </row>
    <row r="4275" spans="1:31" x14ac:dyDescent="0.3">
      <c r="A4275">
        <v>2582964</v>
      </c>
      <c r="B4275">
        <v>1</v>
      </c>
      <c r="C4275" t="s">
        <v>81</v>
      </c>
      <c r="D4275" t="s">
        <v>128</v>
      </c>
      <c r="E4275" t="s">
        <v>171</v>
      </c>
      <c r="F4275" t="s">
        <v>12218</v>
      </c>
      <c r="G4275" t="s">
        <v>190</v>
      </c>
      <c r="H4275" t="s">
        <v>157</v>
      </c>
      <c r="I4275" t="s">
        <v>136</v>
      </c>
      <c r="J4275" t="s">
        <v>137</v>
      </c>
      <c r="K4275" t="s">
        <v>138</v>
      </c>
      <c r="L4275" t="s">
        <v>12219</v>
      </c>
      <c r="M4275" t="s">
        <v>12220</v>
      </c>
      <c r="N4275">
        <v>4.1291666659999997</v>
      </c>
      <c r="O4275">
        <v>0</v>
      </c>
      <c r="P4275">
        <v>17</v>
      </c>
      <c r="Q4275">
        <v>0</v>
      </c>
      <c r="R4275">
        <v>3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10.313642377343532</v>
      </c>
      <c r="Y4275">
        <v>0</v>
      </c>
      <c r="Z4275">
        <v>20.729403247895565</v>
      </c>
      <c r="AA4275">
        <v>0</v>
      </c>
      <c r="AB4275">
        <v>0</v>
      </c>
      <c r="AC4275">
        <v>0</v>
      </c>
      <c r="AD4275">
        <v>0</v>
      </c>
      <c r="AE4275">
        <v>31.043045625239095</v>
      </c>
    </row>
    <row r="4276" spans="1:31" x14ac:dyDescent="0.3">
      <c r="A4276">
        <v>2582443</v>
      </c>
      <c r="B4276">
        <v>1</v>
      </c>
      <c r="C4276" t="s">
        <v>80</v>
      </c>
      <c r="D4276" t="s">
        <v>100</v>
      </c>
      <c r="E4276" t="s">
        <v>184</v>
      </c>
      <c r="F4276" t="s">
        <v>12221</v>
      </c>
      <c r="G4276" t="s">
        <v>149</v>
      </c>
      <c r="H4276" t="s">
        <v>135</v>
      </c>
      <c r="I4276" t="s">
        <v>136</v>
      </c>
      <c r="J4276" t="s">
        <v>137</v>
      </c>
      <c r="K4276" t="s">
        <v>138</v>
      </c>
      <c r="L4276" t="s">
        <v>12222</v>
      </c>
      <c r="M4276" t="s">
        <v>12223</v>
      </c>
      <c r="N4276">
        <v>2.2711111110000002</v>
      </c>
      <c r="O4276">
        <v>0</v>
      </c>
      <c r="P4276">
        <v>75</v>
      </c>
      <c r="Q4276">
        <v>0</v>
      </c>
      <c r="R4276">
        <v>21</v>
      </c>
      <c r="S4276">
        <v>0</v>
      </c>
      <c r="T4276">
        <v>18</v>
      </c>
      <c r="U4276">
        <v>0</v>
      </c>
      <c r="V4276">
        <v>0</v>
      </c>
      <c r="W4276">
        <v>0</v>
      </c>
      <c r="X4276">
        <v>85.907906082797922</v>
      </c>
      <c r="Y4276">
        <v>0</v>
      </c>
      <c r="Z4276">
        <v>29.742105351821412</v>
      </c>
      <c r="AA4276">
        <v>0</v>
      </c>
      <c r="AB4276">
        <v>18.428369719116223</v>
      </c>
      <c r="AC4276">
        <v>0</v>
      </c>
      <c r="AD4276">
        <v>0</v>
      </c>
      <c r="AE4276">
        <v>134.07838115373556</v>
      </c>
    </row>
    <row r="4277" spans="1:31" x14ac:dyDescent="0.3">
      <c r="A4277">
        <v>2582380</v>
      </c>
      <c r="B4277">
        <v>1</v>
      </c>
      <c r="C4277" t="s">
        <v>80</v>
      </c>
      <c r="D4277" t="s">
        <v>101</v>
      </c>
      <c r="E4277" t="s">
        <v>171</v>
      </c>
      <c r="F4277" t="s">
        <v>12224</v>
      </c>
      <c r="G4277" t="s">
        <v>202</v>
      </c>
      <c r="H4277" t="s">
        <v>157</v>
      </c>
      <c r="I4277" t="s">
        <v>136</v>
      </c>
      <c r="J4277" t="s">
        <v>137</v>
      </c>
      <c r="K4277" t="s">
        <v>138</v>
      </c>
      <c r="L4277" t="s">
        <v>12225</v>
      </c>
      <c r="M4277" t="s">
        <v>12226</v>
      </c>
      <c r="N4277">
        <v>0.582777777</v>
      </c>
      <c r="O4277">
        <v>0</v>
      </c>
      <c r="P4277">
        <v>80</v>
      </c>
      <c r="Q4277">
        <v>0</v>
      </c>
      <c r="R4277">
        <v>2</v>
      </c>
      <c r="S4277">
        <v>0</v>
      </c>
      <c r="T4277">
        <v>7</v>
      </c>
      <c r="U4277">
        <v>0</v>
      </c>
      <c r="V4277">
        <v>0</v>
      </c>
      <c r="W4277">
        <v>0</v>
      </c>
      <c r="X4277">
        <v>7.171048225079999</v>
      </c>
      <c r="Y4277">
        <v>0</v>
      </c>
      <c r="Z4277">
        <v>0.81780465624023657</v>
      </c>
      <c r="AA4277">
        <v>0</v>
      </c>
      <c r="AB4277">
        <v>5.5210917660723364</v>
      </c>
      <c r="AC4277">
        <v>0</v>
      </c>
      <c r="AD4277">
        <v>0</v>
      </c>
      <c r="AE4277">
        <v>13.509944647392572</v>
      </c>
    </row>
    <row r="4278" spans="1:31" x14ac:dyDescent="0.3">
      <c r="A4278">
        <v>2583170</v>
      </c>
      <c r="B4278">
        <v>1</v>
      </c>
      <c r="C4278" t="s">
        <v>81</v>
      </c>
      <c r="D4278" t="s">
        <v>127</v>
      </c>
      <c r="E4278" t="s">
        <v>155</v>
      </c>
      <c r="F4278" t="s">
        <v>12227</v>
      </c>
      <c r="G4278" t="s">
        <v>206</v>
      </c>
      <c r="H4278" t="s">
        <v>157</v>
      </c>
      <c r="I4278" t="s">
        <v>136</v>
      </c>
      <c r="J4278" t="s">
        <v>137</v>
      </c>
      <c r="K4278" t="s">
        <v>138</v>
      </c>
      <c r="L4278" t="s">
        <v>12228</v>
      </c>
      <c r="M4278" t="s">
        <v>12229</v>
      </c>
      <c r="N4278">
        <v>2.239166666</v>
      </c>
      <c r="O4278">
        <v>0</v>
      </c>
      <c r="P4278">
        <v>178</v>
      </c>
      <c r="Q4278">
        <v>0</v>
      </c>
      <c r="R4278">
        <v>23</v>
      </c>
      <c r="S4278">
        <v>0</v>
      </c>
      <c r="T4278">
        <v>23</v>
      </c>
      <c r="U4278">
        <v>0</v>
      </c>
      <c r="V4278">
        <v>0</v>
      </c>
      <c r="W4278">
        <v>0</v>
      </c>
      <c r="X4278">
        <v>86.38927033686862</v>
      </c>
      <c r="Y4278">
        <v>0</v>
      </c>
      <c r="Z4278">
        <v>32.283132341028804</v>
      </c>
      <c r="AA4278">
        <v>0</v>
      </c>
      <c r="AB4278">
        <v>14.363607225868547</v>
      </c>
      <c r="AC4278">
        <v>0</v>
      </c>
      <c r="AD4278">
        <v>0</v>
      </c>
      <c r="AE4278">
        <v>133.03600990376597</v>
      </c>
    </row>
    <row r="4279" spans="1:31" x14ac:dyDescent="0.3">
      <c r="A4279">
        <v>2582529</v>
      </c>
      <c r="B4279">
        <v>1</v>
      </c>
      <c r="C4279" t="s">
        <v>80</v>
      </c>
      <c r="D4279" t="s">
        <v>82</v>
      </c>
      <c r="E4279" t="s">
        <v>155</v>
      </c>
      <c r="F4279" t="s">
        <v>12230</v>
      </c>
      <c r="G4279" t="s">
        <v>194</v>
      </c>
      <c r="H4279" t="s">
        <v>157</v>
      </c>
      <c r="I4279" t="s">
        <v>136</v>
      </c>
      <c r="J4279" t="s">
        <v>137</v>
      </c>
      <c r="K4279" t="s">
        <v>144</v>
      </c>
      <c r="L4279" t="s">
        <v>12231</v>
      </c>
      <c r="M4279" t="s">
        <v>12232</v>
      </c>
      <c r="N4279">
        <v>2.290277777</v>
      </c>
      <c r="O4279">
        <v>0</v>
      </c>
      <c r="P4279">
        <v>546</v>
      </c>
      <c r="Q4279">
        <v>0</v>
      </c>
      <c r="R4279">
        <v>0</v>
      </c>
      <c r="S4279">
        <v>0</v>
      </c>
      <c r="T4279">
        <v>115</v>
      </c>
      <c r="U4279">
        <v>0</v>
      </c>
      <c r="V4279">
        <v>0</v>
      </c>
      <c r="W4279">
        <v>0</v>
      </c>
      <c r="X4279">
        <v>376.78352146314376</v>
      </c>
      <c r="Y4279">
        <v>0</v>
      </c>
      <c r="Z4279">
        <v>0</v>
      </c>
      <c r="AA4279">
        <v>0</v>
      </c>
      <c r="AB4279">
        <v>1020.3899715355384</v>
      </c>
      <c r="AC4279">
        <v>0</v>
      </c>
      <c r="AD4279">
        <v>0</v>
      </c>
      <c r="AE4279">
        <v>1397.1734929986821</v>
      </c>
    </row>
    <row r="4280" spans="1:31" x14ac:dyDescent="0.3">
      <c r="A4280">
        <v>2582552</v>
      </c>
      <c r="B4280">
        <v>1</v>
      </c>
      <c r="C4280" t="s">
        <v>81</v>
      </c>
      <c r="D4280" t="s">
        <v>127</v>
      </c>
      <c r="E4280" t="s">
        <v>171</v>
      </c>
      <c r="F4280" t="s">
        <v>12233</v>
      </c>
      <c r="G4280" t="s">
        <v>190</v>
      </c>
      <c r="H4280" t="s">
        <v>157</v>
      </c>
      <c r="I4280" t="s">
        <v>136</v>
      </c>
      <c r="J4280" t="s">
        <v>137</v>
      </c>
      <c r="K4280" t="s">
        <v>138</v>
      </c>
      <c r="L4280" t="s">
        <v>12234</v>
      </c>
      <c r="M4280" t="s">
        <v>12235</v>
      </c>
      <c r="N4280">
        <v>5.1002777769999996</v>
      </c>
      <c r="O4280">
        <v>0</v>
      </c>
      <c r="P4280">
        <v>55</v>
      </c>
      <c r="Q4280">
        <v>0</v>
      </c>
      <c r="R4280">
        <v>1</v>
      </c>
      <c r="S4280">
        <v>0</v>
      </c>
      <c r="T4280">
        <v>2</v>
      </c>
      <c r="U4280">
        <v>0</v>
      </c>
      <c r="V4280">
        <v>0</v>
      </c>
      <c r="W4280">
        <v>0</v>
      </c>
      <c r="X4280">
        <v>70.189506026866198</v>
      </c>
      <c r="Y4280">
        <v>0</v>
      </c>
      <c r="Z4280">
        <v>14.392814659533338</v>
      </c>
      <c r="AA4280">
        <v>0</v>
      </c>
      <c r="AB4280">
        <v>47.97454485208813</v>
      </c>
      <c r="AC4280">
        <v>0</v>
      </c>
      <c r="AD4280">
        <v>0</v>
      </c>
      <c r="AE4280">
        <v>132.55686553848767</v>
      </c>
    </row>
    <row r="4281" spans="1:31" x14ac:dyDescent="0.3">
      <c r="A4281">
        <v>2582692</v>
      </c>
      <c r="B4281">
        <v>1</v>
      </c>
      <c r="C4281" t="s">
        <v>81</v>
      </c>
      <c r="D4281" t="s">
        <v>116</v>
      </c>
      <c r="E4281" t="s">
        <v>147</v>
      </c>
      <c r="F4281" t="s">
        <v>11900</v>
      </c>
      <c r="G4281" t="s">
        <v>134</v>
      </c>
      <c r="H4281" t="s">
        <v>135</v>
      </c>
      <c r="I4281" t="s">
        <v>136</v>
      </c>
      <c r="J4281" t="s">
        <v>137</v>
      </c>
      <c r="K4281" t="s">
        <v>138</v>
      </c>
      <c r="L4281" t="s">
        <v>12236</v>
      </c>
      <c r="M4281" t="s">
        <v>12237</v>
      </c>
      <c r="N4281">
        <v>3.8902777770000001</v>
      </c>
      <c r="O4281">
        <v>1</v>
      </c>
      <c r="P4281">
        <v>1456</v>
      </c>
      <c r="Q4281">
        <v>1</v>
      </c>
      <c r="R4281">
        <v>79</v>
      </c>
      <c r="S4281">
        <v>4</v>
      </c>
      <c r="T4281">
        <v>225</v>
      </c>
      <c r="U4281">
        <v>0</v>
      </c>
      <c r="V4281">
        <v>0</v>
      </c>
      <c r="W4281">
        <v>0.7934858723999999</v>
      </c>
      <c r="X4281">
        <v>734.4568516209149</v>
      </c>
      <c r="Y4281">
        <v>16.485569948581176</v>
      </c>
      <c r="Z4281">
        <v>112.36174693616854</v>
      </c>
      <c r="AA4281">
        <v>275.39281945595013</v>
      </c>
      <c r="AB4281">
        <v>418.73716659523205</v>
      </c>
      <c r="AC4281">
        <v>0</v>
      </c>
      <c r="AD4281">
        <v>0</v>
      </c>
      <c r="AE4281">
        <v>1558.2276404292468</v>
      </c>
    </row>
    <row r="4282" spans="1:31" x14ac:dyDescent="0.3">
      <c r="A4282">
        <v>2583030</v>
      </c>
      <c r="B4282">
        <v>1</v>
      </c>
      <c r="C4282" t="s">
        <v>80</v>
      </c>
      <c r="D4282" t="s">
        <v>98</v>
      </c>
      <c r="E4282" t="s">
        <v>155</v>
      </c>
      <c r="F4282" t="s">
        <v>12238</v>
      </c>
      <c r="G4282" t="s">
        <v>202</v>
      </c>
      <c r="H4282" t="s">
        <v>157</v>
      </c>
      <c r="I4282" t="s">
        <v>136</v>
      </c>
      <c r="J4282" t="s">
        <v>137</v>
      </c>
      <c r="K4282" t="s">
        <v>138</v>
      </c>
      <c r="L4282" t="s">
        <v>12239</v>
      </c>
      <c r="M4282" t="s">
        <v>12240</v>
      </c>
      <c r="N4282">
        <v>0.93194444399999998</v>
      </c>
      <c r="O4282">
        <v>0</v>
      </c>
      <c r="P4282">
        <v>15</v>
      </c>
      <c r="Q4282">
        <v>0</v>
      </c>
      <c r="R4282">
        <v>33</v>
      </c>
      <c r="S4282">
        <v>0</v>
      </c>
      <c r="T4282">
        <v>10</v>
      </c>
      <c r="U4282">
        <v>0</v>
      </c>
      <c r="V4282">
        <v>0</v>
      </c>
      <c r="W4282">
        <v>0</v>
      </c>
      <c r="X4282">
        <v>5.0082504329515416</v>
      </c>
      <c r="Y4282">
        <v>0</v>
      </c>
      <c r="Z4282">
        <v>26.317400434449272</v>
      </c>
      <c r="AA4282">
        <v>0</v>
      </c>
      <c r="AB4282">
        <v>21.6431689710965</v>
      </c>
      <c r="AC4282">
        <v>0</v>
      </c>
      <c r="AD4282">
        <v>0</v>
      </c>
      <c r="AE4282">
        <v>52.968819838497311</v>
      </c>
    </row>
    <row r="4283" spans="1:31" x14ac:dyDescent="0.3">
      <c r="A4283">
        <v>2582738</v>
      </c>
      <c r="B4283">
        <v>1</v>
      </c>
      <c r="C4283" t="s">
        <v>81</v>
      </c>
      <c r="D4283" t="s">
        <v>118</v>
      </c>
      <c r="E4283" t="s">
        <v>147</v>
      </c>
      <c r="F4283" t="s">
        <v>12241</v>
      </c>
      <c r="G4283" t="s">
        <v>1218</v>
      </c>
      <c r="H4283" t="s">
        <v>135</v>
      </c>
      <c r="I4283" t="s">
        <v>136</v>
      </c>
      <c r="J4283" t="s">
        <v>137</v>
      </c>
      <c r="K4283" t="s">
        <v>138</v>
      </c>
      <c r="L4283" t="s">
        <v>12242</v>
      </c>
      <c r="M4283" t="s">
        <v>12243</v>
      </c>
      <c r="N4283">
        <v>1.1144444440000001</v>
      </c>
      <c r="O4283">
        <v>0</v>
      </c>
      <c r="P4283">
        <v>73</v>
      </c>
      <c r="Q4283">
        <v>32</v>
      </c>
      <c r="R4283">
        <v>41</v>
      </c>
      <c r="S4283">
        <v>0</v>
      </c>
      <c r="T4283">
        <v>8</v>
      </c>
      <c r="U4283">
        <v>0</v>
      </c>
      <c r="V4283">
        <v>1</v>
      </c>
      <c r="W4283">
        <v>0</v>
      </c>
      <c r="X4283">
        <v>18.681489663887991</v>
      </c>
      <c r="Y4283">
        <v>164.81675517565802</v>
      </c>
      <c r="Z4283">
        <v>122.31517561744324</v>
      </c>
      <c r="AA4283">
        <v>0</v>
      </c>
      <c r="AB4283">
        <v>8.6423595418105545</v>
      </c>
      <c r="AC4283">
        <v>0</v>
      </c>
      <c r="AD4283">
        <v>38.217160380000003</v>
      </c>
      <c r="AE4283">
        <v>352.67294037879981</v>
      </c>
    </row>
    <row r="4284" spans="1:31" x14ac:dyDescent="0.3">
      <c r="A4284">
        <v>2582861</v>
      </c>
      <c r="B4284">
        <v>1</v>
      </c>
      <c r="C4284" t="s">
        <v>80</v>
      </c>
      <c r="D4284" t="s">
        <v>105</v>
      </c>
      <c r="E4284" t="s">
        <v>132</v>
      </c>
      <c r="F4284" t="s">
        <v>11301</v>
      </c>
      <c r="G4284" t="s">
        <v>202</v>
      </c>
      <c r="H4284" t="s">
        <v>135</v>
      </c>
      <c r="I4284" t="s">
        <v>136</v>
      </c>
      <c r="J4284" t="s">
        <v>137</v>
      </c>
      <c r="K4284" t="s">
        <v>138</v>
      </c>
      <c r="L4284" t="s">
        <v>12244</v>
      </c>
      <c r="M4284" t="s">
        <v>12245</v>
      </c>
      <c r="N4284">
        <v>1.1472222219999999</v>
      </c>
      <c r="O4284">
        <v>0</v>
      </c>
      <c r="P4284">
        <v>3850</v>
      </c>
      <c r="Q4284">
        <v>0</v>
      </c>
      <c r="R4284">
        <v>0</v>
      </c>
      <c r="S4284">
        <v>1</v>
      </c>
      <c r="T4284">
        <v>281</v>
      </c>
      <c r="U4284">
        <v>0</v>
      </c>
      <c r="V4284">
        <v>1</v>
      </c>
      <c r="W4284">
        <v>0</v>
      </c>
      <c r="X4284">
        <v>1195.9475116954027</v>
      </c>
      <c r="Y4284">
        <v>0</v>
      </c>
      <c r="Z4284">
        <v>0</v>
      </c>
      <c r="AA4284">
        <v>20.620552641291333</v>
      </c>
      <c r="AB4284">
        <v>662.16946887884581</v>
      </c>
      <c r="AC4284">
        <v>0</v>
      </c>
      <c r="AD4284">
        <v>9.157814933568666</v>
      </c>
      <c r="AE4284">
        <v>1887.8953481491085</v>
      </c>
    </row>
    <row r="4285" spans="1:31" x14ac:dyDescent="0.3">
      <c r="A4285">
        <v>2582844</v>
      </c>
      <c r="B4285">
        <v>1</v>
      </c>
      <c r="C4285" t="s">
        <v>80</v>
      </c>
      <c r="D4285" t="s">
        <v>106</v>
      </c>
      <c r="E4285" t="s">
        <v>141</v>
      </c>
      <c r="F4285" t="s">
        <v>5305</v>
      </c>
      <c r="G4285" t="s">
        <v>134</v>
      </c>
      <c r="H4285" t="s">
        <v>135</v>
      </c>
      <c r="I4285" t="s">
        <v>136</v>
      </c>
      <c r="J4285" t="s">
        <v>137</v>
      </c>
      <c r="K4285" t="s">
        <v>138</v>
      </c>
      <c r="L4285" t="s">
        <v>12246</v>
      </c>
      <c r="M4285" t="s">
        <v>12247</v>
      </c>
      <c r="N4285">
        <v>6.8611111000000002E-2</v>
      </c>
      <c r="O4285">
        <v>1</v>
      </c>
      <c r="P4285">
        <v>4</v>
      </c>
      <c r="Q4285">
        <v>68</v>
      </c>
      <c r="R4285">
        <v>331</v>
      </c>
      <c r="S4285">
        <v>27</v>
      </c>
      <c r="T4285">
        <v>62</v>
      </c>
      <c r="U4285">
        <v>0</v>
      </c>
      <c r="V4285">
        <v>0</v>
      </c>
      <c r="W4285">
        <v>3.8186706915630003E-2</v>
      </c>
      <c r="X4285">
        <v>0.12526492900573166</v>
      </c>
      <c r="Y4285">
        <v>58.241376982204656</v>
      </c>
      <c r="Z4285">
        <v>84.794386072476968</v>
      </c>
      <c r="AA4285">
        <v>10.971246995886093</v>
      </c>
      <c r="AB4285">
        <v>18.953368621458527</v>
      </c>
      <c r="AC4285">
        <v>0</v>
      </c>
      <c r="AD4285">
        <v>0</v>
      </c>
      <c r="AE4285">
        <v>173.12383030794763</v>
      </c>
    </row>
    <row r="4286" spans="1:31" x14ac:dyDescent="0.3">
      <c r="A4286">
        <v>2583093</v>
      </c>
      <c r="B4286">
        <v>1</v>
      </c>
      <c r="C4286" t="s">
        <v>80</v>
      </c>
      <c r="D4286" t="s">
        <v>98</v>
      </c>
      <c r="E4286" t="s">
        <v>171</v>
      </c>
      <c r="F4286" t="s">
        <v>10680</v>
      </c>
      <c r="G4286" t="s">
        <v>190</v>
      </c>
      <c r="H4286" t="s">
        <v>157</v>
      </c>
      <c r="I4286" t="s">
        <v>136</v>
      </c>
      <c r="J4286" t="s">
        <v>137</v>
      </c>
      <c r="K4286" t="s">
        <v>138</v>
      </c>
      <c r="L4286" t="s">
        <v>12248</v>
      </c>
      <c r="M4286" t="s">
        <v>12249</v>
      </c>
      <c r="N4286">
        <v>0.60916666600000002</v>
      </c>
      <c r="O4286">
        <v>0</v>
      </c>
      <c r="P4286">
        <v>0</v>
      </c>
      <c r="Q4286">
        <v>0</v>
      </c>
      <c r="R4286">
        <v>14</v>
      </c>
      <c r="S4286">
        <v>0</v>
      </c>
      <c r="T4286">
        <v>5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65.336177730881531</v>
      </c>
      <c r="AA4286">
        <v>0</v>
      </c>
      <c r="AB4286">
        <v>9.1313982910662563</v>
      </c>
      <c r="AC4286">
        <v>0</v>
      </c>
      <c r="AD4286">
        <v>0</v>
      </c>
      <c r="AE4286">
        <v>74.467576021947792</v>
      </c>
    </row>
    <row r="4287" spans="1:31" x14ac:dyDescent="0.3">
      <c r="A4287">
        <v>2582406</v>
      </c>
      <c r="B4287">
        <v>1</v>
      </c>
      <c r="C4287" t="s">
        <v>80</v>
      </c>
      <c r="D4287" t="s">
        <v>93</v>
      </c>
      <c r="E4287" t="s">
        <v>155</v>
      </c>
      <c r="F4287" t="s">
        <v>12250</v>
      </c>
      <c r="G4287" t="s">
        <v>206</v>
      </c>
      <c r="H4287" t="s">
        <v>157</v>
      </c>
      <c r="I4287" t="s">
        <v>136</v>
      </c>
      <c r="J4287" t="s">
        <v>137</v>
      </c>
      <c r="K4287" t="s">
        <v>138</v>
      </c>
      <c r="L4287" t="s">
        <v>12251</v>
      </c>
      <c r="M4287" t="s">
        <v>12252</v>
      </c>
      <c r="N4287">
        <v>1.0061111110000001</v>
      </c>
      <c r="O4287">
        <v>0</v>
      </c>
      <c r="P4287">
        <v>9</v>
      </c>
      <c r="Q4287">
        <v>0</v>
      </c>
      <c r="R4287">
        <v>14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3.6323288592248</v>
      </c>
      <c r="Y4287">
        <v>0</v>
      </c>
      <c r="Z4287">
        <v>38.638116311413512</v>
      </c>
      <c r="AA4287">
        <v>0</v>
      </c>
      <c r="AB4287">
        <v>0</v>
      </c>
      <c r="AC4287">
        <v>0</v>
      </c>
      <c r="AD4287">
        <v>0</v>
      </c>
      <c r="AE4287">
        <v>42.270445170638311</v>
      </c>
    </row>
    <row r="4288" spans="1:31" x14ac:dyDescent="0.3">
      <c r="A4288">
        <v>2582446</v>
      </c>
      <c r="B4288">
        <v>1</v>
      </c>
      <c r="C4288" t="s">
        <v>81</v>
      </c>
      <c r="D4288" t="s">
        <v>122</v>
      </c>
      <c r="E4288" t="s">
        <v>141</v>
      </c>
      <c r="F4288" t="s">
        <v>1080</v>
      </c>
      <c r="G4288" t="s">
        <v>134</v>
      </c>
      <c r="H4288" t="s">
        <v>135</v>
      </c>
      <c r="I4288" t="s">
        <v>136</v>
      </c>
      <c r="J4288" t="s">
        <v>137</v>
      </c>
      <c r="K4288" t="s">
        <v>138</v>
      </c>
      <c r="L4288" t="s">
        <v>12253</v>
      </c>
      <c r="M4288" t="s">
        <v>12254</v>
      </c>
      <c r="N4288">
        <v>0.32888888799999999</v>
      </c>
      <c r="O4288">
        <v>15</v>
      </c>
      <c r="P4288">
        <v>866</v>
      </c>
      <c r="Q4288">
        <v>70</v>
      </c>
      <c r="R4288">
        <v>41</v>
      </c>
      <c r="S4288">
        <v>16</v>
      </c>
      <c r="T4288">
        <v>50</v>
      </c>
      <c r="U4288">
        <v>0</v>
      </c>
      <c r="V4288">
        <v>1</v>
      </c>
      <c r="W4288">
        <v>1.0389585193724802</v>
      </c>
      <c r="X4288">
        <v>29.866747749497428</v>
      </c>
      <c r="Y4288">
        <v>24.844287785448721</v>
      </c>
      <c r="Z4288">
        <v>4.8550839642399994</v>
      </c>
      <c r="AA4288">
        <v>13.998294084706847</v>
      </c>
      <c r="AB4288">
        <v>6.6119074285344031</v>
      </c>
      <c r="AC4288">
        <v>0</v>
      </c>
      <c r="AD4288">
        <v>0.96426575933856018</v>
      </c>
      <c r="AE4288">
        <v>82.179545291138439</v>
      </c>
    </row>
    <row r="4289" spans="1:31" x14ac:dyDescent="0.3">
      <c r="A4289">
        <v>2582612</v>
      </c>
      <c r="B4289">
        <v>1</v>
      </c>
      <c r="C4289" t="s">
        <v>81</v>
      </c>
      <c r="D4289" t="s">
        <v>113</v>
      </c>
      <c r="E4289" t="s">
        <v>184</v>
      </c>
      <c r="F4289" t="s">
        <v>12255</v>
      </c>
      <c r="G4289" t="s">
        <v>149</v>
      </c>
      <c r="H4289" t="s">
        <v>135</v>
      </c>
      <c r="I4289" t="s">
        <v>136</v>
      </c>
      <c r="J4289" t="s">
        <v>137</v>
      </c>
      <c r="K4289" t="s">
        <v>138</v>
      </c>
      <c r="L4289" t="s">
        <v>12256</v>
      </c>
      <c r="M4289" t="s">
        <v>12257</v>
      </c>
      <c r="N4289">
        <v>0.55166666600000003</v>
      </c>
      <c r="O4289">
        <v>0</v>
      </c>
      <c r="P4289">
        <v>0</v>
      </c>
      <c r="Q4289">
        <v>0</v>
      </c>
      <c r="R4289">
        <v>52</v>
      </c>
      <c r="S4289">
        <v>0</v>
      </c>
      <c r="T4289">
        <v>1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120.37719628166045</v>
      </c>
      <c r="AA4289">
        <v>0</v>
      </c>
      <c r="AB4289">
        <v>1.6203112540565126</v>
      </c>
      <c r="AC4289">
        <v>0</v>
      </c>
      <c r="AD4289">
        <v>0</v>
      </c>
      <c r="AE4289">
        <v>121.99750753571696</v>
      </c>
    </row>
    <row r="4290" spans="1:31" x14ac:dyDescent="0.3">
      <c r="A4290">
        <v>2583087</v>
      </c>
      <c r="B4290">
        <v>1</v>
      </c>
      <c r="C4290" t="s">
        <v>80</v>
      </c>
      <c r="D4290" t="s">
        <v>85</v>
      </c>
      <c r="E4290" t="s">
        <v>166</v>
      </c>
      <c r="F4290" t="s">
        <v>12258</v>
      </c>
      <c r="G4290" t="s">
        <v>181</v>
      </c>
      <c r="H4290" t="s">
        <v>157</v>
      </c>
      <c r="I4290" t="s">
        <v>136</v>
      </c>
      <c r="J4290" t="s">
        <v>137</v>
      </c>
      <c r="K4290" t="s">
        <v>138</v>
      </c>
      <c r="L4290" t="s">
        <v>12259</v>
      </c>
      <c r="M4290" t="s">
        <v>12260</v>
      </c>
      <c r="N4290">
        <v>6.170555555</v>
      </c>
      <c r="O4290">
        <v>0</v>
      </c>
      <c r="P4290">
        <v>5</v>
      </c>
      <c r="Q4290">
        <v>0</v>
      </c>
      <c r="R4290">
        <v>0</v>
      </c>
      <c r="S4290">
        <v>0</v>
      </c>
      <c r="T4290">
        <v>1</v>
      </c>
      <c r="U4290">
        <v>0</v>
      </c>
      <c r="V4290">
        <v>0</v>
      </c>
      <c r="W4290">
        <v>0</v>
      </c>
      <c r="X4290">
        <v>7.3927901435102195</v>
      </c>
      <c r="Y4290">
        <v>0</v>
      </c>
      <c r="Z4290">
        <v>0</v>
      </c>
      <c r="AA4290">
        <v>0</v>
      </c>
      <c r="AB4290">
        <v>6.9773154571700011E-2</v>
      </c>
      <c r="AC4290">
        <v>0</v>
      </c>
      <c r="AD4290">
        <v>0</v>
      </c>
      <c r="AE4290">
        <v>7.4625632980819194</v>
      </c>
    </row>
    <row r="4291" spans="1:31" x14ac:dyDescent="0.3">
      <c r="A4291">
        <v>2582489</v>
      </c>
      <c r="B4291">
        <v>1</v>
      </c>
      <c r="C4291" t="s">
        <v>80</v>
      </c>
      <c r="D4291" t="s">
        <v>90</v>
      </c>
      <c r="E4291" t="s">
        <v>155</v>
      </c>
      <c r="F4291" t="s">
        <v>12261</v>
      </c>
      <c r="G4291" t="s">
        <v>194</v>
      </c>
      <c r="H4291" t="s">
        <v>157</v>
      </c>
      <c r="I4291" t="s">
        <v>136</v>
      </c>
      <c r="J4291" t="s">
        <v>137</v>
      </c>
      <c r="K4291" t="s">
        <v>144</v>
      </c>
      <c r="L4291" t="s">
        <v>12262</v>
      </c>
      <c r="M4291" t="s">
        <v>12263</v>
      </c>
      <c r="N4291">
        <v>1.855277777</v>
      </c>
      <c r="O4291">
        <v>0</v>
      </c>
      <c r="P4291">
        <v>192</v>
      </c>
      <c r="Q4291">
        <v>0</v>
      </c>
      <c r="R4291">
        <v>0</v>
      </c>
      <c r="S4291">
        <v>0</v>
      </c>
      <c r="T4291">
        <v>6</v>
      </c>
      <c r="U4291">
        <v>0</v>
      </c>
      <c r="V4291">
        <v>0</v>
      </c>
      <c r="W4291">
        <v>0</v>
      </c>
      <c r="X4291">
        <v>84.635091220583504</v>
      </c>
      <c r="Y4291">
        <v>0</v>
      </c>
      <c r="Z4291">
        <v>0</v>
      </c>
      <c r="AA4291">
        <v>0</v>
      </c>
      <c r="AB4291">
        <v>42.809540587168065</v>
      </c>
      <c r="AC4291">
        <v>0</v>
      </c>
      <c r="AD4291">
        <v>0</v>
      </c>
      <c r="AE4291">
        <v>127.44463180775156</v>
      </c>
    </row>
    <row r="4292" spans="1:31" x14ac:dyDescent="0.3">
      <c r="A4292">
        <v>2582426</v>
      </c>
      <c r="B4292">
        <v>1</v>
      </c>
      <c r="C4292" t="s">
        <v>80</v>
      </c>
      <c r="D4292" t="s">
        <v>100</v>
      </c>
      <c r="E4292" t="s">
        <v>141</v>
      </c>
      <c r="F4292" t="s">
        <v>7497</v>
      </c>
      <c r="G4292" t="s">
        <v>134</v>
      </c>
      <c r="H4292" t="s">
        <v>135</v>
      </c>
      <c r="I4292" t="s">
        <v>136</v>
      </c>
      <c r="J4292" t="s">
        <v>137</v>
      </c>
      <c r="K4292" t="s">
        <v>138</v>
      </c>
      <c r="L4292" t="s">
        <v>12264</v>
      </c>
      <c r="M4292" t="s">
        <v>12265</v>
      </c>
      <c r="N4292">
        <v>0.13861111100000001</v>
      </c>
      <c r="O4292">
        <v>2</v>
      </c>
      <c r="P4292">
        <v>1490</v>
      </c>
      <c r="Q4292">
        <v>14</v>
      </c>
      <c r="R4292">
        <v>153</v>
      </c>
      <c r="S4292">
        <v>29</v>
      </c>
      <c r="T4292">
        <v>143</v>
      </c>
      <c r="U4292">
        <v>1</v>
      </c>
      <c r="V4292">
        <v>0</v>
      </c>
      <c r="W4292">
        <v>4.1479682408949996E-2</v>
      </c>
      <c r="X4292">
        <v>58.629680889285481</v>
      </c>
      <c r="Y4292">
        <v>4.5822351444051028</v>
      </c>
      <c r="Z4292">
        <v>14.257543578486034</v>
      </c>
      <c r="AA4292">
        <v>23.5943114005095</v>
      </c>
      <c r="AB4292">
        <v>11.855750060161407</v>
      </c>
      <c r="AC4292">
        <v>4.6478565314161742</v>
      </c>
      <c r="AD4292">
        <v>0</v>
      </c>
      <c r="AE4292">
        <v>117.60885728667265</v>
      </c>
    </row>
    <row r="4293" spans="1:31" x14ac:dyDescent="0.3">
      <c r="A4293">
        <v>2582818</v>
      </c>
      <c r="B4293">
        <v>1</v>
      </c>
      <c r="C4293" t="s">
        <v>80</v>
      </c>
      <c r="D4293" t="s">
        <v>96</v>
      </c>
      <c r="E4293" t="s">
        <v>166</v>
      </c>
      <c r="F4293" t="s">
        <v>12266</v>
      </c>
      <c r="G4293" t="s">
        <v>181</v>
      </c>
      <c r="H4293" t="s">
        <v>157</v>
      </c>
      <c r="I4293" t="s">
        <v>136</v>
      </c>
      <c r="J4293" t="s">
        <v>137</v>
      </c>
      <c r="K4293" t="s">
        <v>138</v>
      </c>
      <c r="L4293" t="s">
        <v>12267</v>
      </c>
      <c r="M4293" t="s">
        <v>12268</v>
      </c>
      <c r="N4293">
        <v>4.7888888879999998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1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</row>
    <row r="4294" spans="1:31" x14ac:dyDescent="0.3">
      <c r="A4294">
        <v>2582383</v>
      </c>
      <c r="B4294">
        <v>1</v>
      </c>
      <c r="C4294" t="s">
        <v>80</v>
      </c>
      <c r="D4294" t="s">
        <v>104</v>
      </c>
      <c r="E4294" t="s">
        <v>141</v>
      </c>
      <c r="F4294" t="s">
        <v>12269</v>
      </c>
      <c r="G4294" t="s">
        <v>134</v>
      </c>
      <c r="H4294" t="s">
        <v>135</v>
      </c>
      <c r="I4294" t="s">
        <v>136</v>
      </c>
      <c r="J4294" t="s">
        <v>137</v>
      </c>
      <c r="K4294" t="s">
        <v>138</v>
      </c>
      <c r="L4294" t="s">
        <v>12270</v>
      </c>
      <c r="M4294" t="s">
        <v>12271</v>
      </c>
      <c r="N4294">
        <v>0.52277777700000005</v>
      </c>
      <c r="O4294">
        <v>10</v>
      </c>
      <c r="P4294">
        <v>211</v>
      </c>
      <c r="Q4294">
        <v>9</v>
      </c>
      <c r="R4294">
        <v>33</v>
      </c>
      <c r="S4294">
        <v>17</v>
      </c>
      <c r="T4294">
        <v>66</v>
      </c>
      <c r="U4294">
        <v>1</v>
      </c>
      <c r="V4294">
        <v>0</v>
      </c>
      <c r="W4294">
        <v>8.4627388689535117</v>
      </c>
      <c r="X4294">
        <v>31.331064398685271</v>
      </c>
      <c r="Y4294">
        <v>5.7193365568993144</v>
      </c>
      <c r="Z4294">
        <v>10.248822895497607</v>
      </c>
      <c r="AA4294">
        <v>48.721111407912232</v>
      </c>
      <c r="AB4294">
        <v>50.074549596763489</v>
      </c>
      <c r="AC4294">
        <v>4.5699734762747335</v>
      </c>
      <c r="AD4294">
        <v>0</v>
      </c>
      <c r="AE4294">
        <v>159.12759720098614</v>
      </c>
    </row>
    <row r="4295" spans="1:31" x14ac:dyDescent="0.3">
      <c r="A4295">
        <v>2582409</v>
      </c>
      <c r="B4295">
        <v>1</v>
      </c>
      <c r="C4295" t="s">
        <v>80</v>
      </c>
      <c r="D4295" t="s">
        <v>104</v>
      </c>
      <c r="E4295" t="s">
        <v>132</v>
      </c>
      <c r="F4295" t="s">
        <v>6306</v>
      </c>
      <c r="G4295" t="s">
        <v>311</v>
      </c>
      <c r="H4295" t="s">
        <v>135</v>
      </c>
      <c r="I4295" t="s">
        <v>136</v>
      </c>
      <c r="J4295" t="s">
        <v>3</v>
      </c>
      <c r="K4295" t="s">
        <v>138</v>
      </c>
      <c r="L4295" t="s">
        <v>12272</v>
      </c>
      <c r="M4295" t="s">
        <v>12273</v>
      </c>
      <c r="N4295">
        <v>4.8511111109999998</v>
      </c>
      <c r="O4295">
        <v>11</v>
      </c>
      <c r="P4295">
        <v>17</v>
      </c>
      <c r="Q4295">
        <v>56</v>
      </c>
      <c r="R4295">
        <v>53</v>
      </c>
      <c r="S4295">
        <v>23</v>
      </c>
      <c r="T4295">
        <v>13</v>
      </c>
      <c r="U4295">
        <v>8</v>
      </c>
      <c r="V4295">
        <v>0</v>
      </c>
      <c r="W4295">
        <v>9.2898286254113351</v>
      </c>
      <c r="X4295">
        <v>14.523182742419422</v>
      </c>
      <c r="Y4295">
        <v>168.72499885501858</v>
      </c>
      <c r="Z4295">
        <v>82.489625147439099</v>
      </c>
      <c r="AA4295">
        <v>3488.7956218265012</v>
      </c>
      <c r="AB4295">
        <v>58.753622718607708</v>
      </c>
      <c r="AC4295">
        <v>6163.1622802831762</v>
      </c>
      <c r="AD4295">
        <v>0</v>
      </c>
      <c r="AE4295">
        <v>9985.7391601985728</v>
      </c>
    </row>
    <row r="4296" spans="1:31" x14ac:dyDescent="0.3">
      <c r="A4296">
        <v>2583073</v>
      </c>
      <c r="B4296">
        <v>1</v>
      </c>
      <c r="C4296" t="s">
        <v>81</v>
      </c>
      <c r="D4296" t="s">
        <v>119</v>
      </c>
      <c r="E4296" t="s">
        <v>184</v>
      </c>
      <c r="F4296" t="s">
        <v>12274</v>
      </c>
      <c r="G4296" t="s">
        <v>134</v>
      </c>
      <c r="H4296" t="s">
        <v>135</v>
      </c>
      <c r="I4296" t="s">
        <v>136</v>
      </c>
      <c r="J4296" t="s">
        <v>137</v>
      </c>
      <c r="K4296" t="s">
        <v>138</v>
      </c>
      <c r="L4296" t="s">
        <v>12275</v>
      </c>
      <c r="M4296" t="s">
        <v>12276</v>
      </c>
      <c r="N4296">
        <v>1.0047222220000001</v>
      </c>
      <c r="O4296">
        <v>0</v>
      </c>
      <c r="P4296">
        <v>91</v>
      </c>
      <c r="Q4296">
        <v>1</v>
      </c>
      <c r="R4296">
        <v>19</v>
      </c>
      <c r="S4296">
        <v>4</v>
      </c>
      <c r="T4296">
        <v>57</v>
      </c>
      <c r="U4296">
        <v>0</v>
      </c>
      <c r="V4296">
        <v>0</v>
      </c>
      <c r="W4296">
        <v>0</v>
      </c>
      <c r="X4296">
        <v>18.044977877923898</v>
      </c>
      <c r="Y4296">
        <v>5.8862364013797208</v>
      </c>
      <c r="Z4296">
        <v>46.072446560377479</v>
      </c>
      <c r="AA4296">
        <v>34.882726656270556</v>
      </c>
      <c r="AB4296">
        <v>37.858556753460633</v>
      </c>
      <c r="AC4296">
        <v>0</v>
      </c>
      <c r="AD4296">
        <v>0</v>
      </c>
      <c r="AE4296">
        <v>142.7449442494123</v>
      </c>
    </row>
    <row r="4297" spans="1:31" x14ac:dyDescent="0.3">
      <c r="A4297">
        <v>2582810</v>
      </c>
      <c r="B4297">
        <v>1</v>
      </c>
      <c r="C4297" t="s">
        <v>80</v>
      </c>
      <c r="D4297" t="s">
        <v>82</v>
      </c>
      <c r="E4297" t="s">
        <v>155</v>
      </c>
      <c r="F4297" t="s">
        <v>12277</v>
      </c>
      <c r="G4297" t="s">
        <v>202</v>
      </c>
      <c r="H4297" t="s">
        <v>157</v>
      </c>
      <c r="I4297" t="s">
        <v>136</v>
      </c>
      <c r="J4297" t="s">
        <v>137</v>
      </c>
      <c r="K4297" t="s">
        <v>138</v>
      </c>
      <c r="L4297" t="s">
        <v>12278</v>
      </c>
      <c r="M4297" t="s">
        <v>12279</v>
      </c>
      <c r="N4297">
        <v>0.55305555500000003</v>
      </c>
      <c r="O4297">
        <v>0</v>
      </c>
      <c r="P4297">
        <v>279</v>
      </c>
      <c r="Q4297">
        <v>0</v>
      </c>
      <c r="R4297">
        <v>0</v>
      </c>
      <c r="S4297">
        <v>0</v>
      </c>
      <c r="T4297">
        <v>11</v>
      </c>
      <c r="U4297">
        <v>0</v>
      </c>
      <c r="V4297">
        <v>0</v>
      </c>
      <c r="W4297">
        <v>0</v>
      </c>
      <c r="X4297">
        <v>31.410343001835244</v>
      </c>
      <c r="Y4297">
        <v>0</v>
      </c>
      <c r="Z4297">
        <v>0</v>
      </c>
      <c r="AA4297">
        <v>0</v>
      </c>
      <c r="AB4297">
        <v>8.3812491704327137</v>
      </c>
      <c r="AC4297">
        <v>0</v>
      </c>
      <c r="AD4297">
        <v>0</v>
      </c>
      <c r="AE4297">
        <v>39.791592172267954</v>
      </c>
    </row>
    <row r="4298" spans="1:31" x14ac:dyDescent="0.3">
      <c r="A4298">
        <v>2582910</v>
      </c>
      <c r="B4298">
        <v>1</v>
      </c>
      <c r="C4298" t="s">
        <v>80</v>
      </c>
      <c r="D4298" t="s">
        <v>103</v>
      </c>
      <c r="E4298" t="s">
        <v>166</v>
      </c>
      <c r="F4298" t="s">
        <v>12280</v>
      </c>
      <c r="G4298" t="s">
        <v>1174</v>
      </c>
      <c r="H4298" t="s">
        <v>157</v>
      </c>
      <c r="I4298" t="s">
        <v>136</v>
      </c>
      <c r="J4298" t="s">
        <v>137</v>
      </c>
      <c r="K4298" t="s">
        <v>138</v>
      </c>
      <c r="L4298" t="s">
        <v>12281</v>
      </c>
      <c r="M4298" t="s">
        <v>12282</v>
      </c>
      <c r="N4298">
        <v>6.7977777770000003</v>
      </c>
      <c r="O4298">
        <v>0</v>
      </c>
      <c r="P4298">
        <v>1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4.7069766629469156E-2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4.7069766629469156E-2</v>
      </c>
    </row>
    <row r="4299" spans="1:31" x14ac:dyDescent="0.3">
      <c r="A4299">
        <v>2583056</v>
      </c>
      <c r="B4299">
        <v>1</v>
      </c>
      <c r="C4299" t="s">
        <v>81</v>
      </c>
      <c r="D4299" t="s">
        <v>128</v>
      </c>
      <c r="E4299" t="s">
        <v>171</v>
      </c>
      <c r="F4299" t="s">
        <v>11564</v>
      </c>
      <c r="G4299" t="s">
        <v>190</v>
      </c>
      <c r="H4299" t="s">
        <v>157</v>
      </c>
      <c r="I4299" t="s">
        <v>136</v>
      </c>
      <c r="J4299" t="s">
        <v>137</v>
      </c>
      <c r="K4299" t="s">
        <v>138</v>
      </c>
      <c r="L4299" t="s">
        <v>12283</v>
      </c>
      <c r="M4299" t="s">
        <v>12284</v>
      </c>
      <c r="N4299">
        <v>0.29861111099999998</v>
      </c>
      <c r="O4299">
        <v>0</v>
      </c>
      <c r="P4299">
        <v>536</v>
      </c>
      <c r="Q4299">
        <v>0</v>
      </c>
      <c r="R4299">
        <v>2</v>
      </c>
      <c r="S4299">
        <v>0</v>
      </c>
      <c r="T4299">
        <v>16</v>
      </c>
      <c r="U4299">
        <v>0</v>
      </c>
      <c r="V4299">
        <v>0</v>
      </c>
      <c r="W4299">
        <v>0</v>
      </c>
      <c r="X4299">
        <v>30.792145509830203</v>
      </c>
      <c r="Y4299">
        <v>0</v>
      </c>
      <c r="Z4299">
        <v>0</v>
      </c>
      <c r="AA4299">
        <v>0</v>
      </c>
      <c r="AB4299">
        <v>5.4402423286399513</v>
      </c>
      <c r="AC4299">
        <v>0</v>
      </c>
      <c r="AD4299">
        <v>0</v>
      </c>
      <c r="AE4299">
        <v>36.232387838470153</v>
      </c>
    </row>
    <row r="4300" spans="1:31" x14ac:dyDescent="0.3">
      <c r="A4300">
        <v>2582449</v>
      </c>
      <c r="B4300">
        <v>1</v>
      </c>
      <c r="C4300" t="s">
        <v>80</v>
      </c>
      <c r="D4300" t="s">
        <v>108</v>
      </c>
      <c r="E4300" t="s">
        <v>155</v>
      </c>
      <c r="F4300" t="s">
        <v>12285</v>
      </c>
      <c r="G4300" t="s">
        <v>206</v>
      </c>
      <c r="H4300" t="s">
        <v>157</v>
      </c>
      <c r="I4300" t="s">
        <v>136</v>
      </c>
      <c r="J4300" t="s">
        <v>137</v>
      </c>
      <c r="K4300" t="s">
        <v>138</v>
      </c>
      <c r="L4300" t="s">
        <v>12286</v>
      </c>
      <c r="M4300" t="s">
        <v>12287</v>
      </c>
      <c r="N4300">
        <v>2.0952777770000002</v>
      </c>
      <c r="O4300">
        <v>0</v>
      </c>
      <c r="P4300">
        <v>12</v>
      </c>
      <c r="Q4300">
        <v>0</v>
      </c>
      <c r="R4300">
        <v>2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2.8952742569732921</v>
      </c>
      <c r="Y4300">
        <v>0</v>
      </c>
      <c r="Z4300">
        <v>0.19202730396833334</v>
      </c>
      <c r="AA4300">
        <v>0</v>
      </c>
      <c r="AB4300">
        <v>0</v>
      </c>
      <c r="AC4300">
        <v>0</v>
      </c>
      <c r="AD4300">
        <v>0</v>
      </c>
      <c r="AE4300">
        <v>3.0873015609416257</v>
      </c>
    </row>
    <row r="4301" spans="1:31" x14ac:dyDescent="0.3">
      <c r="A4301">
        <v>2583142</v>
      </c>
      <c r="B4301">
        <v>1</v>
      </c>
      <c r="C4301" t="s">
        <v>81</v>
      </c>
      <c r="D4301" t="s">
        <v>118</v>
      </c>
      <c r="E4301" t="s">
        <v>184</v>
      </c>
      <c r="F4301" t="s">
        <v>12288</v>
      </c>
      <c r="G4301" t="s">
        <v>149</v>
      </c>
      <c r="H4301" t="s">
        <v>135</v>
      </c>
      <c r="I4301" t="s">
        <v>136</v>
      </c>
      <c r="J4301" t="s">
        <v>137</v>
      </c>
      <c r="K4301" t="s">
        <v>138</v>
      </c>
      <c r="L4301" t="s">
        <v>12289</v>
      </c>
      <c r="M4301" t="s">
        <v>12290</v>
      </c>
      <c r="N4301">
        <v>2.090833333</v>
      </c>
      <c r="O4301">
        <v>0</v>
      </c>
      <c r="P4301">
        <v>0</v>
      </c>
      <c r="Q4301">
        <v>1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63.066427878104996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63.066427878104996</v>
      </c>
    </row>
    <row r="4302" spans="1:31" x14ac:dyDescent="0.3">
      <c r="A4302">
        <v>2582804</v>
      </c>
      <c r="B4302">
        <v>1</v>
      </c>
      <c r="C4302" t="s">
        <v>80</v>
      </c>
      <c r="D4302" t="s">
        <v>110</v>
      </c>
      <c r="E4302" t="s">
        <v>155</v>
      </c>
      <c r="F4302" t="s">
        <v>12291</v>
      </c>
      <c r="G4302" t="s">
        <v>1531</v>
      </c>
      <c r="H4302" t="s">
        <v>157</v>
      </c>
      <c r="I4302" t="s">
        <v>136</v>
      </c>
      <c r="J4302" t="s">
        <v>137</v>
      </c>
      <c r="K4302" t="s">
        <v>138</v>
      </c>
      <c r="L4302" t="s">
        <v>12292</v>
      </c>
      <c r="M4302" t="s">
        <v>12293</v>
      </c>
      <c r="N4302">
        <v>3.0408333330000001</v>
      </c>
      <c r="O4302">
        <v>0</v>
      </c>
      <c r="P4302">
        <v>220</v>
      </c>
      <c r="Q4302">
        <v>0</v>
      </c>
      <c r="R4302">
        <v>0</v>
      </c>
      <c r="S4302">
        <v>0</v>
      </c>
      <c r="T4302">
        <v>9</v>
      </c>
      <c r="U4302">
        <v>0</v>
      </c>
      <c r="V4302">
        <v>0</v>
      </c>
      <c r="W4302">
        <v>0</v>
      </c>
      <c r="X4302">
        <v>186.31286327095935</v>
      </c>
      <c r="Y4302">
        <v>0</v>
      </c>
      <c r="Z4302">
        <v>0</v>
      </c>
      <c r="AA4302">
        <v>0</v>
      </c>
      <c r="AB4302">
        <v>50.675627335665709</v>
      </c>
      <c r="AC4302">
        <v>0</v>
      </c>
      <c r="AD4302">
        <v>0</v>
      </c>
      <c r="AE4302">
        <v>236.98849060662508</v>
      </c>
    </row>
    <row r="4303" spans="1:31" x14ac:dyDescent="0.3">
      <c r="A4303">
        <v>2582850</v>
      </c>
      <c r="B4303">
        <v>1</v>
      </c>
      <c r="C4303" t="s">
        <v>81</v>
      </c>
      <c r="D4303" t="s">
        <v>119</v>
      </c>
      <c r="E4303" t="s">
        <v>141</v>
      </c>
      <c r="F4303" t="s">
        <v>12105</v>
      </c>
      <c r="G4303" t="s">
        <v>301</v>
      </c>
      <c r="H4303" t="s">
        <v>135</v>
      </c>
      <c r="I4303" t="s">
        <v>136</v>
      </c>
      <c r="J4303" t="s">
        <v>137</v>
      </c>
      <c r="K4303" t="s">
        <v>144</v>
      </c>
      <c r="L4303" t="s">
        <v>12294</v>
      </c>
      <c r="M4303" t="s">
        <v>12295</v>
      </c>
      <c r="N4303">
        <v>2.1713888880000001</v>
      </c>
      <c r="O4303">
        <v>5</v>
      </c>
      <c r="P4303">
        <v>2815</v>
      </c>
      <c r="Q4303">
        <v>33</v>
      </c>
      <c r="R4303">
        <v>563</v>
      </c>
      <c r="S4303">
        <v>12</v>
      </c>
      <c r="T4303">
        <v>263</v>
      </c>
      <c r="U4303">
        <v>1</v>
      </c>
      <c r="V4303">
        <v>0</v>
      </c>
      <c r="W4303">
        <v>4.4855397058971453</v>
      </c>
      <c r="X4303">
        <v>787.27637298221055</v>
      </c>
      <c r="Y4303">
        <v>307.52979022399848</v>
      </c>
      <c r="Z4303">
        <v>792.63513780124333</v>
      </c>
      <c r="AA4303">
        <v>391.85305261102189</v>
      </c>
      <c r="AB4303">
        <v>336.12279376829963</v>
      </c>
      <c r="AC4303">
        <v>7.0338264587136008</v>
      </c>
      <c r="AD4303">
        <v>0</v>
      </c>
      <c r="AE4303">
        <v>2626.9365135513845</v>
      </c>
    </row>
    <row r="4304" spans="1:31" x14ac:dyDescent="0.3">
      <c r="A4304">
        <v>2582701</v>
      </c>
      <c r="B4304">
        <v>1</v>
      </c>
      <c r="C4304" t="s">
        <v>80</v>
      </c>
      <c r="D4304" t="s">
        <v>98</v>
      </c>
      <c r="E4304" t="s">
        <v>171</v>
      </c>
      <c r="F4304" t="s">
        <v>10680</v>
      </c>
      <c r="G4304" t="s">
        <v>190</v>
      </c>
      <c r="H4304" t="s">
        <v>157</v>
      </c>
      <c r="I4304" t="s">
        <v>136</v>
      </c>
      <c r="J4304" t="s">
        <v>137</v>
      </c>
      <c r="K4304" t="s">
        <v>138</v>
      </c>
      <c r="L4304" t="s">
        <v>12296</v>
      </c>
      <c r="M4304" t="s">
        <v>12297</v>
      </c>
      <c r="N4304">
        <v>5.5066666660000001</v>
      </c>
      <c r="O4304">
        <v>0</v>
      </c>
      <c r="P4304">
        <v>0</v>
      </c>
      <c r="Q4304">
        <v>0</v>
      </c>
      <c r="R4304">
        <v>14</v>
      </c>
      <c r="S4304">
        <v>0</v>
      </c>
      <c r="T4304">
        <v>5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582.22243389038488</v>
      </c>
      <c r="AA4304">
        <v>0</v>
      </c>
      <c r="AB4304">
        <v>107.35595481219241</v>
      </c>
      <c r="AC4304">
        <v>0</v>
      </c>
      <c r="AD4304">
        <v>0</v>
      </c>
      <c r="AE4304">
        <v>689.57838870257729</v>
      </c>
    </row>
    <row r="4305" spans="1:31" x14ac:dyDescent="0.3">
      <c r="A4305">
        <v>2582349</v>
      </c>
      <c r="B4305">
        <v>1</v>
      </c>
      <c r="C4305" t="s">
        <v>81</v>
      </c>
      <c r="D4305" t="s">
        <v>128</v>
      </c>
      <c r="E4305" t="s">
        <v>166</v>
      </c>
      <c r="F4305" t="s">
        <v>12298</v>
      </c>
      <c r="G4305" t="s">
        <v>198</v>
      </c>
      <c r="H4305" t="s">
        <v>157</v>
      </c>
      <c r="I4305" t="s">
        <v>136</v>
      </c>
      <c r="J4305" t="s">
        <v>137</v>
      </c>
      <c r="K4305" t="s">
        <v>138</v>
      </c>
      <c r="L4305" t="s">
        <v>12299</v>
      </c>
      <c r="M4305" t="s">
        <v>12300</v>
      </c>
      <c r="N4305">
        <v>2.1297222219999998</v>
      </c>
      <c r="O4305">
        <v>0</v>
      </c>
      <c r="P4305">
        <v>16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6.1198800926817594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6.1198800926817594</v>
      </c>
    </row>
    <row r="4306" spans="1:31" x14ac:dyDescent="0.3">
      <c r="A4306">
        <v>2582372</v>
      </c>
      <c r="B4306">
        <v>1</v>
      </c>
      <c r="C4306" t="s">
        <v>80</v>
      </c>
      <c r="D4306" t="s">
        <v>84</v>
      </c>
      <c r="E4306" t="s">
        <v>184</v>
      </c>
      <c r="F4306" t="s">
        <v>12301</v>
      </c>
      <c r="G4306" t="s">
        <v>2373</v>
      </c>
      <c r="H4306" t="s">
        <v>135</v>
      </c>
      <c r="I4306" t="s">
        <v>136</v>
      </c>
      <c r="J4306" t="s">
        <v>137</v>
      </c>
      <c r="K4306" t="s">
        <v>138</v>
      </c>
      <c r="L4306" t="s">
        <v>12302</v>
      </c>
      <c r="M4306" t="s">
        <v>12303</v>
      </c>
      <c r="N4306">
        <v>4.8830555550000003</v>
      </c>
      <c r="O4306">
        <v>0</v>
      </c>
      <c r="P4306">
        <v>14993</v>
      </c>
      <c r="Q4306">
        <v>0</v>
      </c>
      <c r="R4306">
        <v>0</v>
      </c>
      <c r="S4306">
        <v>1</v>
      </c>
      <c r="T4306">
        <v>1143</v>
      </c>
      <c r="U4306">
        <v>0</v>
      </c>
      <c r="V4306">
        <v>2</v>
      </c>
      <c r="W4306">
        <v>0</v>
      </c>
      <c r="X4306">
        <v>13373.251773855307</v>
      </c>
      <c r="Y4306">
        <v>0</v>
      </c>
      <c r="Z4306">
        <v>0</v>
      </c>
      <c r="AA4306">
        <v>80.647469033307729</v>
      </c>
      <c r="AB4306">
        <v>3733.3552334294109</v>
      </c>
      <c r="AC4306">
        <v>0</v>
      </c>
      <c r="AD4306">
        <v>103.59762271786832</v>
      </c>
      <c r="AE4306">
        <v>17290.852099035896</v>
      </c>
    </row>
    <row r="4307" spans="1:31" x14ac:dyDescent="0.3">
      <c r="A4307">
        <v>2582664</v>
      </c>
      <c r="B4307">
        <v>1</v>
      </c>
      <c r="C4307" t="s">
        <v>81</v>
      </c>
      <c r="D4307" t="s">
        <v>117</v>
      </c>
      <c r="E4307" t="s">
        <v>184</v>
      </c>
      <c r="F4307" t="s">
        <v>12304</v>
      </c>
      <c r="G4307" t="s">
        <v>134</v>
      </c>
      <c r="H4307" t="s">
        <v>135</v>
      </c>
      <c r="I4307" t="s">
        <v>680</v>
      </c>
      <c r="J4307" t="s">
        <v>137</v>
      </c>
      <c r="K4307" t="s">
        <v>138</v>
      </c>
      <c r="L4307" t="s">
        <v>12305</v>
      </c>
      <c r="M4307" t="s">
        <v>12306</v>
      </c>
      <c r="N4307">
        <v>1.1111111E-2</v>
      </c>
      <c r="O4307">
        <v>1</v>
      </c>
      <c r="P4307">
        <v>394</v>
      </c>
      <c r="Q4307">
        <v>8</v>
      </c>
      <c r="R4307">
        <v>6</v>
      </c>
      <c r="S4307">
        <v>2</v>
      </c>
      <c r="T4307">
        <v>10</v>
      </c>
      <c r="U4307">
        <v>0</v>
      </c>
      <c r="V4307">
        <v>0</v>
      </c>
      <c r="W4307">
        <v>2.3178192000000001E-3</v>
      </c>
      <c r="X4307">
        <v>0.3227240878898669</v>
      </c>
      <c r="Y4307">
        <v>1.0503708730504</v>
      </c>
      <c r="Z4307">
        <v>1.0932844930233334E-2</v>
      </c>
      <c r="AA4307">
        <v>4.7559850799999998E-2</v>
      </c>
      <c r="AB4307">
        <v>3.310175195296667E-2</v>
      </c>
      <c r="AC4307">
        <v>0</v>
      </c>
      <c r="AD4307">
        <v>0</v>
      </c>
      <c r="AE4307">
        <v>1.4670072278234667</v>
      </c>
    </row>
    <row r="4308" spans="1:31" x14ac:dyDescent="0.3">
      <c r="A4308">
        <v>2582492</v>
      </c>
      <c r="B4308">
        <v>1</v>
      </c>
      <c r="C4308" t="s">
        <v>81</v>
      </c>
      <c r="D4308" t="s">
        <v>126</v>
      </c>
      <c r="E4308" t="s">
        <v>184</v>
      </c>
      <c r="F4308" t="s">
        <v>12307</v>
      </c>
      <c r="G4308" t="s">
        <v>149</v>
      </c>
      <c r="H4308" t="s">
        <v>135</v>
      </c>
      <c r="I4308" t="s">
        <v>136</v>
      </c>
      <c r="J4308" t="s">
        <v>137</v>
      </c>
      <c r="K4308" t="s">
        <v>138</v>
      </c>
      <c r="L4308" t="s">
        <v>12308</v>
      </c>
      <c r="M4308" t="s">
        <v>12309</v>
      </c>
      <c r="N4308">
        <v>0.93361111100000005</v>
      </c>
      <c r="O4308">
        <v>0</v>
      </c>
      <c r="P4308">
        <v>3</v>
      </c>
      <c r="Q4308">
        <v>0</v>
      </c>
      <c r="R4308">
        <v>1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0.32774638916609999</v>
      </c>
      <c r="Y4308">
        <v>0</v>
      </c>
      <c r="Z4308">
        <v>2.0894314211920926</v>
      </c>
      <c r="AA4308">
        <v>0</v>
      </c>
      <c r="AB4308">
        <v>0</v>
      </c>
      <c r="AC4308">
        <v>0</v>
      </c>
      <c r="AD4308">
        <v>0</v>
      </c>
      <c r="AE4308">
        <v>2.4171778103581927</v>
      </c>
    </row>
    <row r="4309" spans="1:31" x14ac:dyDescent="0.3">
      <c r="A4309">
        <v>2582784</v>
      </c>
      <c r="B4309">
        <v>1</v>
      </c>
      <c r="C4309" t="s">
        <v>80</v>
      </c>
      <c r="D4309" t="s">
        <v>105</v>
      </c>
      <c r="E4309" t="s">
        <v>175</v>
      </c>
      <c r="F4309" t="s">
        <v>12310</v>
      </c>
      <c r="G4309" t="s">
        <v>202</v>
      </c>
      <c r="H4309" t="s">
        <v>157</v>
      </c>
      <c r="I4309" t="s">
        <v>136</v>
      </c>
      <c r="J4309" t="s">
        <v>137</v>
      </c>
      <c r="K4309" t="s">
        <v>138</v>
      </c>
      <c r="L4309" t="s">
        <v>12311</v>
      </c>
      <c r="M4309" t="s">
        <v>12312</v>
      </c>
      <c r="N4309">
        <v>0.29972222199999998</v>
      </c>
      <c r="O4309">
        <v>0</v>
      </c>
      <c r="P4309">
        <v>133</v>
      </c>
      <c r="Q4309">
        <v>0</v>
      </c>
      <c r="R4309">
        <v>0</v>
      </c>
      <c r="S4309">
        <v>0</v>
      </c>
      <c r="T4309">
        <v>29</v>
      </c>
      <c r="U4309">
        <v>0</v>
      </c>
      <c r="V4309">
        <v>0</v>
      </c>
      <c r="W4309">
        <v>0</v>
      </c>
      <c r="X4309">
        <v>8.5619630040594004</v>
      </c>
      <c r="Y4309">
        <v>0</v>
      </c>
      <c r="Z4309">
        <v>0</v>
      </c>
      <c r="AA4309">
        <v>0</v>
      </c>
      <c r="AB4309">
        <v>8.294356094832434</v>
      </c>
      <c r="AC4309">
        <v>0</v>
      </c>
      <c r="AD4309">
        <v>0</v>
      </c>
      <c r="AE4309">
        <v>16.856319098891834</v>
      </c>
    </row>
    <row r="4310" spans="1:31" x14ac:dyDescent="0.3">
      <c r="A4310">
        <v>2583162</v>
      </c>
      <c r="B4310">
        <v>1</v>
      </c>
      <c r="C4310" t="s">
        <v>81</v>
      </c>
      <c r="D4310" t="s">
        <v>127</v>
      </c>
      <c r="E4310" t="s">
        <v>171</v>
      </c>
      <c r="F4310" t="s">
        <v>12313</v>
      </c>
      <c r="G4310" t="s">
        <v>2558</v>
      </c>
      <c r="H4310" t="s">
        <v>157</v>
      </c>
      <c r="I4310" t="s">
        <v>136</v>
      </c>
      <c r="J4310" t="s">
        <v>137</v>
      </c>
      <c r="K4310" t="s">
        <v>138</v>
      </c>
      <c r="L4310" t="s">
        <v>12314</v>
      </c>
      <c r="M4310" t="s">
        <v>12315</v>
      </c>
      <c r="N4310">
        <v>0.92333333299999998</v>
      </c>
      <c r="O4310">
        <v>0</v>
      </c>
      <c r="P4310">
        <v>9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2.2311328368461405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2.2311328368461405</v>
      </c>
    </row>
    <row r="4311" spans="1:31" x14ac:dyDescent="0.3">
      <c r="A4311">
        <v>2582976</v>
      </c>
      <c r="B4311">
        <v>1</v>
      </c>
      <c r="C4311" t="s">
        <v>81</v>
      </c>
      <c r="D4311" t="s">
        <v>112</v>
      </c>
      <c r="E4311" t="s">
        <v>147</v>
      </c>
      <c r="F4311" t="s">
        <v>12316</v>
      </c>
      <c r="G4311" t="s">
        <v>134</v>
      </c>
      <c r="H4311" t="s">
        <v>135</v>
      </c>
      <c r="I4311" t="s">
        <v>680</v>
      </c>
      <c r="J4311" t="s">
        <v>137</v>
      </c>
      <c r="K4311" t="s">
        <v>138</v>
      </c>
      <c r="L4311" t="s">
        <v>12317</v>
      </c>
      <c r="M4311" t="s">
        <v>12318</v>
      </c>
      <c r="N4311">
        <v>7.4999999999999997E-3</v>
      </c>
      <c r="O4311">
        <v>4</v>
      </c>
      <c r="P4311">
        <v>834</v>
      </c>
      <c r="Q4311">
        <v>13</v>
      </c>
      <c r="R4311">
        <v>130</v>
      </c>
      <c r="S4311">
        <v>5</v>
      </c>
      <c r="T4311">
        <v>47</v>
      </c>
      <c r="U4311">
        <v>0</v>
      </c>
      <c r="V4311">
        <v>0</v>
      </c>
      <c r="W4311">
        <v>6.2215516800000004E-3</v>
      </c>
      <c r="X4311">
        <v>0.84936415753856997</v>
      </c>
      <c r="Y4311">
        <v>0.37907740299734993</v>
      </c>
      <c r="Z4311">
        <v>0.40203276635024998</v>
      </c>
      <c r="AA4311">
        <v>0.15882710171613751</v>
      </c>
      <c r="AB4311">
        <v>0.14083065188925747</v>
      </c>
      <c r="AC4311">
        <v>0</v>
      </c>
      <c r="AD4311">
        <v>0</v>
      </c>
      <c r="AE4311">
        <v>1.9363536321715651</v>
      </c>
    </row>
    <row r="4312" spans="1:31" x14ac:dyDescent="0.3">
      <c r="A4312">
        <v>2582721</v>
      </c>
      <c r="B4312">
        <v>1</v>
      </c>
      <c r="C4312" t="s">
        <v>81</v>
      </c>
      <c r="D4312" t="s">
        <v>113</v>
      </c>
      <c r="E4312" t="s">
        <v>166</v>
      </c>
      <c r="F4312" t="s">
        <v>12319</v>
      </c>
      <c r="G4312" t="s">
        <v>181</v>
      </c>
      <c r="H4312" t="s">
        <v>157</v>
      </c>
      <c r="I4312" t="s">
        <v>136</v>
      </c>
      <c r="J4312" t="s">
        <v>137</v>
      </c>
      <c r="K4312" t="s">
        <v>138</v>
      </c>
      <c r="L4312" t="s">
        <v>12320</v>
      </c>
      <c r="M4312" t="s">
        <v>12321</v>
      </c>
      <c r="N4312">
        <v>1.9172222219999999</v>
      </c>
      <c r="O4312">
        <v>0</v>
      </c>
      <c r="P4312">
        <v>11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4.2278096014497253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4.2278096014497253</v>
      </c>
    </row>
    <row r="4313" spans="1:31" x14ac:dyDescent="0.3">
      <c r="A4313">
        <v>2582578</v>
      </c>
      <c r="B4313">
        <v>1</v>
      </c>
      <c r="C4313" t="s">
        <v>80</v>
      </c>
      <c r="D4313" t="s">
        <v>96</v>
      </c>
      <c r="E4313" t="s">
        <v>141</v>
      </c>
      <c r="F4313" t="s">
        <v>12322</v>
      </c>
      <c r="G4313" t="s">
        <v>301</v>
      </c>
      <c r="H4313" t="s">
        <v>135</v>
      </c>
      <c r="I4313" t="s">
        <v>136</v>
      </c>
      <c r="J4313" t="s">
        <v>137</v>
      </c>
      <c r="K4313" t="s">
        <v>144</v>
      </c>
      <c r="L4313" t="s">
        <v>12323</v>
      </c>
      <c r="M4313" t="s">
        <v>12324</v>
      </c>
      <c r="N4313">
        <v>1.4230555549999999</v>
      </c>
      <c r="O4313">
        <v>2</v>
      </c>
      <c r="P4313">
        <v>41</v>
      </c>
      <c r="Q4313">
        <v>14</v>
      </c>
      <c r="R4313">
        <v>6</v>
      </c>
      <c r="S4313">
        <v>5</v>
      </c>
      <c r="T4313">
        <v>5</v>
      </c>
      <c r="U4313">
        <v>0</v>
      </c>
      <c r="V4313">
        <v>0</v>
      </c>
      <c r="W4313">
        <v>2.2371979400969151</v>
      </c>
      <c r="X4313">
        <v>10.023926991795001</v>
      </c>
      <c r="Y4313">
        <v>38.63234366748226</v>
      </c>
      <c r="Z4313">
        <v>3.6779964839465999</v>
      </c>
      <c r="AA4313">
        <v>14.515315276169645</v>
      </c>
      <c r="AB4313">
        <v>19.057349204978916</v>
      </c>
      <c r="AC4313">
        <v>0</v>
      </c>
      <c r="AD4313">
        <v>0</v>
      </c>
      <c r="AE4313">
        <v>88.144129564469338</v>
      </c>
    </row>
    <row r="4314" spans="1:31" x14ac:dyDescent="0.3">
      <c r="A4314">
        <v>2582907</v>
      </c>
      <c r="B4314">
        <v>1</v>
      </c>
      <c r="C4314" t="s">
        <v>80</v>
      </c>
      <c r="D4314" t="s">
        <v>87</v>
      </c>
      <c r="E4314" t="s">
        <v>184</v>
      </c>
      <c r="F4314" t="s">
        <v>12325</v>
      </c>
      <c r="G4314" t="s">
        <v>311</v>
      </c>
      <c r="H4314" t="s">
        <v>135</v>
      </c>
      <c r="I4314" t="s">
        <v>136</v>
      </c>
      <c r="J4314" t="s">
        <v>3</v>
      </c>
      <c r="K4314" t="s">
        <v>138</v>
      </c>
      <c r="L4314" t="s">
        <v>12326</v>
      </c>
      <c r="M4314" t="s">
        <v>12327</v>
      </c>
      <c r="N4314">
        <v>2.4580555550000001</v>
      </c>
      <c r="O4314">
        <v>0</v>
      </c>
      <c r="P4314">
        <v>689</v>
      </c>
      <c r="Q4314">
        <v>0</v>
      </c>
      <c r="R4314">
        <v>0</v>
      </c>
      <c r="S4314">
        <v>0</v>
      </c>
      <c r="T4314">
        <v>143</v>
      </c>
      <c r="U4314">
        <v>0</v>
      </c>
      <c r="V4314">
        <v>0</v>
      </c>
      <c r="W4314">
        <v>0</v>
      </c>
      <c r="X4314">
        <v>373.93078987061392</v>
      </c>
      <c r="Y4314">
        <v>0</v>
      </c>
      <c r="Z4314">
        <v>0</v>
      </c>
      <c r="AA4314">
        <v>0</v>
      </c>
      <c r="AB4314">
        <v>308.03851238675202</v>
      </c>
      <c r="AC4314">
        <v>0</v>
      </c>
      <c r="AD4314">
        <v>0</v>
      </c>
      <c r="AE4314">
        <v>681.96930225736594</v>
      </c>
    </row>
    <row r="4315" spans="1:31" x14ac:dyDescent="0.3">
      <c r="A4315">
        <v>2582575</v>
      </c>
      <c r="B4315">
        <v>1</v>
      </c>
      <c r="C4315" t="s">
        <v>81</v>
      </c>
      <c r="D4315" t="s">
        <v>126</v>
      </c>
      <c r="E4315" t="s">
        <v>171</v>
      </c>
      <c r="F4315" t="s">
        <v>12328</v>
      </c>
      <c r="G4315" t="s">
        <v>190</v>
      </c>
      <c r="H4315" t="s">
        <v>157</v>
      </c>
      <c r="I4315" t="s">
        <v>136</v>
      </c>
      <c r="J4315" t="s">
        <v>137</v>
      </c>
      <c r="K4315" t="s">
        <v>138</v>
      </c>
      <c r="L4315" t="s">
        <v>12329</v>
      </c>
      <c r="M4315" t="s">
        <v>12330</v>
      </c>
      <c r="N4315">
        <v>2.1219444439999999</v>
      </c>
      <c r="O4315">
        <v>0</v>
      </c>
      <c r="P4315">
        <v>7</v>
      </c>
      <c r="Q4315">
        <v>0</v>
      </c>
      <c r="R4315">
        <v>1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2.7811139484011571</v>
      </c>
      <c r="Y4315">
        <v>0</v>
      </c>
      <c r="Z4315">
        <v>3.6482477743356752</v>
      </c>
      <c r="AA4315">
        <v>0</v>
      </c>
      <c r="AB4315">
        <v>0</v>
      </c>
      <c r="AC4315">
        <v>0</v>
      </c>
      <c r="AD4315">
        <v>0</v>
      </c>
      <c r="AE4315">
        <v>6.4293617227368323</v>
      </c>
    </row>
    <row r="4316" spans="1:31" x14ac:dyDescent="0.3">
      <c r="A4316">
        <v>2583099</v>
      </c>
      <c r="B4316">
        <v>1</v>
      </c>
      <c r="C4316" t="s">
        <v>80</v>
      </c>
      <c r="D4316" t="s">
        <v>94</v>
      </c>
      <c r="E4316" t="s">
        <v>184</v>
      </c>
      <c r="F4316" t="s">
        <v>12331</v>
      </c>
      <c r="G4316" t="s">
        <v>149</v>
      </c>
      <c r="H4316" t="s">
        <v>135</v>
      </c>
      <c r="I4316" t="s">
        <v>136</v>
      </c>
      <c r="J4316" t="s">
        <v>137</v>
      </c>
      <c r="K4316" t="s">
        <v>138</v>
      </c>
      <c r="L4316" t="s">
        <v>12332</v>
      </c>
      <c r="M4316" t="s">
        <v>12333</v>
      </c>
      <c r="N4316">
        <v>3.2455555550000001</v>
      </c>
      <c r="O4316">
        <v>0</v>
      </c>
      <c r="P4316">
        <v>27</v>
      </c>
      <c r="Q4316">
        <v>0</v>
      </c>
      <c r="R4316">
        <v>0</v>
      </c>
      <c r="S4316">
        <v>0</v>
      </c>
      <c r="T4316">
        <v>3</v>
      </c>
      <c r="U4316">
        <v>0</v>
      </c>
      <c r="V4316">
        <v>0</v>
      </c>
      <c r="W4316">
        <v>0</v>
      </c>
      <c r="X4316">
        <v>12.942827315999537</v>
      </c>
      <c r="Y4316">
        <v>0</v>
      </c>
      <c r="Z4316">
        <v>0</v>
      </c>
      <c r="AA4316">
        <v>0</v>
      </c>
      <c r="AB4316">
        <v>9.9663184558666664</v>
      </c>
      <c r="AC4316">
        <v>0</v>
      </c>
      <c r="AD4316">
        <v>0</v>
      </c>
      <c r="AE4316">
        <v>22.909145771866203</v>
      </c>
    </row>
    <row r="4317" spans="1:31" x14ac:dyDescent="0.3">
      <c r="A4317">
        <v>2582598</v>
      </c>
      <c r="B4317">
        <v>1</v>
      </c>
      <c r="C4317" t="s">
        <v>80</v>
      </c>
      <c r="D4317" t="s">
        <v>96</v>
      </c>
      <c r="E4317" t="s">
        <v>166</v>
      </c>
      <c r="F4317" t="s">
        <v>12334</v>
      </c>
      <c r="G4317" t="s">
        <v>311</v>
      </c>
      <c r="H4317" t="s">
        <v>157</v>
      </c>
      <c r="I4317" t="s">
        <v>136</v>
      </c>
      <c r="J4317" t="s">
        <v>3</v>
      </c>
      <c r="K4317" t="s">
        <v>138</v>
      </c>
      <c r="L4317" t="s">
        <v>12335</v>
      </c>
      <c r="M4317" t="s">
        <v>12336</v>
      </c>
      <c r="N4317">
        <v>5.2986111109999996</v>
      </c>
      <c r="O4317">
        <v>0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</row>
    <row r="4318" spans="1:31" x14ac:dyDescent="0.3">
      <c r="A4318">
        <v>2582435</v>
      </c>
      <c r="B4318">
        <v>1</v>
      </c>
      <c r="C4318" t="s">
        <v>81</v>
      </c>
      <c r="D4318" t="s">
        <v>127</v>
      </c>
      <c r="E4318" t="s">
        <v>184</v>
      </c>
      <c r="F4318" t="s">
        <v>12337</v>
      </c>
      <c r="G4318" t="s">
        <v>149</v>
      </c>
      <c r="H4318" t="s">
        <v>135</v>
      </c>
      <c r="I4318" t="s">
        <v>136</v>
      </c>
      <c r="J4318" t="s">
        <v>137</v>
      </c>
      <c r="K4318" t="s">
        <v>138</v>
      </c>
      <c r="L4318" t="s">
        <v>12338</v>
      </c>
      <c r="M4318" t="s">
        <v>12339</v>
      </c>
      <c r="N4318">
        <v>4.4950000000000001</v>
      </c>
      <c r="O4318">
        <v>0</v>
      </c>
      <c r="P4318">
        <v>0</v>
      </c>
      <c r="Q4318">
        <v>0</v>
      </c>
      <c r="R4318">
        <v>3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93.887132374832476</v>
      </c>
      <c r="AA4318">
        <v>0</v>
      </c>
      <c r="AB4318">
        <v>0</v>
      </c>
      <c r="AC4318">
        <v>0</v>
      </c>
      <c r="AD4318">
        <v>0</v>
      </c>
      <c r="AE4318">
        <v>93.887132374832476</v>
      </c>
    </row>
    <row r="4319" spans="1:31" x14ac:dyDescent="0.3">
      <c r="A4319">
        <v>2582761</v>
      </c>
      <c r="B4319">
        <v>1</v>
      </c>
      <c r="C4319" t="s">
        <v>80</v>
      </c>
      <c r="D4319" t="s">
        <v>107</v>
      </c>
      <c r="E4319" t="s">
        <v>171</v>
      </c>
      <c r="F4319" t="s">
        <v>12340</v>
      </c>
      <c r="G4319" t="s">
        <v>202</v>
      </c>
      <c r="H4319" t="s">
        <v>157</v>
      </c>
      <c r="I4319" t="s">
        <v>136</v>
      </c>
      <c r="J4319" t="s">
        <v>137</v>
      </c>
      <c r="K4319" t="s">
        <v>138</v>
      </c>
      <c r="L4319" t="s">
        <v>12341</v>
      </c>
      <c r="M4319" t="s">
        <v>12342</v>
      </c>
      <c r="N4319">
        <v>2.227222222</v>
      </c>
      <c r="O4319">
        <v>0</v>
      </c>
      <c r="P4319">
        <v>28</v>
      </c>
      <c r="Q4319">
        <v>0</v>
      </c>
      <c r="R4319">
        <v>7</v>
      </c>
      <c r="S4319">
        <v>0</v>
      </c>
      <c r="T4319">
        <v>2</v>
      </c>
      <c r="U4319">
        <v>0</v>
      </c>
      <c r="V4319">
        <v>0</v>
      </c>
      <c r="W4319">
        <v>0</v>
      </c>
      <c r="X4319">
        <v>11.492031502879646</v>
      </c>
      <c r="Y4319">
        <v>0</v>
      </c>
      <c r="Z4319">
        <v>4.3138601429058134</v>
      </c>
      <c r="AA4319">
        <v>0</v>
      </c>
      <c r="AB4319">
        <v>5.283913046687422</v>
      </c>
      <c r="AC4319">
        <v>0</v>
      </c>
      <c r="AD4319">
        <v>0</v>
      </c>
      <c r="AE4319">
        <v>21.089804692472882</v>
      </c>
    </row>
    <row r="4320" spans="1:31" x14ac:dyDescent="0.3">
      <c r="A4320">
        <v>2582807</v>
      </c>
      <c r="B4320">
        <v>1</v>
      </c>
      <c r="C4320" t="s">
        <v>80</v>
      </c>
      <c r="D4320" t="s">
        <v>96</v>
      </c>
      <c r="E4320" t="s">
        <v>171</v>
      </c>
      <c r="F4320" t="s">
        <v>12343</v>
      </c>
      <c r="G4320" t="s">
        <v>229</v>
      </c>
      <c r="H4320" t="s">
        <v>157</v>
      </c>
      <c r="I4320" t="s">
        <v>136</v>
      </c>
      <c r="J4320" t="s">
        <v>137</v>
      </c>
      <c r="K4320" t="s">
        <v>138</v>
      </c>
      <c r="L4320" t="s">
        <v>12344</v>
      </c>
      <c r="M4320" t="s">
        <v>12345</v>
      </c>
      <c r="N4320">
        <v>4.3608333330000004</v>
      </c>
      <c r="O4320">
        <v>0</v>
      </c>
      <c r="P4320">
        <v>13</v>
      </c>
      <c r="Q4320">
        <v>0</v>
      </c>
      <c r="R4320">
        <v>8</v>
      </c>
      <c r="S4320">
        <v>0</v>
      </c>
      <c r="T4320">
        <v>6</v>
      </c>
      <c r="U4320">
        <v>0</v>
      </c>
      <c r="V4320">
        <v>0</v>
      </c>
      <c r="W4320">
        <v>0</v>
      </c>
      <c r="X4320">
        <v>27.138937871652285</v>
      </c>
      <c r="Y4320">
        <v>0</v>
      </c>
      <c r="Z4320">
        <v>17.554134969407389</v>
      </c>
      <c r="AA4320">
        <v>0</v>
      </c>
      <c r="AB4320">
        <v>235.6727692457593</v>
      </c>
      <c r="AC4320">
        <v>0</v>
      </c>
      <c r="AD4320">
        <v>0</v>
      </c>
      <c r="AE4320">
        <v>280.36584208681899</v>
      </c>
    </row>
    <row r="4321" spans="1:31" x14ac:dyDescent="0.3">
      <c r="A4321">
        <v>2582558</v>
      </c>
      <c r="B4321">
        <v>1</v>
      </c>
      <c r="C4321" t="s">
        <v>80</v>
      </c>
      <c r="D4321" t="s">
        <v>106</v>
      </c>
      <c r="E4321" t="s">
        <v>171</v>
      </c>
      <c r="F4321" t="s">
        <v>12346</v>
      </c>
      <c r="G4321" t="s">
        <v>190</v>
      </c>
      <c r="H4321" t="s">
        <v>157</v>
      </c>
      <c r="I4321" t="s">
        <v>136</v>
      </c>
      <c r="J4321" t="s">
        <v>137</v>
      </c>
      <c r="K4321" t="s">
        <v>138</v>
      </c>
      <c r="L4321" t="s">
        <v>12347</v>
      </c>
      <c r="M4321" t="s">
        <v>12348</v>
      </c>
      <c r="N4321">
        <v>1.623611111</v>
      </c>
      <c r="O4321">
        <v>0</v>
      </c>
      <c r="P4321">
        <v>3</v>
      </c>
      <c r="Q4321">
        <v>0</v>
      </c>
      <c r="R4321">
        <v>7</v>
      </c>
      <c r="S4321">
        <v>0</v>
      </c>
      <c r="T4321">
        <v>2</v>
      </c>
      <c r="U4321">
        <v>0</v>
      </c>
      <c r="V4321">
        <v>0</v>
      </c>
      <c r="W4321">
        <v>0</v>
      </c>
      <c r="X4321">
        <v>2.2326246631737332</v>
      </c>
      <c r="Y4321">
        <v>0</v>
      </c>
      <c r="Z4321">
        <v>73.918683542276241</v>
      </c>
      <c r="AA4321">
        <v>0</v>
      </c>
      <c r="AB4321">
        <v>2.1555196228853251</v>
      </c>
      <c r="AC4321">
        <v>0</v>
      </c>
      <c r="AD4321">
        <v>0</v>
      </c>
      <c r="AE4321">
        <v>78.306827828335301</v>
      </c>
    </row>
    <row r="4322" spans="1:31" x14ac:dyDescent="0.3">
      <c r="A4322">
        <v>2583139</v>
      </c>
      <c r="B4322">
        <v>1</v>
      </c>
      <c r="C4322" t="s">
        <v>80</v>
      </c>
      <c r="D4322" t="s">
        <v>84</v>
      </c>
      <c r="E4322" t="s">
        <v>175</v>
      </c>
      <c r="F4322" t="s">
        <v>12349</v>
      </c>
      <c r="G4322" t="s">
        <v>213</v>
      </c>
      <c r="H4322" t="s">
        <v>157</v>
      </c>
      <c r="I4322" t="s">
        <v>136</v>
      </c>
      <c r="J4322" t="s">
        <v>137</v>
      </c>
      <c r="K4322" t="s">
        <v>138</v>
      </c>
      <c r="L4322" t="s">
        <v>12350</v>
      </c>
      <c r="M4322" t="s">
        <v>12351</v>
      </c>
      <c r="N4322">
        <v>1.404722222</v>
      </c>
      <c r="O4322">
        <v>0</v>
      </c>
      <c r="P4322">
        <v>158</v>
      </c>
      <c r="Q4322">
        <v>0</v>
      </c>
      <c r="R4322">
        <v>0</v>
      </c>
      <c r="S4322">
        <v>0</v>
      </c>
      <c r="T4322">
        <v>3</v>
      </c>
      <c r="U4322">
        <v>0</v>
      </c>
      <c r="V4322">
        <v>0</v>
      </c>
      <c r="W4322">
        <v>0</v>
      </c>
      <c r="X4322">
        <v>46.44212158410204</v>
      </c>
      <c r="Y4322">
        <v>0</v>
      </c>
      <c r="Z4322">
        <v>0</v>
      </c>
      <c r="AA4322">
        <v>0</v>
      </c>
      <c r="AB4322">
        <v>17.484149816656732</v>
      </c>
      <c r="AC4322">
        <v>0</v>
      </c>
      <c r="AD4322">
        <v>0</v>
      </c>
      <c r="AE4322">
        <v>63.926271400758772</v>
      </c>
    </row>
    <row r="4323" spans="1:31" x14ac:dyDescent="0.3">
      <c r="A4323">
        <v>2582890</v>
      </c>
      <c r="B4323">
        <v>1</v>
      </c>
      <c r="C4323" t="s">
        <v>80</v>
      </c>
      <c r="D4323" t="s">
        <v>100</v>
      </c>
      <c r="E4323" t="s">
        <v>166</v>
      </c>
      <c r="F4323" t="s">
        <v>12352</v>
      </c>
      <c r="G4323" t="s">
        <v>168</v>
      </c>
      <c r="H4323" t="s">
        <v>157</v>
      </c>
      <c r="I4323" t="s">
        <v>136</v>
      </c>
      <c r="J4323" t="s">
        <v>137</v>
      </c>
      <c r="K4323" t="s">
        <v>138</v>
      </c>
      <c r="L4323" t="s">
        <v>12353</v>
      </c>
      <c r="M4323" t="s">
        <v>12354</v>
      </c>
      <c r="N4323">
        <v>2.8169444440000002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1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10.525205284345301</v>
      </c>
      <c r="AC4323">
        <v>0</v>
      </c>
      <c r="AD4323">
        <v>0</v>
      </c>
      <c r="AE4323">
        <v>10.525205284345301</v>
      </c>
    </row>
    <row r="4324" spans="1:31" x14ac:dyDescent="0.3">
      <c r="A4324">
        <v>2583199</v>
      </c>
      <c r="B4324">
        <v>1</v>
      </c>
      <c r="C4324" t="s">
        <v>81</v>
      </c>
      <c r="D4324" t="s">
        <v>126</v>
      </c>
      <c r="E4324" t="s">
        <v>147</v>
      </c>
      <c r="F4324" t="s">
        <v>10811</v>
      </c>
      <c r="G4324" t="s">
        <v>134</v>
      </c>
      <c r="H4324" t="s">
        <v>135</v>
      </c>
      <c r="I4324" t="s">
        <v>136</v>
      </c>
      <c r="J4324" t="s">
        <v>137</v>
      </c>
      <c r="K4324" t="s">
        <v>138</v>
      </c>
      <c r="L4324" t="s">
        <v>12355</v>
      </c>
      <c r="M4324" t="s">
        <v>12356</v>
      </c>
      <c r="N4324">
        <v>1.7547222220000001</v>
      </c>
      <c r="O4324">
        <v>3</v>
      </c>
      <c r="P4324">
        <v>651</v>
      </c>
      <c r="Q4324">
        <v>23</v>
      </c>
      <c r="R4324">
        <v>199</v>
      </c>
      <c r="S4324">
        <v>5</v>
      </c>
      <c r="T4324">
        <v>47</v>
      </c>
      <c r="U4324">
        <v>0</v>
      </c>
      <c r="V4324">
        <v>0</v>
      </c>
      <c r="W4324">
        <v>1.0516993172400002</v>
      </c>
      <c r="X4324">
        <v>106.34233626404026</v>
      </c>
      <c r="Y4324">
        <v>287.08847253663595</v>
      </c>
      <c r="Z4324">
        <v>89.044308841743941</v>
      </c>
      <c r="AA4324">
        <v>49.282964593117896</v>
      </c>
      <c r="AB4324">
        <v>17.625954121343735</v>
      </c>
      <c r="AC4324">
        <v>0</v>
      </c>
      <c r="AD4324">
        <v>0</v>
      </c>
      <c r="AE4324">
        <v>550.43573567412182</v>
      </c>
    </row>
    <row r="4325" spans="1:31" x14ac:dyDescent="0.3">
      <c r="A4325">
        <v>2582993</v>
      </c>
      <c r="B4325">
        <v>1</v>
      </c>
      <c r="C4325" t="s">
        <v>80</v>
      </c>
      <c r="D4325" t="s">
        <v>84</v>
      </c>
      <c r="E4325" t="s">
        <v>166</v>
      </c>
      <c r="F4325" t="s">
        <v>12357</v>
      </c>
      <c r="G4325" t="s">
        <v>311</v>
      </c>
      <c r="H4325" t="s">
        <v>157</v>
      </c>
      <c r="I4325" t="s">
        <v>136</v>
      </c>
      <c r="J4325" t="s">
        <v>3</v>
      </c>
      <c r="K4325" t="s">
        <v>138</v>
      </c>
      <c r="L4325" t="s">
        <v>12358</v>
      </c>
      <c r="M4325" t="s">
        <v>12359</v>
      </c>
      <c r="N4325">
        <v>1.8819444439999999</v>
      </c>
      <c r="O4325">
        <v>0</v>
      </c>
      <c r="P4325">
        <v>11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3.8430974390417005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3.8430974390417005</v>
      </c>
    </row>
    <row r="4326" spans="1:31" x14ac:dyDescent="0.3">
      <c r="A4326">
        <v>2583136</v>
      </c>
      <c r="B4326">
        <v>1</v>
      </c>
      <c r="C4326" t="s">
        <v>81</v>
      </c>
      <c r="D4326" t="s">
        <v>123</v>
      </c>
      <c r="E4326" t="s">
        <v>141</v>
      </c>
      <c r="F4326" t="s">
        <v>1492</v>
      </c>
      <c r="G4326" t="s">
        <v>134</v>
      </c>
      <c r="H4326" t="s">
        <v>135</v>
      </c>
      <c r="I4326" t="s">
        <v>136</v>
      </c>
      <c r="J4326" t="s">
        <v>137</v>
      </c>
      <c r="K4326" t="s">
        <v>138</v>
      </c>
      <c r="L4326" t="s">
        <v>12360</v>
      </c>
      <c r="M4326" t="s">
        <v>12361</v>
      </c>
      <c r="N4326">
        <v>0.77861111100000002</v>
      </c>
      <c r="O4326">
        <v>0</v>
      </c>
      <c r="P4326">
        <v>0</v>
      </c>
      <c r="Q4326">
        <v>3</v>
      </c>
      <c r="R4326">
        <v>1</v>
      </c>
      <c r="S4326">
        <v>10</v>
      </c>
      <c r="T4326">
        <v>0</v>
      </c>
      <c r="U4326">
        <v>2</v>
      </c>
      <c r="V4326">
        <v>0</v>
      </c>
      <c r="W4326">
        <v>0</v>
      </c>
      <c r="X4326">
        <v>0</v>
      </c>
      <c r="Y4326">
        <v>1.4655892003536666</v>
      </c>
      <c r="Z4326">
        <v>0.18053230717608004</v>
      </c>
      <c r="AA4326">
        <v>57.499581851349042</v>
      </c>
      <c r="AB4326">
        <v>0</v>
      </c>
      <c r="AC4326">
        <v>205.12234242707103</v>
      </c>
      <c r="AD4326">
        <v>0</v>
      </c>
      <c r="AE4326">
        <v>264.26804578594982</v>
      </c>
    </row>
    <row r="4327" spans="1:31" x14ac:dyDescent="0.3">
      <c r="A4327">
        <v>2582638</v>
      </c>
      <c r="B4327">
        <v>1</v>
      </c>
      <c r="C4327" t="s">
        <v>80</v>
      </c>
      <c r="D4327" t="s">
        <v>96</v>
      </c>
      <c r="E4327" t="s">
        <v>175</v>
      </c>
      <c r="F4327" t="s">
        <v>11681</v>
      </c>
      <c r="G4327" t="s">
        <v>177</v>
      </c>
      <c r="H4327" t="s">
        <v>157</v>
      </c>
      <c r="I4327" t="s">
        <v>136</v>
      </c>
      <c r="J4327" t="s">
        <v>137</v>
      </c>
      <c r="K4327" t="s">
        <v>138</v>
      </c>
      <c r="L4327" t="s">
        <v>12362</v>
      </c>
      <c r="M4327" t="s">
        <v>12363</v>
      </c>
      <c r="N4327">
        <v>4.7450000000000001</v>
      </c>
      <c r="O4327">
        <v>0</v>
      </c>
      <c r="P4327">
        <v>27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33.904089321204403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33.904089321204403</v>
      </c>
    </row>
    <row r="4328" spans="1:31" x14ac:dyDescent="0.3">
      <c r="A4328">
        <v>2582495</v>
      </c>
      <c r="B4328">
        <v>1</v>
      </c>
      <c r="C4328" t="s">
        <v>80</v>
      </c>
      <c r="D4328" t="s">
        <v>98</v>
      </c>
      <c r="E4328" t="s">
        <v>171</v>
      </c>
      <c r="F4328" t="s">
        <v>12364</v>
      </c>
      <c r="G4328" t="s">
        <v>194</v>
      </c>
      <c r="H4328" t="s">
        <v>157</v>
      </c>
      <c r="I4328" t="s">
        <v>136</v>
      </c>
      <c r="J4328" t="s">
        <v>137</v>
      </c>
      <c r="K4328" t="s">
        <v>144</v>
      </c>
      <c r="L4328" t="s">
        <v>12365</v>
      </c>
      <c r="M4328" t="s">
        <v>12366</v>
      </c>
      <c r="N4328">
        <v>6.528888888</v>
      </c>
      <c r="O4328">
        <v>0</v>
      </c>
      <c r="P4328">
        <v>28</v>
      </c>
      <c r="Q4328">
        <v>0</v>
      </c>
      <c r="R4328">
        <v>0</v>
      </c>
      <c r="S4328">
        <v>0</v>
      </c>
      <c r="T4328">
        <v>16</v>
      </c>
      <c r="U4328">
        <v>0</v>
      </c>
      <c r="V4328">
        <v>0</v>
      </c>
      <c r="W4328">
        <v>0</v>
      </c>
      <c r="X4328">
        <v>24.001038696208091</v>
      </c>
      <c r="Y4328">
        <v>0</v>
      </c>
      <c r="Z4328">
        <v>0</v>
      </c>
      <c r="AA4328">
        <v>0</v>
      </c>
      <c r="AB4328">
        <v>69.605879498726694</v>
      </c>
      <c r="AC4328">
        <v>0</v>
      </c>
      <c r="AD4328">
        <v>0</v>
      </c>
      <c r="AE4328">
        <v>93.606918194934792</v>
      </c>
    </row>
    <row r="4329" spans="1:31" x14ac:dyDescent="0.3">
      <c r="A4329">
        <v>2582518</v>
      </c>
      <c r="B4329">
        <v>1</v>
      </c>
      <c r="C4329" t="s">
        <v>80</v>
      </c>
      <c r="D4329" t="s">
        <v>84</v>
      </c>
      <c r="E4329" t="s">
        <v>184</v>
      </c>
      <c r="F4329" t="s">
        <v>12367</v>
      </c>
      <c r="G4329" t="s">
        <v>301</v>
      </c>
      <c r="H4329" t="s">
        <v>135</v>
      </c>
      <c r="I4329" t="s">
        <v>136</v>
      </c>
      <c r="J4329" t="s">
        <v>137</v>
      </c>
      <c r="K4329" t="s">
        <v>144</v>
      </c>
      <c r="L4329" t="s">
        <v>12368</v>
      </c>
      <c r="M4329" t="s">
        <v>12369</v>
      </c>
      <c r="N4329">
        <v>8.4766666659999999</v>
      </c>
      <c r="O4329">
        <v>3</v>
      </c>
      <c r="P4329">
        <v>1311</v>
      </c>
      <c r="Q4329">
        <v>1</v>
      </c>
      <c r="R4329">
        <v>165</v>
      </c>
      <c r="S4329">
        <v>8</v>
      </c>
      <c r="T4329">
        <v>190</v>
      </c>
      <c r="U4329">
        <v>0</v>
      </c>
      <c r="V4329">
        <v>0</v>
      </c>
      <c r="W4329">
        <v>11.254262602570664</v>
      </c>
      <c r="X4329">
        <v>2818.8793990712124</v>
      </c>
      <c r="Y4329">
        <v>12.1536712827552</v>
      </c>
      <c r="Z4329">
        <v>592.72880649998194</v>
      </c>
      <c r="AA4329">
        <v>242.75501376489618</v>
      </c>
      <c r="AB4329">
        <v>1837.0514482530116</v>
      </c>
      <c r="AC4329">
        <v>0</v>
      </c>
      <c r="AD4329">
        <v>0</v>
      </c>
      <c r="AE4329">
        <v>5514.8226014744287</v>
      </c>
    </row>
    <row r="4330" spans="1:31" x14ac:dyDescent="0.3">
      <c r="A4330">
        <v>2582830</v>
      </c>
      <c r="B4330">
        <v>1</v>
      </c>
      <c r="C4330" t="s">
        <v>80</v>
      </c>
      <c r="D4330" t="s">
        <v>108</v>
      </c>
      <c r="E4330" t="s">
        <v>166</v>
      </c>
      <c r="F4330" t="s">
        <v>12370</v>
      </c>
      <c r="G4330" t="s">
        <v>168</v>
      </c>
      <c r="H4330" t="s">
        <v>157</v>
      </c>
      <c r="I4330" t="s">
        <v>136</v>
      </c>
      <c r="J4330" t="s">
        <v>137</v>
      </c>
      <c r="K4330" t="s">
        <v>138</v>
      </c>
      <c r="L4330" t="s">
        <v>12371</v>
      </c>
      <c r="M4330" t="s">
        <v>12372</v>
      </c>
      <c r="N4330">
        <v>2.7283333330000001</v>
      </c>
      <c r="O4330">
        <v>0</v>
      </c>
      <c r="P4330">
        <v>6</v>
      </c>
      <c r="Q4330">
        <v>0</v>
      </c>
      <c r="R4330">
        <v>0</v>
      </c>
      <c r="S4330">
        <v>0</v>
      </c>
      <c r="T4330">
        <v>2</v>
      </c>
      <c r="U4330">
        <v>0</v>
      </c>
      <c r="V4330">
        <v>0</v>
      </c>
      <c r="W4330">
        <v>0</v>
      </c>
      <c r="X4330">
        <v>0.92691554696164002</v>
      </c>
      <c r="Y4330">
        <v>0</v>
      </c>
      <c r="Z4330">
        <v>0</v>
      </c>
      <c r="AA4330">
        <v>0</v>
      </c>
      <c r="AB4330">
        <v>0.25760893636003335</v>
      </c>
      <c r="AC4330">
        <v>0</v>
      </c>
      <c r="AD4330">
        <v>0</v>
      </c>
      <c r="AE4330">
        <v>1.1845244833216735</v>
      </c>
    </row>
    <row r="4331" spans="1:31" x14ac:dyDescent="0.3">
      <c r="A4331">
        <v>2582956</v>
      </c>
      <c r="B4331">
        <v>1</v>
      </c>
      <c r="C4331" t="s">
        <v>80</v>
      </c>
      <c r="D4331" t="s">
        <v>110</v>
      </c>
      <c r="E4331" t="s">
        <v>166</v>
      </c>
      <c r="F4331" t="s">
        <v>12373</v>
      </c>
      <c r="G4331" t="s">
        <v>181</v>
      </c>
      <c r="H4331" t="s">
        <v>157</v>
      </c>
      <c r="I4331" t="s">
        <v>136</v>
      </c>
      <c r="J4331" t="s">
        <v>137</v>
      </c>
      <c r="K4331" t="s">
        <v>138</v>
      </c>
      <c r="L4331" t="s">
        <v>12374</v>
      </c>
      <c r="M4331" t="s">
        <v>12375</v>
      </c>
      <c r="N4331">
        <v>3.5958333329999999</v>
      </c>
      <c r="O4331">
        <v>0</v>
      </c>
      <c r="P4331">
        <v>1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0.81145968639999999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0.81145968639999999</v>
      </c>
    </row>
    <row r="4332" spans="1:31" x14ac:dyDescent="0.3">
      <c r="A4332">
        <v>2582670</v>
      </c>
      <c r="B4332">
        <v>1</v>
      </c>
      <c r="C4332" t="s">
        <v>80</v>
      </c>
      <c r="D4332" t="s">
        <v>101</v>
      </c>
      <c r="E4332" t="s">
        <v>147</v>
      </c>
      <c r="F4332" t="s">
        <v>1177</v>
      </c>
      <c r="G4332" t="s">
        <v>301</v>
      </c>
      <c r="H4332" t="s">
        <v>135</v>
      </c>
      <c r="I4332" t="s">
        <v>136</v>
      </c>
      <c r="J4332" t="s">
        <v>137</v>
      </c>
      <c r="K4332" t="s">
        <v>144</v>
      </c>
      <c r="L4332" t="s">
        <v>12376</v>
      </c>
      <c r="M4332" t="s">
        <v>12377</v>
      </c>
      <c r="N4332">
        <v>3.1386111109999999</v>
      </c>
      <c r="O4332">
        <v>0</v>
      </c>
      <c r="P4332">
        <v>2467</v>
      </c>
      <c r="Q4332">
        <v>0</v>
      </c>
      <c r="R4332">
        <v>16</v>
      </c>
      <c r="S4332">
        <v>1</v>
      </c>
      <c r="T4332">
        <v>212</v>
      </c>
      <c r="U4332">
        <v>0</v>
      </c>
      <c r="V4332">
        <v>0</v>
      </c>
      <c r="W4332">
        <v>0</v>
      </c>
      <c r="X4332">
        <v>1810.0963734313586</v>
      </c>
      <c r="Y4332">
        <v>0</v>
      </c>
      <c r="Z4332">
        <v>30.329509626413298</v>
      </c>
      <c r="AA4332">
        <v>3.2391394840387631</v>
      </c>
      <c r="AB4332">
        <v>1077.3418306812573</v>
      </c>
      <c r="AC4332">
        <v>0</v>
      </c>
      <c r="AD4332">
        <v>0</v>
      </c>
      <c r="AE4332">
        <v>2921.006853223068</v>
      </c>
    </row>
    <row r="4333" spans="1:31" x14ac:dyDescent="0.3">
      <c r="A4333">
        <v>2582816</v>
      </c>
      <c r="B4333">
        <v>1</v>
      </c>
      <c r="C4333" t="s">
        <v>81</v>
      </c>
      <c r="D4333" t="s">
        <v>114</v>
      </c>
      <c r="E4333" t="s">
        <v>171</v>
      </c>
      <c r="F4333" t="s">
        <v>12378</v>
      </c>
      <c r="G4333" t="s">
        <v>190</v>
      </c>
      <c r="H4333" t="s">
        <v>157</v>
      </c>
      <c r="I4333" t="s">
        <v>136</v>
      </c>
      <c r="J4333" t="s">
        <v>137</v>
      </c>
      <c r="K4333" t="s">
        <v>138</v>
      </c>
      <c r="L4333" t="s">
        <v>12379</v>
      </c>
      <c r="M4333" t="s">
        <v>12380</v>
      </c>
      <c r="N4333">
        <v>1.196388888</v>
      </c>
      <c r="O4333">
        <v>0</v>
      </c>
      <c r="P4333">
        <v>18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2.6481034613548791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2.6481034613548791</v>
      </c>
    </row>
    <row r="4334" spans="1:31" x14ac:dyDescent="0.3">
      <c r="A4334">
        <v>2582415</v>
      </c>
      <c r="B4334">
        <v>1</v>
      </c>
      <c r="C4334" t="s">
        <v>80</v>
      </c>
      <c r="D4334" t="s">
        <v>84</v>
      </c>
      <c r="E4334" t="s">
        <v>147</v>
      </c>
      <c r="F4334" t="s">
        <v>12381</v>
      </c>
      <c r="G4334" t="s">
        <v>134</v>
      </c>
      <c r="H4334" t="s">
        <v>135</v>
      </c>
      <c r="I4334" t="s">
        <v>136</v>
      </c>
      <c r="J4334" t="s">
        <v>137</v>
      </c>
      <c r="K4334" t="s">
        <v>138</v>
      </c>
      <c r="L4334" t="s">
        <v>12382</v>
      </c>
      <c r="M4334" t="s">
        <v>12383</v>
      </c>
      <c r="N4334">
        <v>2.8005555549999999</v>
      </c>
      <c r="O4334">
        <v>8</v>
      </c>
      <c r="P4334">
        <v>1643</v>
      </c>
      <c r="Q4334">
        <v>13</v>
      </c>
      <c r="R4334">
        <v>297</v>
      </c>
      <c r="S4334">
        <v>33</v>
      </c>
      <c r="T4334">
        <v>283</v>
      </c>
      <c r="U4334">
        <v>1</v>
      </c>
      <c r="V4334">
        <v>0</v>
      </c>
      <c r="W4334">
        <v>8.9954879152196252</v>
      </c>
      <c r="X4334">
        <v>984.48338393178528</v>
      </c>
      <c r="Y4334">
        <v>67.823085849146239</v>
      </c>
      <c r="Z4334">
        <v>296.09773366514116</v>
      </c>
      <c r="AA4334">
        <v>544.17265810501624</v>
      </c>
      <c r="AB4334">
        <v>664.99689952479298</v>
      </c>
      <c r="AC4334">
        <v>36.753577777610303</v>
      </c>
      <c r="AD4334">
        <v>0</v>
      </c>
      <c r="AE4334">
        <v>2603.3228267687118</v>
      </c>
    </row>
    <row r="4335" spans="1:31" x14ac:dyDescent="0.3">
      <c r="A4335">
        <v>2582607</v>
      </c>
      <c r="B4335">
        <v>1</v>
      </c>
      <c r="C4335" t="s">
        <v>81</v>
      </c>
      <c r="D4335" t="s">
        <v>117</v>
      </c>
      <c r="E4335" t="s">
        <v>184</v>
      </c>
      <c r="F4335" t="s">
        <v>8032</v>
      </c>
      <c r="G4335" t="s">
        <v>134</v>
      </c>
      <c r="H4335" t="s">
        <v>135</v>
      </c>
      <c r="I4335" t="s">
        <v>136</v>
      </c>
      <c r="J4335" t="s">
        <v>137</v>
      </c>
      <c r="K4335" t="s">
        <v>138</v>
      </c>
      <c r="L4335" t="s">
        <v>12384</v>
      </c>
      <c r="M4335" t="s">
        <v>12385</v>
      </c>
      <c r="N4335">
        <v>0.42055555500000003</v>
      </c>
      <c r="O4335">
        <v>10</v>
      </c>
      <c r="P4335">
        <v>1016</v>
      </c>
      <c r="Q4335">
        <v>103</v>
      </c>
      <c r="R4335">
        <v>243</v>
      </c>
      <c r="S4335">
        <v>17</v>
      </c>
      <c r="T4335">
        <v>107</v>
      </c>
      <c r="U4335">
        <v>3</v>
      </c>
      <c r="V4335">
        <v>0</v>
      </c>
      <c r="W4335">
        <v>1.6079569519284702</v>
      </c>
      <c r="X4335">
        <v>78.134550293905022</v>
      </c>
      <c r="Y4335">
        <v>111.85149862980538</v>
      </c>
      <c r="Z4335">
        <v>88.766884082318242</v>
      </c>
      <c r="AA4335">
        <v>61.916547316617489</v>
      </c>
      <c r="AB4335">
        <v>66.015839073509369</v>
      </c>
      <c r="AC4335">
        <v>66.184459971115956</v>
      </c>
      <c r="AD4335">
        <v>0</v>
      </c>
      <c r="AE4335">
        <v>474.47773631919995</v>
      </c>
    </row>
    <row r="4336" spans="1:31" x14ac:dyDescent="0.3">
      <c r="A4336">
        <v>2582939</v>
      </c>
      <c r="B4336">
        <v>1</v>
      </c>
      <c r="C4336" t="s">
        <v>81</v>
      </c>
      <c r="D4336" t="s">
        <v>122</v>
      </c>
      <c r="E4336" t="s">
        <v>147</v>
      </c>
      <c r="F4336" t="s">
        <v>2520</v>
      </c>
      <c r="G4336" t="s">
        <v>134</v>
      </c>
      <c r="H4336" t="s">
        <v>135</v>
      </c>
      <c r="I4336" t="s">
        <v>136</v>
      </c>
      <c r="J4336" t="s">
        <v>137</v>
      </c>
      <c r="K4336" t="s">
        <v>138</v>
      </c>
      <c r="L4336" t="s">
        <v>12386</v>
      </c>
      <c r="M4336" t="s">
        <v>12387</v>
      </c>
      <c r="N4336">
        <v>1.8386111110000001</v>
      </c>
      <c r="O4336">
        <v>2</v>
      </c>
      <c r="P4336">
        <v>375</v>
      </c>
      <c r="Q4336">
        <v>46</v>
      </c>
      <c r="R4336">
        <v>20</v>
      </c>
      <c r="S4336">
        <v>2</v>
      </c>
      <c r="T4336">
        <v>48</v>
      </c>
      <c r="U4336">
        <v>0</v>
      </c>
      <c r="V4336">
        <v>0</v>
      </c>
      <c r="W4336">
        <v>0.69829090448607001</v>
      </c>
      <c r="X4336">
        <v>95.509796212958406</v>
      </c>
      <c r="Y4336">
        <v>211.9675962872241</v>
      </c>
      <c r="Z4336">
        <v>16.128606270383962</v>
      </c>
      <c r="AA4336">
        <v>3.5920659419694232</v>
      </c>
      <c r="AB4336">
        <v>64.190921579934283</v>
      </c>
      <c r="AC4336">
        <v>0</v>
      </c>
      <c r="AD4336">
        <v>0</v>
      </c>
      <c r="AE4336">
        <v>392.08727719695628</v>
      </c>
    </row>
    <row r="4337" spans="1:31" x14ac:dyDescent="0.3">
      <c r="A4337">
        <v>2583102</v>
      </c>
      <c r="B4337">
        <v>1</v>
      </c>
      <c r="C4337" t="s">
        <v>80</v>
      </c>
      <c r="D4337" t="s">
        <v>88</v>
      </c>
      <c r="E4337" t="s">
        <v>166</v>
      </c>
      <c r="F4337" t="s">
        <v>12388</v>
      </c>
      <c r="G4337" t="s">
        <v>181</v>
      </c>
      <c r="H4337" t="s">
        <v>157</v>
      </c>
      <c r="I4337" t="s">
        <v>136</v>
      </c>
      <c r="J4337" t="s">
        <v>137</v>
      </c>
      <c r="K4337" t="s">
        <v>138</v>
      </c>
      <c r="L4337" t="s">
        <v>12389</v>
      </c>
      <c r="M4337" t="s">
        <v>12390</v>
      </c>
      <c r="N4337">
        <v>4.5666666659999997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1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0.67450276934791997</v>
      </c>
      <c r="AC4337">
        <v>0</v>
      </c>
      <c r="AD4337">
        <v>0</v>
      </c>
      <c r="AE4337">
        <v>0.67450276934791997</v>
      </c>
    </row>
    <row r="4338" spans="1:31" x14ac:dyDescent="0.3">
      <c r="A4338">
        <v>2582547</v>
      </c>
      <c r="B4338">
        <v>1</v>
      </c>
      <c r="C4338" t="s">
        <v>81</v>
      </c>
      <c r="D4338" t="s">
        <v>128</v>
      </c>
      <c r="E4338" t="s">
        <v>141</v>
      </c>
      <c r="F4338" t="s">
        <v>11450</v>
      </c>
      <c r="G4338" t="s">
        <v>149</v>
      </c>
      <c r="H4338" t="s">
        <v>135</v>
      </c>
      <c r="I4338" t="s">
        <v>136</v>
      </c>
      <c r="J4338" t="s">
        <v>137</v>
      </c>
      <c r="K4338" t="s">
        <v>138</v>
      </c>
      <c r="L4338" t="s">
        <v>12391</v>
      </c>
      <c r="M4338" t="s">
        <v>12392</v>
      </c>
      <c r="N4338">
        <v>3.883888888</v>
      </c>
      <c r="O4338">
        <v>0</v>
      </c>
      <c r="P4338">
        <v>7</v>
      </c>
      <c r="Q4338">
        <v>0</v>
      </c>
      <c r="R4338">
        <v>0</v>
      </c>
      <c r="S4338">
        <v>1</v>
      </c>
      <c r="T4338">
        <v>0</v>
      </c>
      <c r="U4338">
        <v>1</v>
      </c>
      <c r="V4338">
        <v>0</v>
      </c>
      <c r="W4338">
        <v>0</v>
      </c>
      <c r="X4338">
        <v>7.2449361691674943</v>
      </c>
      <c r="Y4338">
        <v>0</v>
      </c>
      <c r="Z4338">
        <v>0</v>
      </c>
      <c r="AA4338">
        <v>8.0635714262811113</v>
      </c>
      <c r="AB4338">
        <v>0</v>
      </c>
      <c r="AC4338">
        <v>713.25023194936</v>
      </c>
      <c r="AD4338">
        <v>0</v>
      </c>
      <c r="AE4338">
        <v>728.55873954480865</v>
      </c>
    </row>
    <row r="4339" spans="1:31" x14ac:dyDescent="0.3">
      <c r="A4339">
        <v>2583042</v>
      </c>
      <c r="B4339">
        <v>1</v>
      </c>
      <c r="C4339" t="s">
        <v>80</v>
      </c>
      <c r="D4339" t="s">
        <v>83</v>
      </c>
      <c r="E4339" t="s">
        <v>166</v>
      </c>
      <c r="F4339" t="s">
        <v>12393</v>
      </c>
      <c r="G4339" t="s">
        <v>198</v>
      </c>
      <c r="H4339" t="s">
        <v>157</v>
      </c>
      <c r="I4339" t="s">
        <v>136</v>
      </c>
      <c r="J4339" t="s">
        <v>137</v>
      </c>
      <c r="K4339" t="s">
        <v>138</v>
      </c>
      <c r="L4339" t="s">
        <v>12394</v>
      </c>
      <c r="M4339" t="s">
        <v>12395</v>
      </c>
      <c r="N4339">
        <v>3.9922222220000001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1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0.99594073261176008</v>
      </c>
      <c r="AC4339">
        <v>0</v>
      </c>
      <c r="AD4339">
        <v>0</v>
      </c>
      <c r="AE4339">
        <v>0.99594073261176008</v>
      </c>
    </row>
    <row r="4340" spans="1:31" x14ac:dyDescent="0.3">
      <c r="A4340">
        <v>2582501</v>
      </c>
      <c r="B4340">
        <v>1</v>
      </c>
      <c r="C4340" t="s">
        <v>81</v>
      </c>
      <c r="D4340" t="s">
        <v>122</v>
      </c>
      <c r="E4340" t="s">
        <v>147</v>
      </c>
      <c r="F4340" t="s">
        <v>12396</v>
      </c>
      <c r="G4340" t="s">
        <v>301</v>
      </c>
      <c r="H4340" t="s">
        <v>135</v>
      </c>
      <c r="I4340" t="s">
        <v>136</v>
      </c>
      <c r="J4340" t="s">
        <v>137</v>
      </c>
      <c r="K4340" t="s">
        <v>144</v>
      </c>
      <c r="L4340" t="s">
        <v>12397</v>
      </c>
      <c r="M4340" t="s">
        <v>12398</v>
      </c>
      <c r="N4340">
        <v>7.0477777770000003</v>
      </c>
      <c r="O4340">
        <v>0</v>
      </c>
      <c r="P4340">
        <v>0</v>
      </c>
      <c r="Q4340">
        <v>0</v>
      </c>
      <c r="R4340">
        <v>0</v>
      </c>
      <c r="S4340">
        <v>3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</row>
    <row r="4341" spans="1:31" x14ac:dyDescent="0.3">
      <c r="A4341">
        <v>2582564</v>
      </c>
      <c r="B4341">
        <v>1</v>
      </c>
      <c r="C4341" t="s">
        <v>80</v>
      </c>
      <c r="D4341" t="s">
        <v>100</v>
      </c>
      <c r="E4341" t="s">
        <v>184</v>
      </c>
      <c r="F4341" t="s">
        <v>12399</v>
      </c>
      <c r="G4341" t="s">
        <v>149</v>
      </c>
      <c r="H4341" t="s">
        <v>135</v>
      </c>
      <c r="I4341" t="s">
        <v>136</v>
      </c>
      <c r="J4341" t="s">
        <v>137</v>
      </c>
      <c r="K4341" t="s">
        <v>138</v>
      </c>
      <c r="L4341" t="s">
        <v>12400</v>
      </c>
      <c r="M4341" t="s">
        <v>12401</v>
      </c>
      <c r="N4341">
        <v>4.176388888</v>
      </c>
      <c r="O4341">
        <v>0</v>
      </c>
      <c r="P4341">
        <v>17</v>
      </c>
      <c r="Q4341">
        <v>0</v>
      </c>
      <c r="R4341">
        <v>11</v>
      </c>
      <c r="S4341">
        <v>0</v>
      </c>
      <c r="T4341">
        <v>4</v>
      </c>
      <c r="U4341">
        <v>0</v>
      </c>
      <c r="V4341">
        <v>0</v>
      </c>
      <c r="W4341">
        <v>0</v>
      </c>
      <c r="X4341">
        <v>13.302452277177787</v>
      </c>
      <c r="Y4341">
        <v>0</v>
      </c>
      <c r="Z4341">
        <v>127.07165246592349</v>
      </c>
      <c r="AA4341">
        <v>0</v>
      </c>
      <c r="AB4341">
        <v>7.9771530650573084</v>
      </c>
      <c r="AC4341">
        <v>0</v>
      </c>
      <c r="AD4341">
        <v>0</v>
      </c>
      <c r="AE4341">
        <v>148.35125780815858</v>
      </c>
    </row>
    <row r="4342" spans="1:31" x14ac:dyDescent="0.3">
      <c r="A4342">
        <v>2583088</v>
      </c>
      <c r="B4342">
        <v>1</v>
      </c>
      <c r="C4342" t="s">
        <v>81</v>
      </c>
      <c r="D4342" t="s">
        <v>126</v>
      </c>
      <c r="E4342" t="s">
        <v>147</v>
      </c>
      <c r="F4342" t="s">
        <v>10190</v>
      </c>
      <c r="G4342" t="s">
        <v>134</v>
      </c>
      <c r="H4342" t="s">
        <v>135</v>
      </c>
      <c r="I4342" t="s">
        <v>136</v>
      </c>
      <c r="J4342" t="s">
        <v>137</v>
      </c>
      <c r="K4342" t="s">
        <v>138</v>
      </c>
      <c r="L4342" t="s">
        <v>12402</v>
      </c>
      <c r="M4342" t="s">
        <v>12403</v>
      </c>
      <c r="N4342">
        <v>1.3363888880000001</v>
      </c>
      <c r="O4342">
        <v>15</v>
      </c>
      <c r="P4342">
        <v>1652</v>
      </c>
      <c r="Q4342">
        <v>72</v>
      </c>
      <c r="R4342">
        <v>545</v>
      </c>
      <c r="S4342">
        <v>13</v>
      </c>
      <c r="T4342">
        <v>93</v>
      </c>
      <c r="U4342">
        <v>0</v>
      </c>
      <c r="V4342">
        <v>0</v>
      </c>
      <c r="W4342">
        <v>4.5243338442094618</v>
      </c>
      <c r="X4342">
        <v>222.77753568700331</v>
      </c>
      <c r="Y4342">
        <v>935.6310499074624</v>
      </c>
      <c r="Z4342">
        <v>399.91406335697718</v>
      </c>
      <c r="AA4342">
        <v>121.09863259120576</v>
      </c>
      <c r="AB4342">
        <v>64.860583929100812</v>
      </c>
      <c r="AC4342">
        <v>0</v>
      </c>
      <c r="AD4342">
        <v>0</v>
      </c>
      <c r="AE4342">
        <v>1748.806199315959</v>
      </c>
    </row>
    <row r="4343" spans="1:31" x14ac:dyDescent="0.3">
      <c r="A4343">
        <v>2582441</v>
      </c>
      <c r="B4343">
        <v>1</v>
      </c>
      <c r="C4343" t="s">
        <v>81</v>
      </c>
      <c r="D4343" t="s">
        <v>127</v>
      </c>
      <c r="E4343" t="s">
        <v>184</v>
      </c>
      <c r="F4343" t="s">
        <v>11508</v>
      </c>
      <c r="G4343" t="s">
        <v>149</v>
      </c>
      <c r="H4343" t="s">
        <v>135</v>
      </c>
      <c r="I4343" t="s">
        <v>136</v>
      </c>
      <c r="J4343" t="s">
        <v>137</v>
      </c>
      <c r="K4343" t="s">
        <v>138</v>
      </c>
      <c r="L4343" t="s">
        <v>12404</v>
      </c>
      <c r="M4343" t="s">
        <v>12405</v>
      </c>
      <c r="N4343">
        <v>2.372777777</v>
      </c>
      <c r="O4343">
        <v>0</v>
      </c>
      <c r="P4343">
        <v>176</v>
      </c>
      <c r="Q4343">
        <v>0</v>
      </c>
      <c r="R4343">
        <v>23</v>
      </c>
      <c r="S4343">
        <v>0</v>
      </c>
      <c r="T4343">
        <v>23</v>
      </c>
      <c r="U4343">
        <v>0</v>
      </c>
      <c r="V4343">
        <v>0</v>
      </c>
      <c r="W4343">
        <v>0</v>
      </c>
      <c r="X4343">
        <v>77.390272919012205</v>
      </c>
      <c r="Y4343">
        <v>0</v>
      </c>
      <c r="Z4343">
        <v>36.322927853885886</v>
      </c>
      <c r="AA4343">
        <v>0</v>
      </c>
      <c r="AB4343">
        <v>18.786555866427292</v>
      </c>
      <c r="AC4343">
        <v>0</v>
      </c>
      <c r="AD4343">
        <v>0</v>
      </c>
      <c r="AE4343">
        <v>132.49975663932537</v>
      </c>
    </row>
    <row r="4344" spans="1:31" x14ac:dyDescent="0.3">
      <c r="A4344">
        <v>2582541</v>
      </c>
      <c r="B4344">
        <v>1</v>
      </c>
      <c r="C4344" t="s">
        <v>80</v>
      </c>
      <c r="D4344" t="s">
        <v>92</v>
      </c>
      <c r="E4344" t="s">
        <v>184</v>
      </c>
      <c r="F4344" t="s">
        <v>12406</v>
      </c>
      <c r="G4344" t="s">
        <v>301</v>
      </c>
      <c r="H4344" t="s">
        <v>135</v>
      </c>
      <c r="I4344" t="s">
        <v>136</v>
      </c>
      <c r="J4344" t="s">
        <v>137</v>
      </c>
      <c r="K4344" t="s">
        <v>144</v>
      </c>
      <c r="L4344" t="s">
        <v>12407</v>
      </c>
      <c r="M4344" t="s">
        <v>12408</v>
      </c>
      <c r="N4344">
        <v>7.9405555550000004</v>
      </c>
      <c r="O4344">
        <v>0</v>
      </c>
      <c r="P4344">
        <v>48</v>
      </c>
      <c r="Q4344">
        <v>0</v>
      </c>
      <c r="R4344">
        <v>0</v>
      </c>
      <c r="S4344">
        <v>0</v>
      </c>
      <c r="T4344">
        <v>5</v>
      </c>
      <c r="U4344">
        <v>0</v>
      </c>
      <c r="V4344">
        <v>0</v>
      </c>
      <c r="W4344">
        <v>0</v>
      </c>
      <c r="X4344">
        <v>73.032797385933847</v>
      </c>
      <c r="Y4344">
        <v>0</v>
      </c>
      <c r="Z4344">
        <v>0</v>
      </c>
      <c r="AA4344">
        <v>0</v>
      </c>
      <c r="AB4344">
        <v>20.697316514939811</v>
      </c>
      <c r="AC4344">
        <v>0</v>
      </c>
      <c r="AD4344">
        <v>0</v>
      </c>
      <c r="AE4344">
        <v>93.730113900873661</v>
      </c>
    </row>
    <row r="4345" spans="1:31" x14ac:dyDescent="0.3">
      <c r="A4345">
        <v>2582770</v>
      </c>
      <c r="B4345">
        <v>1</v>
      </c>
      <c r="C4345" t="s">
        <v>81</v>
      </c>
      <c r="D4345" t="s">
        <v>123</v>
      </c>
      <c r="E4345" t="s">
        <v>184</v>
      </c>
      <c r="F4345" t="s">
        <v>7106</v>
      </c>
      <c r="G4345" t="s">
        <v>134</v>
      </c>
      <c r="H4345" t="s">
        <v>135</v>
      </c>
      <c r="I4345" t="s">
        <v>136</v>
      </c>
      <c r="J4345" t="s">
        <v>137</v>
      </c>
      <c r="K4345" t="s">
        <v>138</v>
      </c>
      <c r="L4345" t="s">
        <v>12409</v>
      </c>
      <c r="M4345" t="s">
        <v>12410</v>
      </c>
      <c r="N4345">
        <v>0.34250000000000003</v>
      </c>
      <c r="O4345">
        <v>17</v>
      </c>
      <c r="P4345">
        <v>1765</v>
      </c>
      <c r="Q4345">
        <v>57</v>
      </c>
      <c r="R4345">
        <v>192</v>
      </c>
      <c r="S4345">
        <v>24</v>
      </c>
      <c r="T4345">
        <v>186</v>
      </c>
      <c r="U4345">
        <v>4</v>
      </c>
      <c r="V4345">
        <v>0</v>
      </c>
      <c r="W4345">
        <v>0.9615449135855374</v>
      </c>
      <c r="X4345">
        <v>94.8506700149305</v>
      </c>
      <c r="Y4345">
        <v>61.559163735282823</v>
      </c>
      <c r="Z4345">
        <v>52.116698227694265</v>
      </c>
      <c r="AA4345">
        <v>40.597964637244154</v>
      </c>
      <c r="AB4345">
        <v>33.230964511008132</v>
      </c>
      <c r="AC4345">
        <v>17.668288320158453</v>
      </c>
      <c r="AD4345">
        <v>0</v>
      </c>
      <c r="AE4345">
        <v>300.98529435990389</v>
      </c>
    </row>
    <row r="4346" spans="1:31" x14ac:dyDescent="0.3">
      <c r="A4346">
        <v>2582584</v>
      </c>
      <c r="B4346">
        <v>1</v>
      </c>
      <c r="C4346" t="s">
        <v>81</v>
      </c>
      <c r="D4346" t="s">
        <v>126</v>
      </c>
      <c r="E4346" t="s">
        <v>184</v>
      </c>
      <c r="F4346" t="s">
        <v>12411</v>
      </c>
      <c r="G4346" t="s">
        <v>301</v>
      </c>
      <c r="H4346" t="s">
        <v>135</v>
      </c>
      <c r="I4346" t="s">
        <v>136</v>
      </c>
      <c r="J4346" t="s">
        <v>137</v>
      </c>
      <c r="K4346" t="s">
        <v>144</v>
      </c>
      <c r="L4346" t="s">
        <v>12412</v>
      </c>
      <c r="M4346" t="s">
        <v>12413</v>
      </c>
      <c r="N4346">
        <v>6.2780555549999999</v>
      </c>
      <c r="O4346">
        <v>0</v>
      </c>
      <c r="P4346">
        <v>159</v>
      </c>
      <c r="Q4346">
        <v>0</v>
      </c>
      <c r="R4346">
        <v>0</v>
      </c>
      <c r="S4346">
        <v>0</v>
      </c>
      <c r="T4346">
        <v>106</v>
      </c>
      <c r="U4346">
        <v>0</v>
      </c>
      <c r="V4346">
        <v>0</v>
      </c>
      <c r="W4346">
        <v>0</v>
      </c>
      <c r="X4346">
        <v>123.47248455423833</v>
      </c>
      <c r="Y4346">
        <v>0</v>
      </c>
      <c r="Z4346">
        <v>0</v>
      </c>
      <c r="AA4346">
        <v>0</v>
      </c>
      <c r="AB4346">
        <v>354.41021396893939</v>
      </c>
      <c r="AC4346">
        <v>0</v>
      </c>
      <c r="AD4346">
        <v>0</v>
      </c>
      <c r="AE4346">
        <v>477.88269852317774</v>
      </c>
    </row>
    <row r="4347" spans="1:31" x14ac:dyDescent="0.3">
      <c r="A4347">
        <v>2583125</v>
      </c>
      <c r="B4347">
        <v>1</v>
      </c>
      <c r="C4347" t="s">
        <v>81</v>
      </c>
      <c r="D4347" t="s">
        <v>118</v>
      </c>
      <c r="E4347" t="s">
        <v>147</v>
      </c>
      <c r="F4347" t="s">
        <v>8547</v>
      </c>
      <c r="G4347" t="s">
        <v>134</v>
      </c>
      <c r="H4347" t="s">
        <v>135</v>
      </c>
      <c r="I4347" t="s">
        <v>136</v>
      </c>
      <c r="J4347" t="s">
        <v>137</v>
      </c>
      <c r="K4347" t="s">
        <v>138</v>
      </c>
      <c r="L4347" t="s">
        <v>12414</v>
      </c>
      <c r="M4347" t="s">
        <v>12403</v>
      </c>
      <c r="N4347">
        <v>0.72305555499999996</v>
      </c>
      <c r="O4347">
        <v>4</v>
      </c>
      <c r="P4347">
        <v>397</v>
      </c>
      <c r="Q4347">
        <v>52</v>
      </c>
      <c r="R4347">
        <v>48</v>
      </c>
      <c r="S4347">
        <v>6</v>
      </c>
      <c r="T4347">
        <v>34</v>
      </c>
      <c r="U4347">
        <v>1</v>
      </c>
      <c r="V4347">
        <v>0</v>
      </c>
      <c r="W4347">
        <v>0.78709848742995825</v>
      </c>
      <c r="X4347">
        <v>51.551859273655118</v>
      </c>
      <c r="Y4347">
        <v>153.8834953919395</v>
      </c>
      <c r="Z4347">
        <v>103.19492958535136</v>
      </c>
      <c r="AA4347">
        <v>6.2132522912365413</v>
      </c>
      <c r="AB4347">
        <v>11.974405058439155</v>
      </c>
      <c r="AC4347">
        <v>92.710533783059176</v>
      </c>
      <c r="AD4347">
        <v>0</v>
      </c>
      <c r="AE4347">
        <v>420.31557387111087</v>
      </c>
    </row>
    <row r="4348" spans="1:31" x14ac:dyDescent="0.3">
      <c r="A4348">
        <v>2582484</v>
      </c>
      <c r="B4348">
        <v>1</v>
      </c>
      <c r="C4348" t="s">
        <v>81</v>
      </c>
      <c r="D4348" t="s">
        <v>120</v>
      </c>
      <c r="E4348" t="s">
        <v>147</v>
      </c>
      <c r="F4348" t="s">
        <v>12415</v>
      </c>
      <c r="G4348" t="s">
        <v>134</v>
      </c>
      <c r="H4348" t="s">
        <v>135</v>
      </c>
      <c r="I4348" t="s">
        <v>136</v>
      </c>
      <c r="J4348" t="s">
        <v>137</v>
      </c>
      <c r="K4348" t="s">
        <v>138</v>
      </c>
      <c r="L4348" t="s">
        <v>12416</v>
      </c>
      <c r="M4348" t="s">
        <v>12417</v>
      </c>
      <c r="N4348">
        <v>0.946111111</v>
      </c>
      <c r="O4348">
        <v>1</v>
      </c>
      <c r="P4348">
        <v>408</v>
      </c>
      <c r="Q4348">
        <v>30</v>
      </c>
      <c r="R4348">
        <v>22</v>
      </c>
      <c r="S4348">
        <v>2</v>
      </c>
      <c r="T4348">
        <v>39</v>
      </c>
      <c r="U4348">
        <v>0</v>
      </c>
      <c r="V4348">
        <v>0</v>
      </c>
      <c r="W4348">
        <v>8.6199224823051673E-2</v>
      </c>
      <c r="X4348">
        <v>60.514801259815385</v>
      </c>
      <c r="Y4348">
        <v>41.024961067916422</v>
      </c>
      <c r="Z4348">
        <v>14.669643480172693</v>
      </c>
      <c r="AA4348">
        <v>16.852078691590275</v>
      </c>
      <c r="AB4348">
        <v>12.878770182653891</v>
      </c>
      <c r="AC4348">
        <v>0</v>
      </c>
      <c r="AD4348">
        <v>0</v>
      </c>
      <c r="AE4348">
        <v>146.02645390697171</v>
      </c>
    </row>
    <row r="4349" spans="1:31" x14ac:dyDescent="0.3">
      <c r="A4349">
        <v>2582478</v>
      </c>
      <c r="B4349">
        <v>1</v>
      </c>
      <c r="C4349" t="s">
        <v>80</v>
      </c>
      <c r="D4349" t="s">
        <v>110</v>
      </c>
      <c r="E4349" t="s">
        <v>166</v>
      </c>
      <c r="F4349" t="s">
        <v>12418</v>
      </c>
      <c r="G4349" t="s">
        <v>198</v>
      </c>
      <c r="H4349" t="s">
        <v>157</v>
      </c>
      <c r="I4349" t="s">
        <v>136</v>
      </c>
      <c r="J4349" t="s">
        <v>137</v>
      </c>
      <c r="K4349" t="s">
        <v>138</v>
      </c>
      <c r="L4349" t="s">
        <v>12419</v>
      </c>
      <c r="M4349" t="s">
        <v>12420</v>
      </c>
      <c r="N4349">
        <v>2.2883333330000002</v>
      </c>
      <c r="O4349">
        <v>0</v>
      </c>
      <c r="P4349">
        <v>17</v>
      </c>
      <c r="Q4349">
        <v>0</v>
      </c>
      <c r="R4349">
        <v>0</v>
      </c>
      <c r="S4349">
        <v>0</v>
      </c>
      <c r="T4349">
        <v>2</v>
      </c>
      <c r="U4349">
        <v>0</v>
      </c>
      <c r="V4349">
        <v>0</v>
      </c>
      <c r="W4349">
        <v>0</v>
      </c>
      <c r="X4349">
        <v>12.649553155949185</v>
      </c>
      <c r="Y4349">
        <v>0</v>
      </c>
      <c r="Z4349">
        <v>0</v>
      </c>
      <c r="AA4349">
        <v>0</v>
      </c>
      <c r="AB4349">
        <v>5.5641154656029599</v>
      </c>
      <c r="AC4349">
        <v>0</v>
      </c>
      <c r="AD4349">
        <v>0</v>
      </c>
      <c r="AE4349">
        <v>18.213668621552145</v>
      </c>
    </row>
    <row r="4350" spans="1:31" x14ac:dyDescent="0.3">
      <c r="A4350">
        <v>2583019</v>
      </c>
      <c r="B4350">
        <v>1</v>
      </c>
      <c r="C4350" t="s">
        <v>81</v>
      </c>
      <c r="D4350" t="s">
        <v>128</v>
      </c>
      <c r="E4350" t="s">
        <v>147</v>
      </c>
      <c r="F4350" t="s">
        <v>897</v>
      </c>
      <c r="G4350" t="s">
        <v>134</v>
      </c>
      <c r="H4350" t="s">
        <v>135</v>
      </c>
      <c r="I4350" t="s">
        <v>136</v>
      </c>
      <c r="J4350" t="s">
        <v>137</v>
      </c>
      <c r="K4350" t="s">
        <v>138</v>
      </c>
      <c r="L4350" t="s">
        <v>12421</v>
      </c>
      <c r="M4350" t="s">
        <v>12422</v>
      </c>
      <c r="N4350">
        <v>0.148888888</v>
      </c>
      <c r="O4350">
        <v>7</v>
      </c>
      <c r="P4350">
        <v>1185</v>
      </c>
      <c r="Q4350">
        <v>4</v>
      </c>
      <c r="R4350">
        <v>3</v>
      </c>
      <c r="S4350">
        <v>3</v>
      </c>
      <c r="T4350">
        <v>85</v>
      </c>
      <c r="U4350">
        <v>0</v>
      </c>
      <c r="V4350">
        <v>0</v>
      </c>
      <c r="W4350">
        <v>0.22954405824000002</v>
      </c>
      <c r="X4350">
        <v>20.186665697405228</v>
      </c>
      <c r="Y4350">
        <v>2.4742158881819996</v>
      </c>
      <c r="Z4350">
        <v>0.52050056706268</v>
      </c>
      <c r="AA4350">
        <v>4.1133369885189595</v>
      </c>
      <c r="AB4350">
        <v>3.0921139989898978</v>
      </c>
      <c r="AC4350">
        <v>0</v>
      </c>
      <c r="AD4350">
        <v>0</v>
      </c>
      <c r="AE4350">
        <v>30.616377198398762</v>
      </c>
    </row>
    <row r="4351" spans="1:31" x14ac:dyDescent="0.3">
      <c r="A4351">
        <v>2582627</v>
      </c>
      <c r="B4351">
        <v>1</v>
      </c>
      <c r="C4351" t="s">
        <v>80</v>
      </c>
      <c r="D4351" t="s">
        <v>104</v>
      </c>
      <c r="E4351" t="s">
        <v>147</v>
      </c>
      <c r="F4351" t="s">
        <v>6058</v>
      </c>
      <c r="G4351" t="s">
        <v>134</v>
      </c>
      <c r="H4351" t="s">
        <v>135</v>
      </c>
      <c r="I4351" t="s">
        <v>136</v>
      </c>
      <c r="J4351" t="s">
        <v>137</v>
      </c>
      <c r="K4351" t="s">
        <v>138</v>
      </c>
      <c r="L4351" t="s">
        <v>12423</v>
      </c>
      <c r="M4351" t="s">
        <v>12424</v>
      </c>
      <c r="N4351">
        <v>1.2680555549999999</v>
      </c>
      <c r="O4351">
        <v>0</v>
      </c>
      <c r="P4351">
        <v>373</v>
      </c>
      <c r="Q4351">
        <v>1</v>
      </c>
      <c r="R4351">
        <v>1</v>
      </c>
      <c r="S4351">
        <v>7</v>
      </c>
      <c r="T4351">
        <v>34</v>
      </c>
      <c r="U4351">
        <v>2</v>
      </c>
      <c r="V4351">
        <v>0</v>
      </c>
      <c r="W4351">
        <v>0</v>
      </c>
      <c r="X4351">
        <v>108.55649331385266</v>
      </c>
      <c r="Y4351">
        <v>99.052026340898593</v>
      </c>
      <c r="Z4351">
        <v>2.8129855402559995E-2</v>
      </c>
      <c r="AA4351">
        <v>161.29340394153235</v>
      </c>
      <c r="AB4351">
        <v>30.526156934382449</v>
      </c>
      <c r="AC4351">
        <v>283.43428858562851</v>
      </c>
      <c r="AD4351">
        <v>0</v>
      </c>
      <c r="AE4351">
        <v>682.89049897169707</v>
      </c>
    </row>
    <row r="4352" spans="1:31" x14ac:dyDescent="0.3">
      <c r="A4352">
        <v>2583145</v>
      </c>
      <c r="B4352">
        <v>1</v>
      </c>
      <c r="C4352" t="s">
        <v>80</v>
      </c>
      <c r="D4352" t="s">
        <v>106</v>
      </c>
      <c r="E4352" t="s">
        <v>147</v>
      </c>
      <c r="F4352" t="s">
        <v>12425</v>
      </c>
      <c r="G4352" t="s">
        <v>202</v>
      </c>
      <c r="H4352" t="s">
        <v>135</v>
      </c>
      <c r="I4352" t="s">
        <v>136</v>
      </c>
      <c r="J4352" t="s">
        <v>137</v>
      </c>
      <c r="K4352" t="s">
        <v>138</v>
      </c>
      <c r="L4352" t="s">
        <v>12426</v>
      </c>
      <c r="M4352" t="s">
        <v>12427</v>
      </c>
      <c r="N4352">
        <v>0.88972222199999995</v>
      </c>
      <c r="O4352">
        <v>0</v>
      </c>
      <c r="P4352">
        <v>0</v>
      </c>
      <c r="Q4352">
        <v>7</v>
      </c>
      <c r="R4352">
        <v>0</v>
      </c>
      <c r="S4352">
        <v>4</v>
      </c>
      <c r="T4352">
        <v>1</v>
      </c>
      <c r="U4352">
        <v>0</v>
      </c>
      <c r="V4352">
        <v>0</v>
      </c>
      <c r="W4352">
        <v>0</v>
      </c>
      <c r="X4352">
        <v>0</v>
      </c>
      <c r="Y4352">
        <v>36.349557022733144</v>
      </c>
      <c r="Z4352">
        <v>0</v>
      </c>
      <c r="AA4352">
        <v>16.730533867743667</v>
      </c>
      <c r="AB4352">
        <v>0.42558385900432505</v>
      </c>
      <c r="AC4352">
        <v>0</v>
      </c>
      <c r="AD4352">
        <v>0</v>
      </c>
      <c r="AE4352">
        <v>53.505674749481138</v>
      </c>
    </row>
    <row r="4353" spans="1:31" x14ac:dyDescent="0.3">
      <c r="A4353">
        <v>2582458</v>
      </c>
      <c r="B4353">
        <v>1</v>
      </c>
      <c r="C4353" t="s">
        <v>80</v>
      </c>
      <c r="D4353" t="s">
        <v>100</v>
      </c>
      <c r="E4353" t="s">
        <v>166</v>
      </c>
      <c r="F4353" t="s">
        <v>12428</v>
      </c>
      <c r="G4353" t="s">
        <v>198</v>
      </c>
      <c r="H4353" t="s">
        <v>157</v>
      </c>
      <c r="I4353" t="s">
        <v>136</v>
      </c>
      <c r="J4353" t="s">
        <v>137</v>
      </c>
      <c r="K4353" t="s">
        <v>138</v>
      </c>
      <c r="L4353" t="s">
        <v>12429</v>
      </c>
      <c r="M4353" t="s">
        <v>12430</v>
      </c>
      <c r="N4353">
        <v>1.753055555</v>
      </c>
      <c r="O4353">
        <v>0</v>
      </c>
      <c r="P4353">
        <v>9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4.3831544671926999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4.3831544671926999</v>
      </c>
    </row>
    <row r="4354" spans="1:31" x14ac:dyDescent="0.3">
      <c r="A4354">
        <v>2582644</v>
      </c>
      <c r="B4354">
        <v>1</v>
      </c>
      <c r="C4354" t="s">
        <v>80</v>
      </c>
      <c r="D4354" t="s">
        <v>87</v>
      </c>
      <c r="E4354" t="s">
        <v>171</v>
      </c>
      <c r="F4354" t="s">
        <v>12431</v>
      </c>
      <c r="G4354" t="s">
        <v>190</v>
      </c>
      <c r="H4354" t="s">
        <v>157</v>
      </c>
      <c r="I4354" t="s">
        <v>136</v>
      </c>
      <c r="J4354" t="s">
        <v>137</v>
      </c>
      <c r="K4354" t="s">
        <v>138</v>
      </c>
      <c r="L4354" t="s">
        <v>12432</v>
      </c>
      <c r="M4354" t="s">
        <v>12433</v>
      </c>
      <c r="N4354">
        <v>2.1927777769999999</v>
      </c>
      <c r="O4354">
        <v>0</v>
      </c>
      <c r="P4354">
        <v>39</v>
      </c>
      <c r="Q4354">
        <v>0</v>
      </c>
      <c r="R4354">
        <v>0</v>
      </c>
      <c r="S4354">
        <v>0</v>
      </c>
      <c r="T4354">
        <v>3</v>
      </c>
      <c r="U4354">
        <v>0</v>
      </c>
      <c r="V4354">
        <v>0</v>
      </c>
      <c r="W4354">
        <v>0</v>
      </c>
      <c r="X4354">
        <v>14.985990207276821</v>
      </c>
      <c r="Y4354">
        <v>0</v>
      </c>
      <c r="Z4354">
        <v>0</v>
      </c>
      <c r="AA4354">
        <v>0</v>
      </c>
      <c r="AB4354">
        <v>14.17651947536101</v>
      </c>
      <c r="AC4354">
        <v>0</v>
      </c>
      <c r="AD4354">
        <v>0</v>
      </c>
      <c r="AE4354">
        <v>29.162509682637832</v>
      </c>
    </row>
    <row r="4355" spans="1:31" x14ac:dyDescent="0.3">
      <c r="A4355">
        <v>2582982</v>
      </c>
      <c r="B4355">
        <v>1</v>
      </c>
      <c r="C4355" t="s">
        <v>81</v>
      </c>
      <c r="D4355" t="s">
        <v>112</v>
      </c>
      <c r="E4355" t="s">
        <v>147</v>
      </c>
      <c r="F4355" t="s">
        <v>12434</v>
      </c>
      <c r="G4355" t="s">
        <v>134</v>
      </c>
      <c r="H4355" t="s">
        <v>135</v>
      </c>
      <c r="I4355" t="s">
        <v>136</v>
      </c>
      <c r="J4355" t="s">
        <v>137</v>
      </c>
      <c r="K4355" t="s">
        <v>138</v>
      </c>
      <c r="L4355" t="s">
        <v>12435</v>
      </c>
      <c r="M4355" t="s">
        <v>12436</v>
      </c>
      <c r="N4355">
        <v>1.683333333</v>
      </c>
      <c r="O4355">
        <v>1</v>
      </c>
      <c r="P4355">
        <v>267</v>
      </c>
      <c r="Q4355">
        <v>2</v>
      </c>
      <c r="R4355">
        <v>11</v>
      </c>
      <c r="S4355">
        <v>0</v>
      </c>
      <c r="T4355">
        <v>24</v>
      </c>
      <c r="U4355">
        <v>0</v>
      </c>
      <c r="V4355">
        <v>0</v>
      </c>
      <c r="W4355">
        <v>0.37057686235999998</v>
      </c>
      <c r="X4355">
        <v>52.077397875671494</v>
      </c>
      <c r="Y4355">
        <v>19.054933356693404</v>
      </c>
      <c r="Z4355">
        <v>5.6791025497668093</v>
      </c>
      <c r="AA4355">
        <v>0</v>
      </c>
      <c r="AB4355">
        <v>20.830386791837356</v>
      </c>
      <c r="AC4355">
        <v>0</v>
      </c>
      <c r="AD4355">
        <v>0</v>
      </c>
      <c r="AE4355">
        <v>98.012397436329053</v>
      </c>
    </row>
    <row r="4356" spans="1:31" x14ac:dyDescent="0.3">
      <c r="A4356">
        <v>2582667</v>
      </c>
      <c r="B4356">
        <v>1</v>
      </c>
      <c r="C4356" t="s">
        <v>81</v>
      </c>
      <c r="D4356" t="s">
        <v>118</v>
      </c>
      <c r="E4356" t="s">
        <v>184</v>
      </c>
      <c r="F4356" t="s">
        <v>12437</v>
      </c>
      <c r="G4356" t="s">
        <v>149</v>
      </c>
      <c r="H4356" t="s">
        <v>135</v>
      </c>
      <c r="I4356" t="s">
        <v>136</v>
      </c>
      <c r="J4356" t="s">
        <v>137</v>
      </c>
      <c r="K4356" t="s">
        <v>138</v>
      </c>
      <c r="L4356" t="s">
        <v>12438</v>
      </c>
      <c r="M4356" t="s">
        <v>12439</v>
      </c>
      <c r="N4356">
        <v>0.959166666</v>
      </c>
      <c r="O4356">
        <v>1</v>
      </c>
      <c r="P4356">
        <v>0</v>
      </c>
      <c r="Q4356">
        <v>28</v>
      </c>
      <c r="R4356">
        <v>4</v>
      </c>
      <c r="S4356">
        <v>7</v>
      </c>
      <c r="T4356">
        <v>0</v>
      </c>
      <c r="U4356">
        <v>0</v>
      </c>
      <c r="V4356">
        <v>0</v>
      </c>
      <c r="W4356">
        <v>0.61093421091611833</v>
      </c>
      <c r="X4356">
        <v>0</v>
      </c>
      <c r="Y4356">
        <v>52.626763791007413</v>
      </c>
      <c r="Z4356">
        <v>4.0601933821258154</v>
      </c>
      <c r="AA4356">
        <v>29.173925626076329</v>
      </c>
      <c r="AB4356">
        <v>0</v>
      </c>
      <c r="AC4356">
        <v>0</v>
      </c>
      <c r="AD4356">
        <v>0</v>
      </c>
      <c r="AE4356">
        <v>86.471817010125676</v>
      </c>
    </row>
    <row r="4357" spans="1:31" x14ac:dyDescent="0.3">
      <c r="A4357">
        <v>2582464</v>
      </c>
      <c r="B4357">
        <v>1</v>
      </c>
      <c r="C4357" t="s">
        <v>80</v>
      </c>
      <c r="D4357" t="s">
        <v>103</v>
      </c>
      <c r="E4357" t="s">
        <v>166</v>
      </c>
      <c r="F4357" t="s">
        <v>12440</v>
      </c>
      <c r="G4357" t="s">
        <v>168</v>
      </c>
      <c r="H4357" t="s">
        <v>157</v>
      </c>
      <c r="I4357" t="s">
        <v>136</v>
      </c>
      <c r="J4357" t="s">
        <v>137</v>
      </c>
      <c r="K4357" t="s">
        <v>138</v>
      </c>
      <c r="L4357" t="s">
        <v>12441</v>
      </c>
      <c r="M4357" t="s">
        <v>12442</v>
      </c>
      <c r="N4357">
        <v>1.785555555</v>
      </c>
      <c r="O4357">
        <v>0</v>
      </c>
      <c r="P4357">
        <v>1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0.26991867172937334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0.26991867172937334</v>
      </c>
    </row>
    <row r="4358" spans="1:31" x14ac:dyDescent="0.3">
      <c r="A4358">
        <v>2582796</v>
      </c>
      <c r="B4358">
        <v>1</v>
      </c>
      <c r="C4358" t="s">
        <v>80</v>
      </c>
      <c r="D4358" t="s">
        <v>82</v>
      </c>
      <c r="E4358" t="s">
        <v>166</v>
      </c>
      <c r="F4358" t="s">
        <v>12443</v>
      </c>
      <c r="G4358" t="s">
        <v>168</v>
      </c>
      <c r="H4358" t="s">
        <v>157</v>
      </c>
      <c r="I4358" t="s">
        <v>136</v>
      </c>
      <c r="J4358" t="s">
        <v>137</v>
      </c>
      <c r="K4358" t="s">
        <v>138</v>
      </c>
      <c r="L4358" t="s">
        <v>12444</v>
      </c>
      <c r="M4358" t="s">
        <v>12445</v>
      </c>
      <c r="N4358">
        <v>2.1327777769999998</v>
      </c>
      <c r="O4358">
        <v>0</v>
      </c>
      <c r="P4358">
        <v>1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0.73776068669897921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0.73776068669897921</v>
      </c>
    </row>
    <row r="4359" spans="1:31" x14ac:dyDescent="0.3">
      <c r="A4359">
        <v>2582650</v>
      </c>
      <c r="B4359">
        <v>1</v>
      </c>
      <c r="C4359" t="s">
        <v>81</v>
      </c>
      <c r="D4359" t="s">
        <v>128</v>
      </c>
      <c r="E4359" t="s">
        <v>184</v>
      </c>
      <c r="F4359" t="s">
        <v>6241</v>
      </c>
      <c r="G4359" t="s">
        <v>202</v>
      </c>
      <c r="H4359" t="s">
        <v>135</v>
      </c>
      <c r="I4359" t="s">
        <v>136</v>
      </c>
      <c r="J4359" t="s">
        <v>137</v>
      </c>
      <c r="K4359" t="s">
        <v>138</v>
      </c>
      <c r="L4359" t="s">
        <v>12446</v>
      </c>
      <c r="M4359" t="s">
        <v>12447</v>
      </c>
      <c r="N4359">
        <v>2.5519444440000001</v>
      </c>
      <c r="O4359">
        <v>0</v>
      </c>
      <c r="P4359">
        <v>498</v>
      </c>
      <c r="Q4359">
        <v>0</v>
      </c>
      <c r="R4359">
        <v>2</v>
      </c>
      <c r="S4359">
        <v>0</v>
      </c>
      <c r="T4359">
        <v>12</v>
      </c>
      <c r="U4359">
        <v>0</v>
      </c>
      <c r="V4359">
        <v>0</v>
      </c>
      <c r="W4359">
        <v>0</v>
      </c>
      <c r="X4359">
        <v>274.42506125058554</v>
      </c>
      <c r="Y4359">
        <v>0</v>
      </c>
      <c r="Z4359">
        <v>0.90224283616012246</v>
      </c>
      <c r="AA4359">
        <v>0</v>
      </c>
      <c r="AB4359">
        <v>40.646668623657995</v>
      </c>
      <c r="AC4359">
        <v>0</v>
      </c>
      <c r="AD4359">
        <v>0</v>
      </c>
      <c r="AE4359">
        <v>315.97397271040364</v>
      </c>
    </row>
    <row r="4360" spans="1:31" x14ac:dyDescent="0.3">
      <c r="A4360">
        <v>2597649</v>
      </c>
      <c r="B4360">
        <v>1</v>
      </c>
      <c r="C4360" t="s">
        <v>81</v>
      </c>
      <c r="D4360" t="s">
        <v>121</v>
      </c>
      <c r="E4360" t="s">
        <v>184</v>
      </c>
      <c r="F4360" t="s">
        <v>12448</v>
      </c>
      <c r="G4360" t="s">
        <v>134</v>
      </c>
      <c r="H4360" t="s">
        <v>135</v>
      </c>
      <c r="I4360" t="s">
        <v>136</v>
      </c>
      <c r="J4360" t="s">
        <v>137</v>
      </c>
      <c r="K4360" t="s">
        <v>138</v>
      </c>
      <c r="L4360" t="s">
        <v>12449</v>
      </c>
      <c r="M4360" t="s">
        <v>12450</v>
      </c>
      <c r="N4360">
        <v>0.63333333300000005</v>
      </c>
      <c r="O4360">
        <v>0</v>
      </c>
      <c r="P4360">
        <v>182</v>
      </c>
      <c r="Q4360">
        <v>0</v>
      </c>
      <c r="R4360">
        <v>0</v>
      </c>
      <c r="S4360">
        <v>0</v>
      </c>
      <c r="T4360">
        <v>17</v>
      </c>
      <c r="U4360">
        <v>0</v>
      </c>
      <c r="V4360">
        <v>0</v>
      </c>
      <c r="W4360">
        <v>0</v>
      </c>
      <c r="X4360">
        <v>7.2745515190998962</v>
      </c>
      <c r="Y4360">
        <v>0</v>
      </c>
      <c r="Z4360">
        <v>0</v>
      </c>
      <c r="AA4360">
        <v>0</v>
      </c>
      <c r="AB4360">
        <v>0.8239504826971833</v>
      </c>
      <c r="AC4360">
        <v>0</v>
      </c>
      <c r="AD4360">
        <v>0</v>
      </c>
      <c r="AE4360">
        <v>8.0985020017970797</v>
      </c>
    </row>
    <row r="4361" spans="1:31" x14ac:dyDescent="0.3">
      <c r="A4361">
        <v>2582504</v>
      </c>
      <c r="B4361">
        <v>1</v>
      </c>
      <c r="C4361" t="s">
        <v>80</v>
      </c>
      <c r="D4361" t="s">
        <v>101</v>
      </c>
      <c r="E4361" t="s">
        <v>184</v>
      </c>
      <c r="F4361" t="s">
        <v>12451</v>
      </c>
      <c r="G4361" t="s">
        <v>301</v>
      </c>
      <c r="H4361" t="s">
        <v>135</v>
      </c>
      <c r="I4361" t="s">
        <v>136</v>
      </c>
      <c r="J4361" t="s">
        <v>137</v>
      </c>
      <c r="K4361" t="s">
        <v>144</v>
      </c>
      <c r="L4361" t="s">
        <v>12452</v>
      </c>
      <c r="M4361" t="s">
        <v>12453</v>
      </c>
      <c r="N4361">
        <v>4.9802777770000004</v>
      </c>
      <c r="O4361">
        <v>0</v>
      </c>
      <c r="P4361">
        <v>2366</v>
      </c>
      <c r="Q4361">
        <v>0</v>
      </c>
      <c r="R4361">
        <v>1</v>
      </c>
      <c r="S4361">
        <v>2</v>
      </c>
      <c r="T4361">
        <v>180</v>
      </c>
      <c r="U4361">
        <v>0</v>
      </c>
      <c r="V4361">
        <v>0</v>
      </c>
      <c r="W4361">
        <v>0</v>
      </c>
      <c r="X4361">
        <v>2128.1665135352196</v>
      </c>
      <c r="Y4361">
        <v>0</v>
      </c>
      <c r="Z4361">
        <v>1.1526543901808877</v>
      </c>
      <c r="AA4361">
        <v>147.49209598182711</v>
      </c>
      <c r="AB4361">
        <v>1875.9185419452797</v>
      </c>
      <c r="AC4361">
        <v>0</v>
      </c>
      <c r="AD4361">
        <v>0</v>
      </c>
      <c r="AE4361">
        <v>4152.7298058525075</v>
      </c>
    </row>
    <row r="4362" spans="1:31" x14ac:dyDescent="0.3">
      <c r="A4362">
        <v>2582750</v>
      </c>
      <c r="B4362">
        <v>1</v>
      </c>
      <c r="C4362" t="s">
        <v>81</v>
      </c>
      <c r="D4362" t="s">
        <v>117</v>
      </c>
      <c r="E4362" t="s">
        <v>184</v>
      </c>
      <c r="F4362" t="s">
        <v>12454</v>
      </c>
      <c r="G4362" t="s">
        <v>134</v>
      </c>
      <c r="H4362" t="s">
        <v>135</v>
      </c>
      <c r="I4362" t="s">
        <v>136</v>
      </c>
      <c r="J4362" t="s">
        <v>137</v>
      </c>
      <c r="K4362" t="s">
        <v>138</v>
      </c>
      <c r="L4362" t="s">
        <v>12455</v>
      </c>
      <c r="M4362" t="s">
        <v>12456</v>
      </c>
      <c r="N4362">
        <v>5.403611111</v>
      </c>
      <c r="O4362">
        <v>0</v>
      </c>
      <c r="P4362">
        <v>196</v>
      </c>
      <c r="Q4362">
        <v>0</v>
      </c>
      <c r="R4362">
        <v>1</v>
      </c>
      <c r="S4362">
        <v>0</v>
      </c>
      <c r="T4362">
        <v>8</v>
      </c>
      <c r="U4362">
        <v>0</v>
      </c>
      <c r="V4362">
        <v>0</v>
      </c>
      <c r="W4362">
        <v>0</v>
      </c>
      <c r="X4362">
        <v>71.641830097563059</v>
      </c>
      <c r="Y4362">
        <v>0</v>
      </c>
      <c r="Z4362">
        <v>8.853083692430836</v>
      </c>
      <c r="AA4362">
        <v>0</v>
      </c>
      <c r="AB4362">
        <v>20.405378901940761</v>
      </c>
      <c r="AC4362">
        <v>0</v>
      </c>
      <c r="AD4362">
        <v>0</v>
      </c>
      <c r="AE4362">
        <v>100.90029269193465</v>
      </c>
    </row>
    <row r="4363" spans="1:31" x14ac:dyDescent="0.3">
      <c r="A4363">
        <v>2583045</v>
      </c>
      <c r="B4363">
        <v>1</v>
      </c>
      <c r="C4363" t="s">
        <v>80</v>
      </c>
      <c r="D4363" t="s">
        <v>103</v>
      </c>
      <c r="E4363" t="s">
        <v>171</v>
      </c>
      <c r="F4363" t="s">
        <v>12457</v>
      </c>
      <c r="G4363" t="s">
        <v>177</v>
      </c>
      <c r="H4363" t="s">
        <v>157</v>
      </c>
      <c r="I4363" t="s">
        <v>136</v>
      </c>
      <c r="J4363" t="s">
        <v>137</v>
      </c>
      <c r="K4363" t="s">
        <v>138</v>
      </c>
      <c r="L4363" t="s">
        <v>12458</v>
      </c>
      <c r="M4363" t="s">
        <v>12459</v>
      </c>
      <c r="N4363">
        <v>9.6349999999999998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21</v>
      </c>
      <c r="U4363">
        <v>0</v>
      </c>
      <c r="V4363">
        <v>3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189.99220983908475</v>
      </c>
      <c r="AC4363">
        <v>0</v>
      </c>
      <c r="AD4363">
        <v>850.39545099855661</v>
      </c>
      <c r="AE4363">
        <v>1040.3876608376413</v>
      </c>
    </row>
    <row r="4364" spans="1:31" x14ac:dyDescent="0.3">
      <c r="A4364">
        <v>2582587</v>
      </c>
      <c r="B4364">
        <v>1</v>
      </c>
      <c r="C4364" t="s">
        <v>80</v>
      </c>
      <c r="D4364" t="s">
        <v>96</v>
      </c>
      <c r="E4364" t="s">
        <v>166</v>
      </c>
      <c r="F4364" t="s">
        <v>12460</v>
      </c>
      <c r="G4364" t="s">
        <v>181</v>
      </c>
      <c r="H4364" t="s">
        <v>157</v>
      </c>
      <c r="I4364" t="s">
        <v>136</v>
      </c>
      <c r="J4364" t="s">
        <v>137</v>
      </c>
      <c r="K4364" t="s">
        <v>138</v>
      </c>
      <c r="L4364" t="s">
        <v>12461</v>
      </c>
      <c r="M4364" t="s">
        <v>12462</v>
      </c>
      <c r="N4364">
        <v>2.6830555550000001</v>
      </c>
      <c r="O4364">
        <v>0</v>
      </c>
      <c r="P4364">
        <v>1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1.541622555234087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1.541622555234087</v>
      </c>
    </row>
    <row r="4365" spans="1:31" x14ac:dyDescent="0.3">
      <c r="A4365">
        <v>2582561</v>
      </c>
      <c r="B4365">
        <v>1</v>
      </c>
      <c r="C4365" t="s">
        <v>80</v>
      </c>
      <c r="D4365" t="s">
        <v>108</v>
      </c>
      <c r="E4365" t="s">
        <v>141</v>
      </c>
      <c r="F4365" t="s">
        <v>12463</v>
      </c>
      <c r="G4365" t="s">
        <v>134</v>
      </c>
      <c r="H4365" t="s">
        <v>135</v>
      </c>
      <c r="I4365" t="s">
        <v>136</v>
      </c>
      <c r="J4365" t="s">
        <v>137</v>
      </c>
      <c r="K4365" t="s">
        <v>138</v>
      </c>
      <c r="L4365" t="s">
        <v>12464</v>
      </c>
      <c r="M4365" t="s">
        <v>12465</v>
      </c>
      <c r="N4365">
        <v>7.2777777000000002E-2</v>
      </c>
      <c r="O4365">
        <v>0</v>
      </c>
      <c r="P4365">
        <v>1917</v>
      </c>
      <c r="Q4365">
        <v>4</v>
      </c>
      <c r="R4365">
        <v>889</v>
      </c>
      <c r="S4365">
        <v>11</v>
      </c>
      <c r="T4365">
        <v>503</v>
      </c>
      <c r="U4365">
        <v>2</v>
      </c>
      <c r="V4365">
        <v>0</v>
      </c>
      <c r="W4365">
        <v>0</v>
      </c>
      <c r="X4365">
        <v>27.181814876418326</v>
      </c>
      <c r="Y4365">
        <v>1.2252789214274533</v>
      </c>
      <c r="Z4365">
        <v>111.2374808435126</v>
      </c>
      <c r="AA4365">
        <v>7.4988844421936918</v>
      </c>
      <c r="AB4365">
        <v>55.220291453974504</v>
      </c>
      <c r="AC4365">
        <v>15.049074809845497</v>
      </c>
      <c r="AD4365">
        <v>0</v>
      </c>
      <c r="AE4365">
        <v>217.41282534737209</v>
      </c>
    </row>
    <row r="4366" spans="1:31" x14ac:dyDescent="0.3">
      <c r="A4366">
        <v>2582567</v>
      </c>
      <c r="B4366">
        <v>1</v>
      </c>
      <c r="C4366" t="s">
        <v>80</v>
      </c>
      <c r="D4366" t="s">
        <v>94</v>
      </c>
      <c r="E4366" t="s">
        <v>141</v>
      </c>
      <c r="F4366" t="s">
        <v>12466</v>
      </c>
      <c r="G4366" t="s">
        <v>194</v>
      </c>
      <c r="H4366" t="s">
        <v>135</v>
      </c>
      <c r="I4366" t="s">
        <v>136</v>
      </c>
      <c r="J4366" t="s">
        <v>137</v>
      </c>
      <c r="K4366" t="s">
        <v>144</v>
      </c>
      <c r="L4366" t="s">
        <v>12467</v>
      </c>
      <c r="M4366" t="s">
        <v>12468</v>
      </c>
      <c r="N4366">
        <v>5.2983333330000004</v>
      </c>
      <c r="O4366">
        <v>0</v>
      </c>
      <c r="P4366">
        <v>509</v>
      </c>
      <c r="Q4366">
        <v>5</v>
      </c>
      <c r="R4366">
        <v>47</v>
      </c>
      <c r="S4366">
        <v>2</v>
      </c>
      <c r="T4366">
        <v>53</v>
      </c>
      <c r="U4366">
        <v>2</v>
      </c>
      <c r="V4366">
        <v>0</v>
      </c>
      <c r="W4366">
        <v>0</v>
      </c>
      <c r="X4366">
        <v>373.79892328376235</v>
      </c>
      <c r="Y4366">
        <v>53.799127727516272</v>
      </c>
      <c r="Z4366">
        <v>376.69693123832081</v>
      </c>
      <c r="AA4366">
        <v>40.842522777298583</v>
      </c>
      <c r="AB4366">
        <v>301.96023990406974</v>
      </c>
      <c r="AC4366">
        <v>242.61167955221995</v>
      </c>
      <c r="AD4366">
        <v>0</v>
      </c>
      <c r="AE4366">
        <v>1389.7094244831878</v>
      </c>
    </row>
    <row r="4367" spans="1:31" x14ac:dyDescent="0.3">
      <c r="A4367">
        <v>2582395</v>
      </c>
      <c r="B4367">
        <v>1</v>
      </c>
      <c r="C4367" t="s">
        <v>80</v>
      </c>
      <c r="D4367" t="s">
        <v>82</v>
      </c>
      <c r="E4367" t="s">
        <v>141</v>
      </c>
      <c r="F4367" t="s">
        <v>12469</v>
      </c>
      <c r="G4367" t="s">
        <v>318</v>
      </c>
      <c r="H4367" t="s">
        <v>135</v>
      </c>
      <c r="I4367" t="s">
        <v>136</v>
      </c>
      <c r="J4367" t="s">
        <v>137</v>
      </c>
      <c r="K4367" t="s">
        <v>144</v>
      </c>
      <c r="L4367" t="s">
        <v>12470</v>
      </c>
      <c r="M4367" t="s">
        <v>12471</v>
      </c>
      <c r="N4367">
        <v>0.513055555</v>
      </c>
      <c r="O4367">
        <v>0</v>
      </c>
      <c r="P4367">
        <v>10871</v>
      </c>
      <c r="Q4367">
        <v>0</v>
      </c>
      <c r="R4367">
        <v>0</v>
      </c>
      <c r="S4367">
        <v>4</v>
      </c>
      <c r="T4367">
        <v>1304</v>
      </c>
      <c r="U4367">
        <v>1</v>
      </c>
      <c r="V4367">
        <v>2</v>
      </c>
      <c r="W4367">
        <v>0</v>
      </c>
      <c r="X4367">
        <v>1013.7861687068737</v>
      </c>
      <c r="Y4367">
        <v>0</v>
      </c>
      <c r="Z4367">
        <v>0</v>
      </c>
      <c r="AA4367">
        <v>675.69871432605566</v>
      </c>
      <c r="AB4367">
        <v>229.3547572619247</v>
      </c>
      <c r="AC4367">
        <v>32.930871379909995</v>
      </c>
      <c r="AD4367">
        <v>26.3670023009829</v>
      </c>
      <c r="AE4367">
        <v>1978.137513975747</v>
      </c>
    </row>
    <row r="4368" spans="1:31" x14ac:dyDescent="0.3">
      <c r="A4368">
        <v>2582438</v>
      </c>
      <c r="B4368">
        <v>1</v>
      </c>
      <c r="C4368" t="s">
        <v>80</v>
      </c>
      <c r="D4368" t="s">
        <v>108</v>
      </c>
      <c r="E4368" t="s">
        <v>184</v>
      </c>
      <c r="F4368" t="s">
        <v>12472</v>
      </c>
      <c r="G4368" t="s">
        <v>149</v>
      </c>
      <c r="H4368" t="s">
        <v>135</v>
      </c>
      <c r="I4368" t="s">
        <v>136</v>
      </c>
      <c r="J4368" t="s">
        <v>137</v>
      </c>
      <c r="K4368" t="s">
        <v>138</v>
      </c>
      <c r="L4368" t="s">
        <v>12473</v>
      </c>
      <c r="M4368" t="s">
        <v>12474</v>
      </c>
      <c r="N4368">
        <v>0.92777777699999997</v>
      </c>
      <c r="O4368">
        <v>0</v>
      </c>
      <c r="P4368">
        <v>41</v>
      </c>
      <c r="Q4368">
        <v>0</v>
      </c>
      <c r="R4368">
        <v>21</v>
      </c>
      <c r="S4368">
        <v>0</v>
      </c>
      <c r="T4368">
        <v>19</v>
      </c>
      <c r="U4368">
        <v>0</v>
      </c>
      <c r="V4368">
        <v>0</v>
      </c>
      <c r="W4368">
        <v>0</v>
      </c>
      <c r="X4368">
        <v>8.1176812905925857</v>
      </c>
      <c r="Y4368">
        <v>0</v>
      </c>
      <c r="Z4368">
        <v>18.296149592375066</v>
      </c>
      <c r="AA4368">
        <v>0</v>
      </c>
      <c r="AB4368">
        <v>9.2718843829431279</v>
      </c>
      <c r="AC4368">
        <v>0</v>
      </c>
      <c r="AD4368">
        <v>0</v>
      </c>
      <c r="AE4368">
        <v>35.68571526591078</v>
      </c>
    </row>
    <row r="4369" spans="1:31" x14ac:dyDescent="0.3">
      <c r="A4369">
        <v>2583165</v>
      </c>
      <c r="B4369">
        <v>1</v>
      </c>
      <c r="C4369" t="s">
        <v>80</v>
      </c>
      <c r="D4369" t="s">
        <v>101</v>
      </c>
      <c r="E4369" t="s">
        <v>171</v>
      </c>
      <c r="F4369" t="s">
        <v>12475</v>
      </c>
      <c r="G4369" t="s">
        <v>202</v>
      </c>
      <c r="H4369" t="s">
        <v>157</v>
      </c>
      <c r="I4369" t="s">
        <v>136</v>
      </c>
      <c r="J4369" t="s">
        <v>137</v>
      </c>
      <c r="K4369" t="s">
        <v>138</v>
      </c>
      <c r="L4369" t="s">
        <v>12476</v>
      </c>
      <c r="M4369" t="s">
        <v>12477</v>
      </c>
      <c r="N4369">
        <v>1.487222222</v>
      </c>
      <c r="O4369">
        <v>0</v>
      </c>
      <c r="P4369">
        <v>37</v>
      </c>
      <c r="Q4369">
        <v>0</v>
      </c>
      <c r="R4369">
        <v>1</v>
      </c>
      <c r="S4369">
        <v>0</v>
      </c>
      <c r="T4369">
        <v>15</v>
      </c>
      <c r="U4369">
        <v>0</v>
      </c>
      <c r="V4369">
        <v>0</v>
      </c>
      <c r="W4369">
        <v>0</v>
      </c>
      <c r="X4369">
        <v>15.148434500721308</v>
      </c>
      <c r="Y4369">
        <v>0</v>
      </c>
      <c r="Z4369">
        <v>2.4638550563999999</v>
      </c>
      <c r="AA4369">
        <v>0</v>
      </c>
      <c r="AB4369">
        <v>13.399536703393816</v>
      </c>
      <c r="AC4369">
        <v>0</v>
      </c>
      <c r="AD4369">
        <v>0</v>
      </c>
      <c r="AE4369">
        <v>31.011826260515122</v>
      </c>
    </row>
    <row r="4370" spans="1:31" x14ac:dyDescent="0.3">
      <c r="A4370">
        <v>2583022</v>
      </c>
      <c r="B4370">
        <v>1</v>
      </c>
      <c r="C4370" t="s">
        <v>80</v>
      </c>
      <c r="D4370" t="s">
        <v>85</v>
      </c>
      <c r="E4370" t="s">
        <v>166</v>
      </c>
      <c r="F4370" t="s">
        <v>12478</v>
      </c>
      <c r="G4370" t="s">
        <v>168</v>
      </c>
      <c r="H4370" t="s">
        <v>157</v>
      </c>
      <c r="I4370" t="s">
        <v>136</v>
      </c>
      <c r="J4370" t="s">
        <v>137</v>
      </c>
      <c r="K4370" t="s">
        <v>138</v>
      </c>
      <c r="L4370" t="s">
        <v>12479</v>
      </c>
      <c r="M4370" t="s">
        <v>12480</v>
      </c>
      <c r="N4370">
        <v>4.7469444440000004</v>
      </c>
      <c r="O4370">
        <v>0</v>
      </c>
      <c r="P4370">
        <v>1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1.9445053141241759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1.9445053141241759</v>
      </c>
    </row>
    <row r="4371" spans="1:31" x14ac:dyDescent="0.3">
      <c r="A4371">
        <v>2582716</v>
      </c>
      <c r="B4371">
        <v>1</v>
      </c>
      <c r="C4371" t="s">
        <v>81</v>
      </c>
      <c r="D4371" t="s">
        <v>112</v>
      </c>
      <c r="E4371" t="s">
        <v>147</v>
      </c>
      <c r="F4371" t="s">
        <v>3129</v>
      </c>
      <c r="G4371" t="s">
        <v>134</v>
      </c>
      <c r="H4371" t="s">
        <v>135</v>
      </c>
      <c r="I4371" t="s">
        <v>136</v>
      </c>
      <c r="J4371" t="s">
        <v>137</v>
      </c>
      <c r="K4371" t="s">
        <v>138</v>
      </c>
      <c r="L4371" t="s">
        <v>12481</v>
      </c>
      <c r="M4371" t="s">
        <v>12482</v>
      </c>
      <c r="N4371">
        <v>1.650833333</v>
      </c>
      <c r="O4371">
        <v>3</v>
      </c>
      <c r="P4371">
        <v>446</v>
      </c>
      <c r="Q4371">
        <v>11</v>
      </c>
      <c r="R4371">
        <v>127</v>
      </c>
      <c r="S4371">
        <v>2</v>
      </c>
      <c r="T4371">
        <v>83</v>
      </c>
      <c r="U4371">
        <v>1</v>
      </c>
      <c r="V4371">
        <v>0</v>
      </c>
      <c r="W4371">
        <v>1.0019315181600001</v>
      </c>
      <c r="X4371">
        <v>126.09518017050637</v>
      </c>
      <c r="Y4371">
        <v>140.06202345492787</v>
      </c>
      <c r="Z4371">
        <v>78.720186374489273</v>
      </c>
      <c r="AA4371">
        <v>3.5843024166149995</v>
      </c>
      <c r="AB4371">
        <v>51.748942527395286</v>
      </c>
      <c r="AC4371">
        <v>8.104717628001481</v>
      </c>
      <c r="AD4371">
        <v>0</v>
      </c>
      <c r="AE4371">
        <v>409.31728409009531</v>
      </c>
    </row>
    <row r="4372" spans="1:31" x14ac:dyDescent="0.3">
      <c r="A4372">
        <v>2582593</v>
      </c>
      <c r="B4372">
        <v>1</v>
      </c>
      <c r="C4372" t="s">
        <v>80</v>
      </c>
      <c r="D4372" t="s">
        <v>103</v>
      </c>
      <c r="E4372" t="s">
        <v>147</v>
      </c>
      <c r="F4372" t="s">
        <v>12483</v>
      </c>
      <c r="G4372" t="s">
        <v>301</v>
      </c>
      <c r="H4372" t="s">
        <v>135</v>
      </c>
      <c r="I4372" t="s">
        <v>136</v>
      </c>
      <c r="J4372" t="s">
        <v>137</v>
      </c>
      <c r="K4372" t="s">
        <v>144</v>
      </c>
      <c r="L4372" t="s">
        <v>12484</v>
      </c>
      <c r="M4372" t="s">
        <v>12485</v>
      </c>
      <c r="N4372">
        <v>6.4508333330000003</v>
      </c>
      <c r="O4372">
        <v>27</v>
      </c>
      <c r="P4372">
        <v>5979</v>
      </c>
      <c r="Q4372">
        <v>72</v>
      </c>
      <c r="R4372">
        <v>672</v>
      </c>
      <c r="S4372">
        <v>130</v>
      </c>
      <c r="T4372">
        <v>1877</v>
      </c>
      <c r="U4372">
        <v>22</v>
      </c>
      <c r="V4372">
        <v>3</v>
      </c>
      <c r="W4372">
        <v>103.60262747889745</v>
      </c>
      <c r="X4372">
        <v>6571.4408379305323</v>
      </c>
      <c r="Y4372">
        <v>2948.5024695237958</v>
      </c>
      <c r="Z4372">
        <v>1871.5001407684013</v>
      </c>
      <c r="AA4372">
        <v>3743.3626781177545</v>
      </c>
      <c r="AB4372">
        <v>8790.5868016264812</v>
      </c>
      <c r="AC4372">
        <v>21058.229504854869</v>
      </c>
      <c r="AD4372">
        <v>245.98816358650808</v>
      </c>
      <c r="AE4372">
        <v>45333.213223887244</v>
      </c>
    </row>
    <row r="4373" spans="1:31" x14ac:dyDescent="0.3">
      <c r="A4373">
        <v>2583048</v>
      </c>
      <c r="B4373">
        <v>1</v>
      </c>
      <c r="C4373" t="s">
        <v>80</v>
      </c>
      <c r="D4373" t="s">
        <v>83</v>
      </c>
      <c r="E4373" t="s">
        <v>166</v>
      </c>
      <c r="F4373" t="s">
        <v>12486</v>
      </c>
      <c r="G4373" t="s">
        <v>198</v>
      </c>
      <c r="H4373" t="s">
        <v>157</v>
      </c>
      <c r="I4373" t="s">
        <v>136</v>
      </c>
      <c r="J4373" t="s">
        <v>137</v>
      </c>
      <c r="K4373" t="s">
        <v>138</v>
      </c>
      <c r="L4373" t="s">
        <v>12487</v>
      </c>
      <c r="M4373" t="s">
        <v>12488</v>
      </c>
      <c r="N4373">
        <v>1.220277777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23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21.144002910113183</v>
      </c>
      <c r="AC4373">
        <v>0</v>
      </c>
      <c r="AD4373">
        <v>0</v>
      </c>
      <c r="AE4373">
        <v>21.144002910113183</v>
      </c>
    </row>
    <row r="4374" spans="1:31" x14ac:dyDescent="0.3">
      <c r="A4374">
        <v>2582699</v>
      </c>
      <c r="B4374">
        <v>1</v>
      </c>
      <c r="C4374" t="s">
        <v>80</v>
      </c>
      <c r="D4374" t="s">
        <v>90</v>
      </c>
      <c r="E4374" t="s">
        <v>155</v>
      </c>
      <c r="F4374" t="s">
        <v>12489</v>
      </c>
      <c r="G4374" t="s">
        <v>202</v>
      </c>
      <c r="H4374" t="s">
        <v>157</v>
      </c>
      <c r="I4374" t="s">
        <v>136</v>
      </c>
      <c r="J4374" t="s">
        <v>137</v>
      </c>
      <c r="K4374" t="s">
        <v>138</v>
      </c>
      <c r="L4374" t="s">
        <v>12490</v>
      </c>
      <c r="M4374" t="s">
        <v>12491</v>
      </c>
      <c r="N4374">
        <v>0.88916666600000005</v>
      </c>
      <c r="O4374">
        <v>0</v>
      </c>
      <c r="P4374">
        <v>36</v>
      </c>
      <c r="Q4374">
        <v>0</v>
      </c>
      <c r="R4374">
        <v>0</v>
      </c>
      <c r="S4374">
        <v>0</v>
      </c>
      <c r="T4374">
        <v>168</v>
      </c>
      <c r="U4374">
        <v>0</v>
      </c>
      <c r="V4374">
        <v>3</v>
      </c>
      <c r="W4374">
        <v>0</v>
      </c>
      <c r="X4374">
        <v>7.8336669393532974</v>
      </c>
      <c r="Y4374">
        <v>0</v>
      </c>
      <c r="Z4374">
        <v>0</v>
      </c>
      <c r="AA4374">
        <v>0</v>
      </c>
      <c r="AB4374">
        <v>221.45281854537743</v>
      </c>
      <c r="AC4374">
        <v>0</v>
      </c>
      <c r="AD4374">
        <v>34.018264363289084</v>
      </c>
      <c r="AE4374">
        <v>263.30474984801981</v>
      </c>
    </row>
    <row r="4375" spans="1:31" x14ac:dyDescent="0.3">
      <c r="A4375">
        <v>2582553</v>
      </c>
      <c r="B4375">
        <v>1</v>
      </c>
      <c r="C4375" t="s">
        <v>81</v>
      </c>
      <c r="D4375" t="s">
        <v>119</v>
      </c>
      <c r="E4375" t="s">
        <v>184</v>
      </c>
      <c r="F4375" t="s">
        <v>4813</v>
      </c>
      <c r="G4375" t="s">
        <v>301</v>
      </c>
      <c r="H4375" t="s">
        <v>135</v>
      </c>
      <c r="I4375" t="s">
        <v>136</v>
      </c>
      <c r="J4375" t="s">
        <v>137</v>
      </c>
      <c r="K4375" t="s">
        <v>144</v>
      </c>
      <c r="L4375" t="s">
        <v>12492</v>
      </c>
      <c r="M4375" t="s">
        <v>12493</v>
      </c>
      <c r="N4375">
        <v>0.331666666</v>
      </c>
      <c r="O4375">
        <v>0</v>
      </c>
      <c r="P4375">
        <v>25</v>
      </c>
      <c r="Q4375">
        <v>0</v>
      </c>
      <c r="R4375">
        <v>24</v>
      </c>
      <c r="S4375">
        <v>5</v>
      </c>
      <c r="T4375">
        <v>1</v>
      </c>
      <c r="U4375">
        <v>1</v>
      </c>
      <c r="V4375">
        <v>0</v>
      </c>
      <c r="W4375">
        <v>0</v>
      </c>
      <c r="X4375">
        <v>1.4064328363281486</v>
      </c>
      <c r="Y4375">
        <v>0</v>
      </c>
      <c r="Z4375">
        <v>10.891654237190499</v>
      </c>
      <c r="AA4375">
        <v>45.913486587323234</v>
      </c>
      <c r="AB4375">
        <v>4.09178508164E-3</v>
      </c>
      <c r="AC4375">
        <v>1.1028962081592002</v>
      </c>
      <c r="AD4375">
        <v>0</v>
      </c>
      <c r="AE4375">
        <v>59.318561654082721</v>
      </c>
    </row>
    <row r="4376" spans="1:31" x14ac:dyDescent="0.3">
      <c r="A4376">
        <v>2582968</v>
      </c>
      <c r="B4376">
        <v>1</v>
      </c>
      <c r="C4376" t="s">
        <v>81</v>
      </c>
      <c r="D4376" t="s">
        <v>124</v>
      </c>
      <c r="E4376" t="s">
        <v>141</v>
      </c>
      <c r="F4376" t="s">
        <v>1430</v>
      </c>
      <c r="G4376" t="s">
        <v>149</v>
      </c>
      <c r="H4376" t="s">
        <v>135</v>
      </c>
      <c r="I4376" t="s">
        <v>136</v>
      </c>
      <c r="J4376" t="s">
        <v>137</v>
      </c>
      <c r="K4376" t="s">
        <v>138</v>
      </c>
      <c r="L4376" t="s">
        <v>12494</v>
      </c>
      <c r="M4376" t="s">
        <v>12495</v>
      </c>
      <c r="N4376">
        <v>3.2491666659999998</v>
      </c>
      <c r="O4376">
        <v>2</v>
      </c>
      <c r="P4376">
        <v>183</v>
      </c>
      <c r="Q4376">
        <v>38</v>
      </c>
      <c r="R4376">
        <v>128</v>
      </c>
      <c r="S4376">
        <v>14</v>
      </c>
      <c r="T4376">
        <v>21</v>
      </c>
      <c r="U4376">
        <v>1</v>
      </c>
      <c r="V4376">
        <v>0</v>
      </c>
      <c r="W4376">
        <v>3.5990789907206402</v>
      </c>
      <c r="X4376">
        <v>82.150253027229525</v>
      </c>
      <c r="Y4376">
        <v>178.4087696979937</v>
      </c>
      <c r="Z4376">
        <v>506.55751992876924</v>
      </c>
      <c r="AA4376">
        <v>141.27428743023683</v>
      </c>
      <c r="AB4376">
        <v>30.757245823247032</v>
      </c>
      <c r="AC4376">
        <v>5.6235935939085007</v>
      </c>
      <c r="AD4376">
        <v>0</v>
      </c>
      <c r="AE4376">
        <v>948.37074849210546</v>
      </c>
    </row>
    <row r="4377" spans="1:31" x14ac:dyDescent="0.3">
      <c r="A4377">
        <v>2582447</v>
      </c>
      <c r="B4377">
        <v>1</v>
      </c>
      <c r="C4377" t="s">
        <v>80</v>
      </c>
      <c r="D4377" t="s">
        <v>106</v>
      </c>
      <c r="E4377" t="s">
        <v>171</v>
      </c>
      <c r="F4377" t="s">
        <v>12496</v>
      </c>
      <c r="G4377" t="s">
        <v>190</v>
      </c>
      <c r="H4377" t="s">
        <v>157</v>
      </c>
      <c r="I4377" t="s">
        <v>136</v>
      </c>
      <c r="J4377" t="s">
        <v>137</v>
      </c>
      <c r="K4377" t="s">
        <v>138</v>
      </c>
      <c r="L4377" t="s">
        <v>12497</v>
      </c>
      <c r="M4377" t="s">
        <v>12498</v>
      </c>
      <c r="N4377">
        <v>1.7469444439999999</v>
      </c>
      <c r="O4377">
        <v>0</v>
      </c>
      <c r="P4377">
        <v>0</v>
      </c>
      <c r="Q4377">
        <v>0</v>
      </c>
      <c r="R4377">
        <v>2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3.7467676075821652</v>
      </c>
      <c r="AA4377">
        <v>0</v>
      </c>
      <c r="AB4377">
        <v>0</v>
      </c>
      <c r="AC4377">
        <v>0</v>
      </c>
      <c r="AD4377">
        <v>0</v>
      </c>
      <c r="AE4377">
        <v>3.7467676075821652</v>
      </c>
    </row>
    <row r="4378" spans="1:31" x14ac:dyDescent="0.3">
      <c r="A4378">
        <v>2583154</v>
      </c>
      <c r="B4378">
        <v>1</v>
      </c>
      <c r="C4378" t="s">
        <v>81</v>
      </c>
      <c r="D4378" t="s">
        <v>127</v>
      </c>
      <c r="E4378" t="s">
        <v>171</v>
      </c>
      <c r="F4378" t="s">
        <v>12499</v>
      </c>
      <c r="G4378" t="s">
        <v>190</v>
      </c>
      <c r="H4378" t="s">
        <v>157</v>
      </c>
      <c r="I4378" t="s">
        <v>136</v>
      </c>
      <c r="J4378" t="s">
        <v>137</v>
      </c>
      <c r="K4378" t="s">
        <v>138</v>
      </c>
      <c r="L4378" t="s">
        <v>12500</v>
      </c>
      <c r="M4378" t="s">
        <v>12501</v>
      </c>
      <c r="N4378">
        <v>4.3563888879999997</v>
      </c>
      <c r="O4378">
        <v>0</v>
      </c>
      <c r="P4378">
        <v>32</v>
      </c>
      <c r="Q4378">
        <v>0</v>
      </c>
      <c r="R4378">
        <v>0</v>
      </c>
      <c r="S4378">
        <v>0</v>
      </c>
      <c r="T4378">
        <v>1</v>
      </c>
      <c r="U4378">
        <v>0</v>
      </c>
      <c r="V4378">
        <v>0</v>
      </c>
      <c r="W4378">
        <v>0</v>
      </c>
      <c r="X4378">
        <v>47.01321394029074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47.01321394029074</v>
      </c>
    </row>
    <row r="4379" spans="1:31" x14ac:dyDescent="0.3">
      <c r="A4379">
        <v>2583131</v>
      </c>
      <c r="B4379">
        <v>1</v>
      </c>
      <c r="C4379" t="s">
        <v>81</v>
      </c>
      <c r="D4379" t="s">
        <v>112</v>
      </c>
      <c r="E4379" t="s">
        <v>141</v>
      </c>
      <c r="F4379" t="s">
        <v>10967</v>
      </c>
      <c r="G4379" t="s">
        <v>134</v>
      </c>
      <c r="H4379" t="s">
        <v>135</v>
      </c>
      <c r="I4379" t="s">
        <v>680</v>
      </c>
      <c r="J4379" t="s">
        <v>137</v>
      </c>
      <c r="K4379" t="s">
        <v>138</v>
      </c>
      <c r="L4379" t="s">
        <v>12502</v>
      </c>
      <c r="M4379" t="s">
        <v>12503</v>
      </c>
      <c r="N4379">
        <v>4.6944444000000002E-2</v>
      </c>
      <c r="O4379">
        <v>0</v>
      </c>
      <c r="P4379">
        <v>0</v>
      </c>
      <c r="Q4379">
        <v>7</v>
      </c>
      <c r="R4379">
        <v>74</v>
      </c>
      <c r="S4379">
        <v>4</v>
      </c>
      <c r="T4379">
        <v>1</v>
      </c>
      <c r="U4379">
        <v>0</v>
      </c>
      <c r="V4379">
        <v>0</v>
      </c>
      <c r="W4379">
        <v>0</v>
      </c>
      <c r="X4379">
        <v>0</v>
      </c>
      <c r="Y4379">
        <v>2.895783869410347</v>
      </c>
      <c r="Z4379">
        <v>23.796556517580402</v>
      </c>
      <c r="AA4379">
        <v>0.74541698153751113</v>
      </c>
      <c r="AB4379">
        <v>0</v>
      </c>
      <c r="AC4379">
        <v>0</v>
      </c>
      <c r="AD4379">
        <v>0</v>
      </c>
      <c r="AE4379">
        <v>27.43775736852826</v>
      </c>
    </row>
    <row r="4380" spans="1:31" x14ac:dyDescent="0.3">
      <c r="A4380">
        <v>2582570</v>
      </c>
      <c r="B4380">
        <v>1</v>
      </c>
      <c r="C4380" t="s">
        <v>81</v>
      </c>
      <c r="D4380" t="s">
        <v>127</v>
      </c>
      <c r="E4380" t="s">
        <v>155</v>
      </c>
      <c r="F4380" t="s">
        <v>12504</v>
      </c>
      <c r="G4380" t="s">
        <v>206</v>
      </c>
      <c r="H4380" t="s">
        <v>157</v>
      </c>
      <c r="I4380" t="s">
        <v>136</v>
      </c>
      <c r="J4380" t="s">
        <v>137</v>
      </c>
      <c r="K4380" t="s">
        <v>138</v>
      </c>
      <c r="L4380" t="s">
        <v>12505</v>
      </c>
      <c r="M4380" t="s">
        <v>12506</v>
      </c>
      <c r="N4380">
        <v>3.8333333330000001</v>
      </c>
      <c r="O4380">
        <v>0</v>
      </c>
      <c r="P4380">
        <v>9</v>
      </c>
      <c r="Q4380">
        <v>0</v>
      </c>
      <c r="R4380">
        <v>15</v>
      </c>
      <c r="S4380">
        <v>0</v>
      </c>
      <c r="T4380">
        <v>1</v>
      </c>
      <c r="U4380">
        <v>0</v>
      </c>
      <c r="V4380">
        <v>0</v>
      </c>
      <c r="W4380">
        <v>0</v>
      </c>
      <c r="X4380">
        <v>8.7448304972927016</v>
      </c>
      <c r="Y4380">
        <v>0</v>
      </c>
      <c r="Z4380">
        <v>66.606600377864922</v>
      </c>
      <c r="AA4380">
        <v>0</v>
      </c>
      <c r="AB4380">
        <v>0</v>
      </c>
      <c r="AC4380">
        <v>0</v>
      </c>
      <c r="AD4380">
        <v>0</v>
      </c>
      <c r="AE4380">
        <v>75.351430875157618</v>
      </c>
    </row>
    <row r="4381" spans="1:31" x14ac:dyDescent="0.3">
      <c r="A4381">
        <v>2582427</v>
      </c>
      <c r="B4381">
        <v>1</v>
      </c>
      <c r="C4381" t="s">
        <v>80</v>
      </c>
      <c r="D4381" t="s">
        <v>100</v>
      </c>
      <c r="E4381" t="s">
        <v>141</v>
      </c>
      <c r="F4381" t="s">
        <v>12507</v>
      </c>
      <c r="G4381" t="s">
        <v>134</v>
      </c>
      <c r="H4381" t="s">
        <v>135</v>
      </c>
      <c r="I4381" t="s">
        <v>136</v>
      </c>
      <c r="J4381" t="s">
        <v>137</v>
      </c>
      <c r="K4381" t="s">
        <v>138</v>
      </c>
      <c r="L4381" t="s">
        <v>12265</v>
      </c>
      <c r="M4381" t="s">
        <v>12508</v>
      </c>
      <c r="N4381">
        <v>0.08</v>
      </c>
      <c r="O4381">
        <v>4</v>
      </c>
      <c r="P4381">
        <v>1684</v>
      </c>
      <c r="Q4381">
        <v>4</v>
      </c>
      <c r="R4381">
        <v>105</v>
      </c>
      <c r="S4381">
        <v>9</v>
      </c>
      <c r="T4381">
        <v>76</v>
      </c>
      <c r="U4381">
        <v>0</v>
      </c>
      <c r="V4381">
        <v>0</v>
      </c>
      <c r="W4381">
        <v>4.8231687220740005</v>
      </c>
      <c r="X4381">
        <v>17.551576601184689</v>
      </c>
      <c r="Y4381">
        <v>0.58460152106016006</v>
      </c>
      <c r="Z4381">
        <v>2.9721531487199995</v>
      </c>
      <c r="AA4381">
        <v>17.691168436090241</v>
      </c>
      <c r="AB4381">
        <v>2.9754415688313589</v>
      </c>
      <c r="AC4381">
        <v>0</v>
      </c>
      <c r="AD4381">
        <v>0</v>
      </c>
      <c r="AE4381">
        <v>46.598109997960449</v>
      </c>
    </row>
    <row r="4382" spans="1:31" x14ac:dyDescent="0.3">
      <c r="A4382">
        <v>2582404</v>
      </c>
      <c r="B4382">
        <v>1</v>
      </c>
      <c r="C4382" t="s">
        <v>80</v>
      </c>
      <c r="D4382" t="s">
        <v>90</v>
      </c>
      <c r="E4382" t="s">
        <v>132</v>
      </c>
      <c r="F4382" t="s">
        <v>12509</v>
      </c>
      <c r="G4382" t="s">
        <v>134</v>
      </c>
      <c r="H4382" t="s">
        <v>135</v>
      </c>
      <c r="I4382" t="s">
        <v>136</v>
      </c>
      <c r="J4382" t="s">
        <v>137</v>
      </c>
      <c r="K4382" t="s">
        <v>138</v>
      </c>
      <c r="L4382" t="s">
        <v>12510</v>
      </c>
      <c r="M4382" t="s">
        <v>12511</v>
      </c>
      <c r="N4382">
        <v>1.5127777769999999</v>
      </c>
      <c r="O4382">
        <v>0</v>
      </c>
      <c r="P4382">
        <v>1811</v>
      </c>
      <c r="Q4382">
        <v>0</v>
      </c>
      <c r="R4382">
        <v>0</v>
      </c>
      <c r="S4382">
        <v>1</v>
      </c>
      <c r="T4382">
        <v>417</v>
      </c>
      <c r="U4382">
        <v>0</v>
      </c>
      <c r="V4382">
        <v>1</v>
      </c>
      <c r="W4382">
        <v>0</v>
      </c>
      <c r="X4382">
        <v>471.51204652699374</v>
      </c>
      <c r="Y4382">
        <v>0</v>
      </c>
      <c r="Z4382">
        <v>0</v>
      </c>
      <c r="AA4382">
        <v>210.07979029908498</v>
      </c>
      <c r="AB4382">
        <v>247.57844429090412</v>
      </c>
      <c r="AC4382">
        <v>0</v>
      </c>
      <c r="AD4382">
        <v>2.0789293520482097</v>
      </c>
      <c r="AE4382">
        <v>931.24921046903114</v>
      </c>
    </row>
    <row r="4383" spans="1:31" x14ac:dyDescent="0.3">
      <c r="A4383">
        <v>2582596</v>
      </c>
      <c r="B4383">
        <v>1</v>
      </c>
      <c r="C4383" t="s">
        <v>80</v>
      </c>
      <c r="D4383" t="s">
        <v>98</v>
      </c>
      <c r="E4383" t="s">
        <v>166</v>
      </c>
      <c r="F4383" t="s">
        <v>12512</v>
      </c>
      <c r="G4383" t="s">
        <v>168</v>
      </c>
      <c r="H4383" t="s">
        <v>157</v>
      </c>
      <c r="I4383" t="s">
        <v>136</v>
      </c>
      <c r="J4383" t="s">
        <v>137</v>
      </c>
      <c r="K4383" t="s">
        <v>138</v>
      </c>
      <c r="L4383" t="s">
        <v>11907</v>
      </c>
      <c r="M4383" t="s">
        <v>12513</v>
      </c>
      <c r="N4383">
        <v>4.03</v>
      </c>
      <c r="O4383">
        <v>0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7.1614734851224249</v>
      </c>
      <c r="AA4383">
        <v>0</v>
      </c>
      <c r="AB4383">
        <v>0</v>
      </c>
      <c r="AC4383">
        <v>0</v>
      </c>
      <c r="AD4383">
        <v>0</v>
      </c>
      <c r="AE4383">
        <v>7.1614734851224249</v>
      </c>
    </row>
    <row r="4384" spans="1:31" x14ac:dyDescent="0.3">
      <c r="A4384">
        <v>2582945</v>
      </c>
      <c r="B4384">
        <v>1</v>
      </c>
      <c r="C4384" t="s">
        <v>80</v>
      </c>
      <c r="D4384" t="s">
        <v>106</v>
      </c>
      <c r="E4384" t="s">
        <v>166</v>
      </c>
      <c r="F4384" t="s">
        <v>12514</v>
      </c>
      <c r="G4384" t="s">
        <v>181</v>
      </c>
      <c r="H4384" t="s">
        <v>157</v>
      </c>
      <c r="I4384" t="s">
        <v>136</v>
      </c>
      <c r="J4384" t="s">
        <v>137</v>
      </c>
      <c r="K4384" t="s">
        <v>138</v>
      </c>
      <c r="L4384" t="s">
        <v>12515</v>
      </c>
      <c r="M4384" t="s">
        <v>12516</v>
      </c>
      <c r="N4384">
        <v>3.4277777770000002</v>
      </c>
      <c r="O4384">
        <v>0</v>
      </c>
      <c r="P4384">
        <v>1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1.01670339557337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1.01670339557337</v>
      </c>
    </row>
    <row r="4385" spans="1:31" x14ac:dyDescent="0.3">
      <c r="A4385">
        <v>2582424</v>
      </c>
      <c r="B4385">
        <v>1</v>
      </c>
      <c r="C4385" t="s">
        <v>80</v>
      </c>
      <c r="D4385" t="s">
        <v>93</v>
      </c>
      <c r="E4385" t="s">
        <v>141</v>
      </c>
      <c r="F4385" t="s">
        <v>5829</v>
      </c>
      <c r="G4385" t="s">
        <v>134</v>
      </c>
      <c r="H4385" t="s">
        <v>135</v>
      </c>
      <c r="I4385" t="s">
        <v>136</v>
      </c>
      <c r="J4385" t="s">
        <v>137</v>
      </c>
      <c r="K4385" t="s">
        <v>138</v>
      </c>
      <c r="L4385" t="s">
        <v>12517</v>
      </c>
      <c r="M4385" t="s">
        <v>12518</v>
      </c>
      <c r="N4385">
        <v>8.1666665999999999E-2</v>
      </c>
      <c r="O4385">
        <v>0</v>
      </c>
      <c r="P4385">
        <v>427</v>
      </c>
      <c r="Q4385">
        <v>49</v>
      </c>
      <c r="R4385">
        <v>358</v>
      </c>
      <c r="S4385">
        <v>18</v>
      </c>
      <c r="T4385">
        <v>229</v>
      </c>
      <c r="U4385">
        <v>0</v>
      </c>
      <c r="V4385">
        <v>1</v>
      </c>
      <c r="W4385">
        <v>0</v>
      </c>
      <c r="X4385">
        <v>5.8888669839038155</v>
      </c>
      <c r="Y4385">
        <v>6.1815430946234002</v>
      </c>
      <c r="Z4385">
        <v>31.167921188295352</v>
      </c>
      <c r="AA4385">
        <v>4.1953012694664169</v>
      </c>
      <c r="AB4385">
        <v>13.750104741682023</v>
      </c>
      <c r="AC4385">
        <v>0</v>
      </c>
      <c r="AD4385">
        <v>4.3618337350000004E-6</v>
      </c>
      <c r="AE4385">
        <v>61.183741639804744</v>
      </c>
    </row>
    <row r="4386" spans="1:31" x14ac:dyDescent="0.3">
      <c r="A4386">
        <v>2582965</v>
      </c>
      <c r="B4386">
        <v>1</v>
      </c>
      <c r="C4386" t="s">
        <v>81</v>
      </c>
      <c r="D4386" t="s">
        <v>123</v>
      </c>
      <c r="E4386" t="s">
        <v>171</v>
      </c>
      <c r="F4386" t="s">
        <v>12519</v>
      </c>
      <c r="G4386" t="s">
        <v>202</v>
      </c>
      <c r="H4386" t="s">
        <v>157</v>
      </c>
      <c r="I4386" t="s">
        <v>136</v>
      </c>
      <c r="J4386" t="s">
        <v>137</v>
      </c>
      <c r="K4386" t="s">
        <v>138</v>
      </c>
      <c r="L4386" t="s">
        <v>12520</v>
      </c>
      <c r="M4386" t="s">
        <v>12521</v>
      </c>
      <c r="N4386">
        <v>0.633611111</v>
      </c>
      <c r="O4386">
        <v>0</v>
      </c>
      <c r="P4386">
        <v>24</v>
      </c>
      <c r="Q4386">
        <v>0</v>
      </c>
      <c r="R4386">
        <v>0</v>
      </c>
      <c r="S4386">
        <v>0</v>
      </c>
      <c r="T4386">
        <v>2</v>
      </c>
      <c r="U4386">
        <v>0</v>
      </c>
      <c r="V4386">
        <v>0</v>
      </c>
      <c r="W4386">
        <v>0</v>
      </c>
      <c r="X4386">
        <v>4.3904485147248504</v>
      </c>
      <c r="Y4386">
        <v>0</v>
      </c>
      <c r="Z4386">
        <v>0</v>
      </c>
      <c r="AA4386">
        <v>0</v>
      </c>
      <c r="AB4386">
        <v>0.56892117717288004</v>
      </c>
      <c r="AC4386">
        <v>0</v>
      </c>
      <c r="AD4386">
        <v>0</v>
      </c>
      <c r="AE4386">
        <v>4.9593696918977308</v>
      </c>
    </row>
    <row r="4387" spans="1:31" x14ac:dyDescent="0.3">
      <c r="A4387">
        <v>2582573</v>
      </c>
      <c r="B4387">
        <v>1</v>
      </c>
      <c r="C4387" t="s">
        <v>80</v>
      </c>
      <c r="D4387" t="s">
        <v>100</v>
      </c>
      <c r="E4387" t="s">
        <v>166</v>
      </c>
      <c r="F4387" t="s">
        <v>12522</v>
      </c>
      <c r="G4387" t="s">
        <v>181</v>
      </c>
      <c r="H4387" t="s">
        <v>157</v>
      </c>
      <c r="I4387" t="s">
        <v>136</v>
      </c>
      <c r="J4387" t="s">
        <v>137</v>
      </c>
      <c r="K4387" t="s">
        <v>138</v>
      </c>
      <c r="L4387" t="s">
        <v>12523</v>
      </c>
      <c r="M4387" t="s">
        <v>12524</v>
      </c>
      <c r="N4387">
        <v>2.2675000000000001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1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0.240570183588</v>
      </c>
      <c r="AC4387">
        <v>0</v>
      </c>
      <c r="AD4387">
        <v>0</v>
      </c>
      <c r="AE4387">
        <v>0.240570183588</v>
      </c>
    </row>
    <row r="4388" spans="1:31" x14ac:dyDescent="0.3">
      <c r="A4388">
        <v>2582673</v>
      </c>
      <c r="B4388">
        <v>1</v>
      </c>
      <c r="C4388" t="s">
        <v>80</v>
      </c>
      <c r="D4388" t="s">
        <v>88</v>
      </c>
      <c r="E4388" t="s">
        <v>171</v>
      </c>
      <c r="F4388" t="s">
        <v>12525</v>
      </c>
      <c r="G4388" t="s">
        <v>202</v>
      </c>
      <c r="H4388" t="s">
        <v>157</v>
      </c>
      <c r="I4388" t="s">
        <v>136</v>
      </c>
      <c r="J4388" t="s">
        <v>137</v>
      </c>
      <c r="K4388" t="s">
        <v>138</v>
      </c>
      <c r="L4388" t="s">
        <v>12526</v>
      </c>
      <c r="M4388" t="s">
        <v>12527</v>
      </c>
      <c r="N4388">
        <v>2.807222222</v>
      </c>
      <c r="O4388">
        <v>0</v>
      </c>
      <c r="P4388">
        <v>77</v>
      </c>
      <c r="Q4388">
        <v>0</v>
      </c>
      <c r="R4388">
        <v>0</v>
      </c>
      <c r="S4388">
        <v>0</v>
      </c>
      <c r="T4388">
        <v>6</v>
      </c>
      <c r="U4388">
        <v>0</v>
      </c>
      <c r="V4388">
        <v>0</v>
      </c>
      <c r="W4388">
        <v>0</v>
      </c>
      <c r="X4388">
        <v>46.124910959690098</v>
      </c>
      <c r="Y4388">
        <v>0</v>
      </c>
      <c r="Z4388">
        <v>0</v>
      </c>
      <c r="AA4388">
        <v>0</v>
      </c>
      <c r="AB4388">
        <v>21.152823925491099</v>
      </c>
      <c r="AC4388">
        <v>0</v>
      </c>
      <c r="AD4388">
        <v>0</v>
      </c>
      <c r="AE4388">
        <v>67.277734885181189</v>
      </c>
    </row>
    <row r="4389" spans="1:31" x14ac:dyDescent="0.3">
      <c r="A4389">
        <v>2582679</v>
      </c>
      <c r="B4389">
        <v>1</v>
      </c>
      <c r="C4389" t="s">
        <v>80</v>
      </c>
      <c r="D4389" t="s">
        <v>96</v>
      </c>
      <c r="E4389" t="s">
        <v>166</v>
      </c>
      <c r="F4389" t="s">
        <v>12528</v>
      </c>
      <c r="G4389" t="s">
        <v>181</v>
      </c>
      <c r="H4389" t="s">
        <v>157</v>
      </c>
      <c r="I4389" t="s">
        <v>136</v>
      </c>
      <c r="J4389" t="s">
        <v>137</v>
      </c>
      <c r="K4389" t="s">
        <v>138</v>
      </c>
      <c r="L4389" t="s">
        <v>12529</v>
      </c>
      <c r="M4389" t="s">
        <v>12530</v>
      </c>
      <c r="N4389">
        <v>5.3086111110000003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1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</row>
    <row r="4390" spans="1:31" x14ac:dyDescent="0.3">
      <c r="A4390">
        <v>2582971</v>
      </c>
      <c r="B4390">
        <v>1</v>
      </c>
      <c r="C4390" t="s">
        <v>80</v>
      </c>
      <c r="D4390" t="s">
        <v>103</v>
      </c>
      <c r="E4390" t="s">
        <v>184</v>
      </c>
      <c r="F4390" t="s">
        <v>12531</v>
      </c>
      <c r="G4390" t="s">
        <v>1572</v>
      </c>
      <c r="H4390" t="s">
        <v>135</v>
      </c>
      <c r="I4390" t="s">
        <v>136</v>
      </c>
      <c r="J4390" t="s">
        <v>137</v>
      </c>
      <c r="K4390" t="s">
        <v>138</v>
      </c>
      <c r="L4390" t="s">
        <v>12532</v>
      </c>
      <c r="M4390" t="s">
        <v>12533</v>
      </c>
      <c r="N4390">
        <v>8.6980555549999998</v>
      </c>
      <c r="O4390">
        <v>0</v>
      </c>
      <c r="P4390">
        <v>0</v>
      </c>
      <c r="Q4390">
        <v>0</v>
      </c>
      <c r="R4390">
        <v>15</v>
      </c>
      <c r="S4390">
        <v>0</v>
      </c>
      <c r="T4390">
        <v>3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248.11674479998624</v>
      </c>
      <c r="AA4390">
        <v>0</v>
      </c>
      <c r="AB4390">
        <v>11.030539352569045</v>
      </c>
      <c r="AC4390">
        <v>0</v>
      </c>
      <c r="AD4390">
        <v>0</v>
      </c>
      <c r="AE4390">
        <v>259.1472841525553</v>
      </c>
    </row>
    <row r="4391" spans="1:31" x14ac:dyDescent="0.3">
      <c r="A4391">
        <v>2582430</v>
      </c>
      <c r="B4391">
        <v>1</v>
      </c>
      <c r="C4391" t="s">
        <v>81</v>
      </c>
      <c r="D4391" t="s">
        <v>117</v>
      </c>
      <c r="E4391" t="s">
        <v>141</v>
      </c>
      <c r="F4391" t="s">
        <v>638</v>
      </c>
      <c r="G4391" t="s">
        <v>134</v>
      </c>
      <c r="H4391" t="s">
        <v>135</v>
      </c>
      <c r="I4391" t="s">
        <v>136</v>
      </c>
      <c r="J4391" t="s">
        <v>137</v>
      </c>
      <c r="K4391" t="s">
        <v>138</v>
      </c>
      <c r="L4391" t="s">
        <v>12534</v>
      </c>
      <c r="M4391" t="s">
        <v>12090</v>
      </c>
      <c r="N4391">
        <v>0.26250000000000001</v>
      </c>
      <c r="O4391">
        <v>3</v>
      </c>
      <c r="P4391">
        <v>0</v>
      </c>
      <c r="Q4391">
        <v>3</v>
      </c>
      <c r="R4391">
        <v>0</v>
      </c>
      <c r="S4391">
        <v>4</v>
      </c>
      <c r="T4391">
        <v>0</v>
      </c>
      <c r="U4391">
        <v>1</v>
      </c>
      <c r="V4391">
        <v>0</v>
      </c>
      <c r="W4391">
        <v>0.1208170666368325</v>
      </c>
      <c r="X4391">
        <v>0</v>
      </c>
      <c r="Y4391">
        <v>2.0598598086726922</v>
      </c>
      <c r="Z4391">
        <v>0</v>
      </c>
      <c r="AA4391">
        <v>22.586223012352892</v>
      </c>
      <c r="AB4391">
        <v>0</v>
      </c>
      <c r="AC4391">
        <v>2.7856011277686652</v>
      </c>
      <c r="AD4391">
        <v>0</v>
      </c>
      <c r="AE4391">
        <v>27.552501015431083</v>
      </c>
    </row>
    <row r="4392" spans="1:31" x14ac:dyDescent="0.3">
      <c r="A4392">
        <v>2583263</v>
      </c>
      <c r="B4392">
        <v>1</v>
      </c>
      <c r="C4392" t="s">
        <v>81</v>
      </c>
      <c r="D4392" t="s">
        <v>120</v>
      </c>
      <c r="E4392" t="s">
        <v>147</v>
      </c>
      <c r="F4392" t="s">
        <v>1912</v>
      </c>
      <c r="G4392" t="s">
        <v>134</v>
      </c>
      <c r="H4392" t="s">
        <v>135</v>
      </c>
      <c r="I4392" t="s">
        <v>136</v>
      </c>
      <c r="J4392" t="s">
        <v>137</v>
      </c>
      <c r="K4392" t="s">
        <v>138</v>
      </c>
      <c r="L4392" t="s">
        <v>12535</v>
      </c>
      <c r="M4392" t="s">
        <v>12536</v>
      </c>
      <c r="N4392">
        <v>0.84833333300000002</v>
      </c>
      <c r="O4392">
        <v>13</v>
      </c>
      <c r="P4392">
        <v>2238</v>
      </c>
      <c r="Q4392">
        <v>112</v>
      </c>
      <c r="R4392">
        <v>108</v>
      </c>
      <c r="S4392">
        <v>24</v>
      </c>
      <c r="T4392">
        <v>288</v>
      </c>
      <c r="U4392">
        <v>7</v>
      </c>
      <c r="V4392">
        <v>0</v>
      </c>
      <c r="W4392">
        <v>1.79142799462923</v>
      </c>
      <c r="X4392">
        <v>241.3519420587935</v>
      </c>
      <c r="Y4392">
        <v>189.26020186269579</v>
      </c>
      <c r="Z4392">
        <v>42.981923558977748</v>
      </c>
      <c r="AA4392">
        <v>66.790835268657489</v>
      </c>
      <c r="AB4392">
        <v>113.36710775782126</v>
      </c>
      <c r="AC4392">
        <v>591.25126059501156</v>
      </c>
      <c r="AD4392">
        <v>0</v>
      </c>
      <c r="AE4392">
        <v>1246.7946990965866</v>
      </c>
    </row>
    <row r="4393" spans="1:31" x14ac:dyDescent="0.3">
      <c r="A4393">
        <v>2583973</v>
      </c>
      <c r="B4393">
        <v>1</v>
      </c>
      <c r="C4393" t="s">
        <v>80</v>
      </c>
      <c r="D4393" t="s">
        <v>106</v>
      </c>
      <c r="E4393" t="s">
        <v>147</v>
      </c>
      <c r="F4393" t="s">
        <v>12537</v>
      </c>
      <c r="G4393" t="s">
        <v>134</v>
      </c>
      <c r="H4393" t="s">
        <v>135</v>
      </c>
      <c r="I4393" t="s">
        <v>136</v>
      </c>
      <c r="J4393" t="s">
        <v>137</v>
      </c>
      <c r="K4393" t="s">
        <v>138</v>
      </c>
      <c r="L4393" t="s">
        <v>12538</v>
      </c>
      <c r="M4393" t="s">
        <v>12539</v>
      </c>
      <c r="N4393">
        <v>8.1944444000000005E-2</v>
      </c>
      <c r="O4393">
        <v>0</v>
      </c>
      <c r="P4393">
        <v>236</v>
      </c>
      <c r="Q4393">
        <v>15</v>
      </c>
      <c r="R4393">
        <v>48</v>
      </c>
      <c r="S4393">
        <v>2</v>
      </c>
      <c r="T4393">
        <v>38</v>
      </c>
      <c r="U4393">
        <v>1</v>
      </c>
      <c r="V4393">
        <v>0</v>
      </c>
      <c r="W4393">
        <v>0</v>
      </c>
      <c r="X4393">
        <v>3.4812190148518671</v>
      </c>
      <c r="Y4393">
        <v>3.8964458105853002</v>
      </c>
      <c r="Z4393">
        <v>12.381167058514881</v>
      </c>
      <c r="AA4393">
        <v>0.13813422152505003</v>
      </c>
      <c r="AB4393">
        <v>4.0168286967528228</v>
      </c>
      <c r="AC4393">
        <v>3.9907778016766669E-2</v>
      </c>
      <c r="AD4393">
        <v>0</v>
      </c>
      <c r="AE4393">
        <v>23.953702580246688</v>
      </c>
    </row>
    <row r="4394" spans="1:31" x14ac:dyDescent="0.3">
      <c r="A4394">
        <v>2583309</v>
      </c>
      <c r="B4394">
        <v>1</v>
      </c>
      <c r="C4394" t="s">
        <v>80</v>
      </c>
      <c r="D4394" t="s">
        <v>85</v>
      </c>
      <c r="E4394" t="s">
        <v>171</v>
      </c>
      <c r="F4394" t="s">
        <v>12540</v>
      </c>
      <c r="G4394" t="s">
        <v>194</v>
      </c>
      <c r="H4394" t="s">
        <v>157</v>
      </c>
      <c r="I4394" t="s">
        <v>136</v>
      </c>
      <c r="J4394" t="s">
        <v>137</v>
      </c>
      <c r="K4394" t="s">
        <v>144</v>
      </c>
      <c r="L4394" t="s">
        <v>12541</v>
      </c>
      <c r="M4394" t="s">
        <v>12542</v>
      </c>
      <c r="N4394">
        <v>2.7622222220000001</v>
      </c>
      <c r="O4394">
        <v>0</v>
      </c>
      <c r="P4394">
        <v>128</v>
      </c>
      <c r="Q4394">
        <v>0</v>
      </c>
      <c r="R4394">
        <v>0</v>
      </c>
      <c r="S4394">
        <v>0</v>
      </c>
      <c r="T4394">
        <v>18</v>
      </c>
      <c r="U4394">
        <v>0</v>
      </c>
      <c r="V4394">
        <v>0</v>
      </c>
      <c r="W4394">
        <v>0</v>
      </c>
      <c r="X4394">
        <v>69.790288759029366</v>
      </c>
      <c r="Y4394">
        <v>0</v>
      </c>
      <c r="Z4394">
        <v>0</v>
      </c>
      <c r="AA4394">
        <v>0</v>
      </c>
      <c r="AB4394">
        <v>72.599103812761555</v>
      </c>
      <c r="AC4394">
        <v>0</v>
      </c>
      <c r="AD4394">
        <v>0</v>
      </c>
      <c r="AE4394">
        <v>142.38939257179092</v>
      </c>
    </row>
    <row r="4395" spans="1:31" x14ac:dyDescent="0.3">
      <c r="A4395">
        <v>2583618</v>
      </c>
      <c r="B4395">
        <v>1</v>
      </c>
      <c r="C4395" t="s">
        <v>80</v>
      </c>
      <c r="D4395" t="s">
        <v>97</v>
      </c>
      <c r="E4395" t="s">
        <v>166</v>
      </c>
      <c r="F4395" t="s">
        <v>12543</v>
      </c>
      <c r="G4395" t="s">
        <v>181</v>
      </c>
      <c r="H4395" t="s">
        <v>157</v>
      </c>
      <c r="I4395" t="s">
        <v>136</v>
      </c>
      <c r="J4395" t="s">
        <v>137</v>
      </c>
      <c r="K4395" t="s">
        <v>138</v>
      </c>
      <c r="L4395" t="s">
        <v>12544</v>
      </c>
      <c r="M4395" t="s">
        <v>12545</v>
      </c>
      <c r="N4395">
        <v>4.2236111110000003</v>
      </c>
      <c r="O4395">
        <v>0</v>
      </c>
      <c r="P4395">
        <v>1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0.76221644592250004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0.76221644592250004</v>
      </c>
    </row>
    <row r="4396" spans="1:31" x14ac:dyDescent="0.3">
      <c r="A4396">
        <v>2583432</v>
      </c>
      <c r="B4396">
        <v>1</v>
      </c>
      <c r="C4396" t="s">
        <v>80</v>
      </c>
      <c r="D4396" t="s">
        <v>99</v>
      </c>
      <c r="E4396" t="s">
        <v>175</v>
      </c>
      <c r="F4396" t="s">
        <v>12546</v>
      </c>
      <c r="G4396" t="s">
        <v>213</v>
      </c>
      <c r="H4396" t="s">
        <v>157</v>
      </c>
      <c r="I4396" t="s">
        <v>136</v>
      </c>
      <c r="J4396" t="s">
        <v>137</v>
      </c>
      <c r="K4396" t="s">
        <v>138</v>
      </c>
      <c r="L4396" t="s">
        <v>12547</v>
      </c>
      <c r="M4396" t="s">
        <v>12548</v>
      </c>
      <c r="N4396">
        <v>0.80333333299999998</v>
      </c>
      <c r="O4396">
        <v>0</v>
      </c>
      <c r="P4396">
        <v>33</v>
      </c>
      <c r="Q4396">
        <v>0</v>
      </c>
      <c r="R4396">
        <v>0</v>
      </c>
      <c r="S4396">
        <v>0</v>
      </c>
      <c r="T4396">
        <v>42</v>
      </c>
      <c r="U4396">
        <v>0</v>
      </c>
      <c r="V4396">
        <v>0</v>
      </c>
      <c r="W4396">
        <v>0</v>
      </c>
      <c r="X4396">
        <v>4.2097847825004413</v>
      </c>
      <c r="Y4396">
        <v>0</v>
      </c>
      <c r="Z4396">
        <v>0</v>
      </c>
      <c r="AA4396">
        <v>0</v>
      </c>
      <c r="AB4396">
        <v>56.31489662196482</v>
      </c>
      <c r="AC4396">
        <v>0</v>
      </c>
      <c r="AD4396">
        <v>0</v>
      </c>
      <c r="AE4396">
        <v>60.524681404465262</v>
      </c>
    </row>
    <row r="4397" spans="1:31" x14ac:dyDescent="0.3">
      <c r="A4397">
        <v>2583332</v>
      </c>
      <c r="B4397">
        <v>1</v>
      </c>
      <c r="C4397" t="s">
        <v>80</v>
      </c>
      <c r="D4397" t="s">
        <v>103</v>
      </c>
      <c r="E4397" t="s">
        <v>171</v>
      </c>
      <c r="F4397" t="s">
        <v>12549</v>
      </c>
      <c r="G4397" t="s">
        <v>301</v>
      </c>
      <c r="H4397" t="s">
        <v>157</v>
      </c>
      <c r="I4397" t="s">
        <v>136</v>
      </c>
      <c r="J4397" t="s">
        <v>137</v>
      </c>
      <c r="K4397" t="s">
        <v>144</v>
      </c>
      <c r="L4397" t="s">
        <v>12550</v>
      </c>
      <c r="M4397" t="s">
        <v>12551</v>
      </c>
      <c r="N4397">
        <v>3.3341666659999998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22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88.278743224211951</v>
      </c>
      <c r="AC4397">
        <v>0</v>
      </c>
      <c r="AD4397">
        <v>0</v>
      </c>
      <c r="AE4397">
        <v>88.278743224211951</v>
      </c>
    </row>
    <row r="4398" spans="1:31" x14ac:dyDescent="0.3">
      <c r="A4398">
        <v>2583455</v>
      </c>
      <c r="B4398">
        <v>1</v>
      </c>
      <c r="C4398" t="s">
        <v>81</v>
      </c>
      <c r="D4398" t="s">
        <v>114</v>
      </c>
      <c r="E4398" t="s">
        <v>184</v>
      </c>
      <c r="F4398" t="s">
        <v>12552</v>
      </c>
      <c r="G4398" t="s">
        <v>301</v>
      </c>
      <c r="H4398" t="s">
        <v>135</v>
      </c>
      <c r="I4398" t="s">
        <v>136</v>
      </c>
      <c r="J4398" t="s">
        <v>137</v>
      </c>
      <c r="K4398" t="s">
        <v>144</v>
      </c>
      <c r="L4398" t="s">
        <v>12553</v>
      </c>
      <c r="M4398" t="s">
        <v>12554</v>
      </c>
      <c r="N4398">
        <v>0.48027777700000002</v>
      </c>
      <c r="O4398">
        <v>0</v>
      </c>
      <c r="P4398">
        <v>35</v>
      </c>
      <c r="Q4398">
        <v>0</v>
      </c>
      <c r="R4398">
        <v>0</v>
      </c>
      <c r="S4398">
        <v>0</v>
      </c>
      <c r="T4398">
        <v>1</v>
      </c>
      <c r="U4398">
        <v>0</v>
      </c>
      <c r="V4398">
        <v>0</v>
      </c>
      <c r="W4398">
        <v>0</v>
      </c>
      <c r="X4398">
        <v>1.4903766267056502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1.4903766267056502</v>
      </c>
    </row>
    <row r="4399" spans="1:31" x14ac:dyDescent="0.3">
      <c r="A4399">
        <v>2583478</v>
      </c>
      <c r="B4399">
        <v>1</v>
      </c>
      <c r="C4399" t="s">
        <v>81</v>
      </c>
      <c r="D4399" t="s">
        <v>115</v>
      </c>
      <c r="E4399" t="s">
        <v>171</v>
      </c>
      <c r="F4399" t="s">
        <v>12555</v>
      </c>
      <c r="G4399" t="s">
        <v>301</v>
      </c>
      <c r="H4399" t="s">
        <v>157</v>
      </c>
      <c r="I4399" t="s">
        <v>136</v>
      </c>
      <c r="J4399" t="s">
        <v>137</v>
      </c>
      <c r="K4399" t="s">
        <v>144</v>
      </c>
      <c r="L4399" t="s">
        <v>12556</v>
      </c>
      <c r="M4399" t="s">
        <v>12557</v>
      </c>
      <c r="N4399">
        <v>7.323611111</v>
      </c>
      <c r="O4399">
        <v>0</v>
      </c>
      <c r="P4399">
        <v>33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29.574516862990617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29.574516862990617</v>
      </c>
    </row>
    <row r="4400" spans="1:31" x14ac:dyDescent="0.3">
      <c r="A4400">
        <v>2583624</v>
      </c>
      <c r="B4400">
        <v>1</v>
      </c>
      <c r="C4400" t="s">
        <v>80</v>
      </c>
      <c r="D4400" t="s">
        <v>107</v>
      </c>
      <c r="E4400" t="s">
        <v>184</v>
      </c>
      <c r="F4400" t="s">
        <v>12558</v>
      </c>
      <c r="G4400" t="s">
        <v>301</v>
      </c>
      <c r="H4400" t="s">
        <v>135</v>
      </c>
      <c r="I4400" t="s">
        <v>136</v>
      </c>
      <c r="J4400" t="s">
        <v>137</v>
      </c>
      <c r="K4400" t="s">
        <v>144</v>
      </c>
      <c r="L4400" t="s">
        <v>12559</v>
      </c>
      <c r="M4400" t="s">
        <v>12560</v>
      </c>
      <c r="N4400">
        <v>2.759166666</v>
      </c>
      <c r="O4400">
        <v>0</v>
      </c>
      <c r="P4400">
        <v>303</v>
      </c>
      <c r="Q4400">
        <v>0</v>
      </c>
      <c r="R4400">
        <v>0</v>
      </c>
      <c r="S4400">
        <v>0</v>
      </c>
      <c r="T4400">
        <v>10</v>
      </c>
      <c r="U4400">
        <v>0</v>
      </c>
      <c r="V4400">
        <v>0</v>
      </c>
      <c r="W4400">
        <v>0</v>
      </c>
      <c r="X4400">
        <v>129.86719042267183</v>
      </c>
      <c r="Y4400">
        <v>0</v>
      </c>
      <c r="Z4400">
        <v>0</v>
      </c>
      <c r="AA4400">
        <v>0</v>
      </c>
      <c r="AB4400">
        <v>30.309217124917669</v>
      </c>
      <c r="AC4400">
        <v>0</v>
      </c>
      <c r="AD4400">
        <v>0</v>
      </c>
      <c r="AE4400">
        <v>160.17640754758949</v>
      </c>
    </row>
    <row r="4401" spans="1:31" x14ac:dyDescent="0.3">
      <c r="A4401">
        <v>2583787</v>
      </c>
      <c r="B4401">
        <v>1</v>
      </c>
      <c r="C4401" t="s">
        <v>81</v>
      </c>
      <c r="D4401" t="s">
        <v>124</v>
      </c>
      <c r="E4401" t="s">
        <v>184</v>
      </c>
      <c r="F4401" t="s">
        <v>12561</v>
      </c>
      <c r="G4401" t="s">
        <v>134</v>
      </c>
      <c r="H4401" t="s">
        <v>135</v>
      </c>
      <c r="I4401" t="s">
        <v>136</v>
      </c>
      <c r="J4401" t="s">
        <v>137</v>
      </c>
      <c r="K4401" t="s">
        <v>138</v>
      </c>
      <c r="L4401" t="s">
        <v>12562</v>
      </c>
      <c r="M4401" t="s">
        <v>12563</v>
      </c>
      <c r="N4401">
        <v>2.0066666660000001</v>
      </c>
      <c r="O4401">
        <v>1</v>
      </c>
      <c r="P4401">
        <v>341</v>
      </c>
      <c r="Q4401">
        <v>0</v>
      </c>
      <c r="R4401">
        <v>26</v>
      </c>
      <c r="S4401">
        <v>0</v>
      </c>
      <c r="T4401">
        <v>21</v>
      </c>
      <c r="U4401">
        <v>0</v>
      </c>
      <c r="V4401">
        <v>0</v>
      </c>
      <c r="W4401">
        <v>0.43876742975999999</v>
      </c>
      <c r="X4401">
        <v>118.42284097838612</v>
      </c>
      <c r="Y4401">
        <v>0</v>
      </c>
      <c r="Z4401">
        <v>18.602250847219977</v>
      </c>
      <c r="AA4401">
        <v>0</v>
      </c>
      <c r="AB4401">
        <v>31.192764556081944</v>
      </c>
      <c r="AC4401">
        <v>0</v>
      </c>
      <c r="AD4401">
        <v>0</v>
      </c>
      <c r="AE4401">
        <v>168.65662381144807</v>
      </c>
    </row>
    <row r="4402" spans="1:31" x14ac:dyDescent="0.3">
      <c r="A4402">
        <v>2583392</v>
      </c>
      <c r="B4402">
        <v>1</v>
      </c>
      <c r="C4402" t="s">
        <v>80</v>
      </c>
      <c r="D4402" t="s">
        <v>83</v>
      </c>
      <c r="E4402" t="s">
        <v>155</v>
      </c>
      <c r="F4402" t="s">
        <v>12564</v>
      </c>
      <c r="G4402" t="s">
        <v>194</v>
      </c>
      <c r="H4402" t="s">
        <v>157</v>
      </c>
      <c r="I4402" t="s">
        <v>136</v>
      </c>
      <c r="J4402" t="s">
        <v>137</v>
      </c>
      <c r="K4402" t="s">
        <v>144</v>
      </c>
      <c r="L4402" t="s">
        <v>12565</v>
      </c>
      <c r="M4402" t="s">
        <v>12566</v>
      </c>
      <c r="N4402">
        <v>1.3983333330000001</v>
      </c>
      <c r="O4402">
        <v>0</v>
      </c>
      <c r="P4402">
        <v>213</v>
      </c>
      <c r="Q4402">
        <v>0</v>
      </c>
      <c r="R4402">
        <v>1</v>
      </c>
      <c r="S4402">
        <v>0</v>
      </c>
      <c r="T4402">
        <v>40</v>
      </c>
      <c r="U4402">
        <v>0</v>
      </c>
      <c r="V4402">
        <v>0</v>
      </c>
      <c r="W4402">
        <v>0</v>
      </c>
      <c r="X4402">
        <v>72.476542984952559</v>
      </c>
      <c r="Y4402">
        <v>0</v>
      </c>
      <c r="Z4402">
        <v>2.6103067458719398</v>
      </c>
      <c r="AA4402">
        <v>0</v>
      </c>
      <c r="AB4402">
        <v>178.26483836010414</v>
      </c>
      <c r="AC4402">
        <v>0</v>
      </c>
      <c r="AD4402">
        <v>0</v>
      </c>
      <c r="AE4402">
        <v>253.35168809092863</v>
      </c>
    </row>
    <row r="4403" spans="1:31" x14ac:dyDescent="0.3">
      <c r="A4403">
        <v>2583558</v>
      </c>
      <c r="B4403">
        <v>1</v>
      </c>
      <c r="C4403" t="s">
        <v>80</v>
      </c>
      <c r="D4403" t="s">
        <v>97</v>
      </c>
      <c r="E4403" t="s">
        <v>155</v>
      </c>
      <c r="F4403" t="s">
        <v>12567</v>
      </c>
      <c r="G4403" t="s">
        <v>202</v>
      </c>
      <c r="H4403" t="s">
        <v>157</v>
      </c>
      <c r="I4403" t="s">
        <v>136</v>
      </c>
      <c r="J4403" t="s">
        <v>137</v>
      </c>
      <c r="K4403" t="s">
        <v>138</v>
      </c>
      <c r="L4403" t="s">
        <v>12568</v>
      </c>
      <c r="M4403" t="s">
        <v>12569</v>
      </c>
      <c r="N4403">
        <v>0.53444444400000002</v>
      </c>
      <c r="O4403">
        <v>0</v>
      </c>
      <c r="P4403">
        <v>66</v>
      </c>
      <c r="Q4403">
        <v>0</v>
      </c>
      <c r="R4403">
        <v>11</v>
      </c>
      <c r="S4403">
        <v>0</v>
      </c>
      <c r="T4403">
        <v>18</v>
      </c>
      <c r="U4403">
        <v>0</v>
      </c>
      <c r="V4403">
        <v>0</v>
      </c>
      <c r="W4403">
        <v>0</v>
      </c>
      <c r="X4403">
        <v>7.9780119121933533</v>
      </c>
      <c r="Y4403">
        <v>0</v>
      </c>
      <c r="Z4403">
        <v>2.6019768223640103</v>
      </c>
      <c r="AA4403">
        <v>0</v>
      </c>
      <c r="AB4403">
        <v>21.33979874104412</v>
      </c>
      <c r="AC4403">
        <v>0</v>
      </c>
      <c r="AD4403">
        <v>0</v>
      </c>
      <c r="AE4403">
        <v>31.919787475601485</v>
      </c>
    </row>
    <row r="4404" spans="1:31" x14ac:dyDescent="0.3">
      <c r="A4404">
        <v>2583913</v>
      </c>
      <c r="B4404">
        <v>1</v>
      </c>
      <c r="C4404" t="s">
        <v>80</v>
      </c>
      <c r="D4404" t="s">
        <v>84</v>
      </c>
      <c r="E4404" t="s">
        <v>171</v>
      </c>
      <c r="F4404" t="s">
        <v>12570</v>
      </c>
      <c r="G4404" t="s">
        <v>190</v>
      </c>
      <c r="H4404" t="s">
        <v>157</v>
      </c>
      <c r="I4404" t="s">
        <v>136</v>
      </c>
      <c r="J4404" t="s">
        <v>137</v>
      </c>
      <c r="K4404" t="s">
        <v>138</v>
      </c>
      <c r="L4404" t="s">
        <v>12571</v>
      </c>
      <c r="M4404" t="s">
        <v>12572</v>
      </c>
      <c r="N4404">
        <v>3.5791666659999999</v>
      </c>
      <c r="O4404">
        <v>0</v>
      </c>
      <c r="P4404">
        <v>62</v>
      </c>
      <c r="Q4404">
        <v>0</v>
      </c>
      <c r="R4404">
        <v>0</v>
      </c>
      <c r="S4404">
        <v>0</v>
      </c>
      <c r="T4404">
        <v>9</v>
      </c>
      <c r="U4404">
        <v>0</v>
      </c>
      <c r="V4404">
        <v>0</v>
      </c>
      <c r="W4404">
        <v>0</v>
      </c>
      <c r="X4404">
        <v>71.033808167670983</v>
      </c>
      <c r="Y4404">
        <v>0</v>
      </c>
      <c r="Z4404">
        <v>0</v>
      </c>
      <c r="AA4404">
        <v>0</v>
      </c>
      <c r="AB4404">
        <v>20.135355142494713</v>
      </c>
      <c r="AC4404">
        <v>0</v>
      </c>
      <c r="AD4404">
        <v>0</v>
      </c>
      <c r="AE4404">
        <v>91.1691633101657</v>
      </c>
    </row>
    <row r="4405" spans="1:31" x14ac:dyDescent="0.3">
      <c r="A4405">
        <v>2583893</v>
      </c>
      <c r="B4405">
        <v>1</v>
      </c>
      <c r="C4405" t="s">
        <v>80</v>
      </c>
      <c r="D4405" t="s">
        <v>100</v>
      </c>
      <c r="E4405" t="s">
        <v>184</v>
      </c>
      <c r="F4405" t="s">
        <v>12573</v>
      </c>
      <c r="G4405" t="s">
        <v>3034</v>
      </c>
      <c r="H4405" t="s">
        <v>135</v>
      </c>
      <c r="I4405" t="s">
        <v>136</v>
      </c>
      <c r="J4405" t="s">
        <v>3</v>
      </c>
      <c r="K4405" t="s">
        <v>138</v>
      </c>
      <c r="L4405" t="s">
        <v>12574</v>
      </c>
      <c r="M4405" t="s">
        <v>12575</v>
      </c>
      <c r="N4405">
        <v>5.8997222220000003</v>
      </c>
      <c r="O4405">
        <v>0</v>
      </c>
      <c r="P4405">
        <v>7</v>
      </c>
      <c r="Q4405">
        <v>0</v>
      </c>
      <c r="R4405">
        <v>13</v>
      </c>
      <c r="S4405">
        <v>0</v>
      </c>
      <c r="T4405">
        <v>5</v>
      </c>
      <c r="U4405">
        <v>0</v>
      </c>
      <c r="V4405">
        <v>0</v>
      </c>
      <c r="W4405">
        <v>0</v>
      </c>
      <c r="X4405">
        <v>13.981551946683679</v>
      </c>
      <c r="Y4405">
        <v>0</v>
      </c>
      <c r="Z4405">
        <v>107.0341500840629</v>
      </c>
      <c r="AA4405">
        <v>0</v>
      </c>
      <c r="AB4405">
        <v>17.753197183249668</v>
      </c>
      <c r="AC4405">
        <v>0</v>
      </c>
      <c r="AD4405">
        <v>0</v>
      </c>
      <c r="AE4405">
        <v>138.76889921399624</v>
      </c>
    </row>
    <row r="4406" spans="1:31" x14ac:dyDescent="0.3">
      <c r="A4406">
        <v>2583870</v>
      </c>
      <c r="B4406">
        <v>1</v>
      </c>
      <c r="C4406" t="s">
        <v>80</v>
      </c>
      <c r="D4406" t="s">
        <v>108</v>
      </c>
      <c r="E4406" t="s">
        <v>171</v>
      </c>
      <c r="F4406" t="s">
        <v>12576</v>
      </c>
      <c r="G4406" t="s">
        <v>202</v>
      </c>
      <c r="H4406" t="s">
        <v>157</v>
      </c>
      <c r="I4406" t="s">
        <v>136</v>
      </c>
      <c r="J4406" t="s">
        <v>137</v>
      </c>
      <c r="K4406" t="s">
        <v>138</v>
      </c>
      <c r="L4406" t="s">
        <v>12577</v>
      </c>
      <c r="M4406" t="s">
        <v>12578</v>
      </c>
      <c r="N4406">
        <v>1.443333333</v>
      </c>
      <c r="O4406">
        <v>0</v>
      </c>
      <c r="P4406">
        <v>1</v>
      </c>
      <c r="Q4406">
        <v>0</v>
      </c>
      <c r="R4406">
        <v>6</v>
      </c>
      <c r="S4406">
        <v>0</v>
      </c>
      <c r="T4406">
        <v>3</v>
      </c>
      <c r="U4406">
        <v>0</v>
      </c>
      <c r="V4406">
        <v>0</v>
      </c>
      <c r="W4406">
        <v>0</v>
      </c>
      <c r="X4406">
        <v>0.20434025716168749</v>
      </c>
      <c r="Y4406">
        <v>0</v>
      </c>
      <c r="Z4406">
        <v>1.6084622399796042</v>
      </c>
      <c r="AA4406">
        <v>0</v>
      </c>
      <c r="AB4406">
        <v>5.3801226688032235</v>
      </c>
      <c r="AC4406">
        <v>0</v>
      </c>
      <c r="AD4406">
        <v>0</v>
      </c>
      <c r="AE4406">
        <v>7.1929251659445157</v>
      </c>
    </row>
    <row r="4407" spans="1:31" x14ac:dyDescent="0.3">
      <c r="A4407">
        <v>2583601</v>
      </c>
      <c r="B4407">
        <v>1</v>
      </c>
      <c r="C4407" t="s">
        <v>80</v>
      </c>
      <c r="D4407" t="s">
        <v>103</v>
      </c>
      <c r="E4407" t="s">
        <v>147</v>
      </c>
      <c r="F4407" t="s">
        <v>2054</v>
      </c>
      <c r="G4407" t="s">
        <v>301</v>
      </c>
      <c r="H4407" t="s">
        <v>135</v>
      </c>
      <c r="I4407" t="s">
        <v>136</v>
      </c>
      <c r="J4407" t="s">
        <v>137</v>
      </c>
      <c r="K4407" t="s">
        <v>144</v>
      </c>
      <c r="L4407" t="s">
        <v>12579</v>
      </c>
      <c r="M4407" t="s">
        <v>12580</v>
      </c>
      <c r="N4407">
        <v>4.2761111109999996</v>
      </c>
      <c r="O4407">
        <v>4</v>
      </c>
      <c r="P4407">
        <v>2054</v>
      </c>
      <c r="Q4407">
        <v>23</v>
      </c>
      <c r="R4407">
        <v>304</v>
      </c>
      <c r="S4407">
        <v>29</v>
      </c>
      <c r="T4407">
        <v>769</v>
      </c>
      <c r="U4407">
        <v>2</v>
      </c>
      <c r="V4407">
        <v>1</v>
      </c>
      <c r="W4407">
        <v>4.3556721500370656</v>
      </c>
      <c r="X4407">
        <v>1464.7637899225397</v>
      </c>
      <c r="Y4407">
        <v>337.85410752444022</v>
      </c>
      <c r="Z4407">
        <v>533.77577559828637</v>
      </c>
      <c r="AA4407">
        <v>583.10292577967653</v>
      </c>
      <c r="AB4407">
        <v>2249.7483643726532</v>
      </c>
      <c r="AC4407">
        <v>88.37557632608366</v>
      </c>
      <c r="AD4407">
        <v>0</v>
      </c>
      <c r="AE4407">
        <v>5261.9762116737165</v>
      </c>
    </row>
    <row r="4408" spans="1:31" x14ac:dyDescent="0.3">
      <c r="A4408">
        <v>2583472</v>
      </c>
      <c r="B4408">
        <v>1</v>
      </c>
      <c r="C4408" t="s">
        <v>80</v>
      </c>
      <c r="D4408" t="s">
        <v>93</v>
      </c>
      <c r="E4408" t="s">
        <v>141</v>
      </c>
      <c r="F4408" t="s">
        <v>12581</v>
      </c>
      <c r="G4408" t="s">
        <v>134</v>
      </c>
      <c r="H4408" t="s">
        <v>135</v>
      </c>
      <c r="I4408" t="s">
        <v>680</v>
      </c>
      <c r="J4408" t="s">
        <v>137</v>
      </c>
      <c r="K4408" t="s">
        <v>138</v>
      </c>
      <c r="L4408" t="s">
        <v>12582</v>
      </c>
      <c r="M4408" t="s">
        <v>12583</v>
      </c>
      <c r="N4408">
        <v>1.9722222000000001E-2</v>
      </c>
      <c r="O4408">
        <v>0</v>
      </c>
      <c r="P4408">
        <v>342</v>
      </c>
      <c r="Q4408">
        <v>18</v>
      </c>
      <c r="R4408">
        <v>188</v>
      </c>
      <c r="S4408">
        <v>1</v>
      </c>
      <c r="T4408">
        <v>102</v>
      </c>
      <c r="U4408">
        <v>0</v>
      </c>
      <c r="V4408">
        <v>0</v>
      </c>
      <c r="W4408">
        <v>0</v>
      </c>
      <c r="X4408">
        <v>1.2257489608694008</v>
      </c>
      <c r="Y4408">
        <v>3.6591564491011477</v>
      </c>
      <c r="Z4408">
        <v>4.4550132431500717</v>
      </c>
      <c r="AA4408">
        <v>8.3496365405049996E-2</v>
      </c>
      <c r="AB4408">
        <v>1.9054416355466595</v>
      </c>
      <c r="AC4408">
        <v>0</v>
      </c>
      <c r="AD4408">
        <v>0</v>
      </c>
      <c r="AE4408">
        <v>11.328856654072329</v>
      </c>
    </row>
    <row r="4409" spans="1:31" x14ac:dyDescent="0.3">
      <c r="A4409">
        <v>2583223</v>
      </c>
      <c r="B4409">
        <v>1</v>
      </c>
      <c r="C4409" t="s">
        <v>80</v>
      </c>
      <c r="D4409" t="s">
        <v>107</v>
      </c>
      <c r="E4409" t="s">
        <v>171</v>
      </c>
      <c r="F4409" t="s">
        <v>12584</v>
      </c>
      <c r="G4409" t="s">
        <v>202</v>
      </c>
      <c r="H4409" t="s">
        <v>157</v>
      </c>
      <c r="I4409" t="s">
        <v>136</v>
      </c>
      <c r="J4409" t="s">
        <v>137</v>
      </c>
      <c r="K4409" t="s">
        <v>138</v>
      </c>
      <c r="L4409" t="s">
        <v>12585</v>
      </c>
      <c r="M4409" t="s">
        <v>12586</v>
      </c>
      <c r="N4409">
        <v>0.64833333299999996</v>
      </c>
      <c r="O4409">
        <v>0</v>
      </c>
      <c r="P4409">
        <v>48</v>
      </c>
      <c r="Q4409">
        <v>0</v>
      </c>
      <c r="R4409">
        <v>0</v>
      </c>
      <c r="S4409">
        <v>0</v>
      </c>
      <c r="T4409">
        <v>25</v>
      </c>
      <c r="U4409">
        <v>0</v>
      </c>
      <c r="V4409">
        <v>0</v>
      </c>
      <c r="W4409">
        <v>0</v>
      </c>
      <c r="X4409">
        <v>5.4020320241749031</v>
      </c>
      <c r="Y4409">
        <v>0</v>
      </c>
      <c r="Z4409">
        <v>0</v>
      </c>
      <c r="AA4409">
        <v>0</v>
      </c>
      <c r="AB4409">
        <v>7.5238762678830389</v>
      </c>
      <c r="AC4409">
        <v>0</v>
      </c>
      <c r="AD4409">
        <v>0</v>
      </c>
      <c r="AE4409">
        <v>12.925908292057942</v>
      </c>
    </row>
    <row r="4410" spans="1:31" x14ac:dyDescent="0.3">
      <c r="A4410">
        <v>2583409</v>
      </c>
      <c r="B4410">
        <v>1</v>
      </c>
      <c r="C4410" t="s">
        <v>81</v>
      </c>
      <c r="D4410" t="s">
        <v>118</v>
      </c>
      <c r="E4410" t="s">
        <v>184</v>
      </c>
      <c r="F4410" t="s">
        <v>12587</v>
      </c>
      <c r="G4410" t="s">
        <v>149</v>
      </c>
      <c r="H4410" t="s">
        <v>135</v>
      </c>
      <c r="I4410" t="s">
        <v>136</v>
      </c>
      <c r="J4410" t="s">
        <v>137</v>
      </c>
      <c r="K4410" t="s">
        <v>138</v>
      </c>
      <c r="L4410" t="s">
        <v>12588</v>
      </c>
      <c r="M4410" t="s">
        <v>12589</v>
      </c>
      <c r="N4410">
        <v>3.3363888880000001</v>
      </c>
      <c r="O4410">
        <v>0</v>
      </c>
      <c r="P4410">
        <v>0</v>
      </c>
      <c r="Q4410">
        <v>1</v>
      </c>
      <c r="R4410">
        <v>0</v>
      </c>
      <c r="S4410">
        <v>1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112.13657467544832</v>
      </c>
      <c r="Z4410">
        <v>0</v>
      </c>
      <c r="AA4410">
        <v>61.606380610739507</v>
      </c>
      <c r="AB4410">
        <v>0</v>
      </c>
      <c r="AC4410">
        <v>0</v>
      </c>
      <c r="AD4410">
        <v>0</v>
      </c>
      <c r="AE4410">
        <v>173.74295528618782</v>
      </c>
    </row>
    <row r="4411" spans="1:31" x14ac:dyDescent="0.3">
      <c r="A4411">
        <v>2583764</v>
      </c>
      <c r="B4411">
        <v>1</v>
      </c>
      <c r="C4411" t="s">
        <v>80</v>
      </c>
      <c r="D4411" t="s">
        <v>106</v>
      </c>
      <c r="E4411" t="s">
        <v>155</v>
      </c>
      <c r="F4411" t="s">
        <v>2666</v>
      </c>
      <c r="G4411" t="s">
        <v>206</v>
      </c>
      <c r="H4411" t="s">
        <v>157</v>
      </c>
      <c r="I4411" t="s">
        <v>136</v>
      </c>
      <c r="J4411" t="s">
        <v>137</v>
      </c>
      <c r="K4411" t="s">
        <v>138</v>
      </c>
      <c r="L4411" t="s">
        <v>12590</v>
      </c>
      <c r="M4411" t="s">
        <v>12591</v>
      </c>
      <c r="N4411">
        <v>0.39583333300000001</v>
      </c>
      <c r="O4411">
        <v>0</v>
      </c>
      <c r="P4411">
        <v>55</v>
      </c>
      <c r="Q4411">
        <v>0</v>
      </c>
      <c r="R4411">
        <v>8</v>
      </c>
      <c r="S4411">
        <v>0</v>
      </c>
      <c r="T4411">
        <v>19</v>
      </c>
      <c r="U4411">
        <v>0</v>
      </c>
      <c r="V4411">
        <v>0</v>
      </c>
      <c r="W4411">
        <v>0</v>
      </c>
      <c r="X4411">
        <v>6.5557753245580628</v>
      </c>
      <c r="Y4411">
        <v>0</v>
      </c>
      <c r="Z4411">
        <v>17.713508307518001</v>
      </c>
      <c r="AA4411">
        <v>0</v>
      </c>
      <c r="AB4411">
        <v>6.9685811324746041</v>
      </c>
      <c r="AC4411">
        <v>0</v>
      </c>
      <c r="AD4411">
        <v>0</v>
      </c>
      <c r="AE4411">
        <v>31.237864764550668</v>
      </c>
    </row>
    <row r="4412" spans="1:31" x14ac:dyDescent="0.3">
      <c r="A4412">
        <v>2583664</v>
      </c>
      <c r="B4412">
        <v>1</v>
      </c>
      <c r="C4412" t="s">
        <v>80</v>
      </c>
      <c r="D4412" t="s">
        <v>110</v>
      </c>
      <c r="E4412" t="s">
        <v>166</v>
      </c>
      <c r="F4412" t="s">
        <v>7626</v>
      </c>
      <c r="G4412" t="s">
        <v>181</v>
      </c>
      <c r="H4412" t="s">
        <v>157</v>
      </c>
      <c r="I4412" t="s">
        <v>136</v>
      </c>
      <c r="J4412" t="s">
        <v>137</v>
      </c>
      <c r="K4412" t="s">
        <v>138</v>
      </c>
      <c r="L4412" t="s">
        <v>12592</v>
      </c>
      <c r="M4412" t="s">
        <v>12593</v>
      </c>
      <c r="N4412">
        <v>5.7461111110000003</v>
      </c>
      <c r="O4412">
        <v>0</v>
      </c>
      <c r="P4412">
        <v>2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2.4172189447544596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2.4172189447544596</v>
      </c>
    </row>
    <row r="4413" spans="1:31" x14ac:dyDescent="0.3">
      <c r="A4413">
        <v>2583976</v>
      </c>
      <c r="B4413">
        <v>1</v>
      </c>
      <c r="C4413" t="s">
        <v>80</v>
      </c>
      <c r="D4413" t="s">
        <v>102</v>
      </c>
      <c r="E4413" t="s">
        <v>155</v>
      </c>
      <c r="F4413" t="s">
        <v>12594</v>
      </c>
      <c r="G4413" t="s">
        <v>202</v>
      </c>
      <c r="H4413" t="s">
        <v>157</v>
      </c>
      <c r="I4413" t="s">
        <v>136</v>
      </c>
      <c r="J4413" t="s">
        <v>137</v>
      </c>
      <c r="K4413" t="s">
        <v>138</v>
      </c>
      <c r="L4413" t="s">
        <v>12595</v>
      </c>
      <c r="M4413" t="s">
        <v>12596</v>
      </c>
      <c r="N4413">
        <v>0.328333333</v>
      </c>
      <c r="O4413">
        <v>0</v>
      </c>
      <c r="P4413">
        <v>28</v>
      </c>
      <c r="Q4413">
        <v>0</v>
      </c>
      <c r="R4413">
        <v>4</v>
      </c>
      <c r="S4413">
        <v>0</v>
      </c>
      <c r="T4413">
        <v>7</v>
      </c>
      <c r="U4413">
        <v>0</v>
      </c>
      <c r="V4413">
        <v>0</v>
      </c>
      <c r="W4413">
        <v>0</v>
      </c>
      <c r="X4413">
        <v>1.84530203474166</v>
      </c>
      <c r="Y4413">
        <v>0</v>
      </c>
      <c r="Z4413">
        <v>6.8857967929413011</v>
      </c>
      <c r="AA4413">
        <v>0</v>
      </c>
      <c r="AB4413">
        <v>1.88998438540144</v>
      </c>
      <c r="AC4413">
        <v>0</v>
      </c>
      <c r="AD4413">
        <v>0</v>
      </c>
      <c r="AE4413">
        <v>10.621083213084402</v>
      </c>
    </row>
    <row r="4414" spans="1:31" x14ac:dyDescent="0.3">
      <c r="A4414">
        <v>2583999</v>
      </c>
      <c r="B4414">
        <v>1</v>
      </c>
      <c r="C4414" t="s">
        <v>81</v>
      </c>
      <c r="D4414" t="s">
        <v>123</v>
      </c>
      <c r="E4414" t="s">
        <v>166</v>
      </c>
      <c r="F4414" t="s">
        <v>12597</v>
      </c>
      <c r="G4414" t="s">
        <v>198</v>
      </c>
      <c r="H4414" t="s">
        <v>157</v>
      </c>
      <c r="I4414" t="s">
        <v>136</v>
      </c>
      <c r="J4414" t="s">
        <v>137</v>
      </c>
      <c r="K4414" t="s">
        <v>138</v>
      </c>
      <c r="L4414" t="s">
        <v>12598</v>
      </c>
      <c r="M4414" t="s">
        <v>12599</v>
      </c>
      <c r="N4414">
        <v>0.66361111100000003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1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0.32817277257471672</v>
      </c>
      <c r="AC4414">
        <v>0</v>
      </c>
      <c r="AD4414">
        <v>0</v>
      </c>
      <c r="AE4414">
        <v>0.32817277257471672</v>
      </c>
    </row>
    <row r="4415" spans="1:31" x14ac:dyDescent="0.3">
      <c r="A4415">
        <v>2583498</v>
      </c>
      <c r="B4415">
        <v>1</v>
      </c>
      <c r="C4415" t="s">
        <v>80</v>
      </c>
      <c r="D4415" t="s">
        <v>94</v>
      </c>
      <c r="E4415" t="s">
        <v>171</v>
      </c>
      <c r="F4415" t="s">
        <v>12600</v>
      </c>
      <c r="G4415" t="s">
        <v>989</v>
      </c>
      <c r="H4415" t="s">
        <v>157</v>
      </c>
      <c r="I4415" t="s">
        <v>136</v>
      </c>
      <c r="J4415" t="s">
        <v>137</v>
      </c>
      <c r="K4415" t="s">
        <v>138</v>
      </c>
      <c r="L4415" t="s">
        <v>12601</v>
      </c>
      <c r="M4415" t="s">
        <v>12602</v>
      </c>
      <c r="N4415">
        <v>3.241944444</v>
      </c>
      <c r="O4415">
        <v>0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5.1940287344069667</v>
      </c>
      <c r="AA4415">
        <v>0</v>
      </c>
      <c r="AB4415">
        <v>0</v>
      </c>
      <c r="AC4415">
        <v>0</v>
      </c>
      <c r="AD4415">
        <v>0</v>
      </c>
      <c r="AE4415">
        <v>5.1940287344069667</v>
      </c>
    </row>
    <row r="4416" spans="1:31" x14ac:dyDescent="0.3">
      <c r="A4416">
        <v>2583621</v>
      </c>
      <c r="B4416">
        <v>1</v>
      </c>
      <c r="C4416" t="s">
        <v>80</v>
      </c>
      <c r="D4416" t="s">
        <v>97</v>
      </c>
      <c r="E4416" t="s">
        <v>155</v>
      </c>
      <c r="F4416" t="s">
        <v>12603</v>
      </c>
      <c r="G4416" t="s">
        <v>202</v>
      </c>
      <c r="H4416" t="s">
        <v>157</v>
      </c>
      <c r="I4416" t="s">
        <v>136</v>
      </c>
      <c r="J4416" t="s">
        <v>137</v>
      </c>
      <c r="K4416" t="s">
        <v>138</v>
      </c>
      <c r="L4416" t="s">
        <v>12604</v>
      </c>
      <c r="M4416" t="s">
        <v>12605</v>
      </c>
      <c r="N4416">
        <v>0.50666666599999999</v>
      </c>
      <c r="O4416">
        <v>0</v>
      </c>
      <c r="P4416">
        <v>257</v>
      </c>
      <c r="Q4416">
        <v>0</v>
      </c>
      <c r="R4416">
        <v>0</v>
      </c>
      <c r="S4416">
        <v>0</v>
      </c>
      <c r="T4416">
        <v>9</v>
      </c>
      <c r="U4416">
        <v>0</v>
      </c>
      <c r="V4416">
        <v>0</v>
      </c>
      <c r="W4416">
        <v>0</v>
      </c>
      <c r="X4416">
        <v>29.155319281320732</v>
      </c>
      <c r="Y4416">
        <v>0</v>
      </c>
      <c r="Z4416">
        <v>0</v>
      </c>
      <c r="AA4416">
        <v>0</v>
      </c>
      <c r="AB4416">
        <v>8.3611426868654029</v>
      </c>
      <c r="AC4416">
        <v>0</v>
      </c>
      <c r="AD4416">
        <v>0</v>
      </c>
      <c r="AE4416">
        <v>37.516461968186135</v>
      </c>
    </row>
    <row r="4417" spans="1:31" x14ac:dyDescent="0.3">
      <c r="A4417">
        <v>2583993</v>
      </c>
      <c r="B4417">
        <v>1</v>
      </c>
      <c r="C4417" t="s">
        <v>80</v>
      </c>
      <c r="D4417" t="s">
        <v>87</v>
      </c>
      <c r="E4417" t="s">
        <v>166</v>
      </c>
      <c r="F4417" t="s">
        <v>12606</v>
      </c>
      <c r="G4417" t="s">
        <v>181</v>
      </c>
      <c r="H4417" t="s">
        <v>157</v>
      </c>
      <c r="I4417" t="s">
        <v>136</v>
      </c>
      <c r="J4417" t="s">
        <v>137</v>
      </c>
      <c r="K4417" t="s">
        <v>138</v>
      </c>
      <c r="L4417" t="s">
        <v>12607</v>
      </c>
      <c r="M4417" t="s">
        <v>12608</v>
      </c>
      <c r="N4417">
        <v>0.92555555499999997</v>
      </c>
      <c r="O4417">
        <v>0</v>
      </c>
      <c r="P4417">
        <v>1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0.26783596264088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0.26783596264088</v>
      </c>
    </row>
    <row r="4418" spans="1:31" x14ac:dyDescent="0.3">
      <c r="A4418">
        <v>2583352</v>
      </c>
      <c r="B4418">
        <v>1</v>
      </c>
      <c r="C4418" t="s">
        <v>81</v>
      </c>
      <c r="D4418" t="s">
        <v>112</v>
      </c>
      <c r="E4418" t="s">
        <v>184</v>
      </c>
      <c r="F4418" t="s">
        <v>12065</v>
      </c>
      <c r="G4418" t="s">
        <v>301</v>
      </c>
      <c r="H4418" t="s">
        <v>135</v>
      </c>
      <c r="I4418" t="s">
        <v>136</v>
      </c>
      <c r="J4418" t="s">
        <v>137</v>
      </c>
      <c r="K4418" t="s">
        <v>144</v>
      </c>
      <c r="L4418" t="s">
        <v>12609</v>
      </c>
      <c r="M4418" t="s">
        <v>12610</v>
      </c>
      <c r="N4418">
        <v>7.8972222219999999</v>
      </c>
      <c r="O4418">
        <v>0</v>
      </c>
      <c r="P4418">
        <v>99</v>
      </c>
      <c r="Q4418">
        <v>0</v>
      </c>
      <c r="R4418">
        <v>1</v>
      </c>
      <c r="S4418">
        <v>0</v>
      </c>
      <c r="T4418">
        <v>6</v>
      </c>
      <c r="U4418">
        <v>0</v>
      </c>
      <c r="V4418">
        <v>0</v>
      </c>
      <c r="W4418">
        <v>0</v>
      </c>
      <c r="X4418">
        <v>70.890721020222571</v>
      </c>
      <c r="Y4418">
        <v>0</v>
      </c>
      <c r="Z4418">
        <v>14.55536477825</v>
      </c>
      <c r="AA4418">
        <v>0</v>
      </c>
      <c r="AB4418">
        <v>36.46492060960108</v>
      </c>
      <c r="AC4418">
        <v>0</v>
      </c>
      <c r="AD4418">
        <v>0</v>
      </c>
      <c r="AE4418">
        <v>121.91100640807365</v>
      </c>
    </row>
    <row r="4419" spans="1:31" x14ac:dyDescent="0.3">
      <c r="A4419">
        <v>2583930</v>
      </c>
      <c r="B4419">
        <v>1</v>
      </c>
      <c r="C4419" t="s">
        <v>80</v>
      </c>
      <c r="D4419" t="s">
        <v>95</v>
      </c>
      <c r="E4419" t="s">
        <v>171</v>
      </c>
      <c r="F4419" t="s">
        <v>12611</v>
      </c>
      <c r="G4419" t="s">
        <v>202</v>
      </c>
      <c r="H4419" t="s">
        <v>157</v>
      </c>
      <c r="I4419" t="s">
        <v>136</v>
      </c>
      <c r="J4419" t="s">
        <v>137</v>
      </c>
      <c r="K4419" t="s">
        <v>138</v>
      </c>
      <c r="L4419" t="s">
        <v>12612</v>
      </c>
      <c r="M4419" t="s">
        <v>12613</v>
      </c>
      <c r="N4419">
        <v>1.6641666660000001</v>
      </c>
      <c r="O4419">
        <v>0</v>
      </c>
      <c r="P4419">
        <v>177</v>
      </c>
      <c r="Q4419">
        <v>0</v>
      </c>
      <c r="R4419">
        <v>0</v>
      </c>
      <c r="S4419">
        <v>0</v>
      </c>
      <c r="T4419">
        <v>22</v>
      </c>
      <c r="U4419">
        <v>0</v>
      </c>
      <c r="V4419">
        <v>0</v>
      </c>
      <c r="W4419">
        <v>0</v>
      </c>
      <c r="X4419">
        <v>65.78306065579207</v>
      </c>
      <c r="Y4419">
        <v>0</v>
      </c>
      <c r="Z4419">
        <v>0</v>
      </c>
      <c r="AA4419">
        <v>0</v>
      </c>
      <c r="AB4419">
        <v>31.665521928462628</v>
      </c>
      <c r="AC4419">
        <v>0</v>
      </c>
      <c r="AD4419">
        <v>0</v>
      </c>
      <c r="AE4419">
        <v>97.448582584254694</v>
      </c>
    </row>
    <row r="4420" spans="1:31" x14ac:dyDescent="0.3">
      <c r="A4420">
        <v>2583830</v>
      </c>
      <c r="B4420">
        <v>1</v>
      </c>
      <c r="C4420" t="s">
        <v>80</v>
      </c>
      <c r="D4420" t="s">
        <v>94</v>
      </c>
      <c r="E4420" t="s">
        <v>141</v>
      </c>
      <c r="F4420" t="s">
        <v>12614</v>
      </c>
      <c r="G4420" t="s">
        <v>134</v>
      </c>
      <c r="H4420" t="s">
        <v>135</v>
      </c>
      <c r="I4420" t="s">
        <v>136</v>
      </c>
      <c r="J4420" t="s">
        <v>137</v>
      </c>
      <c r="K4420" t="s">
        <v>138</v>
      </c>
      <c r="L4420" t="s">
        <v>12615</v>
      </c>
      <c r="M4420" t="s">
        <v>12616</v>
      </c>
      <c r="N4420">
        <v>0.50166666599999998</v>
      </c>
      <c r="O4420">
        <v>0</v>
      </c>
      <c r="P4420">
        <v>138</v>
      </c>
      <c r="Q4420">
        <v>0</v>
      </c>
      <c r="R4420">
        <v>0</v>
      </c>
      <c r="S4420">
        <v>1</v>
      </c>
      <c r="T4420">
        <v>7</v>
      </c>
      <c r="U4420">
        <v>0</v>
      </c>
      <c r="V4420">
        <v>0</v>
      </c>
      <c r="W4420">
        <v>0</v>
      </c>
      <c r="X4420">
        <v>5.7724478494718809</v>
      </c>
      <c r="Y4420">
        <v>0</v>
      </c>
      <c r="Z4420">
        <v>0</v>
      </c>
      <c r="AA4420">
        <v>1.2931804664614825</v>
      </c>
      <c r="AB4420">
        <v>1.1046846642417252</v>
      </c>
      <c r="AC4420">
        <v>0</v>
      </c>
      <c r="AD4420">
        <v>0</v>
      </c>
      <c r="AE4420">
        <v>8.1703129801750887</v>
      </c>
    </row>
    <row r="4421" spans="1:31" x14ac:dyDescent="0.3">
      <c r="A4421">
        <v>2583289</v>
      </c>
      <c r="B4421">
        <v>1</v>
      </c>
      <c r="C4421" t="s">
        <v>80</v>
      </c>
      <c r="D4421" t="s">
        <v>82</v>
      </c>
      <c r="E4421" t="s">
        <v>175</v>
      </c>
      <c r="F4421" t="s">
        <v>12617</v>
      </c>
      <c r="G4421" t="s">
        <v>213</v>
      </c>
      <c r="H4421" t="s">
        <v>157</v>
      </c>
      <c r="I4421" t="s">
        <v>136</v>
      </c>
      <c r="J4421" t="s">
        <v>137</v>
      </c>
      <c r="K4421" t="s">
        <v>138</v>
      </c>
      <c r="L4421" t="s">
        <v>12618</v>
      </c>
      <c r="M4421" t="s">
        <v>12619</v>
      </c>
      <c r="N4421">
        <v>1.602777777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45</v>
      </c>
      <c r="U4421">
        <v>0</v>
      </c>
      <c r="V4421">
        <v>1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25.734181464970177</v>
      </c>
      <c r="AC4421">
        <v>0</v>
      </c>
      <c r="AD4421">
        <v>10.374277746519882</v>
      </c>
      <c r="AE4421">
        <v>36.108459211490057</v>
      </c>
    </row>
    <row r="4422" spans="1:31" x14ac:dyDescent="0.3">
      <c r="A4422">
        <v>2583638</v>
      </c>
      <c r="B4422">
        <v>1</v>
      </c>
      <c r="C4422" t="s">
        <v>80</v>
      </c>
      <c r="D4422" t="s">
        <v>100</v>
      </c>
      <c r="E4422" t="s">
        <v>141</v>
      </c>
      <c r="F4422" t="s">
        <v>12620</v>
      </c>
      <c r="G4422" t="s">
        <v>134</v>
      </c>
      <c r="H4422" t="s">
        <v>135</v>
      </c>
      <c r="I4422" t="s">
        <v>136</v>
      </c>
      <c r="J4422" t="s">
        <v>137</v>
      </c>
      <c r="K4422" t="s">
        <v>138</v>
      </c>
      <c r="L4422" t="s">
        <v>12621</v>
      </c>
      <c r="M4422" t="s">
        <v>12622</v>
      </c>
      <c r="N4422">
        <v>0.255</v>
      </c>
      <c r="O4422">
        <v>0</v>
      </c>
      <c r="P4422">
        <v>1795</v>
      </c>
      <c r="Q4422">
        <v>0</v>
      </c>
      <c r="R4422">
        <v>0</v>
      </c>
      <c r="S4422">
        <v>1</v>
      </c>
      <c r="T4422">
        <v>254</v>
      </c>
      <c r="U4422">
        <v>0</v>
      </c>
      <c r="V4422">
        <v>0</v>
      </c>
      <c r="W4422">
        <v>0</v>
      </c>
      <c r="X4422">
        <v>105.57126030499529</v>
      </c>
      <c r="Y4422">
        <v>0</v>
      </c>
      <c r="Z4422">
        <v>0</v>
      </c>
      <c r="AA4422">
        <v>0.58335802686111116</v>
      </c>
      <c r="AB4422">
        <v>109.89176590890573</v>
      </c>
      <c r="AC4422">
        <v>0</v>
      </c>
      <c r="AD4422">
        <v>0</v>
      </c>
      <c r="AE4422">
        <v>216.04638424076211</v>
      </c>
    </row>
    <row r="4423" spans="1:31" x14ac:dyDescent="0.3">
      <c r="A4423">
        <v>2583389</v>
      </c>
      <c r="B4423">
        <v>1</v>
      </c>
      <c r="C4423" t="s">
        <v>80</v>
      </c>
      <c r="D4423" t="s">
        <v>83</v>
      </c>
      <c r="E4423" t="s">
        <v>171</v>
      </c>
      <c r="F4423" t="s">
        <v>12623</v>
      </c>
      <c r="G4423" t="s">
        <v>301</v>
      </c>
      <c r="H4423" t="s">
        <v>157</v>
      </c>
      <c r="I4423" t="s">
        <v>136</v>
      </c>
      <c r="J4423" t="s">
        <v>137</v>
      </c>
      <c r="K4423" t="s">
        <v>144</v>
      </c>
      <c r="L4423" t="s">
        <v>12624</v>
      </c>
      <c r="M4423" t="s">
        <v>12625</v>
      </c>
      <c r="N4423">
        <v>8.1624999999999996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7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69.247465521595046</v>
      </c>
      <c r="AC4423">
        <v>0</v>
      </c>
      <c r="AD4423">
        <v>0</v>
      </c>
      <c r="AE4423">
        <v>69.247465521595046</v>
      </c>
    </row>
    <row r="4424" spans="1:31" x14ac:dyDescent="0.3">
      <c r="A4424">
        <v>2583784</v>
      </c>
      <c r="B4424">
        <v>1</v>
      </c>
      <c r="C4424" t="s">
        <v>81</v>
      </c>
      <c r="D4424" t="s">
        <v>113</v>
      </c>
      <c r="E4424" t="s">
        <v>184</v>
      </c>
      <c r="F4424" t="s">
        <v>12626</v>
      </c>
      <c r="G4424" t="s">
        <v>149</v>
      </c>
      <c r="H4424" t="s">
        <v>135</v>
      </c>
      <c r="I4424" t="s">
        <v>136</v>
      </c>
      <c r="J4424" t="s">
        <v>137</v>
      </c>
      <c r="K4424" t="s">
        <v>138</v>
      </c>
      <c r="L4424" t="s">
        <v>12627</v>
      </c>
      <c r="M4424" t="s">
        <v>12628</v>
      </c>
      <c r="N4424">
        <v>2.1958333329999999</v>
      </c>
      <c r="O4424">
        <v>0</v>
      </c>
      <c r="P4424">
        <v>330</v>
      </c>
      <c r="Q4424">
        <v>0</v>
      </c>
      <c r="R4424">
        <v>10</v>
      </c>
      <c r="S4424">
        <v>0</v>
      </c>
      <c r="T4424">
        <v>56</v>
      </c>
      <c r="U4424">
        <v>0</v>
      </c>
      <c r="V4424">
        <v>0</v>
      </c>
      <c r="W4424">
        <v>0</v>
      </c>
      <c r="X4424">
        <v>198.40114656248906</v>
      </c>
      <c r="Y4424">
        <v>0</v>
      </c>
      <c r="Z4424">
        <v>32.216995920221194</v>
      </c>
      <c r="AA4424">
        <v>0</v>
      </c>
      <c r="AB4424">
        <v>79.972353171419627</v>
      </c>
      <c r="AC4424">
        <v>0</v>
      </c>
      <c r="AD4424">
        <v>0</v>
      </c>
      <c r="AE4424">
        <v>310.59049565412988</v>
      </c>
    </row>
    <row r="4425" spans="1:31" x14ac:dyDescent="0.3">
      <c r="A4425">
        <v>2583243</v>
      </c>
      <c r="B4425">
        <v>1</v>
      </c>
      <c r="C4425" t="s">
        <v>80</v>
      </c>
      <c r="D4425" t="s">
        <v>105</v>
      </c>
      <c r="E4425" t="s">
        <v>166</v>
      </c>
      <c r="F4425" t="s">
        <v>12629</v>
      </c>
      <c r="G4425" t="s">
        <v>181</v>
      </c>
      <c r="H4425" t="s">
        <v>157</v>
      </c>
      <c r="I4425" t="s">
        <v>136</v>
      </c>
      <c r="J4425" t="s">
        <v>137</v>
      </c>
      <c r="K4425" t="s">
        <v>138</v>
      </c>
      <c r="L4425" t="s">
        <v>12630</v>
      </c>
      <c r="M4425" t="s">
        <v>12631</v>
      </c>
      <c r="N4425">
        <v>9.7072222220000004</v>
      </c>
      <c r="O4425">
        <v>0</v>
      </c>
      <c r="P4425">
        <v>2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5.5277774199259504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5.5277774199259504</v>
      </c>
    </row>
    <row r="4426" spans="1:31" x14ac:dyDescent="0.3">
      <c r="A4426">
        <v>2583847</v>
      </c>
      <c r="B4426">
        <v>1</v>
      </c>
      <c r="C4426" t="s">
        <v>80</v>
      </c>
      <c r="D4426" t="s">
        <v>110</v>
      </c>
      <c r="E4426" t="s">
        <v>166</v>
      </c>
      <c r="F4426" t="s">
        <v>12632</v>
      </c>
      <c r="G4426" t="s">
        <v>168</v>
      </c>
      <c r="H4426" t="s">
        <v>157</v>
      </c>
      <c r="I4426" t="s">
        <v>136</v>
      </c>
      <c r="J4426" t="s">
        <v>137</v>
      </c>
      <c r="K4426" t="s">
        <v>138</v>
      </c>
      <c r="L4426" t="s">
        <v>12633</v>
      </c>
      <c r="M4426" t="s">
        <v>12634</v>
      </c>
      <c r="N4426">
        <v>5.1616666660000003</v>
      </c>
      <c r="O4426">
        <v>0</v>
      </c>
      <c r="P4426">
        <v>1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1.3762280254520252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1.3762280254520252</v>
      </c>
    </row>
    <row r="4427" spans="1:31" x14ac:dyDescent="0.3">
      <c r="A4427">
        <v>2583206</v>
      </c>
      <c r="B4427">
        <v>1</v>
      </c>
      <c r="C4427" t="s">
        <v>81</v>
      </c>
      <c r="D4427" t="s">
        <v>123</v>
      </c>
      <c r="E4427" t="s">
        <v>132</v>
      </c>
      <c r="F4427" t="s">
        <v>12635</v>
      </c>
      <c r="G4427" t="s">
        <v>134</v>
      </c>
      <c r="H4427" t="s">
        <v>135</v>
      </c>
      <c r="I4427" t="s">
        <v>136</v>
      </c>
      <c r="J4427" t="s">
        <v>137</v>
      </c>
      <c r="K4427" t="s">
        <v>138</v>
      </c>
      <c r="L4427" t="s">
        <v>12636</v>
      </c>
      <c r="M4427" t="s">
        <v>12637</v>
      </c>
      <c r="N4427">
        <v>1.9536111110000001</v>
      </c>
      <c r="O4427">
        <v>2</v>
      </c>
      <c r="P4427">
        <v>1558</v>
      </c>
      <c r="Q4427">
        <v>103</v>
      </c>
      <c r="R4427">
        <v>88</v>
      </c>
      <c r="S4427">
        <v>16</v>
      </c>
      <c r="T4427">
        <v>232</v>
      </c>
      <c r="U4427">
        <v>1</v>
      </c>
      <c r="V4427">
        <v>1</v>
      </c>
      <c r="W4427">
        <v>0.51414903303674675</v>
      </c>
      <c r="X4427">
        <v>493.96679496384286</v>
      </c>
      <c r="Y4427">
        <v>209.99484059233663</v>
      </c>
      <c r="Z4427">
        <v>81.298336585378664</v>
      </c>
      <c r="AA4427">
        <v>11.501973195971461</v>
      </c>
      <c r="AB4427">
        <v>161.00064832478216</v>
      </c>
      <c r="AC4427">
        <v>83.615513094887689</v>
      </c>
      <c r="AD4427">
        <v>1.2074858142085374</v>
      </c>
      <c r="AE4427">
        <v>1043.0997416044447</v>
      </c>
    </row>
    <row r="4428" spans="1:31" x14ac:dyDescent="0.3">
      <c r="A4428">
        <v>2583747</v>
      </c>
      <c r="B4428">
        <v>1</v>
      </c>
      <c r="C4428" t="s">
        <v>81</v>
      </c>
      <c r="D4428" t="s">
        <v>113</v>
      </c>
      <c r="E4428" t="s">
        <v>132</v>
      </c>
      <c r="F4428" t="s">
        <v>12638</v>
      </c>
      <c r="G4428" t="s">
        <v>194</v>
      </c>
      <c r="H4428" t="s">
        <v>135</v>
      </c>
      <c r="I4428" t="s">
        <v>136</v>
      </c>
      <c r="J4428" t="s">
        <v>137</v>
      </c>
      <c r="K4428" t="s">
        <v>144</v>
      </c>
      <c r="L4428" t="s">
        <v>12639</v>
      </c>
      <c r="M4428" t="s">
        <v>12640</v>
      </c>
      <c r="N4428">
        <v>6.1897222220000003</v>
      </c>
      <c r="O4428">
        <v>10</v>
      </c>
      <c r="P4428">
        <v>2780</v>
      </c>
      <c r="Q4428">
        <v>46</v>
      </c>
      <c r="R4428">
        <v>818</v>
      </c>
      <c r="S4428">
        <v>15</v>
      </c>
      <c r="T4428">
        <v>186</v>
      </c>
      <c r="U4428">
        <v>3</v>
      </c>
      <c r="V4428">
        <v>0</v>
      </c>
      <c r="W4428">
        <v>15.926916427687187</v>
      </c>
      <c r="X4428">
        <v>3438.9654942196116</v>
      </c>
      <c r="Y4428">
        <v>1407.2774080544445</v>
      </c>
      <c r="Z4428">
        <v>5168.7385200350609</v>
      </c>
      <c r="AA4428">
        <v>2479.9535814692681</v>
      </c>
      <c r="AB4428">
        <v>955.25473214774888</v>
      </c>
      <c r="AC4428">
        <v>2363.0331628035683</v>
      </c>
      <c r="AD4428">
        <v>0</v>
      </c>
      <c r="AE4428">
        <v>15829.149815157391</v>
      </c>
    </row>
    <row r="4429" spans="1:31" x14ac:dyDescent="0.3">
      <c r="A4429">
        <v>2583853</v>
      </c>
      <c r="B4429">
        <v>1</v>
      </c>
      <c r="C4429" t="s">
        <v>81</v>
      </c>
      <c r="D4429" t="s">
        <v>127</v>
      </c>
      <c r="E4429" t="s">
        <v>171</v>
      </c>
      <c r="F4429" t="s">
        <v>12641</v>
      </c>
      <c r="G4429" t="s">
        <v>202</v>
      </c>
      <c r="H4429" t="s">
        <v>157</v>
      </c>
      <c r="I4429" t="s">
        <v>136</v>
      </c>
      <c r="J4429" t="s">
        <v>137</v>
      </c>
      <c r="K4429" t="s">
        <v>138</v>
      </c>
      <c r="L4429" t="s">
        <v>12642</v>
      </c>
      <c r="M4429" t="s">
        <v>12643</v>
      </c>
      <c r="N4429">
        <v>0.60027777699999996</v>
      </c>
      <c r="O4429">
        <v>0</v>
      </c>
      <c r="P4429">
        <v>118</v>
      </c>
      <c r="Q4429">
        <v>0</v>
      </c>
      <c r="R4429">
        <v>0</v>
      </c>
      <c r="S4429">
        <v>0</v>
      </c>
      <c r="T4429">
        <v>3</v>
      </c>
      <c r="U4429">
        <v>0</v>
      </c>
      <c r="V4429">
        <v>0</v>
      </c>
      <c r="W4429">
        <v>0</v>
      </c>
      <c r="X4429">
        <v>15.073734268893316</v>
      </c>
      <c r="Y4429">
        <v>0</v>
      </c>
      <c r="Z4429">
        <v>0</v>
      </c>
      <c r="AA4429">
        <v>0</v>
      </c>
      <c r="AB4429">
        <v>1.2591228581843168</v>
      </c>
      <c r="AC4429">
        <v>0</v>
      </c>
      <c r="AD4429">
        <v>0</v>
      </c>
      <c r="AE4429">
        <v>16.332857127077634</v>
      </c>
    </row>
    <row r="4430" spans="1:31" x14ac:dyDescent="0.3">
      <c r="A4430">
        <v>2583953</v>
      </c>
      <c r="B4430">
        <v>1</v>
      </c>
      <c r="C4430" t="s">
        <v>80</v>
      </c>
      <c r="D4430" t="s">
        <v>105</v>
      </c>
      <c r="E4430" t="s">
        <v>132</v>
      </c>
      <c r="F4430" t="s">
        <v>12644</v>
      </c>
      <c r="G4430" t="s">
        <v>202</v>
      </c>
      <c r="H4430" t="s">
        <v>135</v>
      </c>
      <c r="I4430" t="s">
        <v>136</v>
      </c>
      <c r="J4430" t="s">
        <v>137</v>
      </c>
      <c r="K4430" t="s">
        <v>138</v>
      </c>
      <c r="L4430" t="s">
        <v>12645</v>
      </c>
      <c r="M4430" t="s">
        <v>12646</v>
      </c>
      <c r="N4430">
        <v>1.3674999999999999</v>
      </c>
      <c r="O4430">
        <v>0</v>
      </c>
      <c r="P4430">
        <v>1779</v>
      </c>
      <c r="Q4430">
        <v>1</v>
      </c>
      <c r="R4430">
        <v>12</v>
      </c>
      <c r="S4430">
        <v>26</v>
      </c>
      <c r="T4430">
        <v>224</v>
      </c>
      <c r="U4430">
        <v>10</v>
      </c>
      <c r="V4430">
        <v>11</v>
      </c>
      <c r="W4430">
        <v>0</v>
      </c>
      <c r="X4430">
        <v>625.96324552824774</v>
      </c>
      <c r="Y4430">
        <v>70.156061602278399</v>
      </c>
      <c r="Z4430">
        <v>7.0390854441691895</v>
      </c>
      <c r="AA4430">
        <v>554.27817815193316</v>
      </c>
      <c r="AB4430">
        <v>452.02851128405217</v>
      </c>
      <c r="AC4430">
        <v>2521.4014026567479</v>
      </c>
      <c r="AD4430">
        <v>412.14010438703235</v>
      </c>
      <c r="AE4430">
        <v>4643.0065890544611</v>
      </c>
    </row>
    <row r="4431" spans="1:31" x14ac:dyDescent="0.3">
      <c r="A4431">
        <v>2583810</v>
      </c>
      <c r="B4431">
        <v>1</v>
      </c>
      <c r="C4431" t="s">
        <v>80</v>
      </c>
      <c r="D4431" t="s">
        <v>98</v>
      </c>
      <c r="E4431" t="s">
        <v>147</v>
      </c>
      <c r="F4431" t="s">
        <v>8874</v>
      </c>
      <c r="G4431" t="s">
        <v>318</v>
      </c>
      <c r="H4431" t="s">
        <v>135</v>
      </c>
      <c r="I4431" t="s">
        <v>136</v>
      </c>
      <c r="J4431" t="s">
        <v>137</v>
      </c>
      <c r="K4431" t="s">
        <v>144</v>
      </c>
      <c r="L4431" t="s">
        <v>12647</v>
      </c>
      <c r="M4431" t="s">
        <v>12648</v>
      </c>
      <c r="N4431">
        <v>0.36638888800000002</v>
      </c>
      <c r="O4431">
        <v>0</v>
      </c>
      <c r="P4431">
        <v>486</v>
      </c>
      <c r="Q4431">
        <v>15</v>
      </c>
      <c r="R4431">
        <v>121</v>
      </c>
      <c r="S4431">
        <v>15</v>
      </c>
      <c r="T4431">
        <v>114</v>
      </c>
      <c r="U4431">
        <v>0</v>
      </c>
      <c r="V4431">
        <v>0</v>
      </c>
      <c r="W4431">
        <v>0</v>
      </c>
      <c r="X4431">
        <v>25.840303189194966</v>
      </c>
      <c r="Y4431">
        <v>24.15869103367783</v>
      </c>
      <c r="Z4431">
        <v>25.55251357458793</v>
      </c>
      <c r="AA4431">
        <v>14.180155988421776</v>
      </c>
      <c r="AB4431">
        <v>32.841724465623223</v>
      </c>
      <c r="AC4431">
        <v>0</v>
      </c>
      <c r="AD4431">
        <v>0</v>
      </c>
      <c r="AE4431">
        <v>122.57338825150572</v>
      </c>
    </row>
    <row r="4432" spans="1:31" x14ac:dyDescent="0.3">
      <c r="A4432">
        <v>2583561</v>
      </c>
      <c r="B4432">
        <v>1</v>
      </c>
      <c r="C4432" t="s">
        <v>81</v>
      </c>
      <c r="D4432" t="s">
        <v>114</v>
      </c>
      <c r="E4432" t="s">
        <v>184</v>
      </c>
      <c r="F4432" t="s">
        <v>12649</v>
      </c>
      <c r="G4432" t="s">
        <v>301</v>
      </c>
      <c r="H4432" t="s">
        <v>135</v>
      </c>
      <c r="I4432" t="s">
        <v>136</v>
      </c>
      <c r="J4432" t="s">
        <v>137</v>
      </c>
      <c r="K4432" t="s">
        <v>144</v>
      </c>
      <c r="L4432" t="s">
        <v>12650</v>
      </c>
      <c r="M4432" t="s">
        <v>12651</v>
      </c>
      <c r="N4432">
        <v>0.334166666</v>
      </c>
      <c r="O4432">
        <v>0</v>
      </c>
      <c r="P4432">
        <v>28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0.59314944728702002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0.59314944728702002</v>
      </c>
    </row>
    <row r="4433" spans="1:31" x14ac:dyDescent="0.3">
      <c r="A4433">
        <v>2583524</v>
      </c>
      <c r="B4433">
        <v>1</v>
      </c>
      <c r="C4433" t="s">
        <v>80</v>
      </c>
      <c r="D4433" t="s">
        <v>84</v>
      </c>
      <c r="E4433" t="s">
        <v>171</v>
      </c>
      <c r="F4433" t="s">
        <v>12652</v>
      </c>
      <c r="G4433" t="s">
        <v>202</v>
      </c>
      <c r="H4433" t="s">
        <v>157</v>
      </c>
      <c r="I4433" t="s">
        <v>136</v>
      </c>
      <c r="J4433" t="s">
        <v>137</v>
      </c>
      <c r="K4433" t="s">
        <v>138</v>
      </c>
      <c r="L4433" t="s">
        <v>12653</v>
      </c>
      <c r="M4433" t="s">
        <v>12654</v>
      </c>
      <c r="N4433">
        <v>2.411944444</v>
      </c>
      <c r="O4433">
        <v>0</v>
      </c>
      <c r="P4433">
        <v>151</v>
      </c>
      <c r="Q4433">
        <v>0</v>
      </c>
      <c r="R4433">
        <v>0</v>
      </c>
      <c r="S4433">
        <v>0</v>
      </c>
      <c r="T4433">
        <v>1</v>
      </c>
      <c r="U4433">
        <v>0</v>
      </c>
      <c r="V4433">
        <v>0</v>
      </c>
      <c r="W4433">
        <v>0</v>
      </c>
      <c r="X4433">
        <v>69.20062595616136</v>
      </c>
      <c r="Y4433">
        <v>0</v>
      </c>
      <c r="Z4433">
        <v>0</v>
      </c>
      <c r="AA4433">
        <v>0</v>
      </c>
      <c r="AB4433">
        <v>5.463599705848889</v>
      </c>
      <c r="AC4433">
        <v>0</v>
      </c>
      <c r="AD4433">
        <v>0</v>
      </c>
      <c r="AE4433">
        <v>74.664225662010253</v>
      </c>
    </row>
    <row r="4434" spans="1:31" x14ac:dyDescent="0.3">
      <c r="A4434">
        <v>2583693</v>
      </c>
      <c r="B4434">
        <v>1</v>
      </c>
      <c r="C4434" t="s">
        <v>80</v>
      </c>
      <c r="D4434" t="s">
        <v>88</v>
      </c>
      <c r="E4434" t="s">
        <v>166</v>
      </c>
      <c r="F4434" t="s">
        <v>12655</v>
      </c>
      <c r="G4434" t="s">
        <v>168</v>
      </c>
      <c r="H4434" t="s">
        <v>157</v>
      </c>
      <c r="I4434" t="s">
        <v>136</v>
      </c>
      <c r="J4434" t="s">
        <v>137</v>
      </c>
      <c r="K4434" t="s">
        <v>138</v>
      </c>
      <c r="L4434" t="s">
        <v>12656</v>
      </c>
      <c r="M4434" t="s">
        <v>12657</v>
      </c>
      <c r="N4434">
        <v>3.5338888879999999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1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1.4901631321621502</v>
      </c>
      <c r="AC4434">
        <v>0</v>
      </c>
      <c r="AD4434">
        <v>0</v>
      </c>
      <c r="AE4434">
        <v>1.4901631321621502</v>
      </c>
    </row>
    <row r="4435" spans="1:31" x14ac:dyDescent="0.3">
      <c r="A4435">
        <v>2583670</v>
      </c>
      <c r="B4435">
        <v>1</v>
      </c>
      <c r="C4435" t="s">
        <v>81</v>
      </c>
      <c r="D4435" t="s">
        <v>123</v>
      </c>
      <c r="E4435" t="s">
        <v>171</v>
      </c>
      <c r="F4435" t="s">
        <v>7843</v>
      </c>
      <c r="G4435" t="s">
        <v>190</v>
      </c>
      <c r="H4435" t="s">
        <v>157</v>
      </c>
      <c r="I4435" t="s">
        <v>136</v>
      </c>
      <c r="J4435" t="s">
        <v>137</v>
      </c>
      <c r="K4435" t="s">
        <v>138</v>
      </c>
      <c r="L4435" t="s">
        <v>12658</v>
      </c>
      <c r="M4435" t="s">
        <v>12659</v>
      </c>
      <c r="N4435">
        <v>1.1033333329999999</v>
      </c>
      <c r="O4435">
        <v>0</v>
      </c>
      <c r="P4435">
        <v>17</v>
      </c>
      <c r="Q4435">
        <v>0</v>
      </c>
      <c r="R4435">
        <v>0</v>
      </c>
      <c r="S4435">
        <v>0</v>
      </c>
      <c r="T4435">
        <v>5</v>
      </c>
      <c r="U4435">
        <v>0</v>
      </c>
      <c r="V4435">
        <v>0</v>
      </c>
      <c r="W4435">
        <v>0</v>
      </c>
      <c r="X4435">
        <v>4.2724190236664006</v>
      </c>
      <c r="Y4435">
        <v>0</v>
      </c>
      <c r="Z4435">
        <v>0</v>
      </c>
      <c r="AA4435">
        <v>0</v>
      </c>
      <c r="AB4435">
        <v>1.3454816718260401</v>
      </c>
      <c r="AC4435">
        <v>0</v>
      </c>
      <c r="AD4435">
        <v>0</v>
      </c>
      <c r="AE4435">
        <v>5.6179006954924411</v>
      </c>
    </row>
    <row r="4436" spans="1:31" x14ac:dyDescent="0.3">
      <c r="A4436">
        <v>2583292</v>
      </c>
      <c r="B4436">
        <v>1</v>
      </c>
      <c r="C4436" t="s">
        <v>80</v>
      </c>
      <c r="D4436" t="s">
        <v>100</v>
      </c>
      <c r="E4436" t="s">
        <v>166</v>
      </c>
      <c r="F4436" t="s">
        <v>12660</v>
      </c>
      <c r="G4436" t="s">
        <v>181</v>
      </c>
      <c r="H4436" t="s">
        <v>157</v>
      </c>
      <c r="I4436" t="s">
        <v>136</v>
      </c>
      <c r="J4436" t="s">
        <v>137</v>
      </c>
      <c r="K4436" t="s">
        <v>138</v>
      </c>
      <c r="L4436" t="s">
        <v>12661</v>
      </c>
      <c r="M4436" t="s">
        <v>12662</v>
      </c>
      <c r="N4436">
        <v>1.4575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1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0.7153873687703034</v>
      </c>
      <c r="AC4436">
        <v>0</v>
      </c>
      <c r="AD4436">
        <v>0</v>
      </c>
      <c r="AE4436">
        <v>0.7153873687703034</v>
      </c>
    </row>
    <row r="4437" spans="1:31" x14ac:dyDescent="0.3">
      <c r="A4437">
        <v>2583587</v>
      </c>
      <c r="B4437">
        <v>1</v>
      </c>
      <c r="C4437" t="s">
        <v>81</v>
      </c>
      <c r="D4437" t="s">
        <v>127</v>
      </c>
      <c r="E4437" t="s">
        <v>155</v>
      </c>
      <c r="F4437" t="s">
        <v>12663</v>
      </c>
      <c r="G4437" t="s">
        <v>301</v>
      </c>
      <c r="H4437" t="s">
        <v>157</v>
      </c>
      <c r="I4437" t="s">
        <v>136</v>
      </c>
      <c r="J4437" t="s">
        <v>137</v>
      </c>
      <c r="K4437" t="s">
        <v>144</v>
      </c>
      <c r="L4437" t="s">
        <v>12664</v>
      </c>
      <c r="M4437" t="s">
        <v>12665</v>
      </c>
      <c r="N4437">
        <v>5.6358333329999999</v>
      </c>
      <c r="O4437">
        <v>0</v>
      </c>
      <c r="P4437">
        <v>152</v>
      </c>
      <c r="Q4437">
        <v>0</v>
      </c>
      <c r="R4437">
        <v>6</v>
      </c>
      <c r="S4437">
        <v>0</v>
      </c>
      <c r="T4437">
        <v>10</v>
      </c>
      <c r="U4437">
        <v>0</v>
      </c>
      <c r="V4437">
        <v>0</v>
      </c>
      <c r="W4437">
        <v>0</v>
      </c>
      <c r="X4437">
        <v>191.51312345078068</v>
      </c>
      <c r="Y4437">
        <v>0</v>
      </c>
      <c r="Z4437">
        <v>4.9219504700952523</v>
      </c>
      <c r="AA4437">
        <v>0</v>
      </c>
      <c r="AB4437">
        <v>5.9207468859171524</v>
      </c>
      <c r="AC4437">
        <v>0</v>
      </c>
      <c r="AD4437">
        <v>0</v>
      </c>
      <c r="AE4437">
        <v>202.35582080679308</v>
      </c>
    </row>
    <row r="4438" spans="1:31" x14ac:dyDescent="0.3">
      <c r="A4438">
        <v>2583252</v>
      </c>
      <c r="B4438">
        <v>1</v>
      </c>
      <c r="C4438" t="s">
        <v>80</v>
      </c>
      <c r="D4438" t="s">
        <v>103</v>
      </c>
      <c r="E4438" t="s">
        <v>166</v>
      </c>
      <c r="F4438" t="s">
        <v>12666</v>
      </c>
      <c r="G4438" t="s">
        <v>198</v>
      </c>
      <c r="H4438" t="s">
        <v>157</v>
      </c>
      <c r="I4438" t="s">
        <v>136</v>
      </c>
      <c r="J4438" t="s">
        <v>137</v>
      </c>
      <c r="K4438" t="s">
        <v>138</v>
      </c>
      <c r="L4438" t="s">
        <v>12667</v>
      </c>
      <c r="M4438" t="s">
        <v>12668</v>
      </c>
      <c r="N4438">
        <v>6.2905555550000001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3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5.0901546621151992</v>
      </c>
      <c r="AC4438">
        <v>0</v>
      </c>
      <c r="AD4438">
        <v>0</v>
      </c>
      <c r="AE4438">
        <v>5.0901546621151992</v>
      </c>
    </row>
    <row r="4439" spans="1:31" x14ac:dyDescent="0.3">
      <c r="A4439">
        <v>2583750</v>
      </c>
      <c r="B4439">
        <v>1</v>
      </c>
      <c r="C4439" t="s">
        <v>80</v>
      </c>
      <c r="D4439" t="s">
        <v>107</v>
      </c>
      <c r="E4439" t="s">
        <v>141</v>
      </c>
      <c r="F4439" t="s">
        <v>9085</v>
      </c>
      <c r="G4439" t="s">
        <v>134</v>
      </c>
      <c r="H4439" t="s">
        <v>135</v>
      </c>
      <c r="I4439" t="s">
        <v>136</v>
      </c>
      <c r="J4439" t="s">
        <v>137</v>
      </c>
      <c r="K4439" t="s">
        <v>138</v>
      </c>
      <c r="L4439" t="s">
        <v>12669</v>
      </c>
      <c r="M4439" t="s">
        <v>12670</v>
      </c>
      <c r="N4439">
        <v>0.12527777700000001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741.6886837873011</v>
      </c>
      <c r="AD4439">
        <v>0</v>
      </c>
      <c r="AE4439">
        <v>741.6886837873011</v>
      </c>
    </row>
    <row r="4440" spans="1:31" x14ac:dyDescent="0.3">
      <c r="A4440">
        <v>2583942</v>
      </c>
      <c r="B4440">
        <v>1</v>
      </c>
      <c r="C4440" t="s">
        <v>81</v>
      </c>
      <c r="D4440" t="s">
        <v>127</v>
      </c>
      <c r="E4440" t="s">
        <v>141</v>
      </c>
      <c r="F4440" t="s">
        <v>12671</v>
      </c>
      <c r="G4440" t="s">
        <v>134</v>
      </c>
      <c r="H4440" t="s">
        <v>135</v>
      </c>
      <c r="I4440" t="s">
        <v>136</v>
      </c>
      <c r="J4440" t="s">
        <v>137</v>
      </c>
      <c r="K4440" t="s">
        <v>138</v>
      </c>
      <c r="L4440" t="s">
        <v>12672</v>
      </c>
      <c r="M4440" t="s">
        <v>12673</v>
      </c>
      <c r="N4440">
        <v>0.71111111100000002</v>
      </c>
      <c r="O4440">
        <v>0</v>
      </c>
      <c r="P4440">
        <v>1330</v>
      </c>
      <c r="Q4440">
        <v>0</v>
      </c>
      <c r="R4440">
        <v>0</v>
      </c>
      <c r="S4440">
        <v>0</v>
      </c>
      <c r="T4440">
        <v>113</v>
      </c>
      <c r="U4440">
        <v>0</v>
      </c>
      <c r="V4440">
        <v>0</v>
      </c>
      <c r="W4440">
        <v>0</v>
      </c>
      <c r="X4440">
        <v>195.59644699362221</v>
      </c>
      <c r="Y4440">
        <v>0</v>
      </c>
      <c r="Z4440">
        <v>0</v>
      </c>
      <c r="AA4440">
        <v>0</v>
      </c>
      <c r="AB4440">
        <v>71.944500483138427</v>
      </c>
      <c r="AC4440">
        <v>0</v>
      </c>
      <c r="AD4440">
        <v>0</v>
      </c>
      <c r="AE4440">
        <v>267.54094747676061</v>
      </c>
    </row>
    <row r="4441" spans="1:31" x14ac:dyDescent="0.3">
      <c r="A4441">
        <v>2583278</v>
      </c>
      <c r="B4441">
        <v>1</v>
      </c>
      <c r="C4441" t="s">
        <v>80</v>
      </c>
      <c r="D4441" t="s">
        <v>103</v>
      </c>
      <c r="E4441" t="s">
        <v>184</v>
      </c>
      <c r="F4441" t="s">
        <v>12674</v>
      </c>
      <c r="G4441" t="s">
        <v>134</v>
      </c>
      <c r="H4441" t="s">
        <v>135</v>
      </c>
      <c r="I4441" t="s">
        <v>136</v>
      </c>
      <c r="J4441" t="s">
        <v>137</v>
      </c>
      <c r="K4441" t="s">
        <v>138</v>
      </c>
      <c r="L4441" t="s">
        <v>12675</v>
      </c>
      <c r="M4441" t="s">
        <v>12676</v>
      </c>
      <c r="N4441">
        <v>0.47944444400000003</v>
      </c>
      <c r="O4441">
        <v>0</v>
      </c>
      <c r="P4441">
        <v>2736</v>
      </c>
      <c r="Q4441">
        <v>0</v>
      </c>
      <c r="R4441">
        <v>1</v>
      </c>
      <c r="S4441">
        <v>0</v>
      </c>
      <c r="T4441">
        <v>141</v>
      </c>
      <c r="U4441">
        <v>0</v>
      </c>
      <c r="V4441">
        <v>1</v>
      </c>
      <c r="W4441">
        <v>0</v>
      </c>
      <c r="X4441">
        <v>258.22639171290501</v>
      </c>
      <c r="Y4441">
        <v>0</v>
      </c>
      <c r="Z4441">
        <v>4.1773725226800004E-3</v>
      </c>
      <c r="AA4441">
        <v>0</v>
      </c>
      <c r="AB4441">
        <v>150.33531510181442</v>
      </c>
      <c r="AC4441">
        <v>0</v>
      </c>
      <c r="AD4441">
        <v>12.358759960422011</v>
      </c>
      <c r="AE4441">
        <v>420.92464414766408</v>
      </c>
    </row>
    <row r="4442" spans="1:31" x14ac:dyDescent="0.3">
      <c r="A4442">
        <v>2583627</v>
      </c>
      <c r="B4442">
        <v>1</v>
      </c>
      <c r="C4442" t="s">
        <v>80</v>
      </c>
      <c r="D4442" t="s">
        <v>95</v>
      </c>
      <c r="E4442" t="s">
        <v>166</v>
      </c>
      <c r="F4442" t="s">
        <v>1888</v>
      </c>
      <c r="G4442" t="s">
        <v>198</v>
      </c>
      <c r="H4442" t="s">
        <v>157</v>
      </c>
      <c r="I4442" t="s">
        <v>136</v>
      </c>
      <c r="J4442" t="s">
        <v>137</v>
      </c>
      <c r="K4442" t="s">
        <v>138</v>
      </c>
      <c r="L4442" t="s">
        <v>12677</v>
      </c>
      <c r="M4442" t="s">
        <v>12678</v>
      </c>
      <c r="N4442">
        <v>0.82972222200000001</v>
      </c>
      <c r="O4442">
        <v>0</v>
      </c>
      <c r="P4442">
        <v>13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2.5232835801086697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2.5232835801086697</v>
      </c>
    </row>
    <row r="4443" spans="1:31" x14ac:dyDescent="0.3">
      <c r="A4443">
        <v>2583209</v>
      </c>
      <c r="B4443">
        <v>1</v>
      </c>
      <c r="C4443" t="s">
        <v>80</v>
      </c>
      <c r="D4443" t="s">
        <v>82</v>
      </c>
      <c r="E4443" t="s">
        <v>166</v>
      </c>
      <c r="F4443" t="s">
        <v>12679</v>
      </c>
      <c r="G4443" t="s">
        <v>198</v>
      </c>
      <c r="H4443" t="s">
        <v>157</v>
      </c>
      <c r="I4443" t="s">
        <v>136</v>
      </c>
      <c r="J4443" t="s">
        <v>137</v>
      </c>
      <c r="K4443" t="s">
        <v>138</v>
      </c>
      <c r="L4443" t="s">
        <v>12680</v>
      </c>
      <c r="M4443" t="s">
        <v>12681</v>
      </c>
      <c r="N4443">
        <v>0.79638888799999996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2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0.80344434468227011</v>
      </c>
      <c r="AC4443">
        <v>0</v>
      </c>
      <c r="AD4443">
        <v>0</v>
      </c>
      <c r="AE4443">
        <v>0.80344434468227011</v>
      </c>
    </row>
    <row r="4444" spans="1:31" x14ac:dyDescent="0.3">
      <c r="A4444">
        <v>2583899</v>
      </c>
      <c r="B4444">
        <v>1</v>
      </c>
      <c r="C4444" t="s">
        <v>81</v>
      </c>
      <c r="D4444" t="s">
        <v>123</v>
      </c>
      <c r="E4444" t="s">
        <v>141</v>
      </c>
      <c r="F4444" t="s">
        <v>11792</v>
      </c>
      <c r="G4444" t="s">
        <v>202</v>
      </c>
      <c r="H4444" t="s">
        <v>135</v>
      </c>
      <c r="I4444" t="s">
        <v>136</v>
      </c>
      <c r="J4444" t="s">
        <v>137</v>
      </c>
      <c r="K4444" t="s">
        <v>138</v>
      </c>
      <c r="L4444" t="s">
        <v>12682</v>
      </c>
      <c r="M4444" t="s">
        <v>12683</v>
      </c>
      <c r="N4444">
        <v>0.200833333</v>
      </c>
      <c r="O4444">
        <v>5</v>
      </c>
      <c r="P4444">
        <v>1326</v>
      </c>
      <c r="Q4444">
        <v>129</v>
      </c>
      <c r="R4444">
        <v>138</v>
      </c>
      <c r="S4444">
        <v>15</v>
      </c>
      <c r="T4444">
        <v>181</v>
      </c>
      <c r="U4444">
        <v>0</v>
      </c>
      <c r="V4444">
        <v>1</v>
      </c>
      <c r="W4444">
        <v>0.70546949887704002</v>
      </c>
      <c r="X4444">
        <v>42.995323251206479</v>
      </c>
      <c r="Y4444">
        <v>34.182140065275185</v>
      </c>
      <c r="Z4444">
        <v>55.939403614118426</v>
      </c>
      <c r="AA4444">
        <v>4.6991636040813116</v>
      </c>
      <c r="AB4444">
        <v>19.056112040130703</v>
      </c>
      <c r="AC4444">
        <v>0</v>
      </c>
      <c r="AD4444">
        <v>2.6196428332147498E-2</v>
      </c>
      <c r="AE4444">
        <v>157.60380850202131</v>
      </c>
    </row>
    <row r="4445" spans="1:31" x14ac:dyDescent="0.3">
      <c r="A4445">
        <v>2583507</v>
      </c>
      <c r="B4445">
        <v>1</v>
      </c>
      <c r="C4445" t="s">
        <v>80</v>
      </c>
      <c r="D4445" t="s">
        <v>100</v>
      </c>
      <c r="E4445" t="s">
        <v>141</v>
      </c>
      <c r="F4445" t="s">
        <v>5359</v>
      </c>
      <c r="G4445" t="s">
        <v>301</v>
      </c>
      <c r="H4445" t="s">
        <v>135</v>
      </c>
      <c r="I4445" t="s">
        <v>136</v>
      </c>
      <c r="J4445" t="s">
        <v>137</v>
      </c>
      <c r="K4445" t="s">
        <v>144</v>
      </c>
      <c r="L4445" t="s">
        <v>12684</v>
      </c>
      <c r="M4445" t="s">
        <v>12685</v>
      </c>
      <c r="N4445">
        <v>7.2119444440000002</v>
      </c>
      <c r="O4445">
        <v>11</v>
      </c>
      <c r="P4445">
        <v>36</v>
      </c>
      <c r="Q4445">
        <v>67</v>
      </c>
      <c r="R4445">
        <v>85</v>
      </c>
      <c r="S4445">
        <v>14</v>
      </c>
      <c r="T4445">
        <v>38</v>
      </c>
      <c r="U4445">
        <v>0</v>
      </c>
      <c r="V4445">
        <v>1</v>
      </c>
      <c r="W4445">
        <v>28.378388311095236</v>
      </c>
      <c r="X4445">
        <v>62.482916783388788</v>
      </c>
      <c r="Y4445">
        <v>793.02447915260848</v>
      </c>
      <c r="Z4445">
        <v>663.20843166834914</v>
      </c>
      <c r="AA4445">
        <v>926.32046857118473</v>
      </c>
      <c r="AB4445">
        <v>508.3628831157107</v>
      </c>
      <c r="AC4445">
        <v>0</v>
      </c>
      <c r="AD4445">
        <v>84.310027446298903</v>
      </c>
      <c r="AE4445">
        <v>3066.0875950486361</v>
      </c>
    </row>
    <row r="4446" spans="1:31" x14ac:dyDescent="0.3">
      <c r="A4446">
        <v>2583272</v>
      </c>
      <c r="B4446">
        <v>1</v>
      </c>
      <c r="C4446" t="s">
        <v>81</v>
      </c>
      <c r="D4446" t="s">
        <v>114</v>
      </c>
      <c r="E4446" t="s">
        <v>171</v>
      </c>
      <c r="F4446" t="s">
        <v>12686</v>
      </c>
      <c r="G4446" t="s">
        <v>190</v>
      </c>
      <c r="H4446" t="s">
        <v>157</v>
      </c>
      <c r="I4446" t="s">
        <v>136</v>
      </c>
      <c r="J4446" t="s">
        <v>137</v>
      </c>
      <c r="K4446" t="s">
        <v>138</v>
      </c>
      <c r="L4446" t="s">
        <v>12687</v>
      </c>
      <c r="M4446" t="s">
        <v>12688</v>
      </c>
      <c r="N4446">
        <v>1.760277777</v>
      </c>
      <c r="O4446">
        <v>0</v>
      </c>
      <c r="P4446">
        <v>44</v>
      </c>
      <c r="Q4446">
        <v>0</v>
      </c>
      <c r="R4446">
        <v>1</v>
      </c>
      <c r="S4446">
        <v>0</v>
      </c>
      <c r="T4446">
        <v>5</v>
      </c>
      <c r="U4446">
        <v>0</v>
      </c>
      <c r="V4446">
        <v>0</v>
      </c>
      <c r="W4446">
        <v>0</v>
      </c>
      <c r="X4446">
        <v>7.5110266329242821</v>
      </c>
      <c r="Y4446">
        <v>0</v>
      </c>
      <c r="Z4446">
        <v>0.790324320711705</v>
      </c>
      <c r="AA4446">
        <v>0</v>
      </c>
      <c r="AB4446">
        <v>10.985059942226636</v>
      </c>
      <c r="AC4446">
        <v>0</v>
      </c>
      <c r="AD4446">
        <v>0</v>
      </c>
      <c r="AE4446">
        <v>19.286410895862623</v>
      </c>
    </row>
    <row r="4447" spans="1:31" x14ac:dyDescent="0.3">
      <c r="A4447">
        <v>2583564</v>
      </c>
      <c r="B4447">
        <v>1</v>
      </c>
      <c r="C4447" t="s">
        <v>80</v>
      </c>
      <c r="D4447" t="s">
        <v>96</v>
      </c>
      <c r="E4447" t="s">
        <v>175</v>
      </c>
      <c r="F4447" t="s">
        <v>12689</v>
      </c>
      <c r="G4447" t="s">
        <v>213</v>
      </c>
      <c r="H4447" t="s">
        <v>157</v>
      </c>
      <c r="I4447" t="s">
        <v>136</v>
      </c>
      <c r="J4447" t="s">
        <v>137</v>
      </c>
      <c r="K4447" t="s">
        <v>138</v>
      </c>
      <c r="L4447" t="s">
        <v>12690</v>
      </c>
      <c r="M4447" t="s">
        <v>12691</v>
      </c>
      <c r="N4447">
        <v>1.6902777769999999</v>
      </c>
      <c r="O4447">
        <v>0</v>
      </c>
      <c r="P4447">
        <v>21</v>
      </c>
      <c r="Q4447">
        <v>0</v>
      </c>
      <c r="R4447">
        <v>0</v>
      </c>
      <c r="S4447">
        <v>0</v>
      </c>
      <c r="T4447">
        <v>7</v>
      </c>
      <c r="U4447">
        <v>0</v>
      </c>
      <c r="V4447">
        <v>0</v>
      </c>
      <c r="W4447">
        <v>0</v>
      </c>
      <c r="X4447">
        <v>30.267432818967837</v>
      </c>
      <c r="Y4447">
        <v>0</v>
      </c>
      <c r="Z4447">
        <v>0</v>
      </c>
      <c r="AA4447">
        <v>0</v>
      </c>
      <c r="AB4447">
        <v>28.828012636758928</v>
      </c>
      <c r="AC4447">
        <v>0</v>
      </c>
      <c r="AD4447">
        <v>0</v>
      </c>
      <c r="AE4447">
        <v>59.095445455726761</v>
      </c>
    </row>
    <row r="4448" spans="1:31" x14ac:dyDescent="0.3">
      <c r="A4448">
        <v>2583315</v>
      </c>
      <c r="B4448">
        <v>1</v>
      </c>
      <c r="C4448" t="s">
        <v>80</v>
      </c>
      <c r="D4448" t="s">
        <v>82</v>
      </c>
      <c r="E4448" t="s">
        <v>155</v>
      </c>
      <c r="F4448" t="s">
        <v>12692</v>
      </c>
      <c r="G4448" t="s">
        <v>194</v>
      </c>
      <c r="H4448" t="s">
        <v>157</v>
      </c>
      <c r="I4448" t="s">
        <v>136</v>
      </c>
      <c r="J4448" t="s">
        <v>137</v>
      </c>
      <c r="K4448" t="s">
        <v>144</v>
      </c>
      <c r="L4448" t="s">
        <v>12693</v>
      </c>
      <c r="M4448" t="s">
        <v>12694</v>
      </c>
      <c r="N4448">
        <v>3.1333333329999999</v>
      </c>
      <c r="O4448">
        <v>0</v>
      </c>
      <c r="P4448">
        <v>659</v>
      </c>
      <c r="Q4448">
        <v>0</v>
      </c>
      <c r="R4448">
        <v>0</v>
      </c>
      <c r="S4448">
        <v>0</v>
      </c>
      <c r="T4448">
        <v>8</v>
      </c>
      <c r="U4448">
        <v>0</v>
      </c>
      <c r="V4448">
        <v>0</v>
      </c>
      <c r="W4448">
        <v>0</v>
      </c>
      <c r="X4448">
        <v>502.71262200551092</v>
      </c>
      <c r="Y4448">
        <v>0</v>
      </c>
      <c r="Z4448">
        <v>0</v>
      </c>
      <c r="AA4448">
        <v>0</v>
      </c>
      <c r="AB4448">
        <v>25.201078217438042</v>
      </c>
      <c r="AC4448">
        <v>0</v>
      </c>
      <c r="AD4448">
        <v>0</v>
      </c>
      <c r="AE4448">
        <v>527.91370022294893</v>
      </c>
    </row>
    <row r="4449" spans="1:31" x14ac:dyDescent="0.3">
      <c r="A4449">
        <v>2583464</v>
      </c>
      <c r="B4449">
        <v>1</v>
      </c>
      <c r="C4449" t="s">
        <v>81</v>
      </c>
      <c r="D4449" t="s">
        <v>128</v>
      </c>
      <c r="E4449" t="s">
        <v>141</v>
      </c>
      <c r="F4449" t="s">
        <v>12695</v>
      </c>
      <c r="G4449" t="s">
        <v>134</v>
      </c>
      <c r="H4449" t="s">
        <v>135</v>
      </c>
      <c r="I4449" t="s">
        <v>136</v>
      </c>
      <c r="J4449" t="s">
        <v>137</v>
      </c>
      <c r="K4449" t="s">
        <v>138</v>
      </c>
      <c r="L4449" t="s">
        <v>12696</v>
      </c>
      <c r="M4449" t="s">
        <v>12697</v>
      </c>
      <c r="N4449">
        <v>0.27250000000000002</v>
      </c>
      <c r="O4449">
        <v>5</v>
      </c>
      <c r="P4449">
        <v>4917</v>
      </c>
      <c r="Q4449">
        <v>16</v>
      </c>
      <c r="R4449">
        <v>12</v>
      </c>
      <c r="S4449">
        <v>11</v>
      </c>
      <c r="T4449">
        <v>429</v>
      </c>
      <c r="U4449">
        <v>0</v>
      </c>
      <c r="V4449">
        <v>2</v>
      </c>
      <c r="W4449">
        <v>11.105368552565595</v>
      </c>
      <c r="X4449">
        <v>309.52223051914916</v>
      </c>
      <c r="Y4449">
        <v>1.7050446606956624</v>
      </c>
      <c r="Z4449">
        <v>1.2795338763496049</v>
      </c>
      <c r="AA4449">
        <v>838.13463722270205</v>
      </c>
      <c r="AB4449">
        <v>267.94262547435619</v>
      </c>
      <c r="AC4449">
        <v>0</v>
      </c>
      <c r="AD4449">
        <v>13.584151533028901</v>
      </c>
      <c r="AE4449">
        <v>1443.2735918388471</v>
      </c>
    </row>
    <row r="4450" spans="1:31" x14ac:dyDescent="0.3">
      <c r="A4450">
        <v>2583335</v>
      </c>
      <c r="B4450">
        <v>1</v>
      </c>
      <c r="C4450" t="s">
        <v>80</v>
      </c>
      <c r="D4450" t="s">
        <v>98</v>
      </c>
      <c r="E4450" t="s">
        <v>184</v>
      </c>
      <c r="F4450" t="s">
        <v>8444</v>
      </c>
      <c r="G4450" t="s">
        <v>301</v>
      </c>
      <c r="H4450" t="s">
        <v>135</v>
      </c>
      <c r="I4450" t="s">
        <v>136</v>
      </c>
      <c r="J4450" t="s">
        <v>137</v>
      </c>
      <c r="K4450" t="s">
        <v>144</v>
      </c>
      <c r="L4450" t="s">
        <v>12698</v>
      </c>
      <c r="M4450" t="s">
        <v>12699</v>
      </c>
      <c r="N4450">
        <v>8.2644444440000004</v>
      </c>
      <c r="O4450">
        <v>0</v>
      </c>
      <c r="P4450">
        <v>228</v>
      </c>
      <c r="Q4450">
        <v>0</v>
      </c>
      <c r="R4450">
        <v>52</v>
      </c>
      <c r="S4450">
        <v>0</v>
      </c>
      <c r="T4450">
        <v>42</v>
      </c>
      <c r="U4450">
        <v>0</v>
      </c>
      <c r="V4450">
        <v>0</v>
      </c>
      <c r="W4450">
        <v>0</v>
      </c>
      <c r="X4450">
        <v>319.39351863168474</v>
      </c>
      <c r="Y4450">
        <v>0</v>
      </c>
      <c r="Z4450">
        <v>346.52211294613073</v>
      </c>
      <c r="AA4450">
        <v>0</v>
      </c>
      <c r="AB4450">
        <v>441.90479234555767</v>
      </c>
      <c r="AC4450">
        <v>0</v>
      </c>
      <c r="AD4450">
        <v>0</v>
      </c>
      <c r="AE4450">
        <v>1107.8204239233733</v>
      </c>
    </row>
    <row r="4451" spans="1:31" x14ac:dyDescent="0.3">
      <c r="A4451">
        <v>2583521</v>
      </c>
      <c r="B4451">
        <v>1</v>
      </c>
      <c r="C4451" t="s">
        <v>81</v>
      </c>
      <c r="D4451" t="s">
        <v>114</v>
      </c>
      <c r="E4451" t="s">
        <v>184</v>
      </c>
      <c r="F4451" t="s">
        <v>12700</v>
      </c>
      <c r="G4451" t="s">
        <v>301</v>
      </c>
      <c r="H4451" t="s">
        <v>135</v>
      </c>
      <c r="I4451" t="s">
        <v>136</v>
      </c>
      <c r="J4451" t="s">
        <v>137</v>
      </c>
      <c r="K4451" t="s">
        <v>144</v>
      </c>
      <c r="L4451" t="s">
        <v>12701</v>
      </c>
      <c r="M4451" t="s">
        <v>12702</v>
      </c>
      <c r="N4451">
        <v>0.53333333299999997</v>
      </c>
      <c r="O4451">
        <v>0</v>
      </c>
      <c r="P4451">
        <v>11</v>
      </c>
      <c r="Q4451">
        <v>0</v>
      </c>
      <c r="R4451">
        <v>2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0.58221754784751256</v>
      </c>
      <c r="Y4451">
        <v>0</v>
      </c>
      <c r="Z4451">
        <v>3.1482765326260008E-2</v>
      </c>
      <c r="AA4451">
        <v>0</v>
      </c>
      <c r="AB4451">
        <v>0</v>
      </c>
      <c r="AC4451">
        <v>0</v>
      </c>
      <c r="AD4451">
        <v>0</v>
      </c>
      <c r="AE4451">
        <v>0.6137003131737726</v>
      </c>
    </row>
    <row r="4452" spans="1:31" x14ac:dyDescent="0.3">
      <c r="A4452">
        <v>2583504</v>
      </c>
      <c r="B4452">
        <v>1</v>
      </c>
      <c r="C4452" t="s">
        <v>81</v>
      </c>
      <c r="D4452" t="s">
        <v>113</v>
      </c>
      <c r="E4452" t="s">
        <v>141</v>
      </c>
      <c r="F4452" t="s">
        <v>12703</v>
      </c>
      <c r="G4452" t="s">
        <v>134</v>
      </c>
      <c r="H4452" t="s">
        <v>135</v>
      </c>
      <c r="I4452" t="s">
        <v>136</v>
      </c>
      <c r="J4452" t="s">
        <v>137</v>
      </c>
      <c r="K4452" t="s">
        <v>138</v>
      </c>
      <c r="L4452" t="s">
        <v>12704</v>
      </c>
      <c r="M4452" t="s">
        <v>12705</v>
      </c>
      <c r="N4452">
        <v>0.15</v>
      </c>
      <c r="O4452">
        <v>13</v>
      </c>
      <c r="P4452">
        <v>2717</v>
      </c>
      <c r="Q4452">
        <v>89</v>
      </c>
      <c r="R4452">
        <v>684</v>
      </c>
      <c r="S4452">
        <v>49</v>
      </c>
      <c r="T4452">
        <v>547</v>
      </c>
      <c r="U4452">
        <v>22</v>
      </c>
      <c r="V4452">
        <v>4</v>
      </c>
      <c r="W4452">
        <v>0.41904691782344994</v>
      </c>
      <c r="X4452">
        <v>69.277186233005608</v>
      </c>
      <c r="Y4452">
        <v>55.751962242894315</v>
      </c>
      <c r="Z4452">
        <v>79.547560599113254</v>
      </c>
      <c r="AA4452">
        <v>370.70903357011201</v>
      </c>
      <c r="AB4452">
        <v>132.6914988740939</v>
      </c>
      <c r="AC4452">
        <v>1127.8412947029815</v>
      </c>
      <c r="AD4452">
        <v>1.3928446765048501</v>
      </c>
      <c r="AE4452">
        <v>1837.6304278165289</v>
      </c>
    </row>
    <row r="4453" spans="1:31" x14ac:dyDescent="0.3">
      <c r="A4453">
        <v>2583922</v>
      </c>
      <c r="B4453">
        <v>1</v>
      </c>
      <c r="C4453" t="s">
        <v>81</v>
      </c>
      <c r="D4453" t="s">
        <v>127</v>
      </c>
      <c r="E4453" t="s">
        <v>147</v>
      </c>
      <c r="F4453" t="s">
        <v>1871</v>
      </c>
      <c r="G4453" t="s">
        <v>134</v>
      </c>
      <c r="H4453" t="s">
        <v>135</v>
      </c>
      <c r="I4453" t="s">
        <v>136</v>
      </c>
      <c r="J4453" t="s">
        <v>137</v>
      </c>
      <c r="K4453" t="s">
        <v>138</v>
      </c>
      <c r="L4453" t="s">
        <v>12706</v>
      </c>
      <c r="M4453" t="s">
        <v>12707</v>
      </c>
      <c r="N4453">
        <v>0.27222222200000001</v>
      </c>
      <c r="O4453">
        <v>13</v>
      </c>
      <c r="P4453">
        <v>1555</v>
      </c>
      <c r="Q4453">
        <v>296</v>
      </c>
      <c r="R4453">
        <v>176</v>
      </c>
      <c r="S4453">
        <v>23</v>
      </c>
      <c r="T4453">
        <v>176</v>
      </c>
      <c r="U4453">
        <v>1</v>
      </c>
      <c r="V4453">
        <v>0</v>
      </c>
      <c r="W4453">
        <v>1.7289722787581026</v>
      </c>
      <c r="X4453">
        <v>78.63767405897859</v>
      </c>
      <c r="Y4453">
        <v>132.7476399401711</v>
      </c>
      <c r="Z4453">
        <v>73.414732896647138</v>
      </c>
      <c r="AA4453">
        <v>30.404273398398761</v>
      </c>
      <c r="AB4453">
        <v>30.554139306910287</v>
      </c>
      <c r="AC4453">
        <v>6.8463568884233261</v>
      </c>
      <c r="AD4453">
        <v>0</v>
      </c>
      <c r="AE4453">
        <v>354.33378876828726</v>
      </c>
    </row>
    <row r="4454" spans="1:31" x14ac:dyDescent="0.3">
      <c r="A4454">
        <v>2583590</v>
      </c>
      <c r="B4454">
        <v>1</v>
      </c>
      <c r="C4454" t="s">
        <v>80</v>
      </c>
      <c r="D4454" t="s">
        <v>98</v>
      </c>
      <c r="E4454" t="s">
        <v>155</v>
      </c>
      <c r="F4454" t="s">
        <v>12708</v>
      </c>
      <c r="G4454" t="s">
        <v>202</v>
      </c>
      <c r="H4454" t="s">
        <v>157</v>
      </c>
      <c r="I4454" t="s">
        <v>136</v>
      </c>
      <c r="J4454" t="s">
        <v>137</v>
      </c>
      <c r="K4454" t="s">
        <v>138</v>
      </c>
      <c r="L4454" t="s">
        <v>12709</v>
      </c>
      <c r="M4454" t="s">
        <v>12710</v>
      </c>
      <c r="N4454">
        <v>0.46777777700000001</v>
      </c>
      <c r="O4454">
        <v>0</v>
      </c>
      <c r="P4454">
        <v>72</v>
      </c>
      <c r="Q4454">
        <v>0</v>
      </c>
      <c r="R4454">
        <v>13</v>
      </c>
      <c r="S4454">
        <v>0</v>
      </c>
      <c r="T4454">
        <v>11</v>
      </c>
      <c r="U4454">
        <v>0</v>
      </c>
      <c r="V4454">
        <v>0</v>
      </c>
      <c r="W4454">
        <v>0</v>
      </c>
      <c r="X4454">
        <v>9.6821984902180933</v>
      </c>
      <c r="Y4454">
        <v>0</v>
      </c>
      <c r="Z4454">
        <v>9.6935443051907608</v>
      </c>
      <c r="AA4454">
        <v>0</v>
      </c>
      <c r="AB4454">
        <v>5.4699130461701007</v>
      </c>
      <c r="AC4454">
        <v>0</v>
      </c>
      <c r="AD4454">
        <v>0</v>
      </c>
      <c r="AE4454">
        <v>24.845655841578953</v>
      </c>
    </row>
    <row r="4455" spans="1:31" x14ac:dyDescent="0.3">
      <c r="A4455">
        <v>2583481</v>
      </c>
      <c r="B4455">
        <v>1</v>
      </c>
      <c r="C4455" t="s">
        <v>80</v>
      </c>
      <c r="D4455" t="s">
        <v>110</v>
      </c>
      <c r="E4455" t="s">
        <v>184</v>
      </c>
      <c r="F4455" t="s">
        <v>12711</v>
      </c>
      <c r="G4455" t="s">
        <v>301</v>
      </c>
      <c r="H4455" t="s">
        <v>135</v>
      </c>
      <c r="I4455" t="s">
        <v>136</v>
      </c>
      <c r="J4455" t="s">
        <v>137</v>
      </c>
      <c r="K4455" t="s">
        <v>144</v>
      </c>
      <c r="L4455" t="s">
        <v>12712</v>
      </c>
      <c r="M4455" t="s">
        <v>12713</v>
      </c>
      <c r="N4455">
        <v>4.1916666659999997</v>
      </c>
      <c r="O4455">
        <v>0</v>
      </c>
      <c r="P4455">
        <v>431</v>
      </c>
      <c r="Q4455">
        <v>0</v>
      </c>
      <c r="R4455">
        <v>0</v>
      </c>
      <c r="S4455">
        <v>0</v>
      </c>
      <c r="T4455">
        <v>100</v>
      </c>
      <c r="U4455">
        <v>0</v>
      </c>
      <c r="V4455">
        <v>1</v>
      </c>
      <c r="W4455">
        <v>0</v>
      </c>
      <c r="X4455">
        <v>467.05207650210417</v>
      </c>
      <c r="Y4455">
        <v>0</v>
      </c>
      <c r="Z4455">
        <v>0</v>
      </c>
      <c r="AA4455">
        <v>0</v>
      </c>
      <c r="AB4455">
        <v>311.10959133471783</v>
      </c>
      <c r="AC4455">
        <v>0</v>
      </c>
      <c r="AD4455">
        <v>7.0360344856538006</v>
      </c>
      <c r="AE4455">
        <v>785.19770232247583</v>
      </c>
    </row>
    <row r="4456" spans="1:31" x14ac:dyDescent="0.3">
      <c r="A4456">
        <v>2583398</v>
      </c>
      <c r="B4456">
        <v>1</v>
      </c>
      <c r="C4456" t="s">
        <v>80</v>
      </c>
      <c r="D4456" t="s">
        <v>103</v>
      </c>
      <c r="E4456" t="s">
        <v>155</v>
      </c>
      <c r="F4456" t="s">
        <v>4376</v>
      </c>
      <c r="G4456" t="s">
        <v>301</v>
      </c>
      <c r="H4456" t="s">
        <v>157</v>
      </c>
      <c r="I4456" t="s">
        <v>136</v>
      </c>
      <c r="J4456" t="s">
        <v>137</v>
      </c>
      <c r="K4456" t="s">
        <v>144</v>
      </c>
      <c r="L4456" t="s">
        <v>12714</v>
      </c>
      <c r="M4456" t="s">
        <v>12715</v>
      </c>
      <c r="N4456">
        <v>8.1524999999999999</v>
      </c>
      <c r="O4456">
        <v>0</v>
      </c>
      <c r="P4456">
        <v>317</v>
      </c>
      <c r="Q4456">
        <v>0</v>
      </c>
      <c r="R4456">
        <v>1</v>
      </c>
      <c r="S4456">
        <v>0</v>
      </c>
      <c r="T4456">
        <v>38</v>
      </c>
      <c r="U4456">
        <v>0</v>
      </c>
      <c r="V4456">
        <v>0</v>
      </c>
      <c r="W4456">
        <v>0</v>
      </c>
      <c r="X4456">
        <v>622.53800704652133</v>
      </c>
      <c r="Y4456">
        <v>0</v>
      </c>
      <c r="Z4456">
        <v>3.7664535623085005</v>
      </c>
      <c r="AA4456">
        <v>0</v>
      </c>
      <c r="AB4456">
        <v>577.60338610541646</v>
      </c>
      <c r="AC4456">
        <v>0</v>
      </c>
      <c r="AD4456">
        <v>0</v>
      </c>
      <c r="AE4456">
        <v>1203.9078467142463</v>
      </c>
    </row>
    <row r="4457" spans="1:31" x14ac:dyDescent="0.3">
      <c r="A4457">
        <v>2583235</v>
      </c>
      <c r="B4457">
        <v>1</v>
      </c>
      <c r="C4457" t="s">
        <v>81</v>
      </c>
      <c r="D4457" t="s">
        <v>117</v>
      </c>
      <c r="E4457" t="s">
        <v>184</v>
      </c>
      <c r="F4457" t="s">
        <v>8032</v>
      </c>
      <c r="G4457" t="s">
        <v>134</v>
      </c>
      <c r="H4457" t="s">
        <v>135</v>
      </c>
      <c r="I4457" t="s">
        <v>136</v>
      </c>
      <c r="J4457" t="s">
        <v>137</v>
      </c>
      <c r="K4457" t="s">
        <v>138</v>
      </c>
      <c r="L4457" t="s">
        <v>12716</v>
      </c>
      <c r="M4457" t="s">
        <v>12717</v>
      </c>
      <c r="N4457">
        <v>0.66555555499999997</v>
      </c>
      <c r="O4457">
        <v>10</v>
      </c>
      <c r="P4457">
        <v>1016</v>
      </c>
      <c r="Q4457">
        <v>103</v>
      </c>
      <c r="R4457">
        <v>243</v>
      </c>
      <c r="S4457">
        <v>17</v>
      </c>
      <c r="T4457">
        <v>107</v>
      </c>
      <c r="U4457">
        <v>3</v>
      </c>
      <c r="V4457">
        <v>0</v>
      </c>
      <c r="W4457">
        <v>1.7189146146600263</v>
      </c>
      <c r="X4457">
        <v>95.737021462023279</v>
      </c>
      <c r="Y4457">
        <v>119.60898055047949</v>
      </c>
      <c r="Z4457">
        <v>96.918691751790746</v>
      </c>
      <c r="AA4457">
        <v>51.653063478899597</v>
      </c>
      <c r="AB4457">
        <v>46.682057671884365</v>
      </c>
      <c r="AC4457">
        <v>33.456073168794077</v>
      </c>
      <c r="AD4457">
        <v>0</v>
      </c>
      <c r="AE4457">
        <v>445.77480269853157</v>
      </c>
    </row>
    <row r="4458" spans="1:31" x14ac:dyDescent="0.3">
      <c r="A4458">
        <v>2583444</v>
      </c>
      <c r="B4458">
        <v>1</v>
      </c>
      <c r="C4458" t="s">
        <v>81</v>
      </c>
      <c r="D4458" t="s">
        <v>120</v>
      </c>
      <c r="E4458" t="s">
        <v>147</v>
      </c>
      <c r="F4458" t="s">
        <v>1856</v>
      </c>
      <c r="G4458" t="s">
        <v>134</v>
      </c>
      <c r="H4458" t="s">
        <v>135</v>
      </c>
      <c r="I4458" t="s">
        <v>136</v>
      </c>
      <c r="J4458" t="s">
        <v>137</v>
      </c>
      <c r="K4458" t="s">
        <v>138</v>
      </c>
      <c r="L4458" t="s">
        <v>12718</v>
      </c>
      <c r="M4458" t="s">
        <v>12719</v>
      </c>
      <c r="N4458">
        <v>0.37166666599999998</v>
      </c>
      <c r="O4458">
        <v>0</v>
      </c>
      <c r="P4458">
        <v>0</v>
      </c>
      <c r="Q4458">
        <v>56</v>
      </c>
      <c r="R4458">
        <v>36</v>
      </c>
      <c r="S4458">
        <v>1</v>
      </c>
      <c r="T4458">
        <v>2</v>
      </c>
      <c r="U4458">
        <v>1</v>
      </c>
      <c r="V4458">
        <v>0</v>
      </c>
      <c r="W4458">
        <v>0</v>
      </c>
      <c r="X4458">
        <v>0</v>
      </c>
      <c r="Y4458">
        <v>110.01013543647565</v>
      </c>
      <c r="Z4458">
        <v>51.478903990560752</v>
      </c>
      <c r="AA4458">
        <v>3.1669578806145151</v>
      </c>
      <c r="AB4458">
        <v>3.7344283665572995</v>
      </c>
      <c r="AC4458">
        <v>90.93371771113199</v>
      </c>
      <c r="AD4458">
        <v>0</v>
      </c>
      <c r="AE4458">
        <v>259.32414338534022</v>
      </c>
    </row>
    <row r="4459" spans="1:31" x14ac:dyDescent="0.3">
      <c r="A4459">
        <v>2583295</v>
      </c>
      <c r="B4459">
        <v>1</v>
      </c>
      <c r="C4459" t="s">
        <v>80</v>
      </c>
      <c r="D4459" t="s">
        <v>107</v>
      </c>
      <c r="E4459" t="s">
        <v>171</v>
      </c>
      <c r="F4459" t="s">
        <v>12720</v>
      </c>
      <c r="G4459" t="s">
        <v>190</v>
      </c>
      <c r="H4459" t="s">
        <v>157</v>
      </c>
      <c r="I4459" t="s">
        <v>136</v>
      </c>
      <c r="J4459" t="s">
        <v>137</v>
      </c>
      <c r="K4459" t="s">
        <v>138</v>
      </c>
      <c r="L4459" t="s">
        <v>12721</v>
      </c>
      <c r="M4459" t="s">
        <v>12722</v>
      </c>
      <c r="N4459">
        <v>0.878611111</v>
      </c>
      <c r="O4459">
        <v>0</v>
      </c>
      <c r="P4459">
        <v>45</v>
      </c>
      <c r="Q4459">
        <v>0</v>
      </c>
      <c r="R4459">
        <v>1</v>
      </c>
      <c r="S4459">
        <v>0</v>
      </c>
      <c r="T4459">
        <v>15</v>
      </c>
      <c r="U4459">
        <v>0</v>
      </c>
      <c r="V4459">
        <v>1</v>
      </c>
      <c r="W4459">
        <v>0</v>
      </c>
      <c r="X4459">
        <v>7.4690959731004334</v>
      </c>
      <c r="Y4459">
        <v>0</v>
      </c>
      <c r="Z4459">
        <v>8.4559027903179998E-2</v>
      </c>
      <c r="AA4459">
        <v>0</v>
      </c>
      <c r="AB4459">
        <v>7.8980069601320881</v>
      </c>
      <c r="AC4459">
        <v>0</v>
      </c>
      <c r="AD4459">
        <v>27.012075136314948</v>
      </c>
      <c r="AE4459">
        <v>42.463737097450647</v>
      </c>
    </row>
    <row r="4460" spans="1:31" x14ac:dyDescent="0.3">
      <c r="A4460">
        <v>2583836</v>
      </c>
      <c r="B4460">
        <v>1</v>
      </c>
      <c r="C4460" t="s">
        <v>80</v>
      </c>
      <c r="D4460" t="s">
        <v>94</v>
      </c>
      <c r="E4460" t="s">
        <v>147</v>
      </c>
      <c r="F4460" t="s">
        <v>12723</v>
      </c>
      <c r="G4460" t="s">
        <v>134</v>
      </c>
      <c r="H4460" t="s">
        <v>135</v>
      </c>
      <c r="I4460" t="s">
        <v>136</v>
      </c>
      <c r="J4460" t="s">
        <v>137</v>
      </c>
      <c r="K4460" t="s">
        <v>138</v>
      </c>
      <c r="L4460" t="s">
        <v>12724</v>
      </c>
      <c r="M4460" t="s">
        <v>12725</v>
      </c>
      <c r="N4460">
        <v>0.43194444399999998</v>
      </c>
      <c r="O4460">
        <v>2</v>
      </c>
      <c r="P4460">
        <v>0</v>
      </c>
      <c r="Q4460">
        <v>35</v>
      </c>
      <c r="R4460">
        <v>0</v>
      </c>
      <c r="S4460">
        <v>6</v>
      </c>
      <c r="T4460">
        <v>0</v>
      </c>
      <c r="U4460">
        <v>0</v>
      </c>
      <c r="V4460">
        <v>0</v>
      </c>
      <c r="W4460">
        <v>0.47722940584979578</v>
      </c>
      <c r="X4460">
        <v>0</v>
      </c>
      <c r="Y4460">
        <v>30.096078565914748</v>
      </c>
      <c r="Z4460">
        <v>0</v>
      </c>
      <c r="AA4460">
        <v>3.5472432078693954</v>
      </c>
      <c r="AB4460">
        <v>0</v>
      </c>
      <c r="AC4460">
        <v>0</v>
      </c>
      <c r="AD4460">
        <v>0</v>
      </c>
      <c r="AE4460">
        <v>34.120551179633935</v>
      </c>
    </row>
    <row r="4461" spans="1:31" x14ac:dyDescent="0.3">
      <c r="A4461">
        <v>2583982</v>
      </c>
      <c r="B4461">
        <v>1</v>
      </c>
      <c r="C4461" t="s">
        <v>80</v>
      </c>
      <c r="D4461" t="s">
        <v>93</v>
      </c>
      <c r="E4461" t="s">
        <v>147</v>
      </c>
      <c r="F4461" t="s">
        <v>12726</v>
      </c>
      <c r="G4461" t="s">
        <v>134</v>
      </c>
      <c r="H4461" t="s">
        <v>135</v>
      </c>
      <c r="I4461" t="s">
        <v>136</v>
      </c>
      <c r="J4461" t="s">
        <v>137</v>
      </c>
      <c r="K4461" t="s">
        <v>138</v>
      </c>
      <c r="L4461" t="s">
        <v>12727</v>
      </c>
      <c r="M4461" t="s">
        <v>12728</v>
      </c>
      <c r="N4461">
        <v>0.63166666599999999</v>
      </c>
      <c r="O4461">
        <v>0</v>
      </c>
      <c r="P4461">
        <v>1</v>
      </c>
      <c r="Q4461">
        <v>2</v>
      </c>
      <c r="R4461">
        <v>0</v>
      </c>
      <c r="S4461">
        <v>2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5.3718962765576412</v>
      </c>
      <c r="Z4461">
        <v>0</v>
      </c>
      <c r="AA4461">
        <v>12.483308192103207</v>
      </c>
      <c r="AB4461">
        <v>0</v>
      </c>
      <c r="AC4461">
        <v>0</v>
      </c>
      <c r="AD4461">
        <v>0</v>
      </c>
      <c r="AE4461">
        <v>17.855204468660848</v>
      </c>
    </row>
    <row r="4462" spans="1:31" x14ac:dyDescent="0.3">
      <c r="A4462">
        <v>2583882</v>
      </c>
      <c r="B4462">
        <v>1</v>
      </c>
      <c r="C4462" t="s">
        <v>81</v>
      </c>
      <c r="D4462" t="s">
        <v>113</v>
      </c>
      <c r="E4462" t="s">
        <v>171</v>
      </c>
      <c r="F4462" t="s">
        <v>12729</v>
      </c>
      <c r="G4462" t="s">
        <v>989</v>
      </c>
      <c r="H4462" t="s">
        <v>157</v>
      </c>
      <c r="I4462" t="s">
        <v>136</v>
      </c>
      <c r="J4462" t="s">
        <v>137</v>
      </c>
      <c r="K4462" t="s">
        <v>138</v>
      </c>
      <c r="L4462" t="s">
        <v>12730</v>
      </c>
      <c r="M4462" t="s">
        <v>12731</v>
      </c>
      <c r="N4462">
        <v>3.9961111109999998</v>
      </c>
      <c r="O4462">
        <v>0</v>
      </c>
      <c r="P4462">
        <v>0</v>
      </c>
      <c r="Q4462">
        <v>0</v>
      </c>
      <c r="R4462">
        <v>9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124.17447757003829</v>
      </c>
      <c r="AA4462">
        <v>0</v>
      </c>
      <c r="AB4462">
        <v>0</v>
      </c>
      <c r="AC4462">
        <v>0</v>
      </c>
      <c r="AD4462">
        <v>0</v>
      </c>
      <c r="AE4462">
        <v>124.17447757003829</v>
      </c>
    </row>
    <row r="4463" spans="1:31" x14ac:dyDescent="0.3">
      <c r="A4463">
        <v>2583939</v>
      </c>
      <c r="B4463">
        <v>1</v>
      </c>
      <c r="C4463" t="s">
        <v>80</v>
      </c>
      <c r="D4463" t="s">
        <v>108</v>
      </c>
      <c r="E4463" t="s">
        <v>171</v>
      </c>
      <c r="F4463" t="s">
        <v>12732</v>
      </c>
      <c r="G4463" t="s">
        <v>202</v>
      </c>
      <c r="H4463" t="s">
        <v>157</v>
      </c>
      <c r="I4463" t="s">
        <v>136</v>
      </c>
      <c r="J4463" t="s">
        <v>137</v>
      </c>
      <c r="K4463" t="s">
        <v>138</v>
      </c>
      <c r="L4463" t="s">
        <v>12733</v>
      </c>
      <c r="M4463" t="s">
        <v>12734</v>
      </c>
      <c r="N4463">
        <v>1.108055555</v>
      </c>
      <c r="O4463">
        <v>0</v>
      </c>
      <c r="P4463">
        <v>24</v>
      </c>
      <c r="Q4463">
        <v>0</v>
      </c>
      <c r="R4463">
        <v>2</v>
      </c>
      <c r="S4463">
        <v>0</v>
      </c>
      <c r="T4463">
        <v>3</v>
      </c>
      <c r="U4463">
        <v>0</v>
      </c>
      <c r="V4463">
        <v>0</v>
      </c>
      <c r="W4463">
        <v>0</v>
      </c>
      <c r="X4463">
        <v>4.4113586684401866</v>
      </c>
      <c r="Y4463">
        <v>0</v>
      </c>
      <c r="Z4463">
        <v>2.2308341617174841</v>
      </c>
      <c r="AA4463">
        <v>0</v>
      </c>
      <c r="AB4463">
        <v>0.13803863011268</v>
      </c>
      <c r="AC4463">
        <v>0</v>
      </c>
      <c r="AD4463">
        <v>0</v>
      </c>
      <c r="AE4463">
        <v>6.7802314602703504</v>
      </c>
    </row>
    <row r="4464" spans="1:31" x14ac:dyDescent="0.3">
      <c r="A4464">
        <v>2583441</v>
      </c>
      <c r="B4464">
        <v>1</v>
      </c>
      <c r="C4464" t="s">
        <v>80</v>
      </c>
      <c r="D4464" t="s">
        <v>82</v>
      </c>
      <c r="E4464" t="s">
        <v>171</v>
      </c>
      <c r="F4464" t="s">
        <v>8374</v>
      </c>
      <c r="G4464" t="s">
        <v>177</v>
      </c>
      <c r="H4464" t="s">
        <v>157</v>
      </c>
      <c r="I4464" t="s">
        <v>136</v>
      </c>
      <c r="J4464" t="s">
        <v>137</v>
      </c>
      <c r="K4464" t="s">
        <v>138</v>
      </c>
      <c r="L4464" t="s">
        <v>12735</v>
      </c>
      <c r="M4464" t="s">
        <v>12736</v>
      </c>
      <c r="N4464">
        <v>1.8186111110000001</v>
      </c>
      <c r="O4464">
        <v>0</v>
      </c>
      <c r="P4464">
        <v>83</v>
      </c>
      <c r="Q4464">
        <v>0</v>
      </c>
      <c r="R4464">
        <v>0</v>
      </c>
      <c r="S4464">
        <v>0</v>
      </c>
      <c r="T4464">
        <v>2</v>
      </c>
      <c r="U4464">
        <v>0</v>
      </c>
      <c r="V4464">
        <v>0</v>
      </c>
      <c r="W4464">
        <v>0</v>
      </c>
      <c r="X4464">
        <v>46.904535769766753</v>
      </c>
      <c r="Y4464">
        <v>0</v>
      </c>
      <c r="Z4464">
        <v>0</v>
      </c>
      <c r="AA4464">
        <v>0</v>
      </c>
      <c r="AB4464">
        <v>4.2195180490499791</v>
      </c>
      <c r="AC4464">
        <v>0</v>
      </c>
      <c r="AD4464">
        <v>0</v>
      </c>
      <c r="AE4464">
        <v>51.124053818816733</v>
      </c>
    </row>
    <row r="4465" spans="1:31" x14ac:dyDescent="0.3">
      <c r="A4465">
        <v>2583275</v>
      </c>
      <c r="B4465">
        <v>1</v>
      </c>
      <c r="C4465" t="s">
        <v>80</v>
      </c>
      <c r="D4465" t="s">
        <v>92</v>
      </c>
      <c r="E4465" t="s">
        <v>171</v>
      </c>
      <c r="F4465" t="s">
        <v>12737</v>
      </c>
      <c r="G4465" t="s">
        <v>190</v>
      </c>
      <c r="H4465" t="s">
        <v>157</v>
      </c>
      <c r="I4465" t="s">
        <v>136</v>
      </c>
      <c r="J4465" t="s">
        <v>137</v>
      </c>
      <c r="K4465" t="s">
        <v>138</v>
      </c>
      <c r="L4465" t="s">
        <v>12738</v>
      </c>
      <c r="M4465" t="s">
        <v>12739</v>
      </c>
      <c r="N4465">
        <v>2.0722222220000002</v>
      </c>
      <c r="O4465">
        <v>0</v>
      </c>
      <c r="P4465">
        <v>19</v>
      </c>
      <c r="Q4465">
        <v>0</v>
      </c>
      <c r="R4465">
        <v>1</v>
      </c>
      <c r="S4465">
        <v>0</v>
      </c>
      <c r="T4465">
        <v>10</v>
      </c>
      <c r="U4465">
        <v>0</v>
      </c>
      <c r="V4465">
        <v>0</v>
      </c>
      <c r="W4465">
        <v>0</v>
      </c>
      <c r="X4465">
        <v>14.601786700675135</v>
      </c>
      <c r="Y4465">
        <v>0</v>
      </c>
      <c r="Z4465">
        <v>0.42172779010219169</v>
      </c>
      <c r="AA4465">
        <v>0</v>
      </c>
      <c r="AB4465">
        <v>37.985808987752243</v>
      </c>
      <c r="AC4465">
        <v>0</v>
      </c>
      <c r="AD4465">
        <v>0</v>
      </c>
      <c r="AE4465">
        <v>53.009323478529566</v>
      </c>
    </row>
    <row r="4466" spans="1:31" x14ac:dyDescent="0.3">
      <c r="A4466">
        <v>2583773</v>
      </c>
      <c r="B4466">
        <v>1</v>
      </c>
      <c r="C4466" t="s">
        <v>81</v>
      </c>
      <c r="D4466" t="s">
        <v>127</v>
      </c>
      <c r="E4466" t="s">
        <v>155</v>
      </c>
      <c r="F4466" t="s">
        <v>12227</v>
      </c>
      <c r="G4466" t="s">
        <v>206</v>
      </c>
      <c r="H4466" t="s">
        <v>157</v>
      </c>
      <c r="I4466" t="s">
        <v>136</v>
      </c>
      <c r="J4466" t="s">
        <v>137</v>
      </c>
      <c r="K4466" t="s">
        <v>138</v>
      </c>
      <c r="L4466" t="s">
        <v>12740</v>
      </c>
      <c r="M4466" t="s">
        <v>12741</v>
      </c>
      <c r="N4466">
        <v>1.418055555</v>
      </c>
      <c r="O4466">
        <v>0</v>
      </c>
      <c r="P4466">
        <v>178</v>
      </c>
      <c r="Q4466">
        <v>0</v>
      </c>
      <c r="R4466">
        <v>23</v>
      </c>
      <c r="S4466">
        <v>0</v>
      </c>
      <c r="T4466">
        <v>23</v>
      </c>
      <c r="U4466">
        <v>0</v>
      </c>
      <c r="V4466">
        <v>0</v>
      </c>
      <c r="W4466">
        <v>0</v>
      </c>
      <c r="X4466">
        <v>58.265708224258837</v>
      </c>
      <c r="Y4466">
        <v>0</v>
      </c>
      <c r="Z4466">
        <v>25.232302123053287</v>
      </c>
      <c r="AA4466">
        <v>0</v>
      </c>
      <c r="AB4466">
        <v>15.670073280812082</v>
      </c>
      <c r="AC4466">
        <v>0</v>
      </c>
      <c r="AD4466">
        <v>0</v>
      </c>
      <c r="AE4466">
        <v>99.168083628124194</v>
      </c>
    </row>
    <row r="4467" spans="1:31" x14ac:dyDescent="0.3">
      <c r="A4467">
        <v>2583653</v>
      </c>
      <c r="B4467">
        <v>1</v>
      </c>
      <c r="C4467" t="s">
        <v>80</v>
      </c>
      <c r="D4467" t="s">
        <v>82</v>
      </c>
      <c r="E4467" t="s">
        <v>141</v>
      </c>
      <c r="F4467" t="s">
        <v>12742</v>
      </c>
      <c r="G4467" t="s">
        <v>311</v>
      </c>
      <c r="H4467" t="s">
        <v>135</v>
      </c>
      <c r="I4467" t="s">
        <v>136</v>
      </c>
      <c r="J4467" t="s">
        <v>3</v>
      </c>
      <c r="K4467" t="s">
        <v>138</v>
      </c>
      <c r="L4467" t="s">
        <v>12743</v>
      </c>
      <c r="M4467" t="s">
        <v>12744</v>
      </c>
      <c r="N4467">
        <v>0.91138888799999995</v>
      </c>
      <c r="O4467">
        <v>0</v>
      </c>
      <c r="P4467">
        <v>2792</v>
      </c>
      <c r="Q4467">
        <v>0</v>
      </c>
      <c r="R4467">
        <v>0</v>
      </c>
      <c r="S4467">
        <v>0</v>
      </c>
      <c r="T4467">
        <v>235</v>
      </c>
      <c r="U4467">
        <v>0</v>
      </c>
      <c r="V4467">
        <v>0</v>
      </c>
      <c r="W4467">
        <v>0</v>
      </c>
      <c r="X4467">
        <v>677.70828959043445</v>
      </c>
      <c r="Y4467">
        <v>0</v>
      </c>
      <c r="Z4467">
        <v>0</v>
      </c>
      <c r="AA4467">
        <v>0</v>
      </c>
      <c r="AB4467">
        <v>227.41948606073461</v>
      </c>
      <c r="AC4467">
        <v>0</v>
      </c>
      <c r="AD4467">
        <v>0</v>
      </c>
      <c r="AE4467">
        <v>905.12777565116903</v>
      </c>
    </row>
    <row r="4468" spans="1:31" x14ac:dyDescent="0.3">
      <c r="A4468">
        <v>2583298</v>
      </c>
      <c r="B4468">
        <v>1</v>
      </c>
      <c r="C4468" t="s">
        <v>81</v>
      </c>
      <c r="D4468" t="s">
        <v>120</v>
      </c>
      <c r="E4468" t="s">
        <v>184</v>
      </c>
      <c r="F4468" t="s">
        <v>12745</v>
      </c>
      <c r="G4468" t="s">
        <v>186</v>
      </c>
      <c r="H4468" t="s">
        <v>135</v>
      </c>
      <c r="I4468" t="s">
        <v>136</v>
      </c>
      <c r="J4468" t="s">
        <v>137</v>
      </c>
      <c r="K4468" t="s">
        <v>138</v>
      </c>
      <c r="L4468" t="s">
        <v>12746</v>
      </c>
      <c r="M4468" t="s">
        <v>12747</v>
      </c>
      <c r="N4468">
        <v>3.7461111109999998</v>
      </c>
      <c r="O4468">
        <v>0</v>
      </c>
      <c r="P4468">
        <v>0</v>
      </c>
      <c r="Q4468">
        <v>0</v>
      </c>
      <c r="R4468">
        <v>8</v>
      </c>
      <c r="S4468">
        <v>0</v>
      </c>
      <c r="T4468">
        <v>1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99.144944161771235</v>
      </c>
      <c r="AA4468">
        <v>0</v>
      </c>
      <c r="AB4468">
        <v>23.991886883675523</v>
      </c>
      <c r="AC4468">
        <v>0</v>
      </c>
      <c r="AD4468">
        <v>0</v>
      </c>
      <c r="AE4468">
        <v>123.13683104544675</v>
      </c>
    </row>
    <row r="4469" spans="1:31" x14ac:dyDescent="0.3">
      <c r="A4469">
        <v>2583255</v>
      </c>
      <c r="B4469">
        <v>1</v>
      </c>
      <c r="C4469" t="s">
        <v>80</v>
      </c>
      <c r="D4469" t="s">
        <v>100</v>
      </c>
      <c r="E4469" t="s">
        <v>147</v>
      </c>
      <c r="F4469" t="s">
        <v>12748</v>
      </c>
      <c r="G4469" t="s">
        <v>134</v>
      </c>
      <c r="H4469" t="s">
        <v>135</v>
      </c>
      <c r="I4469" t="s">
        <v>136</v>
      </c>
      <c r="J4469" t="s">
        <v>137</v>
      </c>
      <c r="K4469" t="s">
        <v>138</v>
      </c>
      <c r="L4469" t="s">
        <v>12749</v>
      </c>
      <c r="M4469" t="s">
        <v>12750</v>
      </c>
      <c r="N4469">
        <v>2.3711111109999998</v>
      </c>
      <c r="O4469">
        <v>4</v>
      </c>
      <c r="P4469">
        <v>506</v>
      </c>
      <c r="Q4469">
        <v>8</v>
      </c>
      <c r="R4469">
        <v>100</v>
      </c>
      <c r="S4469">
        <v>3</v>
      </c>
      <c r="T4469">
        <v>76</v>
      </c>
      <c r="U4469">
        <v>1</v>
      </c>
      <c r="V4469">
        <v>0</v>
      </c>
      <c r="W4469">
        <v>3.6243243832585565</v>
      </c>
      <c r="X4469">
        <v>207.68023687771273</v>
      </c>
      <c r="Y4469">
        <v>7.0141456450873703</v>
      </c>
      <c r="Z4469">
        <v>64.721179661017885</v>
      </c>
      <c r="AA4469">
        <v>17.791860539214319</v>
      </c>
      <c r="AB4469">
        <v>171.2756199098956</v>
      </c>
      <c r="AC4469">
        <v>523.61493807263901</v>
      </c>
      <c r="AD4469">
        <v>0</v>
      </c>
      <c r="AE4469">
        <v>995.72230508882546</v>
      </c>
    </row>
    <row r="4470" spans="1:31" x14ac:dyDescent="0.3">
      <c r="A4470">
        <v>2583212</v>
      </c>
      <c r="B4470">
        <v>1</v>
      </c>
      <c r="C4470" t="s">
        <v>80</v>
      </c>
      <c r="D4470" t="s">
        <v>103</v>
      </c>
      <c r="E4470" t="s">
        <v>141</v>
      </c>
      <c r="F4470" t="s">
        <v>12751</v>
      </c>
      <c r="G4470" t="s">
        <v>202</v>
      </c>
      <c r="H4470" t="s">
        <v>135</v>
      </c>
      <c r="I4470" t="s">
        <v>136</v>
      </c>
      <c r="J4470" t="s">
        <v>137</v>
      </c>
      <c r="K4470" t="s">
        <v>138</v>
      </c>
      <c r="L4470" t="s">
        <v>12752</v>
      </c>
      <c r="M4470" t="s">
        <v>12753</v>
      </c>
      <c r="N4470">
        <v>1.591111111</v>
      </c>
      <c r="O4470">
        <v>0</v>
      </c>
      <c r="P4470">
        <v>13</v>
      </c>
      <c r="Q4470">
        <v>15</v>
      </c>
      <c r="R4470">
        <v>65</v>
      </c>
      <c r="S4470">
        <v>7</v>
      </c>
      <c r="T4470">
        <v>12</v>
      </c>
      <c r="U4470">
        <v>1</v>
      </c>
      <c r="V4470">
        <v>0</v>
      </c>
      <c r="W4470">
        <v>0</v>
      </c>
      <c r="X4470">
        <v>6.2091374224406453</v>
      </c>
      <c r="Y4470">
        <v>22.504148877152975</v>
      </c>
      <c r="Z4470">
        <v>198.94945833230059</v>
      </c>
      <c r="AA4470">
        <v>84.816882470358095</v>
      </c>
      <c r="AB4470">
        <v>20.464155125730333</v>
      </c>
      <c r="AC4470">
        <v>131.41507944946309</v>
      </c>
      <c r="AD4470">
        <v>0</v>
      </c>
      <c r="AE4470">
        <v>464.3588616774457</v>
      </c>
    </row>
    <row r="4471" spans="1:31" x14ac:dyDescent="0.3">
      <c r="A4471">
        <v>2583361</v>
      </c>
      <c r="B4471">
        <v>1</v>
      </c>
      <c r="C4471" t="s">
        <v>80</v>
      </c>
      <c r="D4471" t="s">
        <v>104</v>
      </c>
      <c r="E4471" t="s">
        <v>141</v>
      </c>
      <c r="F4471" t="s">
        <v>12754</v>
      </c>
      <c r="G4471" t="s">
        <v>301</v>
      </c>
      <c r="H4471" t="s">
        <v>135</v>
      </c>
      <c r="I4471" t="s">
        <v>136</v>
      </c>
      <c r="J4471" t="s">
        <v>137</v>
      </c>
      <c r="K4471" t="s">
        <v>144</v>
      </c>
      <c r="L4471" t="s">
        <v>12755</v>
      </c>
      <c r="M4471" t="s">
        <v>12756</v>
      </c>
      <c r="N4471">
        <v>6.0319444439999996</v>
      </c>
      <c r="O4471">
        <v>1</v>
      </c>
      <c r="P4471">
        <v>1866</v>
      </c>
      <c r="Q4471">
        <v>0</v>
      </c>
      <c r="R4471">
        <v>58</v>
      </c>
      <c r="S4471">
        <v>2</v>
      </c>
      <c r="T4471">
        <v>160</v>
      </c>
      <c r="U4471">
        <v>0</v>
      </c>
      <c r="V4471">
        <v>0</v>
      </c>
      <c r="W4471">
        <v>6.387453324164051</v>
      </c>
      <c r="X4471">
        <v>2142.879591269827</v>
      </c>
      <c r="Y4471">
        <v>0</v>
      </c>
      <c r="Z4471">
        <v>127.12654988163858</v>
      </c>
      <c r="AA4471">
        <v>18.452539842892286</v>
      </c>
      <c r="AB4471">
        <v>1151.8635252880438</v>
      </c>
      <c r="AC4471">
        <v>0</v>
      </c>
      <c r="AD4471">
        <v>0</v>
      </c>
      <c r="AE4471">
        <v>3446.7096596065658</v>
      </c>
    </row>
    <row r="4472" spans="1:31" x14ac:dyDescent="0.3">
      <c r="A4472">
        <v>2583318</v>
      </c>
      <c r="B4472">
        <v>1</v>
      </c>
      <c r="C4472" t="s">
        <v>81</v>
      </c>
      <c r="D4472" t="s">
        <v>128</v>
      </c>
      <c r="E4472" t="s">
        <v>184</v>
      </c>
      <c r="F4472" t="s">
        <v>3240</v>
      </c>
      <c r="G4472" t="s">
        <v>134</v>
      </c>
      <c r="H4472" t="s">
        <v>135</v>
      </c>
      <c r="I4472" t="s">
        <v>136</v>
      </c>
      <c r="J4472" t="s">
        <v>137</v>
      </c>
      <c r="K4472" t="s">
        <v>138</v>
      </c>
      <c r="L4472" t="s">
        <v>12757</v>
      </c>
      <c r="M4472" t="s">
        <v>12758</v>
      </c>
      <c r="N4472">
        <v>3.4705555549999998</v>
      </c>
      <c r="O4472">
        <v>4</v>
      </c>
      <c r="P4472">
        <v>53</v>
      </c>
      <c r="Q4472">
        <v>10</v>
      </c>
      <c r="R4472">
        <v>101</v>
      </c>
      <c r="S4472">
        <v>10</v>
      </c>
      <c r="T4472">
        <v>11</v>
      </c>
      <c r="U4472">
        <v>1</v>
      </c>
      <c r="V4472">
        <v>0</v>
      </c>
      <c r="W4472">
        <v>4.6803602418625792</v>
      </c>
      <c r="X4472">
        <v>44.009112656268101</v>
      </c>
      <c r="Y4472">
        <v>51.946935426137102</v>
      </c>
      <c r="Z4472">
        <v>324.00368377127279</v>
      </c>
      <c r="AA4472">
        <v>327.30820379826611</v>
      </c>
      <c r="AB4472">
        <v>53.982113331993261</v>
      </c>
      <c r="AC4472">
        <v>165.89360328320063</v>
      </c>
      <c r="AD4472">
        <v>0</v>
      </c>
      <c r="AE4472">
        <v>971.82401250900057</v>
      </c>
    </row>
    <row r="4473" spans="1:31" x14ac:dyDescent="0.3">
      <c r="A4473">
        <v>2583785</v>
      </c>
      <c r="B4473">
        <v>1</v>
      </c>
      <c r="C4473" t="s">
        <v>80</v>
      </c>
      <c r="D4473" t="s">
        <v>87</v>
      </c>
      <c r="E4473" t="s">
        <v>155</v>
      </c>
      <c r="F4473" t="s">
        <v>510</v>
      </c>
      <c r="G4473" t="s">
        <v>301</v>
      </c>
      <c r="H4473" t="s">
        <v>157</v>
      </c>
      <c r="I4473" t="s">
        <v>136</v>
      </c>
      <c r="J4473" t="s">
        <v>137</v>
      </c>
      <c r="K4473" t="s">
        <v>144</v>
      </c>
      <c r="L4473" t="s">
        <v>12759</v>
      </c>
      <c r="M4473" t="s">
        <v>12760</v>
      </c>
      <c r="N4473">
        <v>6.4794444440000003</v>
      </c>
      <c r="O4473">
        <v>0</v>
      </c>
      <c r="P4473">
        <v>815</v>
      </c>
      <c r="Q4473">
        <v>0</v>
      </c>
      <c r="R4473">
        <v>0</v>
      </c>
      <c r="S4473">
        <v>0</v>
      </c>
      <c r="T4473">
        <v>62</v>
      </c>
      <c r="U4473">
        <v>0</v>
      </c>
      <c r="V4473">
        <v>1</v>
      </c>
      <c r="W4473">
        <v>0</v>
      </c>
      <c r="X4473">
        <v>1156.3831288067865</v>
      </c>
      <c r="Y4473">
        <v>0</v>
      </c>
      <c r="Z4473">
        <v>0</v>
      </c>
      <c r="AA4473">
        <v>0</v>
      </c>
      <c r="AB4473">
        <v>560.30447673353058</v>
      </c>
      <c r="AC4473">
        <v>0</v>
      </c>
      <c r="AD4473">
        <v>131.07918498474132</v>
      </c>
      <c r="AE4473">
        <v>1847.7667905250585</v>
      </c>
    </row>
    <row r="4474" spans="1:31" x14ac:dyDescent="0.3">
      <c r="A4474">
        <v>2583762</v>
      </c>
      <c r="B4474">
        <v>1</v>
      </c>
      <c r="C4474" t="s">
        <v>80</v>
      </c>
      <c r="D4474" t="s">
        <v>95</v>
      </c>
      <c r="E4474" t="s">
        <v>166</v>
      </c>
      <c r="F4474" t="s">
        <v>12761</v>
      </c>
      <c r="G4474" t="s">
        <v>181</v>
      </c>
      <c r="H4474" t="s">
        <v>157</v>
      </c>
      <c r="I4474" t="s">
        <v>136</v>
      </c>
      <c r="J4474" t="s">
        <v>137</v>
      </c>
      <c r="K4474" t="s">
        <v>138</v>
      </c>
      <c r="L4474" t="s">
        <v>12762</v>
      </c>
      <c r="M4474" t="s">
        <v>12763</v>
      </c>
      <c r="N4474">
        <v>2.1119444440000001</v>
      </c>
      <c r="O4474">
        <v>0</v>
      </c>
      <c r="P4474">
        <v>1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0.52672957225862838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0.52672957225862838</v>
      </c>
    </row>
    <row r="4475" spans="1:31" x14ac:dyDescent="0.3">
      <c r="A4475">
        <v>2583407</v>
      </c>
      <c r="B4475">
        <v>1</v>
      </c>
      <c r="C4475" t="s">
        <v>80</v>
      </c>
      <c r="D4475" t="s">
        <v>93</v>
      </c>
      <c r="E4475" t="s">
        <v>155</v>
      </c>
      <c r="F4475" t="s">
        <v>8496</v>
      </c>
      <c r="G4475" t="s">
        <v>301</v>
      </c>
      <c r="H4475" t="s">
        <v>157</v>
      </c>
      <c r="I4475" t="s">
        <v>136</v>
      </c>
      <c r="J4475" t="s">
        <v>137</v>
      </c>
      <c r="K4475" t="s">
        <v>144</v>
      </c>
      <c r="L4475" t="s">
        <v>12764</v>
      </c>
      <c r="M4475" t="s">
        <v>12765</v>
      </c>
      <c r="N4475">
        <v>8.0619444439999999</v>
      </c>
      <c r="O4475">
        <v>0</v>
      </c>
      <c r="P4475">
        <v>238</v>
      </c>
      <c r="Q4475">
        <v>0</v>
      </c>
      <c r="R4475">
        <v>6</v>
      </c>
      <c r="S4475">
        <v>0</v>
      </c>
      <c r="T4475">
        <v>49</v>
      </c>
      <c r="U4475">
        <v>0</v>
      </c>
      <c r="V4475">
        <v>0</v>
      </c>
      <c r="W4475">
        <v>0</v>
      </c>
      <c r="X4475">
        <v>382.6883789572471</v>
      </c>
      <c r="Y4475">
        <v>0</v>
      </c>
      <c r="Z4475">
        <v>67.283765712945851</v>
      </c>
      <c r="AA4475">
        <v>0</v>
      </c>
      <c r="AB4475">
        <v>395.85067926300923</v>
      </c>
      <c r="AC4475">
        <v>0</v>
      </c>
      <c r="AD4475">
        <v>0</v>
      </c>
      <c r="AE4475">
        <v>845.82282393320224</v>
      </c>
    </row>
    <row r="4476" spans="1:31" x14ac:dyDescent="0.3">
      <c r="A4476">
        <v>2583238</v>
      </c>
      <c r="B4476">
        <v>1</v>
      </c>
      <c r="C4476" t="s">
        <v>80</v>
      </c>
      <c r="D4476" t="s">
        <v>106</v>
      </c>
      <c r="E4476" t="s">
        <v>147</v>
      </c>
      <c r="F4476" t="s">
        <v>12766</v>
      </c>
      <c r="G4476" t="s">
        <v>134</v>
      </c>
      <c r="H4476" t="s">
        <v>135</v>
      </c>
      <c r="I4476" t="s">
        <v>136</v>
      </c>
      <c r="J4476" t="s">
        <v>137</v>
      </c>
      <c r="K4476" t="s">
        <v>138</v>
      </c>
      <c r="L4476" t="s">
        <v>12767</v>
      </c>
      <c r="M4476" t="s">
        <v>12768</v>
      </c>
      <c r="N4476">
        <v>0.71611111100000002</v>
      </c>
      <c r="O4476">
        <v>0</v>
      </c>
      <c r="P4476">
        <v>21</v>
      </c>
      <c r="Q4476">
        <v>8</v>
      </c>
      <c r="R4476">
        <v>26</v>
      </c>
      <c r="S4476">
        <v>4</v>
      </c>
      <c r="T4476">
        <v>14</v>
      </c>
      <c r="U4476">
        <v>0</v>
      </c>
      <c r="V4476">
        <v>0</v>
      </c>
      <c r="W4476">
        <v>0</v>
      </c>
      <c r="X4476">
        <v>6.9108136431374607</v>
      </c>
      <c r="Y4476">
        <v>31.315612309777073</v>
      </c>
      <c r="Z4476">
        <v>51.644815988717802</v>
      </c>
      <c r="AA4476">
        <v>4.7297323831521307</v>
      </c>
      <c r="AB4476">
        <v>4.494142308558903</v>
      </c>
      <c r="AC4476">
        <v>0</v>
      </c>
      <c r="AD4476">
        <v>0</v>
      </c>
      <c r="AE4476">
        <v>99.095116633343366</v>
      </c>
    </row>
    <row r="4477" spans="1:31" x14ac:dyDescent="0.3">
      <c r="A4477">
        <v>2583570</v>
      </c>
      <c r="B4477">
        <v>1</v>
      </c>
      <c r="C4477" t="s">
        <v>80</v>
      </c>
      <c r="D4477" t="s">
        <v>96</v>
      </c>
      <c r="E4477" t="s">
        <v>166</v>
      </c>
      <c r="F4477" t="s">
        <v>12769</v>
      </c>
      <c r="G4477" t="s">
        <v>168</v>
      </c>
      <c r="H4477" t="s">
        <v>157</v>
      </c>
      <c r="I4477" t="s">
        <v>136</v>
      </c>
      <c r="J4477" t="s">
        <v>137</v>
      </c>
      <c r="K4477" t="s">
        <v>138</v>
      </c>
      <c r="L4477" t="s">
        <v>12770</v>
      </c>
      <c r="M4477" t="s">
        <v>12771</v>
      </c>
      <c r="N4477">
        <v>3.0074999999999998</v>
      </c>
      <c r="O4477">
        <v>0</v>
      </c>
      <c r="P4477">
        <v>1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1.1688371146809899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1.1688371146809899</v>
      </c>
    </row>
    <row r="4478" spans="1:31" x14ac:dyDescent="0.3">
      <c r="A4478">
        <v>2583261</v>
      </c>
      <c r="B4478">
        <v>1</v>
      </c>
      <c r="C4478" t="s">
        <v>81</v>
      </c>
      <c r="D4478" t="s">
        <v>127</v>
      </c>
      <c r="E4478" t="s">
        <v>147</v>
      </c>
      <c r="F4478" t="s">
        <v>1395</v>
      </c>
      <c r="G4478" t="s">
        <v>134</v>
      </c>
      <c r="H4478" t="s">
        <v>135</v>
      </c>
      <c r="I4478" t="s">
        <v>136</v>
      </c>
      <c r="J4478" t="s">
        <v>137</v>
      </c>
      <c r="K4478" t="s">
        <v>138</v>
      </c>
      <c r="L4478" t="s">
        <v>12772</v>
      </c>
      <c r="M4478" t="s">
        <v>12773</v>
      </c>
      <c r="N4478">
        <v>5.9711111109999999</v>
      </c>
      <c r="O4478">
        <v>5</v>
      </c>
      <c r="P4478">
        <v>12</v>
      </c>
      <c r="Q4478">
        <v>191</v>
      </c>
      <c r="R4478">
        <v>121</v>
      </c>
      <c r="S4478">
        <v>15</v>
      </c>
      <c r="T4478">
        <v>8</v>
      </c>
      <c r="U4478">
        <v>0</v>
      </c>
      <c r="V4478">
        <v>0</v>
      </c>
      <c r="W4478">
        <v>9.0532491831398634</v>
      </c>
      <c r="X4478">
        <v>8.31398057967189</v>
      </c>
      <c r="Y4478">
        <v>2498.2770479351375</v>
      </c>
      <c r="Z4478">
        <v>745.96493730592897</v>
      </c>
      <c r="AA4478">
        <v>105.50185714596394</v>
      </c>
      <c r="AB4478">
        <v>37.594976002980772</v>
      </c>
      <c r="AC4478">
        <v>0</v>
      </c>
      <c r="AD4478">
        <v>0</v>
      </c>
      <c r="AE4478">
        <v>3404.7060481528233</v>
      </c>
    </row>
    <row r="4479" spans="1:31" x14ac:dyDescent="0.3">
      <c r="A4479">
        <v>2583593</v>
      </c>
      <c r="B4479">
        <v>1</v>
      </c>
      <c r="C4479" t="s">
        <v>81</v>
      </c>
      <c r="D4479" t="s">
        <v>114</v>
      </c>
      <c r="E4479" t="s">
        <v>184</v>
      </c>
      <c r="F4479" t="s">
        <v>12774</v>
      </c>
      <c r="G4479" t="s">
        <v>194</v>
      </c>
      <c r="H4479" t="s">
        <v>135</v>
      </c>
      <c r="I4479" t="s">
        <v>136</v>
      </c>
      <c r="J4479" t="s">
        <v>137</v>
      </c>
      <c r="K4479" t="s">
        <v>144</v>
      </c>
      <c r="L4479" t="s">
        <v>12775</v>
      </c>
      <c r="M4479" t="s">
        <v>12776</v>
      </c>
      <c r="N4479">
        <v>1.487222222</v>
      </c>
      <c r="O4479">
        <v>0</v>
      </c>
      <c r="P4479">
        <v>82</v>
      </c>
      <c r="Q4479">
        <v>0</v>
      </c>
      <c r="R4479">
        <v>0</v>
      </c>
      <c r="S4479">
        <v>0</v>
      </c>
      <c r="T4479">
        <v>6</v>
      </c>
      <c r="U4479">
        <v>0</v>
      </c>
      <c r="V4479">
        <v>0</v>
      </c>
      <c r="W4479">
        <v>0</v>
      </c>
      <c r="X4479">
        <v>14.864300333954732</v>
      </c>
      <c r="Y4479">
        <v>0</v>
      </c>
      <c r="Z4479">
        <v>0</v>
      </c>
      <c r="AA4479">
        <v>0</v>
      </c>
      <c r="AB4479">
        <v>10.728261065848862</v>
      </c>
      <c r="AC4479">
        <v>0</v>
      </c>
      <c r="AD4479">
        <v>0</v>
      </c>
      <c r="AE4479">
        <v>25.592561399803593</v>
      </c>
    </row>
    <row r="4480" spans="1:31" x14ac:dyDescent="0.3">
      <c r="A4480">
        <v>2583948</v>
      </c>
      <c r="B4480">
        <v>1</v>
      </c>
      <c r="C4480" t="s">
        <v>80</v>
      </c>
      <c r="D4480" t="s">
        <v>103</v>
      </c>
      <c r="E4480" t="s">
        <v>171</v>
      </c>
      <c r="F4480" t="s">
        <v>12777</v>
      </c>
      <c r="G4480" t="s">
        <v>12778</v>
      </c>
      <c r="H4480" t="s">
        <v>157</v>
      </c>
      <c r="I4480" t="s">
        <v>136</v>
      </c>
      <c r="J4480" t="s">
        <v>137</v>
      </c>
      <c r="K4480" t="s">
        <v>138</v>
      </c>
      <c r="L4480" t="s">
        <v>12779</v>
      </c>
      <c r="M4480" t="s">
        <v>12780</v>
      </c>
      <c r="N4480">
        <v>3.2066666659999998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83</v>
      </c>
      <c r="U4480">
        <v>0</v>
      </c>
      <c r="V4480">
        <v>2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202.21256399648956</v>
      </c>
      <c r="AC4480">
        <v>0</v>
      </c>
      <c r="AD4480">
        <v>70.467363929221989</v>
      </c>
      <c r="AE4480">
        <v>272.67992792571158</v>
      </c>
    </row>
    <row r="4481" spans="1:31" x14ac:dyDescent="0.3">
      <c r="A4481">
        <v>2583971</v>
      </c>
      <c r="B4481">
        <v>1</v>
      </c>
      <c r="C4481" t="s">
        <v>81</v>
      </c>
      <c r="D4481" t="s">
        <v>117</v>
      </c>
      <c r="E4481" t="s">
        <v>141</v>
      </c>
      <c r="F4481" t="s">
        <v>8894</v>
      </c>
      <c r="G4481" t="s">
        <v>134</v>
      </c>
      <c r="H4481" t="s">
        <v>135</v>
      </c>
      <c r="I4481" t="s">
        <v>680</v>
      </c>
      <c r="J4481" t="s">
        <v>137</v>
      </c>
      <c r="K4481" t="s">
        <v>138</v>
      </c>
      <c r="L4481" t="s">
        <v>12781</v>
      </c>
      <c r="M4481" t="s">
        <v>12782</v>
      </c>
      <c r="N4481">
        <v>3.2222222000000002E-2</v>
      </c>
      <c r="O4481">
        <v>4</v>
      </c>
      <c r="P4481">
        <v>2452</v>
      </c>
      <c r="Q4481">
        <v>41</v>
      </c>
      <c r="R4481">
        <v>87</v>
      </c>
      <c r="S4481">
        <v>26</v>
      </c>
      <c r="T4481">
        <v>240</v>
      </c>
      <c r="U4481">
        <v>4</v>
      </c>
      <c r="V4481">
        <v>0</v>
      </c>
      <c r="W4481">
        <v>3.8441274838763334E-2</v>
      </c>
      <c r="X4481">
        <v>11.229697318103073</v>
      </c>
      <c r="Y4481">
        <v>6.4843463644784443</v>
      </c>
      <c r="Z4481">
        <v>1.1142134370629302</v>
      </c>
      <c r="AA4481">
        <v>7.9289623843664634</v>
      </c>
      <c r="AB4481">
        <v>3.5731140082281616</v>
      </c>
      <c r="AC4481">
        <v>10.999970006930006</v>
      </c>
      <c r="AD4481">
        <v>0</v>
      </c>
      <c r="AE4481">
        <v>41.368744794007839</v>
      </c>
    </row>
    <row r="4482" spans="1:31" x14ac:dyDescent="0.3">
      <c r="A4482">
        <v>2583576</v>
      </c>
      <c r="B4482">
        <v>1</v>
      </c>
      <c r="C4482" t="s">
        <v>80</v>
      </c>
      <c r="D4482" t="s">
        <v>111</v>
      </c>
      <c r="E4482" t="s">
        <v>166</v>
      </c>
      <c r="F4482" t="s">
        <v>12783</v>
      </c>
      <c r="G4482" t="s">
        <v>198</v>
      </c>
      <c r="H4482" t="s">
        <v>157</v>
      </c>
      <c r="I4482" t="s">
        <v>136</v>
      </c>
      <c r="J4482" t="s">
        <v>137</v>
      </c>
      <c r="K4482" t="s">
        <v>138</v>
      </c>
      <c r="L4482" t="s">
        <v>12784</v>
      </c>
      <c r="M4482" t="s">
        <v>12785</v>
      </c>
      <c r="N4482">
        <v>1.896666666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1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</row>
    <row r="4483" spans="1:31" x14ac:dyDescent="0.3">
      <c r="A4483">
        <v>2583530</v>
      </c>
      <c r="B4483">
        <v>1</v>
      </c>
      <c r="C4483" t="s">
        <v>80</v>
      </c>
      <c r="D4483" t="s">
        <v>107</v>
      </c>
      <c r="E4483" t="s">
        <v>184</v>
      </c>
      <c r="F4483" t="s">
        <v>12786</v>
      </c>
      <c r="G4483" t="s">
        <v>149</v>
      </c>
      <c r="H4483" t="s">
        <v>135</v>
      </c>
      <c r="I4483" t="s">
        <v>136</v>
      </c>
      <c r="J4483" t="s">
        <v>137</v>
      </c>
      <c r="K4483" t="s">
        <v>138</v>
      </c>
      <c r="L4483" t="s">
        <v>12787</v>
      </c>
      <c r="M4483" t="s">
        <v>12788</v>
      </c>
      <c r="N4483">
        <v>1.8558333330000001</v>
      </c>
      <c r="O4483">
        <v>0</v>
      </c>
      <c r="P4483">
        <v>229</v>
      </c>
      <c r="Q4483">
        <v>0</v>
      </c>
      <c r="R4483">
        <v>0</v>
      </c>
      <c r="S4483">
        <v>0</v>
      </c>
      <c r="T4483">
        <v>7</v>
      </c>
      <c r="U4483">
        <v>0</v>
      </c>
      <c r="V4483">
        <v>0</v>
      </c>
      <c r="W4483">
        <v>0</v>
      </c>
      <c r="X4483">
        <v>49.847148176003586</v>
      </c>
      <c r="Y4483">
        <v>0</v>
      </c>
      <c r="Z4483">
        <v>0</v>
      </c>
      <c r="AA4483">
        <v>0</v>
      </c>
      <c r="AB4483">
        <v>22.566287101004956</v>
      </c>
      <c r="AC4483">
        <v>0</v>
      </c>
      <c r="AD4483">
        <v>0</v>
      </c>
      <c r="AE4483">
        <v>72.413435277008546</v>
      </c>
    </row>
    <row r="4484" spans="1:31" x14ac:dyDescent="0.3">
      <c r="A4484">
        <v>2583825</v>
      </c>
      <c r="B4484">
        <v>1</v>
      </c>
      <c r="C4484" t="s">
        <v>81</v>
      </c>
      <c r="D4484" t="s">
        <v>123</v>
      </c>
      <c r="E4484" t="s">
        <v>147</v>
      </c>
      <c r="F4484" t="s">
        <v>1074</v>
      </c>
      <c r="G4484" t="s">
        <v>149</v>
      </c>
      <c r="H4484" t="s">
        <v>135</v>
      </c>
      <c r="I4484" t="s">
        <v>136</v>
      </c>
      <c r="J4484" t="s">
        <v>137</v>
      </c>
      <c r="K4484" t="s">
        <v>138</v>
      </c>
      <c r="L4484" t="s">
        <v>12789</v>
      </c>
      <c r="M4484" t="s">
        <v>12790</v>
      </c>
      <c r="N4484">
        <v>3.5138888879999999</v>
      </c>
      <c r="O4484">
        <v>0</v>
      </c>
      <c r="P4484">
        <v>9</v>
      </c>
      <c r="Q4484">
        <v>0</v>
      </c>
      <c r="R4484">
        <v>115</v>
      </c>
      <c r="S4484">
        <v>0</v>
      </c>
      <c r="T4484">
        <v>11</v>
      </c>
      <c r="U4484">
        <v>0</v>
      </c>
      <c r="V4484">
        <v>0</v>
      </c>
      <c r="W4484">
        <v>0</v>
      </c>
      <c r="X4484">
        <v>38.497096147262361</v>
      </c>
      <c r="Y4484">
        <v>0</v>
      </c>
      <c r="Z4484">
        <v>1085.3293686709526</v>
      </c>
      <c r="AA4484">
        <v>0</v>
      </c>
      <c r="AB4484">
        <v>40.625250684783971</v>
      </c>
      <c r="AC4484">
        <v>0</v>
      </c>
      <c r="AD4484">
        <v>0</v>
      </c>
      <c r="AE4484">
        <v>1164.4517155029989</v>
      </c>
    </row>
    <row r="4485" spans="1:31" x14ac:dyDescent="0.3">
      <c r="A4485">
        <v>2583633</v>
      </c>
      <c r="B4485">
        <v>1</v>
      </c>
      <c r="C4485" t="s">
        <v>80</v>
      </c>
      <c r="D4485" t="s">
        <v>97</v>
      </c>
      <c r="E4485" t="s">
        <v>155</v>
      </c>
      <c r="F4485" t="s">
        <v>12791</v>
      </c>
      <c r="G4485" t="s">
        <v>202</v>
      </c>
      <c r="H4485" t="s">
        <v>157</v>
      </c>
      <c r="I4485" t="s">
        <v>136</v>
      </c>
      <c r="J4485" t="s">
        <v>137</v>
      </c>
      <c r="K4485" t="s">
        <v>138</v>
      </c>
      <c r="L4485" t="s">
        <v>12792</v>
      </c>
      <c r="M4485" t="s">
        <v>12793</v>
      </c>
      <c r="N4485">
        <v>0.98666666599999997</v>
      </c>
      <c r="O4485">
        <v>0</v>
      </c>
      <c r="P4485">
        <v>137</v>
      </c>
      <c r="Q4485">
        <v>0</v>
      </c>
      <c r="R4485">
        <v>4</v>
      </c>
      <c r="S4485">
        <v>0</v>
      </c>
      <c r="T4485">
        <v>20</v>
      </c>
      <c r="U4485">
        <v>0</v>
      </c>
      <c r="V4485">
        <v>0</v>
      </c>
      <c r="W4485">
        <v>0</v>
      </c>
      <c r="X4485">
        <v>35.270682580669146</v>
      </c>
      <c r="Y4485">
        <v>0</v>
      </c>
      <c r="Z4485">
        <v>2.3661132876075803</v>
      </c>
      <c r="AA4485">
        <v>0</v>
      </c>
      <c r="AB4485">
        <v>20.111730636750593</v>
      </c>
      <c r="AC4485">
        <v>0</v>
      </c>
      <c r="AD4485">
        <v>0</v>
      </c>
      <c r="AE4485">
        <v>57.748526505027321</v>
      </c>
    </row>
    <row r="4486" spans="1:31" x14ac:dyDescent="0.3">
      <c r="A4486">
        <v>2583931</v>
      </c>
      <c r="B4486">
        <v>1</v>
      </c>
      <c r="C4486" t="s">
        <v>80</v>
      </c>
      <c r="D4486" t="s">
        <v>87</v>
      </c>
      <c r="E4486" t="s">
        <v>166</v>
      </c>
      <c r="F4486" t="s">
        <v>12794</v>
      </c>
      <c r="G4486" t="s">
        <v>181</v>
      </c>
      <c r="H4486" t="s">
        <v>157</v>
      </c>
      <c r="I4486" t="s">
        <v>136</v>
      </c>
      <c r="J4486" t="s">
        <v>137</v>
      </c>
      <c r="K4486" t="s">
        <v>138</v>
      </c>
      <c r="L4486" t="s">
        <v>12795</v>
      </c>
      <c r="M4486" t="s">
        <v>12796</v>
      </c>
      <c r="N4486">
        <v>2.340833333</v>
      </c>
      <c r="O4486">
        <v>0</v>
      </c>
      <c r="P4486">
        <v>3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1.4695506543843748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1.4695506543843748</v>
      </c>
    </row>
    <row r="4487" spans="1:31" x14ac:dyDescent="0.3">
      <c r="A4487">
        <v>2583868</v>
      </c>
      <c r="B4487">
        <v>1</v>
      </c>
      <c r="C4487" t="s">
        <v>80</v>
      </c>
      <c r="D4487" t="s">
        <v>105</v>
      </c>
      <c r="E4487" t="s">
        <v>184</v>
      </c>
      <c r="F4487" t="s">
        <v>2750</v>
      </c>
      <c r="G4487" t="s">
        <v>149</v>
      </c>
      <c r="H4487" t="s">
        <v>135</v>
      </c>
      <c r="I4487" t="s">
        <v>136</v>
      </c>
      <c r="J4487" t="s">
        <v>137</v>
      </c>
      <c r="K4487" t="s">
        <v>138</v>
      </c>
      <c r="L4487" t="s">
        <v>12797</v>
      </c>
      <c r="M4487" t="s">
        <v>12798</v>
      </c>
      <c r="N4487">
        <v>3.58</v>
      </c>
      <c r="O4487">
        <v>1</v>
      </c>
      <c r="P4487">
        <v>0</v>
      </c>
      <c r="Q4487">
        <v>7</v>
      </c>
      <c r="R4487">
        <v>0</v>
      </c>
      <c r="S4487">
        <v>5</v>
      </c>
      <c r="T4487">
        <v>0</v>
      </c>
      <c r="U4487">
        <v>1</v>
      </c>
      <c r="V4487">
        <v>0</v>
      </c>
      <c r="W4487">
        <v>2.3264087274801475</v>
      </c>
      <c r="X4487">
        <v>0</v>
      </c>
      <c r="Y4487">
        <v>66.438569103899042</v>
      </c>
      <c r="Z4487">
        <v>0</v>
      </c>
      <c r="AA4487">
        <v>105.0724705420235</v>
      </c>
      <c r="AB4487">
        <v>0</v>
      </c>
      <c r="AC4487">
        <v>90.947904692685299</v>
      </c>
      <c r="AD4487">
        <v>0</v>
      </c>
      <c r="AE4487">
        <v>264.78535306608796</v>
      </c>
    </row>
    <row r="4488" spans="1:31" x14ac:dyDescent="0.3">
      <c r="A4488">
        <v>2583321</v>
      </c>
      <c r="B4488">
        <v>1</v>
      </c>
      <c r="C4488" t="s">
        <v>80</v>
      </c>
      <c r="D4488" t="s">
        <v>82</v>
      </c>
      <c r="E4488" t="s">
        <v>171</v>
      </c>
      <c r="F4488" t="s">
        <v>12799</v>
      </c>
      <c r="G4488" t="s">
        <v>194</v>
      </c>
      <c r="H4488" t="s">
        <v>157</v>
      </c>
      <c r="I4488" t="s">
        <v>136</v>
      </c>
      <c r="J4488" t="s">
        <v>137</v>
      </c>
      <c r="K4488" t="s">
        <v>144</v>
      </c>
      <c r="L4488" t="s">
        <v>12800</v>
      </c>
      <c r="M4488" t="s">
        <v>12801</v>
      </c>
      <c r="N4488">
        <v>1.4244444439999999</v>
      </c>
      <c r="O4488">
        <v>0</v>
      </c>
      <c r="P4488">
        <v>24</v>
      </c>
      <c r="Q4488">
        <v>0</v>
      </c>
      <c r="R4488">
        <v>0</v>
      </c>
      <c r="S4488">
        <v>0</v>
      </c>
      <c r="T4488">
        <v>16</v>
      </c>
      <c r="U4488">
        <v>0</v>
      </c>
      <c r="V4488">
        <v>0</v>
      </c>
      <c r="W4488">
        <v>0</v>
      </c>
      <c r="X4488">
        <v>4.2765935748798753</v>
      </c>
      <c r="Y4488">
        <v>0</v>
      </c>
      <c r="Z4488">
        <v>0</v>
      </c>
      <c r="AA4488">
        <v>0</v>
      </c>
      <c r="AB4488">
        <v>67.373306668131349</v>
      </c>
      <c r="AC4488">
        <v>0</v>
      </c>
      <c r="AD4488">
        <v>0</v>
      </c>
      <c r="AE4488">
        <v>71.649900243011217</v>
      </c>
    </row>
    <row r="4489" spans="1:31" x14ac:dyDescent="0.3">
      <c r="A4489">
        <v>2583842</v>
      </c>
      <c r="B4489">
        <v>1</v>
      </c>
      <c r="C4489" t="s">
        <v>80</v>
      </c>
      <c r="D4489" t="s">
        <v>85</v>
      </c>
      <c r="E4489" t="s">
        <v>175</v>
      </c>
      <c r="F4489" t="s">
        <v>12802</v>
      </c>
      <c r="G4489" t="s">
        <v>213</v>
      </c>
      <c r="H4489" t="s">
        <v>157</v>
      </c>
      <c r="I4489" t="s">
        <v>136</v>
      </c>
      <c r="J4489" t="s">
        <v>137</v>
      </c>
      <c r="K4489" t="s">
        <v>138</v>
      </c>
      <c r="L4489" t="s">
        <v>12803</v>
      </c>
      <c r="M4489" t="s">
        <v>12804</v>
      </c>
      <c r="N4489">
        <v>2.727222222</v>
      </c>
      <c r="O4489">
        <v>0</v>
      </c>
      <c r="P4489">
        <v>41</v>
      </c>
      <c r="Q4489">
        <v>0</v>
      </c>
      <c r="R4489">
        <v>0</v>
      </c>
      <c r="S4489">
        <v>0</v>
      </c>
      <c r="T4489">
        <v>11</v>
      </c>
      <c r="U4489">
        <v>0</v>
      </c>
      <c r="V4489">
        <v>0</v>
      </c>
      <c r="W4489">
        <v>0</v>
      </c>
      <c r="X4489">
        <v>32.709613741911348</v>
      </c>
      <c r="Y4489">
        <v>0</v>
      </c>
      <c r="Z4489">
        <v>0</v>
      </c>
      <c r="AA4489">
        <v>0</v>
      </c>
      <c r="AB4489">
        <v>30.46995372251202</v>
      </c>
      <c r="AC4489">
        <v>0</v>
      </c>
      <c r="AD4489">
        <v>0</v>
      </c>
      <c r="AE4489">
        <v>63.179567464423371</v>
      </c>
    </row>
    <row r="4490" spans="1:31" x14ac:dyDescent="0.3">
      <c r="A4490">
        <v>2583301</v>
      </c>
      <c r="B4490">
        <v>1</v>
      </c>
      <c r="C4490" t="s">
        <v>80</v>
      </c>
      <c r="D4490" t="s">
        <v>97</v>
      </c>
      <c r="E4490" t="s">
        <v>184</v>
      </c>
      <c r="F4490" t="s">
        <v>8945</v>
      </c>
      <c r="G4490" t="s">
        <v>301</v>
      </c>
      <c r="H4490" t="s">
        <v>135</v>
      </c>
      <c r="I4490" t="s">
        <v>136</v>
      </c>
      <c r="J4490" t="s">
        <v>137</v>
      </c>
      <c r="K4490" t="s">
        <v>144</v>
      </c>
      <c r="L4490" t="s">
        <v>12805</v>
      </c>
      <c r="M4490" t="s">
        <v>12806</v>
      </c>
      <c r="N4490">
        <v>1.0180555549999999</v>
      </c>
      <c r="O4490">
        <v>5</v>
      </c>
      <c r="P4490">
        <v>1950</v>
      </c>
      <c r="Q4490">
        <v>3</v>
      </c>
      <c r="R4490">
        <v>257</v>
      </c>
      <c r="S4490">
        <v>13</v>
      </c>
      <c r="T4490">
        <v>282</v>
      </c>
      <c r="U4490">
        <v>0</v>
      </c>
      <c r="V4490">
        <v>0</v>
      </c>
      <c r="W4490">
        <v>211.46856511442479</v>
      </c>
      <c r="X4490">
        <v>544.73789947144314</v>
      </c>
      <c r="Y4490">
        <v>2.5003300703139</v>
      </c>
      <c r="Z4490">
        <v>109.05683399381542</v>
      </c>
      <c r="AA4490">
        <v>398.74085320855716</v>
      </c>
      <c r="AB4490">
        <v>254.99010053168919</v>
      </c>
      <c r="AC4490">
        <v>0</v>
      </c>
      <c r="AD4490">
        <v>0</v>
      </c>
      <c r="AE4490">
        <v>1521.4945823902435</v>
      </c>
    </row>
    <row r="4491" spans="1:31" x14ac:dyDescent="0.3">
      <c r="A4491">
        <v>2583364</v>
      </c>
      <c r="B4491">
        <v>1</v>
      </c>
      <c r="C4491" t="s">
        <v>80</v>
      </c>
      <c r="D4491" t="s">
        <v>104</v>
      </c>
      <c r="E4491" t="s">
        <v>141</v>
      </c>
      <c r="F4491" t="s">
        <v>12807</v>
      </c>
      <c r="G4491" t="s">
        <v>301</v>
      </c>
      <c r="H4491" t="s">
        <v>135</v>
      </c>
      <c r="I4491" t="s">
        <v>136</v>
      </c>
      <c r="J4491" t="s">
        <v>137</v>
      </c>
      <c r="K4491" t="s">
        <v>144</v>
      </c>
      <c r="L4491" t="s">
        <v>12808</v>
      </c>
      <c r="M4491" t="s">
        <v>12809</v>
      </c>
      <c r="N4491">
        <v>5.989166666</v>
      </c>
      <c r="O4491">
        <v>11</v>
      </c>
      <c r="P4491">
        <v>109</v>
      </c>
      <c r="Q4491">
        <v>12</v>
      </c>
      <c r="R4491">
        <v>19</v>
      </c>
      <c r="S4491">
        <v>15</v>
      </c>
      <c r="T4491">
        <v>28</v>
      </c>
      <c r="U4491">
        <v>1</v>
      </c>
      <c r="V4491">
        <v>0</v>
      </c>
      <c r="W4491">
        <v>12.432009443449013</v>
      </c>
      <c r="X4491">
        <v>190.12590765386869</v>
      </c>
      <c r="Y4491">
        <v>100.38213916831306</v>
      </c>
      <c r="Z4491">
        <v>50.236707197259591</v>
      </c>
      <c r="AA4491">
        <v>804.65364766611344</v>
      </c>
      <c r="AB4491">
        <v>130.55711891163006</v>
      </c>
      <c r="AC4491">
        <v>445.48958685812704</v>
      </c>
      <c r="AD4491">
        <v>0</v>
      </c>
      <c r="AE4491">
        <v>1733.877116898761</v>
      </c>
    </row>
    <row r="4492" spans="1:31" x14ac:dyDescent="0.3">
      <c r="A4492">
        <v>2583719</v>
      </c>
      <c r="B4492">
        <v>1</v>
      </c>
      <c r="C4492" t="s">
        <v>80</v>
      </c>
      <c r="D4492" t="s">
        <v>101</v>
      </c>
      <c r="E4492" t="s">
        <v>147</v>
      </c>
      <c r="F4492" t="s">
        <v>12810</v>
      </c>
      <c r="G4492" t="s">
        <v>1056</v>
      </c>
      <c r="H4492" t="s">
        <v>135</v>
      </c>
      <c r="I4492" t="s">
        <v>136</v>
      </c>
      <c r="J4492" t="s">
        <v>137</v>
      </c>
      <c r="K4492" t="s">
        <v>138</v>
      </c>
      <c r="L4492" t="s">
        <v>12793</v>
      </c>
      <c r="M4492" t="s">
        <v>12811</v>
      </c>
      <c r="N4492">
        <v>2.1486111110000001</v>
      </c>
      <c r="O4492">
        <v>16</v>
      </c>
      <c r="P4492">
        <v>38</v>
      </c>
      <c r="Q4492">
        <v>36</v>
      </c>
      <c r="R4492">
        <v>2</v>
      </c>
      <c r="S4492">
        <v>27</v>
      </c>
      <c r="T4492">
        <v>1</v>
      </c>
      <c r="U4492">
        <v>1</v>
      </c>
      <c r="V4492">
        <v>0</v>
      </c>
      <c r="W4492">
        <v>46.353108136145657</v>
      </c>
      <c r="X4492">
        <v>19.288776506519145</v>
      </c>
      <c r="Y4492">
        <v>969.73175768986994</v>
      </c>
      <c r="Z4492">
        <v>9.5649732154927953</v>
      </c>
      <c r="AA4492">
        <v>545.36549145886863</v>
      </c>
      <c r="AB4492">
        <v>5.0221464635716675</v>
      </c>
      <c r="AC4492">
        <v>233.01807547189296</v>
      </c>
      <c r="AD4492">
        <v>0</v>
      </c>
      <c r="AE4492">
        <v>1828.3443289423608</v>
      </c>
    </row>
    <row r="4493" spans="1:31" x14ac:dyDescent="0.3">
      <c r="A4493">
        <v>2583258</v>
      </c>
      <c r="B4493">
        <v>1</v>
      </c>
      <c r="C4493" t="s">
        <v>81</v>
      </c>
      <c r="D4493" t="s">
        <v>127</v>
      </c>
      <c r="E4493" t="s">
        <v>155</v>
      </c>
      <c r="F4493" t="s">
        <v>3007</v>
      </c>
      <c r="G4493" t="s">
        <v>3232</v>
      </c>
      <c r="H4493" t="s">
        <v>157</v>
      </c>
      <c r="I4493" t="s">
        <v>136</v>
      </c>
      <c r="J4493" t="s">
        <v>137</v>
      </c>
      <c r="K4493" t="s">
        <v>138</v>
      </c>
      <c r="L4493" t="s">
        <v>12812</v>
      </c>
      <c r="M4493" t="s">
        <v>12813</v>
      </c>
      <c r="N4493">
        <v>2.298888888</v>
      </c>
      <c r="O4493">
        <v>0</v>
      </c>
      <c r="P4493">
        <v>73</v>
      </c>
      <c r="Q4493">
        <v>0</v>
      </c>
      <c r="R4493">
        <v>18</v>
      </c>
      <c r="S4493">
        <v>0</v>
      </c>
      <c r="T4493">
        <v>19</v>
      </c>
      <c r="U4493">
        <v>0</v>
      </c>
      <c r="V4493">
        <v>0</v>
      </c>
      <c r="W4493">
        <v>0</v>
      </c>
      <c r="X4493">
        <v>29.744816017032488</v>
      </c>
      <c r="Y4493">
        <v>0</v>
      </c>
      <c r="Z4493">
        <v>30.948484989930616</v>
      </c>
      <c r="AA4493">
        <v>0</v>
      </c>
      <c r="AB4493">
        <v>20.989785925319019</v>
      </c>
      <c r="AC4493">
        <v>0</v>
      </c>
      <c r="AD4493">
        <v>0</v>
      </c>
      <c r="AE4493">
        <v>81.683086932282123</v>
      </c>
    </row>
    <row r="4494" spans="1:31" x14ac:dyDescent="0.3">
      <c r="A4494">
        <v>2583928</v>
      </c>
      <c r="B4494">
        <v>1</v>
      </c>
      <c r="C4494" t="s">
        <v>80</v>
      </c>
      <c r="D4494" t="s">
        <v>104</v>
      </c>
      <c r="E4494" t="s">
        <v>147</v>
      </c>
      <c r="F4494" t="s">
        <v>12814</v>
      </c>
      <c r="G4494" t="s">
        <v>134</v>
      </c>
      <c r="H4494" t="s">
        <v>135</v>
      </c>
      <c r="I4494" t="s">
        <v>136</v>
      </c>
      <c r="J4494" t="s">
        <v>137</v>
      </c>
      <c r="K4494" t="s">
        <v>138</v>
      </c>
      <c r="L4494" t="s">
        <v>12815</v>
      </c>
      <c r="M4494" t="s">
        <v>12816</v>
      </c>
      <c r="N4494">
        <v>0.49722222199999999</v>
      </c>
      <c r="O4494">
        <v>0</v>
      </c>
      <c r="P4494">
        <v>462</v>
      </c>
      <c r="Q4494">
        <v>4</v>
      </c>
      <c r="R4494">
        <v>13</v>
      </c>
      <c r="S4494">
        <v>4</v>
      </c>
      <c r="T4494">
        <v>106</v>
      </c>
      <c r="U4494">
        <v>2</v>
      </c>
      <c r="V4494">
        <v>0</v>
      </c>
      <c r="W4494">
        <v>0</v>
      </c>
      <c r="X4494">
        <v>65.984736333718743</v>
      </c>
      <c r="Y4494">
        <v>3.1016645283050002</v>
      </c>
      <c r="Z4494">
        <v>15.697567089064501</v>
      </c>
      <c r="AA4494">
        <v>53.098602724605051</v>
      </c>
      <c r="AB4494">
        <v>40.677206743104229</v>
      </c>
      <c r="AC4494">
        <v>57.253809514674984</v>
      </c>
      <c r="AD4494">
        <v>0</v>
      </c>
      <c r="AE4494">
        <v>235.81358693347249</v>
      </c>
    </row>
    <row r="4495" spans="1:31" x14ac:dyDescent="0.3">
      <c r="A4495">
        <v>2583264</v>
      </c>
      <c r="B4495">
        <v>1</v>
      </c>
      <c r="C4495" t="s">
        <v>80</v>
      </c>
      <c r="D4495" t="s">
        <v>102</v>
      </c>
      <c r="E4495" t="s">
        <v>184</v>
      </c>
      <c r="F4495" t="s">
        <v>12817</v>
      </c>
      <c r="G4495" t="s">
        <v>149</v>
      </c>
      <c r="H4495" t="s">
        <v>135</v>
      </c>
      <c r="I4495" t="s">
        <v>136</v>
      </c>
      <c r="J4495" t="s">
        <v>137</v>
      </c>
      <c r="K4495" t="s">
        <v>138</v>
      </c>
      <c r="L4495" t="s">
        <v>12818</v>
      </c>
      <c r="M4495" t="s">
        <v>12819</v>
      </c>
      <c r="N4495">
        <v>2.2252777770000001</v>
      </c>
      <c r="O4495">
        <v>0</v>
      </c>
      <c r="P4495">
        <v>347</v>
      </c>
      <c r="Q4495">
        <v>0</v>
      </c>
      <c r="R4495">
        <v>1</v>
      </c>
      <c r="S4495">
        <v>0</v>
      </c>
      <c r="T4495">
        <v>5</v>
      </c>
      <c r="U4495">
        <v>0</v>
      </c>
      <c r="V4495">
        <v>0</v>
      </c>
      <c r="W4495">
        <v>0</v>
      </c>
      <c r="X4495">
        <v>122.16102507052908</v>
      </c>
      <c r="Y4495">
        <v>0</v>
      </c>
      <c r="Z4495">
        <v>3.9730236560574452</v>
      </c>
      <c r="AA4495">
        <v>0</v>
      </c>
      <c r="AB4495">
        <v>8.5082128937300006</v>
      </c>
      <c r="AC4495">
        <v>0</v>
      </c>
      <c r="AD4495">
        <v>0</v>
      </c>
      <c r="AE4495">
        <v>134.64226162031653</v>
      </c>
    </row>
    <row r="4496" spans="1:31" x14ac:dyDescent="0.3">
      <c r="A4496">
        <v>2583450</v>
      </c>
      <c r="B4496">
        <v>1</v>
      </c>
      <c r="C4496" t="s">
        <v>80</v>
      </c>
      <c r="D4496" t="s">
        <v>106</v>
      </c>
      <c r="E4496" t="s">
        <v>147</v>
      </c>
      <c r="F4496" t="s">
        <v>12820</v>
      </c>
      <c r="G4496" t="s">
        <v>301</v>
      </c>
      <c r="H4496" t="s">
        <v>135</v>
      </c>
      <c r="I4496" t="s">
        <v>136</v>
      </c>
      <c r="J4496" t="s">
        <v>137</v>
      </c>
      <c r="K4496" t="s">
        <v>144</v>
      </c>
      <c r="L4496" t="s">
        <v>12821</v>
      </c>
      <c r="M4496" t="s">
        <v>12822</v>
      </c>
      <c r="N4496">
        <v>4.1719444440000002</v>
      </c>
      <c r="O4496">
        <v>0</v>
      </c>
      <c r="P4496">
        <v>500</v>
      </c>
      <c r="Q4496">
        <v>36</v>
      </c>
      <c r="R4496">
        <v>105</v>
      </c>
      <c r="S4496">
        <v>12</v>
      </c>
      <c r="T4496">
        <v>98</v>
      </c>
      <c r="U4496">
        <v>1</v>
      </c>
      <c r="V4496">
        <v>0</v>
      </c>
      <c r="W4496">
        <v>0</v>
      </c>
      <c r="X4496">
        <v>555.60004331884159</v>
      </c>
      <c r="Y4496">
        <v>1604.539970521789</v>
      </c>
      <c r="Z4496">
        <v>1428.1562751281892</v>
      </c>
      <c r="AA4496">
        <v>265.32235481922851</v>
      </c>
      <c r="AB4496">
        <v>504.07530384786941</v>
      </c>
      <c r="AC4496">
        <v>104.76464312667281</v>
      </c>
      <c r="AD4496">
        <v>0</v>
      </c>
      <c r="AE4496">
        <v>4462.4585907625906</v>
      </c>
    </row>
    <row r="4497" spans="1:31" x14ac:dyDescent="0.3">
      <c r="A4497">
        <v>2583573</v>
      </c>
      <c r="B4497">
        <v>1</v>
      </c>
      <c r="C4497" t="s">
        <v>80</v>
      </c>
      <c r="D4497" t="s">
        <v>94</v>
      </c>
      <c r="E4497" t="s">
        <v>155</v>
      </c>
      <c r="F4497" t="s">
        <v>3662</v>
      </c>
      <c r="G4497" t="s">
        <v>202</v>
      </c>
      <c r="H4497" t="s">
        <v>157</v>
      </c>
      <c r="I4497" t="s">
        <v>136</v>
      </c>
      <c r="J4497" t="s">
        <v>137</v>
      </c>
      <c r="K4497" t="s">
        <v>138</v>
      </c>
      <c r="L4497" t="s">
        <v>12823</v>
      </c>
      <c r="M4497" t="s">
        <v>12824</v>
      </c>
      <c r="N4497">
        <v>0.19500000000000001</v>
      </c>
      <c r="O4497">
        <v>0</v>
      </c>
      <c r="P4497">
        <v>419</v>
      </c>
      <c r="Q4497">
        <v>0</v>
      </c>
      <c r="R4497">
        <v>0</v>
      </c>
      <c r="S4497">
        <v>0</v>
      </c>
      <c r="T4497">
        <v>26</v>
      </c>
      <c r="U4497">
        <v>0</v>
      </c>
      <c r="V4497">
        <v>0</v>
      </c>
      <c r="W4497">
        <v>0</v>
      </c>
      <c r="X4497">
        <v>16.795872729519964</v>
      </c>
      <c r="Y4497">
        <v>0</v>
      </c>
      <c r="Z4497">
        <v>0</v>
      </c>
      <c r="AA4497">
        <v>0</v>
      </c>
      <c r="AB4497">
        <v>8.9416164764353052</v>
      </c>
      <c r="AC4497">
        <v>0</v>
      </c>
      <c r="AD4497">
        <v>0</v>
      </c>
      <c r="AE4497">
        <v>25.737489205955271</v>
      </c>
    </row>
    <row r="4498" spans="1:31" x14ac:dyDescent="0.3">
      <c r="A4498">
        <v>2583404</v>
      </c>
      <c r="B4498">
        <v>1</v>
      </c>
      <c r="C4498" t="s">
        <v>81</v>
      </c>
      <c r="D4498" t="s">
        <v>127</v>
      </c>
      <c r="E4498" t="s">
        <v>184</v>
      </c>
      <c r="F4498" t="s">
        <v>12825</v>
      </c>
      <c r="G4498" t="s">
        <v>149</v>
      </c>
      <c r="H4498" t="s">
        <v>135</v>
      </c>
      <c r="I4498" t="s">
        <v>136</v>
      </c>
      <c r="J4498" t="s">
        <v>137</v>
      </c>
      <c r="K4498" t="s">
        <v>138</v>
      </c>
      <c r="L4498" t="s">
        <v>12826</v>
      </c>
      <c r="M4498" t="s">
        <v>12827</v>
      </c>
      <c r="N4498">
        <v>4.2344444440000002</v>
      </c>
      <c r="O4498">
        <v>0</v>
      </c>
      <c r="P4498">
        <v>175</v>
      </c>
      <c r="Q4498">
        <v>27</v>
      </c>
      <c r="R4498">
        <v>29</v>
      </c>
      <c r="S4498">
        <v>1</v>
      </c>
      <c r="T4498">
        <v>15</v>
      </c>
      <c r="U4498">
        <v>0</v>
      </c>
      <c r="V4498">
        <v>0</v>
      </c>
      <c r="W4498">
        <v>0</v>
      </c>
      <c r="X4498">
        <v>131.77482503025709</v>
      </c>
      <c r="Y4498">
        <v>737.09478278111897</v>
      </c>
      <c r="Z4498">
        <v>125.66065672811298</v>
      </c>
      <c r="AA4498">
        <v>15.81827113796974</v>
      </c>
      <c r="AB4498">
        <v>31.383916993022073</v>
      </c>
      <c r="AC4498">
        <v>0</v>
      </c>
      <c r="AD4498">
        <v>0</v>
      </c>
      <c r="AE4498">
        <v>1041.7324526704808</v>
      </c>
    </row>
    <row r="4499" spans="1:31" x14ac:dyDescent="0.3">
      <c r="A4499">
        <v>2583550</v>
      </c>
      <c r="B4499">
        <v>1</v>
      </c>
      <c r="C4499" t="s">
        <v>80</v>
      </c>
      <c r="D4499" t="s">
        <v>98</v>
      </c>
      <c r="E4499" t="s">
        <v>166</v>
      </c>
      <c r="F4499" t="s">
        <v>12828</v>
      </c>
      <c r="G4499" t="s">
        <v>168</v>
      </c>
      <c r="H4499" t="s">
        <v>157</v>
      </c>
      <c r="I4499" t="s">
        <v>136</v>
      </c>
      <c r="J4499" t="s">
        <v>137</v>
      </c>
      <c r="K4499" t="s">
        <v>138</v>
      </c>
      <c r="L4499" t="s">
        <v>12829</v>
      </c>
      <c r="M4499" t="s">
        <v>12830</v>
      </c>
      <c r="N4499">
        <v>1.048333333</v>
      </c>
      <c r="O4499">
        <v>0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7.6096316230900005E-2</v>
      </c>
      <c r="AA4499">
        <v>0</v>
      </c>
      <c r="AB4499">
        <v>0</v>
      </c>
      <c r="AC4499">
        <v>0</v>
      </c>
      <c r="AD4499">
        <v>0</v>
      </c>
      <c r="AE4499">
        <v>7.6096316230900005E-2</v>
      </c>
    </row>
    <row r="4500" spans="1:31" x14ac:dyDescent="0.3">
      <c r="A4500">
        <v>2583742</v>
      </c>
      <c r="B4500">
        <v>1</v>
      </c>
      <c r="C4500" t="s">
        <v>81</v>
      </c>
      <c r="D4500" t="s">
        <v>118</v>
      </c>
      <c r="E4500" t="s">
        <v>184</v>
      </c>
      <c r="F4500" t="s">
        <v>12831</v>
      </c>
      <c r="G4500" t="s">
        <v>301</v>
      </c>
      <c r="H4500" t="s">
        <v>135</v>
      </c>
      <c r="I4500" t="s">
        <v>136</v>
      </c>
      <c r="J4500" t="s">
        <v>137</v>
      </c>
      <c r="K4500" t="s">
        <v>144</v>
      </c>
      <c r="L4500" t="s">
        <v>12832</v>
      </c>
      <c r="M4500" t="s">
        <v>12833</v>
      </c>
      <c r="N4500">
        <v>1.5872222220000001</v>
      </c>
      <c r="O4500">
        <v>0</v>
      </c>
      <c r="P4500">
        <v>0</v>
      </c>
      <c r="Q4500">
        <v>10</v>
      </c>
      <c r="R4500">
        <v>19</v>
      </c>
      <c r="S4500">
        <v>0</v>
      </c>
      <c r="T4500">
        <v>1</v>
      </c>
      <c r="U4500">
        <v>0</v>
      </c>
      <c r="V4500">
        <v>0</v>
      </c>
      <c r="W4500">
        <v>0</v>
      </c>
      <c r="X4500">
        <v>0</v>
      </c>
      <c r="Y4500">
        <v>77.245541411656063</v>
      </c>
      <c r="Z4500">
        <v>35.176799531830056</v>
      </c>
      <c r="AA4500">
        <v>0</v>
      </c>
      <c r="AB4500">
        <v>0.45848708879114175</v>
      </c>
      <c r="AC4500">
        <v>0</v>
      </c>
      <c r="AD4500">
        <v>0</v>
      </c>
      <c r="AE4500">
        <v>112.88082803227726</v>
      </c>
    </row>
    <row r="4501" spans="1:31" x14ac:dyDescent="0.3">
      <c r="A4501">
        <v>2583782</v>
      </c>
      <c r="B4501">
        <v>1</v>
      </c>
      <c r="C4501" t="s">
        <v>80</v>
      </c>
      <c r="D4501" t="s">
        <v>106</v>
      </c>
      <c r="E4501" t="s">
        <v>171</v>
      </c>
      <c r="F4501" t="s">
        <v>12834</v>
      </c>
      <c r="G4501" t="s">
        <v>311</v>
      </c>
      <c r="H4501" t="s">
        <v>157</v>
      </c>
      <c r="I4501" t="s">
        <v>136</v>
      </c>
      <c r="J4501" t="s">
        <v>3</v>
      </c>
      <c r="K4501" t="s">
        <v>138</v>
      </c>
      <c r="L4501" t="s">
        <v>12835</v>
      </c>
      <c r="M4501" t="s">
        <v>12836</v>
      </c>
      <c r="N4501">
        <v>2.383888888</v>
      </c>
      <c r="O4501">
        <v>0</v>
      </c>
      <c r="P4501">
        <v>7</v>
      </c>
      <c r="Q4501">
        <v>0</v>
      </c>
      <c r="R4501">
        <v>0</v>
      </c>
      <c r="S4501">
        <v>0</v>
      </c>
      <c r="T4501">
        <v>7</v>
      </c>
      <c r="U4501">
        <v>0</v>
      </c>
      <c r="V4501">
        <v>0</v>
      </c>
      <c r="W4501">
        <v>0</v>
      </c>
      <c r="X4501">
        <v>4.6708520238321212</v>
      </c>
      <c r="Y4501">
        <v>0</v>
      </c>
      <c r="Z4501">
        <v>0</v>
      </c>
      <c r="AA4501">
        <v>0</v>
      </c>
      <c r="AB4501">
        <v>7.4287750655832472</v>
      </c>
      <c r="AC4501">
        <v>0</v>
      </c>
      <c r="AD4501">
        <v>0</v>
      </c>
      <c r="AE4501">
        <v>12.099627089415367</v>
      </c>
    </row>
    <row r="4502" spans="1:31" x14ac:dyDescent="0.3">
      <c r="A4502">
        <v>2583341</v>
      </c>
      <c r="B4502">
        <v>1</v>
      </c>
      <c r="C4502" t="s">
        <v>80</v>
      </c>
      <c r="D4502" t="s">
        <v>98</v>
      </c>
      <c r="E4502" t="s">
        <v>166</v>
      </c>
      <c r="F4502" t="s">
        <v>12837</v>
      </c>
      <c r="G4502" t="s">
        <v>168</v>
      </c>
      <c r="H4502" t="s">
        <v>157</v>
      </c>
      <c r="I4502" t="s">
        <v>136</v>
      </c>
      <c r="J4502" t="s">
        <v>137</v>
      </c>
      <c r="K4502" t="s">
        <v>138</v>
      </c>
      <c r="L4502" t="s">
        <v>12838</v>
      </c>
      <c r="M4502" t="s">
        <v>12839</v>
      </c>
      <c r="N4502">
        <v>1.8830555550000001</v>
      </c>
      <c r="O4502">
        <v>0</v>
      </c>
      <c r="P4502">
        <v>2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2.2060798504078951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2.2060798504078951</v>
      </c>
    </row>
    <row r="4503" spans="1:31" x14ac:dyDescent="0.3">
      <c r="A4503">
        <v>2583324</v>
      </c>
      <c r="B4503">
        <v>1</v>
      </c>
      <c r="C4503" t="s">
        <v>81</v>
      </c>
      <c r="D4503" t="s">
        <v>112</v>
      </c>
      <c r="E4503" t="s">
        <v>166</v>
      </c>
      <c r="F4503" t="s">
        <v>12840</v>
      </c>
      <c r="G4503" t="s">
        <v>168</v>
      </c>
      <c r="H4503" t="s">
        <v>157</v>
      </c>
      <c r="I4503" t="s">
        <v>136</v>
      </c>
      <c r="J4503" t="s">
        <v>137</v>
      </c>
      <c r="K4503" t="s">
        <v>138</v>
      </c>
      <c r="L4503" t="s">
        <v>12841</v>
      </c>
      <c r="M4503" t="s">
        <v>12842</v>
      </c>
      <c r="N4503">
        <v>1.5075000000000001</v>
      </c>
      <c r="O4503">
        <v>0</v>
      </c>
      <c r="P4503">
        <v>1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0.23203680815774336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0.23203680815774336</v>
      </c>
    </row>
    <row r="4504" spans="1:31" x14ac:dyDescent="0.3">
      <c r="A4504">
        <v>2583347</v>
      </c>
      <c r="B4504">
        <v>1</v>
      </c>
      <c r="C4504" t="s">
        <v>80</v>
      </c>
      <c r="D4504" t="s">
        <v>87</v>
      </c>
      <c r="E4504" t="s">
        <v>155</v>
      </c>
      <c r="F4504" t="s">
        <v>12843</v>
      </c>
      <c r="G4504" t="s">
        <v>301</v>
      </c>
      <c r="H4504" t="s">
        <v>157</v>
      </c>
      <c r="I4504" t="s">
        <v>136</v>
      </c>
      <c r="J4504" t="s">
        <v>137</v>
      </c>
      <c r="K4504" t="s">
        <v>144</v>
      </c>
      <c r="L4504" t="s">
        <v>12844</v>
      </c>
      <c r="M4504" t="s">
        <v>12845</v>
      </c>
      <c r="N4504">
        <v>6.4572222220000004</v>
      </c>
      <c r="O4504">
        <v>0</v>
      </c>
      <c r="P4504">
        <v>390</v>
      </c>
      <c r="Q4504">
        <v>0</v>
      </c>
      <c r="R4504">
        <v>0</v>
      </c>
      <c r="S4504">
        <v>0</v>
      </c>
      <c r="T4504">
        <v>42</v>
      </c>
      <c r="U4504">
        <v>0</v>
      </c>
      <c r="V4504">
        <v>0</v>
      </c>
      <c r="W4504">
        <v>0</v>
      </c>
      <c r="X4504">
        <v>662.01110161898157</v>
      </c>
      <c r="Y4504">
        <v>0</v>
      </c>
      <c r="Z4504">
        <v>0</v>
      </c>
      <c r="AA4504">
        <v>0</v>
      </c>
      <c r="AB4504">
        <v>318.69838177343416</v>
      </c>
      <c r="AC4504">
        <v>0</v>
      </c>
      <c r="AD4504">
        <v>0</v>
      </c>
      <c r="AE4504">
        <v>980.70948339241568</v>
      </c>
    </row>
    <row r="4505" spans="1:31" x14ac:dyDescent="0.3">
      <c r="A4505">
        <v>2583865</v>
      </c>
      <c r="B4505">
        <v>1</v>
      </c>
      <c r="C4505" t="s">
        <v>80</v>
      </c>
      <c r="D4505" t="s">
        <v>89</v>
      </c>
      <c r="E4505" t="s">
        <v>171</v>
      </c>
      <c r="F4505" t="s">
        <v>12846</v>
      </c>
      <c r="G4505" t="s">
        <v>311</v>
      </c>
      <c r="H4505" t="s">
        <v>157</v>
      </c>
      <c r="I4505" t="s">
        <v>136</v>
      </c>
      <c r="J4505" t="s">
        <v>3</v>
      </c>
      <c r="K4505" t="s">
        <v>138</v>
      </c>
      <c r="L4505" t="s">
        <v>12847</v>
      </c>
      <c r="M4505" t="s">
        <v>12848</v>
      </c>
      <c r="N4505">
        <v>3.5330555549999998</v>
      </c>
      <c r="O4505">
        <v>0</v>
      </c>
      <c r="P4505">
        <v>51</v>
      </c>
      <c r="Q4505">
        <v>0</v>
      </c>
      <c r="R4505">
        <v>7</v>
      </c>
      <c r="S4505">
        <v>0</v>
      </c>
      <c r="T4505">
        <v>9</v>
      </c>
      <c r="U4505">
        <v>0</v>
      </c>
      <c r="V4505">
        <v>0</v>
      </c>
      <c r="W4505">
        <v>0</v>
      </c>
      <c r="X4505">
        <v>35.363961032976619</v>
      </c>
      <c r="Y4505">
        <v>0</v>
      </c>
      <c r="Z4505">
        <v>14.222409206335</v>
      </c>
      <c r="AA4505">
        <v>0</v>
      </c>
      <c r="AB4505">
        <v>16.071907912757986</v>
      </c>
      <c r="AC4505">
        <v>0</v>
      </c>
      <c r="AD4505">
        <v>0</v>
      </c>
      <c r="AE4505">
        <v>65.658278152069613</v>
      </c>
    </row>
    <row r="4506" spans="1:31" x14ac:dyDescent="0.3">
      <c r="A4506">
        <v>2583553</v>
      </c>
      <c r="B4506">
        <v>1</v>
      </c>
      <c r="C4506" t="s">
        <v>80</v>
      </c>
      <c r="D4506" t="s">
        <v>100</v>
      </c>
      <c r="E4506" t="s">
        <v>171</v>
      </c>
      <c r="F4506" t="s">
        <v>12849</v>
      </c>
      <c r="G4506" t="s">
        <v>3232</v>
      </c>
      <c r="H4506" t="s">
        <v>157</v>
      </c>
      <c r="I4506" t="s">
        <v>136</v>
      </c>
      <c r="J4506" t="s">
        <v>137</v>
      </c>
      <c r="K4506" t="s">
        <v>138</v>
      </c>
      <c r="L4506" t="s">
        <v>12850</v>
      </c>
      <c r="M4506" t="s">
        <v>12851</v>
      </c>
      <c r="N4506">
        <v>2.0022222219999999</v>
      </c>
      <c r="O4506">
        <v>0</v>
      </c>
      <c r="P4506">
        <v>1</v>
      </c>
      <c r="Q4506">
        <v>0</v>
      </c>
      <c r="R4506">
        <v>1</v>
      </c>
      <c r="S4506">
        <v>0</v>
      </c>
      <c r="T4506">
        <v>1</v>
      </c>
      <c r="U4506">
        <v>0</v>
      </c>
      <c r="V4506">
        <v>0</v>
      </c>
      <c r="W4506">
        <v>0</v>
      </c>
      <c r="X4506">
        <v>0.64771091268825665</v>
      </c>
      <c r="Y4506">
        <v>0</v>
      </c>
      <c r="Z4506">
        <v>1.6551156693860802</v>
      </c>
      <c r="AA4506">
        <v>0</v>
      </c>
      <c r="AB4506">
        <v>3.2568923589581904</v>
      </c>
      <c r="AC4506">
        <v>0</v>
      </c>
      <c r="AD4506">
        <v>0</v>
      </c>
      <c r="AE4506">
        <v>5.5597189410325267</v>
      </c>
    </row>
    <row r="4507" spans="1:31" x14ac:dyDescent="0.3">
      <c r="A4507">
        <v>2583802</v>
      </c>
      <c r="B4507">
        <v>1</v>
      </c>
      <c r="C4507" t="s">
        <v>80</v>
      </c>
      <c r="D4507" t="s">
        <v>102</v>
      </c>
      <c r="E4507" t="s">
        <v>171</v>
      </c>
      <c r="F4507" t="s">
        <v>12852</v>
      </c>
      <c r="G4507" t="s">
        <v>202</v>
      </c>
      <c r="H4507" t="s">
        <v>157</v>
      </c>
      <c r="I4507" t="s">
        <v>136</v>
      </c>
      <c r="J4507" t="s">
        <v>137</v>
      </c>
      <c r="K4507" t="s">
        <v>138</v>
      </c>
      <c r="L4507" t="s">
        <v>12853</v>
      </c>
      <c r="M4507" t="s">
        <v>12854</v>
      </c>
      <c r="N4507">
        <v>0.227222222</v>
      </c>
      <c r="O4507">
        <v>0</v>
      </c>
      <c r="P4507">
        <v>32</v>
      </c>
      <c r="Q4507">
        <v>0</v>
      </c>
      <c r="R4507">
        <v>2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1.9693776979517295</v>
      </c>
      <c r="Y4507">
        <v>0</v>
      </c>
      <c r="Z4507">
        <v>0.65085086290880012</v>
      </c>
      <c r="AA4507">
        <v>0</v>
      </c>
      <c r="AB4507">
        <v>0</v>
      </c>
      <c r="AC4507">
        <v>0</v>
      </c>
      <c r="AD4507">
        <v>0</v>
      </c>
      <c r="AE4507">
        <v>2.6202285608605296</v>
      </c>
    </row>
    <row r="4508" spans="1:31" x14ac:dyDescent="0.3">
      <c r="A4508">
        <v>2583510</v>
      </c>
      <c r="B4508">
        <v>1</v>
      </c>
      <c r="C4508" t="s">
        <v>80</v>
      </c>
      <c r="D4508" t="s">
        <v>100</v>
      </c>
      <c r="E4508" t="s">
        <v>171</v>
      </c>
      <c r="F4508" t="s">
        <v>12855</v>
      </c>
      <c r="G4508" t="s">
        <v>190</v>
      </c>
      <c r="H4508" t="s">
        <v>157</v>
      </c>
      <c r="I4508" t="s">
        <v>136</v>
      </c>
      <c r="J4508" t="s">
        <v>137</v>
      </c>
      <c r="K4508" t="s">
        <v>138</v>
      </c>
      <c r="L4508" t="s">
        <v>12856</v>
      </c>
      <c r="M4508" t="s">
        <v>12857</v>
      </c>
      <c r="N4508">
        <v>1.250277777</v>
      </c>
      <c r="O4508">
        <v>0</v>
      </c>
      <c r="P4508">
        <v>44</v>
      </c>
      <c r="Q4508">
        <v>0</v>
      </c>
      <c r="R4508">
        <v>6</v>
      </c>
      <c r="S4508">
        <v>0</v>
      </c>
      <c r="T4508">
        <v>2</v>
      </c>
      <c r="U4508">
        <v>0</v>
      </c>
      <c r="V4508">
        <v>0</v>
      </c>
      <c r="W4508">
        <v>0</v>
      </c>
      <c r="X4508">
        <v>21.132835010702301</v>
      </c>
      <c r="Y4508">
        <v>0</v>
      </c>
      <c r="Z4508">
        <v>3.7498154717494843</v>
      </c>
      <c r="AA4508">
        <v>0</v>
      </c>
      <c r="AB4508">
        <v>10.743428991934248</v>
      </c>
      <c r="AC4508">
        <v>0</v>
      </c>
      <c r="AD4508">
        <v>0</v>
      </c>
      <c r="AE4508">
        <v>35.626079474386032</v>
      </c>
    </row>
    <row r="4509" spans="1:31" x14ac:dyDescent="0.3">
      <c r="A4509">
        <v>2583467</v>
      </c>
      <c r="B4509">
        <v>1</v>
      </c>
      <c r="C4509" t="s">
        <v>80</v>
      </c>
      <c r="D4509" t="s">
        <v>84</v>
      </c>
      <c r="E4509" t="s">
        <v>155</v>
      </c>
      <c r="F4509" t="s">
        <v>12858</v>
      </c>
      <c r="G4509" t="s">
        <v>301</v>
      </c>
      <c r="H4509" t="s">
        <v>157</v>
      </c>
      <c r="I4509" t="s">
        <v>136</v>
      </c>
      <c r="J4509" t="s">
        <v>137</v>
      </c>
      <c r="K4509" t="s">
        <v>144</v>
      </c>
      <c r="L4509" t="s">
        <v>12859</v>
      </c>
      <c r="M4509" t="s">
        <v>12860</v>
      </c>
      <c r="N4509">
        <v>3.594166666</v>
      </c>
      <c r="O4509">
        <v>0</v>
      </c>
      <c r="P4509">
        <v>175</v>
      </c>
      <c r="Q4509">
        <v>0</v>
      </c>
      <c r="R4509">
        <v>0</v>
      </c>
      <c r="S4509">
        <v>0</v>
      </c>
      <c r="T4509">
        <v>18</v>
      </c>
      <c r="U4509">
        <v>0</v>
      </c>
      <c r="V4509">
        <v>0</v>
      </c>
      <c r="W4509">
        <v>0</v>
      </c>
      <c r="X4509">
        <v>182.6359969950953</v>
      </c>
      <c r="Y4509">
        <v>0</v>
      </c>
      <c r="Z4509">
        <v>0</v>
      </c>
      <c r="AA4509">
        <v>0</v>
      </c>
      <c r="AB4509">
        <v>191.16826591544654</v>
      </c>
      <c r="AC4509">
        <v>0</v>
      </c>
      <c r="AD4509">
        <v>0</v>
      </c>
      <c r="AE4509">
        <v>373.80426291054187</v>
      </c>
    </row>
    <row r="4510" spans="1:31" x14ac:dyDescent="0.3">
      <c r="A4510">
        <v>2583908</v>
      </c>
      <c r="B4510">
        <v>1</v>
      </c>
      <c r="C4510" t="s">
        <v>80</v>
      </c>
      <c r="D4510" t="s">
        <v>89</v>
      </c>
      <c r="E4510" t="s">
        <v>175</v>
      </c>
      <c r="F4510" t="s">
        <v>12861</v>
      </c>
      <c r="G4510" t="s">
        <v>177</v>
      </c>
      <c r="H4510" t="s">
        <v>157</v>
      </c>
      <c r="I4510" t="s">
        <v>136</v>
      </c>
      <c r="J4510" t="s">
        <v>137</v>
      </c>
      <c r="K4510" t="s">
        <v>138</v>
      </c>
      <c r="L4510" t="s">
        <v>12862</v>
      </c>
      <c r="M4510" t="s">
        <v>12863</v>
      </c>
      <c r="N4510">
        <v>3.2297222219999999</v>
      </c>
      <c r="O4510">
        <v>0</v>
      </c>
      <c r="P4510">
        <v>15</v>
      </c>
      <c r="Q4510">
        <v>0</v>
      </c>
      <c r="R4510">
        <v>0</v>
      </c>
      <c r="S4510">
        <v>0</v>
      </c>
      <c r="T4510">
        <v>2</v>
      </c>
      <c r="U4510">
        <v>0</v>
      </c>
      <c r="V4510">
        <v>0</v>
      </c>
      <c r="W4510">
        <v>0</v>
      </c>
      <c r="X4510">
        <v>12.392519184459561</v>
      </c>
      <c r="Y4510">
        <v>0</v>
      </c>
      <c r="Z4510">
        <v>0</v>
      </c>
      <c r="AA4510">
        <v>0</v>
      </c>
      <c r="AB4510">
        <v>0.68467751829751999</v>
      </c>
      <c r="AC4510">
        <v>0</v>
      </c>
      <c r="AD4510">
        <v>0</v>
      </c>
      <c r="AE4510">
        <v>13.07719670275708</v>
      </c>
    </row>
    <row r="4511" spans="1:31" x14ac:dyDescent="0.3">
      <c r="A4511">
        <v>2583218</v>
      </c>
      <c r="B4511">
        <v>1</v>
      </c>
      <c r="C4511" t="s">
        <v>81</v>
      </c>
      <c r="D4511" t="s">
        <v>122</v>
      </c>
      <c r="E4511" t="s">
        <v>141</v>
      </c>
      <c r="F4511" t="s">
        <v>12864</v>
      </c>
      <c r="G4511" t="s">
        <v>134</v>
      </c>
      <c r="H4511" t="s">
        <v>135</v>
      </c>
      <c r="I4511" t="s">
        <v>136</v>
      </c>
      <c r="J4511" t="s">
        <v>137</v>
      </c>
      <c r="K4511" t="s">
        <v>138</v>
      </c>
      <c r="L4511" t="s">
        <v>12865</v>
      </c>
      <c r="M4511" t="s">
        <v>12866</v>
      </c>
      <c r="N4511">
        <v>1.3516666660000001</v>
      </c>
      <c r="O4511">
        <v>1</v>
      </c>
      <c r="P4511">
        <v>20145</v>
      </c>
      <c r="Q4511">
        <v>0</v>
      </c>
      <c r="R4511">
        <v>22</v>
      </c>
      <c r="S4511">
        <v>10</v>
      </c>
      <c r="T4511">
        <v>1344</v>
      </c>
      <c r="U4511">
        <v>0</v>
      </c>
      <c r="V4511">
        <v>2</v>
      </c>
      <c r="W4511">
        <v>0.20601854112000001</v>
      </c>
      <c r="X4511">
        <v>4440.9155205460893</v>
      </c>
      <c r="Y4511">
        <v>0</v>
      </c>
      <c r="Z4511">
        <v>9.8062182352758249</v>
      </c>
      <c r="AA4511">
        <v>76.147255905073493</v>
      </c>
      <c r="AB4511">
        <v>1009.6848548016108</v>
      </c>
      <c r="AC4511">
        <v>0</v>
      </c>
      <c r="AD4511">
        <v>16.411761049529503</v>
      </c>
      <c r="AE4511">
        <v>5553.171629078699</v>
      </c>
    </row>
    <row r="4512" spans="1:31" x14ac:dyDescent="0.3">
      <c r="A4512">
        <v>2583453</v>
      </c>
      <c r="B4512">
        <v>1</v>
      </c>
      <c r="C4512" t="s">
        <v>80</v>
      </c>
      <c r="D4512" t="s">
        <v>82</v>
      </c>
      <c r="E4512" t="s">
        <v>166</v>
      </c>
      <c r="F4512" t="s">
        <v>12867</v>
      </c>
      <c r="G4512" t="s">
        <v>311</v>
      </c>
      <c r="H4512" t="s">
        <v>157</v>
      </c>
      <c r="I4512" t="s">
        <v>136</v>
      </c>
      <c r="J4512" t="s">
        <v>3</v>
      </c>
      <c r="K4512" t="s">
        <v>138</v>
      </c>
      <c r="L4512" t="s">
        <v>12868</v>
      </c>
      <c r="M4512" t="s">
        <v>12869</v>
      </c>
      <c r="N4512">
        <v>7.545833333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2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28.3422655020325</v>
      </c>
      <c r="AC4512">
        <v>0</v>
      </c>
      <c r="AD4512">
        <v>0</v>
      </c>
      <c r="AE4512">
        <v>28.3422655020325</v>
      </c>
    </row>
    <row r="4513" spans="1:31" x14ac:dyDescent="0.3">
      <c r="A4513">
        <v>2583522</v>
      </c>
      <c r="B4513">
        <v>1</v>
      </c>
      <c r="C4513" t="s">
        <v>80</v>
      </c>
      <c r="D4513" t="s">
        <v>83</v>
      </c>
      <c r="E4513" t="s">
        <v>171</v>
      </c>
      <c r="F4513" t="s">
        <v>12870</v>
      </c>
      <c r="G4513" t="s">
        <v>301</v>
      </c>
      <c r="H4513" t="s">
        <v>157</v>
      </c>
      <c r="I4513" t="s">
        <v>136</v>
      </c>
      <c r="J4513" t="s">
        <v>137</v>
      </c>
      <c r="K4513" t="s">
        <v>144</v>
      </c>
      <c r="L4513" t="s">
        <v>12871</v>
      </c>
      <c r="M4513" t="s">
        <v>12872</v>
      </c>
      <c r="N4513">
        <v>8.0166666660000008</v>
      </c>
      <c r="O4513">
        <v>0</v>
      </c>
      <c r="P4513">
        <v>43</v>
      </c>
      <c r="Q4513">
        <v>0</v>
      </c>
      <c r="R4513">
        <v>0</v>
      </c>
      <c r="S4513">
        <v>0</v>
      </c>
      <c r="T4513">
        <v>9</v>
      </c>
      <c r="U4513">
        <v>0</v>
      </c>
      <c r="V4513">
        <v>0</v>
      </c>
      <c r="W4513">
        <v>0</v>
      </c>
      <c r="X4513">
        <v>87.498819031817575</v>
      </c>
      <c r="Y4513">
        <v>0</v>
      </c>
      <c r="Z4513">
        <v>0</v>
      </c>
      <c r="AA4513">
        <v>0</v>
      </c>
      <c r="AB4513">
        <v>158.64289261373872</v>
      </c>
      <c r="AC4513">
        <v>0</v>
      </c>
      <c r="AD4513">
        <v>0</v>
      </c>
      <c r="AE4513">
        <v>246.14171164555631</v>
      </c>
    </row>
    <row r="4514" spans="1:31" x14ac:dyDescent="0.3">
      <c r="A4514">
        <v>2583499</v>
      </c>
      <c r="B4514">
        <v>1</v>
      </c>
      <c r="C4514" t="s">
        <v>80</v>
      </c>
      <c r="D4514" t="s">
        <v>105</v>
      </c>
      <c r="E4514" t="s">
        <v>184</v>
      </c>
      <c r="F4514" t="s">
        <v>12873</v>
      </c>
      <c r="G4514" t="s">
        <v>301</v>
      </c>
      <c r="H4514" t="s">
        <v>135</v>
      </c>
      <c r="I4514" t="s">
        <v>136</v>
      </c>
      <c r="J4514" t="s">
        <v>137</v>
      </c>
      <c r="K4514" t="s">
        <v>144</v>
      </c>
      <c r="L4514" t="s">
        <v>12874</v>
      </c>
      <c r="M4514" t="s">
        <v>12875</v>
      </c>
      <c r="N4514">
        <v>6.648055555</v>
      </c>
      <c r="O4514">
        <v>0</v>
      </c>
      <c r="P4514">
        <v>1175</v>
      </c>
      <c r="Q4514">
        <v>0</v>
      </c>
      <c r="R4514">
        <v>0</v>
      </c>
      <c r="S4514">
        <v>0</v>
      </c>
      <c r="T4514">
        <v>48</v>
      </c>
      <c r="U4514">
        <v>0</v>
      </c>
      <c r="V4514">
        <v>0</v>
      </c>
      <c r="W4514">
        <v>0</v>
      </c>
      <c r="X4514">
        <v>2158.3361528092705</v>
      </c>
      <c r="Y4514">
        <v>0</v>
      </c>
      <c r="Z4514">
        <v>0</v>
      </c>
      <c r="AA4514">
        <v>0</v>
      </c>
      <c r="AB4514">
        <v>658.04795891795504</v>
      </c>
      <c r="AC4514">
        <v>0</v>
      </c>
      <c r="AD4514">
        <v>0</v>
      </c>
      <c r="AE4514">
        <v>2816.3841117272254</v>
      </c>
    </row>
    <row r="4515" spans="1:31" x14ac:dyDescent="0.3">
      <c r="A4515">
        <v>2583330</v>
      </c>
      <c r="B4515">
        <v>1</v>
      </c>
      <c r="C4515" t="s">
        <v>80</v>
      </c>
      <c r="D4515" t="s">
        <v>84</v>
      </c>
      <c r="E4515" t="s">
        <v>184</v>
      </c>
      <c r="F4515" t="s">
        <v>12876</v>
      </c>
      <c r="G4515" t="s">
        <v>301</v>
      </c>
      <c r="H4515" t="s">
        <v>135</v>
      </c>
      <c r="I4515" t="s">
        <v>136</v>
      </c>
      <c r="J4515" t="s">
        <v>137</v>
      </c>
      <c r="K4515" t="s">
        <v>144</v>
      </c>
      <c r="L4515" t="s">
        <v>12877</v>
      </c>
      <c r="M4515" t="s">
        <v>12878</v>
      </c>
      <c r="N4515">
        <v>8.2758333329999996</v>
      </c>
      <c r="O4515">
        <v>0</v>
      </c>
      <c r="P4515">
        <v>2996</v>
      </c>
      <c r="Q4515">
        <v>0</v>
      </c>
      <c r="R4515">
        <v>0</v>
      </c>
      <c r="S4515">
        <v>0</v>
      </c>
      <c r="T4515">
        <v>244</v>
      </c>
      <c r="U4515">
        <v>0</v>
      </c>
      <c r="V4515">
        <v>1</v>
      </c>
      <c r="W4515">
        <v>0</v>
      </c>
      <c r="X4515">
        <v>6237.160246772467</v>
      </c>
      <c r="Y4515">
        <v>0</v>
      </c>
      <c r="Z4515">
        <v>0</v>
      </c>
      <c r="AA4515">
        <v>0</v>
      </c>
      <c r="AB4515">
        <v>3362.2824659501757</v>
      </c>
      <c r="AC4515">
        <v>0</v>
      </c>
      <c r="AD4515">
        <v>27.297442365992659</v>
      </c>
      <c r="AE4515">
        <v>9626.7401550886352</v>
      </c>
    </row>
    <row r="4516" spans="1:31" x14ac:dyDescent="0.3">
      <c r="A4516">
        <v>2583353</v>
      </c>
      <c r="B4516">
        <v>1</v>
      </c>
      <c r="C4516" t="s">
        <v>81</v>
      </c>
      <c r="D4516" t="s">
        <v>120</v>
      </c>
      <c r="E4516" t="s">
        <v>147</v>
      </c>
      <c r="F4516" t="s">
        <v>5055</v>
      </c>
      <c r="G4516" t="s">
        <v>301</v>
      </c>
      <c r="H4516" t="s">
        <v>135</v>
      </c>
      <c r="I4516" t="s">
        <v>136</v>
      </c>
      <c r="J4516" t="s">
        <v>137</v>
      </c>
      <c r="K4516" t="s">
        <v>144</v>
      </c>
      <c r="L4516" t="s">
        <v>12879</v>
      </c>
      <c r="M4516" t="s">
        <v>12880</v>
      </c>
      <c r="N4516">
        <v>6.0927777770000002</v>
      </c>
      <c r="O4516">
        <v>2</v>
      </c>
      <c r="P4516">
        <v>93</v>
      </c>
      <c r="Q4516">
        <v>55</v>
      </c>
      <c r="R4516">
        <v>1</v>
      </c>
      <c r="S4516">
        <v>10</v>
      </c>
      <c r="T4516">
        <v>7</v>
      </c>
      <c r="U4516">
        <v>0</v>
      </c>
      <c r="V4516">
        <v>0</v>
      </c>
      <c r="W4516">
        <v>2.5755476467199996</v>
      </c>
      <c r="X4516">
        <v>181.33734223385929</v>
      </c>
      <c r="Y4516">
        <v>1302.5450412860721</v>
      </c>
      <c r="Z4516">
        <v>1.8079897043909998E-2</v>
      </c>
      <c r="AA4516">
        <v>246.25205214839269</v>
      </c>
      <c r="AB4516">
        <v>44.097503364619612</v>
      </c>
      <c r="AC4516">
        <v>0</v>
      </c>
      <c r="AD4516">
        <v>0</v>
      </c>
      <c r="AE4516">
        <v>1776.8255665767076</v>
      </c>
    </row>
    <row r="4517" spans="1:31" x14ac:dyDescent="0.3">
      <c r="A4517">
        <v>2583476</v>
      </c>
      <c r="B4517">
        <v>1</v>
      </c>
      <c r="C4517" t="s">
        <v>81</v>
      </c>
      <c r="D4517" t="s">
        <v>123</v>
      </c>
      <c r="E4517" t="s">
        <v>147</v>
      </c>
      <c r="F4517" t="s">
        <v>12881</v>
      </c>
      <c r="G4517" t="s">
        <v>194</v>
      </c>
      <c r="H4517" t="s">
        <v>135</v>
      </c>
      <c r="I4517" t="s">
        <v>136</v>
      </c>
      <c r="J4517" t="s">
        <v>137</v>
      </c>
      <c r="K4517" t="s">
        <v>144</v>
      </c>
      <c r="L4517" t="s">
        <v>12882</v>
      </c>
      <c r="M4517" t="s">
        <v>12883</v>
      </c>
      <c r="N4517">
        <v>5.7136111109999996</v>
      </c>
      <c r="O4517">
        <v>1</v>
      </c>
      <c r="P4517">
        <v>756</v>
      </c>
      <c r="Q4517">
        <v>6</v>
      </c>
      <c r="R4517">
        <v>35</v>
      </c>
      <c r="S4517">
        <v>3</v>
      </c>
      <c r="T4517">
        <v>51</v>
      </c>
      <c r="U4517">
        <v>0</v>
      </c>
      <c r="V4517">
        <v>0</v>
      </c>
      <c r="W4517">
        <v>1.2157038066399999</v>
      </c>
      <c r="X4517">
        <v>576.2789302901532</v>
      </c>
      <c r="Y4517">
        <v>34.380568175928929</v>
      </c>
      <c r="Z4517">
        <v>33.735280614392906</v>
      </c>
      <c r="AA4517">
        <v>108.18283161434515</v>
      </c>
      <c r="AB4517">
        <v>150.94331552989439</v>
      </c>
      <c r="AC4517">
        <v>0</v>
      </c>
      <c r="AD4517">
        <v>0</v>
      </c>
      <c r="AE4517">
        <v>904.73663003135448</v>
      </c>
    </row>
    <row r="4518" spans="1:31" x14ac:dyDescent="0.3">
      <c r="A4518">
        <v>2583791</v>
      </c>
      <c r="B4518">
        <v>1</v>
      </c>
      <c r="C4518" t="s">
        <v>80</v>
      </c>
      <c r="D4518" t="s">
        <v>103</v>
      </c>
      <c r="E4518" t="s">
        <v>171</v>
      </c>
      <c r="F4518" t="s">
        <v>12457</v>
      </c>
      <c r="G4518" t="s">
        <v>177</v>
      </c>
      <c r="H4518" t="s">
        <v>157</v>
      </c>
      <c r="I4518" t="s">
        <v>136</v>
      </c>
      <c r="J4518" t="s">
        <v>137</v>
      </c>
      <c r="K4518" t="s">
        <v>138</v>
      </c>
      <c r="L4518" t="s">
        <v>12884</v>
      </c>
      <c r="M4518" t="s">
        <v>12885</v>
      </c>
      <c r="N4518">
        <v>18.09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21</v>
      </c>
      <c r="U4518">
        <v>0</v>
      </c>
      <c r="V4518">
        <v>3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508.92372761857507</v>
      </c>
      <c r="AC4518">
        <v>0</v>
      </c>
      <c r="AD4518">
        <v>2884.0687816142531</v>
      </c>
      <c r="AE4518">
        <v>3392.9925092328281</v>
      </c>
    </row>
    <row r="4519" spans="1:31" x14ac:dyDescent="0.3">
      <c r="A4519">
        <v>2583436</v>
      </c>
      <c r="B4519">
        <v>1</v>
      </c>
      <c r="C4519" t="s">
        <v>80</v>
      </c>
      <c r="D4519" t="s">
        <v>103</v>
      </c>
      <c r="E4519" t="s">
        <v>155</v>
      </c>
      <c r="F4519" t="s">
        <v>4948</v>
      </c>
      <c r="G4519" t="s">
        <v>301</v>
      </c>
      <c r="H4519" t="s">
        <v>157</v>
      </c>
      <c r="I4519" t="s">
        <v>136</v>
      </c>
      <c r="J4519" t="s">
        <v>137</v>
      </c>
      <c r="K4519" t="s">
        <v>144</v>
      </c>
      <c r="L4519" t="s">
        <v>12886</v>
      </c>
      <c r="M4519" t="s">
        <v>12887</v>
      </c>
      <c r="N4519">
        <v>7.8366666660000002</v>
      </c>
      <c r="O4519">
        <v>0</v>
      </c>
      <c r="P4519">
        <v>234</v>
      </c>
      <c r="Q4519">
        <v>0</v>
      </c>
      <c r="R4519">
        <v>7</v>
      </c>
      <c r="S4519">
        <v>0</v>
      </c>
      <c r="T4519">
        <v>11</v>
      </c>
      <c r="U4519">
        <v>0</v>
      </c>
      <c r="V4519">
        <v>0</v>
      </c>
      <c r="W4519">
        <v>0</v>
      </c>
      <c r="X4519">
        <v>483.40559592784598</v>
      </c>
      <c r="Y4519">
        <v>0</v>
      </c>
      <c r="Z4519">
        <v>83.024402159447959</v>
      </c>
      <c r="AA4519">
        <v>0</v>
      </c>
      <c r="AB4519">
        <v>182.16465538273349</v>
      </c>
      <c r="AC4519">
        <v>0</v>
      </c>
      <c r="AD4519">
        <v>0</v>
      </c>
      <c r="AE4519">
        <v>748.59465347002742</v>
      </c>
    </row>
    <row r="4520" spans="1:31" x14ac:dyDescent="0.3">
      <c r="A4520">
        <v>2583227</v>
      </c>
      <c r="B4520">
        <v>1</v>
      </c>
      <c r="C4520" t="s">
        <v>81</v>
      </c>
      <c r="D4520" t="s">
        <v>127</v>
      </c>
      <c r="E4520" t="s">
        <v>184</v>
      </c>
      <c r="F4520" t="s">
        <v>11508</v>
      </c>
      <c r="G4520" t="s">
        <v>149</v>
      </c>
      <c r="H4520" t="s">
        <v>135</v>
      </c>
      <c r="I4520" t="s">
        <v>136</v>
      </c>
      <c r="J4520" t="s">
        <v>137</v>
      </c>
      <c r="K4520" t="s">
        <v>138</v>
      </c>
      <c r="L4520" t="s">
        <v>12888</v>
      </c>
      <c r="M4520" t="s">
        <v>12889</v>
      </c>
      <c r="N4520">
        <v>0.49722222199999999</v>
      </c>
      <c r="O4520">
        <v>0</v>
      </c>
      <c r="P4520">
        <v>178</v>
      </c>
      <c r="Q4520">
        <v>0</v>
      </c>
      <c r="R4520">
        <v>23</v>
      </c>
      <c r="S4520">
        <v>0</v>
      </c>
      <c r="T4520">
        <v>23</v>
      </c>
      <c r="U4520">
        <v>0</v>
      </c>
      <c r="V4520">
        <v>0</v>
      </c>
      <c r="W4520">
        <v>0</v>
      </c>
      <c r="X4520">
        <v>15.270976289526711</v>
      </c>
      <c r="Y4520">
        <v>0</v>
      </c>
      <c r="Z4520">
        <v>5.3174019375708008</v>
      </c>
      <c r="AA4520">
        <v>0</v>
      </c>
      <c r="AB4520">
        <v>2.3706383295602449</v>
      </c>
      <c r="AC4520">
        <v>0</v>
      </c>
      <c r="AD4520">
        <v>0</v>
      </c>
      <c r="AE4520">
        <v>22.959016556657755</v>
      </c>
    </row>
    <row r="4521" spans="1:31" x14ac:dyDescent="0.3">
      <c r="A4521">
        <v>2583891</v>
      </c>
      <c r="B4521">
        <v>1</v>
      </c>
      <c r="C4521" t="s">
        <v>80</v>
      </c>
      <c r="D4521" t="s">
        <v>100</v>
      </c>
      <c r="E4521" t="s">
        <v>147</v>
      </c>
      <c r="F4521" t="s">
        <v>12890</v>
      </c>
      <c r="G4521" t="s">
        <v>134</v>
      </c>
      <c r="H4521" t="s">
        <v>135</v>
      </c>
      <c r="I4521" t="s">
        <v>136</v>
      </c>
      <c r="J4521" t="s">
        <v>137</v>
      </c>
      <c r="K4521" t="s">
        <v>138</v>
      </c>
      <c r="L4521" t="s">
        <v>12891</v>
      </c>
      <c r="M4521" t="s">
        <v>12892</v>
      </c>
      <c r="N4521">
        <v>2.0325000000000002</v>
      </c>
      <c r="O4521">
        <v>1</v>
      </c>
      <c r="P4521">
        <v>387</v>
      </c>
      <c r="Q4521">
        <v>101</v>
      </c>
      <c r="R4521">
        <v>61</v>
      </c>
      <c r="S4521">
        <v>8</v>
      </c>
      <c r="T4521">
        <v>40</v>
      </c>
      <c r="U4521">
        <v>0</v>
      </c>
      <c r="V4521">
        <v>0</v>
      </c>
      <c r="W4521">
        <v>2.4197267243198723</v>
      </c>
      <c r="X4521">
        <v>189.27567026602119</v>
      </c>
      <c r="Y4521">
        <v>1111.0398915771448</v>
      </c>
      <c r="Z4521">
        <v>418.92966840515356</v>
      </c>
      <c r="AA4521">
        <v>88.370191595540561</v>
      </c>
      <c r="AB4521">
        <v>61.158139775321622</v>
      </c>
      <c r="AC4521">
        <v>0</v>
      </c>
      <c r="AD4521">
        <v>0</v>
      </c>
      <c r="AE4521">
        <v>1871.1932883435015</v>
      </c>
    </row>
    <row r="4522" spans="1:31" x14ac:dyDescent="0.3">
      <c r="A4522">
        <v>2583393</v>
      </c>
      <c r="B4522">
        <v>1</v>
      </c>
      <c r="C4522" t="s">
        <v>80</v>
      </c>
      <c r="D4522" t="s">
        <v>110</v>
      </c>
      <c r="E4522" t="s">
        <v>184</v>
      </c>
      <c r="F4522" t="s">
        <v>12893</v>
      </c>
      <c r="G4522" t="s">
        <v>301</v>
      </c>
      <c r="H4522" t="s">
        <v>135</v>
      </c>
      <c r="I4522" t="s">
        <v>136</v>
      </c>
      <c r="J4522" t="s">
        <v>137</v>
      </c>
      <c r="K4522" t="s">
        <v>144</v>
      </c>
      <c r="L4522" t="s">
        <v>12894</v>
      </c>
      <c r="M4522" t="s">
        <v>12895</v>
      </c>
      <c r="N4522">
        <v>2.2936111110000001</v>
      </c>
      <c r="O4522">
        <v>0</v>
      </c>
      <c r="P4522">
        <v>518</v>
      </c>
      <c r="Q4522">
        <v>0</v>
      </c>
      <c r="R4522">
        <v>0</v>
      </c>
      <c r="S4522">
        <v>0</v>
      </c>
      <c r="T4522">
        <v>52</v>
      </c>
      <c r="U4522">
        <v>0</v>
      </c>
      <c r="V4522">
        <v>1</v>
      </c>
      <c r="W4522">
        <v>0</v>
      </c>
      <c r="X4522">
        <v>339.42978399663463</v>
      </c>
      <c r="Y4522">
        <v>0</v>
      </c>
      <c r="Z4522">
        <v>0</v>
      </c>
      <c r="AA4522">
        <v>0</v>
      </c>
      <c r="AB4522">
        <v>307.13214161121749</v>
      </c>
      <c r="AC4522">
        <v>0</v>
      </c>
      <c r="AD4522">
        <v>49.0421838301069</v>
      </c>
      <c r="AE4522">
        <v>695.60410943795898</v>
      </c>
    </row>
    <row r="4523" spans="1:31" x14ac:dyDescent="0.3">
      <c r="A4523">
        <v>2583250</v>
      </c>
      <c r="B4523">
        <v>1</v>
      </c>
      <c r="C4523" t="s">
        <v>80</v>
      </c>
      <c r="D4523" t="s">
        <v>89</v>
      </c>
      <c r="E4523" t="s">
        <v>166</v>
      </c>
      <c r="F4523" t="s">
        <v>12896</v>
      </c>
      <c r="G4523" t="s">
        <v>198</v>
      </c>
      <c r="H4523" t="s">
        <v>157</v>
      </c>
      <c r="I4523" t="s">
        <v>136</v>
      </c>
      <c r="J4523" t="s">
        <v>137</v>
      </c>
      <c r="K4523" t="s">
        <v>138</v>
      </c>
      <c r="L4523" t="s">
        <v>12897</v>
      </c>
      <c r="M4523" t="s">
        <v>12898</v>
      </c>
      <c r="N4523">
        <v>2.5069444440000002</v>
      </c>
      <c r="O4523">
        <v>0</v>
      </c>
      <c r="P4523">
        <v>7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4.4127023864219739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4.4127023864219739</v>
      </c>
    </row>
    <row r="4524" spans="1:31" x14ac:dyDescent="0.3">
      <c r="A4524">
        <v>2583207</v>
      </c>
      <c r="B4524">
        <v>1</v>
      </c>
      <c r="C4524" t="s">
        <v>80</v>
      </c>
      <c r="D4524" t="s">
        <v>110</v>
      </c>
      <c r="E4524" t="s">
        <v>155</v>
      </c>
      <c r="F4524" t="s">
        <v>12899</v>
      </c>
      <c r="G4524" t="s">
        <v>190</v>
      </c>
      <c r="H4524" t="s">
        <v>157</v>
      </c>
      <c r="I4524" t="s">
        <v>136</v>
      </c>
      <c r="J4524" t="s">
        <v>137</v>
      </c>
      <c r="K4524" t="s">
        <v>138</v>
      </c>
      <c r="L4524" t="s">
        <v>12900</v>
      </c>
      <c r="M4524" t="s">
        <v>12901</v>
      </c>
      <c r="N4524">
        <v>3.088055555</v>
      </c>
      <c r="O4524">
        <v>0</v>
      </c>
      <c r="P4524">
        <v>1095</v>
      </c>
      <c r="Q4524">
        <v>0</v>
      </c>
      <c r="R4524">
        <v>0</v>
      </c>
      <c r="S4524">
        <v>0</v>
      </c>
      <c r="T4524">
        <v>58</v>
      </c>
      <c r="U4524">
        <v>0</v>
      </c>
      <c r="V4524">
        <v>0</v>
      </c>
      <c r="W4524">
        <v>0</v>
      </c>
      <c r="X4524">
        <v>738.98238288147581</v>
      </c>
      <c r="Y4524">
        <v>0</v>
      </c>
      <c r="Z4524">
        <v>0</v>
      </c>
      <c r="AA4524">
        <v>0</v>
      </c>
      <c r="AB4524">
        <v>99.631678640698198</v>
      </c>
      <c r="AC4524">
        <v>0</v>
      </c>
      <c r="AD4524">
        <v>0</v>
      </c>
      <c r="AE4524">
        <v>838.61406152217398</v>
      </c>
    </row>
    <row r="4525" spans="1:31" x14ac:dyDescent="0.3">
      <c r="A4525">
        <v>2583350</v>
      </c>
      <c r="B4525">
        <v>1</v>
      </c>
      <c r="C4525" t="s">
        <v>81</v>
      </c>
      <c r="D4525" t="s">
        <v>113</v>
      </c>
      <c r="E4525" t="s">
        <v>155</v>
      </c>
      <c r="F4525" t="s">
        <v>1673</v>
      </c>
      <c r="G4525" t="s">
        <v>301</v>
      </c>
      <c r="H4525" t="s">
        <v>157</v>
      </c>
      <c r="I4525" t="s">
        <v>136</v>
      </c>
      <c r="J4525" t="s">
        <v>137</v>
      </c>
      <c r="K4525" t="s">
        <v>144</v>
      </c>
      <c r="L4525" t="s">
        <v>12902</v>
      </c>
      <c r="M4525" t="s">
        <v>12903</v>
      </c>
      <c r="N4525">
        <v>5.2666666659999999</v>
      </c>
      <c r="O4525">
        <v>0</v>
      </c>
      <c r="P4525">
        <v>98</v>
      </c>
      <c r="Q4525">
        <v>0</v>
      </c>
      <c r="R4525">
        <v>4</v>
      </c>
      <c r="S4525">
        <v>0</v>
      </c>
      <c r="T4525">
        <v>6</v>
      </c>
      <c r="U4525">
        <v>0</v>
      </c>
      <c r="V4525">
        <v>0</v>
      </c>
      <c r="W4525">
        <v>0</v>
      </c>
      <c r="X4525">
        <v>74.446502355708745</v>
      </c>
      <c r="Y4525">
        <v>0</v>
      </c>
      <c r="Z4525">
        <v>151.80551635614501</v>
      </c>
      <c r="AA4525">
        <v>0</v>
      </c>
      <c r="AB4525">
        <v>16.904451960373965</v>
      </c>
      <c r="AC4525">
        <v>0</v>
      </c>
      <c r="AD4525">
        <v>0</v>
      </c>
      <c r="AE4525">
        <v>243.1564706722277</v>
      </c>
    </row>
    <row r="4526" spans="1:31" x14ac:dyDescent="0.3">
      <c r="A4526">
        <v>2583897</v>
      </c>
      <c r="B4526">
        <v>1</v>
      </c>
      <c r="C4526" t="s">
        <v>80</v>
      </c>
      <c r="D4526" t="s">
        <v>99</v>
      </c>
      <c r="E4526" t="s">
        <v>166</v>
      </c>
      <c r="F4526" t="s">
        <v>433</v>
      </c>
      <c r="G4526" t="s">
        <v>181</v>
      </c>
      <c r="H4526" t="s">
        <v>157</v>
      </c>
      <c r="I4526" t="s">
        <v>136</v>
      </c>
      <c r="J4526" t="s">
        <v>137</v>
      </c>
      <c r="K4526" t="s">
        <v>138</v>
      </c>
      <c r="L4526" t="s">
        <v>12904</v>
      </c>
      <c r="M4526" t="s">
        <v>12905</v>
      </c>
      <c r="N4526">
        <v>0.88861111100000001</v>
      </c>
      <c r="O4526">
        <v>0</v>
      </c>
      <c r="P4526">
        <v>2</v>
      </c>
      <c r="Q4526">
        <v>0</v>
      </c>
      <c r="R4526">
        <v>0</v>
      </c>
      <c r="S4526">
        <v>0</v>
      </c>
      <c r="T4526">
        <v>1</v>
      </c>
      <c r="U4526">
        <v>0</v>
      </c>
      <c r="V4526">
        <v>0</v>
      </c>
      <c r="W4526">
        <v>0</v>
      </c>
      <c r="X4526">
        <v>0.29512533067658675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0.29512533067658675</v>
      </c>
    </row>
    <row r="4527" spans="1:31" x14ac:dyDescent="0.3">
      <c r="A4527">
        <v>2583960</v>
      </c>
      <c r="B4527">
        <v>1</v>
      </c>
      <c r="C4527" t="s">
        <v>80</v>
      </c>
      <c r="D4527" t="s">
        <v>92</v>
      </c>
      <c r="E4527" t="s">
        <v>166</v>
      </c>
      <c r="F4527" t="s">
        <v>12906</v>
      </c>
      <c r="G4527" t="s">
        <v>168</v>
      </c>
      <c r="H4527" t="s">
        <v>157</v>
      </c>
      <c r="I4527" t="s">
        <v>136</v>
      </c>
      <c r="J4527" t="s">
        <v>137</v>
      </c>
      <c r="K4527" t="s">
        <v>138</v>
      </c>
      <c r="L4527" t="s">
        <v>12907</v>
      </c>
      <c r="M4527" t="s">
        <v>12908</v>
      </c>
      <c r="N4527">
        <v>1.8061111110000001</v>
      </c>
      <c r="O4527">
        <v>0</v>
      </c>
      <c r="P4527">
        <v>1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0.43214621807999998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0.43214621807999998</v>
      </c>
    </row>
    <row r="4528" spans="1:31" x14ac:dyDescent="0.3">
      <c r="A4528">
        <v>2583313</v>
      </c>
      <c r="B4528">
        <v>1</v>
      </c>
      <c r="C4528" t="s">
        <v>81</v>
      </c>
      <c r="D4528" t="s">
        <v>118</v>
      </c>
      <c r="E4528" t="s">
        <v>171</v>
      </c>
      <c r="F4528" t="s">
        <v>12909</v>
      </c>
      <c r="G4528" t="s">
        <v>301</v>
      </c>
      <c r="H4528" t="s">
        <v>157</v>
      </c>
      <c r="I4528" t="s">
        <v>136</v>
      </c>
      <c r="J4528" t="s">
        <v>137</v>
      </c>
      <c r="K4528" t="s">
        <v>144</v>
      </c>
      <c r="L4528" t="s">
        <v>12910</v>
      </c>
      <c r="M4528" t="s">
        <v>12911</v>
      </c>
      <c r="N4528">
        <v>6.0652777770000004</v>
      </c>
      <c r="O4528">
        <v>0</v>
      </c>
      <c r="P4528">
        <v>8</v>
      </c>
      <c r="Q4528">
        <v>0</v>
      </c>
      <c r="R4528">
        <v>0</v>
      </c>
      <c r="S4528">
        <v>0</v>
      </c>
      <c r="T4528">
        <v>1</v>
      </c>
      <c r="U4528">
        <v>0</v>
      </c>
      <c r="V4528">
        <v>0</v>
      </c>
      <c r="W4528">
        <v>0</v>
      </c>
      <c r="X4528">
        <v>10.028375626987543</v>
      </c>
      <c r="Y4528">
        <v>0</v>
      </c>
      <c r="Z4528">
        <v>0</v>
      </c>
      <c r="AA4528">
        <v>0</v>
      </c>
      <c r="AB4528">
        <v>3.9026569407279457</v>
      </c>
      <c r="AC4528">
        <v>0</v>
      </c>
      <c r="AD4528">
        <v>0</v>
      </c>
      <c r="AE4528">
        <v>13.931032567715489</v>
      </c>
    </row>
    <row r="4529" spans="1:31" x14ac:dyDescent="0.3">
      <c r="A4529">
        <v>2583854</v>
      </c>
      <c r="B4529">
        <v>1</v>
      </c>
      <c r="C4529" t="s">
        <v>80</v>
      </c>
      <c r="D4529" t="s">
        <v>100</v>
      </c>
      <c r="E4529" t="s">
        <v>175</v>
      </c>
      <c r="F4529" t="s">
        <v>12912</v>
      </c>
      <c r="G4529" t="s">
        <v>190</v>
      </c>
      <c r="H4529" t="s">
        <v>157</v>
      </c>
      <c r="I4529" t="s">
        <v>136</v>
      </c>
      <c r="J4529" t="s">
        <v>137</v>
      </c>
      <c r="K4529" t="s">
        <v>138</v>
      </c>
      <c r="L4529" t="s">
        <v>12913</v>
      </c>
      <c r="M4529" t="s">
        <v>12914</v>
      </c>
      <c r="N4529">
        <v>0.94499999999999995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3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3.7496966234060665</v>
      </c>
      <c r="AC4529">
        <v>0</v>
      </c>
      <c r="AD4529">
        <v>0</v>
      </c>
      <c r="AE4529">
        <v>3.7496966234060665</v>
      </c>
    </row>
    <row r="4530" spans="1:31" x14ac:dyDescent="0.3">
      <c r="A4530">
        <v>2583662</v>
      </c>
      <c r="B4530">
        <v>1</v>
      </c>
      <c r="C4530" t="s">
        <v>80</v>
      </c>
      <c r="D4530" t="s">
        <v>103</v>
      </c>
      <c r="E4530" t="s">
        <v>171</v>
      </c>
      <c r="F4530" t="s">
        <v>12915</v>
      </c>
      <c r="G4530" t="s">
        <v>190</v>
      </c>
      <c r="H4530" t="s">
        <v>157</v>
      </c>
      <c r="I4530" t="s">
        <v>136</v>
      </c>
      <c r="J4530" t="s">
        <v>137</v>
      </c>
      <c r="K4530" t="s">
        <v>138</v>
      </c>
      <c r="L4530" t="s">
        <v>12916</v>
      </c>
      <c r="M4530" t="s">
        <v>12917</v>
      </c>
      <c r="N4530">
        <v>1.8491666659999999</v>
      </c>
      <c r="O4530">
        <v>0</v>
      </c>
      <c r="P4530">
        <v>43</v>
      </c>
      <c r="Q4530">
        <v>0</v>
      </c>
      <c r="R4530">
        <v>0</v>
      </c>
      <c r="S4530">
        <v>0</v>
      </c>
      <c r="T4530">
        <v>1</v>
      </c>
      <c r="U4530">
        <v>0</v>
      </c>
      <c r="V4530">
        <v>0</v>
      </c>
      <c r="W4530">
        <v>0</v>
      </c>
      <c r="X4530">
        <v>25.446378023767014</v>
      </c>
      <c r="Y4530">
        <v>0</v>
      </c>
      <c r="Z4530">
        <v>0</v>
      </c>
      <c r="AA4530">
        <v>0</v>
      </c>
      <c r="AB4530">
        <v>3.8189956256578821</v>
      </c>
      <c r="AC4530">
        <v>0</v>
      </c>
      <c r="AD4530">
        <v>0</v>
      </c>
      <c r="AE4530">
        <v>29.265373649424895</v>
      </c>
    </row>
    <row r="4531" spans="1:31" x14ac:dyDescent="0.3">
      <c r="A4531">
        <v>2583333</v>
      </c>
      <c r="B4531">
        <v>1</v>
      </c>
      <c r="C4531" t="s">
        <v>81</v>
      </c>
      <c r="D4531" t="s">
        <v>112</v>
      </c>
      <c r="E4531" t="s">
        <v>171</v>
      </c>
      <c r="F4531" t="s">
        <v>12918</v>
      </c>
      <c r="G4531" t="s">
        <v>301</v>
      </c>
      <c r="H4531" t="s">
        <v>157</v>
      </c>
      <c r="I4531" t="s">
        <v>136</v>
      </c>
      <c r="J4531" t="s">
        <v>137</v>
      </c>
      <c r="K4531" t="s">
        <v>144</v>
      </c>
      <c r="L4531" t="s">
        <v>12919</v>
      </c>
      <c r="M4531" t="s">
        <v>12920</v>
      </c>
      <c r="N4531">
        <v>8.1747222219999998</v>
      </c>
      <c r="O4531">
        <v>0</v>
      </c>
      <c r="P4531">
        <v>22</v>
      </c>
      <c r="Q4531">
        <v>0</v>
      </c>
      <c r="R4531">
        <v>0</v>
      </c>
      <c r="S4531">
        <v>0</v>
      </c>
      <c r="T4531">
        <v>4</v>
      </c>
      <c r="U4531">
        <v>0</v>
      </c>
      <c r="V4531">
        <v>0</v>
      </c>
      <c r="W4531">
        <v>0</v>
      </c>
      <c r="X4531">
        <v>28.812106490792644</v>
      </c>
      <c r="Y4531">
        <v>0</v>
      </c>
      <c r="Z4531">
        <v>0</v>
      </c>
      <c r="AA4531">
        <v>0</v>
      </c>
      <c r="AB4531">
        <v>22.917413867135018</v>
      </c>
      <c r="AC4531">
        <v>0</v>
      </c>
      <c r="AD4531">
        <v>0</v>
      </c>
      <c r="AE4531">
        <v>51.729520357927662</v>
      </c>
    </row>
    <row r="4532" spans="1:31" x14ac:dyDescent="0.3">
      <c r="A4532">
        <v>2583310</v>
      </c>
      <c r="B4532">
        <v>1</v>
      </c>
      <c r="C4532" t="s">
        <v>80</v>
      </c>
      <c r="D4532" t="s">
        <v>98</v>
      </c>
      <c r="E4532" t="s">
        <v>147</v>
      </c>
      <c r="F4532" t="s">
        <v>10939</v>
      </c>
      <c r="G4532" t="s">
        <v>318</v>
      </c>
      <c r="H4532" t="s">
        <v>135</v>
      </c>
      <c r="I4532" t="s">
        <v>136</v>
      </c>
      <c r="J4532" t="s">
        <v>137</v>
      </c>
      <c r="K4532" t="s">
        <v>144</v>
      </c>
      <c r="L4532" t="s">
        <v>12921</v>
      </c>
      <c r="M4532" t="s">
        <v>12922</v>
      </c>
      <c r="N4532">
        <v>0.96361111099999996</v>
      </c>
      <c r="O4532">
        <v>0</v>
      </c>
      <c r="P4532">
        <v>259</v>
      </c>
      <c r="Q4532">
        <v>15</v>
      </c>
      <c r="R4532">
        <v>69</v>
      </c>
      <c r="S4532">
        <v>15</v>
      </c>
      <c r="T4532">
        <v>72</v>
      </c>
      <c r="U4532">
        <v>0</v>
      </c>
      <c r="V4532">
        <v>0</v>
      </c>
      <c r="W4532">
        <v>0</v>
      </c>
      <c r="X4532">
        <v>26.583062298580177</v>
      </c>
      <c r="Y4532">
        <v>60.1816825925752</v>
      </c>
      <c r="Z4532">
        <v>23.145578178413949</v>
      </c>
      <c r="AA4532">
        <v>38.129855241399817</v>
      </c>
      <c r="AB4532">
        <v>36.00846619115881</v>
      </c>
      <c r="AC4532">
        <v>0</v>
      </c>
      <c r="AD4532">
        <v>0</v>
      </c>
      <c r="AE4532">
        <v>184.04864450212796</v>
      </c>
    </row>
    <row r="4533" spans="1:31" x14ac:dyDescent="0.3">
      <c r="A4533">
        <v>2583874</v>
      </c>
      <c r="B4533">
        <v>1</v>
      </c>
      <c r="C4533" t="s">
        <v>80</v>
      </c>
      <c r="D4533" t="s">
        <v>98</v>
      </c>
      <c r="E4533" t="s">
        <v>166</v>
      </c>
      <c r="F4533" t="s">
        <v>12923</v>
      </c>
      <c r="G4533" t="s">
        <v>168</v>
      </c>
      <c r="H4533" t="s">
        <v>157</v>
      </c>
      <c r="I4533" t="s">
        <v>136</v>
      </c>
      <c r="J4533" t="s">
        <v>137</v>
      </c>
      <c r="K4533" t="s">
        <v>138</v>
      </c>
      <c r="L4533" t="s">
        <v>12924</v>
      </c>
      <c r="M4533" t="s">
        <v>12925</v>
      </c>
      <c r="N4533">
        <v>1.283055555</v>
      </c>
      <c r="O4533">
        <v>0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6.0459264480504996E-2</v>
      </c>
      <c r="AA4533">
        <v>0</v>
      </c>
      <c r="AB4533">
        <v>0</v>
      </c>
      <c r="AC4533">
        <v>0</v>
      </c>
      <c r="AD4533">
        <v>0</v>
      </c>
      <c r="AE4533">
        <v>6.0459264480504996E-2</v>
      </c>
    </row>
    <row r="4534" spans="1:31" x14ac:dyDescent="0.3">
      <c r="A4534">
        <v>2583247</v>
      </c>
      <c r="B4534">
        <v>1</v>
      </c>
      <c r="C4534" t="s">
        <v>80</v>
      </c>
      <c r="D4534" t="s">
        <v>100</v>
      </c>
      <c r="E4534" t="s">
        <v>141</v>
      </c>
      <c r="F4534" t="s">
        <v>6316</v>
      </c>
      <c r="G4534" t="s">
        <v>134</v>
      </c>
      <c r="H4534" t="s">
        <v>135</v>
      </c>
      <c r="I4534" t="s">
        <v>136</v>
      </c>
      <c r="J4534" t="s">
        <v>137</v>
      </c>
      <c r="K4534" t="s">
        <v>138</v>
      </c>
      <c r="L4534" t="s">
        <v>12926</v>
      </c>
      <c r="M4534" t="s">
        <v>12927</v>
      </c>
      <c r="N4534">
        <v>0.189722222</v>
      </c>
      <c r="O4534">
        <v>7</v>
      </c>
      <c r="P4534">
        <v>11235</v>
      </c>
      <c r="Q4534">
        <v>4</v>
      </c>
      <c r="R4534">
        <v>206</v>
      </c>
      <c r="S4534">
        <v>15</v>
      </c>
      <c r="T4534">
        <v>913</v>
      </c>
      <c r="U4534">
        <v>0</v>
      </c>
      <c r="V4534">
        <v>1</v>
      </c>
      <c r="W4534">
        <v>12.049322228007238</v>
      </c>
      <c r="X4534">
        <v>266.93691597141856</v>
      </c>
      <c r="Y4534">
        <v>11.370865676101712</v>
      </c>
      <c r="Z4534">
        <v>18.999972098036597</v>
      </c>
      <c r="AA4534">
        <v>272.42578367274831</v>
      </c>
      <c r="AB4534">
        <v>112.97139173661537</v>
      </c>
      <c r="AC4534">
        <v>0</v>
      </c>
      <c r="AD4534">
        <v>0</v>
      </c>
      <c r="AE4534">
        <v>694.75425138292769</v>
      </c>
    </row>
    <row r="4535" spans="1:31" x14ac:dyDescent="0.3">
      <c r="A4535">
        <v>2583579</v>
      </c>
      <c r="B4535">
        <v>1</v>
      </c>
      <c r="C4535" t="s">
        <v>80</v>
      </c>
      <c r="D4535" t="s">
        <v>101</v>
      </c>
      <c r="E4535" t="s">
        <v>166</v>
      </c>
      <c r="F4535" t="s">
        <v>12928</v>
      </c>
      <c r="G4535" t="s">
        <v>198</v>
      </c>
      <c r="H4535" t="s">
        <v>157</v>
      </c>
      <c r="I4535" t="s">
        <v>136</v>
      </c>
      <c r="J4535" t="s">
        <v>137</v>
      </c>
      <c r="K4535" t="s">
        <v>138</v>
      </c>
      <c r="L4535" t="s">
        <v>12929</v>
      </c>
      <c r="M4535" t="s">
        <v>12930</v>
      </c>
      <c r="N4535">
        <v>6.0602777769999996</v>
      </c>
      <c r="O4535">
        <v>0</v>
      </c>
      <c r="P4535">
        <v>1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2.4470924996599668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2.4470924996599668</v>
      </c>
    </row>
    <row r="4536" spans="1:31" x14ac:dyDescent="0.3">
      <c r="A4536">
        <v>2583433</v>
      </c>
      <c r="B4536">
        <v>1</v>
      </c>
      <c r="C4536" t="s">
        <v>81</v>
      </c>
      <c r="D4536" t="s">
        <v>118</v>
      </c>
      <c r="E4536" t="s">
        <v>155</v>
      </c>
      <c r="F4536" t="s">
        <v>12931</v>
      </c>
      <c r="G4536" t="s">
        <v>301</v>
      </c>
      <c r="H4536" t="s">
        <v>157</v>
      </c>
      <c r="I4536" t="s">
        <v>136</v>
      </c>
      <c r="J4536" t="s">
        <v>137</v>
      </c>
      <c r="K4536" t="s">
        <v>144</v>
      </c>
      <c r="L4536" t="s">
        <v>12932</v>
      </c>
      <c r="M4536" t="s">
        <v>12933</v>
      </c>
      <c r="N4536">
        <v>1.259166666</v>
      </c>
      <c r="O4536">
        <v>0</v>
      </c>
      <c r="P4536">
        <v>512</v>
      </c>
      <c r="Q4536">
        <v>0</v>
      </c>
      <c r="R4536">
        <v>0</v>
      </c>
      <c r="S4536">
        <v>0</v>
      </c>
      <c r="T4536">
        <v>112</v>
      </c>
      <c r="U4536">
        <v>0</v>
      </c>
      <c r="V4536">
        <v>0</v>
      </c>
      <c r="W4536">
        <v>0</v>
      </c>
      <c r="X4536">
        <v>122.03116286605847</v>
      </c>
      <c r="Y4536">
        <v>0</v>
      </c>
      <c r="Z4536">
        <v>0</v>
      </c>
      <c r="AA4536">
        <v>0</v>
      </c>
      <c r="AB4536">
        <v>156.23426945950331</v>
      </c>
      <c r="AC4536">
        <v>0</v>
      </c>
      <c r="AD4536">
        <v>0</v>
      </c>
      <c r="AE4536">
        <v>278.26543232556179</v>
      </c>
    </row>
    <row r="4537" spans="1:31" x14ac:dyDescent="0.3">
      <c r="A4537">
        <v>2583688</v>
      </c>
      <c r="B4537">
        <v>1</v>
      </c>
      <c r="C4537" t="s">
        <v>80</v>
      </c>
      <c r="D4537" t="s">
        <v>97</v>
      </c>
      <c r="E4537" t="s">
        <v>155</v>
      </c>
      <c r="F4537" t="s">
        <v>12934</v>
      </c>
      <c r="G4537" t="s">
        <v>202</v>
      </c>
      <c r="H4537" t="s">
        <v>157</v>
      </c>
      <c r="I4537" t="s">
        <v>136</v>
      </c>
      <c r="J4537" t="s">
        <v>137</v>
      </c>
      <c r="K4537" t="s">
        <v>138</v>
      </c>
      <c r="L4537" t="s">
        <v>12935</v>
      </c>
      <c r="M4537" t="s">
        <v>12936</v>
      </c>
      <c r="N4537">
        <v>0.436111111</v>
      </c>
      <c r="O4537">
        <v>0</v>
      </c>
      <c r="P4537">
        <v>368</v>
      </c>
      <c r="Q4537">
        <v>0</v>
      </c>
      <c r="R4537">
        <v>1</v>
      </c>
      <c r="S4537">
        <v>0</v>
      </c>
      <c r="T4537">
        <v>36</v>
      </c>
      <c r="U4537">
        <v>0</v>
      </c>
      <c r="V4537">
        <v>0</v>
      </c>
      <c r="W4537">
        <v>0</v>
      </c>
      <c r="X4537">
        <v>43.15905140319196</v>
      </c>
      <c r="Y4537">
        <v>0</v>
      </c>
      <c r="Z4537">
        <v>0.17342115384511003</v>
      </c>
      <c r="AA4537">
        <v>0</v>
      </c>
      <c r="AB4537">
        <v>20.873177990627998</v>
      </c>
      <c r="AC4537">
        <v>0</v>
      </c>
      <c r="AD4537">
        <v>0</v>
      </c>
      <c r="AE4537">
        <v>64.205650547665073</v>
      </c>
    </row>
    <row r="4538" spans="1:31" x14ac:dyDescent="0.3">
      <c r="A4538">
        <v>2583439</v>
      </c>
      <c r="B4538">
        <v>1</v>
      </c>
      <c r="C4538" t="s">
        <v>80</v>
      </c>
      <c r="D4538" t="s">
        <v>108</v>
      </c>
      <c r="E4538" t="s">
        <v>147</v>
      </c>
      <c r="F4538" t="s">
        <v>12937</v>
      </c>
      <c r="G4538" t="s">
        <v>134</v>
      </c>
      <c r="H4538" t="s">
        <v>135</v>
      </c>
      <c r="I4538" t="s">
        <v>136</v>
      </c>
      <c r="J4538" t="s">
        <v>137</v>
      </c>
      <c r="K4538" t="s">
        <v>138</v>
      </c>
      <c r="L4538" t="s">
        <v>12938</v>
      </c>
      <c r="M4538" t="s">
        <v>12939</v>
      </c>
      <c r="N4538">
        <v>0.78694444399999997</v>
      </c>
      <c r="O4538">
        <v>0</v>
      </c>
      <c r="P4538">
        <v>837</v>
      </c>
      <c r="Q4538">
        <v>5</v>
      </c>
      <c r="R4538">
        <v>99</v>
      </c>
      <c r="S4538">
        <v>2</v>
      </c>
      <c r="T4538">
        <v>158</v>
      </c>
      <c r="U4538">
        <v>1</v>
      </c>
      <c r="V4538">
        <v>0</v>
      </c>
      <c r="W4538">
        <v>0</v>
      </c>
      <c r="X4538">
        <v>141.35108901809852</v>
      </c>
      <c r="Y4538">
        <v>31.439360167918341</v>
      </c>
      <c r="Z4538">
        <v>57.950135519104087</v>
      </c>
      <c r="AA4538">
        <v>15.436288297977976</v>
      </c>
      <c r="AB4538">
        <v>137.60254213291179</v>
      </c>
      <c r="AC4538">
        <v>31.537246262702606</v>
      </c>
      <c r="AD4538">
        <v>0</v>
      </c>
      <c r="AE4538">
        <v>415.31666139871328</v>
      </c>
    </row>
    <row r="4539" spans="1:31" x14ac:dyDescent="0.3">
      <c r="A4539">
        <v>2583396</v>
      </c>
      <c r="B4539">
        <v>1</v>
      </c>
      <c r="C4539" t="s">
        <v>80</v>
      </c>
      <c r="D4539" t="s">
        <v>111</v>
      </c>
      <c r="E4539" t="s">
        <v>155</v>
      </c>
      <c r="F4539" t="s">
        <v>12940</v>
      </c>
      <c r="G4539" t="s">
        <v>194</v>
      </c>
      <c r="H4539" t="s">
        <v>157</v>
      </c>
      <c r="I4539" t="s">
        <v>136</v>
      </c>
      <c r="J4539" t="s">
        <v>137</v>
      </c>
      <c r="K4539" t="s">
        <v>144</v>
      </c>
      <c r="L4539" t="s">
        <v>12941</v>
      </c>
      <c r="M4539" t="s">
        <v>12942</v>
      </c>
      <c r="N4539">
        <v>2.1063888880000001</v>
      </c>
      <c r="O4539">
        <v>0</v>
      </c>
      <c r="P4539">
        <v>335</v>
      </c>
      <c r="Q4539">
        <v>0</v>
      </c>
      <c r="R4539">
        <v>0</v>
      </c>
      <c r="S4539">
        <v>0</v>
      </c>
      <c r="T4539">
        <v>21</v>
      </c>
      <c r="U4539">
        <v>0</v>
      </c>
      <c r="V4539">
        <v>1</v>
      </c>
      <c r="W4539">
        <v>0</v>
      </c>
      <c r="X4539">
        <v>195.97483942621466</v>
      </c>
      <c r="Y4539">
        <v>0</v>
      </c>
      <c r="Z4539">
        <v>0</v>
      </c>
      <c r="AA4539">
        <v>0</v>
      </c>
      <c r="AB4539">
        <v>77.748430409288886</v>
      </c>
      <c r="AC4539">
        <v>0</v>
      </c>
      <c r="AD4539">
        <v>0.66490229344814344</v>
      </c>
      <c r="AE4539">
        <v>274.38817212895168</v>
      </c>
    </row>
    <row r="4540" spans="1:31" x14ac:dyDescent="0.3">
      <c r="A4540">
        <v>2583771</v>
      </c>
      <c r="B4540">
        <v>1</v>
      </c>
      <c r="C4540" t="s">
        <v>81</v>
      </c>
      <c r="D4540" t="s">
        <v>117</v>
      </c>
      <c r="E4540" t="s">
        <v>184</v>
      </c>
      <c r="F4540" t="s">
        <v>12943</v>
      </c>
      <c r="G4540" t="s">
        <v>149</v>
      </c>
      <c r="H4540" t="s">
        <v>135</v>
      </c>
      <c r="I4540" t="s">
        <v>136</v>
      </c>
      <c r="J4540" t="s">
        <v>137</v>
      </c>
      <c r="K4540" t="s">
        <v>138</v>
      </c>
      <c r="L4540" t="s">
        <v>12944</v>
      </c>
      <c r="M4540" t="s">
        <v>12945</v>
      </c>
      <c r="N4540">
        <v>1.429444444</v>
      </c>
      <c r="O4540">
        <v>3</v>
      </c>
      <c r="P4540">
        <v>249</v>
      </c>
      <c r="Q4540">
        <v>2</v>
      </c>
      <c r="R4540">
        <v>12</v>
      </c>
      <c r="S4540">
        <v>2</v>
      </c>
      <c r="T4540">
        <v>8</v>
      </c>
      <c r="U4540">
        <v>0</v>
      </c>
      <c r="V4540">
        <v>0</v>
      </c>
      <c r="W4540">
        <v>0.92224767096000004</v>
      </c>
      <c r="X4540">
        <v>42.014455707441172</v>
      </c>
      <c r="Y4540">
        <v>3.4383899873014272</v>
      </c>
      <c r="Z4540">
        <v>3.2549545258240005</v>
      </c>
      <c r="AA4540">
        <v>3.5486508750274139</v>
      </c>
      <c r="AB4540">
        <v>2.9388712717655507</v>
      </c>
      <c r="AC4540">
        <v>0</v>
      </c>
      <c r="AD4540">
        <v>0</v>
      </c>
      <c r="AE4540">
        <v>56.117570038319556</v>
      </c>
    </row>
    <row r="4541" spans="1:31" x14ac:dyDescent="0.3">
      <c r="A4541">
        <v>2583894</v>
      </c>
      <c r="B4541">
        <v>1</v>
      </c>
      <c r="C4541" t="s">
        <v>80</v>
      </c>
      <c r="D4541" t="s">
        <v>96</v>
      </c>
      <c r="E4541" t="s">
        <v>184</v>
      </c>
      <c r="F4541" t="s">
        <v>12946</v>
      </c>
      <c r="G4541" t="s">
        <v>149</v>
      </c>
      <c r="H4541" t="s">
        <v>135</v>
      </c>
      <c r="I4541" t="s">
        <v>136</v>
      </c>
      <c r="J4541" t="s">
        <v>137</v>
      </c>
      <c r="K4541" t="s">
        <v>138</v>
      </c>
      <c r="L4541" t="s">
        <v>12947</v>
      </c>
      <c r="M4541" t="s">
        <v>12948</v>
      </c>
      <c r="N4541">
        <v>1.4694444440000001</v>
      </c>
      <c r="O4541">
        <v>0</v>
      </c>
      <c r="P4541">
        <v>0</v>
      </c>
      <c r="Q4541">
        <v>0</v>
      </c>
      <c r="R4541">
        <v>0</v>
      </c>
      <c r="S4541">
        <v>1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1.9175340065593498</v>
      </c>
      <c r="AB4541">
        <v>0</v>
      </c>
      <c r="AC4541">
        <v>0</v>
      </c>
      <c r="AD4541">
        <v>0</v>
      </c>
      <c r="AE4541">
        <v>1.9175340065593498</v>
      </c>
    </row>
    <row r="4542" spans="1:31" x14ac:dyDescent="0.3">
      <c r="A4542">
        <v>2583708</v>
      </c>
      <c r="B4542">
        <v>1</v>
      </c>
      <c r="C4542" t="s">
        <v>80</v>
      </c>
      <c r="D4542" t="s">
        <v>94</v>
      </c>
      <c r="E4542" t="s">
        <v>147</v>
      </c>
      <c r="F4542" t="s">
        <v>12723</v>
      </c>
      <c r="G4542" t="s">
        <v>134</v>
      </c>
      <c r="H4542" t="s">
        <v>135</v>
      </c>
      <c r="I4542" t="s">
        <v>136</v>
      </c>
      <c r="J4542" t="s">
        <v>137</v>
      </c>
      <c r="K4542" t="s">
        <v>138</v>
      </c>
      <c r="L4542" t="s">
        <v>12949</v>
      </c>
      <c r="M4542" t="s">
        <v>12950</v>
      </c>
      <c r="N4542">
        <v>0.64472222199999996</v>
      </c>
      <c r="O4542">
        <v>2</v>
      </c>
      <c r="P4542">
        <v>0</v>
      </c>
      <c r="Q4542">
        <v>35</v>
      </c>
      <c r="R4542">
        <v>0</v>
      </c>
      <c r="S4542">
        <v>6</v>
      </c>
      <c r="T4542">
        <v>0</v>
      </c>
      <c r="U4542">
        <v>0</v>
      </c>
      <c r="V4542">
        <v>0</v>
      </c>
      <c r="W4542">
        <v>0.67811996938307084</v>
      </c>
      <c r="X4542">
        <v>0</v>
      </c>
      <c r="Y4542">
        <v>47.530638039803314</v>
      </c>
      <c r="Z4542">
        <v>0</v>
      </c>
      <c r="AA4542">
        <v>6.8738978843576293</v>
      </c>
      <c r="AB4542">
        <v>0</v>
      </c>
      <c r="AC4542">
        <v>0</v>
      </c>
      <c r="AD4542">
        <v>0</v>
      </c>
      <c r="AE4542">
        <v>55.082655893544015</v>
      </c>
    </row>
    <row r="4543" spans="1:31" x14ac:dyDescent="0.3">
      <c r="A4543">
        <v>2583957</v>
      </c>
      <c r="B4543">
        <v>1</v>
      </c>
      <c r="C4543" t="s">
        <v>81</v>
      </c>
      <c r="D4543" t="s">
        <v>127</v>
      </c>
      <c r="E4543" t="s">
        <v>184</v>
      </c>
      <c r="F4543" t="s">
        <v>12951</v>
      </c>
      <c r="G4543" t="s">
        <v>1084</v>
      </c>
      <c r="H4543" t="s">
        <v>135</v>
      </c>
      <c r="I4543" t="s">
        <v>136</v>
      </c>
      <c r="J4543" t="s">
        <v>137</v>
      </c>
      <c r="K4543" t="s">
        <v>138</v>
      </c>
      <c r="L4543" t="s">
        <v>12952</v>
      </c>
      <c r="M4543" t="s">
        <v>12953</v>
      </c>
      <c r="N4543">
        <v>2.2561111110000001</v>
      </c>
      <c r="O4543">
        <v>0</v>
      </c>
      <c r="P4543">
        <v>295</v>
      </c>
      <c r="Q4543">
        <v>0</v>
      </c>
      <c r="R4543">
        <v>0</v>
      </c>
      <c r="S4543">
        <v>1</v>
      </c>
      <c r="T4543">
        <v>42</v>
      </c>
      <c r="U4543">
        <v>0</v>
      </c>
      <c r="V4543">
        <v>0</v>
      </c>
      <c r="W4543">
        <v>0</v>
      </c>
      <c r="X4543">
        <v>135.80764725933278</v>
      </c>
      <c r="Y4543">
        <v>0</v>
      </c>
      <c r="Z4543">
        <v>0</v>
      </c>
      <c r="AA4543">
        <v>114.69609497939319</v>
      </c>
      <c r="AB4543">
        <v>69.507611694550491</v>
      </c>
      <c r="AC4543">
        <v>0</v>
      </c>
      <c r="AD4543">
        <v>0</v>
      </c>
      <c r="AE4543">
        <v>320.0113539332765</v>
      </c>
    </row>
    <row r="4544" spans="1:31" x14ac:dyDescent="0.3">
      <c r="A4544">
        <v>2583459</v>
      </c>
      <c r="B4544">
        <v>1</v>
      </c>
      <c r="C4544" t="s">
        <v>80</v>
      </c>
      <c r="D4544" t="s">
        <v>96</v>
      </c>
      <c r="E4544" t="s">
        <v>184</v>
      </c>
      <c r="F4544" t="s">
        <v>12954</v>
      </c>
      <c r="G4544" t="s">
        <v>301</v>
      </c>
      <c r="H4544" t="s">
        <v>135</v>
      </c>
      <c r="I4544" t="s">
        <v>136</v>
      </c>
      <c r="J4544" t="s">
        <v>137</v>
      </c>
      <c r="K4544" t="s">
        <v>144</v>
      </c>
      <c r="L4544" t="s">
        <v>12955</v>
      </c>
      <c r="M4544" t="s">
        <v>12956</v>
      </c>
      <c r="N4544">
        <v>6.9841666660000001</v>
      </c>
      <c r="O4544">
        <v>0</v>
      </c>
      <c r="P4544">
        <v>176</v>
      </c>
      <c r="Q4544">
        <v>0</v>
      </c>
      <c r="R4544">
        <v>0</v>
      </c>
      <c r="S4544">
        <v>0</v>
      </c>
      <c r="T4544">
        <v>15</v>
      </c>
      <c r="U4544">
        <v>0</v>
      </c>
      <c r="V4544">
        <v>0</v>
      </c>
      <c r="W4544">
        <v>0</v>
      </c>
      <c r="X4544">
        <v>633.37052476582005</v>
      </c>
      <c r="Y4544">
        <v>0</v>
      </c>
      <c r="Z4544">
        <v>0</v>
      </c>
      <c r="AA4544">
        <v>0</v>
      </c>
      <c r="AB4544">
        <v>44.054738275548068</v>
      </c>
      <c r="AC4544">
        <v>0</v>
      </c>
      <c r="AD4544">
        <v>0</v>
      </c>
      <c r="AE4544">
        <v>677.42526304136811</v>
      </c>
    </row>
    <row r="4545" spans="1:31" x14ac:dyDescent="0.3">
      <c r="A4545">
        <v>2583224</v>
      </c>
      <c r="B4545">
        <v>1</v>
      </c>
      <c r="C4545" t="s">
        <v>81</v>
      </c>
      <c r="D4545" t="s">
        <v>122</v>
      </c>
      <c r="E4545" t="s">
        <v>141</v>
      </c>
      <c r="F4545" t="s">
        <v>12957</v>
      </c>
      <c r="G4545" t="s">
        <v>134</v>
      </c>
      <c r="H4545" t="s">
        <v>135</v>
      </c>
      <c r="I4545" t="s">
        <v>136</v>
      </c>
      <c r="J4545" t="s">
        <v>137</v>
      </c>
      <c r="K4545" t="s">
        <v>138</v>
      </c>
      <c r="L4545" t="s">
        <v>12958</v>
      </c>
      <c r="M4545" t="s">
        <v>12959</v>
      </c>
      <c r="N4545">
        <v>1.2633333330000001</v>
      </c>
      <c r="O4545">
        <v>1</v>
      </c>
      <c r="P4545">
        <v>11192</v>
      </c>
      <c r="Q4545">
        <v>0</v>
      </c>
      <c r="R4545">
        <v>12</v>
      </c>
      <c r="S4545">
        <v>10</v>
      </c>
      <c r="T4545">
        <v>760</v>
      </c>
      <c r="U4545">
        <v>0</v>
      </c>
      <c r="V4545">
        <v>2</v>
      </c>
      <c r="W4545">
        <v>0.18522280295999999</v>
      </c>
      <c r="X4545">
        <v>2245.4989817000105</v>
      </c>
      <c r="Y4545">
        <v>0</v>
      </c>
      <c r="Z4545">
        <v>5.8891874797805608</v>
      </c>
      <c r="AA4545">
        <v>69.813230943153158</v>
      </c>
      <c r="AB4545">
        <v>495.52095963328918</v>
      </c>
      <c r="AC4545">
        <v>0</v>
      </c>
      <c r="AD4545">
        <v>20.953855062390957</v>
      </c>
      <c r="AE4545">
        <v>2837.8614376215846</v>
      </c>
    </row>
    <row r="4546" spans="1:31" x14ac:dyDescent="0.3">
      <c r="A4546">
        <v>2583814</v>
      </c>
      <c r="B4546">
        <v>1</v>
      </c>
      <c r="C4546" t="s">
        <v>81</v>
      </c>
      <c r="D4546" t="s">
        <v>113</v>
      </c>
      <c r="E4546" t="s">
        <v>166</v>
      </c>
      <c r="F4546" t="s">
        <v>12960</v>
      </c>
      <c r="G4546" t="s">
        <v>168</v>
      </c>
      <c r="H4546" t="s">
        <v>157</v>
      </c>
      <c r="I4546" t="s">
        <v>136</v>
      </c>
      <c r="J4546" t="s">
        <v>137</v>
      </c>
      <c r="K4546" t="s">
        <v>138</v>
      </c>
      <c r="L4546" t="s">
        <v>12961</v>
      </c>
      <c r="M4546" t="s">
        <v>12962</v>
      </c>
      <c r="N4546">
        <v>2.0105555549999998</v>
      </c>
      <c r="O4546">
        <v>0</v>
      </c>
      <c r="P4546">
        <v>3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2.2165357714030636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2.2165357714030636</v>
      </c>
    </row>
    <row r="4547" spans="1:31" x14ac:dyDescent="0.3">
      <c r="A4547">
        <v>2583416</v>
      </c>
      <c r="B4547">
        <v>1</v>
      </c>
      <c r="C4547" t="s">
        <v>81</v>
      </c>
      <c r="D4547" t="s">
        <v>112</v>
      </c>
      <c r="E4547" t="s">
        <v>141</v>
      </c>
      <c r="F4547" t="s">
        <v>10967</v>
      </c>
      <c r="G4547" t="s">
        <v>134</v>
      </c>
      <c r="H4547" t="s">
        <v>135</v>
      </c>
      <c r="I4547" t="s">
        <v>136</v>
      </c>
      <c r="J4547" t="s">
        <v>137</v>
      </c>
      <c r="K4547" t="s">
        <v>138</v>
      </c>
      <c r="L4547" t="s">
        <v>12963</v>
      </c>
      <c r="M4547" t="s">
        <v>12964</v>
      </c>
      <c r="N4547">
        <v>0.43</v>
      </c>
      <c r="O4547">
        <v>0</v>
      </c>
      <c r="P4547">
        <v>0</v>
      </c>
      <c r="Q4547">
        <v>7</v>
      </c>
      <c r="R4547">
        <v>74</v>
      </c>
      <c r="S4547">
        <v>4</v>
      </c>
      <c r="T4547">
        <v>1</v>
      </c>
      <c r="U4547">
        <v>0</v>
      </c>
      <c r="V4547">
        <v>0</v>
      </c>
      <c r="W4547">
        <v>0</v>
      </c>
      <c r="X4547">
        <v>0</v>
      </c>
      <c r="Y4547">
        <v>27.507259525088973</v>
      </c>
      <c r="Z4547">
        <v>212.36482640345656</v>
      </c>
      <c r="AA4547">
        <v>9.2298905532912006</v>
      </c>
      <c r="AB4547">
        <v>0</v>
      </c>
      <c r="AC4547">
        <v>0</v>
      </c>
      <c r="AD4547">
        <v>0</v>
      </c>
      <c r="AE4547">
        <v>249.10197648183674</v>
      </c>
    </row>
    <row r="4548" spans="1:31" x14ac:dyDescent="0.3">
      <c r="A4548">
        <v>2583267</v>
      </c>
      <c r="B4548">
        <v>1</v>
      </c>
      <c r="C4548" t="s">
        <v>80</v>
      </c>
      <c r="D4548" t="s">
        <v>103</v>
      </c>
      <c r="E4548" t="s">
        <v>141</v>
      </c>
      <c r="F4548" t="s">
        <v>12965</v>
      </c>
      <c r="G4548" t="s">
        <v>134</v>
      </c>
      <c r="H4548" t="s">
        <v>135</v>
      </c>
      <c r="I4548" t="s">
        <v>136</v>
      </c>
      <c r="J4548" t="s">
        <v>137</v>
      </c>
      <c r="K4548" t="s">
        <v>138</v>
      </c>
      <c r="L4548" t="s">
        <v>12966</v>
      </c>
      <c r="M4548" t="s">
        <v>12967</v>
      </c>
      <c r="N4548">
        <v>0.15166666600000001</v>
      </c>
      <c r="O4548">
        <v>0</v>
      </c>
      <c r="P4548">
        <v>670</v>
      </c>
      <c r="Q4548">
        <v>2</v>
      </c>
      <c r="R4548">
        <v>10</v>
      </c>
      <c r="S4548">
        <v>4</v>
      </c>
      <c r="T4548">
        <v>94</v>
      </c>
      <c r="U4548">
        <v>12</v>
      </c>
      <c r="V4548">
        <v>0</v>
      </c>
      <c r="W4548">
        <v>0</v>
      </c>
      <c r="X4548">
        <v>17.85840697381029</v>
      </c>
      <c r="Y4548">
        <v>2.2901508423639299</v>
      </c>
      <c r="Z4548">
        <v>0.64180796303532994</v>
      </c>
      <c r="AA4548">
        <v>2.0914964897736001</v>
      </c>
      <c r="AB4548">
        <v>14.289212974157035</v>
      </c>
      <c r="AC4548">
        <v>91.561611898629607</v>
      </c>
      <c r="AD4548">
        <v>0</v>
      </c>
      <c r="AE4548">
        <v>128.73268714176979</v>
      </c>
    </row>
    <row r="4549" spans="1:31" x14ac:dyDescent="0.3">
      <c r="A4549">
        <v>2583691</v>
      </c>
      <c r="B4549">
        <v>1</v>
      </c>
      <c r="C4549" t="s">
        <v>81</v>
      </c>
      <c r="D4549" t="s">
        <v>128</v>
      </c>
      <c r="E4549" t="s">
        <v>175</v>
      </c>
      <c r="F4549" t="s">
        <v>12968</v>
      </c>
      <c r="G4549" t="s">
        <v>190</v>
      </c>
      <c r="H4549" t="s">
        <v>157</v>
      </c>
      <c r="I4549" t="s">
        <v>136</v>
      </c>
      <c r="J4549" t="s">
        <v>137</v>
      </c>
      <c r="K4549" t="s">
        <v>138</v>
      </c>
      <c r="L4549" t="s">
        <v>12969</v>
      </c>
      <c r="M4549" t="s">
        <v>12970</v>
      </c>
      <c r="N4549">
        <v>1.561388888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43</v>
      </c>
      <c r="U4549">
        <v>0</v>
      </c>
      <c r="V4549">
        <v>2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128.4597361015195</v>
      </c>
      <c r="AC4549">
        <v>0</v>
      </c>
      <c r="AD4549">
        <v>312.1513254005767</v>
      </c>
      <c r="AE4549">
        <v>440.61106150209616</v>
      </c>
    </row>
    <row r="4550" spans="1:31" x14ac:dyDescent="0.3">
      <c r="A4550">
        <v>2583399</v>
      </c>
      <c r="B4550">
        <v>1</v>
      </c>
      <c r="C4550" t="s">
        <v>81</v>
      </c>
      <c r="D4550" t="s">
        <v>127</v>
      </c>
      <c r="E4550" t="s">
        <v>147</v>
      </c>
      <c r="F4550" t="s">
        <v>4243</v>
      </c>
      <c r="G4550" t="s">
        <v>134</v>
      </c>
      <c r="H4550" t="s">
        <v>135</v>
      </c>
      <c r="I4550" t="s">
        <v>136</v>
      </c>
      <c r="J4550" t="s">
        <v>137</v>
      </c>
      <c r="K4550" t="s">
        <v>138</v>
      </c>
      <c r="L4550" t="s">
        <v>12971</v>
      </c>
      <c r="M4550" t="s">
        <v>12972</v>
      </c>
      <c r="N4550">
        <v>0.398888888</v>
      </c>
      <c r="O4550">
        <v>0</v>
      </c>
      <c r="P4550">
        <v>0</v>
      </c>
      <c r="Q4550">
        <v>8</v>
      </c>
      <c r="R4550">
        <v>25</v>
      </c>
      <c r="S4550">
        <v>11</v>
      </c>
      <c r="T4550">
        <v>1</v>
      </c>
      <c r="U4550">
        <v>2</v>
      </c>
      <c r="V4550">
        <v>0</v>
      </c>
      <c r="W4550">
        <v>0</v>
      </c>
      <c r="X4550">
        <v>0</v>
      </c>
      <c r="Y4550">
        <v>18.05568536893011</v>
      </c>
      <c r="Z4550">
        <v>22.064432797566294</v>
      </c>
      <c r="AA4550">
        <v>99.846935994870705</v>
      </c>
      <c r="AB4550">
        <v>2.9164336745579797</v>
      </c>
      <c r="AC4550">
        <v>28.650006335973075</v>
      </c>
      <c r="AD4550">
        <v>0</v>
      </c>
      <c r="AE4550">
        <v>171.53349417189818</v>
      </c>
    </row>
    <row r="4551" spans="1:31" x14ac:dyDescent="0.3">
      <c r="A4551">
        <v>2583236</v>
      </c>
      <c r="B4551">
        <v>1</v>
      </c>
      <c r="C4551" t="s">
        <v>80</v>
      </c>
      <c r="D4551" t="s">
        <v>100</v>
      </c>
      <c r="E4551" t="s">
        <v>141</v>
      </c>
      <c r="F4551" t="s">
        <v>6316</v>
      </c>
      <c r="G4551" t="s">
        <v>134</v>
      </c>
      <c r="H4551" t="s">
        <v>135</v>
      </c>
      <c r="I4551" t="s">
        <v>136</v>
      </c>
      <c r="J4551" t="s">
        <v>137</v>
      </c>
      <c r="K4551" t="s">
        <v>138</v>
      </c>
      <c r="L4551" t="s">
        <v>12973</v>
      </c>
      <c r="M4551" t="s">
        <v>12974</v>
      </c>
      <c r="N4551">
        <v>0.33833333300000001</v>
      </c>
      <c r="O4551">
        <v>7</v>
      </c>
      <c r="P4551">
        <v>11235</v>
      </c>
      <c r="Q4551">
        <v>4</v>
      </c>
      <c r="R4551">
        <v>206</v>
      </c>
      <c r="S4551">
        <v>15</v>
      </c>
      <c r="T4551">
        <v>913</v>
      </c>
      <c r="U4551">
        <v>0</v>
      </c>
      <c r="V4551">
        <v>1</v>
      </c>
      <c r="W4551">
        <v>21.487663943942625</v>
      </c>
      <c r="X4551">
        <v>476.03098631506077</v>
      </c>
      <c r="Y4551">
        <v>20.277766315507886</v>
      </c>
      <c r="Z4551">
        <v>33.882819934712408</v>
      </c>
      <c r="AA4551">
        <v>485.81933310894209</v>
      </c>
      <c r="AB4551">
        <v>201.46289185241255</v>
      </c>
      <c r="AC4551">
        <v>0</v>
      </c>
      <c r="AD4551">
        <v>0</v>
      </c>
      <c r="AE4551">
        <v>1238.9614614705783</v>
      </c>
    </row>
    <row r="4552" spans="1:31" x14ac:dyDescent="0.3">
      <c r="A4552">
        <v>2583445</v>
      </c>
      <c r="B4552">
        <v>1</v>
      </c>
      <c r="C4552" t="s">
        <v>80</v>
      </c>
      <c r="D4552" t="s">
        <v>104</v>
      </c>
      <c r="E4552" t="s">
        <v>155</v>
      </c>
      <c r="F4552" t="s">
        <v>12975</v>
      </c>
      <c r="G4552" t="s">
        <v>301</v>
      </c>
      <c r="H4552" t="s">
        <v>157</v>
      </c>
      <c r="I4552" t="s">
        <v>136</v>
      </c>
      <c r="J4552" t="s">
        <v>137</v>
      </c>
      <c r="K4552" t="s">
        <v>144</v>
      </c>
      <c r="L4552" t="s">
        <v>12976</v>
      </c>
      <c r="M4552" t="s">
        <v>12977</v>
      </c>
      <c r="N4552">
        <v>4.9847222220000003</v>
      </c>
      <c r="O4552">
        <v>0</v>
      </c>
      <c r="P4552">
        <v>309</v>
      </c>
      <c r="Q4552">
        <v>0</v>
      </c>
      <c r="R4552">
        <v>0</v>
      </c>
      <c r="S4552">
        <v>0</v>
      </c>
      <c r="T4552">
        <v>36</v>
      </c>
      <c r="U4552">
        <v>0</v>
      </c>
      <c r="V4552">
        <v>1</v>
      </c>
      <c r="W4552">
        <v>0</v>
      </c>
      <c r="X4552">
        <v>358.08938109556169</v>
      </c>
      <c r="Y4552">
        <v>0</v>
      </c>
      <c r="Z4552">
        <v>0</v>
      </c>
      <c r="AA4552">
        <v>0</v>
      </c>
      <c r="AB4552">
        <v>440.44419651791276</v>
      </c>
      <c r="AC4552">
        <v>0</v>
      </c>
      <c r="AD4552">
        <v>50.0883998270265</v>
      </c>
      <c r="AE4552">
        <v>848.62197744050093</v>
      </c>
    </row>
    <row r="4553" spans="1:31" x14ac:dyDescent="0.3">
      <c r="A4553">
        <v>2583777</v>
      </c>
      <c r="B4553">
        <v>1</v>
      </c>
      <c r="C4553" t="s">
        <v>80</v>
      </c>
      <c r="D4553" t="s">
        <v>89</v>
      </c>
      <c r="E4553" t="s">
        <v>166</v>
      </c>
      <c r="F4553" t="s">
        <v>12978</v>
      </c>
      <c r="G4553" t="s">
        <v>198</v>
      </c>
      <c r="H4553" t="s">
        <v>157</v>
      </c>
      <c r="I4553" t="s">
        <v>136</v>
      </c>
      <c r="J4553" t="s">
        <v>137</v>
      </c>
      <c r="K4553" t="s">
        <v>138</v>
      </c>
      <c r="L4553" t="s">
        <v>12979</v>
      </c>
      <c r="M4553" t="s">
        <v>12980</v>
      </c>
      <c r="N4553">
        <v>1.572777777</v>
      </c>
      <c r="O4553">
        <v>0</v>
      </c>
      <c r="P4553">
        <v>1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1.8668667777924126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1.8668667777924126</v>
      </c>
    </row>
    <row r="4554" spans="1:31" x14ac:dyDescent="0.3">
      <c r="A4554">
        <v>2583296</v>
      </c>
      <c r="B4554">
        <v>1</v>
      </c>
      <c r="C4554" t="s">
        <v>81</v>
      </c>
      <c r="D4554" t="s">
        <v>120</v>
      </c>
      <c r="E4554" t="s">
        <v>147</v>
      </c>
      <c r="F4554" t="s">
        <v>12981</v>
      </c>
      <c r="G4554" t="s">
        <v>134</v>
      </c>
      <c r="H4554" t="s">
        <v>135</v>
      </c>
      <c r="I4554" t="s">
        <v>136</v>
      </c>
      <c r="J4554" t="s">
        <v>137</v>
      </c>
      <c r="K4554" t="s">
        <v>138</v>
      </c>
      <c r="L4554" t="s">
        <v>12982</v>
      </c>
      <c r="M4554" t="s">
        <v>12983</v>
      </c>
      <c r="N4554">
        <v>1.0205555550000001</v>
      </c>
      <c r="O4554">
        <v>0</v>
      </c>
      <c r="P4554">
        <v>835</v>
      </c>
      <c r="Q4554">
        <v>0</v>
      </c>
      <c r="R4554">
        <v>35</v>
      </c>
      <c r="S4554">
        <v>1</v>
      </c>
      <c r="T4554">
        <v>176</v>
      </c>
      <c r="U4554">
        <v>1</v>
      </c>
      <c r="V4554">
        <v>0</v>
      </c>
      <c r="W4554">
        <v>0</v>
      </c>
      <c r="X4554">
        <v>138.11063515578721</v>
      </c>
      <c r="Y4554">
        <v>0</v>
      </c>
      <c r="Z4554">
        <v>19.4062288396585</v>
      </c>
      <c r="AA4554">
        <v>1.9667621606955557</v>
      </c>
      <c r="AB4554">
        <v>133.51055369829788</v>
      </c>
      <c r="AC4554">
        <v>185.50910003201332</v>
      </c>
      <c r="AD4554">
        <v>0</v>
      </c>
      <c r="AE4554">
        <v>478.50327988645245</v>
      </c>
    </row>
    <row r="4555" spans="1:31" x14ac:dyDescent="0.3">
      <c r="A4555">
        <v>2583342</v>
      </c>
      <c r="B4555">
        <v>1</v>
      </c>
      <c r="C4555" t="s">
        <v>81</v>
      </c>
      <c r="D4555" t="s">
        <v>122</v>
      </c>
      <c r="E4555" t="s">
        <v>141</v>
      </c>
      <c r="F4555" t="s">
        <v>12984</v>
      </c>
      <c r="G4555" t="s">
        <v>134</v>
      </c>
      <c r="H4555" t="s">
        <v>135</v>
      </c>
      <c r="I4555" t="s">
        <v>136</v>
      </c>
      <c r="J4555" t="s">
        <v>137</v>
      </c>
      <c r="K4555" t="s">
        <v>138</v>
      </c>
      <c r="L4555" t="s">
        <v>12985</v>
      </c>
      <c r="M4555" t="s">
        <v>12986</v>
      </c>
      <c r="N4555">
        <v>0.25666666599999999</v>
      </c>
      <c r="O4555">
        <v>0</v>
      </c>
      <c r="P4555">
        <v>3785</v>
      </c>
      <c r="Q4555">
        <v>0</v>
      </c>
      <c r="R4555">
        <v>37</v>
      </c>
      <c r="S4555">
        <v>0</v>
      </c>
      <c r="T4555">
        <v>174</v>
      </c>
      <c r="U4555">
        <v>0</v>
      </c>
      <c r="V4555">
        <v>0</v>
      </c>
      <c r="W4555">
        <v>0</v>
      </c>
      <c r="X4555">
        <v>168.4609899136756</v>
      </c>
      <c r="Y4555">
        <v>0</v>
      </c>
      <c r="Z4555">
        <v>2.5226467359401004</v>
      </c>
      <c r="AA4555">
        <v>0</v>
      </c>
      <c r="AB4555">
        <v>36.204175884585176</v>
      </c>
      <c r="AC4555">
        <v>0</v>
      </c>
      <c r="AD4555">
        <v>0</v>
      </c>
      <c r="AE4555">
        <v>207.18781253420087</v>
      </c>
    </row>
    <row r="4556" spans="1:31" x14ac:dyDescent="0.3">
      <c r="A4556">
        <v>2583940</v>
      </c>
      <c r="B4556">
        <v>1</v>
      </c>
      <c r="C4556" t="s">
        <v>80</v>
      </c>
      <c r="D4556" t="s">
        <v>94</v>
      </c>
      <c r="E4556" t="s">
        <v>155</v>
      </c>
      <c r="F4556" t="s">
        <v>12987</v>
      </c>
      <c r="G4556" t="s">
        <v>202</v>
      </c>
      <c r="H4556" t="s">
        <v>157</v>
      </c>
      <c r="I4556" t="s">
        <v>136</v>
      </c>
      <c r="J4556" t="s">
        <v>137</v>
      </c>
      <c r="K4556" t="s">
        <v>138</v>
      </c>
      <c r="L4556" t="s">
        <v>12988</v>
      </c>
      <c r="M4556" t="s">
        <v>12989</v>
      </c>
      <c r="N4556">
        <v>0.72861111099999998</v>
      </c>
      <c r="O4556">
        <v>0</v>
      </c>
      <c r="P4556">
        <v>50</v>
      </c>
      <c r="Q4556">
        <v>0</v>
      </c>
      <c r="R4556">
        <v>17</v>
      </c>
      <c r="S4556">
        <v>0</v>
      </c>
      <c r="T4556">
        <v>7</v>
      </c>
      <c r="U4556">
        <v>0</v>
      </c>
      <c r="V4556">
        <v>0</v>
      </c>
      <c r="W4556">
        <v>0</v>
      </c>
      <c r="X4556">
        <v>6.5966945603741616</v>
      </c>
      <c r="Y4556">
        <v>0</v>
      </c>
      <c r="Z4556">
        <v>19.775520830737044</v>
      </c>
      <c r="AA4556">
        <v>0</v>
      </c>
      <c r="AB4556">
        <v>3.5334122635259</v>
      </c>
      <c r="AC4556">
        <v>0</v>
      </c>
      <c r="AD4556">
        <v>0</v>
      </c>
      <c r="AE4556">
        <v>29.905627654637104</v>
      </c>
    </row>
    <row r="4557" spans="1:31" x14ac:dyDescent="0.3">
      <c r="A4557">
        <v>2583442</v>
      </c>
      <c r="B4557">
        <v>1</v>
      </c>
      <c r="C4557" t="s">
        <v>80</v>
      </c>
      <c r="D4557" t="s">
        <v>106</v>
      </c>
      <c r="E4557" t="s">
        <v>171</v>
      </c>
      <c r="F4557" t="s">
        <v>12990</v>
      </c>
      <c r="G4557" t="s">
        <v>194</v>
      </c>
      <c r="H4557" t="s">
        <v>157</v>
      </c>
      <c r="I4557" t="s">
        <v>136</v>
      </c>
      <c r="J4557" t="s">
        <v>137</v>
      </c>
      <c r="K4557" t="s">
        <v>144</v>
      </c>
      <c r="L4557" t="s">
        <v>12991</v>
      </c>
      <c r="M4557" t="s">
        <v>12992</v>
      </c>
      <c r="N4557">
        <v>4.3302777770000001</v>
      </c>
      <c r="O4557">
        <v>0</v>
      </c>
      <c r="P4557">
        <v>13</v>
      </c>
      <c r="Q4557">
        <v>0</v>
      </c>
      <c r="R4557">
        <v>1</v>
      </c>
      <c r="S4557">
        <v>0</v>
      </c>
      <c r="T4557">
        <v>3</v>
      </c>
      <c r="U4557">
        <v>0</v>
      </c>
      <c r="V4557">
        <v>0</v>
      </c>
      <c r="W4557">
        <v>0</v>
      </c>
      <c r="X4557">
        <v>8.5289185017617015</v>
      </c>
      <c r="Y4557">
        <v>0</v>
      </c>
      <c r="Z4557">
        <v>32.047809508226464</v>
      </c>
      <c r="AA4557">
        <v>0</v>
      </c>
      <c r="AB4557">
        <v>2.4836771418767749</v>
      </c>
      <c r="AC4557">
        <v>0</v>
      </c>
      <c r="AD4557">
        <v>0</v>
      </c>
      <c r="AE4557">
        <v>43.060405151864941</v>
      </c>
    </row>
    <row r="4558" spans="1:31" x14ac:dyDescent="0.3">
      <c r="A4558">
        <v>2583419</v>
      </c>
      <c r="B4558">
        <v>1</v>
      </c>
      <c r="C4558" t="s">
        <v>80</v>
      </c>
      <c r="D4558" t="s">
        <v>100</v>
      </c>
      <c r="E4558" t="s">
        <v>132</v>
      </c>
      <c r="F4558" t="s">
        <v>12993</v>
      </c>
      <c r="G4558" t="s">
        <v>301</v>
      </c>
      <c r="H4558" t="s">
        <v>135</v>
      </c>
      <c r="I4558" t="s">
        <v>136</v>
      </c>
      <c r="J4558" t="s">
        <v>137</v>
      </c>
      <c r="K4558" t="s">
        <v>144</v>
      </c>
      <c r="L4558" t="s">
        <v>12994</v>
      </c>
      <c r="M4558" t="s">
        <v>12995</v>
      </c>
      <c r="N4558">
        <v>8.045555555</v>
      </c>
      <c r="O4558">
        <v>7</v>
      </c>
      <c r="P4558">
        <v>6134</v>
      </c>
      <c r="Q4558">
        <v>249</v>
      </c>
      <c r="R4558">
        <v>1274</v>
      </c>
      <c r="S4558">
        <v>53</v>
      </c>
      <c r="T4558">
        <v>989</v>
      </c>
      <c r="U4558">
        <v>2</v>
      </c>
      <c r="V4558">
        <v>1</v>
      </c>
      <c r="W4558">
        <v>158.25760661629161</v>
      </c>
      <c r="X4558">
        <v>12550.426044931181</v>
      </c>
      <c r="Y4558">
        <v>12201.514003603852</v>
      </c>
      <c r="Z4558">
        <v>14442.170553984741</v>
      </c>
      <c r="AA4558">
        <v>3639.9978907078826</v>
      </c>
      <c r="AB4558">
        <v>9152.3748117217729</v>
      </c>
      <c r="AC4558">
        <v>4128.1393532848797</v>
      </c>
      <c r="AD4558">
        <v>13.30840068568437</v>
      </c>
      <c r="AE4558">
        <v>56286.188665536291</v>
      </c>
    </row>
    <row r="4559" spans="1:31" x14ac:dyDescent="0.3">
      <c r="A4559">
        <v>2583946</v>
      </c>
      <c r="B4559">
        <v>1</v>
      </c>
      <c r="C4559" t="s">
        <v>80</v>
      </c>
      <c r="D4559" t="s">
        <v>101</v>
      </c>
      <c r="E4559" t="s">
        <v>166</v>
      </c>
      <c r="F4559" t="s">
        <v>12996</v>
      </c>
      <c r="G4559" t="s">
        <v>311</v>
      </c>
      <c r="H4559" t="s">
        <v>157</v>
      </c>
      <c r="I4559" t="s">
        <v>136</v>
      </c>
      <c r="J4559" t="s">
        <v>3</v>
      </c>
      <c r="K4559" t="s">
        <v>138</v>
      </c>
      <c r="L4559" t="s">
        <v>12997</v>
      </c>
      <c r="M4559" t="s">
        <v>12998</v>
      </c>
      <c r="N4559">
        <v>2.4338888879999998</v>
      </c>
      <c r="O4559">
        <v>0</v>
      </c>
      <c r="P4559">
        <v>1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0.19305282608550001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0.19305282608550001</v>
      </c>
    </row>
    <row r="4560" spans="1:31" x14ac:dyDescent="0.3">
      <c r="A4560">
        <v>2583319</v>
      </c>
      <c r="B4560">
        <v>1</v>
      </c>
      <c r="C4560" t="s">
        <v>80</v>
      </c>
      <c r="D4560" t="s">
        <v>91</v>
      </c>
      <c r="E4560" t="s">
        <v>141</v>
      </c>
      <c r="F4560" t="s">
        <v>12999</v>
      </c>
      <c r="G4560" t="s">
        <v>134</v>
      </c>
      <c r="H4560" t="s">
        <v>135</v>
      </c>
      <c r="I4560" t="s">
        <v>136</v>
      </c>
      <c r="J4560" t="s">
        <v>137</v>
      </c>
      <c r="K4560" t="s">
        <v>138</v>
      </c>
      <c r="L4560" t="s">
        <v>13000</v>
      </c>
      <c r="M4560" t="s">
        <v>13001</v>
      </c>
      <c r="N4560">
        <v>7.4999999999999997E-2</v>
      </c>
      <c r="O4560">
        <v>16</v>
      </c>
      <c r="P4560">
        <v>247</v>
      </c>
      <c r="Q4560">
        <v>27</v>
      </c>
      <c r="R4560">
        <v>82</v>
      </c>
      <c r="S4560">
        <v>21</v>
      </c>
      <c r="T4560">
        <v>229</v>
      </c>
      <c r="U4560">
        <v>1</v>
      </c>
      <c r="V4560">
        <v>0</v>
      </c>
      <c r="W4560">
        <v>1.3762438907840999</v>
      </c>
      <c r="X4560">
        <v>5.1277619521064279</v>
      </c>
      <c r="Y4560">
        <v>2.3597705084786997</v>
      </c>
      <c r="Z4560">
        <v>4.8262969933024502</v>
      </c>
      <c r="AA4560">
        <v>14.067930124485898</v>
      </c>
      <c r="AB4560">
        <v>27.026936937437849</v>
      </c>
      <c r="AC4560">
        <v>7.0604520480000002E-2</v>
      </c>
      <c r="AD4560">
        <v>0</v>
      </c>
      <c r="AE4560">
        <v>54.855544927075428</v>
      </c>
    </row>
    <row r="4561" spans="1:31" x14ac:dyDescent="0.3">
      <c r="A4561">
        <v>2583362</v>
      </c>
      <c r="B4561">
        <v>1</v>
      </c>
      <c r="C4561" t="s">
        <v>81</v>
      </c>
      <c r="D4561" t="s">
        <v>118</v>
      </c>
      <c r="E4561" t="s">
        <v>175</v>
      </c>
      <c r="F4561" t="s">
        <v>13002</v>
      </c>
      <c r="G4561" t="s">
        <v>301</v>
      </c>
      <c r="H4561" t="s">
        <v>157</v>
      </c>
      <c r="I4561" t="s">
        <v>136</v>
      </c>
      <c r="J4561" t="s">
        <v>137</v>
      </c>
      <c r="K4561" t="s">
        <v>144</v>
      </c>
      <c r="L4561" t="s">
        <v>13003</v>
      </c>
      <c r="M4561" t="s">
        <v>13004</v>
      </c>
      <c r="N4561">
        <v>5.9636111109999996</v>
      </c>
      <c r="O4561">
        <v>0</v>
      </c>
      <c r="P4561">
        <v>313</v>
      </c>
      <c r="Q4561">
        <v>0</v>
      </c>
      <c r="R4561">
        <v>0</v>
      </c>
      <c r="S4561">
        <v>0</v>
      </c>
      <c r="T4561">
        <v>4</v>
      </c>
      <c r="U4561">
        <v>0</v>
      </c>
      <c r="V4561">
        <v>0</v>
      </c>
      <c r="W4561">
        <v>0</v>
      </c>
      <c r="X4561">
        <v>369.0454079304364</v>
      </c>
      <c r="Y4561">
        <v>0</v>
      </c>
      <c r="Z4561">
        <v>0</v>
      </c>
      <c r="AA4561">
        <v>0</v>
      </c>
      <c r="AB4561">
        <v>2.2697082891795</v>
      </c>
      <c r="AC4561">
        <v>0</v>
      </c>
      <c r="AD4561">
        <v>0</v>
      </c>
      <c r="AE4561">
        <v>371.3151162196159</v>
      </c>
    </row>
    <row r="4562" spans="1:31" x14ac:dyDescent="0.3">
      <c r="A4562">
        <v>2583611</v>
      </c>
      <c r="B4562">
        <v>1</v>
      </c>
      <c r="C4562" t="s">
        <v>80</v>
      </c>
      <c r="D4562" t="s">
        <v>110</v>
      </c>
      <c r="E4562" t="s">
        <v>171</v>
      </c>
      <c r="F4562" t="s">
        <v>13005</v>
      </c>
      <c r="G4562" t="s">
        <v>202</v>
      </c>
      <c r="H4562" t="s">
        <v>157</v>
      </c>
      <c r="I4562" t="s">
        <v>136</v>
      </c>
      <c r="J4562" t="s">
        <v>137</v>
      </c>
      <c r="K4562" t="s">
        <v>138</v>
      </c>
      <c r="L4562" t="s">
        <v>13006</v>
      </c>
      <c r="M4562" t="s">
        <v>13007</v>
      </c>
      <c r="N4562">
        <v>3.4247222220000002</v>
      </c>
      <c r="O4562">
        <v>0</v>
      </c>
      <c r="P4562">
        <v>169</v>
      </c>
      <c r="Q4562">
        <v>0</v>
      </c>
      <c r="R4562">
        <v>0</v>
      </c>
      <c r="S4562">
        <v>0</v>
      </c>
      <c r="T4562">
        <v>10</v>
      </c>
      <c r="U4562">
        <v>0</v>
      </c>
      <c r="V4562">
        <v>0</v>
      </c>
      <c r="W4562">
        <v>0</v>
      </c>
      <c r="X4562">
        <v>160.33369843565777</v>
      </c>
      <c r="Y4562">
        <v>0</v>
      </c>
      <c r="Z4562">
        <v>0</v>
      </c>
      <c r="AA4562">
        <v>0</v>
      </c>
      <c r="AB4562">
        <v>29.926450773209901</v>
      </c>
      <c r="AC4562">
        <v>0</v>
      </c>
      <c r="AD4562">
        <v>0</v>
      </c>
      <c r="AE4562">
        <v>190.26014920886766</v>
      </c>
    </row>
    <row r="4563" spans="1:31" x14ac:dyDescent="0.3">
      <c r="A4563">
        <v>2583548</v>
      </c>
      <c r="B4563">
        <v>1</v>
      </c>
      <c r="C4563" t="s">
        <v>80</v>
      </c>
      <c r="D4563" t="s">
        <v>105</v>
      </c>
      <c r="E4563" t="s">
        <v>141</v>
      </c>
      <c r="F4563" t="s">
        <v>13008</v>
      </c>
      <c r="G4563" t="s">
        <v>301</v>
      </c>
      <c r="H4563" t="s">
        <v>135</v>
      </c>
      <c r="I4563" t="s">
        <v>136</v>
      </c>
      <c r="J4563" t="s">
        <v>137</v>
      </c>
      <c r="K4563" t="s">
        <v>144</v>
      </c>
      <c r="L4563" t="s">
        <v>13009</v>
      </c>
      <c r="M4563" t="s">
        <v>13010</v>
      </c>
      <c r="N4563">
        <v>2.9277777770000002</v>
      </c>
      <c r="O4563">
        <v>0</v>
      </c>
      <c r="P4563">
        <v>1106</v>
      </c>
      <c r="Q4563">
        <v>0</v>
      </c>
      <c r="R4563">
        <v>1</v>
      </c>
      <c r="S4563">
        <v>0</v>
      </c>
      <c r="T4563">
        <v>126</v>
      </c>
      <c r="U4563">
        <v>0</v>
      </c>
      <c r="V4563">
        <v>0</v>
      </c>
      <c r="W4563">
        <v>0</v>
      </c>
      <c r="X4563">
        <v>886.42936299195424</v>
      </c>
      <c r="Y4563">
        <v>0</v>
      </c>
      <c r="Z4563">
        <v>1.9671125741710651</v>
      </c>
      <c r="AA4563">
        <v>0</v>
      </c>
      <c r="AB4563">
        <v>842.43475673725595</v>
      </c>
      <c r="AC4563">
        <v>0</v>
      </c>
      <c r="AD4563">
        <v>0</v>
      </c>
      <c r="AE4563">
        <v>1730.8312323033813</v>
      </c>
    </row>
    <row r="4564" spans="1:31" x14ac:dyDescent="0.3">
      <c r="A4564">
        <v>2583379</v>
      </c>
      <c r="B4564">
        <v>1</v>
      </c>
      <c r="C4564" t="s">
        <v>81</v>
      </c>
      <c r="D4564" t="s">
        <v>122</v>
      </c>
      <c r="E4564" t="s">
        <v>184</v>
      </c>
      <c r="F4564" t="s">
        <v>13011</v>
      </c>
      <c r="G4564" t="s">
        <v>149</v>
      </c>
      <c r="H4564" t="s">
        <v>135</v>
      </c>
      <c r="I4564" t="s">
        <v>136</v>
      </c>
      <c r="J4564" t="s">
        <v>137</v>
      </c>
      <c r="K4564" t="s">
        <v>138</v>
      </c>
      <c r="L4564" t="s">
        <v>13012</v>
      </c>
      <c r="M4564" t="s">
        <v>13013</v>
      </c>
      <c r="N4564">
        <v>2.5099999999999998</v>
      </c>
      <c r="O4564">
        <v>0</v>
      </c>
      <c r="P4564">
        <v>291</v>
      </c>
      <c r="Q4564">
        <v>0</v>
      </c>
      <c r="R4564">
        <v>1</v>
      </c>
      <c r="S4564">
        <v>1</v>
      </c>
      <c r="T4564">
        <v>17</v>
      </c>
      <c r="U4564">
        <v>0</v>
      </c>
      <c r="V4564">
        <v>0</v>
      </c>
      <c r="W4564">
        <v>0</v>
      </c>
      <c r="X4564">
        <v>99.279064834634099</v>
      </c>
      <c r="Y4564">
        <v>0</v>
      </c>
      <c r="Z4564">
        <v>1.0141854074457051</v>
      </c>
      <c r="AA4564">
        <v>5.3149112495022219</v>
      </c>
      <c r="AB4564">
        <v>38.660601822531625</v>
      </c>
      <c r="AC4564">
        <v>0</v>
      </c>
      <c r="AD4564">
        <v>0</v>
      </c>
      <c r="AE4564">
        <v>144.26876331411364</v>
      </c>
    </row>
    <row r="4565" spans="1:31" x14ac:dyDescent="0.3">
      <c r="A4565">
        <v>2583402</v>
      </c>
      <c r="B4565">
        <v>1</v>
      </c>
      <c r="C4565" t="s">
        <v>80</v>
      </c>
      <c r="D4565" t="s">
        <v>96</v>
      </c>
      <c r="E4565" t="s">
        <v>141</v>
      </c>
      <c r="F4565" t="s">
        <v>13014</v>
      </c>
      <c r="G4565" t="s">
        <v>301</v>
      </c>
      <c r="H4565" t="s">
        <v>135</v>
      </c>
      <c r="I4565" t="s">
        <v>136</v>
      </c>
      <c r="J4565" t="s">
        <v>137</v>
      </c>
      <c r="K4565" t="s">
        <v>144</v>
      </c>
      <c r="L4565" t="s">
        <v>13015</v>
      </c>
      <c r="M4565" t="s">
        <v>13016</v>
      </c>
      <c r="N4565">
        <v>0.71888888799999995</v>
      </c>
      <c r="O4565">
        <v>0</v>
      </c>
      <c r="P4565">
        <v>863</v>
      </c>
      <c r="Q4565">
        <v>0</v>
      </c>
      <c r="R4565">
        <v>0</v>
      </c>
      <c r="S4565">
        <v>0</v>
      </c>
      <c r="T4565">
        <v>41</v>
      </c>
      <c r="U4565">
        <v>0</v>
      </c>
      <c r="V4565">
        <v>0</v>
      </c>
      <c r="W4565">
        <v>0</v>
      </c>
      <c r="X4565">
        <v>256.95134732334571</v>
      </c>
      <c r="Y4565">
        <v>0</v>
      </c>
      <c r="Z4565">
        <v>0</v>
      </c>
      <c r="AA4565">
        <v>0</v>
      </c>
      <c r="AB4565">
        <v>27.926064047841212</v>
      </c>
      <c r="AC4565">
        <v>0</v>
      </c>
      <c r="AD4565">
        <v>0</v>
      </c>
      <c r="AE4565">
        <v>284.87741137118695</v>
      </c>
    </row>
    <row r="4566" spans="1:31" x14ac:dyDescent="0.3">
      <c r="A4566">
        <v>2583525</v>
      </c>
      <c r="B4566">
        <v>1</v>
      </c>
      <c r="C4566" t="s">
        <v>80</v>
      </c>
      <c r="D4566" t="s">
        <v>107</v>
      </c>
      <c r="E4566" t="s">
        <v>166</v>
      </c>
      <c r="F4566" t="s">
        <v>13017</v>
      </c>
      <c r="G4566" t="s">
        <v>181</v>
      </c>
      <c r="H4566" t="s">
        <v>157</v>
      </c>
      <c r="I4566" t="s">
        <v>136</v>
      </c>
      <c r="J4566" t="s">
        <v>137</v>
      </c>
      <c r="K4566" t="s">
        <v>138</v>
      </c>
      <c r="L4566" t="s">
        <v>13018</v>
      </c>
      <c r="M4566" t="s">
        <v>13019</v>
      </c>
      <c r="N4566">
        <v>2.497222222</v>
      </c>
      <c r="O4566">
        <v>0</v>
      </c>
      <c r="P4566">
        <v>1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0.44160101052008338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0.44160101052008338</v>
      </c>
    </row>
    <row r="4567" spans="1:31" x14ac:dyDescent="0.3">
      <c r="A4567">
        <v>2583780</v>
      </c>
      <c r="B4567">
        <v>1</v>
      </c>
      <c r="C4567" t="s">
        <v>80</v>
      </c>
      <c r="D4567" t="s">
        <v>82</v>
      </c>
      <c r="E4567" t="s">
        <v>184</v>
      </c>
      <c r="F4567" t="s">
        <v>13020</v>
      </c>
      <c r="G4567" t="s">
        <v>311</v>
      </c>
      <c r="H4567" t="s">
        <v>135</v>
      </c>
      <c r="I4567" t="s">
        <v>136</v>
      </c>
      <c r="J4567" t="s">
        <v>3</v>
      </c>
      <c r="K4567" t="s">
        <v>138</v>
      </c>
      <c r="L4567" t="s">
        <v>13021</v>
      </c>
      <c r="M4567" t="s">
        <v>13022</v>
      </c>
      <c r="N4567">
        <v>4.6511111109999996</v>
      </c>
      <c r="O4567">
        <v>0</v>
      </c>
      <c r="P4567">
        <v>1049</v>
      </c>
      <c r="Q4567">
        <v>0</v>
      </c>
      <c r="R4567">
        <v>0</v>
      </c>
      <c r="S4567">
        <v>0</v>
      </c>
      <c r="T4567">
        <v>54</v>
      </c>
      <c r="U4567">
        <v>0</v>
      </c>
      <c r="V4567">
        <v>0</v>
      </c>
      <c r="W4567">
        <v>0</v>
      </c>
      <c r="X4567">
        <v>1363.7109675936395</v>
      </c>
      <c r="Y4567">
        <v>0</v>
      </c>
      <c r="Z4567">
        <v>0</v>
      </c>
      <c r="AA4567">
        <v>0</v>
      </c>
      <c r="AB4567">
        <v>189.11027343058774</v>
      </c>
      <c r="AC4567">
        <v>0</v>
      </c>
      <c r="AD4567">
        <v>0</v>
      </c>
      <c r="AE4567">
        <v>1552.8212410242272</v>
      </c>
    </row>
    <row r="4568" spans="1:31" x14ac:dyDescent="0.3">
      <c r="A4568">
        <v>2583385</v>
      </c>
      <c r="B4568">
        <v>1</v>
      </c>
      <c r="C4568" t="s">
        <v>80</v>
      </c>
      <c r="D4568" t="s">
        <v>110</v>
      </c>
      <c r="E4568" t="s">
        <v>155</v>
      </c>
      <c r="F4568" t="s">
        <v>13023</v>
      </c>
      <c r="G4568" t="s">
        <v>194</v>
      </c>
      <c r="H4568" t="s">
        <v>157</v>
      </c>
      <c r="I4568" t="s">
        <v>136</v>
      </c>
      <c r="J4568" t="s">
        <v>137</v>
      </c>
      <c r="K4568" t="s">
        <v>144</v>
      </c>
      <c r="L4568" t="s">
        <v>13024</v>
      </c>
      <c r="M4568" t="s">
        <v>13025</v>
      </c>
      <c r="N4568">
        <v>1.7566666660000001</v>
      </c>
      <c r="O4568">
        <v>0</v>
      </c>
      <c r="P4568">
        <v>473</v>
      </c>
      <c r="Q4568">
        <v>0</v>
      </c>
      <c r="R4568">
        <v>0</v>
      </c>
      <c r="S4568">
        <v>0</v>
      </c>
      <c r="T4568">
        <v>64</v>
      </c>
      <c r="U4568">
        <v>0</v>
      </c>
      <c r="V4568">
        <v>0</v>
      </c>
      <c r="W4568">
        <v>0</v>
      </c>
      <c r="X4568">
        <v>201.09097550264809</v>
      </c>
      <c r="Y4568">
        <v>0</v>
      </c>
      <c r="Z4568">
        <v>0</v>
      </c>
      <c r="AA4568">
        <v>0</v>
      </c>
      <c r="AB4568">
        <v>92.392787880039322</v>
      </c>
      <c r="AC4568">
        <v>0</v>
      </c>
      <c r="AD4568">
        <v>0</v>
      </c>
      <c r="AE4568">
        <v>293.48376338268741</v>
      </c>
    </row>
    <row r="4569" spans="1:31" x14ac:dyDescent="0.3">
      <c r="A4569">
        <v>2583963</v>
      </c>
      <c r="B4569">
        <v>1</v>
      </c>
      <c r="C4569" t="s">
        <v>80</v>
      </c>
      <c r="D4569" t="s">
        <v>94</v>
      </c>
      <c r="E4569" t="s">
        <v>155</v>
      </c>
      <c r="F4569" t="s">
        <v>13026</v>
      </c>
      <c r="G4569" t="s">
        <v>206</v>
      </c>
      <c r="H4569" t="s">
        <v>157</v>
      </c>
      <c r="I4569" t="s">
        <v>136</v>
      </c>
      <c r="J4569" t="s">
        <v>137</v>
      </c>
      <c r="K4569" t="s">
        <v>138</v>
      </c>
      <c r="L4569" t="s">
        <v>13027</v>
      </c>
      <c r="M4569" t="s">
        <v>13028</v>
      </c>
      <c r="N4569">
        <v>1.6775</v>
      </c>
      <c r="O4569">
        <v>0</v>
      </c>
      <c r="P4569">
        <v>59</v>
      </c>
      <c r="Q4569">
        <v>0</v>
      </c>
      <c r="R4569">
        <v>0</v>
      </c>
      <c r="S4569">
        <v>0</v>
      </c>
      <c r="T4569">
        <v>3</v>
      </c>
      <c r="U4569">
        <v>0</v>
      </c>
      <c r="V4569">
        <v>0</v>
      </c>
      <c r="W4569">
        <v>0</v>
      </c>
      <c r="X4569">
        <v>9.679139095888349</v>
      </c>
      <c r="Y4569">
        <v>0</v>
      </c>
      <c r="Z4569">
        <v>0</v>
      </c>
      <c r="AA4569">
        <v>0</v>
      </c>
      <c r="AB4569">
        <v>2.3378476874750223</v>
      </c>
      <c r="AC4569">
        <v>0</v>
      </c>
      <c r="AD4569">
        <v>0</v>
      </c>
      <c r="AE4569">
        <v>12.016986783363372</v>
      </c>
    </row>
    <row r="4570" spans="1:31" x14ac:dyDescent="0.3">
      <c r="A4570">
        <v>2583800</v>
      </c>
      <c r="B4570">
        <v>1</v>
      </c>
      <c r="C4570" t="s">
        <v>80</v>
      </c>
      <c r="D4570" t="s">
        <v>107</v>
      </c>
      <c r="E4570" t="s">
        <v>166</v>
      </c>
      <c r="F4570" t="s">
        <v>13029</v>
      </c>
      <c r="G4570" t="s">
        <v>181</v>
      </c>
      <c r="H4570" t="s">
        <v>157</v>
      </c>
      <c r="I4570" t="s">
        <v>136</v>
      </c>
      <c r="J4570" t="s">
        <v>137</v>
      </c>
      <c r="K4570" t="s">
        <v>138</v>
      </c>
      <c r="L4570" t="s">
        <v>13030</v>
      </c>
      <c r="M4570" t="s">
        <v>13031</v>
      </c>
      <c r="N4570">
        <v>7.9066666659999996</v>
      </c>
      <c r="O4570">
        <v>0</v>
      </c>
      <c r="P4570">
        <v>1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1.8507418844800001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1.8507418844800001</v>
      </c>
    </row>
    <row r="4571" spans="1:31" x14ac:dyDescent="0.3">
      <c r="A4571">
        <v>2583651</v>
      </c>
      <c r="B4571">
        <v>1</v>
      </c>
      <c r="C4571" t="s">
        <v>81</v>
      </c>
      <c r="D4571" t="s">
        <v>118</v>
      </c>
      <c r="E4571" t="s">
        <v>166</v>
      </c>
      <c r="F4571" t="s">
        <v>13032</v>
      </c>
      <c r="G4571" t="s">
        <v>168</v>
      </c>
      <c r="H4571" t="s">
        <v>157</v>
      </c>
      <c r="I4571" t="s">
        <v>136</v>
      </c>
      <c r="J4571" t="s">
        <v>137</v>
      </c>
      <c r="K4571" t="s">
        <v>138</v>
      </c>
      <c r="L4571" t="s">
        <v>13033</v>
      </c>
      <c r="M4571" t="s">
        <v>13034</v>
      </c>
      <c r="N4571">
        <v>3.7688888880000002</v>
      </c>
      <c r="O4571">
        <v>0</v>
      </c>
      <c r="P4571">
        <v>1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0.49129066943171995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0.49129066943171995</v>
      </c>
    </row>
    <row r="4572" spans="1:31" x14ac:dyDescent="0.3">
      <c r="A4572">
        <v>2583253</v>
      </c>
      <c r="B4572">
        <v>1</v>
      </c>
      <c r="C4572" t="s">
        <v>80</v>
      </c>
      <c r="D4572" t="s">
        <v>101</v>
      </c>
      <c r="E4572" t="s">
        <v>184</v>
      </c>
      <c r="F4572" t="s">
        <v>7217</v>
      </c>
      <c r="G4572" t="s">
        <v>149</v>
      </c>
      <c r="H4572" t="s">
        <v>135</v>
      </c>
      <c r="I4572" t="s">
        <v>136</v>
      </c>
      <c r="J4572" t="s">
        <v>137</v>
      </c>
      <c r="K4572" t="s">
        <v>138</v>
      </c>
      <c r="L4572" t="s">
        <v>13035</v>
      </c>
      <c r="M4572" t="s">
        <v>13036</v>
      </c>
      <c r="N4572">
        <v>6.0147222219999996</v>
      </c>
      <c r="O4572">
        <v>0</v>
      </c>
      <c r="P4572">
        <v>38</v>
      </c>
      <c r="Q4572">
        <v>0</v>
      </c>
      <c r="R4572">
        <v>0</v>
      </c>
      <c r="S4572">
        <v>0</v>
      </c>
      <c r="T4572">
        <v>12</v>
      </c>
      <c r="U4572">
        <v>0</v>
      </c>
      <c r="V4572">
        <v>0</v>
      </c>
      <c r="W4572">
        <v>0</v>
      </c>
      <c r="X4572">
        <v>86.221613408473715</v>
      </c>
      <c r="Y4572">
        <v>0</v>
      </c>
      <c r="Z4572">
        <v>0</v>
      </c>
      <c r="AA4572">
        <v>0</v>
      </c>
      <c r="AB4572">
        <v>73.960185875268081</v>
      </c>
      <c r="AC4572">
        <v>0</v>
      </c>
      <c r="AD4572">
        <v>0</v>
      </c>
      <c r="AE4572">
        <v>160.18179928374178</v>
      </c>
    </row>
    <row r="4573" spans="1:31" x14ac:dyDescent="0.3">
      <c r="A4573">
        <v>2583820</v>
      </c>
      <c r="B4573">
        <v>1</v>
      </c>
      <c r="C4573" t="s">
        <v>80</v>
      </c>
      <c r="D4573" t="s">
        <v>84</v>
      </c>
      <c r="E4573" t="s">
        <v>184</v>
      </c>
      <c r="F4573" t="s">
        <v>13037</v>
      </c>
      <c r="G4573" t="s">
        <v>301</v>
      </c>
      <c r="H4573" t="s">
        <v>135</v>
      </c>
      <c r="I4573" t="s">
        <v>136</v>
      </c>
      <c r="J4573" t="s">
        <v>137</v>
      </c>
      <c r="K4573" t="s">
        <v>144</v>
      </c>
      <c r="L4573" t="s">
        <v>13038</v>
      </c>
      <c r="M4573" t="s">
        <v>13039</v>
      </c>
      <c r="N4573">
        <v>1.4822222220000001</v>
      </c>
      <c r="O4573">
        <v>0</v>
      </c>
      <c r="P4573">
        <v>238</v>
      </c>
      <c r="Q4573">
        <v>0</v>
      </c>
      <c r="R4573">
        <v>0</v>
      </c>
      <c r="S4573">
        <v>0</v>
      </c>
      <c r="T4573">
        <v>4</v>
      </c>
      <c r="U4573">
        <v>0</v>
      </c>
      <c r="V4573">
        <v>0</v>
      </c>
      <c r="W4573">
        <v>0</v>
      </c>
      <c r="X4573">
        <v>95.338734878281244</v>
      </c>
      <c r="Y4573">
        <v>0</v>
      </c>
      <c r="Z4573">
        <v>0</v>
      </c>
      <c r="AA4573">
        <v>0</v>
      </c>
      <c r="AB4573">
        <v>23.292017401153938</v>
      </c>
      <c r="AC4573">
        <v>0</v>
      </c>
      <c r="AD4573">
        <v>0</v>
      </c>
      <c r="AE4573">
        <v>118.63075227943519</v>
      </c>
    </row>
    <row r="4574" spans="1:31" x14ac:dyDescent="0.3">
      <c r="A4574">
        <v>2583422</v>
      </c>
      <c r="B4574">
        <v>1</v>
      </c>
      <c r="C4574" t="s">
        <v>80</v>
      </c>
      <c r="D4574" t="s">
        <v>89</v>
      </c>
      <c r="E4574" t="s">
        <v>155</v>
      </c>
      <c r="F4574" t="s">
        <v>13040</v>
      </c>
      <c r="G4574" t="s">
        <v>301</v>
      </c>
      <c r="H4574" t="s">
        <v>157</v>
      </c>
      <c r="I4574" t="s">
        <v>136</v>
      </c>
      <c r="J4574" t="s">
        <v>137</v>
      </c>
      <c r="K4574" t="s">
        <v>144</v>
      </c>
      <c r="L4574" t="s">
        <v>13041</v>
      </c>
      <c r="M4574" t="s">
        <v>13042</v>
      </c>
      <c r="N4574">
        <v>2.6477777769999999</v>
      </c>
      <c r="O4574">
        <v>0</v>
      </c>
      <c r="P4574">
        <v>40</v>
      </c>
      <c r="Q4574">
        <v>0</v>
      </c>
      <c r="R4574">
        <v>0</v>
      </c>
      <c r="S4574">
        <v>0</v>
      </c>
      <c r="T4574">
        <v>5</v>
      </c>
      <c r="U4574">
        <v>0</v>
      </c>
      <c r="V4574">
        <v>1</v>
      </c>
      <c r="W4574">
        <v>0</v>
      </c>
      <c r="X4574">
        <v>37.635772442125585</v>
      </c>
      <c r="Y4574">
        <v>0</v>
      </c>
      <c r="Z4574">
        <v>0</v>
      </c>
      <c r="AA4574">
        <v>0</v>
      </c>
      <c r="AB4574">
        <v>54.396580028909618</v>
      </c>
      <c r="AC4574">
        <v>0</v>
      </c>
      <c r="AD4574">
        <v>218.62253052999836</v>
      </c>
      <c r="AE4574">
        <v>310.65488300103357</v>
      </c>
    </row>
    <row r="4575" spans="1:31" x14ac:dyDescent="0.3">
      <c r="A4575">
        <v>2583259</v>
      </c>
      <c r="B4575">
        <v>1</v>
      </c>
      <c r="C4575" t="s">
        <v>81</v>
      </c>
      <c r="D4575" t="s">
        <v>122</v>
      </c>
      <c r="E4575" t="s">
        <v>147</v>
      </c>
      <c r="F4575" t="s">
        <v>2520</v>
      </c>
      <c r="G4575" t="s">
        <v>134</v>
      </c>
      <c r="H4575" t="s">
        <v>135</v>
      </c>
      <c r="I4575" t="s">
        <v>136</v>
      </c>
      <c r="J4575" t="s">
        <v>137</v>
      </c>
      <c r="K4575" t="s">
        <v>138</v>
      </c>
      <c r="L4575" t="s">
        <v>13043</v>
      </c>
      <c r="M4575" t="s">
        <v>13044</v>
      </c>
      <c r="N4575">
        <v>0.59305555499999996</v>
      </c>
      <c r="O4575">
        <v>2</v>
      </c>
      <c r="P4575">
        <v>379</v>
      </c>
      <c r="Q4575">
        <v>46</v>
      </c>
      <c r="R4575">
        <v>20</v>
      </c>
      <c r="S4575">
        <v>2</v>
      </c>
      <c r="T4575">
        <v>48</v>
      </c>
      <c r="U4575">
        <v>0</v>
      </c>
      <c r="V4575">
        <v>0</v>
      </c>
      <c r="W4575">
        <v>0.16394045552167502</v>
      </c>
      <c r="X4575">
        <v>25.045620534511215</v>
      </c>
      <c r="Y4575">
        <v>52.838683173736413</v>
      </c>
      <c r="Z4575">
        <v>4.5063524988273169</v>
      </c>
      <c r="AA4575">
        <v>0.81039789878092516</v>
      </c>
      <c r="AB4575">
        <v>12.957697203999329</v>
      </c>
      <c r="AC4575">
        <v>0</v>
      </c>
      <c r="AD4575">
        <v>0</v>
      </c>
      <c r="AE4575">
        <v>96.322691765376874</v>
      </c>
    </row>
    <row r="4576" spans="1:31" x14ac:dyDescent="0.3">
      <c r="A4576">
        <v>2583757</v>
      </c>
      <c r="B4576">
        <v>1</v>
      </c>
      <c r="C4576" t="s">
        <v>81</v>
      </c>
      <c r="D4576" t="s">
        <v>118</v>
      </c>
      <c r="E4576" t="s">
        <v>184</v>
      </c>
      <c r="F4576" t="s">
        <v>13045</v>
      </c>
      <c r="G4576" t="s">
        <v>149</v>
      </c>
      <c r="H4576" t="s">
        <v>135</v>
      </c>
      <c r="I4576" t="s">
        <v>136</v>
      </c>
      <c r="J4576" t="s">
        <v>137</v>
      </c>
      <c r="K4576" t="s">
        <v>138</v>
      </c>
      <c r="L4576" t="s">
        <v>13046</v>
      </c>
      <c r="M4576" t="s">
        <v>13047</v>
      </c>
      <c r="N4576">
        <v>3.1719444440000002</v>
      </c>
      <c r="O4576">
        <v>0</v>
      </c>
      <c r="P4576">
        <v>35</v>
      </c>
      <c r="Q4576">
        <v>0</v>
      </c>
      <c r="R4576">
        <v>6</v>
      </c>
      <c r="S4576">
        <v>0</v>
      </c>
      <c r="T4576">
        <v>7</v>
      </c>
      <c r="U4576">
        <v>0</v>
      </c>
      <c r="V4576">
        <v>0</v>
      </c>
      <c r="W4576">
        <v>0</v>
      </c>
      <c r="X4576">
        <v>14.156425685663534</v>
      </c>
      <c r="Y4576">
        <v>0</v>
      </c>
      <c r="Z4576">
        <v>3.8387151593941811</v>
      </c>
      <c r="AA4576">
        <v>0</v>
      </c>
      <c r="AB4576">
        <v>1.3550604339411831</v>
      </c>
      <c r="AC4576">
        <v>0</v>
      </c>
      <c r="AD4576">
        <v>0</v>
      </c>
      <c r="AE4576">
        <v>19.350201278998899</v>
      </c>
    </row>
    <row r="4577" spans="1:31" x14ac:dyDescent="0.3">
      <c r="A4577">
        <v>2583288</v>
      </c>
      <c r="B4577">
        <v>1</v>
      </c>
      <c r="C4577" t="s">
        <v>80</v>
      </c>
      <c r="D4577" t="s">
        <v>83</v>
      </c>
      <c r="E4577" t="s">
        <v>171</v>
      </c>
      <c r="F4577" t="s">
        <v>5450</v>
      </c>
      <c r="G4577" t="s">
        <v>190</v>
      </c>
      <c r="H4577" t="s">
        <v>157</v>
      </c>
      <c r="I4577" t="s">
        <v>136</v>
      </c>
      <c r="J4577" t="s">
        <v>137</v>
      </c>
      <c r="K4577" t="s">
        <v>138</v>
      </c>
      <c r="L4577" t="s">
        <v>13048</v>
      </c>
      <c r="M4577" t="s">
        <v>13049</v>
      </c>
      <c r="N4577">
        <v>1.386111111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4</v>
      </c>
      <c r="U4577">
        <v>0</v>
      </c>
      <c r="V4577">
        <v>1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3.2132686621033515</v>
      </c>
      <c r="AC4577">
        <v>0</v>
      </c>
      <c r="AD4577">
        <v>1.3378019898214835</v>
      </c>
      <c r="AE4577">
        <v>4.5510706519248352</v>
      </c>
    </row>
    <row r="4578" spans="1:31" x14ac:dyDescent="0.3">
      <c r="A4578">
        <v>2583434</v>
      </c>
      <c r="B4578">
        <v>1</v>
      </c>
      <c r="C4578" t="s">
        <v>81</v>
      </c>
      <c r="D4578" t="s">
        <v>126</v>
      </c>
      <c r="E4578" t="s">
        <v>147</v>
      </c>
      <c r="F4578" t="s">
        <v>13050</v>
      </c>
      <c r="G4578" t="s">
        <v>301</v>
      </c>
      <c r="H4578" t="s">
        <v>135</v>
      </c>
      <c r="I4578" t="s">
        <v>136</v>
      </c>
      <c r="J4578" t="s">
        <v>137</v>
      </c>
      <c r="K4578" t="s">
        <v>144</v>
      </c>
      <c r="L4578" t="s">
        <v>13051</v>
      </c>
      <c r="M4578" t="s">
        <v>13052</v>
      </c>
      <c r="N4578">
        <v>6.6736111109999996</v>
      </c>
      <c r="O4578">
        <v>0</v>
      </c>
      <c r="P4578">
        <v>514</v>
      </c>
      <c r="Q4578">
        <v>0</v>
      </c>
      <c r="R4578">
        <v>32</v>
      </c>
      <c r="S4578">
        <v>2</v>
      </c>
      <c r="T4578">
        <v>84</v>
      </c>
      <c r="U4578">
        <v>0</v>
      </c>
      <c r="V4578">
        <v>0</v>
      </c>
      <c r="W4578">
        <v>0</v>
      </c>
      <c r="X4578">
        <v>442.14534490736605</v>
      </c>
      <c r="Y4578">
        <v>0</v>
      </c>
      <c r="Z4578">
        <v>41.363023711132293</v>
      </c>
      <c r="AA4578">
        <v>26.826443087633905</v>
      </c>
      <c r="AB4578">
        <v>150.85724891843699</v>
      </c>
      <c r="AC4578">
        <v>0</v>
      </c>
      <c r="AD4578">
        <v>0</v>
      </c>
      <c r="AE4578">
        <v>661.19206062456919</v>
      </c>
    </row>
    <row r="4579" spans="1:31" x14ac:dyDescent="0.3">
      <c r="A4579">
        <v>2583580</v>
      </c>
      <c r="B4579">
        <v>1</v>
      </c>
      <c r="C4579" t="s">
        <v>80</v>
      </c>
      <c r="D4579" t="s">
        <v>96</v>
      </c>
      <c r="E4579" t="s">
        <v>166</v>
      </c>
      <c r="F4579" t="s">
        <v>13053</v>
      </c>
      <c r="G4579" t="s">
        <v>168</v>
      </c>
      <c r="H4579" t="s">
        <v>157</v>
      </c>
      <c r="I4579" t="s">
        <v>136</v>
      </c>
      <c r="J4579" t="s">
        <v>137</v>
      </c>
      <c r="K4579" t="s">
        <v>138</v>
      </c>
      <c r="L4579" t="s">
        <v>13054</v>
      </c>
      <c r="M4579" t="s">
        <v>13055</v>
      </c>
      <c r="N4579">
        <v>1.7761111110000001</v>
      </c>
      <c r="O4579">
        <v>0</v>
      </c>
      <c r="P4579">
        <v>1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1.3270779767934999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1.3270779767934999</v>
      </c>
    </row>
    <row r="4580" spans="1:31" x14ac:dyDescent="0.3">
      <c r="A4580">
        <v>2583491</v>
      </c>
      <c r="B4580">
        <v>1</v>
      </c>
      <c r="C4580" t="s">
        <v>80</v>
      </c>
      <c r="D4580" t="s">
        <v>94</v>
      </c>
      <c r="E4580" t="s">
        <v>171</v>
      </c>
      <c r="F4580" t="s">
        <v>13056</v>
      </c>
      <c r="G4580" t="s">
        <v>311</v>
      </c>
      <c r="H4580" t="s">
        <v>157</v>
      </c>
      <c r="I4580" t="s">
        <v>136</v>
      </c>
      <c r="J4580" t="s">
        <v>137</v>
      </c>
      <c r="K4580" t="s">
        <v>138</v>
      </c>
      <c r="L4580" t="s">
        <v>13057</v>
      </c>
      <c r="M4580" t="s">
        <v>13058</v>
      </c>
      <c r="N4580">
        <v>1.0858333330000001</v>
      </c>
      <c r="O4580">
        <v>0</v>
      </c>
      <c r="P4580">
        <v>152</v>
      </c>
      <c r="Q4580">
        <v>0</v>
      </c>
      <c r="R4580">
        <v>0</v>
      </c>
      <c r="S4580">
        <v>0</v>
      </c>
      <c r="T4580">
        <v>20</v>
      </c>
      <c r="U4580">
        <v>0</v>
      </c>
      <c r="V4580">
        <v>0</v>
      </c>
      <c r="W4580">
        <v>0</v>
      </c>
      <c r="X4580">
        <v>31.38873207257587</v>
      </c>
      <c r="Y4580">
        <v>0</v>
      </c>
      <c r="Z4580">
        <v>0</v>
      </c>
      <c r="AA4580">
        <v>0</v>
      </c>
      <c r="AB4580">
        <v>25.93275143275503</v>
      </c>
      <c r="AC4580">
        <v>0</v>
      </c>
      <c r="AD4580">
        <v>0</v>
      </c>
      <c r="AE4580">
        <v>57.321483505330903</v>
      </c>
    </row>
    <row r="4581" spans="1:31" x14ac:dyDescent="0.3">
      <c r="A4581">
        <v>2583242</v>
      </c>
      <c r="B4581">
        <v>1</v>
      </c>
      <c r="C4581" t="s">
        <v>80</v>
      </c>
      <c r="D4581" t="s">
        <v>97</v>
      </c>
      <c r="E4581" t="s">
        <v>184</v>
      </c>
      <c r="F4581" t="s">
        <v>11705</v>
      </c>
      <c r="G4581" t="s">
        <v>149</v>
      </c>
      <c r="H4581" t="s">
        <v>135</v>
      </c>
      <c r="I4581" t="s">
        <v>136</v>
      </c>
      <c r="J4581" t="s">
        <v>137</v>
      </c>
      <c r="K4581" t="s">
        <v>138</v>
      </c>
      <c r="L4581" t="s">
        <v>13059</v>
      </c>
      <c r="M4581" t="s">
        <v>13060</v>
      </c>
      <c r="N4581">
        <v>6.1952777770000003</v>
      </c>
      <c r="O4581">
        <v>0</v>
      </c>
      <c r="P4581">
        <v>43</v>
      </c>
      <c r="Q4581">
        <v>0</v>
      </c>
      <c r="R4581">
        <v>81</v>
      </c>
      <c r="S4581">
        <v>0</v>
      </c>
      <c r="T4581">
        <v>22</v>
      </c>
      <c r="U4581">
        <v>0</v>
      </c>
      <c r="V4581">
        <v>0</v>
      </c>
      <c r="W4581">
        <v>0</v>
      </c>
      <c r="X4581">
        <v>190.35049835075645</v>
      </c>
      <c r="Y4581">
        <v>0</v>
      </c>
      <c r="Z4581">
        <v>236.64531103367079</v>
      </c>
      <c r="AA4581">
        <v>0</v>
      </c>
      <c r="AB4581">
        <v>190.69844828279389</v>
      </c>
      <c r="AC4581">
        <v>0</v>
      </c>
      <c r="AD4581">
        <v>0</v>
      </c>
      <c r="AE4581">
        <v>617.69425766722111</v>
      </c>
    </row>
    <row r="4582" spans="1:31" x14ac:dyDescent="0.3">
      <c r="A4582">
        <v>2583348</v>
      </c>
      <c r="B4582">
        <v>1</v>
      </c>
      <c r="C4582" t="s">
        <v>81</v>
      </c>
      <c r="D4582" t="s">
        <v>116</v>
      </c>
      <c r="E4582" t="s">
        <v>155</v>
      </c>
      <c r="F4582" t="s">
        <v>3295</v>
      </c>
      <c r="G4582" t="s">
        <v>301</v>
      </c>
      <c r="H4582" t="s">
        <v>157</v>
      </c>
      <c r="I4582" t="s">
        <v>136</v>
      </c>
      <c r="J4582" t="s">
        <v>137</v>
      </c>
      <c r="K4582" t="s">
        <v>144</v>
      </c>
      <c r="L4582" t="s">
        <v>13061</v>
      </c>
      <c r="M4582" t="s">
        <v>13062</v>
      </c>
      <c r="N4582">
        <v>2.6891666660000002</v>
      </c>
      <c r="O4582">
        <v>0</v>
      </c>
      <c r="P4582">
        <v>142</v>
      </c>
      <c r="Q4582">
        <v>0</v>
      </c>
      <c r="R4582">
        <v>2</v>
      </c>
      <c r="S4582">
        <v>0</v>
      </c>
      <c r="T4582">
        <v>10</v>
      </c>
      <c r="U4582">
        <v>0</v>
      </c>
      <c r="V4582">
        <v>0</v>
      </c>
      <c r="W4582">
        <v>0</v>
      </c>
      <c r="X4582">
        <v>48.282558585437805</v>
      </c>
      <c r="Y4582">
        <v>0</v>
      </c>
      <c r="Z4582">
        <v>0.11045904914283999</v>
      </c>
      <c r="AA4582">
        <v>0</v>
      </c>
      <c r="AB4582">
        <v>8.0625191047825293</v>
      </c>
      <c r="AC4582">
        <v>0</v>
      </c>
      <c r="AD4582">
        <v>0</v>
      </c>
      <c r="AE4582">
        <v>56.455536739363176</v>
      </c>
    </row>
    <row r="4583" spans="1:31" x14ac:dyDescent="0.3">
      <c r="A4583">
        <v>2583680</v>
      </c>
      <c r="B4583">
        <v>1</v>
      </c>
      <c r="C4583" t="s">
        <v>81</v>
      </c>
      <c r="D4583" t="s">
        <v>114</v>
      </c>
      <c r="E4583" t="s">
        <v>171</v>
      </c>
      <c r="F4583" t="s">
        <v>13063</v>
      </c>
      <c r="G4583" t="s">
        <v>190</v>
      </c>
      <c r="H4583" t="s">
        <v>157</v>
      </c>
      <c r="I4583" t="s">
        <v>136</v>
      </c>
      <c r="J4583" t="s">
        <v>137</v>
      </c>
      <c r="K4583" t="s">
        <v>138</v>
      </c>
      <c r="L4583" t="s">
        <v>13064</v>
      </c>
      <c r="M4583" t="s">
        <v>13065</v>
      </c>
      <c r="N4583">
        <v>1.3022222219999999</v>
      </c>
      <c r="O4583">
        <v>0</v>
      </c>
      <c r="P4583">
        <v>3</v>
      </c>
      <c r="Q4583">
        <v>0</v>
      </c>
      <c r="R4583">
        <v>23</v>
      </c>
      <c r="S4583">
        <v>0</v>
      </c>
      <c r="T4583">
        <v>6</v>
      </c>
      <c r="U4583">
        <v>0</v>
      </c>
      <c r="V4583">
        <v>0</v>
      </c>
      <c r="W4583">
        <v>0</v>
      </c>
      <c r="X4583">
        <v>0.6414639816864649</v>
      </c>
      <c r="Y4583">
        <v>0</v>
      </c>
      <c r="Z4583">
        <v>4.9682646690864898</v>
      </c>
      <c r="AA4583">
        <v>0</v>
      </c>
      <c r="AB4583">
        <v>10.159355251433091</v>
      </c>
      <c r="AC4583">
        <v>0</v>
      </c>
      <c r="AD4583">
        <v>0</v>
      </c>
      <c r="AE4583">
        <v>15.769083902206045</v>
      </c>
    </row>
    <row r="4584" spans="1:31" x14ac:dyDescent="0.3">
      <c r="A4584">
        <v>2583225</v>
      </c>
      <c r="B4584">
        <v>1</v>
      </c>
      <c r="C4584" t="s">
        <v>80</v>
      </c>
      <c r="D4584" t="s">
        <v>104</v>
      </c>
      <c r="E4584" t="s">
        <v>141</v>
      </c>
      <c r="F4584" t="s">
        <v>4713</v>
      </c>
      <c r="G4584" t="s">
        <v>134</v>
      </c>
      <c r="H4584" t="s">
        <v>135</v>
      </c>
      <c r="I4584" t="s">
        <v>680</v>
      </c>
      <c r="J4584" t="s">
        <v>137</v>
      </c>
      <c r="K4584" t="s">
        <v>138</v>
      </c>
      <c r="L4584" t="s">
        <v>13066</v>
      </c>
      <c r="M4584" t="s">
        <v>13067</v>
      </c>
      <c r="N4584">
        <v>2.1944444E-2</v>
      </c>
      <c r="O4584">
        <v>105</v>
      </c>
      <c r="P4584">
        <v>6624</v>
      </c>
      <c r="Q4584">
        <v>103</v>
      </c>
      <c r="R4584">
        <v>182</v>
      </c>
      <c r="S4584">
        <v>35</v>
      </c>
      <c r="T4584">
        <v>935</v>
      </c>
      <c r="U4584">
        <v>7</v>
      </c>
      <c r="V4584">
        <v>1</v>
      </c>
      <c r="W4584">
        <v>0.67015453365456268</v>
      </c>
      <c r="X4584">
        <v>22.53810698933539</v>
      </c>
      <c r="Y4584">
        <v>2.7622312582993005</v>
      </c>
      <c r="Z4584">
        <v>1.0011306855269408</v>
      </c>
      <c r="AA4584">
        <v>0.86016783729642665</v>
      </c>
      <c r="AB4584">
        <v>6.9726966912961501</v>
      </c>
      <c r="AC4584">
        <v>10.075578734435235</v>
      </c>
      <c r="AD4584">
        <v>0</v>
      </c>
      <c r="AE4584">
        <v>44.88006672984401</v>
      </c>
    </row>
    <row r="4585" spans="1:31" x14ac:dyDescent="0.3">
      <c r="A4585">
        <v>2583823</v>
      </c>
      <c r="B4585">
        <v>1</v>
      </c>
      <c r="C4585" t="s">
        <v>81</v>
      </c>
      <c r="D4585" t="s">
        <v>123</v>
      </c>
      <c r="E4585" t="s">
        <v>184</v>
      </c>
      <c r="F4585" t="s">
        <v>13068</v>
      </c>
      <c r="G4585" t="s">
        <v>1218</v>
      </c>
      <c r="H4585" t="s">
        <v>135</v>
      </c>
      <c r="I4585" t="s">
        <v>136</v>
      </c>
      <c r="J4585" t="s">
        <v>137</v>
      </c>
      <c r="K4585" t="s">
        <v>138</v>
      </c>
      <c r="L4585" t="s">
        <v>13069</v>
      </c>
      <c r="M4585" t="s">
        <v>13070</v>
      </c>
      <c r="N4585">
        <v>5.8905555549999997</v>
      </c>
      <c r="O4585">
        <v>0</v>
      </c>
      <c r="P4585">
        <v>0</v>
      </c>
      <c r="Q4585">
        <v>1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130.47442940314181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130.47442940314181</v>
      </c>
    </row>
    <row r="4586" spans="1:31" x14ac:dyDescent="0.3">
      <c r="A4586">
        <v>2583866</v>
      </c>
      <c r="B4586">
        <v>1</v>
      </c>
      <c r="C4586" t="s">
        <v>80</v>
      </c>
      <c r="D4586" t="s">
        <v>107</v>
      </c>
      <c r="E4586" t="s">
        <v>166</v>
      </c>
      <c r="F4586" t="s">
        <v>13071</v>
      </c>
      <c r="G4586" t="s">
        <v>181</v>
      </c>
      <c r="H4586" t="s">
        <v>157</v>
      </c>
      <c r="I4586" t="s">
        <v>136</v>
      </c>
      <c r="J4586" t="s">
        <v>137</v>
      </c>
      <c r="K4586" t="s">
        <v>138</v>
      </c>
      <c r="L4586" t="s">
        <v>13072</v>
      </c>
      <c r="M4586" t="s">
        <v>13073</v>
      </c>
      <c r="N4586">
        <v>2.4961111109999998</v>
      </c>
      <c r="O4586">
        <v>0</v>
      </c>
      <c r="P4586">
        <v>11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5.4559692766316612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5.4559692766316612</v>
      </c>
    </row>
    <row r="4587" spans="1:31" x14ac:dyDescent="0.3">
      <c r="A4587">
        <v>2583846</v>
      </c>
      <c r="B4587">
        <v>1</v>
      </c>
      <c r="C4587" t="s">
        <v>80</v>
      </c>
      <c r="D4587" t="s">
        <v>99</v>
      </c>
      <c r="E4587" t="s">
        <v>175</v>
      </c>
      <c r="F4587" t="s">
        <v>13074</v>
      </c>
      <c r="G4587" t="s">
        <v>202</v>
      </c>
      <c r="H4587" t="s">
        <v>157</v>
      </c>
      <c r="I4587" t="s">
        <v>136</v>
      </c>
      <c r="J4587" t="s">
        <v>137</v>
      </c>
      <c r="K4587" t="s">
        <v>138</v>
      </c>
      <c r="L4587" t="s">
        <v>13075</v>
      </c>
      <c r="M4587" t="s">
        <v>13076</v>
      </c>
      <c r="N4587">
        <v>1.4386111109999999</v>
      </c>
      <c r="O4587">
        <v>0</v>
      </c>
      <c r="P4587">
        <v>1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0.29380441750967085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0.29380441750967085</v>
      </c>
    </row>
    <row r="4588" spans="1:31" x14ac:dyDescent="0.3">
      <c r="A4588">
        <v>2583803</v>
      </c>
      <c r="B4588">
        <v>1</v>
      </c>
      <c r="C4588" t="s">
        <v>81</v>
      </c>
      <c r="D4588" t="s">
        <v>118</v>
      </c>
      <c r="E4588" t="s">
        <v>166</v>
      </c>
      <c r="F4588" t="s">
        <v>13077</v>
      </c>
      <c r="G4588" t="s">
        <v>311</v>
      </c>
      <c r="H4588" t="s">
        <v>157</v>
      </c>
      <c r="I4588" t="s">
        <v>136</v>
      </c>
      <c r="J4588" t="s">
        <v>3</v>
      </c>
      <c r="K4588" t="s">
        <v>138</v>
      </c>
      <c r="L4588" t="s">
        <v>13078</v>
      </c>
      <c r="M4588" t="s">
        <v>13079</v>
      </c>
      <c r="N4588">
        <v>1.0872222220000001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11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2.9983062356071191</v>
      </c>
      <c r="AC4588">
        <v>0</v>
      </c>
      <c r="AD4588">
        <v>0</v>
      </c>
      <c r="AE4588">
        <v>2.9983062356071191</v>
      </c>
    </row>
    <row r="4589" spans="1:31" x14ac:dyDescent="0.3">
      <c r="A4589">
        <v>2583411</v>
      </c>
      <c r="B4589">
        <v>1</v>
      </c>
      <c r="C4589" t="s">
        <v>80</v>
      </c>
      <c r="D4589" t="s">
        <v>105</v>
      </c>
      <c r="E4589" t="s">
        <v>166</v>
      </c>
      <c r="F4589" t="s">
        <v>9814</v>
      </c>
      <c r="G4589" t="s">
        <v>181</v>
      </c>
      <c r="H4589" t="s">
        <v>157</v>
      </c>
      <c r="I4589" t="s">
        <v>136</v>
      </c>
      <c r="J4589" t="s">
        <v>137</v>
      </c>
      <c r="K4589" t="s">
        <v>138</v>
      </c>
      <c r="L4589" t="s">
        <v>13080</v>
      </c>
      <c r="M4589" t="s">
        <v>13081</v>
      </c>
      <c r="N4589">
        <v>3.2433333329999998</v>
      </c>
      <c r="O4589">
        <v>0</v>
      </c>
      <c r="P4589">
        <v>10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6.6226459498816794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6.6226459498816794</v>
      </c>
    </row>
    <row r="4590" spans="1:31" x14ac:dyDescent="0.3">
      <c r="A4590">
        <v>2583909</v>
      </c>
      <c r="B4590">
        <v>1</v>
      </c>
      <c r="C4590" t="s">
        <v>80</v>
      </c>
      <c r="D4590" t="s">
        <v>94</v>
      </c>
      <c r="E4590" t="s">
        <v>171</v>
      </c>
      <c r="F4590" t="s">
        <v>13082</v>
      </c>
      <c r="G4590" t="s">
        <v>202</v>
      </c>
      <c r="H4590" t="s">
        <v>157</v>
      </c>
      <c r="I4590" t="s">
        <v>136</v>
      </c>
      <c r="J4590" t="s">
        <v>137</v>
      </c>
      <c r="K4590" t="s">
        <v>138</v>
      </c>
      <c r="L4590" t="s">
        <v>13083</v>
      </c>
      <c r="M4590" t="s">
        <v>13084</v>
      </c>
      <c r="N4590">
        <v>0.48833333299999998</v>
      </c>
      <c r="O4590">
        <v>0</v>
      </c>
      <c r="P4590">
        <v>20</v>
      </c>
      <c r="Q4590">
        <v>0</v>
      </c>
      <c r="R4590">
        <v>0</v>
      </c>
      <c r="S4590">
        <v>0</v>
      </c>
      <c r="T4590">
        <v>2</v>
      </c>
      <c r="U4590">
        <v>0</v>
      </c>
      <c r="V4590">
        <v>0</v>
      </c>
      <c r="W4590">
        <v>0</v>
      </c>
      <c r="X4590">
        <v>1.5508431433021101</v>
      </c>
      <c r="Y4590">
        <v>0</v>
      </c>
      <c r="Z4590">
        <v>0</v>
      </c>
      <c r="AA4590">
        <v>0</v>
      </c>
      <c r="AB4590">
        <v>6.9003300003015008E-2</v>
      </c>
      <c r="AC4590">
        <v>0</v>
      </c>
      <c r="AD4590">
        <v>0</v>
      </c>
      <c r="AE4590">
        <v>1.6198464433051252</v>
      </c>
    </row>
    <row r="4591" spans="1:31" x14ac:dyDescent="0.3">
      <c r="A4591">
        <v>2583368</v>
      </c>
      <c r="B4591">
        <v>1</v>
      </c>
      <c r="C4591" t="s">
        <v>80</v>
      </c>
      <c r="D4591" t="s">
        <v>105</v>
      </c>
      <c r="E4591" t="s">
        <v>155</v>
      </c>
      <c r="F4591" t="s">
        <v>13085</v>
      </c>
      <c r="G4591" t="s">
        <v>194</v>
      </c>
      <c r="H4591" t="s">
        <v>157</v>
      </c>
      <c r="I4591" t="s">
        <v>136</v>
      </c>
      <c r="J4591" t="s">
        <v>137</v>
      </c>
      <c r="K4591" t="s">
        <v>144</v>
      </c>
      <c r="L4591" t="s">
        <v>13086</v>
      </c>
      <c r="M4591" t="s">
        <v>13087</v>
      </c>
      <c r="N4591">
        <v>2.716388888</v>
      </c>
      <c r="O4591">
        <v>0</v>
      </c>
      <c r="P4591">
        <v>15</v>
      </c>
      <c r="Q4591">
        <v>0</v>
      </c>
      <c r="R4591">
        <v>0</v>
      </c>
      <c r="S4591">
        <v>0</v>
      </c>
      <c r="T4591">
        <v>2</v>
      </c>
      <c r="U4591">
        <v>0</v>
      </c>
      <c r="V4591">
        <v>0</v>
      </c>
      <c r="W4591">
        <v>0</v>
      </c>
      <c r="X4591">
        <v>4.2853489226693613</v>
      </c>
      <c r="Y4591">
        <v>0</v>
      </c>
      <c r="Z4591">
        <v>0</v>
      </c>
      <c r="AA4591">
        <v>0</v>
      </c>
      <c r="AB4591">
        <v>5.8996452609083327</v>
      </c>
      <c r="AC4591">
        <v>0</v>
      </c>
      <c r="AD4591">
        <v>0</v>
      </c>
      <c r="AE4591">
        <v>10.184994183577693</v>
      </c>
    </row>
    <row r="4592" spans="1:31" x14ac:dyDescent="0.3">
      <c r="A4592">
        <v>2583809</v>
      </c>
      <c r="B4592">
        <v>1</v>
      </c>
      <c r="C4592" t="s">
        <v>80</v>
      </c>
      <c r="D4592" t="s">
        <v>97</v>
      </c>
      <c r="E4592" t="s">
        <v>184</v>
      </c>
      <c r="F4592" t="s">
        <v>1356</v>
      </c>
      <c r="G4592" t="s">
        <v>318</v>
      </c>
      <c r="H4592" t="s">
        <v>135</v>
      </c>
      <c r="I4592" t="s">
        <v>136</v>
      </c>
      <c r="J4592" t="s">
        <v>137</v>
      </c>
      <c r="K4592" t="s">
        <v>144</v>
      </c>
      <c r="L4592" t="s">
        <v>13088</v>
      </c>
      <c r="M4592" t="s">
        <v>13089</v>
      </c>
      <c r="N4592">
        <v>0.30166666600000003</v>
      </c>
      <c r="O4592">
        <v>5</v>
      </c>
      <c r="P4592">
        <v>1800</v>
      </c>
      <c r="Q4592">
        <v>3</v>
      </c>
      <c r="R4592">
        <v>253</v>
      </c>
      <c r="S4592">
        <v>13</v>
      </c>
      <c r="T4592">
        <v>273</v>
      </c>
      <c r="U4592">
        <v>0</v>
      </c>
      <c r="V4592">
        <v>0</v>
      </c>
      <c r="W4592">
        <v>69.660553757235689</v>
      </c>
      <c r="X4592">
        <v>170.11738205904621</v>
      </c>
      <c r="Y4592">
        <v>0.77741733210399011</v>
      </c>
      <c r="Z4592">
        <v>35.170744511594542</v>
      </c>
      <c r="AA4592">
        <v>117.40815743905547</v>
      </c>
      <c r="AB4592">
        <v>76.506944690434636</v>
      </c>
      <c r="AC4592">
        <v>0</v>
      </c>
      <c r="AD4592">
        <v>0</v>
      </c>
      <c r="AE4592">
        <v>469.64119978947053</v>
      </c>
    </row>
    <row r="4593" spans="1:31" x14ac:dyDescent="0.3">
      <c r="A4593">
        <v>2583262</v>
      </c>
      <c r="B4593">
        <v>1</v>
      </c>
      <c r="C4593" t="s">
        <v>81</v>
      </c>
      <c r="D4593" t="s">
        <v>115</v>
      </c>
      <c r="E4593" t="s">
        <v>147</v>
      </c>
      <c r="F4593" t="s">
        <v>13090</v>
      </c>
      <c r="G4593" t="s">
        <v>134</v>
      </c>
      <c r="H4593" t="s">
        <v>135</v>
      </c>
      <c r="I4593" t="s">
        <v>136</v>
      </c>
      <c r="J4593" t="s">
        <v>137</v>
      </c>
      <c r="K4593" t="s">
        <v>138</v>
      </c>
      <c r="L4593" t="s">
        <v>13091</v>
      </c>
      <c r="M4593" t="s">
        <v>13092</v>
      </c>
      <c r="N4593">
        <v>0.27500000000000002</v>
      </c>
      <c r="O4593">
        <v>1</v>
      </c>
      <c r="P4593">
        <v>234</v>
      </c>
      <c r="Q4593">
        <v>0</v>
      </c>
      <c r="R4593">
        <v>53</v>
      </c>
      <c r="S4593">
        <v>6</v>
      </c>
      <c r="T4593">
        <v>26</v>
      </c>
      <c r="U4593">
        <v>0</v>
      </c>
      <c r="V4593">
        <v>0</v>
      </c>
      <c r="W4593">
        <v>4.2608689200000008E-2</v>
      </c>
      <c r="X4593">
        <v>6.5603409676183446</v>
      </c>
      <c r="Y4593">
        <v>0</v>
      </c>
      <c r="Z4593">
        <v>10.658087491268249</v>
      </c>
      <c r="AA4593">
        <v>3.9155496193027504</v>
      </c>
      <c r="AB4593">
        <v>4.7373472384837507</v>
      </c>
      <c r="AC4593">
        <v>0</v>
      </c>
      <c r="AD4593">
        <v>0</v>
      </c>
      <c r="AE4593">
        <v>25.913934005873095</v>
      </c>
    </row>
    <row r="4594" spans="1:31" x14ac:dyDescent="0.3">
      <c r="A4594">
        <v>2583763</v>
      </c>
      <c r="B4594">
        <v>1</v>
      </c>
      <c r="C4594" t="s">
        <v>81</v>
      </c>
      <c r="D4594" t="s">
        <v>123</v>
      </c>
      <c r="E4594" t="s">
        <v>141</v>
      </c>
      <c r="F4594" t="s">
        <v>13093</v>
      </c>
      <c r="G4594" t="s">
        <v>134</v>
      </c>
      <c r="H4594" t="s">
        <v>135</v>
      </c>
      <c r="I4594" t="s">
        <v>136</v>
      </c>
      <c r="J4594" t="s">
        <v>137</v>
      </c>
      <c r="K4594" t="s">
        <v>138</v>
      </c>
      <c r="L4594" t="s">
        <v>13094</v>
      </c>
      <c r="M4594" t="s">
        <v>13095</v>
      </c>
      <c r="N4594">
        <v>0.18083333300000001</v>
      </c>
      <c r="O4594">
        <v>1</v>
      </c>
      <c r="P4594">
        <v>182</v>
      </c>
      <c r="Q4594">
        <v>7</v>
      </c>
      <c r="R4594">
        <v>73</v>
      </c>
      <c r="S4594">
        <v>4</v>
      </c>
      <c r="T4594">
        <v>29</v>
      </c>
      <c r="U4594">
        <v>0</v>
      </c>
      <c r="V4594">
        <v>0</v>
      </c>
      <c r="W4594">
        <v>3.9026349599999996E-2</v>
      </c>
      <c r="X4594">
        <v>9.8361530510217854</v>
      </c>
      <c r="Y4594">
        <v>10.950190533935396</v>
      </c>
      <c r="Z4594">
        <v>32.585806039129537</v>
      </c>
      <c r="AA4594">
        <v>2.7569502946779263</v>
      </c>
      <c r="AB4594">
        <v>6.5158498715560231</v>
      </c>
      <c r="AC4594">
        <v>0</v>
      </c>
      <c r="AD4594">
        <v>0</v>
      </c>
      <c r="AE4594">
        <v>62.683976139920667</v>
      </c>
    </row>
    <row r="4595" spans="1:31" x14ac:dyDescent="0.3">
      <c r="A4595">
        <v>2583594</v>
      </c>
      <c r="B4595">
        <v>1</v>
      </c>
      <c r="C4595" t="s">
        <v>80</v>
      </c>
      <c r="D4595" t="s">
        <v>85</v>
      </c>
      <c r="E4595" t="s">
        <v>166</v>
      </c>
      <c r="F4595" t="s">
        <v>13096</v>
      </c>
      <c r="G4595" t="s">
        <v>198</v>
      </c>
      <c r="H4595" t="s">
        <v>157</v>
      </c>
      <c r="I4595" t="s">
        <v>136</v>
      </c>
      <c r="J4595" t="s">
        <v>137</v>
      </c>
      <c r="K4595" t="s">
        <v>138</v>
      </c>
      <c r="L4595" t="s">
        <v>13097</v>
      </c>
      <c r="M4595" t="s">
        <v>13098</v>
      </c>
      <c r="N4595">
        <v>0.84611111100000003</v>
      </c>
      <c r="O4595">
        <v>0</v>
      </c>
      <c r="P4595">
        <v>28</v>
      </c>
      <c r="Q4595">
        <v>0</v>
      </c>
      <c r="R4595">
        <v>0</v>
      </c>
      <c r="S4595">
        <v>0</v>
      </c>
      <c r="T4595">
        <v>7</v>
      </c>
      <c r="U4595">
        <v>0</v>
      </c>
      <c r="V4595">
        <v>0</v>
      </c>
      <c r="W4595">
        <v>0</v>
      </c>
      <c r="X4595">
        <v>4.9799693853991913</v>
      </c>
      <c r="Y4595">
        <v>0</v>
      </c>
      <c r="Z4595">
        <v>0</v>
      </c>
      <c r="AA4595">
        <v>0</v>
      </c>
      <c r="AB4595">
        <v>7.664986218451574</v>
      </c>
      <c r="AC4595">
        <v>0</v>
      </c>
      <c r="AD4595">
        <v>0</v>
      </c>
      <c r="AE4595">
        <v>12.644955603850764</v>
      </c>
    </row>
    <row r="4596" spans="1:31" x14ac:dyDescent="0.3">
      <c r="A4596">
        <v>2583949</v>
      </c>
      <c r="B4596">
        <v>1</v>
      </c>
      <c r="C4596" t="s">
        <v>81</v>
      </c>
      <c r="D4596" t="s">
        <v>118</v>
      </c>
      <c r="E4596" t="s">
        <v>155</v>
      </c>
      <c r="F4596" t="s">
        <v>13099</v>
      </c>
      <c r="G4596" t="s">
        <v>206</v>
      </c>
      <c r="H4596" t="s">
        <v>157</v>
      </c>
      <c r="I4596" t="s">
        <v>136</v>
      </c>
      <c r="J4596" t="s">
        <v>137</v>
      </c>
      <c r="K4596" t="s">
        <v>138</v>
      </c>
      <c r="L4596" t="s">
        <v>13100</v>
      </c>
      <c r="M4596" t="s">
        <v>13101</v>
      </c>
      <c r="N4596">
        <v>2.8911111109999998</v>
      </c>
      <c r="O4596">
        <v>0</v>
      </c>
      <c r="P4596">
        <v>226</v>
      </c>
      <c r="Q4596">
        <v>0</v>
      </c>
      <c r="R4596">
        <v>0</v>
      </c>
      <c r="S4596">
        <v>0</v>
      </c>
      <c r="T4596">
        <v>20</v>
      </c>
      <c r="U4596">
        <v>0</v>
      </c>
      <c r="V4596">
        <v>0</v>
      </c>
      <c r="W4596">
        <v>0</v>
      </c>
      <c r="X4596">
        <v>50.719832334704428</v>
      </c>
      <c r="Y4596">
        <v>0</v>
      </c>
      <c r="Z4596">
        <v>0</v>
      </c>
      <c r="AA4596">
        <v>0</v>
      </c>
      <c r="AB4596">
        <v>14.074894134828373</v>
      </c>
      <c r="AC4596">
        <v>0</v>
      </c>
      <c r="AD4596">
        <v>0</v>
      </c>
      <c r="AE4596">
        <v>64.794726469532804</v>
      </c>
    </row>
    <row r="4597" spans="1:31" x14ac:dyDescent="0.3">
      <c r="A4597">
        <v>2583972</v>
      </c>
      <c r="B4597">
        <v>1</v>
      </c>
      <c r="C4597" t="s">
        <v>80</v>
      </c>
      <c r="D4597" t="s">
        <v>101</v>
      </c>
      <c r="E4597" t="s">
        <v>171</v>
      </c>
      <c r="F4597" t="s">
        <v>13102</v>
      </c>
      <c r="G4597" t="s">
        <v>202</v>
      </c>
      <c r="H4597" t="s">
        <v>157</v>
      </c>
      <c r="I4597" t="s">
        <v>136</v>
      </c>
      <c r="J4597" t="s">
        <v>137</v>
      </c>
      <c r="K4597" t="s">
        <v>138</v>
      </c>
      <c r="L4597" t="s">
        <v>13103</v>
      </c>
      <c r="M4597" t="s">
        <v>13104</v>
      </c>
      <c r="N4597">
        <v>1.7766666659999999</v>
      </c>
      <c r="O4597">
        <v>0</v>
      </c>
      <c r="P4597">
        <v>1</v>
      </c>
      <c r="Q4597">
        <v>0</v>
      </c>
      <c r="R4597">
        <v>0</v>
      </c>
      <c r="S4597">
        <v>0</v>
      </c>
      <c r="T4597">
        <v>1</v>
      </c>
      <c r="U4597">
        <v>0</v>
      </c>
      <c r="V4597">
        <v>0</v>
      </c>
      <c r="W4597">
        <v>0</v>
      </c>
      <c r="X4597">
        <v>0.23584003279414667</v>
      </c>
      <c r="Y4597">
        <v>0</v>
      </c>
      <c r="Z4597">
        <v>0</v>
      </c>
      <c r="AA4597">
        <v>0</v>
      </c>
      <c r="AB4597">
        <v>2.2617326441600003</v>
      </c>
      <c r="AC4597">
        <v>0</v>
      </c>
      <c r="AD4597">
        <v>0</v>
      </c>
      <c r="AE4597">
        <v>2.4975726769541469</v>
      </c>
    </row>
    <row r="4598" spans="1:31" x14ac:dyDescent="0.3">
      <c r="A4598">
        <v>2583577</v>
      </c>
      <c r="B4598">
        <v>1</v>
      </c>
      <c r="C4598" t="s">
        <v>80</v>
      </c>
      <c r="D4598" t="s">
        <v>94</v>
      </c>
      <c r="E4598" t="s">
        <v>171</v>
      </c>
      <c r="F4598" t="s">
        <v>13105</v>
      </c>
      <c r="G4598" t="s">
        <v>202</v>
      </c>
      <c r="H4598" t="s">
        <v>157</v>
      </c>
      <c r="I4598" t="s">
        <v>136</v>
      </c>
      <c r="J4598" t="s">
        <v>137</v>
      </c>
      <c r="K4598" t="s">
        <v>138</v>
      </c>
      <c r="L4598" t="s">
        <v>13106</v>
      </c>
      <c r="M4598" t="s">
        <v>13107</v>
      </c>
      <c r="N4598">
        <v>1.778333333</v>
      </c>
      <c r="O4598">
        <v>0</v>
      </c>
      <c r="P4598">
        <v>265</v>
      </c>
      <c r="Q4598">
        <v>0</v>
      </c>
      <c r="R4598">
        <v>0</v>
      </c>
      <c r="S4598">
        <v>0</v>
      </c>
      <c r="T4598">
        <v>23</v>
      </c>
      <c r="U4598">
        <v>0</v>
      </c>
      <c r="V4598">
        <v>0</v>
      </c>
      <c r="W4598">
        <v>0</v>
      </c>
      <c r="X4598">
        <v>100.8957805295516</v>
      </c>
      <c r="Y4598">
        <v>0</v>
      </c>
      <c r="Z4598">
        <v>0</v>
      </c>
      <c r="AA4598">
        <v>0</v>
      </c>
      <c r="AB4598">
        <v>39.615395859012608</v>
      </c>
      <c r="AC4598">
        <v>0</v>
      </c>
      <c r="AD4598">
        <v>0</v>
      </c>
      <c r="AE4598">
        <v>140.51117638856419</v>
      </c>
    </row>
    <row r="4599" spans="1:31" x14ac:dyDescent="0.3">
      <c r="A4599">
        <v>2583245</v>
      </c>
      <c r="B4599">
        <v>1</v>
      </c>
      <c r="C4599" t="s">
        <v>81</v>
      </c>
      <c r="D4599" t="s">
        <v>123</v>
      </c>
      <c r="E4599" t="s">
        <v>147</v>
      </c>
      <c r="F4599" t="s">
        <v>13108</v>
      </c>
      <c r="G4599" t="s">
        <v>134</v>
      </c>
      <c r="H4599" t="s">
        <v>135</v>
      </c>
      <c r="I4599" t="s">
        <v>136</v>
      </c>
      <c r="J4599" t="s">
        <v>137</v>
      </c>
      <c r="K4599" t="s">
        <v>138</v>
      </c>
      <c r="L4599" t="s">
        <v>13109</v>
      </c>
      <c r="M4599" t="s">
        <v>13110</v>
      </c>
      <c r="N4599">
        <v>3.6161111109999999</v>
      </c>
      <c r="O4599">
        <v>2</v>
      </c>
      <c r="P4599">
        <v>413</v>
      </c>
      <c r="Q4599">
        <v>103</v>
      </c>
      <c r="R4599">
        <v>44</v>
      </c>
      <c r="S4599">
        <v>6</v>
      </c>
      <c r="T4599">
        <v>69</v>
      </c>
      <c r="U4599">
        <v>1</v>
      </c>
      <c r="V4599">
        <v>1</v>
      </c>
      <c r="W4599">
        <v>0.8175333574937601</v>
      </c>
      <c r="X4599">
        <v>233.58296676975874</v>
      </c>
      <c r="Y4599">
        <v>397.08579237028317</v>
      </c>
      <c r="Z4599">
        <v>119.42989048649632</v>
      </c>
      <c r="AA4599">
        <v>21.387249498795128</v>
      </c>
      <c r="AB4599">
        <v>115.61146292139669</v>
      </c>
      <c r="AC4599">
        <v>187.53587609932052</v>
      </c>
      <c r="AD4599">
        <v>3.0849569291454957</v>
      </c>
      <c r="AE4599">
        <v>1078.5357284326897</v>
      </c>
    </row>
    <row r="4600" spans="1:31" x14ac:dyDescent="0.3">
      <c r="A4600">
        <v>2583448</v>
      </c>
      <c r="B4600">
        <v>1</v>
      </c>
      <c r="C4600" t="s">
        <v>80</v>
      </c>
      <c r="D4600" t="s">
        <v>105</v>
      </c>
      <c r="E4600" t="s">
        <v>141</v>
      </c>
      <c r="F4600" t="s">
        <v>13111</v>
      </c>
      <c r="G4600" t="s">
        <v>301</v>
      </c>
      <c r="H4600" t="s">
        <v>135</v>
      </c>
      <c r="I4600" t="s">
        <v>136</v>
      </c>
      <c r="J4600" t="s">
        <v>137</v>
      </c>
      <c r="K4600" t="s">
        <v>144</v>
      </c>
      <c r="L4600" t="s">
        <v>13112</v>
      </c>
      <c r="M4600" t="s">
        <v>13113</v>
      </c>
      <c r="N4600">
        <v>4.9055555550000003</v>
      </c>
      <c r="O4600">
        <v>0</v>
      </c>
      <c r="P4600">
        <v>1832</v>
      </c>
      <c r="Q4600">
        <v>0</v>
      </c>
      <c r="R4600">
        <v>0</v>
      </c>
      <c r="S4600">
        <v>0</v>
      </c>
      <c r="T4600">
        <v>71</v>
      </c>
      <c r="U4600">
        <v>0</v>
      </c>
      <c r="V4600">
        <v>0</v>
      </c>
      <c r="W4600">
        <v>0</v>
      </c>
      <c r="X4600">
        <v>2732.9862179140264</v>
      </c>
      <c r="Y4600">
        <v>0</v>
      </c>
      <c r="Z4600">
        <v>0</v>
      </c>
      <c r="AA4600">
        <v>0</v>
      </c>
      <c r="AB4600">
        <v>660.12263976909617</v>
      </c>
      <c r="AC4600">
        <v>0</v>
      </c>
      <c r="AD4600">
        <v>0</v>
      </c>
      <c r="AE4600">
        <v>3393.1088576831226</v>
      </c>
    </row>
    <row r="4601" spans="1:31" x14ac:dyDescent="0.3">
      <c r="A4601">
        <v>2583391</v>
      </c>
      <c r="B4601">
        <v>1</v>
      </c>
      <c r="C4601" t="s">
        <v>80</v>
      </c>
      <c r="D4601" t="s">
        <v>84</v>
      </c>
      <c r="E4601" t="s">
        <v>166</v>
      </c>
      <c r="F4601" t="s">
        <v>13114</v>
      </c>
      <c r="G4601" t="s">
        <v>311</v>
      </c>
      <c r="H4601" t="s">
        <v>157</v>
      </c>
      <c r="I4601" t="s">
        <v>136</v>
      </c>
      <c r="J4601" t="s">
        <v>3</v>
      </c>
      <c r="K4601" t="s">
        <v>138</v>
      </c>
      <c r="L4601" t="s">
        <v>13115</v>
      </c>
      <c r="M4601" t="s">
        <v>12653</v>
      </c>
      <c r="N4601">
        <v>1.625555555</v>
      </c>
      <c r="O4601">
        <v>0</v>
      </c>
      <c r="P4601">
        <v>6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1.9522645818182403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1.9522645818182403</v>
      </c>
    </row>
    <row r="4602" spans="1:31" x14ac:dyDescent="0.3">
      <c r="A4602">
        <v>2583892</v>
      </c>
      <c r="B4602">
        <v>1</v>
      </c>
      <c r="C4602" t="s">
        <v>80</v>
      </c>
      <c r="D4602" t="s">
        <v>95</v>
      </c>
      <c r="E4602" t="s">
        <v>184</v>
      </c>
      <c r="F4602" t="s">
        <v>13116</v>
      </c>
      <c r="G4602" t="s">
        <v>149</v>
      </c>
      <c r="H4602" t="s">
        <v>135</v>
      </c>
      <c r="I4602" t="s">
        <v>136</v>
      </c>
      <c r="J4602" t="s">
        <v>137</v>
      </c>
      <c r="K4602" t="s">
        <v>138</v>
      </c>
      <c r="L4602" t="s">
        <v>13117</v>
      </c>
      <c r="M4602" t="s">
        <v>13118</v>
      </c>
      <c r="N4602">
        <v>2.929444444</v>
      </c>
      <c r="O4602">
        <v>0</v>
      </c>
      <c r="P4602">
        <v>247</v>
      </c>
      <c r="Q4602">
        <v>0</v>
      </c>
      <c r="R4602">
        <v>1</v>
      </c>
      <c r="S4602">
        <v>0</v>
      </c>
      <c r="T4602">
        <v>12</v>
      </c>
      <c r="U4602">
        <v>0</v>
      </c>
      <c r="V4602">
        <v>0</v>
      </c>
      <c r="W4602">
        <v>0</v>
      </c>
      <c r="X4602">
        <v>126.02943725488849</v>
      </c>
      <c r="Y4602">
        <v>0</v>
      </c>
      <c r="Z4602">
        <v>5.7488689915083331</v>
      </c>
      <c r="AA4602">
        <v>0</v>
      </c>
      <c r="AB4602">
        <v>13.536727101250888</v>
      </c>
      <c r="AC4602">
        <v>0</v>
      </c>
      <c r="AD4602">
        <v>0</v>
      </c>
      <c r="AE4602">
        <v>145.3150333476477</v>
      </c>
    </row>
    <row r="4603" spans="1:31" x14ac:dyDescent="0.3">
      <c r="A4603">
        <v>2583677</v>
      </c>
      <c r="B4603">
        <v>1</v>
      </c>
      <c r="C4603" t="s">
        <v>80</v>
      </c>
      <c r="D4603" t="s">
        <v>85</v>
      </c>
      <c r="E4603" t="s">
        <v>175</v>
      </c>
      <c r="F4603" t="s">
        <v>1947</v>
      </c>
      <c r="G4603" t="s">
        <v>190</v>
      </c>
      <c r="H4603" t="s">
        <v>157</v>
      </c>
      <c r="I4603" t="s">
        <v>136</v>
      </c>
      <c r="J4603" t="s">
        <v>137</v>
      </c>
      <c r="K4603" t="s">
        <v>138</v>
      </c>
      <c r="L4603" t="s">
        <v>13119</v>
      </c>
      <c r="M4603" t="s">
        <v>13120</v>
      </c>
      <c r="N4603">
        <v>1.9475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11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93.836093596588412</v>
      </c>
      <c r="AC4603">
        <v>0</v>
      </c>
      <c r="AD4603">
        <v>0</v>
      </c>
      <c r="AE4603">
        <v>93.836093596588412</v>
      </c>
    </row>
    <row r="4604" spans="1:31" x14ac:dyDescent="0.3">
      <c r="A4604">
        <v>2583302</v>
      </c>
      <c r="B4604">
        <v>1</v>
      </c>
      <c r="C4604" t="s">
        <v>81</v>
      </c>
      <c r="D4604" t="s">
        <v>128</v>
      </c>
      <c r="E4604" t="s">
        <v>141</v>
      </c>
      <c r="F4604" t="s">
        <v>13121</v>
      </c>
      <c r="G4604" t="s">
        <v>318</v>
      </c>
      <c r="H4604" t="s">
        <v>135</v>
      </c>
      <c r="I4604" t="s">
        <v>136</v>
      </c>
      <c r="J4604" t="s">
        <v>137</v>
      </c>
      <c r="K4604" t="s">
        <v>138</v>
      </c>
      <c r="L4604" t="s">
        <v>13122</v>
      </c>
      <c r="M4604" t="s">
        <v>13123</v>
      </c>
      <c r="N4604">
        <v>0.55777777699999997</v>
      </c>
      <c r="O4604">
        <v>5</v>
      </c>
      <c r="P4604">
        <v>4917</v>
      </c>
      <c r="Q4604">
        <v>16</v>
      </c>
      <c r="R4604">
        <v>12</v>
      </c>
      <c r="S4604">
        <v>11</v>
      </c>
      <c r="T4604">
        <v>429</v>
      </c>
      <c r="U4604">
        <v>0</v>
      </c>
      <c r="V4604">
        <v>2</v>
      </c>
      <c r="W4604">
        <v>20.588261565610203</v>
      </c>
      <c r="X4604">
        <v>590.37470955570063</v>
      </c>
      <c r="Y4604">
        <v>3.27590988863688</v>
      </c>
      <c r="Z4604">
        <v>2.4927540669046797</v>
      </c>
      <c r="AA4604">
        <v>1549.2981831133684</v>
      </c>
      <c r="AB4604">
        <v>475.72919242669315</v>
      </c>
      <c r="AC4604">
        <v>0</v>
      </c>
      <c r="AD4604">
        <v>25.950751923859748</v>
      </c>
      <c r="AE4604">
        <v>2667.7097625407737</v>
      </c>
    </row>
    <row r="4605" spans="1:31" x14ac:dyDescent="0.3">
      <c r="A4605">
        <v>2583328</v>
      </c>
      <c r="B4605">
        <v>1</v>
      </c>
      <c r="C4605" t="s">
        <v>81</v>
      </c>
      <c r="D4605" t="s">
        <v>113</v>
      </c>
      <c r="E4605" t="s">
        <v>155</v>
      </c>
      <c r="F4605" t="s">
        <v>1547</v>
      </c>
      <c r="G4605" t="s">
        <v>301</v>
      </c>
      <c r="H4605" t="s">
        <v>157</v>
      </c>
      <c r="I4605" t="s">
        <v>136</v>
      </c>
      <c r="J4605" t="s">
        <v>137</v>
      </c>
      <c r="K4605" t="s">
        <v>144</v>
      </c>
      <c r="L4605" t="s">
        <v>13124</v>
      </c>
      <c r="M4605" t="s">
        <v>13125</v>
      </c>
      <c r="N4605">
        <v>5.3077777770000001</v>
      </c>
      <c r="O4605">
        <v>0</v>
      </c>
      <c r="P4605">
        <v>106</v>
      </c>
      <c r="Q4605">
        <v>0</v>
      </c>
      <c r="R4605">
        <v>0</v>
      </c>
      <c r="S4605">
        <v>0</v>
      </c>
      <c r="T4605">
        <v>70</v>
      </c>
      <c r="U4605">
        <v>0</v>
      </c>
      <c r="V4605">
        <v>0</v>
      </c>
      <c r="W4605">
        <v>0</v>
      </c>
      <c r="X4605">
        <v>114.98200712357601</v>
      </c>
      <c r="Y4605">
        <v>0</v>
      </c>
      <c r="Z4605">
        <v>0</v>
      </c>
      <c r="AA4605">
        <v>0</v>
      </c>
      <c r="AB4605">
        <v>260.65595145406354</v>
      </c>
      <c r="AC4605">
        <v>0</v>
      </c>
      <c r="AD4605">
        <v>0</v>
      </c>
      <c r="AE4605">
        <v>375.63795857763955</v>
      </c>
    </row>
    <row r="4606" spans="1:31" x14ac:dyDescent="0.3">
      <c r="A4606">
        <v>2583557</v>
      </c>
      <c r="B4606">
        <v>1</v>
      </c>
      <c r="C4606" t="s">
        <v>81</v>
      </c>
      <c r="D4606" t="s">
        <v>114</v>
      </c>
      <c r="E4606" t="s">
        <v>184</v>
      </c>
      <c r="F4606" t="s">
        <v>13126</v>
      </c>
      <c r="G4606" t="s">
        <v>301</v>
      </c>
      <c r="H4606" t="s">
        <v>135</v>
      </c>
      <c r="I4606" t="s">
        <v>136</v>
      </c>
      <c r="J4606" t="s">
        <v>137</v>
      </c>
      <c r="K4606" t="s">
        <v>144</v>
      </c>
      <c r="L4606" t="s">
        <v>13127</v>
      </c>
      <c r="M4606" t="s">
        <v>13128</v>
      </c>
      <c r="N4606">
        <v>3.7152777769999998</v>
      </c>
      <c r="O4606">
        <v>0</v>
      </c>
      <c r="P4606">
        <v>216</v>
      </c>
      <c r="Q4606">
        <v>0</v>
      </c>
      <c r="R4606">
        <v>2</v>
      </c>
      <c r="S4606">
        <v>0</v>
      </c>
      <c r="T4606">
        <v>13</v>
      </c>
      <c r="U4606">
        <v>0</v>
      </c>
      <c r="V4606">
        <v>0</v>
      </c>
      <c r="W4606">
        <v>0</v>
      </c>
      <c r="X4606">
        <v>155.87083715631942</v>
      </c>
      <c r="Y4606">
        <v>0</v>
      </c>
      <c r="Z4606">
        <v>0.97743414713976007</v>
      </c>
      <c r="AA4606">
        <v>0</v>
      </c>
      <c r="AB4606">
        <v>41.140454027832469</v>
      </c>
      <c r="AC4606">
        <v>0</v>
      </c>
      <c r="AD4606">
        <v>0</v>
      </c>
      <c r="AE4606">
        <v>197.98872533129165</v>
      </c>
    </row>
    <row r="4607" spans="1:31" x14ac:dyDescent="0.3">
      <c r="A4607">
        <v>2583311</v>
      </c>
      <c r="B4607">
        <v>1</v>
      </c>
      <c r="C4607" t="s">
        <v>81</v>
      </c>
      <c r="D4607" t="s">
        <v>115</v>
      </c>
      <c r="E4607" t="s">
        <v>184</v>
      </c>
      <c r="F4607" t="s">
        <v>13129</v>
      </c>
      <c r="G4607" t="s">
        <v>149</v>
      </c>
      <c r="H4607" t="s">
        <v>135</v>
      </c>
      <c r="I4607" t="s">
        <v>136</v>
      </c>
      <c r="J4607" t="s">
        <v>137</v>
      </c>
      <c r="K4607" t="s">
        <v>138</v>
      </c>
      <c r="L4607" t="s">
        <v>13130</v>
      </c>
      <c r="M4607" t="s">
        <v>13131</v>
      </c>
      <c r="N4607">
        <v>5.9188888879999997</v>
      </c>
      <c r="O4607">
        <v>0</v>
      </c>
      <c r="P4607">
        <v>16</v>
      </c>
      <c r="Q4607">
        <v>2</v>
      </c>
      <c r="R4607">
        <v>4</v>
      </c>
      <c r="S4607">
        <v>0</v>
      </c>
      <c r="T4607">
        <v>3</v>
      </c>
      <c r="U4607">
        <v>0</v>
      </c>
      <c r="V4607">
        <v>0</v>
      </c>
      <c r="W4607">
        <v>0</v>
      </c>
      <c r="X4607">
        <v>13.802934356892147</v>
      </c>
      <c r="Y4607">
        <v>115.30915839808955</v>
      </c>
      <c r="Z4607">
        <v>47.864911858838212</v>
      </c>
      <c r="AA4607">
        <v>0</v>
      </c>
      <c r="AB4607">
        <v>1.8226340151536184</v>
      </c>
      <c r="AC4607">
        <v>0</v>
      </c>
      <c r="AD4607">
        <v>0</v>
      </c>
      <c r="AE4607">
        <v>178.79963862897353</v>
      </c>
    </row>
    <row r="4608" spans="1:31" x14ac:dyDescent="0.3">
      <c r="A4608">
        <v>2583689</v>
      </c>
      <c r="B4608">
        <v>1</v>
      </c>
      <c r="C4608" t="s">
        <v>80</v>
      </c>
      <c r="D4608" t="s">
        <v>102</v>
      </c>
      <c r="E4608" t="s">
        <v>184</v>
      </c>
      <c r="F4608" t="s">
        <v>13132</v>
      </c>
      <c r="G4608" t="s">
        <v>1218</v>
      </c>
      <c r="H4608" t="s">
        <v>135</v>
      </c>
      <c r="I4608" t="s">
        <v>136</v>
      </c>
      <c r="J4608" t="s">
        <v>137</v>
      </c>
      <c r="K4608" t="s">
        <v>138</v>
      </c>
      <c r="L4608" t="s">
        <v>13133</v>
      </c>
      <c r="M4608" t="s">
        <v>13134</v>
      </c>
      <c r="N4608">
        <v>0.99388888799999997</v>
      </c>
      <c r="O4608">
        <v>0</v>
      </c>
      <c r="P4608">
        <v>1</v>
      </c>
      <c r="Q4608">
        <v>1</v>
      </c>
      <c r="R4608">
        <v>3</v>
      </c>
      <c r="S4608">
        <v>1</v>
      </c>
      <c r="T4608">
        <v>2</v>
      </c>
      <c r="U4608">
        <v>0</v>
      </c>
      <c r="V4608">
        <v>0</v>
      </c>
      <c r="W4608">
        <v>0</v>
      </c>
      <c r="X4608">
        <v>0.1680759033280167</v>
      </c>
      <c r="Y4608">
        <v>9.0284113193700009</v>
      </c>
      <c r="Z4608">
        <v>2.4860149982943516</v>
      </c>
      <c r="AA4608">
        <v>2.2585304425822224</v>
      </c>
      <c r="AB4608">
        <v>2.4593003497873607</v>
      </c>
      <c r="AC4608">
        <v>0</v>
      </c>
      <c r="AD4608">
        <v>0</v>
      </c>
      <c r="AE4608">
        <v>16.400333013361951</v>
      </c>
    </row>
    <row r="4609" spans="1:31" x14ac:dyDescent="0.3">
      <c r="A4609">
        <v>2583998</v>
      </c>
      <c r="B4609">
        <v>1</v>
      </c>
      <c r="C4609" t="s">
        <v>80</v>
      </c>
      <c r="D4609" t="s">
        <v>82</v>
      </c>
      <c r="E4609" t="s">
        <v>155</v>
      </c>
      <c r="F4609" t="s">
        <v>13135</v>
      </c>
      <c r="G4609" t="s">
        <v>202</v>
      </c>
      <c r="H4609" t="s">
        <v>157</v>
      </c>
      <c r="I4609" t="s">
        <v>136</v>
      </c>
      <c r="J4609" t="s">
        <v>137</v>
      </c>
      <c r="K4609" t="s">
        <v>138</v>
      </c>
      <c r="L4609" t="s">
        <v>13136</v>
      </c>
      <c r="M4609" t="s">
        <v>13137</v>
      </c>
      <c r="N4609">
        <v>0.56055555499999998</v>
      </c>
      <c r="O4609">
        <v>0</v>
      </c>
      <c r="P4609">
        <v>700</v>
      </c>
      <c r="Q4609">
        <v>0</v>
      </c>
      <c r="R4609">
        <v>0</v>
      </c>
      <c r="S4609">
        <v>0</v>
      </c>
      <c r="T4609">
        <v>54</v>
      </c>
      <c r="U4609">
        <v>0</v>
      </c>
      <c r="V4609">
        <v>0</v>
      </c>
      <c r="W4609">
        <v>0</v>
      </c>
      <c r="X4609">
        <v>96.875773482664215</v>
      </c>
      <c r="Y4609">
        <v>0</v>
      </c>
      <c r="Z4609">
        <v>0</v>
      </c>
      <c r="AA4609">
        <v>0</v>
      </c>
      <c r="AB4609">
        <v>9.577922943015535</v>
      </c>
      <c r="AC4609">
        <v>0</v>
      </c>
      <c r="AD4609">
        <v>0</v>
      </c>
      <c r="AE4609">
        <v>106.45369642567975</v>
      </c>
    </row>
    <row r="4610" spans="1:31" x14ac:dyDescent="0.3">
      <c r="A4610">
        <v>2583981</v>
      </c>
      <c r="B4610">
        <v>1</v>
      </c>
      <c r="C4610" t="s">
        <v>80</v>
      </c>
      <c r="D4610" t="s">
        <v>97</v>
      </c>
      <c r="E4610" t="s">
        <v>184</v>
      </c>
      <c r="F4610" t="s">
        <v>13138</v>
      </c>
      <c r="G4610" t="s">
        <v>311</v>
      </c>
      <c r="H4610" t="s">
        <v>135</v>
      </c>
      <c r="I4610" t="s">
        <v>136</v>
      </c>
      <c r="J4610" t="s">
        <v>137</v>
      </c>
      <c r="K4610" t="s">
        <v>138</v>
      </c>
      <c r="L4610" t="s">
        <v>13139</v>
      </c>
      <c r="M4610" t="s">
        <v>13140</v>
      </c>
      <c r="N4610">
        <v>1.2963888880000001</v>
      </c>
      <c r="O4610">
        <v>0</v>
      </c>
      <c r="P4610">
        <v>50</v>
      </c>
      <c r="Q4610">
        <v>0</v>
      </c>
      <c r="R4610">
        <v>30</v>
      </c>
      <c r="S4610">
        <v>0</v>
      </c>
      <c r="T4610">
        <v>11</v>
      </c>
      <c r="U4610">
        <v>0</v>
      </c>
      <c r="V4610">
        <v>0</v>
      </c>
      <c r="W4610">
        <v>0</v>
      </c>
      <c r="X4610">
        <v>18.771203143748231</v>
      </c>
      <c r="Y4610">
        <v>0</v>
      </c>
      <c r="Z4610">
        <v>23.589618174504007</v>
      </c>
      <c r="AA4610">
        <v>0</v>
      </c>
      <c r="AB4610">
        <v>22.035277545047641</v>
      </c>
      <c r="AC4610">
        <v>0</v>
      </c>
      <c r="AD4610">
        <v>0</v>
      </c>
      <c r="AE4610">
        <v>64.396098863299869</v>
      </c>
    </row>
    <row r="4611" spans="1:31" x14ac:dyDescent="0.3">
      <c r="A4611">
        <v>2583234</v>
      </c>
      <c r="B4611">
        <v>1</v>
      </c>
      <c r="C4611" t="s">
        <v>80</v>
      </c>
      <c r="D4611" t="s">
        <v>107</v>
      </c>
      <c r="E4611" t="s">
        <v>171</v>
      </c>
      <c r="F4611" t="s">
        <v>13141</v>
      </c>
      <c r="G4611" t="s">
        <v>202</v>
      </c>
      <c r="H4611" t="s">
        <v>157</v>
      </c>
      <c r="I4611" t="s">
        <v>136</v>
      </c>
      <c r="J4611" t="s">
        <v>137</v>
      </c>
      <c r="K4611" t="s">
        <v>138</v>
      </c>
      <c r="L4611" t="s">
        <v>13142</v>
      </c>
      <c r="M4611" t="s">
        <v>13143</v>
      </c>
      <c r="N4611">
        <v>1.159166666</v>
      </c>
      <c r="O4611">
        <v>0</v>
      </c>
      <c r="P4611">
        <v>51</v>
      </c>
      <c r="Q4611">
        <v>0</v>
      </c>
      <c r="R4611">
        <v>2</v>
      </c>
      <c r="S4611">
        <v>0</v>
      </c>
      <c r="T4611">
        <v>3</v>
      </c>
      <c r="U4611">
        <v>0</v>
      </c>
      <c r="V4611">
        <v>0</v>
      </c>
      <c r="W4611">
        <v>0</v>
      </c>
      <c r="X4611">
        <v>9.8303215325926434</v>
      </c>
      <c r="Y4611">
        <v>0</v>
      </c>
      <c r="Z4611">
        <v>4.4261282613584347</v>
      </c>
      <c r="AA4611">
        <v>0</v>
      </c>
      <c r="AB4611">
        <v>5.6682250343544709</v>
      </c>
      <c r="AC4611">
        <v>0</v>
      </c>
      <c r="AD4611">
        <v>0</v>
      </c>
      <c r="AE4611">
        <v>19.924674828305548</v>
      </c>
    </row>
    <row r="4612" spans="1:31" x14ac:dyDescent="0.3">
      <c r="A4612">
        <v>2583921</v>
      </c>
      <c r="B4612">
        <v>1</v>
      </c>
      <c r="C4612" t="s">
        <v>80</v>
      </c>
      <c r="D4612" t="s">
        <v>90</v>
      </c>
      <c r="E4612" t="s">
        <v>132</v>
      </c>
      <c r="F4612" t="s">
        <v>13144</v>
      </c>
      <c r="G4612" t="s">
        <v>1572</v>
      </c>
      <c r="H4612" t="s">
        <v>135</v>
      </c>
      <c r="I4612" t="s">
        <v>136</v>
      </c>
      <c r="J4612" t="s">
        <v>137</v>
      </c>
      <c r="K4612" t="s">
        <v>138</v>
      </c>
      <c r="L4612" t="s">
        <v>13145</v>
      </c>
      <c r="M4612" t="s">
        <v>13146</v>
      </c>
      <c r="N4612">
        <v>2.2463888879999998</v>
      </c>
      <c r="O4612">
        <v>0</v>
      </c>
      <c r="P4612">
        <v>4067</v>
      </c>
      <c r="Q4612">
        <v>0</v>
      </c>
      <c r="R4612">
        <v>0</v>
      </c>
      <c r="S4612">
        <v>1</v>
      </c>
      <c r="T4612">
        <v>305</v>
      </c>
      <c r="U4612">
        <v>0</v>
      </c>
      <c r="V4612">
        <v>0</v>
      </c>
      <c r="W4612">
        <v>0</v>
      </c>
      <c r="X4612">
        <v>2230.7351657652762</v>
      </c>
      <c r="Y4612">
        <v>0</v>
      </c>
      <c r="Z4612">
        <v>0</v>
      </c>
      <c r="AA4612">
        <v>1.6051923015391669</v>
      </c>
      <c r="AB4612">
        <v>658.31579287444652</v>
      </c>
      <c r="AC4612">
        <v>0</v>
      </c>
      <c r="AD4612">
        <v>0</v>
      </c>
      <c r="AE4612">
        <v>2890.6561509412622</v>
      </c>
    </row>
    <row r="4613" spans="1:31" x14ac:dyDescent="0.3">
      <c r="A4613">
        <v>2583935</v>
      </c>
      <c r="B4613">
        <v>1</v>
      </c>
      <c r="C4613" t="s">
        <v>80</v>
      </c>
      <c r="D4613" t="s">
        <v>82</v>
      </c>
      <c r="E4613" t="s">
        <v>171</v>
      </c>
      <c r="F4613" t="s">
        <v>13147</v>
      </c>
      <c r="G4613" t="s">
        <v>3232</v>
      </c>
      <c r="H4613" t="s">
        <v>157</v>
      </c>
      <c r="I4613" t="s">
        <v>136</v>
      </c>
      <c r="J4613" t="s">
        <v>137</v>
      </c>
      <c r="K4613" t="s">
        <v>138</v>
      </c>
      <c r="L4613" t="s">
        <v>13148</v>
      </c>
      <c r="M4613" t="s">
        <v>13149</v>
      </c>
      <c r="N4613">
        <v>1.646111111</v>
      </c>
      <c r="O4613">
        <v>0</v>
      </c>
      <c r="P4613">
        <v>285</v>
      </c>
      <c r="Q4613">
        <v>0</v>
      </c>
      <c r="R4613">
        <v>0</v>
      </c>
      <c r="S4613">
        <v>0</v>
      </c>
      <c r="T4613">
        <v>21</v>
      </c>
      <c r="U4613">
        <v>0</v>
      </c>
      <c r="V4613">
        <v>0</v>
      </c>
      <c r="W4613">
        <v>0</v>
      </c>
      <c r="X4613">
        <v>112.82772181580522</v>
      </c>
      <c r="Y4613">
        <v>0</v>
      </c>
      <c r="Z4613">
        <v>0</v>
      </c>
      <c r="AA4613">
        <v>0</v>
      </c>
      <c r="AB4613">
        <v>17.114911287971847</v>
      </c>
      <c r="AC4613">
        <v>0</v>
      </c>
      <c r="AD4613">
        <v>0</v>
      </c>
      <c r="AE4613">
        <v>129.94263310377707</v>
      </c>
    </row>
    <row r="4614" spans="1:31" x14ac:dyDescent="0.3">
      <c r="A4614">
        <v>2583789</v>
      </c>
      <c r="B4614">
        <v>1</v>
      </c>
      <c r="C4614" t="s">
        <v>81</v>
      </c>
      <c r="D4614" t="s">
        <v>127</v>
      </c>
      <c r="E4614" t="s">
        <v>147</v>
      </c>
      <c r="F4614" t="s">
        <v>1395</v>
      </c>
      <c r="G4614" t="s">
        <v>134</v>
      </c>
      <c r="H4614" t="s">
        <v>135</v>
      </c>
      <c r="I4614" t="s">
        <v>136</v>
      </c>
      <c r="J4614" t="s">
        <v>137</v>
      </c>
      <c r="K4614" t="s">
        <v>138</v>
      </c>
      <c r="L4614" t="s">
        <v>13150</v>
      </c>
      <c r="M4614" t="s">
        <v>13151</v>
      </c>
      <c r="N4614">
        <v>3.85</v>
      </c>
      <c r="O4614">
        <v>5</v>
      </c>
      <c r="P4614">
        <v>12</v>
      </c>
      <c r="Q4614">
        <v>191</v>
      </c>
      <c r="R4614">
        <v>121</v>
      </c>
      <c r="S4614">
        <v>15</v>
      </c>
      <c r="T4614">
        <v>8</v>
      </c>
      <c r="U4614">
        <v>0</v>
      </c>
      <c r="V4614">
        <v>0</v>
      </c>
      <c r="W4614">
        <v>8.3326368313472035</v>
      </c>
      <c r="X4614">
        <v>6.2583815191338283</v>
      </c>
      <c r="Y4614">
        <v>1713.5362120193256</v>
      </c>
      <c r="Z4614">
        <v>550.52929487910706</v>
      </c>
      <c r="AA4614">
        <v>65.94486973457866</v>
      </c>
      <c r="AB4614">
        <v>25.561022000956946</v>
      </c>
      <c r="AC4614">
        <v>0</v>
      </c>
      <c r="AD4614">
        <v>0</v>
      </c>
      <c r="AE4614">
        <v>2370.1624169844495</v>
      </c>
    </row>
    <row r="4615" spans="1:31" x14ac:dyDescent="0.3">
      <c r="A4615">
        <v>2583729</v>
      </c>
      <c r="B4615">
        <v>1</v>
      </c>
      <c r="C4615" t="s">
        <v>81</v>
      </c>
      <c r="D4615" t="s">
        <v>121</v>
      </c>
      <c r="E4615" t="s">
        <v>155</v>
      </c>
      <c r="F4615" t="s">
        <v>13152</v>
      </c>
      <c r="G4615" t="s">
        <v>202</v>
      </c>
      <c r="H4615" t="s">
        <v>157</v>
      </c>
      <c r="I4615" t="s">
        <v>136</v>
      </c>
      <c r="J4615" t="s">
        <v>137</v>
      </c>
      <c r="K4615" t="s">
        <v>138</v>
      </c>
      <c r="L4615" t="s">
        <v>13153</v>
      </c>
      <c r="M4615" t="s">
        <v>13154</v>
      </c>
      <c r="N4615">
        <v>0.45638888799999999</v>
      </c>
      <c r="O4615">
        <v>0</v>
      </c>
      <c r="P4615">
        <v>39</v>
      </c>
      <c r="Q4615">
        <v>0</v>
      </c>
      <c r="R4615">
        <v>11</v>
      </c>
      <c r="S4615">
        <v>0</v>
      </c>
      <c r="T4615">
        <v>1</v>
      </c>
      <c r="U4615">
        <v>0</v>
      </c>
      <c r="V4615">
        <v>0</v>
      </c>
      <c r="W4615">
        <v>0</v>
      </c>
      <c r="X4615">
        <v>2.975367469827952</v>
      </c>
      <c r="Y4615">
        <v>0</v>
      </c>
      <c r="Z4615">
        <v>1.5715205331563544</v>
      </c>
      <c r="AA4615">
        <v>0</v>
      </c>
      <c r="AB4615">
        <v>4.1456949732513335E-2</v>
      </c>
      <c r="AC4615">
        <v>0</v>
      </c>
      <c r="AD4615">
        <v>0</v>
      </c>
      <c r="AE4615">
        <v>4.5883449527168194</v>
      </c>
    </row>
    <row r="4616" spans="1:31" x14ac:dyDescent="0.3">
      <c r="A4616">
        <v>2583560</v>
      </c>
      <c r="B4616">
        <v>1</v>
      </c>
      <c r="C4616" t="s">
        <v>80</v>
      </c>
      <c r="D4616" t="s">
        <v>91</v>
      </c>
      <c r="E4616" t="s">
        <v>166</v>
      </c>
      <c r="F4616" t="s">
        <v>13155</v>
      </c>
      <c r="G4616" t="s">
        <v>168</v>
      </c>
      <c r="H4616" t="s">
        <v>157</v>
      </c>
      <c r="I4616" t="s">
        <v>136</v>
      </c>
      <c r="J4616" t="s">
        <v>137</v>
      </c>
      <c r="K4616" t="s">
        <v>138</v>
      </c>
      <c r="L4616" t="s">
        <v>13156</v>
      </c>
      <c r="M4616" t="s">
        <v>13157</v>
      </c>
      <c r="N4616">
        <v>2.3452777770000002</v>
      </c>
      <c r="O4616">
        <v>0</v>
      </c>
      <c r="P4616">
        <v>1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0.53437544374031665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0.53437544374031665</v>
      </c>
    </row>
    <row r="4617" spans="1:31" x14ac:dyDescent="0.3">
      <c r="A4617">
        <v>2583417</v>
      </c>
      <c r="B4617">
        <v>1</v>
      </c>
      <c r="C4617" t="s">
        <v>80</v>
      </c>
      <c r="D4617" t="s">
        <v>97</v>
      </c>
      <c r="E4617" t="s">
        <v>184</v>
      </c>
      <c r="F4617" t="s">
        <v>13158</v>
      </c>
      <c r="G4617" t="s">
        <v>301</v>
      </c>
      <c r="H4617" t="s">
        <v>135</v>
      </c>
      <c r="I4617" t="s">
        <v>136</v>
      </c>
      <c r="J4617" t="s">
        <v>137</v>
      </c>
      <c r="K4617" t="s">
        <v>144</v>
      </c>
      <c r="L4617" t="s">
        <v>13159</v>
      </c>
      <c r="M4617" t="s">
        <v>13160</v>
      </c>
      <c r="N4617">
        <v>8.7719444440000007</v>
      </c>
      <c r="O4617">
        <v>45</v>
      </c>
      <c r="P4617">
        <v>256</v>
      </c>
      <c r="Q4617">
        <v>0</v>
      </c>
      <c r="R4617">
        <v>50</v>
      </c>
      <c r="S4617">
        <v>7</v>
      </c>
      <c r="T4617">
        <v>38</v>
      </c>
      <c r="U4617">
        <v>0</v>
      </c>
      <c r="V4617">
        <v>0</v>
      </c>
      <c r="W4617">
        <v>2371.1520545282847</v>
      </c>
      <c r="X4617">
        <v>4292.7317990127249</v>
      </c>
      <c r="Y4617">
        <v>0</v>
      </c>
      <c r="Z4617">
        <v>334.22895402616763</v>
      </c>
      <c r="AA4617">
        <v>232.25535894236711</v>
      </c>
      <c r="AB4617">
        <v>568.63722253301216</v>
      </c>
      <c r="AC4617">
        <v>0</v>
      </c>
      <c r="AD4617">
        <v>0</v>
      </c>
      <c r="AE4617">
        <v>7799.0053890425561</v>
      </c>
    </row>
    <row r="4618" spans="1:31" x14ac:dyDescent="0.3">
      <c r="A4618">
        <v>2583915</v>
      </c>
      <c r="B4618">
        <v>1</v>
      </c>
      <c r="C4618" t="s">
        <v>80</v>
      </c>
      <c r="D4618" t="s">
        <v>94</v>
      </c>
      <c r="E4618" t="s">
        <v>171</v>
      </c>
      <c r="F4618" t="s">
        <v>13161</v>
      </c>
      <c r="G4618" t="s">
        <v>190</v>
      </c>
      <c r="H4618" t="s">
        <v>157</v>
      </c>
      <c r="I4618" t="s">
        <v>136</v>
      </c>
      <c r="J4618" t="s">
        <v>137</v>
      </c>
      <c r="K4618" t="s">
        <v>138</v>
      </c>
      <c r="L4618" t="s">
        <v>13162</v>
      </c>
      <c r="M4618" t="s">
        <v>13163</v>
      </c>
      <c r="N4618">
        <v>3.4411111110000001</v>
      </c>
      <c r="O4618">
        <v>0</v>
      </c>
      <c r="P4618">
        <v>0</v>
      </c>
      <c r="Q4618">
        <v>0</v>
      </c>
      <c r="R4618">
        <v>14</v>
      </c>
      <c r="S4618">
        <v>0</v>
      </c>
      <c r="T4618">
        <v>2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41.26304785889873</v>
      </c>
      <c r="AA4618">
        <v>0</v>
      </c>
      <c r="AB4618">
        <v>7.3693327849783667</v>
      </c>
      <c r="AC4618">
        <v>0</v>
      </c>
      <c r="AD4618">
        <v>0</v>
      </c>
      <c r="AE4618">
        <v>48.632380643877099</v>
      </c>
    </row>
    <row r="4619" spans="1:31" x14ac:dyDescent="0.3">
      <c r="A4619">
        <v>2583938</v>
      </c>
      <c r="B4619">
        <v>1</v>
      </c>
      <c r="C4619" t="s">
        <v>80</v>
      </c>
      <c r="D4619" t="s">
        <v>96</v>
      </c>
      <c r="E4619" t="s">
        <v>132</v>
      </c>
      <c r="F4619" t="s">
        <v>7175</v>
      </c>
      <c r="G4619" t="s">
        <v>202</v>
      </c>
      <c r="H4619" t="s">
        <v>135</v>
      </c>
      <c r="I4619" t="s">
        <v>136</v>
      </c>
      <c r="J4619" t="s">
        <v>137</v>
      </c>
      <c r="K4619" t="s">
        <v>138</v>
      </c>
      <c r="L4619" t="s">
        <v>12948</v>
      </c>
      <c r="M4619" t="s">
        <v>13164</v>
      </c>
      <c r="N4619">
        <v>0.6925</v>
      </c>
      <c r="O4619">
        <v>0</v>
      </c>
      <c r="P4619">
        <v>1</v>
      </c>
      <c r="Q4619">
        <v>4</v>
      </c>
      <c r="R4619">
        <v>0</v>
      </c>
      <c r="S4619">
        <v>11</v>
      </c>
      <c r="T4619">
        <v>0</v>
      </c>
      <c r="U4619">
        <v>2</v>
      </c>
      <c r="V4619">
        <v>0</v>
      </c>
      <c r="W4619">
        <v>0</v>
      </c>
      <c r="X4619">
        <v>0.16355189807999998</v>
      </c>
      <c r="Y4619">
        <v>7.8390902095824488</v>
      </c>
      <c r="Z4619">
        <v>0</v>
      </c>
      <c r="AA4619">
        <v>38.04265038690761</v>
      </c>
      <c r="AB4619">
        <v>0</v>
      </c>
      <c r="AC4619">
        <v>271.14825441938206</v>
      </c>
      <c r="AD4619">
        <v>0</v>
      </c>
      <c r="AE4619">
        <v>317.1935469139521</v>
      </c>
    </row>
    <row r="4620" spans="1:31" x14ac:dyDescent="0.3">
      <c r="A4620">
        <v>2583397</v>
      </c>
      <c r="B4620">
        <v>1</v>
      </c>
      <c r="C4620" t="s">
        <v>80</v>
      </c>
      <c r="D4620" t="s">
        <v>94</v>
      </c>
      <c r="E4620" t="s">
        <v>184</v>
      </c>
      <c r="F4620" t="s">
        <v>13165</v>
      </c>
      <c r="G4620" t="s">
        <v>301</v>
      </c>
      <c r="H4620" t="s">
        <v>135</v>
      </c>
      <c r="I4620" t="s">
        <v>136</v>
      </c>
      <c r="J4620" t="s">
        <v>137</v>
      </c>
      <c r="K4620" t="s">
        <v>144</v>
      </c>
      <c r="L4620" t="s">
        <v>13166</v>
      </c>
      <c r="M4620" t="s">
        <v>13167</v>
      </c>
      <c r="N4620">
        <v>6.7358333330000004</v>
      </c>
      <c r="O4620">
        <v>0</v>
      </c>
      <c r="P4620">
        <v>381</v>
      </c>
      <c r="Q4620">
        <v>0</v>
      </c>
      <c r="R4620">
        <v>0</v>
      </c>
      <c r="S4620">
        <v>0</v>
      </c>
      <c r="T4620">
        <v>16</v>
      </c>
      <c r="U4620">
        <v>0</v>
      </c>
      <c r="V4620">
        <v>0</v>
      </c>
      <c r="W4620">
        <v>0</v>
      </c>
      <c r="X4620">
        <v>503.13905487145939</v>
      </c>
      <c r="Y4620">
        <v>0</v>
      </c>
      <c r="Z4620">
        <v>0</v>
      </c>
      <c r="AA4620">
        <v>0</v>
      </c>
      <c r="AB4620">
        <v>174.62352823457374</v>
      </c>
      <c r="AC4620">
        <v>0</v>
      </c>
      <c r="AD4620">
        <v>0</v>
      </c>
      <c r="AE4620">
        <v>677.76258310603316</v>
      </c>
    </row>
    <row r="4621" spans="1:31" x14ac:dyDescent="0.3">
      <c r="A4621">
        <v>2583231</v>
      </c>
      <c r="B4621">
        <v>1</v>
      </c>
      <c r="C4621" t="s">
        <v>81</v>
      </c>
      <c r="D4621" t="s">
        <v>128</v>
      </c>
      <c r="E4621" t="s">
        <v>141</v>
      </c>
      <c r="F4621" t="s">
        <v>13168</v>
      </c>
      <c r="G4621" t="s">
        <v>143</v>
      </c>
      <c r="H4621" t="s">
        <v>135</v>
      </c>
      <c r="I4621" t="s">
        <v>136</v>
      </c>
      <c r="J4621" t="s">
        <v>137</v>
      </c>
      <c r="K4621" t="s">
        <v>144</v>
      </c>
      <c r="L4621" t="s">
        <v>13169</v>
      </c>
      <c r="M4621" t="s">
        <v>13170</v>
      </c>
      <c r="N4621">
        <v>0.55527777700000003</v>
      </c>
      <c r="O4621">
        <v>5</v>
      </c>
      <c r="P4621">
        <v>4914</v>
      </c>
      <c r="Q4621">
        <v>16</v>
      </c>
      <c r="R4621">
        <v>12</v>
      </c>
      <c r="S4621">
        <v>11</v>
      </c>
      <c r="T4621">
        <v>430</v>
      </c>
      <c r="U4621">
        <v>0</v>
      </c>
      <c r="V4621">
        <v>2</v>
      </c>
      <c r="W4621">
        <v>15.130325309741565</v>
      </c>
      <c r="X4621">
        <v>469.50425568463231</v>
      </c>
      <c r="Y4621">
        <v>2.331360304206255</v>
      </c>
      <c r="Z4621">
        <v>1.7596073153904153</v>
      </c>
      <c r="AA4621">
        <v>888.32603385243328</v>
      </c>
      <c r="AB4621">
        <v>239.49206924781973</v>
      </c>
      <c r="AC4621">
        <v>0</v>
      </c>
      <c r="AD4621">
        <v>9.6494984356591047</v>
      </c>
      <c r="AE4621">
        <v>1626.1931501498827</v>
      </c>
    </row>
    <row r="4622" spans="1:31" x14ac:dyDescent="0.3">
      <c r="A4622">
        <v>2583374</v>
      </c>
      <c r="B4622">
        <v>1</v>
      </c>
      <c r="C4622" t="s">
        <v>80</v>
      </c>
      <c r="D4622" t="s">
        <v>93</v>
      </c>
      <c r="E4622" t="s">
        <v>171</v>
      </c>
      <c r="F4622" t="s">
        <v>13171</v>
      </c>
      <c r="G4622" t="s">
        <v>190</v>
      </c>
      <c r="H4622" t="s">
        <v>157</v>
      </c>
      <c r="I4622" t="s">
        <v>136</v>
      </c>
      <c r="J4622" t="s">
        <v>137</v>
      </c>
      <c r="K4622" t="s">
        <v>138</v>
      </c>
      <c r="L4622" t="s">
        <v>13172</v>
      </c>
      <c r="M4622" t="s">
        <v>13173</v>
      </c>
      <c r="N4622">
        <v>6.2791666660000001</v>
      </c>
      <c r="O4622">
        <v>0</v>
      </c>
      <c r="P4622">
        <v>1</v>
      </c>
      <c r="Q4622">
        <v>0</v>
      </c>
      <c r="R4622">
        <v>6</v>
      </c>
      <c r="S4622">
        <v>0</v>
      </c>
      <c r="T4622">
        <v>3</v>
      </c>
      <c r="U4622">
        <v>0</v>
      </c>
      <c r="V4622">
        <v>0</v>
      </c>
      <c r="W4622">
        <v>0</v>
      </c>
      <c r="X4622">
        <v>3.7589976960931999</v>
      </c>
      <c r="Y4622">
        <v>0</v>
      </c>
      <c r="Z4622">
        <v>167.86232698684748</v>
      </c>
      <c r="AA4622">
        <v>0</v>
      </c>
      <c r="AB4622">
        <v>186.51929486930419</v>
      </c>
      <c r="AC4622">
        <v>0</v>
      </c>
      <c r="AD4622">
        <v>0</v>
      </c>
      <c r="AE4622">
        <v>358.14061955224486</v>
      </c>
    </row>
    <row r="4623" spans="1:31" x14ac:dyDescent="0.3">
      <c r="A4623">
        <v>2583815</v>
      </c>
      <c r="B4623">
        <v>1</v>
      </c>
      <c r="C4623" t="s">
        <v>80</v>
      </c>
      <c r="D4623" t="s">
        <v>94</v>
      </c>
      <c r="E4623" t="s">
        <v>155</v>
      </c>
      <c r="F4623" t="s">
        <v>5658</v>
      </c>
      <c r="G4623" t="s">
        <v>202</v>
      </c>
      <c r="H4623" t="s">
        <v>157</v>
      </c>
      <c r="I4623" t="s">
        <v>136</v>
      </c>
      <c r="J4623" t="s">
        <v>137</v>
      </c>
      <c r="K4623" t="s">
        <v>138</v>
      </c>
      <c r="L4623" t="s">
        <v>13174</v>
      </c>
      <c r="M4623" t="s">
        <v>13175</v>
      </c>
      <c r="N4623">
        <v>0.89138888800000005</v>
      </c>
      <c r="O4623">
        <v>0</v>
      </c>
      <c r="P4623">
        <v>249</v>
      </c>
      <c r="Q4623">
        <v>0</v>
      </c>
      <c r="R4623">
        <v>0</v>
      </c>
      <c r="S4623">
        <v>0</v>
      </c>
      <c r="T4623">
        <v>23</v>
      </c>
      <c r="U4623">
        <v>0</v>
      </c>
      <c r="V4623">
        <v>0</v>
      </c>
      <c r="W4623">
        <v>0</v>
      </c>
      <c r="X4623">
        <v>46.774627754927607</v>
      </c>
      <c r="Y4623">
        <v>0</v>
      </c>
      <c r="Z4623">
        <v>0</v>
      </c>
      <c r="AA4623">
        <v>0</v>
      </c>
      <c r="AB4623">
        <v>43.493361384821995</v>
      </c>
      <c r="AC4623">
        <v>0</v>
      </c>
      <c r="AD4623">
        <v>0</v>
      </c>
      <c r="AE4623">
        <v>90.267989139749602</v>
      </c>
    </row>
    <row r="4624" spans="1:31" x14ac:dyDescent="0.3">
      <c r="A4624">
        <v>2583958</v>
      </c>
      <c r="B4624">
        <v>1</v>
      </c>
      <c r="C4624" t="s">
        <v>81</v>
      </c>
      <c r="D4624" t="s">
        <v>117</v>
      </c>
      <c r="E4624" t="s">
        <v>147</v>
      </c>
      <c r="F4624" t="s">
        <v>13176</v>
      </c>
      <c r="G4624" t="s">
        <v>149</v>
      </c>
      <c r="H4624" t="s">
        <v>135</v>
      </c>
      <c r="I4624" t="s">
        <v>136</v>
      </c>
      <c r="J4624" t="s">
        <v>137</v>
      </c>
      <c r="K4624" t="s">
        <v>138</v>
      </c>
      <c r="L4624" t="s">
        <v>13177</v>
      </c>
      <c r="M4624" t="s">
        <v>13178</v>
      </c>
      <c r="N4624">
        <v>1.4383333330000001</v>
      </c>
      <c r="O4624">
        <v>0</v>
      </c>
      <c r="P4624">
        <v>561</v>
      </c>
      <c r="Q4624">
        <v>0</v>
      </c>
      <c r="R4624">
        <v>3</v>
      </c>
      <c r="S4624">
        <v>0</v>
      </c>
      <c r="T4624">
        <v>58</v>
      </c>
      <c r="U4624">
        <v>0</v>
      </c>
      <c r="V4624">
        <v>0</v>
      </c>
      <c r="W4624">
        <v>0</v>
      </c>
      <c r="X4624">
        <v>109.52889792185326</v>
      </c>
      <c r="Y4624">
        <v>0</v>
      </c>
      <c r="Z4624">
        <v>0.82029560843693838</v>
      </c>
      <c r="AA4624">
        <v>0</v>
      </c>
      <c r="AB4624">
        <v>22.805230367672269</v>
      </c>
      <c r="AC4624">
        <v>0</v>
      </c>
      <c r="AD4624">
        <v>0</v>
      </c>
      <c r="AE4624">
        <v>133.15442389796246</v>
      </c>
    </row>
    <row r="4625" spans="1:31" x14ac:dyDescent="0.3">
      <c r="A4625">
        <v>2583603</v>
      </c>
      <c r="B4625">
        <v>1</v>
      </c>
      <c r="C4625" t="s">
        <v>81</v>
      </c>
      <c r="D4625" t="s">
        <v>121</v>
      </c>
      <c r="E4625" t="s">
        <v>184</v>
      </c>
      <c r="F4625" t="s">
        <v>13179</v>
      </c>
      <c r="G4625" t="s">
        <v>149</v>
      </c>
      <c r="H4625" t="s">
        <v>135</v>
      </c>
      <c r="I4625" t="s">
        <v>136</v>
      </c>
      <c r="J4625" t="s">
        <v>137</v>
      </c>
      <c r="K4625" t="s">
        <v>138</v>
      </c>
      <c r="L4625" t="s">
        <v>13180</v>
      </c>
      <c r="M4625" t="s">
        <v>13181</v>
      </c>
      <c r="N4625">
        <v>2.0841666659999998</v>
      </c>
      <c r="O4625">
        <v>0</v>
      </c>
      <c r="P4625">
        <v>15</v>
      </c>
      <c r="Q4625">
        <v>0</v>
      </c>
      <c r="R4625">
        <v>1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3.6443495601099305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3.6443495601099305</v>
      </c>
    </row>
    <row r="4626" spans="1:31" x14ac:dyDescent="0.3">
      <c r="A4626">
        <v>2583852</v>
      </c>
      <c r="B4626">
        <v>1</v>
      </c>
      <c r="C4626" t="s">
        <v>81</v>
      </c>
      <c r="D4626" t="s">
        <v>117</v>
      </c>
      <c r="E4626" t="s">
        <v>184</v>
      </c>
      <c r="F4626" t="s">
        <v>13182</v>
      </c>
      <c r="G4626" t="s">
        <v>149</v>
      </c>
      <c r="H4626" t="s">
        <v>135</v>
      </c>
      <c r="I4626" t="s">
        <v>136</v>
      </c>
      <c r="J4626" t="s">
        <v>137</v>
      </c>
      <c r="K4626" t="s">
        <v>138</v>
      </c>
      <c r="L4626" t="s">
        <v>13183</v>
      </c>
      <c r="M4626" t="s">
        <v>13184</v>
      </c>
      <c r="N4626">
        <v>0.62250000000000005</v>
      </c>
      <c r="O4626">
        <v>0</v>
      </c>
      <c r="P4626">
        <v>104</v>
      </c>
      <c r="Q4626">
        <v>9</v>
      </c>
      <c r="R4626">
        <v>2</v>
      </c>
      <c r="S4626">
        <v>1</v>
      </c>
      <c r="T4626">
        <v>6</v>
      </c>
      <c r="U4626">
        <v>0</v>
      </c>
      <c r="V4626">
        <v>0</v>
      </c>
      <c r="W4626">
        <v>0</v>
      </c>
      <c r="X4626">
        <v>8.3261661233140849</v>
      </c>
      <c r="Y4626">
        <v>6.3029291650294965</v>
      </c>
      <c r="Z4626">
        <v>0.75553250187420018</v>
      </c>
      <c r="AA4626">
        <v>0</v>
      </c>
      <c r="AB4626">
        <v>3.2603142053781005</v>
      </c>
      <c r="AC4626">
        <v>0</v>
      </c>
      <c r="AD4626">
        <v>0</v>
      </c>
      <c r="AE4626">
        <v>18.644941995595882</v>
      </c>
    </row>
    <row r="4627" spans="1:31" x14ac:dyDescent="0.3">
      <c r="A4627">
        <v>2583211</v>
      </c>
      <c r="B4627">
        <v>1</v>
      </c>
      <c r="C4627" t="s">
        <v>81</v>
      </c>
      <c r="D4627" t="s">
        <v>127</v>
      </c>
      <c r="E4627" t="s">
        <v>184</v>
      </c>
      <c r="F4627" t="s">
        <v>13185</v>
      </c>
      <c r="G4627" t="s">
        <v>149</v>
      </c>
      <c r="H4627" t="s">
        <v>135</v>
      </c>
      <c r="I4627" t="s">
        <v>136</v>
      </c>
      <c r="J4627" t="s">
        <v>137</v>
      </c>
      <c r="K4627" t="s">
        <v>138</v>
      </c>
      <c r="L4627" t="s">
        <v>13186</v>
      </c>
      <c r="M4627" t="s">
        <v>13187</v>
      </c>
      <c r="N4627">
        <v>1.4875</v>
      </c>
      <c r="O4627">
        <v>0</v>
      </c>
      <c r="P4627">
        <v>4</v>
      </c>
      <c r="Q4627">
        <v>0</v>
      </c>
      <c r="R4627">
        <v>3</v>
      </c>
      <c r="S4627">
        <v>4</v>
      </c>
      <c r="T4627">
        <v>78</v>
      </c>
      <c r="U4627">
        <v>4</v>
      </c>
      <c r="V4627">
        <v>3</v>
      </c>
      <c r="W4627">
        <v>0</v>
      </c>
      <c r="X4627">
        <v>1.4680442102848124</v>
      </c>
      <c r="Y4627">
        <v>0</v>
      </c>
      <c r="Z4627">
        <v>2.1162351735378828</v>
      </c>
      <c r="AA4627">
        <v>118.0408075936661</v>
      </c>
      <c r="AB4627">
        <v>82.571838951169269</v>
      </c>
      <c r="AC4627">
        <v>216.15643418565458</v>
      </c>
      <c r="AD4627">
        <v>102.71067736972392</v>
      </c>
      <c r="AE4627">
        <v>523.06403748403659</v>
      </c>
    </row>
    <row r="4628" spans="1:31" x14ac:dyDescent="0.3">
      <c r="A4628">
        <v>2583692</v>
      </c>
      <c r="B4628">
        <v>1</v>
      </c>
      <c r="C4628" t="s">
        <v>80</v>
      </c>
      <c r="D4628" t="s">
        <v>102</v>
      </c>
      <c r="E4628" t="s">
        <v>184</v>
      </c>
      <c r="F4628" t="s">
        <v>13188</v>
      </c>
      <c r="G4628" t="s">
        <v>1218</v>
      </c>
      <c r="H4628" t="s">
        <v>135</v>
      </c>
      <c r="I4628" t="s">
        <v>136</v>
      </c>
      <c r="J4628" t="s">
        <v>137</v>
      </c>
      <c r="K4628" t="s">
        <v>138</v>
      </c>
      <c r="L4628" t="s">
        <v>13189</v>
      </c>
      <c r="M4628" t="s">
        <v>13190</v>
      </c>
      <c r="N4628">
        <v>1.7619444440000001</v>
      </c>
      <c r="O4628">
        <v>0</v>
      </c>
      <c r="P4628">
        <v>20</v>
      </c>
      <c r="Q4628">
        <v>0</v>
      </c>
      <c r="R4628">
        <v>43</v>
      </c>
      <c r="S4628">
        <v>0</v>
      </c>
      <c r="T4628">
        <v>13</v>
      </c>
      <c r="U4628">
        <v>0</v>
      </c>
      <c r="V4628">
        <v>0</v>
      </c>
      <c r="W4628">
        <v>0</v>
      </c>
      <c r="X4628">
        <v>10.357472813684792</v>
      </c>
      <c r="Y4628">
        <v>0</v>
      </c>
      <c r="Z4628">
        <v>64.882290901885185</v>
      </c>
      <c r="AA4628">
        <v>0</v>
      </c>
      <c r="AB4628">
        <v>31.030169347279674</v>
      </c>
      <c r="AC4628">
        <v>0</v>
      </c>
      <c r="AD4628">
        <v>0</v>
      </c>
      <c r="AE4628">
        <v>106.26993306284965</v>
      </c>
    </row>
    <row r="4629" spans="1:31" x14ac:dyDescent="0.3">
      <c r="A4629">
        <v>2583646</v>
      </c>
      <c r="B4629">
        <v>1</v>
      </c>
      <c r="C4629" t="s">
        <v>80</v>
      </c>
      <c r="D4629" t="s">
        <v>84</v>
      </c>
      <c r="E4629" t="s">
        <v>166</v>
      </c>
      <c r="F4629" t="s">
        <v>13114</v>
      </c>
      <c r="G4629" t="s">
        <v>311</v>
      </c>
      <c r="H4629" t="s">
        <v>157</v>
      </c>
      <c r="I4629" t="s">
        <v>136</v>
      </c>
      <c r="J4629" t="s">
        <v>3</v>
      </c>
      <c r="K4629" t="s">
        <v>138</v>
      </c>
      <c r="L4629" t="s">
        <v>13191</v>
      </c>
      <c r="M4629" t="s">
        <v>13192</v>
      </c>
      <c r="N4629">
        <v>8.3702777770000001</v>
      </c>
      <c r="O4629">
        <v>0</v>
      </c>
      <c r="P4629">
        <v>6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10.564471043361436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10.564471043361436</v>
      </c>
    </row>
    <row r="4630" spans="1:31" x14ac:dyDescent="0.3">
      <c r="A4630">
        <v>2583546</v>
      </c>
      <c r="B4630">
        <v>1</v>
      </c>
      <c r="C4630" t="s">
        <v>80</v>
      </c>
      <c r="D4630" t="s">
        <v>93</v>
      </c>
      <c r="E4630" t="s">
        <v>141</v>
      </c>
      <c r="F4630" t="s">
        <v>4514</v>
      </c>
      <c r="G4630" t="s">
        <v>134</v>
      </c>
      <c r="H4630" t="s">
        <v>135</v>
      </c>
      <c r="I4630" t="s">
        <v>136</v>
      </c>
      <c r="J4630" t="s">
        <v>137</v>
      </c>
      <c r="K4630" t="s">
        <v>138</v>
      </c>
      <c r="L4630" t="s">
        <v>13193</v>
      </c>
      <c r="M4630" t="s">
        <v>13194</v>
      </c>
      <c r="N4630">
        <v>0.1125</v>
      </c>
      <c r="O4630">
        <v>0</v>
      </c>
      <c r="P4630">
        <v>195</v>
      </c>
      <c r="Q4630">
        <v>36</v>
      </c>
      <c r="R4630">
        <v>293</v>
      </c>
      <c r="S4630">
        <v>4</v>
      </c>
      <c r="T4630">
        <v>95</v>
      </c>
      <c r="U4630">
        <v>0</v>
      </c>
      <c r="V4630">
        <v>0</v>
      </c>
      <c r="W4630">
        <v>0</v>
      </c>
      <c r="X4630">
        <v>10.007033318217896</v>
      </c>
      <c r="Y4630">
        <v>34.212708351033186</v>
      </c>
      <c r="Z4630">
        <v>97.410868663328216</v>
      </c>
      <c r="AA4630">
        <v>3.9913390421943751</v>
      </c>
      <c r="AB4630">
        <v>20.525521249966509</v>
      </c>
      <c r="AC4630">
        <v>0</v>
      </c>
      <c r="AD4630">
        <v>0</v>
      </c>
      <c r="AE4630">
        <v>166.14747062474018</v>
      </c>
    </row>
    <row r="4631" spans="1:31" x14ac:dyDescent="0.3">
      <c r="A4631">
        <v>2583523</v>
      </c>
      <c r="B4631">
        <v>1</v>
      </c>
      <c r="C4631" t="s">
        <v>80</v>
      </c>
      <c r="D4631" t="s">
        <v>101</v>
      </c>
      <c r="E4631" t="s">
        <v>184</v>
      </c>
      <c r="F4631" t="s">
        <v>13195</v>
      </c>
      <c r="G4631" t="s">
        <v>301</v>
      </c>
      <c r="H4631" t="s">
        <v>135</v>
      </c>
      <c r="I4631" t="s">
        <v>136</v>
      </c>
      <c r="J4631" t="s">
        <v>137</v>
      </c>
      <c r="K4631" t="s">
        <v>144</v>
      </c>
      <c r="L4631" t="s">
        <v>13196</v>
      </c>
      <c r="M4631" t="s">
        <v>13197</v>
      </c>
      <c r="N4631">
        <v>6.9297222219999997</v>
      </c>
      <c r="O4631">
        <v>0</v>
      </c>
      <c r="P4631">
        <v>708</v>
      </c>
      <c r="Q4631">
        <v>0</v>
      </c>
      <c r="R4631">
        <v>1</v>
      </c>
      <c r="S4631">
        <v>0</v>
      </c>
      <c r="T4631">
        <v>30</v>
      </c>
      <c r="U4631">
        <v>0</v>
      </c>
      <c r="V4631">
        <v>0</v>
      </c>
      <c r="W4631">
        <v>0</v>
      </c>
      <c r="X4631">
        <v>991.46240020003518</v>
      </c>
      <c r="Y4631">
        <v>0</v>
      </c>
      <c r="Z4631">
        <v>9.8239568611066669E-2</v>
      </c>
      <c r="AA4631">
        <v>0</v>
      </c>
      <c r="AB4631">
        <v>230.60137073501278</v>
      </c>
      <c r="AC4631">
        <v>0</v>
      </c>
      <c r="AD4631">
        <v>0</v>
      </c>
      <c r="AE4631">
        <v>1222.1620105036591</v>
      </c>
    </row>
    <row r="4632" spans="1:31" x14ac:dyDescent="0.3">
      <c r="A4632">
        <v>2583483</v>
      </c>
      <c r="B4632">
        <v>1</v>
      </c>
      <c r="C4632" t="s">
        <v>80</v>
      </c>
      <c r="D4632" t="s">
        <v>110</v>
      </c>
      <c r="E4632" t="s">
        <v>141</v>
      </c>
      <c r="F4632" t="s">
        <v>13198</v>
      </c>
      <c r="G4632" t="s">
        <v>318</v>
      </c>
      <c r="H4632" t="s">
        <v>135</v>
      </c>
      <c r="I4632" t="s">
        <v>680</v>
      </c>
      <c r="J4632" t="s">
        <v>137</v>
      </c>
      <c r="K4632" t="s">
        <v>138</v>
      </c>
      <c r="L4632" t="s">
        <v>13199</v>
      </c>
      <c r="M4632" t="s">
        <v>13200</v>
      </c>
      <c r="N4632">
        <v>3.7499999999999999E-2</v>
      </c>
      <c r="O4632">
        <v>0</v>
      </c>
      <c r="P4632">
        <v>2144</v>
      </c>
      <c r="Q4632">
        <v>0</v>
      </c>
      <c r="R4632">
        <v>0</v>
      </c>
      <c r="S4632">
        <v>1</v>
      </c>
      <c r="T4632">
        <v>268</v>
      </c>
      <c r="U4632">
        <v>0</v>
      </c>
      <c r="V4632">
        <v>0</v>
      </c>
      <c r="W4632">
        <v>0</v>
      </c>
      <c r="X4632">
        <v>19.211344744766063</v>
      </c>
      <c r="Y4632">
        <v>0</v>
      </c>
      <c r="Z4632">
        <v>0</v>
      </c>
      <c r="AA4632">
        <v>7.2280981634793751</v>
      </c>
      <c r="AB4632">
        <v>20.268818923208155</v>
      </c>
      <c r="AC4632">
        <v>0</v>
      </c>
      <c r="AD4632">
        <v>0</v>
      </c>
      <c r="AE4632">
        <v>46.708261831453598</v>
      </c>
    </row>
    <row r="4633" spans="1:31" x14ac:dyDescent="0.3">
      <c r="A4633">
        <v>2583400</v>
      </c>
      <c r="B4633">
        <v>1</v>
      </c>
      <c r="C4633" t="s">
        <v>81</v>
      </c>
      <c r="D4633" t="s">
        <v>121</v>
      </c>
      <c r="E4633" t="s">
        <v>184</v>
      </c>
      <c r="F4633" t="s">
        <v>13201</v>
      </c>
      <c r="G4633" t="s">
        <v>194</v>
      </c>
      <c r="H4633" t="s">
        <v>135</v>
      </c>
      <c r="I4633" t="s">
        <v>136</v>
      </c>
      <c r="J4633" t="s">
        <v>137</v>
      </c>
      <c r="K4633" t="s">
        <v>144</v>
      </c>
      <c r="L4633" t="s">
        <v>12941</v>
      </c>
      <c r="M4633" t="s">
        <v>13202</v>
      </c>
      <c r="N4633">
        <v>4.7213888879999999</v>
      </c>
      <c r="O4633">
        <v>1</v>
      </c>
      <c r="P4633">
        <v>162</v>
      </c>
      <c r="Q4633">
        <v>0</v>
      </c>
      <c r="R4633">
        <v>9</v>
      </c>
      <c r="S4633">
        <v>2</v>
      </c>
      <c r="T4633">
        <v>2</v>
      </c>
      <c r="U4633">
        <v>0</v>
      </c>
      <c r="V4633">
        <v>0</v>
      </c>
      <c r="W4633">
        <v>1.0024215404399999</v>
      </c>
      <c r="X4633">
        <v>127.72040754232874</v>
      </c>
      <c r="Y4633">
        <v>0</v>
      </c>
      <c r="Z4633">
        <v>7.3590251309941674</v>
      </c>
      <c r="AA4633">
        <v>44.849798846397597</v>
      </c>
      <c r="AB4633">
        <v>0.12652982060126999</v>
      </c>
      <c r="AC4633">
        <v>0</v>
      </c>
      <c r="AD4633">
        <v>0</v>
      </c>
      <c r="AE4633">
        <v>181.05818288076176</v>
      </c>
    </row>
    <row r="4634" spans="1:31" x14ac:dyDescent="0.3">
      <c r="A4634">
        <v>2583540</v>
      </c>
      <c r="B4634">
        <v>1</v>
      </c>
      <c r="C4634" t="s">
        <v>80</v>
      </c>
      <c r="D4634" t="s">
        <v>92</v>
      </c>
      <c r="E4634" t="s">
        <v>184</v>
      </c>
      <c r="F4634" t="s">
        <v>13203</v>
      </c>
      <c r="G4634" t="s">
        <v>202</v>
      </c>
      <c r="H4634" t="s">
        <v>135</v>
      </c>
      <c r="I4634" t="s">
        <v>136</v>
      </c>
      <c r="J4634" t="s">
        <v>137</v>
      </c>
      <c r="K4634" t="s">
        <v>138</v>
      </c>
      <c r="L4634" t="s">
        <v>13204</v>
      </c>
      <c r="M4634" t="s">
        <v>13205</v>
      </c>
      <c r="N4634">
        <v>0.63</v>
      </c>
      <c r="O4634">
        <v>0</v>
      </c>
      <c r="P4634">
        <v>90</v>
      </c>
      <c r="Q4634">
        <v>0</v>
      </c>
      <c r="R4634">
        <v>5</v>
      </c>
      <c r="S4634">
        <v>0</v>
      </c>
      <c r="T4634">
        <v>2</v>
      </c>
      <c r="U4634">
        <v>0</v>
      </c>
      <c r="V4634">
        <v>0</v>
      </c>
      <c r="W4634">
        <v>0</v>
      </c>
      <c r="X4634">
        <v>17.222748854370774</v>
      </c>
      <c r="Y4634">
        <v>0</v>
      </c>
      <c r="Z4634">
        <v>1.3485324178344082</v>
      </c>
      <c r="AA4634">
        <v>0</v>
      </c>
      <c r="AB4634">
        <v>2.8204609676622221</v>
      </c>
      <c r="AC4634">
        <v>0</v>
      </c>
      <c r="AD4634">
        <v>0</v>
      </c>
      <c r="AE4634">
        <v>21.391742239867405</v>
      </c>
    </row>
    <row r="4635" spans="1:31" x14ac:dyDescent="0.3">
      <c r="A4635">
        <v>2583878</v>
      </c>
      <c r="B4635">
        <v>1</v>
      </c>
      <c r="C4635" t="s">
        <v>80</v>
      </c>
      <c r="D4635" t="s">
        <v>104</v>
      </c>
      <c r="E4635" t="s">
        <v>141</v>
      </c>
      <c r="F4635" t="s">
        <v>13206</v>
      </c>
      <c r="G4635" t="s">
        <v>134</v>
      </c>
      <c r="H4635" t="s">
        <v>135</v>
      </c>
      <c r="I4635" t="s">
        <v>136</v>
      </c>
      <c r="J4635" t="s">
        <v>137</v>
      </c>
      <c r="K4635" t="s">
        <v>138</v>
      </c>
      <c r="L4635" t="s">
        <v>13207</v>
      </c>
      <c r="M4635" t="s">
        <v>13208</v>
      </c>
      <c r="N4635">
        <v>0.39972222200000002</v>
      </c>
      <c r="O4635">
        <v>0</v>
      </c>
      <c r="P4635">
        <v>19</v>
      </c>
      <c r="Q4635">
        <v>1</v>
      </c>
      <c r="R4635">
        <v>0</v>
      </c>
      <c r="S4635">
        <v>31</v>
      </c>
      <c r="T4635">
        <v>21</v>
      </c>
      <c r="U4635">
        <v>16</v>
      </c>
      <c r="V4635">
        <v>0</v>
      </c>
      <c r="W4635">
        <v>0</v>
      </c>
      <c r="X4635">
        <v>0.88645451419855403</v>
      </c>
      <c r="Y4635">
        <v>2.0924639178240001E-2</v>
      </c>
      <c r="Z4635">
        <v>0</v>
      </c>
      <c r="AA4635">
        <v>89.042450303869387</v>
      </c>
      <c r="AB4635">
        <v>5.1991258883721674</v>
      </c>
      <c r="AC4635">
        <v>365.94946201761672</v>
      </c>
      <c r="AD4635">
        <v>0</v>
      </c>
      <c r="AE4635">
        <v>461.09841736323506</v>
      </c>
    </row>
    <row r="4636" spans="1:31" x14ac:dyDescent="0.3">
      <c r="A4636">
        <v>2583337</v>
      </c>
      <c r="B4636">
        <v>1</v>
      </c>
      <c r="C4636" t="s">
        <v>80</v>
      </c>
      <c r="D4636" t="s">
        <v>104</v>
      </c>
      <c r="E4636" t="s">
        <v>141</v>
      </c>
      <c r="F4636" t="s">
        <v>4364</v>
      </c>
      <c r="G4636" t="s">
        <v>301</v>
      </c>
      <c r="H4636" t="s">
        <v>135</v>
      </c>
      <c r="I4636" t="s">
        <v>136</v>
      </c>
      <c r="J4636" t="s">
        <v>137</v>
      </c>
      <c r="K4636" t="s">
        <v>144</v>
      </c>
      <c r="L4636" t="s">
        <v>13209</v>
      </c>
      <c r="M4636" t="s">
        <v>13210</v>
      </c>
      <c r="N4636">
        <v>6.0794444439999999</v>
      </c>
      <c r="O4636">
        <v>47</v>
      </c>
      <c r="P4636">
        <v>3183</v>
      </c>
      <c r="Q4636">
        <v>127</v>
      </c>
      <c r="R4636">
        <v>207</v>
      </c>
      <c r="S4636">
        <v>59</v>
      </c>
      <c r="T4636">
        <v>410</v>
      </c>
      <c r="U4636">
        <v>2</v>
      </c>
      <c r="V4636">
        <v>1</v>
      </c>
      <c r="W4636">
        <v>373.11067482105955</v>
      </c>
      <c r="X4636">
        <v>4508.7165364691364</v>
      </c>
      <c r="Y4636">
        <v>1089.9332467906561</v>
      </c>
      <c r="Z4636">
        <v>886.17802627681976</v>
      </c>
      <c r="AA4636">
        <v>1925.9263602340629</v>
      </c>
      <c r="AB4636">
        <v>2483.7911349453834</v>
      </c>
      <c r="AC4636">
        <v>23.498301010276002</v>
      </c>
      <c r="AD4636">
        <v>25.436824839137604</v>
      </c>
      <c r="AE4636">
        <v>11316.591105386531</v>
      </c>
    </row>
    <row r="4637" spans="1:31" x14ac:dyDescent="0.3">
      <c r="A4637">
        <v>2583394</v>
      </c>
      <c r="B4637">
        <v>1</v>
      </c>
      <c r="C4637" t="s">
        <v>80</v>
      </c>
      <c r="D4637" t="s">
        <v>94</v>
      </c>
      <c r="E4637" t="s">
        <v>141</v>
      </c>
      <c r="F4637" t="s">
        <v>13211</v>
      </c>
      <c r="G4637" t="s">
        <v>301</v>
      </c>
      <c r="H4637" t="s">
        <v>135</v>
      </c>
      <c r="I4637" t="s">
        <v>136</v>
      </c>
      <c r="J4637" t="s">
        <v>137</v>
      </c>
      <c r="K4637" t="s">
        <v>144</v>
      </c>
      <c r="L4637" t="s">
        <v>13212</v>
      </c>
      <c r="M4637" t="s">
        <v>13213</v>
      </c>
      <c r="N4637">
        <v>7.7675000000000001</v>
      </c>
      <c r="O4637">
        <v>0</v>
      </c>
      <c r="P4637">
        <v>243</v>
      </c>
      <c r="Q4637">
        <v>1</v>
      </c>
      <c r="R4637">
        <v>3</v>
      </c>
      <c r="S4637">
        <v>5</v>
      </c>
      <c r="T4637">
        <v>31</v>
      </c>
      <c r="U4637">
        <v>0</v>
      </c>
      <c r="V4637">
        <v>0</v>
      </c>
      <c r="W4637">
        <v>0</v>
      </c>
      <c r="X4637">
        <v>219.3024511521096</v>
      </c>
      <c r="Y4637">
        <v>25.548109486390786</v>
      </c>
      <c r="Z4637">
        <v>12.266846336990545</v>
      </c>
      <c r="AA4637">
        <v>115.83862830355626</v>
      </c>
      <c r="AB4637">
        <v>79.557835265059722</v>
      </c>
      <c r="AC4637">
        <v>0</v>
      </c>
      <c r="AD4637">
        <v>0</v>
      </c>
      <c r="AE4637">
        <v>452.51387054410696</v>
      </c>
    </row>
    <row r="4638" spans="1:31" x14ac:dyDescent="0.3">
      <c r="A4638">
        <v>2583251</v>
      </c>
      <c r="B4638">
        <v>1</v>
      </c>
      <c r="C4638" t="s">
        <v>80</v>
      </c>
      <c r="D4638" t="s">
        <v>90</v>
      </c>
      <c r="E4638" t="s">
        <v>155</v>
      </c>
      <c r="F4638" t="s">
        <v>13214</v>
      </c>
      <c r="G4638" t="s">
        <v>3034</v>
      </c>
      <c r="H4638" t="s">
        <v>157</v>
      </c>
      <c r="I4638" t="s">
        <v>136</v>
      </c>
      <c r="J4638" t="s">
        <v>3</v>
      </c>
      <c r="K4638" t="s">
        <v>138</v>
      </c>
      <c r="L4638" t="s">
        <v>13215</v>
      </c>
      <c r="M4638" t="s">
        <v>13216</v>
      </c>
      <c r="N4638">
        <v>4.9513888880000003</v>
      </c>
      <c r="O4638">
        <v>0</v>
      </c>
      <c r="P4638">
        <v>808</v>
      </c>
      <c r="Q4638">
        <v>0</v>
      </c>
      <c r="R4638">
        <v>0</v>
      </c>
      <c r="S4638">
        <v>0</v>
      </c>
      <c r="T4638">
        <v>90</v>
      </c>
      <c r="U4638">
        <v>0</v>
      </c>
      <c r="V4638">
        <v>0</v>
      </c>
      <c r="W4638">
        <v>0</v>
      </c>
      <c r="X4638">
        <v>823.86915900556619</v>
      </c>
      <c r="Y4638">
        <v>0</v>
      </c>
      <c r="Z4638">
        <v>0</v>
      </c>
      <c r="AA4638">
        <v>0</v>
      </c>
      <c r="AB4638">
        <v>327.27494887556691</v>
      </c>
      <c r="AC4638">
        <v>0</v>
      </c>
      <c r="AD4638">
        <v>0</v>
      </c>
      <c r="AE4638">
        <v>1151.1441078811331</v>
      </c>
    </row>
    <row r="4639" spans="1:31" x14ac:dyDescent="0.3">
      <c r="A4639">
        <v>2583775</v>
      </c>
      <c r="B4639">
        <v>1</v>
      </c>
      <c r="C4639" t="s">
        <v>80</v>
      </c>
      <c r="D4639" t="s">
        <v>103</v>
      </c>
      <c r="E4639" t="s">
        <v>171</v>
      </c>
      <c r="F4639" t="s">
        <v>13217</v>
      </c>
      <c r="G4639" t="s">
        <v>202</v>
      </c>
      <c r="H4639" t="s">
        <v>157</v>
      </c>
      <c r="I4639" t="s">
        <v>136</v>
      </c>
      <c r="J4639" t="s">
        <v>137</v>
      </c>
      <c r="K4639" t="s">
        <v>138</v>
      </c>
      <c r="L4639" t="s">
        <v>13218</v>
      </c>
      <c r="M4639" t="s">
        <v>13219</v>
      </c>
      <c r="N4639">
        <v>0.93472222199999999</v>
      </c>
      <c r="O4639">
        <v>0</v>
      </c>
      <c r="P4639">
        <v>21</v>
      </c>
      <c r="Q4639">
        <v>0</v>
      </c>
      <c r="R4639">
        <v>1</v>
      </c>
      <c r="S4639">
        <v>0</v>
      </c>
      <c r="T4639">
        <v>7</v>
      </c>
      <c r="U4639">
        <v>0</v>
      </c>
      <c r="V4639">
        <v>0</v>
      </c>
      <c r="W4639">
        <v>0</v>
      </c>
      <c r="X4639">
        <v>6.9462991186360279</v>
      </c>
      <c r="Y4639">
        <v>0</v>
      </c>
      <c r="Z4639">
        <v>0.37831779606666671</v>
      </c>
      <c r="AA4639">
        <v>0</v>
      </c>
      <c r="AB4639">
        <v>19.639369128623091</v>
      </c>
      <c r="AC4639">
        <v>0</v>
      </c>
      <c r="AD4639">
        <v>0</v>
      </c>
      <c r="AE4639">
        <v>26.963986043325786</v>
      </c>
    </row>
    <row r="4640" spans="1:31" x14ac:dyDescent="0.3">
      <c r="A4640">
        <v>2583420</v>
      </c>
      <c r="B4640">
        <v>1</v>
      </c>
      <c r="C4640" t="s">
        <v>81</v>
      </c>
      <c r="D4640" t="s">
        <v>118</v>
      </c>
      <c r="E4640" t="s">
        <v>147</v>
      </c>
      <c r="F4640" t="s">
        <v>13220</v>
      </c>
      <c r="G4640" t="s">
        <v>301</v>
      </c>
      <c r="H4640" t="s">
        <v>135</v>
      </c>
      <c r="I4640" t="s">
        <v>136</v>
      </c>
      <c r="J4640" t="s">
        <v>137</v>
      </c>
      <c r="K4640" t="s">
        <v>144</v>
      </c>
      <c r="L4640" t="s">
        <v>13221</v>
      </c>
      <c r="M4640" t="s">
        <v>13222</v>
      </c>
      <c r="N4640">
        <v>3.3288888879999998</v>
      </c>
      <c r="O4640">
        <v>0</v>
      </c>
      <c r="P4640">
        <v>570</v>
      </c>
      <c r="Q4640">
        <v>31</v>
      </c>
      <c r="R4640">
        <v>24</v>
      </c>
      <c r="S4640">
        <v>1</v>
      </c>
      <c r="T4640">
        <v>54</v>
      </c>
      <c r="U4640">
        <v>0</v>
      </c>
      <c r="V4640">
        <v>0</v>
      </c>
      <c r="W4640">
        <v>0</v>
      </c>
      <c r="X4640">
        <v>310.58916325262783</v>
      </c>
      <c r="Y4640">
        <v>323.77713716053802</v>
      </c>
      <c r="Z4640">
        <v>42.292789793225808</v>
      </c>
      <c r="AA4640">
        <v>11.804418816104947</v>
      </c>
      <c r="AB4640">
        <v>77.051298187588714</v>
      </c>
      <c r="AC4640">
        <v>0</v>
      </c>
      <c r="AD4640">
        <v>0</v>
      </c>
      <c r="AE4640">
        <v>765.51480721008534</v>
      </c>
    </row>
    <row r="4641" spans="1:31" x14ac:dyDescent="0.3">
      <c r="A4641">
        <v>2583271</v>
      </c>
      <c r="B4641">
        <v>1</v>
      </c>
      <c r="C4641" t="s">
        <v>81</v>
      </c>
      <c r="D4641" t="s">
        <v>123</v>
      </c>
      <c r="E4641" t="s">
        <v>147</v>
      </c>
      <c r="F4641" t="s">
        <v>940</v>
      </c>
      <c r="G4641" t="s">
        <v>134</v>
      </c>
      <c r="H4641" t="s">
        <v>135</v>
      </c>
      <c r="I4641" t="s">
        <v>136</v>
      </c>
      <c r="J4641" t="s">
        <v>137</v>
      </c>
      <c r="K4641" t="s">
        <v>138</v>
      </c>
      <c r="L4641" t="s">
        <v>13223</v>
      </c>
      <c r="M4641" t="s">
        <v>13224</v>
      </c>
      <c r="N4641">
        <v>2.4047222220000002</v>
      </c>
      <c r="O4641">
        <v>0</v>
      </c>
      <c r="P4641">
        <v>3</v>
      </c>
      <c r="Q4641">
        <v>1</v>
      </c>
      <c r="R4641">
        <v>47</v>
      </c>
      <c r="S4641">
        <v>0</v>
      </c>
      <c r="T4641">
        <v>8</v>
      </c>
      <c r="U4641">
        <v>0</v>
      </c>
      <c r="V4641">
        <v>0</v>
      </c>
      <c r="W4641">
        <v>0</v>
      </c>
      <c r="X4641">
        <v>1.58960032820055</v>
      </c>
      <c r="Y4641">
        <v>73.648364429232117</v>
      </c>
      <c r="Z4641">
        <v>284.1818127109695</v>
      </c>
      <c r="AA4641">
        <v>0</v>
      </c>
      <c r="AB4641">
        <v>35.290100428443978</v>
      </c>
      <c r="AC4641">
        <v>0</v>
      </c>
      <c r="AD4641">
        <v>0</v>
      </c>
      <c r="AE4641">
        <v>394.70987789684614</v>
      </c>
    </row>
    <row r="4642" spans="1:31" x14ac:dyDescent="0.3">
      <c r="A4642">
        <v>2583520</v>
      </c>
      <c r="B4642">
        <v>1</v>
      </c>
      <c r="C4642" t="s">
        <v>80</v>
      </c>
      <c r="D4642" t="s">
        <v>104</v>
      </c>
      <c r="E4642" t="s">
        <v>141</v>
      </c>
      <c r="F4642" t="s">
        <v>6522</v>
      </c>
      <c r="G4642" t="s">
        <v>301</v>
      </c>
      <c r="H4642" t="s">
        <v>135</v>
      </c>
      <c r="I4642" t="s">
        <v>136</v>
      </c>
      <c r="J4642" t="s">
        <v>137</v>
      </c>
      <c r="K4642" t="s">
        <v>144</v>
      </c>
      <c r="L4642" t="s">
        <v>13225</v>
      </c>
      <c r="M4642" t="s">
        <v>13226</v>
      </c>
      <c r="N4642">
        <v>3.9424999999999999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9.8859762582257353</v>
      </c>
      <c r="AD4642">
        <v>0</v>
      </c>
      <c r="AE4642">
        <v>9.8859762582257353</v>
      </c>
    </row>
    <row r="4643" spans="1:31" x14ac:dyDescent="0.3">
      <c r="A4643">
        <v>2583457</v>
      </c>
      <c r="B4643">
        <v>1</v>
      </c>
      <c r="C4643" t="s">
        <v>81</v>
      </c>
      <c r="D4643" t="s">
        <v>127</v>
      </c>
      <c r="E4643" t="s">
        <v>155</v>
      </c>
      <c r="F4643" t="s">
        <v>12663</v>
      </c>
      <c r="G4643" t="s">
        <v>301</v>
      </c>
      <c r="H4643" t="s">
        <v>157</v>
      </c>
      <c r="I4643" t="s">
        <v>136</v>
      </c>
      <c r="J4643" t="s">
        <v>137</v>
      </c>
      <c r="K4643" t="s">
        <v>144</v>
      </c>
      <c r="L4643" t="s">
        <v>13227</v>
      </c>
      <c r="M4643" t="s">
        <v>13228</v>
      </c>
      <c r="N4643">
        <v>0.44166666599999999</v>
      </c>
      <c r="O4643">
        <v>0</v>
      </c>
      <c r="P4643">
        <v>152</v>
      </c>
      <c r="Q4643">
        <v>0</v>
      </c>
      <c r="R4643">
        <v>6</v>
      </c>
      <c r="S4643">
        <v>0</v>
      </c>
      <c r="T4643">
        <v>10</v>
      </c>
      <c r="U4643">
        <v>0</v>
      </c>
      <c r="V4643">
        <v>0</v>
      </c>
      <c r="W4643">
        <v>0</v>
      </c>
      <c r="X4643">
        <v>14.292667944249834</v>
      </c>
      <c r="Y4643">
        <v>0</v>
      </c>
      <c r="Z4643">
        <v>0.37854039440677334</v>
      </c>
      <c r="AA4643">
        <v>0</v>
      </c>
      <c r="AB4643">
        <v>0.45282774597740755</v>
      </c>
      <c r="AC4643">
        <v>0</v>
      </c>
      <c r="AD4643">
        <v>0</v>
      </c>
      <c r="AE4643">
        <v>15.124036084634014</v>
      </c>
    </row>
    <row r="4644" spans="1:31" x14ac:dyDescent="0.3">
      <c r="A4644">
        <v>2583955</v>
      </c>
      <c r="B4644">
        <v>1</v>
      </c>
      <c r="C4644" t="s">
        <v>80</v>
      </c>
      <c r="D4644" t="s">
        <v>93</v>
      </c>
      <c r="E4644" t="s">
        <v>155</v>
      </c>
      <c r="F4644" t="s">
        <v>13229</v>
      </c>
      <c r="G4644" t="s">
        <v>206</v>
      </c>
      <c r="H4644" t="s">
        <v>157</v>
      </c>
      <c r="I4644" t="s">
        <v>136</v>
      </c>
      <c r="J4644" t="s">
        <v>137</v>
      </c>
      <c r="K4644" t="s">
        <v>138</v>
      </c>
      <c r="L4644" t="s">
        <v>13230</v>
      </c>
      <c r="M4644" t="s">
        <v>13231</v>
      </c>
      <c r="N4644">
        <v>1.284444444</v>
      </c>
      <c r="O4644">
        <v>0</v>
      </c>
      <c r="P4644">
        <v>3</v>
      </c>
      <c r="Q4644">
        <v>0</v>
      </c>
      <c r="R4644">
        <v>20</v>
      </c>
      <c r="S4644">
        <v>0</v>
      </c>
      <c r="T4644">
        <v>14</v>
      </c>
      <c r="U4644">
        <v>0</v>
      </c>
      <c r="V4644">
        <v>0</v>
      </c>
      <c r="W4644">
        <v>0</v>
      </c>
      <c r="X4644">
        <v>1.3591481309284432</v>
      </c>
      <c r="Y4644">
        <v>0</v>
      </c>
      <c r="Z4644">
        <v>109.63759753391253</v>
      </c>
      <c r="AA4644">
        <v>0</v>
      </c>
      <c r="AB4644">
        <v>16.064487741082051</v>
      </c>
      <c r="AC4644">
        <v>0</v>
      </c>
      <c r="AD4644">
        <v>0</v>
      </c>
      <c r="AE4644">
        <v>127.06123340592302</v>
      </c>
    </row>
    <row r="4645" spans="1:31" x14ac:dyDescent="0.3">
      <c r="A4645">
        <v>2583572</v>
      </c>
      <c r="B4645">
        <v>1</v>
      </c>
      <c r="C4645" t="s">
        <v>80</v>
      </c>
      <c r="D4645" t="s">
        <v>104</v>
      </c>
      <c r="E4645" t="s">
        <v>141</v>
      </c>
      <c r="F4645" t="s">
        <v>13232</v>
      </c>
      <c r="G4645" t="s">
        <v>134</v>
      </c>
      <c r="H4645" t="s">
        <v>135</v>
      </c>
      <c r="I4645" t="s">
        <v>136</v>
      </c>
      <c r="J4645" t="s">
        <v>137</v>
      </c>
      <c r="K4645" t="s">
        <v>138</v>
      </c>
      <c r="L4645" t="s">
        <v>13233</v>
      </c>
      <c r="M4645" t="s">
        <v>13234</v>
      </c>
      <c r="N4645">
        <v>0.998611111</v>
      </c>
      <c r="O4645">
        <v>1</v>
      </c>
      <c r="P4645">
        <v>428</v>
      </c>
      <c r="Q4645">
        <v>2</v>
      </c>
      <c r="R4645">
        <v>15</v>
      </c>
      <c r="S4645">
        <v>0</v>
      </c>
      <c r="T4645">
        <v>33</v>
      </c>
      <c r="U4645">
        <v>0</v>
      </c>
      <c r="V4645">
        <v>0</v>
      </c>
      <c r="W4645">
        <v>1.1481363524553001</v>
      </c>
      <c r="X4645">
        <v>107.89404314153956</v>
      </c>
      <c r="Y4645">
        <v>0.86617522823600002</v>
      </c>
      <c r="Z4645">
        <v>2.8888331945054402</v>
      </c>
      <c r="AA4645">
        <v>0</v>
      </c>
      <c r="AB4645">
        <v>27.841898743169473</v>
      </c>
      <c r="AC4645">
        <v>0</v>
      </c>
      <c r="AD4645">
        <v>0</v>
      </c>
      <c r="AE4645">
        <v>140.63908665990576</v>
      </c>
    </row>
    <row r="4646" spans="1:31" x14ac:dyDescent="0.3">
      <c r="A4646">
        <v>2583904</v>
      </c>
      <c r="B4646">
        <v>1</v>
      </c>
      <c r="C4646" t="s">
        <v>81</v>
      </c>
      <c r="D4646" t="s">
        <v>128</v>
      </c>
      <c r="E4646" t="s">
        <v>184</v>
      </c>
      <c r="F4646" t="s">
        <v>13235</v>
      </c>
      <c r="G4646" t="s">
        <v>1218</v>
      </c>
      <c r="H4646" t="s">
        <v>135</v>
      </c>
      <c r="I4646" t="s">
        <v>136</v>
      </c>
      <c r="J4646" t="s">
        <v>137</v>
      </c>
      <c r="K4646" t="s">
        <v>138</v>
      </c>
      <c r="L4646" t="s">
        <v>13236</v>
      </c>
      <c r="M4646" t="s">
        <v>13237</v>
      </c>
      <c r="N4646">
        <v>3.9413888880000001</v>
      </c>
      <c r="O4646">
        <v>0</v>
      </c>
      <c r="P4646">
        <v>134</v>
      </c>
      <c r="Q4646">
        <v>0</v>
      </c>
      <c r="R4646">
        <v>0</v>
      </c>
      <c r="S4646">
        <v>0</v>
      </c>
      <c r="T4646">
        <v>11</v>
      </c>
      <c r="U4646">
        <v>0</v>
      </c>
      <c r="V4646">
        <v>0</v>
      </c>
      <c r="W4646">
        <v>0</v>
      </c>
      <c r="X4646">
        <v>68.936216305839679</v>
      </c>
      <c r="Y4646">
        <v>0</v>
      </c>
      <c r="Z4646">
        <v>0</v>
      </c>
      <c r="AA4646">
        <v>0</v>
      </c>
      <c r="AB4646">
        <v>9.4674715768288902</v>
      </c>
      <c r="AC4646">
        <v>0</v>
      </c>
      <c r="AD4646">
        <v>0</v>
      </c>
      <c r="AE4646">
        <v>78.403687882668564</v>
      </c>
    </row>
    <row r="4647" spans="1:31" x14ac:dyDescent="0.3">
      <c r="A4647">
        <v>2583403</v>
      </c>
      <c r="B4647">
        <v>1</v>
      </c>
      <c r="C4647" t="s">
        <v>81</v>
      </c>
      <c r="D4647" t="s">
        <v>112</v>
      </c>
      <c r="E4647" t="s">
        <v>147</v>
      </c>
      <c r="F4647" t="s">
        <v>3129</v>
      </c>
      <c r="G4647" t="s">
        <v>134</v>
      </c>
      <c r="H4647" t="s">
        <v>135</v>
      </c>
      <c r="I4647" t="s">
        <v>136</v>
      </c>
      <c r="J4647" t="s">
        <v>137</v>
      </c>
      <c r="K4647" t="s">
        <v>138</v>
      </c>
      <c r="L4647" t="s">
        <v>13238</v>
      </c>
      <c r="M4647" t="s">
        <v>13239</v>
      </c>
      <c r="N4647">
        <v>1.893888888</v>
      </c>
      <c r="O4647">
        <v>3</v>
      </c>
      <c r="P4647">
        <v>447</v>
      </c>
      <c r="Q4647">
        <v>11</v>
      </c>
      <c r="R4647">
        <v>127</v>
      </c>
      <c r="S4647">
        <v>2</v>
      </c>
      <c r="T4647">
        <v>83</v>
      </c>
      <c r="U4647">
        <v>1</v>
      </c>
      <c r="V4647">
        <v>0</v>
      </c>
      <c r="W4647">
        <v>1.2099592377600001</v>
      </c>
      <c r="X4647">
        <v>148.71685946096622</v>
      </c>
      <c r="Y4647">
        <v>157.49097696524797</v>
      </c>
      <c r="Z4647">
        <v>89.706401625422998</v>
      </c>
      <c r="AA4647">
        <v>4.0341480496316668</v>
      </c>
      <c r="AB4647">
        <v>57.292152723417551</v>
      </c>
      <c r="AC4647">
        <v>9.7334011942924548</v>
      </c>
      <c r="AD4647">
        <v>0</v>
      </c>
      <c r="AE4647">
        <v>468.18389925673881</v>
      </c>
    </row>
    <row r="4648" spans="1:31" x14ac:dyDescent="0.3">
      <c r="A4648">
        <v>2583741</v>
      </c>
      <c r="B4648">
        <v>1</v>
      </c>
      <c r="C4648" t="s">
        <v>81</v>
      </c>
      <c r="D4648" t="s">
        <v>128</v>
      </c>
      <c r="E4648" t="s">
        <v>171</v>
      </c>
      <c r="F4648" t="s">
        <v>13240</v>
      </c>
      <c r="G4648" t="s">
        <v>311</v>
      </c>
      <c r="H4648" t="s">
        <v>157</v>
      </c>
      <c r="I4648" t="s">
        <v>136</v>
      </c>
      <c r="J4648" t="s">
        <v>3</v>
      </c>
      <c r="K4648" t="s">
        <v>138</v>
      </c>
      <c r="L4648" t="s">
        <v>13241</v>
      </c>
      <c r="M4648" t="s">
        <v>13242</v>
      </c>
      <c r="N4648">
        <v>2.6180555550000002</v>
      </c>
      <c r="O4648">
        <v>0</v>
      </c>
      <c r="P4648">
        <v>220</v>
      </c>
      <c r="Q4648">
        <v>0</v>
      </c>
      <c r="R4648">
        <v>0</v>
      </c>
      <c r="S4648">
        <v>0</v>
      </c>
      <c r="T4648">
        <v>28</v>
      </c>
      <c r="U4648">
        <v>0</v>
      </c>
      <c r="V4648">
        <v>0</v>
      </c>
      <c r="W4648">
        <v>0</v>
      </c>
      <c r="X4648">
        <v>117.32954700943344</v>
      </c>
      <c r="Y4648">
        <v>0</v>
      </c>
      <c r="Z4648">
        <v>0</v>
      </c>
      <c r="AA4648">
        <v>0</v>
      </c>
      <c r="AB4648">
        <v>67.37555774084808</v>
      </c>
      <c r="AC4648">
        <v>0</v>
      </c>
      <c r="AD4648">
        <v>0</v>
      </c>
      <c r="AE4648">
        <v>184.70510475028152</v>
      </c>
    </row>
    <row r="4649" spans="1:31" x14ac:dyDescent="0.3">
      <c r="A4649">
        <v>2583380</v>
      </c>
      <c r="B4649">
        <v>1</v>
      </c>
      <c r="C4649" t="s">
        <v>80</v>
      </c>
      <c r="D4649" t="s">
        <v>95</v>
      </c>
      <c r="E4649" t="s">
        <v>132</v>
      </c>
      <c r="F4649" t="s">
        <v>13243</v>
      </c>
      <c r="G4649" t="s">
        <v>318</v>
      </c>
      <c r="H4649" t="s">
        <v>135</v>
      </c>
      <c r="I4649" t="s">
        <v>136</v>
      </c>
      <c r="J4649" t="s">
        <v>137</v>
      </c>
      <c r="K4649" t="s">
        <v>144</v>
      </c>
      <c r="L4649" t="s">
        <v>13244</v>
      </c>
      <c r="M4649" t="s">
        <v>13245</v>
      </c>
      <c r="N4649">
        <v>0.36</v>
      </c>
      <c r="O4649">
        <v>8</v>
      </c>
      <c r="P4649">
        <v>776</v>
      </c>
      <c r="Q4649">
        <v>0</v>
      </c>
      <c r="R4649">
        <v>18</v>
      </c>
      <c r="S4649">
        <v>14</v>
      </c>
      <c r="T4649">
        <v>86</v>
      </c>
      <c r="U4649">
        <v>2</v>
      </c>
      <c r="V4649">
        <v>0</v>
      </c>
      <c r="W4649">
        <v>4.6416342310587604</v>
      </c>
      <c r="X4649">
        <v>54.316805173867834</v>
      </c>
      <c r="Y4649">
        <v>0</v>
      </c>
      <c r="Z4649">
        <v>3.47229483837932</v>
      </c>
      <c r="AA4649">
        <v>49.345505735996348</v>
      </c>
      <c r="AB4649">
        <v>30.30155652100321</v>
      </c>
      <c r="AC4649">
        <v>152.61230978108159</v>
      </c>
      <c r="AD4649">
        <v>0</v>
      </c>
      <c r="AE4649">
        <v>294.6901062813871</v>
      </c>
    </row>
    <row r="4650" spans="1:31" x14ac:dyDescent="0.3">
      <c r="A4650">
        <v>2583449</v>
      </c>
      <c r="B4650">
        <v>1</v>
      </c>
      <c r="C4650" t="s">
        <v>80</v>
      </c>
      <c r="D4650" t="s">
        <v>101</v>
      </c>
      <c r="E4650" t="s">
        <v>141</v>
      </c>
      <c r="F4650" t="s">
        <v>7997</v>
      </c>
      <c r="G4650" t="s">
        <v>194</v>
      </c>
      <c r="H4650" t="s">
        <v>135</v>
      </c>
      <c r="I4650" t="s">
        <v>136</v>
      </c>
      <c r="J4650" t="s">
        <v>137</v>
      </c>
      <c r="K4650" t="s">
        <v>144</v>
      </c>
      <c r="L4650" t="s">
        <v>13246</v>
      </c>
      <c r="M4650" t="s">
        <v>13247</v>
      </c>
      <c r="N4650">
        <v>2</v>
      </c>
      <c r="O4650">
        <v>0</v>
      </c>
      <c r="P4650">
        <v>3486</v>
      </c>
      <c r="Q4650">
        <v>0</v>
      </c>
      <c r="R4650">
        <v>44</v>
      </c>
      <c r="S4650">
        <v>1</v>
      </c>
      <c r="T4650">
        <v>207</v>
      </c>
      <c r="U4650">
        <v>1</v>
      </c>
      <c r="V4650">
        <v>0</v>
      </c>
      <c r="W4650">
        <v>0</v>
      </c>
      <c r="X4650">
        <v>1341.4493507911636</v>
      </c>
      <c r="Y4650">
        <v>0</v>
      </c>
      <c r="Z4650">
        <v>29.086870174694205</v>
      </c>
      <c r="AA4650">
        <v>58.638036167986009</v>
      </c>
      <c r="AB4650">
        <v>679.62858236739658</v>
      </c>
      <c r="AC4650">
        <v>314.67108300635704</v>
      </c>
      <c r="AD4650">
        <v>0</v>
      </c>
      <c r="AE4650">
        <v>2423.4739225075978</v>
      </c>
    </row>
    <row r="4651" spans="1:31" x14ac:dyDescent="0.3">
      <c r="A4651">
        <v>2583526</v>
      </c>
      <c r="B4651">
        <v>1</v>
      </c>
      <c r="C4651" t="s">
        <v>81</v>
      </c>
      <c r="D4651" t="s">
        <v>119</v>
      </c>
      <c r="E4651" t="s">
        <v>171</v>
      </c>
      <c r="F4651" t="s">
        <v>13248</v>
      </c>
      <c r="G4651" t="s">
        <v>202</v>
      </c>
      <c r="H4651" t="s">
        <v>157</v>
      </c>
      <c r="I4651" t="s">
        <v>136</v>
      </c>
      <c r="J4651" t="s">
        <v>137</v>
      </c>
      <c r="K4651" t="s">
        <v>138</v>
      </c>
      <c r="L4651" t="s">
        <v>13249</v>
      </c>
      <c r="M4651" t="s">
        <v>13250</v>
      </c>
      <c r="N4651">
        <v>1.1813888880000001</v>
      </c>
      <c r="O4651">
        <v>0</v>
      </c>
      <c r="P4651">
        <v>8</v>
      </c>
      <c r="Q4651">
        <v>0</v>
      </c>
      <c r="R4651">
        <v>5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2.3090366663492166</v>
      </c>
      <c r="Y4651">
        <v>0</v>
      </c>
      <c r="Z4651">
        <v>4.8237064511846874</v>
      </c>
      <c r="AA4651">
        <v>0</v>
      </c>
      <c r="AB4651">
        <v>0</v>
      </c>
      <c r="AC4651">
        <v>0</v>
      </c>
      <c r="AD4651">
        <v>0</v>
      </c>
      <c r="AE4651">
        <v>7.132743117533904</v>
      </c>
    </row>
    <row r="4652" spans="1:31" x14ac:dyDescent="0.3">
      <c r="A4652">
        <v>2583549</v>
      </c>
      <c r="B4652">
        <v>1</v>
      </c>
      <c r="C4652" t="s">
        <v>80</v>
      </c>
      <c r="D4652" t="s">
        <v>96</v>
      </c>
      <c r="E4652" t="s">
        <v>184</v>
      </c>
      <c r="F4652" t="s">
        <v>13251</v>
      </c>
      <c r="G4652" t="s">
        <v>301</v>
      </c>
      <c r="H4652" t="s">
        <v>135</v>
      </c>
      <c r="I4652" t="s">
        <v>136</v>
      </c>
      <c r="J4652" t="s">
        <v>137</v>
      </c>
      <c r="K4652" t="s">
        <v>144</v>
      </c>
      <c r="L4652" t="s">
        <v>13252</v>
      </c>
      <c r="M4652" t="s">
        <v>13253</v>
      </c>
      <c r="N4652">
        <v>6.2577777770000003</v>
      </c>
      <c r="O4652">
        <v>0</v>
      </c>
      <c r="P4652">
        <v>342</v>
      </c>
      <c r="Q4652">
        <v>0</v>
      </c>
      <c r="R4652">
        <v>0</v>
      </c>
      <c r="S4652">
        <v>0</v>
      </c>
      <c r="T4652">
        <v>20</v>
      </c>
      <c r="U4652">
        <v>0</v>
      </c>
      <c r="V4652">
        <v>0</v>
      </c>
      <c r="W4652">
        <v>0</v>
      </c>
      <c r="X4652">
        <v>1012.4227447784863</v>
      </c>
      <c r="Y4652">
        <v>0</v>
      </c>
      <c r="Z4652">
        <v>0</v>
      </c>
      <c r="AA4652">
        <v>0</v>
      </c>
      <c r="AB4652">
        <v>188.34168331238675</v>
      </c>
      <c r="AC4652">
        <v>0</v>
      </c>
      <c r="AD4652">
        <v>0</v>
      </c>
      <c r="AE4652">
        <v>1200.764428090873</v>
      </c>
    </row>
    <row r="4653" spans="1:31" x14ac:dyDescent="0.3">
      <c r="A4653">
        <v>2583589</v>
      </c>
      <c r="B4653">
        <v>1</v>
      </c>
      <c r="C4653" t="s">
        <v>80</v>
      </c>
      <c r="D4653" t="s">
        <v>98</v>
      </c>
      <c r="E4653" t="s">
        <v>171</v>
      </c>
      <c r="F4653" t="s">
        <v>10680</v>
      </c>
      <c r="G4653" t="s">
        <v>190</v>
      </c>
      <c r="H4653" t="s">
        <v>157</v>
      </c>
      <c r="I4653" t="s">
        <v>136</v>
      </c>
      <c r="J4653" t="s">
        <v>137</v>
      </c>
      <c r="K4653" t="s">
        <v>138</v>
      </c>
      <c r="L4653" t="s">
        <v>13254</v>
      </c>
      <c r="M4653" t="s">
        <v>13255</v>
      </c>
      <c r="N4653">
        <v>2.8577777769999999</v>
      </c>
      <c r="O4653">
        <v>0</v>
      </c>
      <c r="P4653">
        <v>0</v>
      </c>
      <c r="Q4653">
        <v>0</v>
      </c>
      <c r="R4653">
        <v>14</v>
      </c>
      <c r="S4653">
        <v>0</v>
      </c>
      <c r="T4653">
        <v>5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305.45794721727975</v>
      </c>
      <c r="AA4653">
        <v>0</v>
      </c>
      <c r="AB4653">
        <v>58.371349607938946</v>
      </c>
      <c r="AC4653">
        <v>0</v>
      </c>
      <c r="AD4653">
        <v>0</v>
      </c>
      <c r="AE4653">
        <v>363.82929682521871</v>
      </c>
    </row>
    <row r="4654" spans="1:31" x14ac:dyDescent="0.3">
      <c r="A4654">
        <v>2583887</v>
      </c>
      <c r="B4654">
        <v>1</v>
      </c>
      <c r="C4654" t="s">
        <v>81</v>
      </c>
      <c r="D4654" t="s">
        <v>115</v>
      </c>
      <c r="E4654" t="s">
        <v>184</v>
      </c>
      <c r="F4654" t="s">
        <v>7112</v>
      </c>
      <c r="G4654" t="s">
        <v>149</v>
      </c>
      <c r="H4654" t="s">
        <v>135</v>
      </c>
      <c r="I4654" t="s">
        <v>136</v>
      </c>
      <c r="J4654" t="s">
        <v>137</v>
      </c>
      <c r="K4654" t="s">
        <v>138</v>
      </c>
      <c r="L4654" t="s">
        <v>13256</v>
      </c>
      <c r="M4654" t="s">
        <v>13257</v>
      </c>
      <c r="N4654">
        <v>1.3033333330000001</v>
      </c>
      <c r="O4654">
        <v>0</v>
      </c>
      <c r="P4654">
        <v>312</v>
      </c>
      <c r="Q4654">
        <v>0</v>
      </c>
      <c r="R4654">
        <v>38</v>
      </c>
      <c r="S4654">
        <v>0</v>
      </c>
      <c r="T4654">
        <v>28</v>
      </c>
      <c r="U4654">
        <v>0</v>
      </c>
      <c r="V4654">
        <v>0</v>
      </c>
      <c r="W4654">
        <v>0</v>
      </c>
      <c r="X4654">
        <v>36.354590308345223</v>
      </c>
      <c r="Y4654">
        <v>0</v>
      </c>
      <c r="Z4654">
        <v>27.750118439602325</v>
      </c>
      <c r="AA4654">
        <v>0</v>
      </c>
      <c r="AB4654">
        <v>8.6819065055694509</v>
      </c>
      <c r="AC4654">
        <v>0</v>
      </c>
      <c r="AD4654">
        <v>0</v>
      </c>
      <c r="AE4654">
        <v>72.786615253516999</v>
      </c>
    </row>
    <row r="4655" spans="1:31" x14ac:dyDescent="0.3">
      <c r="A4655">
        <v>2583735</v>
      </c>
      <c r="B4655">
        <v>1</v>
      </c>
      <c r="C4655" t="s">
        <v>80</v>
      </c>
      <c r="D4655" t="s">
        <v>94</v>
      </c>
      <c r="E4655" t="s">
        <v>132</v>
      </c>
      <c r="F4655" t="s">
        <v>13258</v>
      </c>
      <c r="G4655" t="s">
        <v>134</v>
      </c>
      <c r="H4655" t="s">
        <v>135</v>
      </c>
      <c r="I4655" t="s">
        <v>136</v>
      </c>
      <c r="J4655" t="s">
        <v>137</v>
      </c>
      <c r="K4655" t="s">
        <v>138</v>
      </c>
      <c r="L4655" t="s">
        <v>13259</v>
      </c>
      <c r="M4655" t="s">
        <v>13260</v>
      </c>
      <c r="N4655">
        <v>0.320833333</v>
      </c>
      <c r="O4655">
        <v>1</v>
      </c>
      <c r="P4655">
        <v>3109</v>
      </c>
      <c r="Q4655">
        <v>48</v>
      </c>
      <c r="R4655">
        <v>107</v>
      </c>
      <c r="S4655">
        <v>50</v>
      </c>
      <c r="T4655">
        <v>708</v>
      </c>
      <c r="U4655">
        <v>15</v>
      </c>
      <c r="V4655">
        <v>1</v>
      </c>
      <c r="W4655">
        <v>0.23594850639360002</v>
      </c>
      <c r="X4655">
        <v>150.38890809906354</v>
      </c>
      <c r="Y4655">
        <v>25.788041972508207</v>
      </c>
      <c r="Z4655">
        <v>27.690322209511518</v>
      </c>
      <c r="AA4655">
        <v>153.82480185696085</v>
      </c>
      <c r="AB4655">
        <v>158.81921313826814</v>
      </c>
      <c r="AC4655">
        <v>618.80676814005869</v>
      </c>
      <c r="AD4655">
        <v>11.224808043082289</v>
      </c>
      <c r="AE4655">
        <v>1146.7788119658469</v>
      </c>
    </row>
    <row r="4656" spans="1:31" x14ac:dyDescent="0.3">
      <c r="A4656">
        <v>2583386</v>
      </c>
      <c r="B4656">
        <v>1</v>
      </c>
      <c r="C4656" t="s">
        <v>80</v>
      </c>
      <c r="D4656" t="s">
        <v>94</v>
      </c>
      <c r="E4656" t="s">
        <v>141</v>
      </c>
      <c r="F4656" t="s">
        <v>4559</v>
      </c>
      <c r="G4656" t="s">
        <v>301</v>
      </c>
      <c r="H4656" t="s">
        <v>135</v>
      </c>
      <c r="I4656" t="s">
        <v>136</v>
      </c>
      <c r="J4656" t="s">
        <v>137</v>
      </c>
      <c r="K4656" t="s">
        <v>144</v>
      </c>
      <c r="L4656" t="s">
        <v>13261</v>
      </c>
      <c r="M4656" t="s">
        <v>13262</v>
      </c>
      <c r="N4656">
        <v>7.7461111110000003</v>
      </c>
      <c r="O4656">
        <v>0</v>
      </c>
      <c r="P4656">
        <v>201</v>
      </c>
      <c r="Q4656">
        <v>1</v>
      </c>
      <c r="R4656">
        <v>5</v>
      </c>
      <c r="S4656">
        <v>0</v>
      </c>
      <c r="T4656">
        <v>7</v>
      </c>
      <c r="U4656">
        <v>0</v>
      </c>
      <c r="V4656">
        <v>0</v>
      </c>
      <c r="W4656">
        <v>0</v>
      </c>
      <c r="X4656">
        <v>150.05279040900544</v>
      </c>
      <c r="Y4656">
        <v>14.772015338600001</v>
      </c>
      <c r="Z4656">
        <v>14.584734513675862</v>
      </c>
      <c r="AA4656">
        <v>0</v>
      </c>
      <c r="AB4656">
        <v>22.183406431342146</v>
      </c>
      <c r="AC4656">
        <v>0</v>
      </c>
      <c r="AD4656">
        <v>0</v>
      </c>
      <c r="AE4656">
        <v>201.59294669262346</v>
      </c>
    </row>
    <row r="4657" spans="1:31" x14ac:dyDescent="0.3">
      <c r="A4657">
        <v>2583635</v>
      </c>
      <c r="B4657">
        <v>1</v>
      </c>
      <c r="C4657" t="s">
        <v>81</v>
      </c>
      <c r="D4657" t="s">
        <v>120</v>
      </c>
      <c r="E4657" t="s">
        <v>147</v>
      </c>
      <c r="F4657" t="s">
        <v>5961</v>
      </c>
      <c r="G4657" t="s">
        <v>134</v>
      </c>
      <c r="H4657" t="s">
        <v>135</v>
      </c>
      <c r="I4657" t="s">
        <v>136</v>
      </c>
      <c r="J4657" t="s">
        <v>137</v>
      </c>
      <c r="K4657" t="s">
        <v>138</v>
      </c>
      <c r="L4657" t="s">
        <v>13263</v>
      </c>
      <c r="M4657" t="s">
        <v>13264</v>
      </c>
      <c r="N4657">
        <v>0.15361111099999999</v>
      </c>
      <c r="O4657">
        <v>1</v>
      </c>
      <c r="P4657">
        <v>0</v>
      </c>
      <c r="Q4657">
        <v>39</v>
      </c>
      <c r="R4657">
        <v>44</v>
      </c>
      <c r="S4657">
        <v>4</v>
      </c>
      <c r="T4657">
        <v>0</v>
      </c>
      <c r="U4657">
        <v>0</v>
      </c>
      <c r="V4657">
        <v>0</v>
      </c>
      <c r="W4657">
        <v>3.2720749719999997E-2</v>
      </c>
      <c r="X4657">
        <v>0</v>
      </c>
      <c r="Y4657">
        <v>56.528291272765742</v>
      </c>
      <c r="Z4657">
        <v>42.773232281893016</v>
      </c>
      <c r="AA4657">
        <v>3.1746466542286607</v>
      </c>
      <c r="AB4657">
        <v>0</v>
      </c>
      <c r="AC4657">
        <v>0</v>
      </c>
      <c r="AD4657">
        <v>0</v>
      </c>
      <c r="AE4657">
        <v>102.50889095860742</v>
      </c>
    </row>
    <row r="4658" spans="1:31" x14ac:dyDescent="0.3">
      <c r="A4658">
        <v>2583881</v>
      </c>
      <c r="B4658">
        <v>1</v>
      </c>
      <c r="C4658" t="s">
        <v>80</v>
      </c>
      <c r="D4658" t="s">
        <v>105</v>
      </c>
      <c r="E4658" t="s">
        <v>141</v>
      </c>
      <c r="F4658" t="s">
        <v>13265</v>
      </c>
      <c r="G4658" t="s">
        <v>134</v>
      </c>
      <c r="H4658" t="s">
        <v>135</v>
      </c>
      <c r="I4658" t="s">
        <v>136</v>
      </c>
      <c r="J4658" t="s">
        <v>137</v>
      </c>
      <c r="K4658" t="s">
        <v>138</v>
      </c>
      <c r="L4658" t="s">
        <v>13266</v>
      </c>
      <c r="M4658" t="s">
        <v>13267</v>
      </c>
      <c r="N4658">
        <v>0.26416666599999999</v>
      </c>
      <c r="O4658">
        <v>0</v>
      </c>
      <c r="P4658">
        <v>7113</v>
      </c>
      <c r="Q4658">
        <v>0</v>
      </c>
      <c r="R4658">
        <v>0</v>
      </c>
      <c r="S4658">
        <v>4</v>
      </c>
      <c r="T4658">
        <v>295</v>
      </c>
      <c r="U4658">
        <v>0</v>
      </c>
      <c r="V4658">
        <v>2</v>
      </c>
      <c r="W4658">
        <v>0</v>
      </c>
      <c r="X4658">
        <v>494.04947987550406</v>
      </c>
      <c r="Y4658">
        <v>0</v>
      </c>
      <c r="Z4658">
        <v>0</v>
      </c>
      <c r="AA4658">
        <v>47.088572736540456</v>
      </c>
      <c r="AB4658">
        <v>122.4040645819893</v>
      </c>
      <c r="AC4658">
        <v>0</v>
      </c>
      <c r="AD4658">
        <v>1.2559424073159451</v>
      </c>
      <c r="AE4658">
        <v>664.79805960134979</v>
      </c>
    </row>
    <row r="4659" spans="1:31" x14ac:dyDescent="0.3">
      <c r="A4659">
        <v>2583821</v>
      </c>
      <c r="B4659">
        <v>1</v>
      </c>
      <c r="C4659" t="s">
        <v>80</v>
      </c>
      <c r="D4659" t="s">
        <v>85</v>
      </c>
      <c r="E4659" t="s">
        <v>166</v>
      </c>
      <c r="F4659" t="s">
        <v>13268</v>
      </c>
      <c r="G4659" t="s">
        <v>198</v>
      </c>
      <c r="H4659" t="s">
        <v>157</v>
      </c>
      <c r="I4659" t="s">
        <v>136</v>
      </c>
      <c r="J4659" t="s">
        <v>137</v>
      </c>
      <c r="K4659" t="s">
        <v>138</v>
      </c>
      <c r="L4659" t="s">
        <v>13269</v>
      </c>
      <c r="M4659" t="s">
        <v>13270</v>
      </c>
      <c r="N4659">
        <v>4.0591666660000003</v>
      </c>
      <c r="O4659">
        <v>0</v>
      </c>
      <c r="P4659">
        <v>5</v>
      </c>
      <c r="Q4659">
        <v>0</v>
      </c>
      <c r="R4659">
        <v>0</v>
      </c>
      <c r="S4659">
        <v>0</v>
      </c>
      <c r="T4659">
        <v>2</v>
      </c>
      <c r="U4659">
        <v>0</v>
      </c>
      <c r="V4659">
        <v>0</v>
      </c>
      <c r="W4659">
        <v>0</v>
      </c>
      <c r="X4659">
        <v>4.3256994405838904</v>
      </c>
      <c r="Y4659">
        <v>0</v>
      </c>
      <c r="Z4659">
        <v>0</v>
      </c>
      <c r="AA4659">
        <v>0</v>
      </c>
      <c r="AB4659">
        <v>2.38946650272988</v>
      </c>
      <c r="AC4659">
        <v>0</v>
      </c>
      <c r="AD4659">
        <v>0</v>
      </c>
      <c r="AE4659">
        <v>6.7151659433137709</v>
      </c>
    </row>
    <row r="4660" spans="1:31" x14ac:dyDescent="0.3">
      <c r="A4660">
        <v>2583346</v>
      </c>
      <c r="B4660">
        <v>1</v>
      </c>
      <c r="C4660" t="s">
        <v>80</v>
      </c>
      <c r="D4660" t="s">
        <v>95</v>
      </c>
      <c r="E4660" t="s">
        <v>184</v>
      </c>
      <c r="F4660" t="s">
        <v>13271</v>
      </c>
      <c r="G4660" t="s">
        <v>301</v>
      </c>
      <c r="H4660" t="s">
        <v>135</v>
      </c>
      <c r="I4660" t="s">
        <v>136</v>
      </c>
      <c r="J4660" t="s">
        <v>137</v>
      </c>
      <c r="K4660" t="s">
        <v>144</v>
      </c>
      <c r="L4660" t="s">
        <v>13272</v>
      </c>
      <c r="M4660" t="s">
        <v>13273</v>
      </c>
      <c r="N4660">
        <v>4.824166666</v>
      </c>
      <c r="O4660">
        <v>2</v>
      </c>
      <c r="P4660">
        <v>496</v>
      </c>
      <c r="Q4660">
        <v>0</v>
      </c>
      <c r="R4660">
        <v>2</v>
      </c>
      <c r="S4660">
        <v>22</v>
      </c>
      <c r="T4660">
        <v>43</v>
      </c>
      <c r="U4660">
        <v>5</v>
      </c>
      <c r="V4660">
        <v>0</v>
      </c>
      <c r="W4660">
        <v>3.8381021008213341</v>
      </c>
      <c r="X4660">
        <v>392.36621632050952</v>
      </c>
      <c r="Y4660">
        <v>0</v>
      </c>
      <c r="Z4660">
        <v>1.7948893153073502</v>
      </c>
      <c r="AA4660">
        <v>2670.6026710653978</v>
      </c>
      <c r="AB4660">
        <v>270.17897913958541</v>
      </c>
      <c r="AC4660">
        <v>3579.1261823769159</v>
      </c>
      <c r="AD4660">
        <v>0</v>
      </c>
      <c r="AE4660">
        <v>6917.9070403185378</v>
      </c>
    </row>
    <row r="4661" spans="1:31" x14ac:dyDescent="0.3">
      <c r="A4661">
        <v>2583297</v>
      </c>
      <c r="B4661">
        <v>1</v>
      </c>
      <c r="C4661" t="s">
        <v>81</v>
      </c>
      <c r="D4661" t="s">
        <v>118</v>
      </c>
      <c r="E4661" t="s">
        <v>184</v>
      </c>
      <c r="F4661" t="s">
        <v>13274</v>
      </c>
      <c r="G4661" t="s">
        <v>1628</v>
      </c>
      <c r="H4661" t="s">
        <v>135</v>
      </c>
      <c r="I4661" t="s">
        <v>136</v>
      </c>
      <c r="J4661" t="s">
        <v>137</v>
      </c>
      <c r="K4661" t="s">
        <v>138</v>
      </c>
      <c r="L4661" t="s">
        <v>13275</v>
      </c>
      <c r="M4661" t="s">
        <v>13276</v>
      </c>
      <c r="N4661">
        <v>2.153333333</v>
      </c>
      <c r="O4661">
        <v>0</v>
      </c>
      <c r="P4661">
        <v>21</v>
      </c>
      <c r="Q4661">
        <v>0</v>
      </c>
      <c r="R4661">
        <v>0</v>
      </c>
      <c r="S4661">
        <v>0</v>
      </c>
      <c r="T4661">
        <v>1</v>
      </c>
      <c r="U4661">
        <v>0</v>
      </c>
      <c r="V4661">
        <v>0</v>
      </c>
      <c r="W4661">
        <v>0</v>
      </c>
      <c r="X4661">
        <v>3.26718329114457</v>
      </c>
      <c r="Y4661">
        <v>0</v>
      </c>
      <c r="Z4661">
        <v>0</v>
      </c>
      <c r="AA4661">
        <v>0</v>
      </c>
      <c r="AB4661">
        <v>0.66359877833325664</v>
      </c>
      <c r="AC4661">
        <v>0</v>
      </c>
      <c r="AD4661">
        <v>0</v>
      </c>
      <c r="AE4661">
        <v>3.9307820694778268</v>
      </c>
    </row>
    <row r="4662" spans="1:31" x14ac:dyDescent="0.3">
      <c r="A4662">
        <v>2583678</v>
      </c>
      <c r="B4662">
        <v>1</v>
      </c>
      <c r="C4662" t="s">
        <v>80</v>
      </c>
      <c r="D4662" t="s">
        <v>82</v>
      </c>
      <c r="E4662" t="s">
        <v>171</v>
      </c>
      <c r="F4662" t="s">
        <v>13277</v>
      </c>
      <c r="G4662" t="s">
        <v>177</v>
      </c>
      <c r="H4662" t="s">
        <v>157</v>
      </c>
      <c r="I4662" t="s">
        <v>136</v>
      </c>
      <c r="J4662" t="s">
        <v>137</v>
      </c>
      <c r="K4662" t="s">
        <v>138</v>
      </c>
      <c r="L4662" t="s">
        <v>13278</v>
      </c>
      <c r="M4662" t="s">
        <v>13279</v>
      </c>
      <c r="N4662">
        <v>3.659166666</v>
      </c>
      <c r="O4662">
        <v>0</v>
      </c>
      <c r="P4662">
        <v>124</v>
      </c>
      <c r="Q4662">
        <v>0</v>
      </c>
      <c r="R4662">
        <v>0</v>
      </c>
      <c r="S4662">
        <v>0</v>
      </c>
      <c r="T4662">
        <v>12</v>
      </c>
      <c r="U4662">
        <v>0</v>
      </c>
      <c r="V4662">
        <v>0</v>
      </c>
      <c r="W4662">
        <v>0</v>
      </c>
      <c r="X4662">
        <v>100.90026906597538</v>
      </c>
      <c r="Y4662">
        <v>0</v>
      </c>
      <c r="Z4662">
        <v>0</v>
      </c>
      <c r="AA4662">
        <v>0</v>
      </c>
      <c r="AB4662">
        <v>20.474921544780532</v>
      </c>
      <c r="AC4662">
        <v>0</v>
      </c>
      <c r="AD4662">
        <v>0</v>
      </c>
      <c r="AE4662">
        <v>121.37519061075591</v>
      </c>
    </row>
    <row r="4663" spans="1:31" x14ac:dyDescent="0.3">
      <c r="A4663">
        <v>2583303</v>
      </c>
      <c r="B4663">
        <v>1</v>
      </c>
      <c r="C4663" t="s">
        <v>80</v>
      </c>
      <c r="D4663" t="s">
        <v>85</v>
      </c>
      <c r="E4663" t="s">
        <v>171</v>
      </c>
      <c r="F4663" t="s">
        <v>13280</v>
      </c>
      <c r="G4663" t="s">
        <v>194</v>
      </c>
      <c r="H4663" t="s">
        <v>157</v>
      </c>
      <c r="I4663" t="s">
        <v>136</v>
      </c>
      <c r="J4663" t="s">
        <v>137</v>
      </c>
      <c r="K4663" t="s">
        <v>144</v>
      </c>
      <c r="L4663" t="s">
        <v>13281</v>
      </c>
      <c r="M4663" t="s">
        <v>13282</v>
      </c>
      <c r="N4663">
        <v>2.7613888879999999</v>
      </c>
      <c r="O4663">
        <v>0</v>
      </c>
      <c r="P4663">
        <v>256</v>
      </c>
      <c r="Q4663">
        <v>0</v>
      </c>
      <c r="R4663">
        <v>0</v>
      </c>
      <c r="S4663">
        <v>0</v>
      </c>
      <c r="T4663">
        <v>10</v>
      </c>
      <c r="U4663">
        <v>0</v>
      </c>
      <c r="V4663">
        <v>0</v>
      </c>
      <c r="W4663">
        <v>0</v>
      </c>
      <c r="X4663">
        <v>179.65499048736569</v>
      </c>
      <c r="Y4663">
        <v>0</v>
      </c>
      <c r="Z4663">
        <v>0</v>
      </c>
      <c r="AA4663">
        <v>0</v>
      </c>
      <c r="AB4663">
        <v>16.533604292222464</v>
      </c>
      <c r="AC4663">
        <v>0</v>
      </c>
      <c r="AD4663">
        <v>0</v>
      </c>
      <c r="AE4663">
        <v>196.18859477958816</v>
      </c>
    </row>
    <row r="4664" spans="1:31" x14ac:dyDescent="0.3">
      <c r="A4664">
        <v>2583801</v>
      </c>
      <c r="B4664">
        <v>1</v>
      </c>
      <c r="C4664" t="s">
        <v>80</v>
      </c>
      <c r="D4664" t="s">
        <v>103</v>
      </c>
      <c r="E4664" t="s">
        <v>166</v>
      </c>
      <c r="F4664" t="s">
        <v>13283</v>
      </c>
      <c r="G4664" t="s">
        <v>168</v>
      </c>
      <c r="H4664" t="s">
        <v>157</v>
      </c>
      <c r="I4664" t="s">
        <v>136</v>
      </c>
      <c r="J4664" t="s">
        <v>137</v>
      </c>
      <c r="K4664" t="s">
        <v>138</v>
      </c>
      <c r="L4664" t="s">
        <v>13284</v>
      </c>
      <c r="M4664" t="s">
        <v>13285</v>
      </c>
      <c r="N4664">
        <v>0.61499999999999999</v>
      </c>
      <c r="O4664">
        <v>0</v>
      </c>
      <c r="P4664">
        <v>1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8.9858957921730015E-2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8.9858957921730015E-2</v>
      </c>
    </row>
    <row r="4665" spans="1:31" x14ac:dyDescent="0.3">
      <c r="A4665">
        <v>2583901</v>
      </c>
      <c r="B4665">
        <v>1</v>
      </c>
      <c r="C4665" t="s">
        <v>81</v>
      </c>
      <c r="D4665" t="s">
        <v>123</v>
      </c>
      <c r="E4665" t="s">
        <v>171</v>
      </c>
      <c r="F4665" t="s">
        <v>13286</v>
      </c>
      <c r="G4665" t="s">
        <v>202</v>
      </c>
      <c r="H4665" t="s">
        <v>157</v>
      </c>
      <c r="I4665" t="s">
        <v>136</v>
      </c>
      <c r="J4665" t="s">
        <v>137</v>
      </c>
      <c r="K4665" t="s">
        <v>138</v>
      </c>
      <c r="L4665" t="s">
        <v>13287</v>
      </c>
      <c r="M4665" t="s">
        <v>13288</v>
      </c>
      <c r="N4665">
        <v>0.62805555499999999</v>
      </c>
      <c r="O4665">
        <v>0</v>
      </c>
      <c r="P4665">
        <v>99</v>
      </c>
      <c r="Q4665">
        <v>0</v>
      </c>
      <c r="R4665">
        <v>0</v>
      </c>
      <c r="S4665">
        <v>0</v>
      </c>
      <c r="T4665">
        <v>11</v>
      </c>
      <c r="U4665">
        <v>0</v>
      </c>
      <c r="V4665">
        <v>0</v>
      </c>
      <c r="W4665">
        <v>0</v>
      </c>
      <c r="X4665">
        <v>11.658783434661435</v>
      </c>
      <c r="Y4665">
        <v>0</v>
      </c>
      <c r="Z4665">
        <v>0</v>
      </c>
      <c r="AA4665">
        <v>0</v>
      </c>
      <c r="AB4665">
        <v>6.9696145300893741</v>
      </c>
      <c r="AC4665">
        <v>0</v>
      </c>
      <c r="AD4665">
        <v>0</v>
      </c>
      <c r="AE4665">
        <v>18.62839796475081</v>
      </c>
    </row>
    <row r="4666" spans="1:31" x14ac:dyDescent="0.3">
      <c r="A4666">
        <v>2583658</v>
      </c>
      <c r="B4666">
        <v>1</v>
      </c>
      <c r="C4666" t="s">
        <v>81</v>
      </c>
      <c r="D4666" t="s">
        <v>117</v>
      </c>
      <c r="E4666" t="s">
        <v>184</v>
      </c>
      <c r="F4666" t="s">
        <v>13289</v>
      </c>
      <c r="G4666" t="s">
        <v>149</v>
      </c>
      <c r="H4666" t="s">
        <v>135</v>
      </c>
      <c r="I4666" t="s">
        <v>136</v>
      </c>
      <c r="J4666" t="s">
        <v>137</v>
      </c>
      <c r="K4666" t="s">
        <v>138</v>
      </c>
      <c r="L4666" t="s">
        <v>13290</v>
      </c>
      <c r="M4666" t="s">
        <v>13291</v>
      </c>
      <c r="N4666">
        <v>1.206388888</v>
      </c>
      <c r="O4666">
        <v>0</v>
      </c>
      <c r="P4666">
        <v>31</v>
      </c>
      <c r="Q4666">
        <v>0</v>
      </c>
      <c r="R4666">
        <v>0</v>
      </c>
      <c r="S4666">
        <v>0</v>
      </c>
      <c r="T4666">
        <v>1</v>
      </c>
      <c r="U4666">
        <v>0</v>
      </c>
      <c r="V4666">
        <v>0</v>
      </c>
      <c r="W4666">
        <v>0</v>
      </c>
      <c r="X4666">
        <v>5.5977308834739992</v>
      </c>
      <c r="Y4666">
        <v>0</v>
      </c>
      <c r="Z4666">
        <v>0</v>
      </c>
      <c r="AA4666">
        <v>0</v>
      </c>
      <c r="AB4666">
        <v>3.2909791084284836</v>
      </c>
      <c r="AC4666">
        <v>0</v>
      </c>
      <c r="AD4666">
        <v>0</v>
      </c>
      <c r="AE4666">
        <v>8.8887099919024823</v>
      </c>
    </row>
    <row r="4667" spans="1:31" x14ac:dyDescent="0.3">
      <c r="A4667">
        <v>2583738</v>
      </c>
      <c r="B4667">
        <v>1</v>
      </c>
      <c r="C4667" t="s">
        <v>81</v>
      </c>
      <c r="D4667" t="s">
        <v>119</v>
      </c>
      <c r="E4667" t="s">
        <v>141</v>
      </c>
      <c r="F4667" t="s">
        <v>2635</v>
      </c>
      <c r="G4667" t="s">
        <v>1084</v>
      </c>
      <c r="H4667" t="s">
        <v>135</v>
      </c>
      <c r="I4667" t="s">
        <v>136</v>
      </c>
      <c r="J4667" t="s">
        <v>137</v>
      </c>
      <c r="K4667" t="s">
        <v>138</v>
      </c>
      <c r="L4667" t="s">
        <v>13292</v>
      </c>
      <c r="M4667" t="s">
        <v>13293</v>
      </c>
      <c r="N4667">
        <v>2.1102777769999999</v>
      </c>
      <c r="O4667">
        <v>4</v>
      </c>
      <c r="P4667">
        <v>2642</v>
      </c>
      <c r="Q4667">
        <v>145</v>
      </c>
      <c r="R4667">
        <v>336</v>
      </c>
      <c r="S4667">
        <v>5</v>
      </c>
      <c r="T4667">
        <v>195</v>
      </c>
      <c r="U4667">
        <v>0</v>
      </c>
      <c r="V4667">
        <v>0</v>
      </c>
      <c r="W4667">
        <v>1.8116895742400001</v>
      </c>
      <c r="X4667">
        <v>946.68184261882357</v>
      </c>
      <c r="Y4667">
        <v>2953.9387354523374</v>
      </c>
      <c r="Z4667">
        <v>3121.4612202280418</v>
      </c>
      <c r="AA4667">
        <v>34.709399052212461</v>
      </c>
      <c r="AB4667">
        <v>272.48128504937551</v>
      </c>
      <c r="AC4667">
        <v>0</v>
      </c>
      <c r="AD4667">
        <v>0</v>
      </c>
      <c r="AE4667">
        <v>7331.0841719750306</v>
      </c>
    </row>
    <row r="4668" spans="1:31" x14ac:dyDescent="0.3">
      <c r="A4668">
        <v>2583406</v>
      </c>
      <c r="B4668">
        <v>1</v>
      </c>
      <c r="C4668" t="s">
        <v>80</v>
      </c>
      <c r="D4668" t="s">
        <v>98</v>
      </c>
      <c r="E4668" t="s">
        <v>171</v>
      </c>
      <c r="F4668" t="s">
        <v>12364</v>
      </c>
      <c r="G4668" t="s">
        <v>301</v>
      </c>
      <c r="H4668" t="s">
        <v>157</v>
      </c>
      <c r="I4668" t="s">
        <v>136</v>
      </c>
      <c r="J4668" t="s">
        <v>137</v>
      </c>
      <c r="K4668" t="s">
        <v>144</v>
      </c>
      <c r="L4668" t="s">
        <v>13294</v>
      </c>
      <c r="M4668" t="s">
        <v>13295</v>
      </c>
      <c r="N4668">
        <v>8.0113888880000008</v>
      </c>
      <c r="O4668">
        <v>0</v>
      </c>
      <c r="P4668">
        <v>28</v>
      </c>
      <c r="Q4668">
        <v>0</v>
      </c>
      <c r="R4668">
        <v>0</v>
      </c>
      <c r="S4668">
        <v>0</v>
      </c>
      <c r="T4668">
        <v>16</v>
      </c>
      <c r="U4668">
        <v>0</v>
      </c>
      <c r="V4668">
        <v>0</v>
      </c>
      <c r="W4668">
        <v>0</v>
      </c>
      <c r="X4668">
        <v>31.342740817737916</v>
      </c>
      <c r="Y4668">
        <v>0</v>
      </c>
      <c r="Z4668">
        <v>0</v>
      </c>
      <c r="AA4668">
        <v>0</v>
      </c>
      <c r="AB4668">
        <v>88.392967942968781</v>
      </c>
      <c r="AC4668">
        <v>0</v>
      </c>
      <c r="AD4668">
        <v>0</v>
      </c>
      <c r="AE4668">
        <v>119.7357087607067</v>
      </c>
    </row>
    <row r="4669" spans="1:31" x14ac:dyDescent="0.3">
      <c r="A4669">
        <v>2583383</v>
      </c>
      <c r="B4669">
        <v>1</v>
      </c>
      <c r="C4669" t="s">
        <v>80</v>
      </c>
      <c r="D4669" t="s">
        <v>97</v>
      </c>
      <c r="E4669" t="s">
        <v>184</v>
      </c>
      <c r="F4669" t="s">
        <v>13296</v>
      </c>
      <c r="G4669" t="s">
        <v>301</v>
      </c>
      <c r="H4669" t="s">
        <v>135</v>
      </c>
      <c r="I4669" t="s">
        <v>136</v>
      </c>
      <c r="J4669" t="s">
        <v>137</v>
      </c>
      <c r="K4669" t="s">
        <v>144</v>
      </c>
      <c r="L4669" t="s">
        <v>13297</v>
      </c>
      <c r="M4669" t="s">
        <v>13298</v>
      </c>
      <c r="N4669">
        <v>8.0813888879999993</v>
      </c>
      <c r="O4669">
        <v>0</v>
      </c>
      <c r="P4669">
        <v>150</v>
      </c>
      <c r="Q4669">
        <v>0</v>
      </c>
      <c r="R4669">
        <v>4</v>
      </c>
      <c r="S4669">
        <v>0</v>
      </c>
      <c r="T4669">
        <v>9</v>
      </c>
      <c r="U4669">
        <v>0</v>
      </c>
      <c r="V4669">
        <v>0</v>
      </c>
      <c r="W4669">
        <v>0</v>
      </c>
      <c r="X4669">
        <v>296.30058122192901</v>
      </c>
      <c r="Y4669">
        <v>0</v>
      </c>
      <c r="Z4669">
        <v>7.0549211954130824</v>
      </c>
      <c r="AA4669">
        <v>0</v>
      </c>
      <c r="AB4669">
        <v>161.60309144971177</v>
      </c>
      <c r="AC4669">
        <v>0</v>
      </c>
      <c r="AD4669">
        <v>0</v>
      </c>
      <c r="AE4669">
        <v>464.95859386705388</v>
      </c>
    </row>
    <row r="4670" spans="1:31" x14ac:dyDescent="0.3">
      <c r="A4670">
        <v>2583552</v>
      </c>
      <c r="B4670">
        <v>1</v>
      </c>
      <c r="C4670" t="s">
        <v>80</v>
      </c>
      <c r="D4670" t="s">
        <v>82</v>
      </c>
      <c r="E4670" t="s">
        <v>175</v>
      </c>
      <c r="F4670" t="s">
        <v>13299</v>
      </c>
      <c r="G4670" t="s">
        <v>213</v>
      </c>
      <c r="H4670" t="s">
        <v>157</v>
      </c>
      <c r="I4670" t="s">
        <v>136</v>
      </c>
      <c r="J4670" t="s">
        <v>137</v>
      </c>
      <c r="K4670" t="s">
        <v>138</v>
      </c>
      <c r="L4670" t="s">
        <v>13300</v>
      </c>
      <c r="M4670" t="s">
        <v>13301</v>
      </c>
      <c r="N4670">
        <v>1.4736111110000001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21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25.306386670917913</v>
      </c>
      <c r="AC4670">
        <v>0</v>
      </c>
      <c r="AD4670">
        <v>0</v>
      </c>
      <c r="AE4670">
        <v>25.306386670917913</v>
      </c>
    </row>
    <row r="4671" spans="1:31" x14ac:dyDescent="0.3">
      <c r="A4671">
        <v>2583529</v>
      </c>
      <c r="B4671">
        <v>1</v>
      </c>
      <c r="C4671" t="s">
        <v>80</v>
      </c>
      <c r="D4671" t="s">
        <v>108</v>
      </c>
      <c r="E4671" t="s">
        <v>184</v>
      </c>
      <c r="F4671" t="s">
        <v>13302</v>
      </c>
      <c r="G4671" t="s">
        <v>1218</v>
      </c>
      <c r="H4671" t="s">
        <v>135</v>
      </c>
      <c r="I4671" t="s">
        <v>136</v>
      </c>
      <c r="J4671" t="s">
        <v>137</v>
      </c>
      <c r="K4671" t="s">
        <v>138</v>
      </c>
      <c r="L4671" t="s">
        <v>13303</v>
      </c>
      <c r="M4671" t="s">
        <v>13304</v>
      </c>
      <c r="N4671">
        <v>1.865555555</v>
      </c>
      <c r="O4671">
        <v>0</v>
      </c>
      <c r="P4671">
        <v>168</v>
      </c>
      <c r="Q4671">
        <v>0</v>
      </c>
      <c r="R4671">
        <v>15</v>
      </c>
      <c r="S4671">
        <v>1</v>
      </c>
      <c r="T4671">
        <v>32</v>
      </c>
      <c r="U4671">
        <v>0</v>
      </c>
      <c r="V4671">
        <v>0</v>
      </c>
      <c r="W4671">
        <v>0</v>
      </c>
      <c r="X4671">
        <v>65.380539245445419</v>
      </c>
      <c r="Y4671">
        <v>0</v>
      </c>
      <c r="Z4671">
        <v>15.476315420531199</v>
      </c>
      <c r="AA4671">
        <v>28.973432519352066</v>
      </c>
      <c r="AB4671">
        <v>72.054049523211319</v>
      </c>
      <c r="AC4671">
        <v>0</v>
      </c>
      <c r="AD4671">
        <v>0</v>
      </c>
      <c r="AE4671">
        <v>181.88433670853999</v>
      </c>
    </row>
    <row r="4672" spans="1:31" x14ac:dyDescent="0.3">
      <c r="A4672">
        <v>2583838</v>
      </c>
      <c r="B4672">
        <v>1</v>
      </c>
      <c r="C4672" t="s">
        <v>80</v>
      </c>
      <c r="D4672" t="s">
        <v>96</v>
      </c>
      <c r="E4672" t="s">
        <v>166</v>
      </c>
      <c r="F4672" t="s">
        <v>13305</v>
      </c>
      <c r="G4672" t="s">
        <v>181</v>
      </c>
      <c r="H4672" t="s">
        <v>157</v>
      </c>
      <c r="I4672" t="s">
        <v>136</v>
      </c>
      <c r="J4672" t="s">
        <v>137</v>
      </c>
      <c r="K4672" t="s">
        <v>138</v>
      </c>
      <c r="L4672" t="s">
        <v>13306</v>
      </c>
      <c r="M4672" t="s">
        <v>13307</v>
      </c>
      <c r="N4672">
        <v>1.126666666</v>
      </c>
      <c r="O4672">
        <v>0</v>
      </c>
      <c r="P4672">
        <v>1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2.5889663614988536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2.5889663614988536</v>
      </c>
    </row>
    <row r="4673" spans="1:31" x14ac:dyDescent="0.3">
      <c r="A4673">
        <v>2583984</v>
      </c>
      <c r="B4673">
        <v>1</v>
      </c>
      <c r="C4673" t="s">
        <v>81</v>
      </c>
      <c r="D4673" t="s">
        <v>128</v>
      </c>
      <c r="E4673" t="s">
        <v>147</v>
      </c>
      <c r="F4673" t="s">
        <v>2458</v>
      </c>
      <c r="G4673" t="s">
        <v>134</v>
      </c>
      <c r="H4673" t="s">
        <v>135</v>
      </c>
      <c r="I4673" t="s">
        <v>136</v>
      </c>
      <c r="J4673" t="s">
        <v>137</v>
      </c>
      <c r="K4673" t="s">
        <v>138</v>
      </c>
      <c r="L4673" t="s">
        <v>13308</v>
      </c>
      <c r="M4673" t="s">
        <v>13309</v>
      </c>
      <c r="N4673">
        <v>0.72138888800000001</v>
      </c>
      <c r="O4673">
        <v>6</v>
      </c>
      <c r="P4673">
        <v>599</v>
      </c>
      <c r="Q4673">
        <v>4</v>
      </c>
      <c r="R4673">
        <v>4</v>
      </c>
      <c r="S4673">
        <v>2</v>
      </c>
      <c r="T4673">
        <v>51</v>
      </c>
      <c r="U4673">
        <v>0</v>
      </c>
      <c r="V4673">
        <v>0</v>
      </c>
      <c r="W4673">
        <v>1.0691472316679997</v>
      </c>
      <c r="X4673">
        <v>49.355145837944342</v>
      </c>
      <c r="Y4673">
        <v>14.493382326887687</v>
      </c>
      <c r="Z4673">
        <v>1.2850035320876598</v>
      </c>
      <c r="AA4673">
        <v>14.89481422750772</v>
      </c>
      <c r="AB4673">
        <v>11.542353815719993</v>
      </c>
      <c r="AC4673">
        <v>0</v>
      </c>
      <c r="AD4673">
        <v>0</v>
      </c>
      <c r="AE4673">
        <v>92.639846971815402</v>
      </c>
    </row>
    <row r="4674" spans="1:31" x14ac:dyDescent="0.3">
      <c r="A4674">
        <v>2583237</v>
      </c>
      <c r="B4674">
        <v>1</v>
      </c>
      <c r="C4674" t="s">
        <v>80</v>
      </c>
      <c r="D4674" t="s">
        <v>100</v>
      </c>
      <c r="E4674" t="s">
        <v>141</v>
      </c>
      <c r="F4674" t="s">
        <v>13310</v>
      </c>
      <c r="G4674" t="s">
        <v>134</v>
      </c>
      <c r="H4674" t="s">
        <v>135</v>
      </c>
      <c r="I4674" t="s">
        <v>136</v>
      </c>
      <c r="J4674" t="s">
        <v>137</v>
      </c>
      <c r="K4674" t="s">
        <v>138</v>
      </c>
      <c r="L4674" t="s">
        <v>13311</v>
      </c>
      <c r="M4674" t="s">
        <v>13312</v>
      </c>
      <c r="N4674">
        <v>0.528888888</v>
      </c>
      <c r="O4674">
        <v>1</v>
      </c>
      <c r="P4674">
        <v>1781</v>
      </c>
      <c r="Q4674">
        <v>1</v>
      </c>
      <c r="R4674">
        <v>47</v>
      </c>
      <c r="S4674">
        <v>5</v>
      </c>
      <c r="T4674">
        <v>115</v>
      </c>
      <c r="U4674">
        <v>1</v>
      </c>
      <c r="V4674">
        <v>0</v>
      </c>
      <c r="W4674">
        <v>6.1491489237920005</v>
      </c>
      <c r="X4674">
        <v>108.92575043644884</v>
      </c>
      <c r="Y4674">
        <v>2.3366481956528666</v>
      </c>
      <c r="Z4674">
        <v>23.40214627501333</v>
      </c>
      <c r="AA4674">
        <v>6.9639607046655332</v>
      </c>
      <c r="AB4674">
        <v>38.489690963295565</v>
      </c>
      <c r="AC4674">
        <v>46.141170625256002</v>
      </c>
      <c r="AD4674">
        <v>0</v>
      </c>
      <c r="AE4674">
        <v>232.40851612412413</v>
      </c>
    </row>
    <row r="4675" spans="1:31" x14ac:dyDescent="0.3">
      <c r="A4675">
        <v>2583884</v>
      </c>
      <c r="B4675">
        <v>1</v>
      </c>
      <c r="C4675" t="s">
        <v>81</v>
      </c>
      <c r="D4675" t="s">
        <v>114</v>
      </c>
      <c r="E4675" t="s">
        <v>166</v>
      </c>
      <c r="F4675" t="s">
        <v>13313</v>
      </c>
      <c r="G4675" t="s">
        <v>168</v>
      </c>
      <c r="H4675" t="s">
        <v>157</v>
      </c>
      <c r="I4675" t="s">
        <v>136</v>
      </c>
      <c r="J4675" t="s">
        <v>137</v>
      </c>
      <c r="K4675" t="s">
        <v>138</v>
      </c>
      <c r="L4675" t="s">
        <v>13314</v>
      </c>
      <c r="M4675" t="s">
        <v>13315</v>
      </c>
      <c r="N4675">
        <v>2.1202777770000001</v>
      </c>
      <c r="O4675">
        <v>0</v>
      </c>
      <c r="P4675">
        <v>1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1.9517763984000001E-4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1.9517763984000001E-4</v>
      </c>
    </row>
    <row r="4676" spans="1:31" x14ac:dyDescent="0.3">
      <c r="A4676">
        <v>2583300</v>
      </c>
      <c r="B4676">
        <v>1</v>
      </c>
      <c r="C4676" t="s">
        <v>81</v>
      </c>
      <c r="D4676" t="s">
        <v>127</v>
      </c>
      <c r="E4676" t="s">
        <v>184</v>
      </c>
      <c r="F4676" t="s">
        <v>13316</v>
      </c>
      <c r="G4676" t="s">
        <v>149</v>
      </c>
      <c r="H4676" t="s">
        <v>135</v>
      </c>
      <c r="I4676" t="s">
        <v>136</v>
      </c>
      <c r="J4676" t="s">
        <v>137</v>
      </c>
      <c r="K4676" t="s">
        <v>138</v>
      </c>
      <c r="L4676" t="s">
        <v>13317</v>
      </c>
      <c r="M4676" t="s">
        <v>13318</v>
      </c>
      <c r="N4676">
        <v>1.9388888879999999</v>
      </c>
      <c r="O4676">
        <v>0</v>
      </c>
      <c r="P4676">
        <v>0</v>
      </c>
      <c r="Q4676">
        <v>1</v>
      </c>
      <c r="R4676">
        <v>0</v>
      </c>
      <c r="S4676">
        <v>1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0.60353124026325333</v>
      </c>
      <c r="Z4676">
        <v>0</v>
      </c>
      <c r="AA4676">
        <v>61.274588757745398</v>
      </c>
      <c r="AB4676">
        <v>0</v>
      </c>
      <c r="AC4676">
        <v>0</v>
      </c>
      <c r="AD4676">
        <v>0</v>
      </c>
      <c r="AE4676">
        <v>61.87811999800865</v>
      </c>
    </row>
    <row r="4677" spans="1:31" x14ac:dyDescent="0.3">
      <c r="A4677">
        <v>2583632</v>
      </c>
      <c r="B4677">
        <v>1</v>
      </c>
      <c r="C4677" t="s">
        <v>81</v>
      </c>
      <c r="D4677" t="s">
        <v>117</v>
      </c>
      <c r="E4677" t="s">
        <v>141</v>
      </c>
      <c r="F4677" t="s">
        <v>13319</v>
      </c>
      <c r="G4677" t="s">
        <v>134</v>
      </c>
      <c r="H4677" t="s">
        <v>135</v>
      </c>
      <c r="I4677" t="s">
        <v>136</v>
      </c>
      <c r="J4677" t="s">
        <v>137</v>
      </c>
      <c r="K4677" t="s">
        <v>138</v>
      </c>
      <c r="L4677" t="s">
        <v>13320</v>
      </c>
      <c r="M4677" t="s">
        <v>13321</v>
      </c>
      <c r="N4677">
        <v>0.16166666599999999</v>
      </c>
      <c r="O4677">
        <v>3</v>
      </c>
      <c r="P4677">
        <v>440</v>
      </c>
      <c r="Q4677">
        <v>37</v>
      </c>
      <c r="R4677">
        <v>48</v>
      </c>
      <c r="S4677">
        <v>9</v>
      </c>
      <c r="T4677">
        <v>29</v>
      </c>
      <c r="U4677">
        <v>2</v>
      </c>
      <c r="V4677">
        <v>0</v>
      </c>
      <c r="W4677">
        <v>0.10320203411999998</v>
      </c>
      <c r="X4677">
        <v>10.713923011464217</v>
      </c>
      <c r="Y4677">
        <v>20.132371731077065</v>
      </c>
      <c r="Z4677">
        <v>4.5316212128571882</v>
      </c>
      <c r="AA4677">
        <v>2.5818402331933257</v>
      </c>
      <c r="AB4677">
        <v>5.3288390389761595</v>
      </c>
      <c r="AC4677">
        <v>61.201455217840007</v>
      </c>
      <c r="AD4677">
        <v>0</v>
      </c>
      <c r="AE4677">
        <v>104.59325247952796</v>
      </c>
    </row>
    <row r="4678" spans="1:31" x14ac:dyDescent="0.3">
      <c r="A4678">
        <v>2583818</v>
      </c>
      <c r="B4678">
        <v>1</v>
      </c>
      <c r="C4678" t="s">
        <v>80</v>
      </c>
      <c r="D4678" t="s">
        <v>111</v>
      </c>
      <c r="E4678" t="s">
        <v>155</v>
      </c>
      <c r="F4678" t="s">
        <v>13322</v>
      </c>
      <c r="G4678" t="s">
        <v>202</v>
      </c>
      <c r="H4678" t="s">
        <v>157</v>
      </c>
      <c r="I4678" t="s">
        <v>136</v>
      </c>
      <c r="J4678" t="s">
        <v>137</v>
      </c>
      <c r="K4678" t="s">
        <v>138</v>
      </c>
      <c r="L4678" t="s">
        <v>13323</v>
      </c>
      <c r="M4678" t="s">
        <v>13324</v>
      </c>
      <c r="N4678">
        <v>0.38027777699999998</v>
      </c>
      <c r="O4678">
        <v>0</v>
      </c>
      <c r="P4678">
        <v>10</v>
      </c>
      <c r="Q4678">
        <v>0</v>
      </c>
      <c r="R4678">
        <v>13</v>
      </c>
      <c r="S4678">
        <v>0</v>
      </c>
      <c r="T4678">
        <v>13</v>
      </c>
      <c r="U4678">
        <v>0</v>
      </c>
      <c r="V4678">
        <v>0</v>
      </c>
      <c r="W4678">
        <v>0</v>
      </c>
      <c r="X4678">
        <v>3.5050366831717845</v>
      </c>
      <c r="Y4678">
        <v>0</v>
      </c>
      <c r="Z4678">
        <v>5.6726880248680001</v>
      </c>
      <c r="AA4678">
        <v>0</v>
      </c>
      <c r="AB4678">
        <v>9.2659902309861</v>
      </c>
      <c r="AC4678">
        <v>0</v>
      </c>
      <c r="AD4678">
        <v>0</v>
      </c>
      <c r="AE4678">
        <v>18.443714939025885</v>
      </c>
    </row>
    <row r="4679" spans="1:31" x14ac:dyDescent="0.3">
      <c r="A4679">
        <v>2583967</v>
      </c>
      <c r="B4679">
        <v>1</v>
      </c>
      <c r="C4679" t="s">
        <v>81</v>
      </c>
      <c r="D4679" t="s">
        <v>115</v>
      </c>
      <c r="E4679" t="s">
        <v>184</v>
      </c>
      <c r="F4679" t="s">
        <v>13325</v>
      </c>
      <c r="G4679" t="s">
        <v>149</v>
      </c>
      <c r="H4679" t="s">
        <v>135</v>
      </c>
      <c r="I4679" t="s">
        <v>136</v>
      </c>
      <c r="J4679" t="s">
        <v>137</v>
      </c>
      <c r="K4679" t="s">
        <v>138</v>
      </c>
      <c r="L4679" t="s">
        <v>13326</v>
      </c>
      <c r="M4679" t="s">
        <v>13327</v>
      </c>
      <c r="N4679">
        <v>1.7980555549999999</v>
      </c>
      <c r="O4679">
        <v>0</v>
      </c>
      <c r="P4679">
        <v>69</v>
      </c>
      <c r="Q4679">
        <v>0</v>
      </c>
      <c r="R4679">
        <v>15</v>
      </c>
      <c r="S4679">
        <v>0</v>
      </c>
      <c r="T4679">
        <v>6</v>
      </c>
      <c r="U4679">
        <v>0</v>
      </c>
      <c r="V4679">
        <v>0</v>
      </c>
      <c r="W4679">
        <v>0</v>
      </c>
      <c r="X4679">
        <v>21.692305366035992</v>
      </c>
      <c r="Y4679">
        <v>0</v>
      </c>
      <c r="Z4679">
        <v>14.759075243804446</v>
      </c>
      <c r="AA4679">
        <v>0</v>
      </c>
      <c r="AB4679">
        <v>11.802407840497104</v>
      </c>
      <c r="AC4679">
        <v>0</v>
      </c>
      <c r="AD4679">
        <v>0</v>
      </c>
      <c r="AE4679">
        <v>48.253788450337545</v>
      </c>
    </row>
    <row r="4680" spans="1:31" x14ac:dyDescent="0.3">
      <c r="A4680">
        <v>2583861</v>
      </c>
      <c r="B4680">
        <v>1</v>
      </c>
      <c r="C4680" t="s">
        <v>81</v>
      </c>
      <c r="D4680" t="s">
        <v>113</v>
      </c>
      <c r="E4680" t="s">
        <v>184</v>
      </c>
      <c r="F4680" t="s">
        <v>13328</v>
      </c>
      <c r="G4680" t="s">
        <v>149</v>
      </c>
      <c r="H4680" t="s">
        <v>135</v>
      </c>
      <c r="I4680" t="s">
        <v>136</v>
      </c>
      <c r="J4680" t="s">
        <v>137</v>
      </c>
      <c r="K4680" t="s">
        <v>138</v>
      </c>
      <c r="L4680" t="s">
        <v>13329</v>
      </c>
      <c r="M4680" t="s">
        <v>13330</v>
      </c>
      <c r="N4680">
        <v>0.821944444</v>
      </c>
      <c r="O4680">
        <v>0</v>
      </c>
      <c r="P4680">
        <v>73</v>
      </c>
      <c r="Q4680">
        <v>0</v>
      </c>
      <c r="R4680">
        <v>5</v>
      </c>
      <c r="S4680">
        <v>0</v>
      </c>
      <c r="T4680">
        <v>9</v>
      </c>
      <c r="U4680">
        <v>0</v>
      </c>
      <c r="V4680">
        <v>0</v>
      </c>
      <c r="W4680">
        <v>0</v>
      </c>
      <c r="X4680">
        <v>14.918616611266481</v>
      </c>
      <c r="Y4680">
        <v>0</v>
      </c>
      <c r="Z4680">
        <v>1.9234187786699335</v>
      </c>
      <c r="AA4680">
        <v>0</v>
      </c>
      <c r="AB4680">
        <v>3.4238310991260157</v>
      </c>
      <c r="AC4680">
        <v>0</v>
      </c>
      <c r="AD4680">
        <v>0</v>
      </c>
      <c r="AE4680">
        <v>20.265866489062429</v>
      </c>
    </row>
    <row r="4681" spans="1:31" x14ac:dyDescent="0.3">
      <c r="A4681">
        <v>2583512</v>
      </c>
      <c r="B4681">
        <v>1</v>
      </c>
      <c r="C4681" t="s">
        <v>80</v>
      </c>
      <c r="D4681" t="s">
        <v>87</v>
      </c>
      <c r="E4681" t="s">
        <v>155</v>
      </c>
      <c r="F4681" t="s">
        <v>13331</v>
      </c>
      <c r="G4681" t="s">
        <v>202</v>
      </c>
      <c r="H4681" t="s">
        <v>157</v>
      </c>
      <c r="I4681" t="s">
        <v>136</v>
      </c>
      <c r="J4681" t="s">
        <v>137</v>
      </c>
      <c r="K4681" t="s">
        <v>138</v>
      </c>
      <c r="L4681" t="s">
        <v>13332</v>
      </c>
      <c r="M4681" t="s">
        <v>13333</v>
      </c>
      <c r="N4681">
        <v>1.455833333</v>
      </c>
      <c r="O4681">
        <v>0</v>
      </c>
      <c r="P4681">
        <v>9</v>
      </c>
      <c r="Q4681">
        <v>0</v>
      </c>
      <c r="R4681">
        <v>0</v>
      </c>
      <c r="S4681">
        <v>0</v>
      </c>
      <c r="T4681">
        <v>3</v>
      </c>
      <c r="U4681">
        <v>0</v>
      </c>
      <c r="V4681">
        <v>0</v>
      </c>
      <c r="W4681">
        <v>0</v>
      </c>
      <c r="X4681">
        <v>3.6542913912363053</v>
      </c>
      <c r="Y4681">
        <v>0</v>
      </c>
      <c r="Z4681">
        <v>0</v>
      </c>
      <c r="AA4681">
        <v>0</v>
      </c>
      <c r="AB4681">
        <v>23.556947658083047</v>
      </c>
      <c r="AC4681">
        <v>0</v>
      </c>
      <c r="AD4681">
        <v>0</v>
      </c>
      <c r="AE4681">
        <v>27.211239049319353</v>
      </c>
    </row>
    <row r="4682" spans="1:31" x14ac:dyDescent="0.3">
      <c r="A4682">
        <v>2584852</v>
      </c>
      <c r="B4682">
        <v>1</v>
      </c>
      <c r="C4682" t="s">
        <v>80</v>
      </c>
      <c r="D4682" t="s">
        <v>85</v>
      </c>
      <c r="E4682" t="s">
        <v>166</v>
      </c>
      <c r="F4682" t="s">
        <v>13334</v>
      </c>
      <c r="G4682" t="s">
        <v>198</v>
      </c>
      <c r="H4682" t="s">
        <v>157</v>
      </c>
      <c r="I4682" t="s">
        <v>136</v>
      </c>
      <c r="J4682" t="s">
        <v>137</v>
      </c>
      <c r="K4682" t="s">
        <v>138</v>
      </c>
      <c r="L4682" t="s">
        <v>13335</v>
      </c>
      <c r="M4682" t="s">
        <v>13336</v>
      </c>
      <c r="N4682">
        <v>0.70694444400000001</v>
      </c>
      <c r="O4682">
        <v>0</v>
      </c>
      <c r="P4682">
        <v>10</v>
      </c>
      <c r="Q4682">
        <v>0</v>
      </c>
      <c r="R4682">
        <v>0</v>
      </c>
      <c r="S4682">
        <v>0</v>
      </c>
      <c r="T4682">
        <v>3</v>
      </c>
      <c r="U4682">
        <v>0</v>
      </c>
      <c r="V4682">
        <v>0</v>
      </c>
      <c r="W4682">
        <v>0</v>
      </c>
      <c r="X4682">
        <v>1.4828860590161044</v>
      </c>
      <c r="Y4682">
        <v>0</v>
      </c>
      <c r="Z4682">
        <v>0</v>
      </c>
      <c r="AA4682">
        <v>0</v>
      </c>
      <c r="AB4682">
        <v>3.5552590811536193</v>
      </c>
      <c r="AC4682">
        <v>0</v>
      </c>
      <c r="AD4682">
        <v>0</v>
      </c>
      <c r="AE4682">
        <v>5.0381451401697239</v>
      </c>
    </row>
    <row r="4683" spans="1:31" x14ac:dyDescent="0.3">
      <c r="A4683">
        <v>2584019</v>
      </c>
      <c r="B4683">
        <v>1</v>
      </c>
      <c r="C4683" t="s">
        <v>80</v>
      </c>
      <c r="D4683" t="s">
        <v>85</v>
      </c>
      <c r="E4683" t="s">
        <v>175</v>
      </c>
      <c r="F4683" t="s">
        <v>13337</v>
      </c>
      <c r="G4683" t="s">
        <v>177</v>
      </c>
      <c r="H4683" t="s">
        <v>157</v>
      </c>
      <c r="I4683" t="s">
        <v>136</v>
      </c>
      <c r="J4683" t="s">
        <v>137</v>
      </c>
      <c r="K4683" t="s">
        <v>138</v>
      </c>
      <c r="L4683" t="s">
        <v>13338</v>
      </c>
      <c r="M4683" t="s">
        <v>13339</v>
      </c>
      <c r="N4683">
        <v>3.1413888879999998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38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192.1430227624046</v>
      </c>
      <c r="AC4683">
        <v>0</v>
      </c>
      <c r="AD4683">
        <v>0</v>
      </c>
      <c r="AE4683">
        <v>192.1430227624046</v>
      </c>
    </row>
    <row r="4684" spans="1:31" x14ac:dyDescent="0.3">
      <c r="A4684">
        <v>2584683</v>
      </c>
      <c r="B4684">
        <v>1</v>
      </c>
      <c r="C4684" t="s">
        <v>80</v>
      </c>
      <c r="D4684" t="s">
        <v>91</v>
      </c>
      <c r="E4684" t="s">
        <v>184</v>
      </c>
      <c r="F4684" t="s">
        <v>13340</v>
      </c>
      <c r="G4684" t="s">
        <v>134</v>
      </c>
      <c r="H4684" t="s">
        <v>135</v>
      </c>
      <c r="I4684" t="s">
        <v>136</v>
      </c>
      <c r="J4684" t="s">
        <v>137</v>
      </c>
      <c r="K4684" t="s">
        <v>138</v>
      </c>
      <c r="L4684" t="s">
        <v>13341</v>
      </c>
      <c r="M4684" t="s">
        <v>13342</v>
      </c>
      <c r="N4684">
        <v>0.571111111</v>
      </c>
      <c r="O4684">
        <v>0</v>
      </c>
      <c r="P4684">
        <v>5471</v>
      </c>
      <c r="Q4684">
        <v>0</v>
      </c>
      <c r="R4684">
        <v>1</v>
      </c>
      <c r="S4684">
        <v>1</v>
      </c>
      <c r="T4684">
        <v>335</v>
      </c>
      <c r="U4684">
        <v>0</v>
      </c>
      <c r="V4684">
        <v>0</v>
      </c>
      <c r="W4684">
        <v>0</v>
      </c>
      <c r="X4684">
        <v>665.32134091515866</v>
      </c>
      <c r="Y4684">
        <v>0</v>
      </c>
      <c r="Z4684">
        <v>1.0748656243558665</v>
      </c>
      <c r="AA4684">
        <v>11.601142438951742</v>
      </c>
      <c r="AB4684">
        <v>254.1114653740226</v>
      </c>
      <c r="AC4684">
        <v>0</v>
      </c>
      <c r="AD4684">
        <v>0</v>
      </c>
      <c r="AE4684">
        <v>932.10881435248893</v>
      </c>
    </row>
    <row r="4685" spans="1:31" x14ac:dyDescent="0.3">
      <c r="A4685">
        <v>2584142</v>
      </c>
      <c r="B4685">
        <v>1</v>
      </c>
      <c r="C4685" t="s">
        <v>81</v>
      </c>
      <c r="D4685" t="s">
        <v>128</v>
      </c>
      <c r="E4685" t="s">
        <v>147</v>
      </c>
      <c r="F4685" t="s">
        <v>4048</v>
      </c>
      <c r="G4685" t="s">
        <v>301</v>
      </c>
      <c r="H4685" t="s">
        <v>135</v>
      </c>
      <c r="I4685" t="s">
        <v>136</v>
      </c>
      <c r="J4685" t="s">
        <v>137</v>
      </c>
      <c r="K4685" t="s">
        <v>144</v>
      </c>
      <c r="L4685" t="s">
        <v>13343</v>
      </c>
      <c r="M4685" t="s">
        <v>13344</v>
      </c>
      <c r="N4685">
        <v>8.0950000000000006</v>
      </c>
      <c r="O4685">
        <v>6</v>
      </c>
      <c r="P4685">
        <v>628</v>
      </c>
      <c r="Q4685">
        <v>100</v>
      </c>
      <c r="R4685">
        <v>29</v>
      </c>
      <c r="S4685">
        <v>6</v>
      </c>
      <c r="T4685">
        <v>65</v>
      </c>
      <c r="U4685">
        <v>0</v>
      </c>
      <c r="V4685">
        <v>0</v>
      </c>
      <c r="W4685">
        <v>12.272341332700803</v>
      </c>
      <c r="X4685">
        <v>906.80777187381966</v>
      </c>
      <c r="Y4685">
        <v>885.11995084198008</v>
      </c>
      <c r="Z4685">
        <v>96.44399625558988</v>
      </c>
      <c r="AA4685">
        <v>228.04368970884201</v>
      </c>
      <c r="AB4685">
        <v>381.61179103016468</v>
      </c>
      <c r="AC4685">
        <v>0</v>
      </c>
      <c r="AD4685">
        <v>0</v>
      </c>
      <c r="AE4685">
        <v>2510.2995410430967</v>
      </c>
    </row>
    <row r="4686" spans="1:31" x14ac:dyDescent="0.3">
      <c r="A4686">
        <v>2584265</v>
      </c>
      <c r="B4686">
        <v>1</v>
      </c>
      <c r="C4686" t="s">
        <v>81</v>
      </c>
      <c r="D4686" t="s">
        <v>118</v>
      </c>
      <c r="E4686" t="s">
        <v>184</v>
      </c>
      <c r="F4686" t="s">
        <v>13274</v>
      </c>
      <c r="G4686" t="s">
        <v>149</v>
      </c>
      <c r="H4686" t="s">
        <v>135</v>
      </c>
      <c r="I4686" t="s">
        <v>136</v>
      </c>
      <c r="J4686" t="s">
        <v>137</v>
      </c>
      <c r="K4686" t="s">
        <v>138</v>
      </c>
      <c r="L4686" t="s">
        <v>13345</v>
      </c>
      <c r="M4686" t="s">
        <v>13346</v>
      </c>
      <c r="N4686">
        <v>2.1236111110000002</v>
      </c>
      <c r="O4686">
        <v>0</v>
      </c>
      <c r="P4686">
        <v>21</v>
      </c>
      <c r="Q4686">
        <v>0</v>
      </c>
      <c r="R4686">
        <v>0</v>
      </c>
      <c r="S4686">
        <v>0</v>
      </c>
      <c r="T4686">
        <v>1</v>
      </c>
      <c r="U4686">
        <v>0</v>
      </c>
      <c r="V4686">
        <v>0</v>
      </c>
      <c r="W4686">
        <v>0</v>
      </c>
      <c r="X4686">
        <v>3.2595956102421288</v>
      </c>
      <c r="Y4686">
        <v>0</v>
      </c>
      <c r="Z4686">
        <v>0</v>
      </c>
      <c r="AA4686">
        <v>0</v>
      </c>
      <c r="AB4686">
        <v>0.71417646252206157</v>
      </c>
      <c r="AC4686">
        <v>0</v>
      </c>
      <c r="AD4686">
        <v>0</v>
      </c>
      <c r="AE4686">
        <v>3.9737720727641905</v>
      </c>
    </row>
    <row r="4687" spans="1:31" x14ac:dyDescent="0.3">
      <c r="A4687">
        <v>2584182</v>
      </c>
      <c r="B4687">
        <v>1</v>
      </c>
      <c r="C4687" t="s">
        <v>80</v>
      </c>
      <c r="D4687" t="s">
        <v>110</v>
      </c>
      <c r="E4687" t="s">
        <v>166</v>
      </c>
      <c r="F4687" t="s">
        <v>13347</v>
      </c>
      <c r="G4687" t="s">
        <v>181</v>
      </c>
      <c r="H4687" t="s">
        <v>157</v>
      </c>
      <c r="I4687" t="s">
        <v>136</v>
      </c>
      <c r="J4687" t="s">
        <v>137</v>
      </c>
      <c r="K4687" t="s">
        <v>138</v>
      </c>
      <c r="L4687" t="s">
        <v>13348</v>
      </c>
      <c r="M4687" t="s">
        <v>13349</v>
      </c>
      <c r="N4687">
        <v>7.2577777770000003</v>
      </c>
      <c r="O4687">
        <v>0</v>
      </c>
      <c r="P4687">
        <v>5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5.9583561244949061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5.9583561244949061</v>
      </c>
    </row>
    <row r="4688" spans="1:31" x14ac:dyDescent="0.3">
      <c r="A4688">
        <v>2584574</v>
      </c>
      <c r="B4688">
        <v>1</v>
      </c>
      <c r="C4688" t="s">
        <v>81</v>
      </c>
      <c r="D4688" t="s">
        <v>116</v>
      </c>
      <c r="E4688" t="s">
        <v>175</v>
      </c>
      <c r="F4688" t="s">
        <v>13350</v>
      </c>
      <c r="G4688" t="s">
        <v>177</v>
      </c>
      <c r="H4688" t="s">
        <v>157</v>
      </c>
      <c r="I4688" t="s">
        <v>136</v>
      </c>
      <c r="J4688" t="s">
        <v>137</v>
      </c>
      <c r="K4688" t="s">
        <v>138</v>
      </c>
      <c r="L4688" t="s">
        <v>13351</v>
      </c>
      <c r="M4688" t="s">
        <v>13352</v>
      </c>
      <c r="N4688">
        <v>4.0244444440000002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13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15.916616985046197</v>
      </c>
      <c r="AC4688">
        <v>0</v>
      </c>
      <c r="AD4688">
        <v>0</v>
      </c>
      <c r="AE4688">
        <v>15.916616985046197</v>
      </c>
    </row>
    <row r="4689" spans="1:31" x14ac:dyDescent="0.3">
      <c r="A4689">
        <v>2584766</v>
      </c>
      <c r="B4689">
        <v>1</v>
      </c>
      <c r="C4689" t="s">
        <v>80</v>
      </c>
      <c r="D4689" t="s">
        <v>106</v>
      </c>
      <c r="E4689" t="s">
        <v>147</v>
      </c>
      <c r="F4689" t="s">
        <v>13353</v>
      </c>
      <c r="G4689" t="s">
        <v>134</v>
      </c>
      <c r="H4689" t="s">
        <v>135</v>
      </c>
      <c r="I4689" t="s">
        <v>136</v>
      </c>
      <c r="J4689" t="s">
        <v>137</v>
      </c>
      <c r="K4689" t="s">
        <v>138</v>
      </c>
      <c r="L4689" t="s">
        <v>13354</v>
      </c>
      <c r="M4689" t="s">
        <v>13355</v>
      </c>
      <c r="N4689">
        <v>2.0083333329999999</v>
      </c>
      <c r="O4689">
        <v>0</v>
      </c>
      <c r="P4689">
        <v>40</v>
      </c>
      <c r="Q4689">
        <v>20</v>
      </c>
      <c r="R4689">
        <v>13</v>
      </c>
      <c r="S4689">
        <v>1</v>
      </c>
      <c r="T4689">
        <v>17</v>
      </c>
      <c r="U4689">
        <v>0</v>
      </c>
      <c r="V4689">
        <v>0</v>
      </c>
      <c r="W4689">
        <v>0</v>
      </c>
      <c r="X4689">
        <v>18.59192835571351</v>
      </c>
      <c r="Y4689">
        <v>395.64221022760597</v>
      </c>
      <c r="Z4689">
        <v>22.149100527659151</v>
      </c>
      <c r="AA4689">
        <v>0.4395979788255</v>
      </c>
      <c r="AB4689">
        <v>27.09634220256148</v>
      </c>
      <c r="AC4689">
        <v>0</v>
      </c>
      <c r="AD4689">
        <v>0</v>
      </c>
      <c r="AE4689">
        <v>463.91917929236553</v>
      </c>
    </row>
    <row r="4690" spans="1:31" x14ac:dyDescent="0.3">
      <c r="A4690">
        <v>2584474</v>
      </c>
      <c r="B4690">
        <v>1</v>
      </c>
      <c r="C4690" t="s">
        <v>80</v>
      </c>
      <c r="D4690" t="s">
        <v>94</v>
      </c>
      <c r="E4690" t="s">
        <v>141</v>
      </c>
      <c r="F4690" t="s">
        <v>13356</v>
      </c>
      <c r="G4690" t="s">
        <v>134</v>
      </c>
      <c r="H4690" t="s">
        <v>135</v>
      </c>
      <c r="I4690" t="s">
        <v>136</v>
      </c>
      <c r="J4690" t="s">
        <v>137</v>
      </c>
      <c r="K4690" t="s">
        <v>138</v>
      </c>
      <c r="L4690" t="s">
        <v>13357</v>
      </c>
      <c r="M4690" t="s">
        <v>13358</v>
      </c>
      <c r="N4690">
        <v>2.1458333330000001</v>
      </c>
      <c r="O4690">
        <v>0</v>
      </c>
      <c r="P4690">
        <v>1</v>
      </c>
      <c r="Q4690">
        <v>5</v>
      </c>
      <c r="R4690">
        <v>63</v>
      </c>
      <c r="S4690">
        <v>1</v>
      </c>
      <c r="T4690">
        <v>4</v>
      </c>
      <c r="U4690">
        <v>0</v>
      </c>
      <c r="V4690">
        <v>0</v>
      </c>
      <c r="W4690">
        <v>0</v>
      </c>
      <c r="X4690">
        <v>1.1280189548503752</v>
      </c>
      <c r="Y4690">
        <v>20.490684022877254</v>
      </c>
      <c r="Z4690">
        <v>140.7371553382051</v>
      </c>
      <c r="AA4690">
        <v>10.797575078434626</v>
      </c>
      <c r="AB4690">
        <v>32.444950234464009</v>
      </c>
      <c r="AC4690">
        <v>0</v>
      </c>
      <c r="AD4690">
        <v>0</v>
      </c>
      <c r="AE4690">
        <v>205.59838362883136</v>
      </c>
    </row>
    <row r="4691" spans="1:31" x14ac:dyDescent="0.3">
      <c r="A4691">
        <v>2584720</v>
      </c>
      <c r="B4691">
        <v>1</v>
      </c>
      <c r="C4691" t="s">
        <v>80</v>
      </c>
      <c r="D4691" t="s">
        <v>87</v>
      </c>
      <c r="E4691" t="s">
        <v>141</v>
      </c>
      <c r="F4691" t="s">
        <v>13359</v>
      </c>
      <c r="G4691" t="s">
        <v>134</v>
      </c>
      <c r="H4691" t="s">
        <v>135</v>
      </c>
      <c r="I4691" t="s">
        <v>136</v>
      </c>
      <c r="J4691" t="s">
        <v>137</v>
      </c>
      <c r="K4691" t="s">
        <v>138</v>
      </c>
      <c r="L4691" t="s">
        <v>13360</v>
      </c>
      <c r="M4691" t="s">
        <v>13361</v>
      </c>
      <c r="N4691">
        <v>7.3333333000000001E-2</v>
      </c>
      <c r="O4691">
        <v>0</v>
      </c>
      <c r="P4691">
        <v>90</v>
      </c>
      <c r="Q4691">
        <v>0</v>
      </c>
      <c r="R4691">
        <v>0</v>
      </c>
      <c r="S4691">
        <v>1</v>
      </c>
      <c r="T4691">
        <v>82</v>
      </c>
      <c r="U4691">
        <v>0</v>
      </c>
      <c r="V4691">
        <v>0</v>
      </c>
      <c r="W4691">
        <v>0</v>
      </c>
      <c r="X4691">
        <v>1.8570571399182005</v>
      </c>
      <c r="Y4691">
        <v>0</v>
      </c>
      <c r="Z4691">
        <v>0</v>
      </c>
      <c r="AA4691">
        <v>0.13431345972000003</v>
      </c>
      <c r="AB4691">
        <v>10.834411709842161</v>
      </c>
      <c r="AC4691">
        <v>0</v>
      </c>
      <c r="AD4691">
        <v>0</v>
      </c>
      <c r="AE4691">
        <v>12.825782309480362</v>
      </c>
    </row>
    <row r="4692" spans="1:31" x14ac:dyDescent="0.3">
      <c r="A4692">
        <v>2584079</v>
      </c>
      <c r="B4692">
        <v>1</v>
      </c>
      <c r="C4692" t="s">
        <v>81</v>
      </c>
      <c r="D4692" t="s">
        <v>120</v>
      </c>
      <c r="E4692" t="s">
        <v>184</v>
      </c>
      <c r="F4692" t="s">
        <v>13362</v>
      </c>
      <c r="G4692" t="s">
        <v>134</v>
      </c>
      <c r="H4692" t="s">
        <v>135</v>
      </c>
      <c r="I4692" t="s">
        <v>680</v>
      </c>
      <c r="J4692" t="s">
        <v>137</v>
      </c>
      <c r="K4692" t="s">
        <v>138</v>
      </c>
      <c r="L4692" t="s">
        <v>13363</v>
      </c>
      <c r="M4692" t="s">
        <v>13364</v>
      </c>
      <c r="N4692">
        <v>5.5555550000000002E-3</v>
      </c>
      <c r="O4692">
        <v>6</v>
      </c>
      <c r="P4692">
        <v>667</v>
      </c>
      <c r="Q4692">
        <v>34</v>
      </c>
      <c r="R4692">
        <v>8</v>
      </c>
      <c r="S4692">
        <v>9</v>
      </c>
      <c r="T4692">
        <v>44</v>
      </c>
      <c r="U4692">
        <v>5</v>
      </c>
      <c r="V4692">
        <v>0</v>
      </c>
      <c r="W4692">
        <v>7.1979448515333338E-3</v>
      </c>
      <c r="X4692">
        <v>0.3338223639744668</v>
      </c>
      <c r="Y4692">
        <v>0.71088721351158324</v>
      </c>
      <c r="Z4692">
        <v>2.3030654962466666E-2</v>
      </c>
      <c r="AA4692">
        <v>7.6352446320616663E-2</v>
      </c>
      <c r="AB4692">
        <v>7.9522036535077764E-2</v>
      </c>
      <c r="AC4692">
        <v>1.9691789760131999</v>
      </c>
      <c r="AD4692">
        <v>0</v>
      </c>
      <c r="AE4692">
        <v>3.199991636168944</v>
      </c>
    </row>
    <row r="4693" spans="1:31" x14ac:dyDescent="0.3">
      <c r="A4693">
        <v>2584620</v>
      </c>
      <c r="B4693">
        <v>1</v>
      </c>
      <c r="C4693" t="s">
        <v>80</v>
      </c>
      <c r="D4693" t="s">
        <v>106</v>
      </c>
      <c r="E4693" t="s">
        <v>147</v>
      </c>
      <c r="F4693" t="s">
        <v>5967</v>
      </c>
      <c r="G4693" t="s">
        <v>1056</v>
      </c>
      <c r="H4693" t="s">
        <v>135</v>
      </c>
      <c r="I4693" t="s">
        <v>136</v>
      </c>
      <c r="J4693" t="s">
        <v>137</v>
      </c>
      <c r="K4693" t="s">
        <v>138</v>
      </c>
      <c r="L4693" t="s">
        <v>13365</v>
      </c>
      <c r="M4693" t="s">
        <v>13366</v>
      </c>
      <c r="N4693">
        <v>3.7324999999999999</v>
      </c>
      <c r="O4693">
        <v>0</v>
      </c>
      <c r="P4693">
        <v>281</v>
      </c>
      <c r="Q4693">
        <v>0</v>
      </c>
      <c r="R4693">
        <v>74</v>
      </c>
      <c r="S4693">
        <v>3</v>
      </c>
      <c r="T4693">
        <v>33</v>
      </c>
      <c r="U4693">
        <v>0</v>
      </c>
      <c r="V4693">
        <v>0</v>
      </c>
      <c r="W4693">
        <v>0</v>
      </c>
      <c r="X4693">
        <v>150.96830170606864</v>
      </c>
      <c r="Y4693">
        <v>0</v>
      </c>
      <c r="Z4693">
        <v>107.18082980459563</v>
      </c>
      <c r="AA4693">
        <v>9.5676653973137622</v>
      </c>
      <c r="AB4693">
        <v>72.54374176522542</v>
      </c>
      <c r="AC4693">
        <v>0</v>
      </c>
      <c r="AD4693">
        <v>0</v>
      </c>
      <c r="AE4693">
        <v>340.26053867320348</v>
      </c>
    </row>
    <row r="4694" spans="1:31" x14ac:dyDescent="0.3">
      <c r="A4694">
        <v>2584769</v>
      </c>
      <c r="B4694">
        <v>1</v>
      </c>
      <c r="C4694" t="s">
        <v>80</v>
      </c>
      <c r="D4694" t="s">
        <v>98</v>
      </c>
      <c r="E4694" t="s">
        <v>166</v>
      </c>
      <c r="F4694" t="s">
        <v>13367</v>
      </c>
      <c r="G4694" t="s">
        <v>168</v>
      </c>
      <c r="H4694" t="s">
        <v>157</v>
      </c>
      <c r="I4694" t="s">
        <v>136</v>
      </c>
      <c r="J4694" t="s">
        <v>137</v>
      </c>
      <c r="K4694" t="s">
        <v>138</v>
      </c>
      <c r="L4694" t="s">
        <v>13368</v>
      </c>
      <c r="M4694" t="s">
        <v>13369</v>
      </c>
      <c r="N4694">
        <v>1.983055555</v>
      </c>
      <c r="O4694">
        <v>0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0.99496922035815505</v>
      </c>
      <c r="AA4694">
        <v>0</v>
      </c>
      <c r="AB4694">
        <v>0</v>
      </c>
      <c r="AC4694">
        <v>0</v>
      </c>
      <c r="AD4694">
        <v>0</v>
      </c>
      <c r="AE4694">
        <v>0.99496922035815505</v>
      </c>
    </row>
    <row r="4695" spans="1:31" x14ac:dyDescent="0.3">
      <c r="A4695">
        <v>2584746</v>
      </c>
      <c r="B4695">
        <v>1</v>
      </c>
      <c r="C4695" t="s">
        <v>81</v>
      </c>
      <c r="D4695" t="s">
        <v>113</v>
      </c>
      <c r="E4695" t="s">
        <v>141</v>
      </c>
      <c r="F4695" t="s">
        <v>13370</v>
      </c>
      <c r="G4695" t="s">
        <v>134</v>
      </c>
      <c r="H4695" t="s">
        <v>135</v>
      </c>
      <c r="I4695" t="s">
        <v>136</v>
      </c>
      <c r="J4695" t="s">
        <v>137</v>
      </c>
      <c r="K4695" t="s">
        <v>138</v>
      </c>
      <c r="L4695" t="s">
        <v>13371</v>
      </c>
      <c r="M4695" t="s">
        <v>13372</v>
      </c>
      <c r="N4695">
        <v>0.67583333300000004</v>
      </c>
      <c r="O4695">
        <v>0</v>
      </c>
      <c r="P4695">
        <v>421</v>
      </c>
      <c r="Q4695">
        <v>0</v>
      </c>
      <c r="R4695">
        <v>3</v>
      </c>
      <c r="S4695">
        <v>0</v>
      </c>
      <c r="T4695">
        <v>11</v>
      </c>
      <c r="U4695">
        <v>0</v>
      </c>
      <c r="V4695">
        <v>0</v>
      </c>
      <c r="W4695">
        <v>0</v>
      </c>
      <c r="X4695">
        <v>49.468810443823216</v>
      </c>
      <c r="Y4695">
        <v>0</v>
      </c>
      <c r="Z4695">
        <v>0.98768130529156251</v>
      </c>
      <c r="AA4695">
        <v>0</v>
      </c>
      <c r="AB4695">
        <v>4.7484157080602749</v>
      </c>
      <c r="AC4695">
        <v>0</v>
      </c>
      <c r="AD4695">
        <v>0</v>
      </c>
      <c r="AE4695">
        <v>55.204907457175054</v>
      </c>
    </row>
    <row r="4696" spans="1:31" x14ac:dyDescent="0.3">
      <c r="A4696">
        <v>2584577</v>
      </c>
      <c r="B4696">
        <v>1</v>
      </c>
      <c r="C4696" t="s">
        <v>80</v>
      </c>
      <c r="D4696" t="s">
        <v>94</v>
      </c>
      <c r="E4696" t="s">
        <v>155</v>
      </c>
      <c r="F4696" t="s">
        <v>13373</v>
      </c>
      <c r="G4696" t="s">
        <v>202</v>
      </c>
      <c r="H4696" t="s">
        <v>157</v>
      </c>
      <c r="I4696" t="s">
        <v>136</v>
      </c>
      <c r="J4696" t="s">
        <v>137</v>
      </c>
      <c r="K4696" t="s">
        <v>138</v>
      </c>
      <c r="L4696" t="s">
        <v>13374</v>
      </c>
      <c r="M4696" t="s">
        <v>13375</v>
      </c>
      <c r="N4696">
        <v>0.56416666599999998</v>
      </c>
      <c r="O4696">
        <v>0</v>
      </c>
      <c r="P4696">
        <v>313</v>
      </c>
      <c r="Q4696">
        <v>0</v>
      </c>
      <c r="R4696">
        <v>0</v>
      </c>
      <c r="S4696">
        <v>0</v>
      </c>
      <c r="T4696">
        <v>28</v>
      </c>
      <c r="U4696">
        <v>0</v>
      </c>
      <c r="V4696">
        <v>0</v>
      </c>
      <c r="W4696">
        <v>0</v>
      </c>
      <c r="X4696">
        <v>31.629615495674514</v>
      </c>
      <c r="Y4696">
        <v>0</v>
      </c>
      <c r="Z4696">
        <v>0</v>
      </c>
      <c r="AA4696">
        <v>0</v>
      </c>
      <c r="AB4696">
        <v>18.974999444231194</v>
      </c>
      <c r="AC4696">
        <v>0</v>
      </c>
      <c r="AD4696">
        <v>0</v>
      </c>
      <c r="AE4696">
        <v>50.604614939905709</v>
      </c>
    </row>
    <row r="4697" spans="1:31" x14ac:dyDescent="0.3">
      <c r="A4697">
        <v>2584013</v>
      </c>
      <c r="B4697">
        <v>1</v>
      </c>
      <c r="C4697" t="s">
        <v>80</v>
      </c>
      <c r="D4697" t="s">
        <v>101</v>
      </c>
      <c r="E4697" t="s">
        <v>171</v>
      </c>
      <c r="F4697" t="s">
        <v>13376</v>
      </c>
      <c r="G4697" t="s">
        <v>202</v>
      </c>
      <c r="H4697" t="s">
        <v>157</v>
      </c>
      <c r="I4697" t="s">
        <v>136</v>
      </c>
      <c r="J4697" t="s">
        <v>137</v>
      </c>
      <c r="K4697" t="s">
        <v>138</v>
      </c>
      <c r="L4697" t="s">
        <v>13377</v>
      </c>
      <c r="M4697" t="s">
        <v>13378</v>
      </c>
      <c r="N4697">
        <v>0.70694444400000001</v>
      </c>
      <c r="O4697">
        <v>0</v>
      </c>
      <c r="P4697">
        <v>97</v>
      </c>
      <c r="Q4697">
        <v>0</v>
      </c>
      <c r="R4697">
        <v>0</v>
      </c>
      <c r="S4697">
        <v>0</v>
      </c>
      <c r="T4697">
        <v>2</v>
      </c>
      <c r="U4697">
        <v>0</v>
      </c>
      <c r="V4697">
        <v>0</v>
      </c>
      <c r="W4697">
        <v>0</v>
      </c>
      <c r="X4697">
        <v>9.6024347653795896</v>
      </c>
      <c r="Y4697">
        <v>0</v>
      </c>
      <c r="Z4697">
        <v>0</v>
      </c>
      <c r="AA4697">
        <v>0</v>
      </c>
      <c r="AB4697">
        <v>9.0971226805775018E-2</v>
      </c>
      <c r="AC4697">
        <v>0</v>
      </c>
      <c r="AD4697">
        <v>0</v>
      </c>
      <c r="AE4697">
        <v>9.6934059921853652</v>
      </c>
    </row>
    <row r="4698" spans="1:31" x14ac:dyDescent="0.3">
      <c r="A4698">
        <v>2584411</v>
      </c>
      <c r="B4698">
        <v>1</v>
      </c>
      <c r="C4698" t="s">
        <v>80</v>
      </c>
      <c r="D4698" t="s">
        <v>98</v>
      </c>
      <c r="E4698" t="s">
        <v>141</v>
      </c>
      <c r="F4698" t="s">
        <v>534</v>
      </c>
      <c r="G4698" t="s">
        <v>318</v>
      </c>
      <c r="H4698" t="s">
        <v>135</v>
      </c>
      <c r="I4698" t="s">
        <v>136</v>
      </c>
      <c r="J4698" t="s">
        <v>137</v>
      </c>
      <c r="K4698" t="s">
        <v>138</v>
      </c>
      <c r="L4698" t="s">
        <v>13379</v>
      </c>
      <c r="M4698" t="s">
        <v>13380</v>
      </c>
      <c r="N4698">
        <v>1.8166666659999999</v>
      </c>
      <c r="O4698">
        <v>0</v>
      </c>
      <c r="P4698">
        <v>0</v>
      </c>
      <c r="Q4698">
        <v>9</v>
      </c>
      <c r="R4698">
        <v>79</v>
      </c>
      <c r="S4698">
        <v>4</v>
      </c>
      <c r="T4698">
        <v>23</v>
      </c>
      <c r="U4698">
        <v>1</v>
      </c>
      <c r="V4698">
        <v>0</v>
      </c>
      <c r="W4698">
        <v>0</v>
      </c>
      <c r="X4698">
        <v>0</v>
      </c>
      <c r="Y4698">
        <v>139.92920321311209</v>
      </c>
      <c r="Z4698">
        <v>607.62756293485961</v>
      </c>
      <c r="AA4698">
        <v>50.121458543758116</v>
      </c>
      <c r="AB4698">
        <v>157.72341872382285</v>
      </c>
      <c r="AC4698">
        <v>141.66113433056432</v>
      </c>
      <c r="AD4698">
        <v>0</v>
      </c>
      <c r="AE4698">
        <v>1097.062777746117</v>
      </c>
    </row>
    <row r="4699" spans="1:31" x14ac:dyDescent="0.3">
      <c r="A4699">
        <v>2584534</v>
      </c>
      <c r="B4699">
        <v>1</v>
      </c>
      <c r="C4699" t="s">
        <v>80</v>
      </c>
      <c r="D4699" t="s">
        <v>85</v>
      </c>
      <c r="E4699" t="s">
        <v>166</v>
      </c>
      <c r="F4699" t="s">
        <v>12258</v>
      </c>
      <c r="G4699" t="s">
        <v>181</v>
      </c>
      <c r="H4699" t="s">
        <v>157</v>
      </c>
      <c r="I4699" t="s">
        <v>136</v>
      </c>
      <c r="J4699" t="s">
        <v>137</v>
      </c>
      <c r="K4699" t="s">
        <v>138</v>
      </c>
      <c r="L4699" t="s">
        <v>13381</v>
      </c>
      <c r="M4699" t="s">
        <v>13382</v>
      </c>
      <c r="N4699">
        <v>2.6888888880000001</v>
      </c>
      <c r="O4699">
        <v>0</v>
      </c>
      <c r="P4699">
        <v>5</v>
      </c>
      <c r="Q4699">
        <v>0</v>
      </c>
      <c r="R4699">
        <v>0</v>
      </c>
      <c r="S4699">
        <v>0</v>
      </c>
      <c r="T4699">
        <v>1</v>
      </c>
      <c r="U4699">
        <v>0</v>
      </c>
      <c r="V4699">
        <v>0</v>
      </c>
      <c r="W4699">
        <v>0</v>
      </c>
      <c r="X4699">
        <v>3.2859066235260754</v>
      </c>
      <c r="Y4699">
        <v>0</v>
      </c>
      <c r="Z4699">
        <v>0</v>
      </c>
      <c r="AA4699">
        <v>0</v>
      </c>
      <c r="AB4699">
        <v>5.0559780652930007E-2</v>
      </c>
      <c r="AC4699">
        <v>0</v>
      </c>
      <c r="AD4699">
        <v>0</v>
      </c>
      <c r="AE4699">
        <v>3.3364664041790055</v>
      </c>
    </row>
    <row r="4700" spans="1:31" x14ac:dyDescent="0.3">
      <c r="A4700">
        <v>2584099</v>
      </c>
      <c r="B4700">
        <v>1</v>
      </c>
      <c r="C4700" t="s">
        <v>81</v>
      </c>
      <c r="D4700" t="s">
        <v>118</v>
      </c>
      <c r="E4700" t="s">
        <v>147</v>
      </c>
      <c r="F4700" t="s">
        <v>6512</v>
      </c>
      <c r="G4700" t="s">
        <v>134</v>
      </c>
      <c r="H4700" t="s">
        <v>135</v>
      </c>
      <c r="I4700" t="s">
        <v>136</v>
      </c>
      <c r="J4700" t="s">
        <v>137</v>
      </c>
      <c r="K4700" t="s">
        <v>138</v>
      </c>
      <c r="L4700" t="s">
        <v>13383</v>
      </c>
      <c r="M4700" t="s">
        <v>13384</v>
      </c>
      <c r="N4700">
        <v>0.90638888799999995</v>
      </c>
      <c r="O4700">
        <v>0</v>
      </c>
      <c r="P4700">
        <v>0</v>
      </c>
      <c r="Q4700">
        <v>18</v>
      </c>
      <c r="R4700">
        <v>8</v>
      </c>
      <c r="S4700">
        <v>14</v>
      </c>
      <c r="T4700">
        <v>0</v>
      </c>
      <c r="U4700">
        <v>10</v>
      </c>
      <c r="V4700">
        <v>0</v>
      </c>
      <c r="W4700">
        <v>0</v>
      </c>
      <c r="X4700">
        <v>0</v>
      </c>
      <c r="Y4700">
        <v>61.69659991897997</v>
      </c>
      <c r="Z4700">
        <v>11.508236813123812</v>
      </c>
      <c r="AA4700">
        <v>208.26315687237465</v>
      </c>
      <c r="AB4700">
        <v>0</v>
      </c>
      <c r="AC4700">
        <v>2214.5442081874094</v>
      </c>
      <c r="AD4700">
        <v>0</v>
      </c>
      <c r="AE4700">
        <v>2496.0122017918879</v>
      </c>
    </row>
    <row r="4701" spans="1:31" x14ac:dyDescent="0.3">
      <c r="A4701">
        <v>2584205</v>
      </c>
      <c r="B4701">
        <v>1</v>
      </c>
      <c r="C4701" t="s">
        <v>81</v>
      </c>
      <c r="D4701" t="s">
        <v>127</v>
      </c>
      <c r="E4701" t="s">
        <v>184</v>
      </c>
      <c r="F4701" t="s">
        <v>13385</v>
      </c>
      <c r="G4701" t="s">
        <v>149</v>
      </c>
      <c r="H4701" t="s">
        <v>135</v>
      </c>
      <c r="I4701" t="s">
        <v>136</v>
      </c>
      <c r="J4701" t="s">
        <v>137</v>
      </c>
      <c r="K4701" t="s">
        <v>138</v>
      </c>
      <c r="L4701" t="s">
        <v>13386</v>
      </c>
      <c r="M4701" t="s">
        <v>13387</v>
      </c>
      <c r="N4701">
        <v>5.8244444440000001</v>
      </c>
      <c r="O4701">
        <v>2</v>
      </c>
      <c r="P4701">
        <v>0</v>
      </c>
      <c r="Q4701">
        <v>40</v>
      </c>
      <c r="R4701">
        <v>0</v>
      </c>
      <c r="S4701">
        <v>5</v>
      </c>
      <c r="T4701">
        <v>0</v>
      </c>
      <c r="U4701">
        <v>1</v>
      </c>
      <c r="V4701">
        <v>0</v>
      </c>
      <c r="W4701">
        <v>3.401766510593879</v>
      </c>
      <c r="X4701">
        <v>0</v>
      </c>
      <c r="Y4701">
        <v>313.61746342951324</v>
      </c>
      <c r="Z4701">
        <v>0</v>
      </c>
      <c r="AA4701">
        <v>25.892890314967346</v>
      </c>
      <c r="AB4701">
        <v>0</v>
      </c>
      <c r="AC4701">
        <v>292.71056717461107</v>
      </c>
      <c r="AD4701">
        <v>0</v>
      </c>
      <c r="AE4701">
        <v>635.62268742968558</v>
      </c>
    </row>
    <row r="4702" spans="1:31" x14ac:dyDescent="0.3">
      <c r="A4702">
        <v>2584491</v>
      </c>
      <c r="B4702">
        <v>1</v>
      </c>
      <c r="C4702" t="s">
        <v>81</v>
      </c>
      <c r="D4702" t="s">
        <v>113</v>
      </c>
      <c r="E4702" t="s">
        <v>166</v>
      </c>
      <c r="F4702" t="s">
        <v>13388</v>
      </c>
      <c r="G4702" t="s">
        <v>311</v>
      </c>
      <c r="H4702" t="s">
        <v>157</v>
      </c>
      <c r="I4702" t="s">
        <v>136</v>
      </c>
      <c r="J4702" t="s">
        <v>3</v>
      </c>
      <c r="K4702" t="s">
        <v>138</v>
      </c>
      <c r="L4702" t="s">
        <v>13389</v>
      </c>
      <c r="M4702" t="s">
        <v>13390</v>
      </c>
      <c r="N4702">
        <v>1.616944444</v>
      </c>
      <c r="O4702">
        <v>0</v>
      </c>
      <c r="P4702">
        <v>13</v>
      </c>
      <c r="Q4702">
        <v>0</v>
      </c>
      <c r="R4702">
        <v>0</v>
      </c>
      <c r="S4702">
        <v>0</v>
      </c>
      <c r="T4702">
        <v>2</v>
      </c>
      <c r="U4702">
        <v>0</v>
      </c>
      <c r="V4702">
        <v>0</v>
      </c>
      <c r="W4702">
        <v>0</v>
      </c>
      <c r="X4702">
        <v>3.8234766252644365</v>
      </c>
      <c r="Y4702">
        <v>0</v>
      </c>
      <c r="Z4702">
        <v>0</v>
      </c>
      <c r="AA4702">
        <v>0</v>
      </c>
      <c r="AB4702">
        <v>0.22024702772296001</v>
      </c>
      <c r="AC4702">
        <v>0</v>
      </c>
      <c r="AD4702">
        <v>0</v>
      </c>
      <c r="AE4702">
        <v>4.0437236529873966</v>
      </c>
    </row>
    <row r="4703" spans="1:31" x14ac:dyDescent="0.3">
      <c r="A4703">
        <v>2584056</v>
      </c>
      <c r="B4703">
        <v>1</v>
      </c>
      <c r="C4703" t="s">
        <v>80</v>
      </c>
      <c r="D4703" t="s">
        <v>93</v>
      </c>
      <c r="E4703" t="s">
        <v>184</v>
      </c>
      <c r="F4703" t="s">
        <v>13391</v>
      </c>
      <c r="G4703" t="s">
        <v>134</v>
      </c>
      <c r="H4703" t="s">
        <v>135</v>
      </c>
      <c r="I4703" t="s">
        <v>136</v>
      </c>
      <c r="J4703" t="s">
        <v>137</v>
      </c>
      <c r="K4703" t="s">
        <v>138</v>
      </c>
      <c r="L4703" t="s">
        <v>13392</v>
      </c>
      <c r="M4703" t="s">
        <v>13393</v>
      </c>
      <c r="N4703">
        <v>1.499166666</v>
      </c>
      <c r="O4703">
        <v>0</v>
      </c>
      <c r="P4703">
        <v>159</v>
      </c>
      <c r="Q4703">
        <v>0</v>
      </c>
      <c r="R4703">
        <v>59</v>
      </c>
      <c r="S4703">
        <v>1</v>
      </c>
      <c r="T4703">
        <v>101</v>
      </c>
      <c r="U4703">
        <v>0</v>
      </c>
      <c r="V4703">
        <v>0</v>
      </c>
      <c r="W4703">
        <v>0</v>
      </c>
      <c r="X4703">
        <v>45.848109845973255</v>
      </c>
      <c r="Y4703">
        <v>0</v>
      </c>
      <c r="Z4703">
        <v>71.959059338435566</v>
      </c>
      <c r="AA4703">
        <v>8.8032219102961253</v>
      </c>
      <c r="AB4703">
        <v>71.150587126978138</v>
      </c>
      <c r="AC4703">
        <v>0</v>
      </c>
      <c r="AD4703">
        <v>0</v>
      </c>
      <c r="AE4703">
        <v>197.7609782216831</v>
      </c>
    </row>
    <row r="4704" spans="1:31" x14ac:dyDescent="0.3">
      <c r="A4704">
        <v>2584889</v>
      </c>
      <c r="B4704">
        <v>1</v>
      </c>
      <c r="C4704" t="s">
        <v>80</v>
      </c>
      <c r="D4704" t="s">
        <v>96</v>
      </c>
      <c r="E4704" t="s">
        <v>175</v>
      </c>
      <c r="F4704" t="s">
        <v>13394</v>
      </c>
      <c r="G4704" t="s">
        <v>213</v>
      </c>
      <c r="H4704" t="s">
        <v>157</v>
      </c>
      <c r="I4704" t="s">
        <v>136</v>
      </c>
      <c r="J4704" t="s">
        <v>137</v>
      </c>
      <c r="K4704" t="s">
        <v>138</v>
      </c>
      <c r="L4704" t="s">
        <v>13395</v>
      </c>
      <c r="M4704" t="s">
        <v>13396</v>
      </c>
      <c r="N4704">
        <v>1.6319444439999999</v>
      </c>
      <c r="O4704">
        <v>0</v>
      </c>
      <c r="P4704">
        <v>102</v>
      </c>
      <c r="Q4704">
        <v>0</v>
      </c>
      <c r="R4704">
        <v>0</v>
      </c>
      <c r="S4704">
        <v>0</v>
      </c>
      <c r="T4704">
        <v>23</v>
      </c>
      <c r="U4704">
        <v>0</v>
      </c>
      <c r="V4704">
        <v>0</v>
      </c>
      <c r="W4704">
        <v>0</v>
      </c>
      <c r="X4704">
        <v>36.648177887835239</v>
      </c>
      <c r="Y4704">
        <v>0</v>
      </c>
      <c r="Z4704">
        <v>0</v>
      </c>
      <c r="AA4704">
        <v>0</v>
      </c>
      <c r="AB4704">
        <v>53.535414858874972</v>
      </c>
      <c r="AC4704">
        <v>0</v>
      </c>
      <c r="AD4704">
        <v>0</v>
      </c>
      <c r="AE4704">
        <v>90.183592746710218</v>
      </c>
    </row>
    <row r="4705" spans="1:31" x14ac:dyDescent="0.3">
      <c r="A4705">
        <v>2584640</v>
      </c>
      <c r="B4705">
        <v>1</v>
      </c>
      <c r="C4705" t="s">
        <v>80</v>
      </c>
      <c r="D4705" t="s">
        <v>83</v>
      </c>
      <c r="E4705" t="s">
        <v>132</v>
      </c>
      <c r="F4705" t="s">
        <v>13397</v>
      </c>
      <c r="G4705" t="s">
        <v>134</v>
      </c>
      <c r="H4705" t="s">
        <v>135</v>
      </c>
      <c r="I4705" t="s">
        <v>136</v>
      </c>
      <c r="J4705" t="s">
        <v>137</v>
      </c>
      <c r="K4705" t="s">
        <v>138</v>
      </c>
      <c r="L4705" t="s">
        <v>13398</v>
      </c>
      <c r="M4705" t="s">
        <v>13399</v>
      </c>
      <c r="N4705">
        <v>0.30833333299999999</v>
      </c>
      <c r="O4705">
        <v>0</v>
      </c>
      <c r="P4705">
        <v>9914</v>
      </c>
      <c r="Q4705">
        <v>0</v>
      </c>
      <c r="R4705">
        <v>2</v>
      </c>
      <c r="S4705">
        <v>1</v>
      </c>
      <c r="T4705">
        <v>795</v>
      </c>
      <c r="U4705">
        <v>0</v>
      </c>
      <c r="V4705">
        <v>1</v>
      </c>
      <c r="W4705">
        <v>0</v>
      </c>
      <c r="X4705">
        <v>676.54048203345724</v>
      </c>
      <c r="Y4705">
        <v>0</v>
      </c>
      <c r="Z4705">
        <v>4.4830257948400003E-2</v>
      </c>
      <c r="AA4705">
        <v>8.0322512541626256</v>
      </c>
      <c r="AB4705">
        <v>337.24725150070378</v>
      </c>
      <c r="AC4705">
        <v>0</v>
      </c>
      <c r="AD4705">
        <v>0</v>
      </c>
      <c r="AE4705">
        <v>1021.864815046272</v>
      </c>
    </row>
    <row r="4706" spans="1:31" x14ac:dyDescent="0.3">
      <c r="A4706">
        <v>2584308</v>
      </c>
      <c r="B4706">
        <v>1</v>
      </c>
      <c r="C4706" t="s">
        <v>80</v>
      </c>
      <c r="D4706" t="s">
        <v>106</v>
      </c>
      <c r="E4706" t="s">
        <v>147</v>
      </c>
      <c r="F4706" t="s">
        <v>6144</v>
      </c>
      <c r="G4706" t="s">
        <v>134</v>
      </c>
      <c r="H4706" t="s">
        <v>135</v>
      </c>
      <c r="I4706" t="s">
        <v>136</v>
      </c>
      <c r="J4706" t="s">
        <v>137</v>
      </c>
      <c r="K4706" t="s">
        <v>138</v>
      </c>
      <c r="L4706" t="s">
        <v>13400</v>
      </c>
      <c r="M4706" t="s">
        <v>13401</v>
      </c>
      <c r="N4706">
        <v>0.445833333</v>
      </c>
      <c r="O4706">
        <v>0</v>
      </c>
      <c r="P4706">
        <v>685</v>
      </c>
      <c r="Q4706">
        <v>2</v>
      </c>
      <c r="R4706">
        <v>33</v>
      </c>
      <c r="S4706">
        <v>3</v>
      </c>
      <c r="T4706">
        <v>85</v>
      </c>
      <c r="U4706">
        <v>0</v>
      </c>
      <c r="V4706">
        <v>0</v>
      </c>
      <c r="W4706">
        <v>0</v>
      </c>
      <c r="X4706">
        <v>38.644706002504982</v>
      </c>
      <c r="Y4706">
        <v>3.2283442069854624</v>
      </c>
      <c r="Z4706">
        <v>11.390072589956524</v>
      </c>
      <c r="AA4706">
        <v>8.7694454080982673</v>
      </c>
      <c r="AB4706">
        <v>35.036245146581727</v>
      </c>
      <c r="AC4706">
        <v>0</v>
      </c>
      <c r="AD4706">
        <v>0</v>
      </c>
      <c r="AE4706">
        <v>97.068813354126974</v>
      </c>
    </row>
    <row r="4707" spans="1:31" x14ac:dyDescent="0.3">
      <c r="A4707">
        <v>2584331</v>
      </c>
      <c r="B4707">
        <v>1</v>
      </c>
      <c r="C4707" t="s">
        <v>80</v>
      </c>
      <c r="D4707" t="s">
        <v>101</v>
      </c>
      <c r="E4707" t="s">
        <v>184</v>
      </c>
      <c r="F4707" t="s">
        <v>13402</v>
      </c>
      <c r="G4707" t="s">
        <v>301</v>
      </c>
      <c r="H4707" t="s">
        <v>135</v>
      </c>
      <c r="I4707" t="s">
        <v>136</v>
      </c>
      <c r="J4707" t="s">
        <v>137</v>
      </c>
      <c r="K4707" t="s">
        <v>144</v>
      </c>
      <c r="L4707" t="s">
        <v>13403</v>
      </c>
      <c r="M4707" t="s">
        <v>13404</v>
      </c>
      <c r="N4707">
        <v>8.8438888880000004</v>
      </c>
      <c r="O4707">
        <v>0</v>
      </c>
      <c r="P4707">
        <v>141</v>
      </c>
      <c r="Q4707">
        <v>0</v>
      </c>
      <c r="R4707">
        <v>0</v>
      </c>
      <c r="S4707">
        <v>0</v>
      </c>
      <c r="T4707">
        <v>7</v>
      </c>
      <c r="U4707">
        <v>0</v>
      </c>
      <c r="V4707">
        <v>0</v>
      </c>
      <c r="W4707">
        <v>0</v>
      </c>
      <c r="X4707">
        <v>208.16356784532107</v>
      </c>
      <c r="Y4707">
        <v>0</v>
      </c>
      <c r="Z4707">
        <v>0</v>
      </c>
      <c r="AA4707">
        <v>0</v>
      </c>
      <c r="AB4707">
        <v>55.374471822260695</v>
      </c>
      <c r="AC4707">
        <v>0</v>
      </c>
      <c r="AD4707">
        <v>0</v>
      </c>
      <c r="AE4707">
        <v>263.53803966758176</v>
      </c>
    </row>
    <row r="4708" spans="1:31" x14ac:dyDescent="0.3">
      <c r="A4708">
        <v>2584185</v>
      </c>
      <c r="B4708">
        <v>1</v>
      </c>
      <c r="C4708" t="s">
        <v>80</v>
      </c>
      <c r="D4708" t="s">
        <v>103</v>
      </c>
      <c r="E4708" t="s">
        <v>147</v>
      </c>
      <c r="F4708" t="s">
        <v>13405</v>
      </c>
      <c r="G4708" t="s">
        <v>301</v>
      </c>
      <c r="H4708" t="s">
        <v>135</v>
      </c>
      <c r="I4708" t="s">
        <v>136</v>
      </c>
      <c r="J4708" t="s">
        <v>137</v>
      </c>
      <c r="K4708" t="s">
        <v>144</v>
      </c>
      <c r="L4708" t="s">
        <v>13406</v>
      </c>
      <c r="M4708" t="s">
        <v>13407</v>
      </c>
      <c r="N4708">
        <v>8.3905555550000006</v>
      </c>
      <c r="O4708">
        <v>1</v>
      </c>
      <c r="P4708">
        <v>574</v>
      </c>
      <c r="Q4708">
        <v>13</v>
      </c>
      <c r="R4708">
        <v>42</v>
      </c>
      <c r="S4708">
        <v>31</v>
      </c>
      <c r="T4708">
        <v>147</v>
      </c>
      <c r="U4708">
        <v>13</v>
      </c>
      <c r="V4708">
        <v>0</v>
      </c>
      <c r="W4708">
        <v>1.7350719405199999</v>
      </c>
      <c r="X4708">
        <v>980.62930944514108</v>
      </c>
      <c r="Y4708">
        <v>1766.3940074304323</v>
      </c>
      <c r="Z4708">
        <v>180.43164723716356</v>
      </c>
      <c r="AA4708">
        <v>573.1408356071197</v>
      </c>
      <c r="AB4708">
        <v>1080.1731223846657</v>
      </c>
      <c r="AC4708">
        <v>21204.991712751165</v>
      </c>
      <c r="AD4708">
        <v>0</v>
      </c>
      <c r="AE4708">
        <v>25787.49570679621</v>
      </c>
    </row>
    <row r="4709" spans="1:31" x14ac:dyDescent="0.3">
      <c r="A4709">
        <v>2584849</v>
      </c>
      <c r="B4709">
        <v>1</v>
      </c>
      <c r="C4709" t="s">
        <v>81</v>
      </c>
      <c r="D4709" t="s">
        <v>113</v>
      </c>
      <c r="E4709" t="s">
        <v>184</v>
      </c>
      <c r="F4709" t="s">
        <v>13408</v>
      </c>
      <c r="G4709" t="s">
        <v>149</v>
      </c>
      <c r="H4709" t="s">
        <v>135</v>
      </c>
      <c r="I4709" t="s">
        <v>136</v>
      </c>
      <c r="J4709" t="s">
        <v>137</v>
      </c>
      <c r="K4709" t="s">
        <v>138</v>
      </c>
      <c r="L4709" t="s">
        <v>13409</v>
      </c>
      <c r="M4709" t="s">
        <v>13410</v>
      </c>
      <c r="N4709">
        <v>2.1291666660000002</v>
      </c>
      <c r="O4709">
        <v>0</v>
      </c>
      <c r="P4709">
        <v>48</v>
      </c>
      <c r="Q4709">
        <v>0</v>
      </c>
      <c r="R4709">
        <v>9</v>
      </c>
      <c r="S4709">
        <v>0</v>
      </c>
      <c r="T4709">
        <v>3</v>
      </c>
      <c r="U4709">
        <v>0</v>
      </c>
      <c r="V4709">
        <v>0</v>
      </c>
      <c r="W4709">
        <v>0</v>
      </c>
      <c r="X4709">
        <v>16.313595492572652</v>
      </c>
      <c r="Y4709">
        <v>0</v>
      </c>
      <c r="Z4709">
        <v>16.547634183834134</v>
      </c>
      <c r="AA4709">
        <v>0</v>
      </c>
      <c r="AB4709">
        <v>5.4881859358221154</v>
      </c>
      <c r="AC4709">
        <v>0</v>
      </c>
      <c r="AD4709">
        <v>0</v>
      </c>
      <c r="AE4709">
        <v>38.349415612228903</v>
      </c>
    </row>
    <row r="4710" spans="1:31" x14ac:dyDescent="0.3">
      <c r="A4710">
        <v>2584162</v>
      </c>
      <c r="B4710">
        <v>1</v>
      </c>
      <c r="C4710" t="s">
        <v>80</v>
      </c>
      <c r="D4710" t="s">
        <v>87</v>
      </c>
      <c r="E4710" t="s">
        <v>155</v>
      </c>
      <c r="F4710" t="s">
        <v>13411</v>
      </c>
      <c r="G4710" t="s">
        <v>301</v>
      </c>
      <c r="H4710" t="s">
        <v>157</v>
      </c>
      <c r="I4710" t="s">
        <v>136</v>
      </c>
      <c r="J4710" t="s">
        <v>137</v>
      </c>
      <c r="K4710" t="s">
        <v>144</v>
      </c>
      <c r="L4710" t="s">
        <v>13412</v>
      </c>
      <c r="M4710" t="s">
        <v>13413</v>
      </c>
      <c r="N4710">
        <v>4.3858333329999999</v>
      </c>
      <c r="O4710">
        <v>0</v>
      </c>
      <c r="P4710">
        <v>4</v>
      </c>
      <c r="Q4710">
        <v>0</v>
      </c>
      <c r="R4710">
        <v>0</v>
      </c>
      <c r="S4710">
        <v>0</v>
      </c>
      <c r="T4710">
        <v>3</v>
      </c>
      <c r="U4710">
        <v>0</v>
      </c>
      <c r="V4710">
        <v>2</v>
      </c>
      <c r="W4710">
        <v>0</v>
      </c>
      <c r="X4710">
        <v>2.5049494454672914</v>
      </c>
      <c r="Y4710">
        <v>0</v>
      </c>
      <c r="Z4710">
        <v>0</v>
      </c>
      <c r="AA4710">
        <v>0</v>
      </c>
      <c r="AB4710">
        <v>16.288264940916271</v>
      </c>
      <c r="AC4710">
        <v>0</v>
      </c>
      <c r="AD4710">
        <v>344.48690378893696</v>
      </c>
      <c r="AE4710">
        <v>363.28011817532052</v>
      </c>
    </row>
    <row r="4711" spans="1:31" x14ac:dyDescent="0.3">
      <c r="A4711">
        <v>2584803</v>
      </c>
      <c r="B4711">
        <v>1</v>
      </c>
      <c r="C4711" t="s">
        <v>80</v>
      </c>
      <c r="D4711" t="s">
        <v>100</v>
      </c>
      <c r="E4711" t="s">
        <v>147</v>
      </c>
      <c r="F4711" t="s">
        <v>11179</v>
      </c>
      <c r="G4711" t="s">
        <v>134</v>
      </c>
      <c r="H4711" t="s">
        <v>135</v>
      </c>
      <c r="I4711" t="s">
        <v>136</v>
      </c>
      <c r="J4711" t="s">
        <v>137</v>
      </c>
      <c r="K4711" t="s">
        <v>138</v>
      </c>
      <c r="L4711" t="s">
        <v>13414</v>
      </c>
      <c r="M4711" t="s">
        <v>13415</v>
      </c>
      <c r="N4711">
        <v>3.119722222</v>
      </c>
      <c r="O4711">
        <v>0</v>
      </c>
      <c r="P4711">
        <v>2</v>
      </c>
      <c r="Q4711">
        <v>16</v>
      </c>
      <c r="R4711">
        <v>72</v>
      </c>
      <c r="S4711">
        <v>1</v>
      </c>
      <c r="T4711">
        <v>6</v>
      </c>
      <c r="U4711">
        <v>0</v>
      </c>
      <c r="V4711">
        <v>0</v>
      </c>
      <c r="W4711">
        <v>0</v>
      </c>
      <c r="X4711">
        <v>1.4120040009599999</v>
      </c>
      <c r="Y4711">
        <v>397.27597611465245</v>
      </c>
      <c r="Z4711">
        <v>748.61732405558439</v>
      </c>
      <c r="AA4711">
        <v>0.36069184722100001</v>
      </c>
      <c r="AB4711">
        <v>22.906105690736183</v>
      </c>
      <c r="AC4711">
        <v>0</v>
      </c>
      <c r="AD4711">
        <v>0</v>
      </c>
      <c r="AE4711">
        <v>1170.5721017091541</v>
      </c>
    </row>
    <row r="4712" spans="1:31" x14ac:dyDescent="0.3">
      <c r="A4712">
        <v>2584680</v>
      </c>
      <c r="B4712">
        <v>1</v>
      </c>
      <c r="C4712" t="s">
        <v>81</v>
      </c>
      <c r="D4712" t="s">
        <v>119</v>
      </c>
      <c r="E4712" t="s">
        <v>171</v>
      </c>
      <c r="F4712" t="s">
        <v>13416</v>
      </c>
      <c r="G4712" t="s">
        <v>202</v>
      </c>
      <c r="H4712" t="s">
        <v>157</v>
      </c>
      <c r="I4712" t="s">
        <v>136</v>
      </c>
      <c r="J4712" t="s">
        <v>137</v>
      </c>
      <c r="K4712" t="s">
        <v>138</v>
      </c>
      <c r="L4712" t="s">
        <v>13417</v>
      </c>
      <c r="M4712" t="s">
        <v>13418</v>
      </c>
      <c r="N4712">
        <v>0.88194444400000005</v>
      </c>
      <c r="O4712">
        <v>0</v>
      </c>
      <c r="P4712">
        <v>32</v>
      </c>
      <c r="Q4712">
        <v>0</v>
      </c>
      <c r="R4712">
        <v>2</v>
      </c>
      <c r="S4712">
        <v>0</v>
      </c>
      <c r="T4712">
        <v>4</v>
      </c>
      <c r="U4712">
        <v>0</v>
      </c>
      <c r="V4712">
        <v>0</v>
      </c>
      <c r="W4712">
        <v>0</v>
      </c>
      <c r="X4712">
        <v>4.9818525226523249</v>
      </c>
      <c r="Y4712">
        <v>0</v>
      </c>
      <c r="Z4712">
        <v>1.3445442346795553</v>
      </c>
      <c r="AA4712">
        <v>0</v>
      </c>
      <c r="AB4712">
        <v>1.1331129181637067</v>
      </c>
      <c r="AC4712">
        <v>0</v>
      </c>
      <c r="AD4712">
        <v>0</v>
      </c>
      <c r="AE4712">
        <v>7.4595096754955863</v>
      </c>
    </row>
    <row r="4713" spans="1:31" x14ac:dyDescent="0.3">
      <c r="A4713">
        <v>2584431</v>
      </c>
      <c r="B4713">
        <v>1</v>
      </c>
      <c r="C4713" t="s">
        <v>80</v>
      </c>
      <c r="D4713" t="s">
        <v>94</v>
      </c>
      <c r="E4713" t="s">
        <v>155</v>
      </c>
      <c r="F4713" t="s">
        <v>13419</v>
      </c>
      <c r="G4713" t="s">
        <v>202</v>
      </c>
      <c r="H4713" t="s">
        <v>157</v>
      </c>
      <c r="I4713" t="s">
        <v>136</v>
      </c>
      <c r="J4713" t="s">
        <v>137</v>
      </c>
      <c r="K4713" t="s">
        <v>138</v>
      </c>
      <c r="L4713" t="s">
        <v>13420</v>
      </c>
      <c r="M4713" t="s">
        <v>13421</v>
      </c>
      <c r="N4713">
        <v>1.0227777769999999</v>
      </c>
      <c r="O4713">
        <v>0</v>
      </c>
      <c r="P4713">
        <v>207</v>
      </c>
      <c r="Q4713">
        <v>0</v>
      </c>
      <c r="R4713">
        <v>3</v>
      </c>
      <c r="S4713">
        <v>0</v>
      </c>
      <c r="T4713">
        <v>21</v>
      </c>
      <c r="U4713">
        <v>0</v>
      </c>
      <c r="V4713">
        <v>0</v>
      </c>
      <c r="W4713">
        <v>0</v>
      </c>
      <c r="X4713">
        <v>29.414914165747884</v>
      </c>
      <c r="Y4713">
        <v>0</v>
      </c>
      <c r="Z4713">
        <v>1.4855132888544433</v>
      </c>
      <c r="AA4713">
        <v>0</v>
      </c>
      <c r="AB4713">
        <v>11.720463252424388</v>
      </c>
      <c r="AC4713">
        <v>0</v>
      </c>
      <c r="AD4713">
        <v>0</v>
      </c>
      <c r="AE4713">
        <v>42.620890707026717</v>
      </c>
    </row>
    <row r="4714" spans="1:31" x14ac:dyDescent="0.3">
      <c r="A4714">
        <v>2584763</v>
      </c>
      <c r="B4714">
        <v>1</v>
      </c>
      <c r="C4714" t="s">
        <v>81</v>
      </c>
      <c r="D4714" t="s">
        <v>113</v>
      </c>
      <c r="E4714" t="s">
        <v>171</v>
      </c>
      <c r="F4714" t="s">
        <v>13422</v>
      </c>
      <c r="G4714" t="s">
        <v>190</v>
      </c>
      <c r="H4714" t="s">
        <v>157</v>
      </c>
      <c r="I4714" t="s">
        <v>136</v>
      </c>
      <c r="J4714" t="s">
        <v>137</v>
      </c>
      <c r="K4714" t="s">
        <v>138</v>
      </c>
      <c r="L4714" t="s">
        <v>13423</v>
      </c>
      <c r="M4714" t="s">
        <v>13424</v>
      </c>
      <c r="N4714">
        <v>3.1549999999999998</v>
      </c>
      <c r="O4714">
        <v>0</v>
      </c>
      <c r="P4714">
        <v>6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0.94105076462416237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0.94105076462416237</v>
      </c>
    </row>
    <row r="4715" spans="1:31" x14ac:dyDescent="0.3">
      <c r="A4715">
        <v>2584076</v>
      </c>
      <c r="B4715">
        <v>1</v>
      </c>
      <c r="C4715" t="s">
        <v>81</v>
      </c>
      <c r="D4715" t="s">
        <v>128</v>
      </c>
      <c r="E4715" t="s">
        <v>184</v>
      </c>
      <c r="F4715" t="s">
        <v>13425</v>
      </c>
      <c r="G4715" t="s">
        <v>149</v>
      </c>
      <c r="H4715" t="s">
        <v>135</v>
      </c>
      <c r="I4715" t="s">
        <v>136</v>
      </c>
      <c r="J4715" t="s">
        <v>137</v>
      </c>
      <c r="K4715" t="s">
        <v>138</v>
      </c>
      <c r="L4715" t="s">
        <v>13426</v>
      </c>
      <c r="M4715" t="s">
        <v>13427</v>
      </c>
      <c r="N4715">
        <v>4.988888888</v>
      </c>
      <c r="O4715">
        <v>6</v>
      </c>
      <c r="P4715">
        <v>783</v>
      </c>
      <c r="Q4715">
        <v>2</v>
      </c>
      <c r="R4715">
        <v>9</v>
      </c>
      <c r="S4715">
        <v>4</v>
      </c>
      <c r="T4715">
        <v>110</v>
      </c>
      <c r="U4715">
        <v>0</v>
      </c>
      <c r="V4715">
        <v>0</v>
      </c>
      <c r="W4715">
        <v>5.9050959004800001</v>
      </c>
      <c r="X4715">
        <v>529.44666575580584</v>
      </c>
      <c r="Y4715">
        <v>26.01093193762398</v>
      </c>
      <c r="Z4715">
        <v>53.892184404329505</v>
      </c>
      <c r="AA4715">
        <v>51.87096283157296</v>
      </c>
      <c r="AB4715">
        <v>262.29941364395444</v>
      </c>
      <c r="AC4715">
        <v>0</v>
      </c>
      <c r="AD4715">
        <v>0</v>
      </c>
      <c r="AE4715">
        <v>929.4252544737667</v>
      </c>
    </row>
    <row r="4716" spans="1:31" x14ac:dyDescent="0.3">
      <c r="A4716">
        <v>2584039</v>
      </c>
      <c r="B4716">
        <v>1</v>
      </c>
      <c r="C4716" t="s">
        <v>80</v>
      </c>
      <c r="D4716" t="s">
        <v>104</v>
      </c>
      <c r="E4716" t="s">
        <v>184</v>
      </c>
      <c r="F4716" t="s">
        <v>13428</v>
      </c>
      <c r="G4716" t="s">
        <v>134</v>
      </c>
      <c r="H4716" t="s">
        <v>135</v>
      </c>
      <c r="I4716" t="s">
        <v>136</v>
      </c>
      <c r="J4716" t="s">
        <v>137</v>
      </c>
      <c r="K4716" t="s">
        <v>138</v>
      </c>
      <c r="L4716" t="s">
        <v>13429</v>
      </c>
      <c r="M4716" t="s">
        <v>13430</v>
      </c>
      <c r="N4716">
        <v>0.79666666600000002</v>
      </c>
      <c r="O4716">
        <v>0</v>
      </c>
      <c r="P4716">
        <v>0</v>
      </c>
      <c r="Q4716">
        <v>1</v>
      </c>
      <c r="R4716">
        <v>0</v>
      </c>
      <c r="S4716">
        <v>1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0.17570267717641505</v>
      </c>
      <c r="Z4716">
        <v>0</v>
      </c>
      <c r="AA4716">
        <v>0.86989153576</v>
      </c>
      <c r="AB4716">
        <v>0</v>
      </c>
      <c r="AC4716">
        <v>0</v>
      </c>
      <c r="AD4716">
        <v>0</v>
      </c>
      <c r="AE4716">
        <v>1.0455942129364151</v>
      </c>
    </row>
    <row r="4717" spans="1:31" x14ac:dyDescent="0.3">
      <c r="A4717">
        <v>2584179</v>
      </c>
      <c r="B4717">
        <v>1</v>
      </c>
      <c r="C4717" t="s">
        <v>80</v>
      </c>
      <c r="D4717" t="s">
        <v>103</v>
      </c>
      <c r="E4717" t="s">
        <v>141</v>
      </c>
      <c r="F4717" t="s">
        <v>5532</v>
      </c>
      <c r="G4717" t="s">
        <v>301</v>
      </c>
      <c r="H4717" t="s">
        <v>135</v>
      </c>
      <c r="I4717" t="s">
        <v>136</v>
      </c>
      <c r="J4717" t="s">
        <v>137</v>
      </c>
      <c r="K4717" t="s">
        <v>144</v>
      </c>
      <c r="L4717" t="s">
        <v>13431</v>
      </c>
      <c r="M4717" t="s">
        <v>13432</v>
      </c>
      <c r="N4717">
        <v>4.8574999999999999</v>
      </c>
      <c r="O4717">
        <v>0</v>
      </c>
      <c r="P4717">
        <v>349</v>
      </c>
      <c r="Q4717">
        <v>1</v>
      </c>
      <c r="R4717">
        <v>11</v>
      </c>
      <c r="S4717">
        <v>1</v>
      </c>
      <c r="T4717">
        <v>25</v>
      </c>
      <c r="U4717">
        <v>0</v>
      </c>
      <c r="V4717">
        <v>0</v>
      </c>
      <c r="W4717">
        <v>0</v>
      </c>
      <c r="X4717">
        <v>403.14532467599423</v>
      </c>
      <c r="Y4717">
        <v>371.70520966786307</v>
      </c>
      <c r="Z4717">
        <v>132.29001540848833</v>
      </c>
      <c r="AA4717">
        <v>1569.1736046106312</v>
      </c>
      <c r="AB4717">
        <v>454.7113886007312</v>
      </c>
      <c r="AC4717">
        <v>0</v>
      </c>
      <c r="AD4717">
        <v>0</v>
      </c>
      <c r="AE4717">
        <v>2931.0255429637082</v>
      </c>
    </row>
    <row r="4718" spans="1:31" x14ac:dyDescent="0.3">
      <c r="A4718">
        <v>2584471</v>
      </c>
      <c r="B4718">
        <v>1</v>
      </c>
      <c r="C4718" t="s">
        <v>80</v>
      </c>
      <c r="D4718" t="s">
        <v>89</v>
      </c>
      <c r="E4718" t="s">
        <v>155</v>
      </c>
      <c r="F4718" t="s">
        <v>13433</v>
      </c>
      <c r="G4718" t="s">
        <v>301</v>
      </c>
      <c r="H4718" t="s">
        <v>157</v>
      </c>
      <c r="I4718" t="s">
        <v>136</v>
      </c>
      <c r="J4718" t="s">
        <v>137</v>
      </c>
      <c r="K4718" t="s">
        <v>144</v>
      </c>
      <c r="L4718" t="s">
        <v>13434</v>
      </c>
      <c r="M4718" t="s">
        <v>13435</v>
      </c>
      <c r="N4718">
        <v>2.9694444440000001</v>
      </c>
      <c r="O4718">
        <v>0</v>
      </c>
      <c r="P4718">
        <v>94</v>
      </c>
      <c r="Q4718">
        <v>0</v>
      </c>
      <c r="R4718">
        <v>0</v>
      </c>
      <c r="S4718">
        <v>0</v>
      </c>
      <c r="T4718">
        <v>7</v>
      </c>
      <c r="U4718">
        <v>0</v>
      </c>
      <c r="V4718">
        <v>0</v>
      </c>
      <c r="W4718">
        <v>0</v>
      </c>
      <c r="X4718">
        <v>78.544606548463804</v>
      </c>
      <c r="Y4718">
        <v>0</v>
      </c>
      <c r="Z4718">
        <v>0</v>
      </c>
      <c r="AA4718">
        <v>0</v>
      </c>
      <c r="AB4718">
        <v>32.444123432234278</v>
      </c>
      <c r="AC4718">
        <v>0</v>
      </c>
      <c r="AD4718">
        <v>0</v>
      </c>
      <c r="AE4718">
        <v>110.98872998069808</v>
      </c>
    </row>
    <row r="4719" spans="1:31" x14ac:dyDescent="0.3">
      <c r="A4719">
        <v>2584325</v>
      </c>
      <c r="B4719">
        <v>1</v>
      </c>
      <c r="C4719" t="s">
        <v>80</v>
      </c>
      <c r="D4719" t="s">
        <v>96</v>
      </c>
      <c r="E4719" t="s">
        <v>171</v>
      </c>
      <c r="F4719" t="s">
        <v>13436</v>
      </c>
      <c r="G4719" t="s">
        <v>311</v>
      </c>
      <c r="H4719" t="s">
        <v>157</v>
      </c>
      <c r="I4719" t="s">
        <v>136</v>
      </c>
      <c r="J4719" t="s">
        <v>3</v>
      </c>
      <c r="K4719" t="s">
        <v>138</v>
      </c>
      <c r="L4719" t="s">
        <v>13437</v>
      </c>
      <c r="M4719" t="s">
        <v>13438</v>
      </c>
      <c r="N4719">
        <v>1.738888888</v>
      </c>
      <c r="O4719">
        <v>0</v>
      </c>
      <c r="P4719">
        <v>7</v>
      </c>
      <c r="Q4719">
        <v>0</v>
      </c>
      <c r="R4719">
        <v>0</v>
      </c>
      <c r="S4719">
        <v>0</v>
      </c>
      <c r="T4719">
        <v>1</v>
      </c>
      <c r="U4719">
        <v>0</v>
      </c>
      <c r="V4719">
        <v>0</v>
      </c>
      <c r="W4719">
        <v>0</v>
      </c>
      <c r="X4719">
        <v>4.2015914348501635</v>
      </c>
      <c r="Y4719">
        <v>0</v>
      </c>
      <c r="Z4719">
        <v>0</v>
      </c>
      <c r="AA4719">
        <v>0</v>
      </c>
      <c r="AB4719">
        <v>25.363678627646308</v>
      </c>
      <c r="AC4719">
        <v>0</v>
      </c>
      <c r="AD4719">
        <v>0</v>
      </c>
      <c r="AE4719">
        <v>29.565270062496474</v>
      </c>
    </row>
    <row r="4720" spans="1:31" x14ac:dyDescent="0.3">
      <c r="A4720">
        <v>2584082</v>
      </c>
      <c r="B4720">
        <v>1</v>
      </c>
      <c r="C4720" t="s">
        <v>81</v>
      </c>
      <c r="D4720" t="s">
        <v>124</v>
      </c>
      <c r="E4720" t="s">
        <v>184</v>
      </c>
      <c r="F4720" t="s">
        <v>13439</v>
      </c>
      <c r="G4720" t="s">
        <v>134</v>
      </c>
      <c r="H4720" t="s">
        <v>135</v>
      </c>
      <c r="I4720" t="s">
        <v>136</v>
      </c>
      <c r="J4720" t="s">
        <v>137</v>
      </c>
      <c r="K4720" t="s">
        <v>138</v>
      </c>
      <c r="L4720" t="s">
        <v>13440</v>
      </c>
      <c r="M4720" t="s">
        <v>13441</v>
      </c>
      <c r="N4720">
        <v>0.93</v>
      </c>
      <c r="O4720">
        <v>1</v>
      </c>
      <c r="P4720">
        <v>988</v>
      </c>
      <c r="Q4720">
        <v>5</v>
      </c>
      <c r="R4720">
        <v>32</v>
      </c>
      <c r="S4720">
        <v>2</v>
      </c>
      <c r="T4720">
        <v>216</v>
      </c>
      <c r="U4720">
        <v>0</v>
      </c>
      <c r="V4720">
        <v>0</v>
      </c>
      <c r="W4720">
        <v>0.81378981967378849</v>
      </c>
      <c r="X4720">
        <v>131.93794194759056</v>
      </c>
      <c r="Y4720">
        <v>47.463715410687975</v>
      </c>
      <c r="Z4720">
        <v>33.818250912264233</v>
      </c>
      <c r="AA4720">
        <v>7.6606648218399647</v>
      </c>
      <c r="AB4720">
        <v>77.14451731218054</v>
      </c>
      <c r="AC4720">
        <v>0</v>
      </c>
      <c r="AD4720">
        <v>0</v>
      </c>
      <c r="AE4720">
        <v>298.83888022423707</v>
      </c>
    </row>
    <row r="4721" spans="1:31" x14ac:dyDescent="0.3">
      <c r="A4721">
        <v>2584414</v>
      </c>
      <c r="B4721">
        <v>1</v>
      </c>
      <c r="C4721" t="s">
        <v>80</v>
      </c>
      <c r="D4721" t="s">
        <v>100</v>
      </c>
      <c r="E4721" t="s">
        <v>155</v>
      </c>
      <c r="F4721" t="s">
        <v>13442</v>
      </c>
      <c r="G4721" t="s">
        <v>206</v>
      </c>
      <c r="H4721" t="s">
        <v>157</v>
      </c>
      <c r="I4721" t="s">
        <v>136</v>
      </c>
      <c r="J4721" t="s">
        <v>137</v>
      </c>
      <c r="K4721" t="s">
        <v>138</v>
      </c>
      <c r="L4721" t="s">
        <v>13443</v>
      </c>
      <c r="M4721" t="s">
        <v>13444</v>
      </c>
      <c r="N4721">
        <v>6.431944444</v>
      </c>
      <c r="O4721">
        <v>0</v>
      </c>
      <c r="P4721">
        <v>109</v>
      </c>
      <c r="Q4721">
        <v>0</v>
      </c>
      <c r="R4721">
        <v>10</v>
      </c>
      <c r="S4721">
        <v>0</v>
      </c>
      <c r="T4721">
        <v>13</v>
      </c>
      <c r="U4721">
        <v>0</v>
      </c>
      <c r="V4721">
        <v>0</v>
      </c>
      <c r="W4721">
        <v>0</v>
      </c>
      <c r="X4721">
        <v>153.15904741817124</v>
      </c>
      <c r="Y4721">
        <v>0</v>
      </c>
      <c r="Z4721">
        <v>54.135417224776297</v>
      </c>
      <c r="AA4721">
        <v>0</v>
      </c>
      <c r="AB4721">
        <v>124.57230966737502</v>
      </c>
      <c r="AC4721">
        <v>0</v>
      </c>
      <c r="AD4721">
        <v>0</v>
      </c>
      <c r="AE4721">
        <v>331.86677431032257</v>
      </c>
    </row>
    <row r="4722" spans="1:31" x14ac:dyDescent="0.3">
      <c r="A4722">
        <v>2584580</v>
      </c>
      <c r="B4722">
        <v>1</v>
      </c>
      <c r="C4722" t="s">
        <v>81</v>
      </c>
      <c r="D4722" t="s">
        <v>126</v>
      </c>
      <c r="E4722" t="s">
        <v>184</v>
      </c>
      <c r="F4722" t="s">
        <v>13445</v>
      </c>
      <c r="G4722" t="s">
        <v>134</v>
      </c>
      <c r="H4722" t="s">
        <v>135</v>
      </c>
      <c r="I4722" t="s">
        <v>136</v>
      </c>
      <c r="J4722" t="s">
        <v>137</v>
      </c>
      <c r="K4722" t="s">
        <v>138</v>
      </c>
      <c r="L4722" t="s">
        <v>13446</v>
      </c>
      <c r="M4722" t="s">
        <v>13447</v>
      </c>
      <c r="N4722">
        <v>0.35361111099999998</v>
      </c>
      <c r="O4722">
        <v>0</v>
      </c>
      <c r="P4722">
        <v>433</v>
      </c>
      <c r="Q4722">
        <v>0</v>
      </c>
      <c r="R4722">
        <v>43</v>
      </c>
      <c r="S4722">
        <v>0</v>
      </c>
      <c r="T4722">
        <v>17</v>
      </c>
      <c r="U4722">
        <v>0</v>
      </c>
      <c r="V4722">
        <v>0</v>
      </c>
      <c r="W4722">
        <v>0</v>
      </c>
      <c r="X4722">
        <v>18.800722875970663</v>
      </c>
      <c r="Y4722">
        <v>0</v>
      </c>
      <c r="Z4722">
        <v>7.5106327894603728</v>
      </c>
      <c r="AA4722">
        <v>0</v>
      </c>
      <c r="AB4722">
        <v>11.860845756633177</v>
      </c>
      <c r="AC4722">
        <v>0</v>
      </c>
      <c r="AD4722">
        <v>0</v>
      </c>
      <c r="AE4722">
        <v>38.172201422064212</v>
      </c>
    </row>
    <row r="4723" spans="1:31" x14ac:dyDescent="0.3">
      <c r="A4723">
        <v>2584222</v>
      </c>
      <c r="B4723">
        <v>1</v>
      </c>
      <c r="C4723" t="s">
        <v>81</v>
      </c>
      <c r="D4723" t="s">
        <v>118</v>
      </c>
      <c r="E4723" t="s">
        <v>184</v>
      </c>
      <c r="F4723" t="s">
        <v>13448</v>
      </c>
      <c r="G4723" t="s">
        <v>149</v>
      </c>
      <c r="H4723" t="s">
        <v>135</v>
      </c>
      <c r="I4723" t="s">
        <v>136</v>
      </c>
      <c r="J4723" t="s">
        <v>137</v>
      </c>
      <c r="K4723" t="s">
        <v>138</v>
      </c>
      <c r="L4723" t="s">
        <v>13449</v>
      </c>
      <c r="M4723" t="s">
        <v>13450</v>
      </c>
      <c r="N4723">
        <v>4.7338888880000001</v>
      </c>
      <c r="O4723">
        <v>0</v>
      </c>
      <c r="P4723">
        <v>152</v>
      </c>
      <c r="Q4723">
        <v>1</v>
      </c>
      <c r="R4723">
        <v>4</v>
      </c>
      <c r="S4723">
        <v>0</v>
      </c>
      <c r="T4723">
        <v>5</v>
      </c>
      <c r="U4723">
        <v>0</v>
      </c>
      <c r="V4723">
        <v>0</v>
      </c>
      <c r="W4723">
        <v>0</v>
      </c>
      <c r="X4723">
        <v>87.717598611107007</v>
      </c>
      <c r="Y4723">
        <v>13.396341495730214</v>
      </c>
      <c r="Z4723">
        <v>53.930409062395753</v>
      </c>
      <c r="AA4723">
        <v>0</v>
      </c>
      <c r="AB4723">
        <v>18.402970369401785</v>
      </c>
      <c r="AC4723">
        <v>0</v>
      </c>
      <c r="AD4723">
        <v>0</v>
      </c>
      <c r="AE4723">
        <v>173.44731953863476</v>
      </c>
    </row>
    <row r="4724" spans="1:31" x14ac:dyDescent="0.3">
      <c r="A4724">
        <v>2584723</v>
      </c>
      <c r="B4724">
        <v>1</v>
      </c>
      <c r="C4724" t="s">
        <v>80</v>
      </c>
      <c r="D4724" t="s">
        <v>98</v>
      </c>
      <c r="E4724" t="s">
        <v>147</v>
      </c>
      <c r="F4724" t="s">
        <v>10939</v>
      </c>
      <c r="G4724" t="s">
        <v>318</v>
      </c>
      <c r="H4724" t="s">
        <v>135</v>
      </c>
      <c r="I4724" t="s">
        <v>136</v>
      </c>
      <c r="J4724" t="s">
        <v>137</v>
      </c>
      <c r="K4724" t="s">
        <v>144</v>
      </c>
      <c r="L4724" t="s">
        <v>13451</v>
      </c>
      <c r="M4724" t="s">
        <v>13452</v>
      </c>
      <c r="N4724">
        <v>9.3055554999999998E-2</v>
      </c>
      <c r="O4724">
        <v>0</v>
      </c>
      <c r="P4724">
        <v>258</v>
      </c>
      <c r="Q4724">
        <v>15</v>
      </c>
      <c r="R4724">
        <v>69</v>
      </c>
      <c r="S4724">
        <v>15</v>
      </c>
      <c r="T4724">
        <v>72</v>
      </c>
      <c r="U4724">
        <v>0</v>
      </c>
      <c r="V4724">
        <v>0</v>
      </c>
      <c r="W4724">
        <v>0</v>
      </c>
      <c r="X4724">
        <v>2.7075678509734016</v>
      </c>
      <c r="Y4724">
        <v>5.8322790059169671</v>
      </c>
      <c r="Z4724">
        <v>2.2491198577708054</v>
      </c>
      <c r="AA4724">
        <v>3.3371633173222084</v>
      </c>
      <c r="AB4724">
        <v>3.4855428743822241</v>
      </c>
      <c r="AC4724">
        <v>0</v>
      </c>
      <c r="AD4724">
        <v>0</v>
      </c>
      <c r="AE4724">
        <v>17.611672906365605</v>
      </c>
    </row>
    <row r="4725" spans="1:31" x14ac:dyDescent="0.3">
      <c r="A4725">
        <v>2584394</v>
      </c>
      <c r="B4725">
        <v>1</v>
      </c>
      <c r="C4725" t="s">
        <v>80</v>
      </c>
      <c r="D4725" t="s">
        <v>110</v>
      </c>
      <c r="E4725" t="s">
        <v>184</v>
      </c>
      <c r="F4725" t="s">
        <v>13453</v>
      </c>
      <c r="G4725" t="s">
        <v>301</v>
      </c>
      <c r="H4725" t="s">
        <v>135</v>
      </c>
      <c r="I4725" t="s">
        <v>136</v>
      </c>
      <c r="J4725" t="s">
        <v>137</v>
      </c>
      <c r="K4725" t="s">
        <v>144</v>
      </c>
      <c r="L4725" t="s">
        <v>13454</v>
      </c>
      <c r="M4725" t="s">
        <v>13455</v>
      </c>
      <c r="N4725">
        <v>4.608055555</v>
      </c>
      <c r="O4725">
        <v>0</v>
      </c>
      <c r="P4725">
        <v>2444</v>
      </c>
      <c r="Q4725">
        <v>0</v>
      </c>
      <c r="R4725">
        <v>0</v>
      </c>
      <c r="S4725">
        <v>0</v>
      </c>
      <c r="T4725">
        <v>249</v>
      </c>
      <c r="U4725">
        <v>0</v>
      </c>
      <c r="V4725">
        <v>0</v>
      </c>
      <c r="W4725">
        <v>0</v>
      </c>
      <c r="X4725">
        <v>2619.9450641682997</v>
      </c>
      <c r="Y4725">
        <v>0</v>
      </c>
      <c r="Z4725">
        <v>0</v>
      </c>
      <c r="AA4725">
        <v>0</v>
      </c>
      <c r="AB4725">
        <v>2495.2730784463261</v>
      </c>
      <c r="AC4725">
        <v>0</v>
      </c>
      <c r="AD4725">
        <v>0</v>
      </c>
      <c r="AE4725">
        <v>5115.2181426146253</v>
      </c>
    </row>
    <row r="4726" spans="1:31" x14ac:dyDescent="0.3">
      <c r="A4726">
        <v>2584786</v>
      </c>
      <c r="B4726">
        <v>1</v>
      </c>
      <c r="C4726" t="s">
        <v>81</v>
      </c>
      <c r="D4726" t="s">
        <v>113</v>
      </c>
      <c r="E4726" t="s">
        <v>155</v>
      </c>
      <c r="F4726" t="s">
        <v>13456</v>
      </c>
      <c r="G4726" t="s">
        <v>206</v>
      </c>
      <c r="H4726" t="s">
        <v>157</v>
      </c>
      <c r="I4726" t="s">
        <v>136</v>
      </c>
      <c r="J4726" t="s">
        <v>137</v>
      </c>
      <c r="K4726" t="s">
        <v>138</v>
      </c>
      <c r="L4726" t="s">
        <v>13457</v>
      </c>
      <c r="M4726" t="s">
        <v>13458</v>
      </c>
      <c r="N4726">
        <v>3.7058333330000002</v>
      </c>
      <c r="O4726">
        <v>0</v>
      </c>
      <c r="P4726">
        <v>0</v>
      </c>
      <c r="Q4726">
        <v>0</v>
      </c>
      <c r="R4726">
        <v>7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39.008394872672568</v>
      </c>
      <c r="AA4726">
        <v>0</v>
      </c>
      <c r="AB4726">
        <v>0</v>
      </c>
      <c r="AC4726">
        <v>0</v>
      </c>
      <c r="AD4726">
        <v>0</v>
      </c>
      <c r="AE4726">
        <v>39.008394872672568</v>
      </c>
    </row>
    <row r="4727" spans="1:31" x14ac:dyDescent="0.3">
      <c r="A4727">
        <v>2584102</v>
      </c>
      <c r="B4727">
        <v>1</v>
      </c>
      <c r="C4727" t="s">
        <v>80</v>
      </c>
      <c r="D4727" t="s">
        <v>103</v>
      </c>
      <c r="E4727" t="s">
        <v>141</v>
      </c>
      <c r="F4727" t="s">
        <v>1798</v>
      </c>
      <c r="G4727" t="s">
        <v>134</v>
      </c>
      <c r="H4727" t="s">
        <v>135</v>
      </c>
      <c r="I4727" t="s">
        <v>136</v>
      </c>
      <c r="J4727" t="s">
        <v>137</v>
      </c>
      <c r="K4727" t="s">
        <v>138</v>
      </c>
      <c r="L4727" t="s">
        <v>13459</v>
      </c>
      <c r="M4727" t="s">
        <v>13460</v>
      </c>
      <c r="N4727">
        <v>0.69750000000000001</v>
      </c>
      <c r="O4727">
        <v>2</v>
      </c>
      <c r="P4727">
        <v>382</v>
      </c>
      <c r="Q4727">
        <v>59</v>
      </c>
      <c r="R4727">
        <v>74</v>
      </c>
      <c r="S4727">
        <v>15</v>
      </c>
      <c r="T4727">
        <v>48</v>
      </c>
      <c r="U4727">
        <v>0</v>
      </c>
      <c r="V4727">
        <v>0</v>
      </c>
      <c r="W4727">
        <v>0.3330020233444726</v>
      </c>
      <c r="X4727">
        <v>55.403046321244361</v>
      </c>
      <c r="Y4727">
        <v>152.57358108119496</v>
      </c>
      <c r="Z4727">
        <v>195.39644106144999</v>
      </c>
      <c r="AA4727">
        <v>89.310766587910564</v>
      </c>
      <c r="AB4727">
        <v>59.7709028825847</v>
      </c>
      <c r="AC4727">
        <v>0</v>
      </c>
      <c r="AD4727">
        <v>0</v>
      </c>
      <c r="AE4727">
        <v>552.78773995772906</v>
      </c>
    </row>
    <row r="4728" spans="1:31" x14ac:dyDescent="0.3">
      <c r="A4728">
        <v>2584351</v>
      </c>
      <c r="B4728">
        <v>1</v>
      </c>
      <c r="C4728" t="s">
        <v>80</v>
      </c>
      <c r="D4728" t="s">
        <v>89</v>
      </c>
      <c r="E4728" t="s">
        <v>155</v>
      </c>
      <c r="F4728" t="s">
        <v>13461</v>
      </c>
      <c r="G4728" t="s">
        <v>301</v>
      </c>
      <c r="H4728" t="s">
        <v>157</v>
      </c>
      <c r="I4728" t="s">
        <v>136</v>
      </c>
      <c r="J4728" t="s">
        <v>137</v>
      </c>
      <c r="K4728" t="s">
        <v>144</v>
      </c>
      <c r="L4728" t="s">
        <v>13462</v>
      </c>
      <c r="M4728" t="s">
        <v>13463</v>
      </c>
      <c r="N4728">
        <v>0.99250000000000005</v>
      </c>
      <c r="O4728">
        <v>0</v>
      </c>
      <c r="P4728">
        <v>193</v>
      </c>
      <c r="Q4728">
        <v>0</v>
      </c>
      <c r="R4728">
        <v>0</v>
      </c>
      <c r="S4728">
        <v>0</v>
      </c>
      <c r="T4728">
        <v>3</v>
      </c>
      <c r="U4728">
        <v>0</v>
      </c>
      <c r="V4728">
        <v>0</v>
      </c>
      <c r="W4728">
        <v>0</v>
      </c>
      <c r="X4728">
        <v>58.934519367930946</v>
      </c>
      <c r="Y4728">
        <v>0</v>
      </c>
      <c r="Z4728">
        <v>0</v>
      </c>
      <c r="AA4728">
        <v>0</v>
      </c>
      <c r="AB4728">
        <v>6.5365954193199984</v>
      </c>
      <c r="AC4728">
        <v>0</v>
      </c>
      <c r="AD4728">
        <v>0</v>
      </c>
      <c r="AE4728">
        <v>65.47111478725094</v>
      </c>
    </row>
    <row r="4729" spans="1:31" x14ac:dyDescent="0.3">
      <c r="A4729">
        <v>2584743</v>
      </c>
      <c r="B4729">
        <v>1</v>
      </c>
      <c r="C4729" t="s">
        <v>80</v>
      </c>
      <c r="D4729" t="s">
        <v>83</v>
      </c>
      <c r="E4729" t="s">
        <v>166</v>
      </c>
      <c r="F4729" t="s">
        <v>13464</v>
      </c>
      <c r="G4729" t="s">
        <v>198</v>
      </c>
      <c r="H4729" t="s">
        <v>157</v>
      </c>
      <c r="I4729" t="s">
        <v>136</v>
      </c>
      <c r="J4729" t="s">
        <v>137</v>
      </c>
      <c r="K4729" t="s">
        <v>138</v>
      </c>
      <c r="L4729" t="s">
        <v>13465</v>
      </c>
      <c r="M4729" t="s">
        <v>13466</v>
      </c>
      <c r="N4729">
        <v>1.248611111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29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20.56465052570201</v>
      </c>
      <c r="AC4729">
        <v>0</v>
      </c>
      <c r="AD4729">
        <v>0</v>
      </c>
      <c r="AE4729">
        <v>20.56465052570201</v>
      </c>
    </row>
    <row r="4730" spans="1:31" x14ac:dyDescent="0.3">
      <c r="A4730">
        <v>2584211</v>
      </c>
      <c r="B4730">
        <v>1</v>
      </c>
      <c r="C4730" t="s">
        <v>80</v>
      </c>
      <c r="D4730" t="s">
        <v>84</v>
      </c>
      <c r="E4730" t="s">
        <v>155</v>
      </c>
      <c r="F4730" t="s">
        <v>13467</v>
      </c>
      <c r="G4730" t="s">
        <v>177</v>
      </c>
      <c r="H4730" t="s">
        <v>157</v>
      </c>
      <c r="I4730" t="s">
        <v>136</v>
      </c>
      <c r="J4730" t="s">
        <v>137</v>
      </c>
      <c r="K4730" t="s">
        <v>138</v>
      </c>
      <c r="L4730" t="s">
        <v>13468</v>
      </c>
      <c r="M4730" t="s">
        <v>13469</v>
      </c>
      <c r="N4730">
        <v>1.85</v>
      </c>
      <c r="O4730">
        <v>0</v>
      </c>
      <c r="P4730">
        <v>1168</v>
      </c>
      <c r="Q4730">
        <v>0</v>
      </c>
      <c r="R4730">
        <v>0</v>
      </c>
      <c r="S4730">
        <v>0</v>
      </c>
      <c r="T4730">
        <v>97</v>
      </c>
      <c r="U4730">
        <v>0</v>
      </c>
      <c r="V4730">
        <v>1</v>
      </c>
      <c r="W4730">
        <v>0</v>
      </c>
      <c r="X4730">
        <v>511.43934032274541</v>
      </c>
      <c r="Y4730">
        <v>0</v>
      </c>
      <c r="Z4730">
        <v>0</v>
      </c>
      <c r="AA4730">
        <v>0</v>
      </c>
      <c r="AB4730">
        <v>245.79310407926741</v>
      </c>
      <c r="AC4730">
        <v>0</v>
      </c>
      <c r="AD4730">
        <v>6.1754563587400497</v>
      </c>
      <c r="AE4730">
        <v>763.4079007607528</v>
      </c>
    </row>
    <row r="4731" spans="1:31" x14ac:dyDescent="0.3">
      <c r="A4731">
        <v>2584543</v>
      </c>
      <c r="B4731">
        <v>1</v>
      </c>
      <c r="C4731" t="s">
        <v>80</v>
      </c>
      <c r="D4731" t="s">
        <v>107</v>
      </c>
      <c r="E4731" t="s">
        <v>171</v>
      </c>
      <c r="F4731" t="s">
        <v>5879</v>
      </c>
      <c r="G4731" t="s">
        <v>202</v>
      </c>
      <c r="H4731" t="s">
        <v>157</v>
      </c>
      <c r="I4731" t="s">
        <v>136</v>
      </c>
      <c r="J4731" t="s">
        <v>137</v>
      </c>
      <c r="K4731" t="s">
        <v>138</v>
      </c>
      <c r="L4731" t="s">
        <v>13470</v>
      </c>
      <c r="M4731" t="s">
        <v>13471</v>
      </c>
      <c r="N4731">
        <v>0.944722222</v>
      </c>
      <c r="O4731">
        <v>0</v>
      </c>
      <c r="P4731">
        <v>106</v>
      </c>
      <c r="Q4731">
        <v>0</v>
      </c>
      <c r="R4731">
        <v>0</v>
      </c>
      <c r="S4731">
        <v>0</v>
      </c>
      <c r="T4731">
        <v>7</v>
      </c>
      <c r="U4731">
        <v>0</v>
      </c>
      <c r="V4731">
        <v>0</v>
      </c>
      <c r="W4731">
        <v>0</v>
      </c>
      <c r="X4731">
        <v>11.965962700558521</v>
      </c>
      <c r="Y4731">
        <v>0</v>
      </c>
      <c r="Z4731">
        <v>0</v>
      </c>
      <c r="AA4731">
        <v>0</v>
      </c>
      <c r="AB4731">
        <v>10.434885839030272</v>
      </c>
      <c r="AC4731">
        <v>0</v>
      </c>
      <c r="AD4731">
        <v>0</v>
      </c>
      <c r="AE4731">
        <v>22.400848539588793</v>
      </c>
    </row>
    <row r="4732" spans="1:31" x14ac:dyDescent="0.3">
      <c r="A4732">
        <v>2584898</v>
      </c>
      <c r="B4732">
        <v>1</v>
      </c>
      <c r="C4732" t="s">
        <v>80</v>
      </c>
      <c r="D4732" t="s">
        <v>90</v>
      </c>
      <c r="E4732" t="s">
        <v>166</v>
      </c>
      <c r="F4732" t="s">
        <v>13472</v>
      </c>
      <c r="G4732" t="s">
        <v>168</v>
      </c>
      <c r="H4732" t="s">
        <v>157</v>
      </c>
      <c r="I4732" t="s">
        <v>136</v>
      </c>
      <c r="J4732" t="s">
        <v>137</v>
      </c>
      <c r="K4732" t="s">
        <v>138</v>
      </c>
      <c r="L4732" t="s">
        <v>13473</v>
      </c>
      <c r="M4732" t="s">
        <v>13474</v>
      </c>
      <c r="N4732">
        <v>2.4247222220000002</v>
      </c>
      <c r="O4732">
        <v>0</v>
      </c>
      <c r="P4732">
        <v>1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0.74582244404046005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0.74582244404046005</v>
      </c>
    </row>
    <row r="4733" spans="1:31" x14ac:dyDescent="0.3">
      <c r="A4733">
        <v>2584048</v>
      </c>
      <c r="B4733">
        <v>1</v>
      </c>
      <c r="C4733" t="s">
        <v>81</v>
      </c>
      <c r="D4733" t="s">
        <v>128</v>
      </c>
      <c r="E4733" t="s">
        <v>184</v>
      </c>
      <c r="F4733" t="s">
        <v>11783</v>
      </c>
      <c r="G4733" t="s">
        <v>134</v>
      </c>
      <c r="H4733" t="s">
        <v>135</v>
      </c>
      <c r="I4733" t="s">
        <v>136</v>
      </c>
      <c r="J4733" t="s">
        <v>137</v>
      </c>
      <c r="K4733" t="s">
        <v>138</v>
      </c>
      <c r="L4733" t="s">
        <v>13475</v>
      </c>
      <c r="M4733" t="s">
        <v>13476</v>
      </c>
      <c r="N4733">
        <v>1.1575</v>
      </c>
      <c r="O4733">
        <v>0</v>
      </c>
      <c r="P4733">
        <v>11413</v>
      </c>
      <c r="Q4733">
        <v>3</v>
      </c>
      <c r="R4733">
        <v>56</v>
      </c>
      <c r="S4733">
        <v>12</v>
      </c>
      <c r="T4733">
        <v>1021</v>
      </c>
      <c r="U4733">
        <v>6</v>
      </c>
      <c r="V4733">
        <v>1</v>
      </c>
      <c r="W4733">
        <v>0</v>
      </c>
      <c r="X4733">
        <v>2028.6070184664752</v>
      </c>
      <c r="Y4733">
        <v>10.713081815188451</v>
      </c>
      <c r="Z4733">
        <v>51.687195376265279</v>
      </c>
      <c r="AA4733">
        <v>168.11359117181107</v>
      </c>
      <c r="AB4733">
        <v>770.62706261887377</v>
      </c>
      <c r="AC4733">
        <v>723.35962039464209</v>
      </c>
      <c r="AD4733">
        <v>13.902815373826032</v>
      </c>
      <c r="AE4733">
        <v>3767.0103852170819</v>
      </c>
    </row>
    <row r="4734" spans="1:31" x14ac:dyDescent="0.3">
      <c r="A4734">
        <v>2584729</v>
      </c>
      <c r="B4734">
        <v>1</v>
      </c>
      <c r="C4734" t="s">
        <v>80</v>
      </c>
      <c r="D4734" t="s">
        <v>91</v>
      </c>
      <c r="E4734" t="s">
        <v>141</v>
      </c>
      <c r="F4734" t="s">
        <v>12999</v>
      </c>
      <c r="G4734" t="s">
        <v>134</v>
      </c>
      <c r="H4734" t="s">
        <v>135</v>
      </c>
      <c r="I4734" t="s">
        <v>136</v>
      </c>
      <c r="J4734" t="s">
        <v>137</v>
      </c>
      <c r="K4734" t="s">
        <v>138</v>
      </c>
      <c r="L4734" t="s">
        <v>13477</v>
      </c>
      <c r="M4734" t="s">
        <v>13478</v>
      </c>
      <c r="N4734">
        <v>0.186111111</v>
      </c>
      <c r="O4734">
        <v>16</v>
      </c>
      <c r="P4734">
        <v>247</v>
      </c>
      <c r="Q4734">
        <v>27</v>
      </c>
      <c r="R4734">
        <v>82</v>
      </c>
      <c r="S4734">
        <v>21</v>
      </c>
      <c r="T4734">
        <v>229</v>
      </c>
      <c r="U4734">
        <v>1</v>
      </c>
      <c r="V4734">
        <v>0</v>
      </c>
      <c r="W4734">
        <v>3.7575455948066918</v>
      </c>
      <c r="X4734">
        <v>13.015487124276065</v>
      </c>
      <c r="Y4734">
        <v>5.8433323578429004</v>
      </c>
      <c r="Z4734">
        <v>12.177328021955597</v>
      </c>
      <c r="AA4734">
        <v>28.001456068896481</v>
      </c>
      <c r="AB4734">
        <v>60.618286510452748</v>
      </c>
      <c r="AC4734">
        <v>9.9068732600000001E-2</v>
      </c>
      <c r="AD4734">
        <v>0</v>
      </c>
      <c r="AE4734">
        <v>123.51250441083049</v>
      </c>
    </row>
    <row r="4735" spans="1:31" x14ac:dyDescent="0.3">
      <c r="A4735">
        <v>2584042</v>
      </c>
      <c r="B4735">
        <v>1</v>
      </c>
      <c r="C4735" t="s">
        <v>80</v>
      </c>
      <c r="D4735" t="s">
        <v>104</v>
      </c>
      <c r="E4735" t="s">
        <v>147</v>
      </c>
      <c r="F4735" t="s">
        <v>13479</v>
      </c>
      <c r="G4735" t="s">
        <v>134</v>
      </c>
      <c r="H4735" t="s">
        <v>135</v>
      </c>
      <c r="I4735" t="s">
        <v>136</v>
      </c>
      <c r="J4735" t="s">
        <v>137</v>
      </c>
      <c r="K4735" t="s">
        <v>138</v>
      </c>
      <c r="L4735" t="s">
        <v>13480</v>
      </c>
      <c r="M4735" t="s">
        <v>13481</v>
      </c>
      <c r="N4735">
        <v>0.86944444399999998</v>
      </c>
      <c r="O4735">
        <v>1</v>
      </c>
      <c r="P4735">
        <v>102</v>
      </c>
      <c r="Q4735">
        <v>7</v>
      </c>
      <c r="R4735">
        <v>14</v>
      </c>
      <c r="S4735">
        <v>3</v>
      </c>
      <c r="T4735">
        <v>40</v>
      </c>
      <c r="U4735">
        <v>1</v>
      </c>
      <c r="V4735">
        <v>0</v>
      </c>
      <c r="W4735">
        <v>0.27990003682091669</v>
      </c>
      <c r="X4735">
        <v>19.574233821412729</v>
      </c>
      <c r="Y4735">
        <v>5.1292946488521833</v>
      </c>
      <c r="Z4735">
        <v>13.38874919882497</v>
      </c>
      <c r="AA4735">
        <v>3.3744884247435607</v>
      </c>
      <c r="AB4735">
        <v>11.812979613782355</v>
      </c>
      <c r="AC4735">
        <v>53.23447445073333</v>
      </c>
      <c r="AD4735">
        <v>0</v>
      </c>
      <c r="AE4735">
        <v>106.79412019517005</v>
      </c>
    </row>
    <row r="4736" spans="1:31" x14ac:dyDescent="0.3">
      <c r="A4736">
        <v>2584775</v>
      </c>
      <c r="B4736">
        <v>1</v>
      </c>
      <c r="C4736" t="s">
        <v>80</v>
      </c>
      <c r="D4736" t="s">
        <v>100</v>
      </c>
      <c r="E4736" t="s">
        <v>171</v>
      </c>
      <c r="F4736" t="s">
        <v>13482</v>
      </c>
      <c r="G4736" t="s">
        <v>177</v>
      </c>
      <c r="H4736" t="s">
        <v>157</v>
      </c>
      <c r="I4736" t="s">
        <v>136</v>
      </c>
      <c r="J4736" t="s">
        <v>137</v>
      </c>
      <c r="K4736" t="s">
        <v>138</v>
      </c>
      <c r="L4736" t="s">
        <v>13483</v>
      </c>
      <c r="M4736" t="s">
        <v>13396</v>
      </c>
      <c r="N4736">
        <v>4.6230555549999997</v>
      </c>
      <c r="O4736">
        <v>0</v>
      </c>
      <c r="P4736">
        <v>54</v>
      </c>
      <c r="Q4736">
        <v>0</v>
      </c>
      <c r="R4736">
        <v>0</v>
      </c>
      <c r="S4736">
        <v>0</v>
      </c>
      <c r="T4736">
        <v>2</v>
      </c>
      <c r="U4736">
        <v>0</v>
      </c>
      <c r="V4736">
        <v>0</v>
      </c>
      <c r="W4736">
        <v>0</v>
      </c>
      <c r="X4736">
        <v>51.511620678795595</v>
      </c>
      <c r="Y4736">
        <v>0</v>
      </c>
      <c r="Z4736">
        <v>0</v>
      </c>
      <c r="AA4736">
        <v>0</v>
      </c>
      <c r="AB4736">
        <v>1.8639649045270632</v>
      </c>
      <c r="AC4736">
        <v>0</v>
      </c>
      <c r="AD4736">
        <v>0</v>
      </c>
      <c r="AE4736">
        <v>53.37558558332266</v>
      </c>
    </row>
    <row r="4737" spans="1:31" x14ac:dyDescent="0.3">
      <c r="A4737">
        <v>2584088</v>
      </c>
      <c r="B4737">
        <v>1</v>
      </c>
      <c r="C4737" t="s">
        <v>80</v>
      </c>
      <c r="D4737" t="s">
        <v>85</v>
      </c>
      <c r="E4737" t="s">
        <v>166</v>
      </c>
      <c r="F4737" t="s">
        <v>13484</v>
      </c>
      <c r="G4737" t="s">
        <v>198</v>
      </c>
      <c r="H4737" t="s">
        <v>157</v>
      </c>
      <c r="I4737" t="s">
        <v>136</v>
      </c>
      <c r="J4737" t="s">
        <v>137</v>
      </c>
      <c r="K4737" t="s">
        <v>138</v>
      </c>
      <c r="L4737" t="s">
        <v>13485</v>
      </c>
      <c r="M4737" t="s">
        <v>13486</v>
      </c>
      <c r="N4737">
        <v>1.2775000000000001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1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0.11948370783261002</v>
      </c>
      <c r="AC4737">
        <v>0</v>
      </c>
      <c r="AD4737">
        <v>0</v>
      </c>
      <c r="AE4737">
        <v>0.11948370783261002</v>
      </c>
    </row>
    <row r="4738" spans="1:31" x14ac:dyDescent="0.3">
      <c r="A4738">
        <v>2584171</v>
      </c>
      <c r="B4738">
        <v>1</v>
      </c>
      <c r="C4738" t="s">
        <v>80</v>
      </c>
      <c r="D4738" t="s">
        <v>91</v>
      </c>
      <c r="E4738" t="s">
        <v>141</v>
      </c>
      <c r="F4738" t="s">
        <v>12999</v>
      </c>
      <c r="G4738" t="s">
        <v>301</v>
      </c>
      <c r="H4738" t="s">
        <v>135</v>
      </c>
      <c r="I4738" t="s">
        <v>136</v>
      </c>
      <c r="J4738" t="s">
        <v>137</v>
      </c>
      <c r="K4738" t="s">
        <v>144</v>
      </c>
      <c r="L4738" t="s">
        <v>13487</v>
      </c>
      <c r="M4738" t="s">
        <v>13488</v>
      </c>
      <c r="N4738">
        <v>7.8711111110000003</v>
      </c>
      <c r="O4738">
        <v>16</v>
      </c>
      <c r="P4738">
        <v>247</v>
      </c>
      <c r="Q4738">
        <v>27</v>
      </c>
      <c r="R4738">
        <v>82</v>
      </c>
      <c r="S4738">
        <v>21</v>
      </c>
      <c r="T4738">
        <v>229</v>
      </c>
      <c r="U4738">
        <v>1</v>
      </c>
      <c r="V4738">
        <v>0</v>
      </c>
      <c r="W4738">
        <v>149.34614768630362</v>
      </c>
      <c r="X4738">
        <v>549.87429384057782</v>
      </c>
      <c r="Y4738">
        <v>247.75060797980663</v>
      </c>
      <c r="Z4738">
        <v>497.70291177800243</v>
      </c>
      <c r="AA4738">
        <v>1533.9736735687438</v>
      </c>
      <c r="AB4738">
        <v>3100.2274107583075</v>
      </c>
      <c r="AC4738">
        <v>7.1921936865439999</v>
      </c>
      <c r="AD4738">
        <v>0</v>
      </c>
      <c r="AE4738">
        <v>6086.0672392982851</v>
      </c>
    </row>
    <row r="4739" spans="1:31" x14ac:dyDescent="0.3">
      <c r="A4739">
        <v>2584274</v>
      </c>
      <c r="B4739">
        <v>1</v>
      </c>
      <c r="C4739" t="s">
        <v>81</v>
      </c>
      <c r="D4739" t="s">
        <v>113</v>
      </c>
      <c r="E4739" t="s">
        <v>147</v>
      </c>
      <c r="F4739" t="s">
        <v>13489</v>
      </c>
      <c r="G4739" t="s">
        <v>134</v>
      </c>
      <c r="H4739" t="s">
        <v>135</v>
      </c>
      <c r="I4739" t="s">
        <v>680</v>
      </c>
      <c r="J4739" t="s">
        <v>137</v>
      </c>
      <c r="K4739" t="s">
        <v>138</v>
      </c>
      <c r="L4739" t="s">
        <v>13490</v>
      </c>
      <c r="M4739" t="s">
        <v>13491</v>
      </c>
      <c r="N4739">
        <v>1.1111111E-2</v>
      </c>
      <c r="O4739">
        <v>3</v>
      </c>
      <c r="P4739">
        <v>218</v>
      </c>
      <c r="Q4739">
        <v>93</v>
      </c>
      <c r="R4739">
        <v>178</v>
      </c>
      <c r="S4739">
        <v>7</v>
      </c>
      <c r="T4739">
        <v>10</v>
      </c>
      <c r="U4739">
        <v>0</v>
      </c>
      <c r="V4739">
        <v>0</v>
      </c>
      <c r="W4739">
        <v>2.2468329390466668E-2</v>
      </c>
      <c r="X4739">
        <v>0.35117652669949978</v>
      </c>
      <c r="Y4739">
        <v>5.8718467157029997</v>
      </c>
      <c r="Z4739">
        <v>7.9405837733970062</v>
      </c>
      <c r="AA4739">
        <v>0.10367104315342221</v>
      </c>
      <c r="AB4739">
        <v>0.14039422159230003</v>
      </c>
      <c r="AC4739">
        <v>0</v>
      </c>
      <c r="AD4739">
        <v>0</v>
      </c>
      <c r="AE4739">
        <v>14.430140609935696</v>
      </c>
    </row>
    <row r="4740" spans="1:31" x14ac:dyDescent="0.3">
      <c r="A4740">
        <v>2584672</v>
      </c>
      <c r="B4740">
        <v>1</v>
      </c>
      <c r="C4740" t="s">
        <v>80</v>
      </c>
      <c r="D4740" t="s">
        <v>95</v>
      </c>
      <c r="E4740" t="s">
        <v>147</v>
      </c>
      <c r="F4740" t="s">
        <v>13492</v>
      </c>
      <c r="G4740" t="s">
        <v>311</v>
      </c>
      <c r="H4740" t="s">
        <v>135</v>
      </c>
      <c r="I4740" t="s">
        <v>136</v>
      </c>
      <c r="J4740" t="s">
        <v>137</v>
      </c>
      <c r="K4740" t="s">
        <v>138</v>
      </c>
      <c r="L4740" t="s">
        <v>13493</v>
      </c>
      <c r="M4740" t="s">
        <v>13494</v>
      </c>
      <c r="N4740">
        <v>1.605555555</v>
      </c>
      <c r="O4740">
        <v>5</v>
      </c>
      <c r="P4740">
        <v>402</v>
      </c>
      <c r="Q4740">
        <v>8</v>
      </c>
      <c r="R4740">
        <v>1</v>
      </c>
      <c r="S4740">
        <v>38</v>
      </c>
      <c r="T4740">
        <v>18</v>
      </c>
      <c r="U4740">
        <v>4</v>
      </c>
      <c r="V4740">
        <v>0</v>
      </c>
      <c r="W4740">
        <v>3.9741557205958578</v>
      </c>
      <c r="X4740">
        <v>149.84444102787151</v>
      </c>
      <c r="Y4740">
        <v>253.38120587641944</v>
      </c>
      <c r="Z4740">
        <v>5.0169808212054914</v>
      </c>
      <c r="AA4740">
        <v>752.3134503730904</v>
      </c>
      <c r="AB4740">
        <v>27.600395182603009</v>
      </c>
      <c r="AC4740">
        <v>752.31987033933069</v>
      </c>
      <c r="AD4740">
        <v>0</v>
      </c>
      <c r="AE4740">
        <v>1944.4504993411165</v>
      </c>
    </row>
    <row r="4741" spans="1:31" x14ac:dyDescent="0.3">
      <c r="A4741">
        <v>2584228</v>
      </c>
      <c r="B4741">
        <v>1</v>
      </c>
      <c r="C4741" t="s">
        <v>81</v>
      </c>
      <c r="D4741" t="s">
        <v>116</v>
      </c>
      <c r="E4741" t="s">
        <v>147</v>
      </c>
      <c r="F4741" t="s">
        <v>13495</v>
      </c>
      <c r="G4741" t="s">
        <v>134</v>
      </c>
      <c r="H4741" t="s">
        <v>135</v>
      </c>
      <c r="I4741" t="s">
        <v>680</v>
      </c>
      <c r="J4741" t="s">
        <v>137</v>
      </c>
      <c r="K4741" t="s">
        <v>138</v>
      </c>
      <c r="L4741" t="s">
        <v>13496</v>
      </c>
      <c r="M4741" t="s">
        <v>13497</v>
      </c>
      <c r="N4741">
        <v>1.6666666E-2</v>
      </c>
      <c r="O4741">
        <v>6</v>
      </c>
      <c r="P4741">
        <v>398</v>
      </c>
      <c r="Q4741">
        <v>187</v>
      </c>
      <c r="R4741">
        <v>48</v>
      </c>
      <c r="S4741">
        <v>3</v>
      </c>
      <c r="T4741">
        <v>45</v>
      </c>
      <c r="U4741">
        <v>0</v>
      </c>
      <c r="V4741">
        <v>0</v>
      </c>
      <c r="W4741">
        <v>1.9657742400000001E-2</v>
      </c>
      <c r="X4741">
        <v>0.87633098909764995</v>
      </c>
      <c r="Y4741">
        <v>8.6977199816125008</v>
      </c>
      <c r="Z4741">
        <v>0.71511072076799975</v>
      </c>
      <c r="AA4741">
        <v>5.0253885574550003E-2</v>
      </c>
      <c r="AB4741">
        <v>0.29008422381879995</v>
      </c>
      <c r="AC4741">
        <v>0</v>
      </c>
      <c r="AD4741">
        <v>0</v>
      </c>
      <c r="AE4741">
        <v>10.6491575432715</v>
      </c>
    </row>
    <row r="4742" spans="1:31" x14ac:dyDescent="0.3">
      <c r="A4742">
        <v>2584374</v>
      </c>
      <c r="B4742">
        <v>1</v>
      </c>
      <c r="C4742" t="s">
        <v>80</v>
      </c>
      <c r="D4742" t="s">
        <v>106</v>
      </c>
      <c r="E4742" t="s">
        <v>171</v>
      </c>
      <c r="F4742" t="s">
        <v>13498</v>
      </c>
      <c r="G4742" t="s">
        <v>190</v>
      </c>
      <c r="H4742" t="s">
        <v>157</v>
      </c>
      <c r="I4742" t="s">
        <v>136</v>
      </c>
      <c r="J4742" t="s">
        <v>137</v>
      </c>
      <c r="K4742" t="s">
        <v>138</v>
      </c>
      <c r="L4742" t="s">
        <v>13499</v>
      </c>
      <c r="M4742" t="s">
        <v>13500</v>
      </c>
      <c r="N4742">
        <v>3.8758333330000001</v>
      </c>
      <c r="O4742">
        <v>0</v>
      </c>
      <c r="P4742">
        <v>12</v>
      </c>
      <c r="Q4742">
        <v>0</v>
      </c>
      <c r="R4742">
        <v>1</v>
      </c>
      <c r="S4742">
        <v>0</v>
      </c>
      <c r="T4742">
        <v>1</v>
      </c>
      <c r="U4742">
        <v>0</v>
      </c>
      <c r="V4742">
        <v>0</v>
      </c>
      <c r="W4742">
        <v>0</v>
      </c>
      <c r="X4742">
        <v>3.5015150244872495</v>
      </c>
      <c r="Y4742">
        <v>0</v>
      </c>
      <c r="Z4742">
        <v>3.2440937526310827</v>
      </c>
      <c r="AA4742">
        <v>0</v>
      </c>
      <c r="AB4742">
        <v>0.53107199672974503</v>
      </c>
      <c r="AC4742">
        <v>0</v>
      </c>
      <c r="AD4742">
        <v>0</v>
      </c>
      <c r="AE4742">
        <v>7.276680773848077</v>
      </c>
    </row>
    <row r="4743" spans="1:31" x14ac:dyDescent="0.3">
      <c r="A4743">
        <v>2584105</v>
      </c>
      <c r="B4743">
        <v>1</v>
      </c>
      <c r="C4743" t="s">
        <v>80</v>
      </c>
      <c r="D4743" t="s">
        <v>98</v>
      </c>
      <c r="E4743" t="s">
        <v>184</v>
      </c>
      <c r="F4743" t="s">
        <v>13501</v>
      </c>
      <c r="G4743" t="s">
        <v>149</v>
      </c>
      <c r="H4743" t="s">
        <v>135</v>
      </c>
      <c r="I4743" t="s">
        <v>136</v>
      </c>
      <c r="J4743" t="s">
        <v>137</v>
      </c>
      <c r="K4743" t="s">
        <v>138</v>
      </c>
      <c r="L4743" t="s">
        <v>13502</v>
      </c>
      <c r="M4743" t="s">
        <v>13503</v>
      </c>
      <c r="N4743">
        <v>6.1113888879999996</v>
      </c>
      <c r="O4743">
        <v>0</v>
      </c>
      <c r="P4743">
        <v>0</v>
      </c>
      <c r="Q4743">
        <v>0</v>
      </c>
      <c r="R4743">
        <v>16</v>
      </c>
      <c r="S4743">
        <v>0</v>
      </c>
      <c r="T4743">
        <v>1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430.4208008397755</v>
      </c>
      <c r="AA4743">
        <v>0</v>
      </c>
      <c r="AB4743">
        <v>2.4040979006602504E-2</v>
      </c>
      <c r="AC4743">
        <v>0</v>
      </c>
      <c r="AD4743">
        <v>0</v>
      </c>
      <c r="AE4743">
        <v>430.44484181878209</v>
      </c>
    </row>
    <row r="4744" spans="1:31" x14ac:dyDescent="0.3">
      <c r="A4744">
        <v>2584603</v>
      </c>
      <c r="B4744">
        <v>1</v>
      </c>
      <c r="C4744" t="s">
        <v>80</v>
      </c>
      <c r="D4744" t="s">
        <v>111</v>
      </c>
      <c r="E4744" t="s">
        <v>166</v>
      </c>
      <c r="F4744" t="s">
        <v>13504</v>
      </c>
      <c r="G4744" t="s">
        <v>168</v>
      </c>
      <c r="H4744" t="s">
        <v>157</v>
      </c>
      <c r="I4744" t="s">
        <v>136</v>
      </c>
      <c r="J4744" t="s">
        <v>137</v>
      </c>
      <c r="K4744" t="s">
        <v>138</v>
      </c>
      <c r="L4744" t="s">
        <v>13505</v>
      </c>
      <c r="M4744" t="s">
        <v>13506</v>
      </c>
      <c r="N4744">
        <v>4.1044444440000003</v>
      </c>
      <c r="O4744">
        <v>0</v>
      </c>
      <c r="P4744">
        <v>1</v>
      </c>
      <c r="Q4744">
        <v>0</v>
      </c>
      <c r="R4744">
        <v>0</v>
      </c>
      <c r="S4744">
        <v>0</v>
      </c>
      <c r="T4744">
        <v>2</v>
      </c>
      <c r="U4744">
        <v>0</v>
      </c>
      <c r="V4744">
        <v>0</v>
      </c>
      <c r="W4744">
        <v>0</v>
      </c>
      <c r="X4744">
        <v>1.1798444278779301</v>
      </c>
      <c r="Y4744">
        <v>0</v>
      </c>
      <c r="Z4744">
        <v>0</v>
      </c>
      <c r="AA4744">
        <v>0</v>
      </c>
      <c r="AB4744">
        <v>34.48523020066667</v>
      </c>
      <c r="AC4744">
        <v>0</v>
      </c>
      <c r="AD4744">
        <v>0</v>
      </c>
      <c r="AE4744">
        <v>35.665074628544602</v>
      </c>
    </row>
    <row r="4745" spans="1:31" x14ac:dyDescent="0.3">
      <c r="A4745">
        <v>2584460</v>
      </c>
      <c r="B4745">
        <v>1</v>
      </c>
      <c r="C4745" t="s">
        <v>81</v>
      </c>
      <c r="D4745" t="s">
        <v>112</v>
      </c>
      <c r="E4745" t="s">
        <v>141</v>
      </c>
      <c r="F4745" t="s">
        <v>13507</v>
      </c>
      <c r="G4745" t="s">
        <v>194</v>
      </c>
      <c r="H4745" t="s">
        <v>135</v>
      </c>
      <c r="I4745" t="s">
        <v>136</v>
      </c>
      <c r="J4745" t="s">
        <v>137</v>
      </c>
      <c r="K4745" t="s">
        <v>144</v>
      </c>
      <c r="L4745" t="s">
        <v>13508</v>
      </c>
      <c r="M4745" t="s">
        <v>13509</v>
      </c>
      <c r="N4745">
        <v>2.0188888880000002</v>
      </c>
      <c r="O4745">
        <v>0</v>
      </c>
      <c r="P4745">
        <v>865</v>
      </c>
      <c r="Q4745">
        <v>32</v>
      </c>
      <c r="R4745">
        <v>58</v>
      </c>
      <c r="S4745">
        <v>4</v>
      </c>
      <c r="T4745">
        <v>89</v>
      </c>
      <c r="U4745">
        <v>0</v>
      </c>
      <c r="V4745">
        <v>0</v>
      </c>
      <c r="W4745">
        <v>0</v>
      </c>
      <c r="X4745">
        <v>341.5003553117229</v>
      </c>
      <c r="Y4745">
        <v>123.12321668248083</v>
      </c>
      <c r="Z4745">
        <v>127.36085277760345</v>
      </c>
      <c r="AA4745">
        <v>14.195007292771649</v>
      </c>
      <c r="AB4745">
        <v>133.30140727616501</v>
      </c>
      <c r="AC4745">
        <v>0</v>
      </c>
      <c r="AD4745">
        <v>0</v>
      </c>
      <c r="AE4745">
        <v>739.48083934074384</v>
      </c>
    </row>
    <row r="4746" spans="1:31" x14ac:dyDescent="0.3">
      <c r="A4746">
        <v>2584752</v>
      </c>
      <c r="B4746">
        <v>1</v>
      </c>
      <c r="C4746" t="s">
        <v>81</v>
      </c>
      <c r="D4746" t="s">
        <v>120</v>
      </c>
      <c r="E4746" t="s">
        <v>147</v>
      </c>
      <c r="F4746" t="s">
        <v>5055</v>
      </c>
      <c r="G4746" t="s">
        <v>134</v>
      </c>
      <c r="H4746" t="s">
        <v>135</v>
      </c>
      <c r="I4746" t="s">
        <v>136</v>
      </c>
      <c r="J4746" t="s">
        <v>137</v>
      </c>
      <c r="K4746" t="s">
        <v>138</v>
      </c>
      <c r="L4746" t="s">
        <v>13510</v>
      </c>
      <c r="M4746" t="s">
        <v>13511</v>
      </c>
      <c r="N4746">
        <v>0.755</v>
      </c>
      <c r="O4746">
        <v>2</v>
      </c>
      <c r="P4746">
        <v>93</v>
      </c>
      <c r="Q4746">
        <v>55</v>
      </c>
      <c r="R4746">
        <v>1</v>
      </c>
      <c r="S4746">
        <v>10</v>
      </c>
      <c r="T4746">
        <v>7</v>
      </c>
      <c r="U4746">
        <v>0</v>
      </c>
      <c r="V4746">
        <v>0</v>
      </c>
      <c r="W4746">
        <v>0.33611025967999997</v>
      </c>
      <c r="X4746">
        <v>21.846345552155839</v>
      </c>
      <c r="Y4746">
        <v>148.35000697756411</v>
      </c>
      <c r="Z4746">
        <v>2.2686679647233332E-3</v>
      </c>
      <c r="AA4746">
        <v>21.711758421583802</v>
      </c>
      <c r="AB4746">
        <v>4.1827500965899835</v>
      </c>
      <c r="AC4746">
        <v>0</v>
      </c>
      <c r="AD4746">
        <v>0</v>
      </c>
      <c r="AE4746">
        <v>196.42923997553845</v>
      </c>
    </row>
    <row r="4747" spans="1:31" x14ac:dyDescent="0.3">
      <c r="A4747">
        <v>2584062</v>
      </c>
      <c r="B4747">
        <v>1</v>
      </c>
      <c r="C4747" t="s">
        <v>80</v>
      </c>
      <c r="D4747" t="s">
        <v>100</v>
      </c>
      <c r="E4747" t="s">
        <v>184</v>
      </c>
      <c r="F4747" t="s">
        <v>13512</v>
      </c>
      <c r="G4747" t="s">
        <v>149</v>
      </c>
      <c r="H4747" t="s">
        <v>135</v>
      </c>
      <c r="I4747" t="s">
        <v>136</v>
      </c>
      <c r="J4747" t="s">
        <v>137</v>
      </c>
      <c r="K4747" t="s">
        <v>138</v>
      </c>
      <c r="L4747" t="s">
        <v>13513</v>
      </c>
      <c r="M4747" t="s">
        <v>13514</v>
      </c>
      <c r="N4747">
        <v>4.2347222220000003</v>
      </c>
      <c r="O4747">
        <v>0</v>
      </c>
      <c r="P4747">
        <v>726</v>
      </c>
      <c r="Q4747">
        <v>0</v>
      </c>
      <c r="R4747">
        <v>47</v>
      </c>
      <c r="S4747">
        <v>0</v>
      </c>
      <c r="T4747">
        <v>75</v>
      </c>
      <c r="U4747">
        <v>0</v>
      </c>
      <c r="V4747">
        <v>0</v>
      </c>
      <c r="W4747">
        <v>0</v>
      </c>
      <c r="X4747">
        <v>660.09017543328662</v>
      </c>
      <c r="Y4747">
        <v>0</v>
      </c>
      <c r="Z4747">
        <v>233.70220639907487</v>
      </c>
      <c r="AA4747">
        <v>0</v>
      </c>
      <c r="AB4747">
        <v>215.40101581822631</v>
      </c>
      <c r="AC4747">
        <v>0</v>
      </c>
      <c r="AD4747">
        <v>0</v>
      </c>
      <c r="AE4747">
        <v>1109.1933976505877</v>
      </c>
    </row>
    <row r="4748" spans="1:31" x14ac:dyDescent="0.3">
      <c r="A4748">
        <v>2584895</v>
      </c>
      <c r="B4748">
        <v>1</v>
      </c>
      <c r="C4748" t="s">
        <v>80</v>
      </c>
      <c r="D4748" t="s">
        <v>100</v>
      </c>
      <c r="E4748" t="s">
        <v>166</v>
      </c>
      <c r="F4748" t="s">
        <v>13515</v>
      </c>
      <c r="G4748" t="s">
        <v>168</v>
      </c>
      <c r="H4748" t="s">
        <v>157</v>
      </c>
      <c r="I4748" t="s">
        <v>136</v>
      </c>
      <c r="J4748" t="s">
        <v>137</v>
      </c>
      <c r="K4748" t="s">
        <v>138</v>
      </c>
      <c r="L4748" t="s">
        <v>13516</v>
      </c>
      <c r="M4748" t="s">
        <v>13517</v>
      </c>
      <c r="N4748">
        <v>2.7769444440000002</v>
      </c>
      <c r="O4748">
        <v>0</v>
      </c>
      <c r="P4748">
        <v>1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0.70022120584507008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0.70022120584507008</v>
      </c>
    </row>
    <row r="4749" spans="1:31" x14ac:dyDescent="0.3">
      <c r="A4749">
        <v>2584503</v>
      </c>
      <c r="B4749">
        <v>1</v>
      </c>
      <c r="C4749" t="s">
        <v>81</v>
      </c>
      <c r="D4749" t="s">
        <v>123</v>
      </c>
      <c r="E4749" t="s">
        <v>166</v>
      </c>
      <c r="F4749" t="s">
        <v>13518</v>
      </c>
      <c r="G4749" t="s">
        <v>168</v>
      </c>
      <c r="H4749" t="s">
        <v>157</v>
      </c>
      <c r="I4749" t="s">
        <v>136</v>
      </c>
      <c r="J4749" t="s">
        <v>137</v>
      </c>
      <c r="K4749" t="s">
        <v>138</v>
      </c>
      <c r="L4749" t="s">
        <v>13519</v>
      </c>
      <c r="M4749" t="s">
        <v>13520</v>
      </c>
      <c r="N4749">
        <v>3.2491666659999998</v>
      </c>
      <c r="O4749">
        <v>0</v>
      </c>
      <c r="P4749">
        <v>1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0.78097708946094002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0.78097708946094002</v>
      </c>
    </row>
    <row r="4750" spans="1:31" x14ac:dyDescent="0.3">
      <c r="A4750">
        <v>2584297</v>
      </c>
      <c r="B4750">
        <v>1</v>
      </c>
      <c r="C4750" t="s">
        <v>81</v>
      </c>
      <c r="D4750" t="s">
        <v>113</v>
      </c>
      <c r="E4750" t="s">
        <v>147</v>
      </c>
      <c r="F4750" t="s">
        <v>13521</v>
      </c>
      <c r="G4750" t="s">
        <v>134</v>
      </c>
      <c r="H4750" t="s">
        <v>135</v>
      </c>
      <c r="I4750" t="s">
        <v>136</v>
      </c>
      <c r="J4750" t="s">
        <v>137</v>
      </c>
      <c r="K4750" t="s">
        <v>138</v>
      </c>
      <c r="L4750" t="s">
        <v>13522</v>
      </c>
      <c r="M4750" t="s">
        <v>13523</v>
      </c>
      <c r="N4750">
        <v>1.196111111</v>
      </c>
      <c r="O4750">
        <v>3</v>
      </c>
      <c r="P4750">
        <v>236</v>
      </c>
      <c r="Q4750">
        <v>93</v>
      </c>
      <c r="R4750">
        <v>189</v>
      </c>
      <c r="S4750">
        <v>7</v>
      </c>
      <c r="T4750">
        <v>14</v>
      </c>
      <c r="U4750">
        <v>0</v>
      </c>
      <c r="V4750">
        <v>0</v>
      </c>
      <c r="W4750">
        <v>2.4151479985699371</v>
      </c>
      <c r="X4750">
        <v>41.788761229365932</v>
      </c>
      <c r="Y4750">
        <v>644.0298800890331</v>
      </c>
      <c r="Z4750">
        <v>934.26227964923783</v>
      </c>
      <c r="AA4750">
        <v>11.445165315464637</v>
      </c>
      <c r="AB4750">
        <v>21.407969563461887</v>
      </c>
      <c r="AC4750">
        <v>0</v>
      </c>
      <c r="AD4750">
        <v>0</v>
      </c>
      <c r="AE4750">
        <v>1655.3492038451334</v>
      </c>
    </row>
    <row r="4751" spans="1:31" x14ac:dyDescent="0.3">
      <c r="A4751">
        <v>2584546</v>
      </c>
      <c r="B4751">
        <v>1</v>
      </c>
      <c r="C4751" t="s">
        <v>80</v>
      </c>
      <c r="D4751" t="s">
        <v>103</v>
      </c>
      <c r="E4751" t="s">
        <v>147</v>
      </c>
      <c r="F4751" t="s">
        <v>13524</v>
      </c>
      <c r="G4751" t="s">
        <v>134</v>
      </c>
      <c r="H4751" t="s">
        <v>135</v>
      </c>
      <c r="I4751" t="s">
        <v>136</v>
      </c>
      <c r="J4751" t="s">
        <v>137</v>
      </c>
      <c r="K4751" t="s">
        <v>138</v>
      </c>
      <c r="L4751" t="s">
        <v>13525</v>
      </c>
      <c r="M4751" t="s">
        <v>13526</v>
      </c>
      <c r="N4751">
        <v>4.0411111110000002</v>
      </c>
      <c r="O4751">
        <v>0</v>
      </c>
      <c r="P4751">
        <v>0</v>
      </c>
      <c r="Q4751">
        <v>0</v>
      </c>
      <c r="R4751">
        <v>0</v>
      </c>
      <c r="S4751">
        <v>1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167.5075674716704</v>
      </c>
      <c r="AB4751">
        <v>0</v>
      </c>
      <c r="AC4751">
        <v>0</v>
      </c>
      <c r="AD4751">
        <v>0</v>
      </c>
      <c r="AE4751">
        <v>167.5075674716704</v>
      </c>
    </row>
    <row r="4752" spans="1:31" x14ac:dyDescent="0.3">
      <c r="A4752">
        <v>2584005</v>
      </c>
      <c r="B4752">
        <v>1</v>
      </c>
      <c r="C4752" t="s">
        <v>80</v>
      </c>
      <c r="D4752" t="s">
        <v>96</v>
      </c>
      <c r="E4752" t="s">
        <v>166</v>
      </c>
      <c r="F4752" t="s">
        <v>13527</v>
      </c>
      <c r="G4752" t="s">
        <v>168</v>
      </c>
      <c r="H4752" t="s">
        <v>157</v>
      </c>
      <c r="I4752" t="s">
        <v>136</v>
      </c>
      <c r="J4752" t="s">
        <v>137</v>
      </c>
      <c r="K4752" t="s">
        <v>138</v>
      </c>
      <c r="L4752" t="s">
        <v>13528</v>
      </c>
      <c r="M4752" t="s">
        <v>13529</v>
      </c>
      <c r="N4752">
        <v>2.395</v>
      </c>
      <c r="O4752">
        <v>0</v>
      </c>
      <c r="P4752">
        <v>1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0.5873664085470901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0.5873664085470901</v>
      </c>
    </row>
    <row r="4753" spans="1:31" x14ac:dyDescent="0.3">
      <c r="A4753">
        <v>2584686</v>
      </c>
      <c r="B4753">
        <v>1</v>
      </c>
      <c r="C4753" t="s">
        <v>80</v>
      </c>
      <c r="D4753" t="s">
        <v>111</v>
      </c>
      <c r="E4753" t="s">
        <v>166</v>
      </c>
      <c r="F4753" t="s">
        <v>13530</v>
      </c>
      <c r="G4753" t="s">
        <v>311</v>
      </c>
      <c r="H4753" t="s">
        <v>157</v>
      </c>
      <c r="I4753" t="s">
        <v>136</v>
      </c>
      <c r="J4753" t="s">
        <v>3</v>
      </c>
      <c r="K4753" t="s">
        <v>138</v>
      </c>
      <c r="L4753" t="s">
        <v>13531</v>
      </c>
      <c r="M4753" t="s">
        <v>13532</v>
      </c>
      <c r="N4753">
        <v>1.1333333329999999</v>
      </c>
      <c r="O4753">
        <v>0</v>
      </c>
      <c r="P4753">
        <v>1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0.47754746815994664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0.47754746815994664</v>
      </c>
    </row>
    <row r="4754" spans="1:31" x14ac:dyDescent="0.3">
      <c r="A4754">
        <v>2584191</v>
      </c>
      <c r="B4754">
        <v>1</v>
      </c>
      <c r="C4754" t="s">
        <v>80</v>
      </c>
      <c r="D4754" t="s">
        <v>96</v>
      </c>
      <c r="E4754" t="s">
        <v>155</v>
      </c>
      <c r="F4754" t="s">
        <v>13533</v>
      </c>
      <c r="G4754" t="s">
        <v>13534</v>
      </c>
      <c r="H4754" t="s">
        <v>157</v>
      </c>
      <c r="I4754" t="s">
        <v>136</v>
      </c>
      <c r="J4754" t="s">
        <v>137</v>
      </c>
      <c r="K4754" t="s">
        <v>138</v>
      </c>
      <c r="L4754" t="s">
        <v>13535</v>
      </c>
      <c r="M4754" t="s">
        <v>13536</v>
      </c>
      <c r="N4754">
        <v>2.3536111110000002</v>
      </c>
      <c r="O4754">
        <v>0</v>
      </c>
      <c r="P4754">
        <v>101</v>
      </c>
      <c r="Q4754">
        <v>0</v>
      </c>
      <c r="R4754">
        <v>1</v>
      </c>
      <c r="S4754">
        <v>0</v>
      </c>
      <c r="T4754">
        <v>23</v>
      </c>
      <c r="U4754">
        <v>0</v>
      </c>
      <c r="V4754">
        <v>0</v>
      </c>
      <c r="W4754">
        <v>0</v>
      </c>
      <c r="X4754">
        <v>184.04949840386664</v>
      </c>
      <c r="Y4754">
        <v>0</v>
      </c>
      <c r="Z4754">
        <v>0.86540106845177345</v>
      </c>
      <c r="AA4754">
        <v>0</v>
      </c>
      <c r="AB4754">
        <v>99.009479953693557</v>
      </c>
      <c r="AC4754">
        <v>0</v>
      </c>
      <c r="AD4754">
        <v>0</v>
      </c>
      <c r="AE4754">
        <v>283.92437942601197</v>
      </c>
    </row>
    <row r="4755" spans="1:31" x14ac:dyDescent="0.3">
      <c r="A4755">
        <v>2584068</v>
      </c>
      <c r="B4755">
        <v>1</v>
      </c>
      <c r="C4755" t="s">
        <v>81</v>
      </c>
      <c r="D4755" t="s">
        <v>127</v>
      </c>
      <c r="E4755" t="s">
        <v>147</v>
      </c>
      <c r="F4755" t="s">
        <v>7782</v>
      </c>
      <c r="G4755" t="s">
        <v>134</v>
      </c>
      <c r="H4755" t="s">
        <v>135</v>
      </c>
      <c r="I4755" t="s">
        <v>136</v>
      </c>
      <c r="J4755" t="s">
        <v>137</v>
      </c>
      <c r="K4755" t="s">
        <v>138</v>
      </c>
      <c r="L4755" t="s">
        <v>13537</v>
      </c>
      <c r="M4755" t="s">
        <v>13538</v>
      </c>
      <c r="N4755">
        <v>2.036944444</v>
      </c>
      <c r="O4755">
        <v>0</v>
      </c>
      <c r="P4755">
        <v>431</v>
      </c>
      <c r="Q4755">
        <v>0</v>
      </c>
      <c r="R4755">
        <v>16</v>
      </c>
      <c r="S4755">
        <v>0</v>
      </c>
      <c r="T4755">
        <v>48</v>
      </c>
      <c r="U4755">
        <v>0</v>
      </c>
      <c r="V4755">
        <v>0</v>
      </c>
      <c r="W4755">
        <v>0</v>
      </c>
      <c r="X4755">
        <v>122.70928986538803</v>
      </c>
      <c r="Y4755">
        <v>0</v>
      </c>
      <c r="Z4755">
        <v>41.038898111070395</v>
      </c>
      <c r="AA4755">
        <v>0</v>
      </c>
      <c r="AB4755">
        <v>41.726584234445816</v>
      </c>
      <c r="AC4755">
        <v>0</v>
      </c>
      <c r="AD4755">
        <v>0</v>
      </c>
      <c r="AE4755">
        <v>205.47477221090426</v>
      </c>
    </row>
    <row r="4756" spans="1:31" x14ac:dyDescent="0.3">
      <c r="A4756">
        <v>2584214</v>
      </c>
      <c r="B4756">
        <v>1</v>
      </c>
      <c r="C4756" t="s">
        <v>81</v>
      </c>
      <c r="D4756" t="s">
        <v>120</v>
      </c>
      <c r="E4756" t="s">
        <v>184</v>
      </c>
      <c r="F4756" t="s">
        <v>13539</v>
      </c>
      <c r="G4756" t="s">
        <v>134</v>
      </c>
      <c r="H4756" t="s">
        <v>135</v>
      </c>
      <c r="I4756" t="s">
        <v>136</v>
      </c>
      <c r="J4756" t="s">
        <v>137</v>
      </c>
      <c r="K4756" t="s">
        <v>138</v>
      </c>
      <c r="L4756" t="s">
        <v>13540</v>
      </c>
      <c r="M4756" t="s">
        <v>13541</v>
      </c>
      <c r="N4756">
        <v>0.40944444400000002</v>
      </c>
      <c r="O4756">
        <v>0</v>
      </c>
      <c r="P4756">
        <v>320</v>
      </c>
      <c r="Q4756">
        <v>1</v>
      </c>
      <c r="R4756">
        <v>1</v>
      </c>
      <c r="S4756">
        <v>0</v>
      </c>
      <c r="T4756">
        <v>22</v>
      </c>
      <c r="U4756">
        <v>0</v>
      </c>
      <c r="V4756">
        <v>0</v>
      </c>
      <c r="W4756">
        <v>0</v>
      </c>
      <c r="X4756">
        <v>21.313584139868393</v>
      </c>
      <c r="Y4756">
        <v>0</v>
      </c>
      <c r="Z4756">
        <v>0.33314751985152008</v>
      </c>
      <c r="AA4756">
        <v>0</v>
      </c>
      <c r="AB4756">
        <v>7.782541256466021</v>
      </c>
      <c r="AC4756">
        <v>0</v>
      </c>
      <c r="AD4756">
        <v>0</v>
      </c>
      <c r="AE4756">
        <v>29.429272916185933</v>
      </c>
    </row>
    <row r="4757" spans="1:31" x14ac:dyDescent="0.3">
      <c r="A4757">
        <v>2584755</v>
      </c>
      <c r="B4757">
        <v>1</v>
      </c>
      <c r="C4757" t="s">
        <v>80</v>
      </c>
      <c r="D4757" t="s">
        <v>94</v>
      </c>
      <c r="E4757" t="s">
        <v>155</v>
      </c>
      <c r="F4757" t="s">
        <v>13542</v>
      </c>
      <c r="G4757" t="s">
        <v>202</v>
      </c>
      <c r="H4757" t="s">
        <v>157</v>
      </c>
      <c r="I4757" t="s">
        <v>136</v>
      </c>
      <c r="J4757" t="s">
        <v>137</v>
      </c>
      <c r="K4757" t="s">
        <v>138</v>
      </c>
      <c r="L4757" t="s">
        <v>13543</v>
      </c>
      <c r="M4757" t="s">
        <v>13544</v>
      </c>
      <c r="N4757">
        <v>1.2680555549999999</v>
      </c>
      <c r="O4757">
        <v>0</v>
      </c>
      <c r="P4757">
        <v>132</v>
      </c>
      <c r="Q4757">
        <v>0</v>
      </c>
      <c r="R4757">
        <v>1</v>
      </c>
      <c r="S4757">
        <v>0</v>
      </c>
      <c r="T4757">
        <v>23</v>
      </c>
      <c r="U4757">
        <v>0</v>
      </c>
      <c r="V4757">
        <v>0</v>
      </c>
      <c r="W4757">
        <v>0</v>
      </c>
      <c r="X4757">
        <v>20.842788585107954</v>
      </c>
      <c r="Y4757">
        <v>0</v>
      </c>
      <c r="Z4757">
        <v>6.900023430375833E-3</v>
      </c>
      <c r="AA4757">
        <v>0</v>
      </c>
      <c r="AB4757">
        <v>7.8190543922692957</v>
      </c>
      <c r="AC4757">
        <v>0</v>
      </c>
      <c r="AD4757">
        <v>0</v>
      </c>
      <c r="AE4757">
        <v>28.668743000807623</v>
      </c>
    </row>
    <row r="4758" spans="1:31" x14ac:dyDescent="0.3">
      <c r="A4758">
        <v>2584231</v>
      </c>
      <c r="B4758">
        <v>1</v>
      </c>
      <c r="C4758" t="s">
        <v>80</v>
      </c>
      <c r="D4758" t="s">
        <v>100</v>
      </c>
      <c r="E4758" t="s">
        <v>155</v>
      </c>
      <c r="F4758" t="s">
        <v>13545</v>
      </c>
      <c r="G4758" t="s">
        <v>202</v>
      </c>
      <c r="H4758" t="s">
        <v>157</v>
      </c>
      <c r="I4758" t="s">
        <v>136</v>
      </c>
      <c r="J4758" t="s">
        <v>137</v>
      </c>
      <c r="K4758" t="s">
        <v>138</v>
      </c>
      <c r="L4758" t="s">
        <v>13546</v>
      </c>
      <c r="M4758" t="s">
        <v>13547</v>
      </c>
      <c r="N4758">
        <v>4.3294444439999999</v>
      </c>
      <c r="O4758">
        <v>0</v>
      </c>
      <c r="P4758">
        <v>245</v>
      </c>
      <c r="Q4758">
        <v>0</v>
      </c>
      <c r="R4758">
        <v>0</v>
      </c>
      <c r="S4758">
        <v>0</v>
      </c>
      <c r="T4758">
        <v>16</v>
      </c>
      <c r="U4758">
        <v>0</v>
      </c>
      <c r="V4758">
        <v>0</v>
      </c>
      <c r="W4758">
        <v>0</v>
      </c>
      <c r="X4758">
        <v>192.86224707240962</v>
      </c>
      <c r="Y4758">
        <v>0</v>
      </c>
      <c r="Z4758">
        <v>0</v>
      </c>
      <c r="AA4758">
        <v>0</v>
      </c>
      <c r="AB4758">
        <v>224.45216216869096</v>
      </c>
      <c r="AC4758">
        <v>0</v>
      </c>
      <c r="AD4758">
        <v>0</v>
      </c>
      <c r="AE4758">
        <v>417.31440924110058</v>
      </c>
    </row>
    <row r="4759" spans="1:31" x14ac:dyDescent="0.3">
      <c r="A4759">
        <v>2584423</v>
      </c>
      <c r="B4759">
        <v>1</v>
      </c>
      <c r="C4759" t="s">
        <v>81</v>
      </c>
      <c r="D4759" t="s">
        <v>118</v>
      </c>
      <c r="E4759" t="s">
        <v>147</v>
      </c>
      <c r="F4759" t="s">
        <v>552</v>
      </c>
      <c r="G4759" t="s">
        <v>134</v>
      </c>
      <c r="H4759" t="s">
        <v>135</v>
      </c>
      <c r="I4759" t="s">
        <v>136</v>
      </c>
      <c r="J4759" t="s">
        <v>137</v>
      </c>
      <c r="K4759" t="s">
        <v>138</v>
      </c>
      <c r="L4759" t="s">
        <v>13548</v>
      </c>
      <c r="M4759" t="s">
        <v>13549</v>
      </c>
      <c r="N4759">
        <v>1.4316666659999999</v>
      </c>
      <c r="O4759">
        <v>0</v>
      </c>
      <c r="P4759">
        <v>0</v>
      </c>
      <c r="Q4759">
        <v>30</v>
      </c>
      <c r="R4759">
        <v>56</v>
      </c>
      <c r="S4759">
        <v>4</v>
      </c>
      <c r="T4759">
        <v>5</v>
      </c>
      <c r="U4759">
        <v>0</v>
      </c>
      <c r="V4759">
        <v>0</v>
      </c>
      <c r="W4759">
        <v>0</v>
      </c>
      <c r="X4759">
        <v>0</v>
      </c>
      <c r="Y4759">
        <v>69.428354747956817</v>
      </c>
      <c r="Z4759">
        <v>79.112478375611616</v>
      </c>
      <c r="AA4759">
        <v>24.90584530220514</v>
      </c>
      <c r="AB4759">
        <v>7.5474891755468159</v>
      </c>
      <c r="AC4759">
        <v>0</v>
      </c>
      <c r="AD4759">
        <v>0</v>
      </c>
      <c r="AE4759">
        <v>180.99416760132038</v>
      </c>
    </row>
    <row r="4760" spans="1:31" x14ac:dyDescent="0.3">
      <c r="A4760">
        <v>2584606</v>
      </c>
      <c r="B4760">
        <v>1</v>
      </c>
      <c r="C4760" t="s">
        <v>80</v>
      </c>
      <c r="D4760" t="s">
        <v>97</v>
      </c>
      <c r="E4760" t="s">
        <v>171</v>
      </c>
      <c r="F4760" t="s">
        <v>13550</v>
      </c>
      <c r="G4760" t="s">
        <v>190</v>
      </c>
      <c r="H4760" t="s">
        <v>157</v>
      </c>
      <c r="I4760" t="s">
        <v>136</v>
      </c>
      <c r="J4760" t="s">
        <v>137</v>
      </c>
      <c r="K4760" t="s">
        <v>138</v>
      </c>
      <c r="L4760" t="s">
        <v>13551</v>
      </c>
      <c r="M4760" t="s">
        <v>13552</v>
      </c>
      <c r="N4760">
        <v>3.6213888879999998</v>
      </c>
      <c r="O4760">
        <v>0</v>
      </c>
      <c r="P4760">
        <v>2</v>
      </c>
      <c r="Q4760">
        <v>0</v>
      </c>
      <c r="R4760">
        <v>1</v>
      </c>
      <c r="S4760">
        <v>0</v>
      </c>
      <c r="T4760">
        <v>1</v>
      </c>
      <c r="U4760">
        <v>0</v>
      </c>
      <c r="V4760">
        <v>0</v>
      </c>
      <c r="W4760">
        <v>0</v>
      </c>
      <c r="X4760">
        <v>4.0496757151986458</v>
      </c>
      <c r="Y4760">
        <v>0</v>
      </c>
      <c r="Z4760">
        <v>0.24700180113409498</v>
      </c>
      <c r="AA4760">
        <v>0</v>
      </c>
      <c r="AB4760">
        <v>8.5612448684815572</v>
      </c>
      <c r="AC4760">
        <v>0</v>
      </c>
      <c r="AD4760">
        <v>0</v>
      </c>
      <c r="AE4760">
        <v>12.857922384814298</v>
      </c>
    </row>
    <row r="4761" spans="1:31" x14ac:dyDescent="0.3">
      <c r="A4761">
        <v>2584506</v>
      </c>
      <c r="B4761">
        <v>1</v>
      </c>
      <c r="C4761" t="s">
        <v>80</v>
      </c>
      <c r="D4761" t="s">
        <v>90</v>
      </c>
      <c r="E4761" t="s">
        <v>166</v>
      </c>
      <c r="F4761" t="s">
        <v>13553</v>
      </c>
      <c r="G4761" t="s">
        <v>181</v>
      </c>
      <c r="H4761" t="s">
        <v>157</v>
      </c>
      <c r="I4761" t="s">
        <v>136</v>
      </c>
      <c r="J4761" t="s">
        <v>137</v>
      </c>
      <c r="K4761" t="s">
        <v>138</v>
      </c>
      <c r="L4761" t="s">
        <v>13554</v>
      </c>
      <c r="M4761" t="s">
        <v>13555</v>
      </c>
      <c r="N4761">
        <v>6.6286111109999997</v>
      </c>
      <c r="O4761">
        <v>0</v>
      </c>
      <c r="P4761">
        <v>13</v>
      </c>
      <c r="Q4761">
        <v>0</v>
      </c>
      <c r="R4761">
        <v>0</v>
      </c>
      <c r="S4761">
        <v>0</v>
      </c>
      <c r="T4761">
        <v>2</v>
      </c>
      <c r="U4761">
        <v>0</v>
      </c>
      <c r="V4761">
        <v>0</v>
      </c>
      <c r="W4761">
        <v>0</v>
      </c>
      <c r="X4761">
        <v>19.700128797907148</v>
      </c>
      <c r="Y4761">
        <v>0</v>
      </c>
      <c r="Z4761">
        <v>0</v>
      </c>
      <c r="AA4761">
        <v>0</v>
      </c>
      <c r="AB4761">
        <v>4.5235172724159121</v>
      </c>
      <c r="AC4761">
        <v>0</v>
      </c>
      <c r="AD4761">
        <v>0</v>
      </c>
      <c r="AE4761">
        <v>24.22364607032306</v>
      </c>
    </row>
    <row r="4762" spans="1:31" x14ac:dyDescent="0.3">
      <c r="A4762">
        <v>2584194</v>
      </c>
      <c r="B4762">
        <v>1</v>
      </c>
      <c r="C4762" t="s">
        <v>80</v>
      </c>
      <c r="D4762" t="s">
        <v>84</v>
      </c>
      <c r="E4762" t="s">
        <v>155</v>
      </c>
      <c r="F4762" t="s">
        <v>13556</v>
      </c>
      <c r="G4762" t="s">
        <v>301</v>
      </c>
      <c r="H4762" t="s">
        <v>157</v>
      </c>
      <c r="I4762" t="s">
        <v>136</v>
      </c>
      <c r="J4762" t="s">
        <v>137</v>
      </c>
      <c r="K4762" t="s">
        <v>144</v>
      </c>
      <c r="L4762" t="s">
        <v>13557</v>
      </c>
      <c r="M4762" t="s">
        <v>13558</v>
      </c>
      <c r="N4762">
        <v>7.8291666659999999</v>
      </c>
      <c r="O4762">
        <v>0</v>
      </c>
      <c r="P4762">
        <v>1074</v>
      </c>
      <c r="Q4762">
        <v>0</v>
      </c>
      <c r="R4762">
        <v>0</v>
      </c>
      <c r="S4762">
        <v>0</v>
      </c>
      <c r="T4762">
        <v>43</v>
      </c>
      <c r="U4762">
        <v>0</v>
      </c>
      <c r="V4762">
        <v>0</v>
      </c>
      <c r="W4762">
        <v>0</v>
      </c>
      <c r="X4762">
        <v>1751.3987705403615</v>
      </c>
      <c r="Y4762">
        <v>0</v>
      </c>
      <c r="Z4762">
        <v>0</v>
      </c>
      <c r="AA4762">
        <v>0</v>
      </c>
      <c r="AB4762">
        <v>934.40083502215782</v>
      </c>
      <c r="AC4762">
        <v>0</v>
      </c>
      <c r="AD4762">
        <v>0</v>
      </c>
      <c r="AE4762">
        <v>2685.7996055625194</v>
      </c>
    </row>
    <row r="4763" spans="1:31" x14ac:dyDescent="0.3">
      <c r="A4763">
        <v>2584692</v>
      </c>
      <c r="B4763">
        <v>1</v>
      </c>
      <c r="C4763" t="s">
        <v>80</v>
      </c>
      <c r="D4763" t="s">
        <v>103</v>
      </c>
      <c r="E4763" t="s">
        <v>171</v>
      </c>
      <c r="F4763" t="s">
        <v>13559</v>
      </c>
      <c r="G4763" t="s">
        <v>190</v>
      </c>
      <c r="H4763" t="s">
        <v>157</v>
      </c>
      <c r="I4763" t="s">
        <v>136</v>
      </c>
      <c r="J4763" t="s">
        <v>137</v>
      </c>
      <c r="K4763" t="s">
        <v>138</v>
      </c>
      <c r="L4763" t="s">
        <v>13560</v>
      </c>
      <c r="M4763" t="s">
        <v>13561</v>
      </c>
      <c r="N4763">
        <v>2.4869444440000001</v>
      </c>
      <c r="O4763">
        <v>0</v>
      </c>
      <c r="P4763">
        <v>18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15.50256941308683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15.50256941308683</v>
      </c>
    </row>
    <row r="4764" spans="1:31" x14ac:dyDescent="0.3">
      <c r="A4764">
        <v>2584145</v>
      </c>
      <c r="B4764">
        <v>1</v>
      </c>
      <c r="C4764" t="s">
        <v>80</v>
      </c>
      <c r="D4764" t="s">
        <v>110</v>
      </c>
      <c r="E4764" t="s">
        <v>171</v>
      </c>
      <c r="F4764" t="s">
        <v>13562</v>
      </c>
      <c r="G4764" t="s">
        <v>301</v>
      </c>
      <c r="H4764" t="s">
        <v>157</v>
      </c>
      <c r="I4764" t="s">
        <v>136</v>
      </c>
      <c r="J4764" t="s">
        <v>137</v>
      </c>
      <c r="K4764" t="s">
        <v>144</v>
      </c>
      <c r="L4764" t="s">
        <v>13563</v>
      </c>
      <c r="M4764" t="s">
        <v>13564</v>
      </c>
      <c r="N4764">
        <v>7.0222222219999999</v>
      </c>
      <c r="O4764">
        <v>0</v>
      </c>
      <c r="P4764">
        <v>111</v>
      </c>
      <c r="Q4764">
        <v>0</v>
      </c>
      <c r="R4764">
        <v>0</v>
      </c>
      <c r="S4764">
        <v>0</v>
      </c>
      <c r="T4764">
        <v>12</v>
      </c>
      <c r="U4764">
        <v>0</v>
      </c>
      <c r="V4764">
        <v>0</v>
      </c>
      <c r="W4764">
        <v>0</v>
      </c>
      <c r="X4764">
        <v>196.92719179699989</v>
      </c>
      <c r="Y4764">
        <v>0</v>
      </c>
      <c r="Z4764">
        <v>0</v>
      </c>
      <c r="AA4764">
        <v>0</v>
      </c>
      <c r="AB4764">
        <v>9.2723503785629511</v>
      </c>
      <c r="AC4764">
        <v>0</v>
      </c>
      <c r="AD4764">
        <v>0</v>
      </c>
      <c r="AE4764">
        <v>206.19954217556284</v>
      </c>
    </row>
    <row r="4765" spans="1:31" x14ac:dyDescent="0.3">
      <c r="A4765">
        <v>2584749</v>
      </c>
      <c r="B4765">
        <v>1</v>
      </c>
      <c r="C4765" t="s">
        <v>80</v>
      </c>
      <c r="D4765" t="s">
        <v>100</v>
      </c>
      <c r="E4765" t="s">
        <v>141</v>
      </c>
      <c r="F4765" t="s">
        <v>13565</v>
      </c>
      <c r="G4765" t="s">
        <v>134</v>
      </c>
      <c r="H4765" t="s">
        <v>135</v>
      </c>
      <c r="I4765" t="s">
        <v>136</v>
      </c>
      <c r="J4765" t="s">
        <v>137</v>
      </c>
      <c r="K4765" t="s">
        <v>138</v>
      </c>
      <c r="L4765" t="s">
        <v>13566</v>
      </c>
      <c r="M4765" t="s">
        <v>13567</v>
      </c>
      <c r="N4765">
        <v>0.97416666600000001</v>
      </c>
      <c r="O4765">
        <v>0</v>
      </c>
      <c r="P4765">
        <v>30</v>
      </c>
      <c r="Q4765">
        <v>1</v>
      </c>
      <c r="R4765">
        <v>12</v>
      </c>
      <c r="S4765">
        <v>9</v>
      </c>
      <c r="T4765">
        <v>582</v>
      </c>
      <c r="U4765">
        <v>10</v>
      </c>
      <c r="V4765">
        <v>111</v>
      </c>
      <c r="W4765">
        <v>0</v>
      </c>
      <c r="X4765">
        <v>6.3485969892011758</v>
      </c>
      <c r="Y4765">
        <v>0.84254100733110016</v>
      </c>
      <c r="Z4765">
        <v>22.28099929418816</v>
      </c>
      <c r="AA4765">
        <v>34.646259567057569</v>
      </c>
      <c r="AB4765">
        <v>898.40848300072935</v>
      </c>
      <c r="AC4765">
        <v>419.19319819654015</v>
      </c>
      <c r="AD4765">
        <v>1645.3584088973455</v>
      </c>
      <c r="AE4765">
        <v>3027.0784869523932</v>
      </c>
    </row>
    <row r="4766" spans="1:31" x14ac:dyDescent="0.3">
      <c r="A4766">
        <v>2584002</v>
      </c>
      <c r="B4766">
        <v>1</v>
      </c>
      <c r="C4766" t="s">
        <v>80</v>
      </c>
      <c r="D4766" t="s">
        <v>84</v>
      </c>
      <c r="E4766" t="s">
        <v>166</v>
      </c>
      <c r="F4766" t="s">
        <v>13568</v>
      </c>
      <c r="G4766" t="s">
        <v>311</v>
      </c>
      <c r="H4766" t="s">
        <v>157</v>
      </c>
      <c r="I4766" t="s">
        <v>136</v>
      </c>
      <c r="J4766" t="s">
        <v>3</v>
      </c>
      <c r="K4766" t="s">
        <v>138</v>
      </c>
      <c r="L4766" t="s">
        <v>13569</v>
      </c>
      <c r="M4766" t="s">
        <v>13570</v>
      </c>
      <c r="N4766">
        <v>1.6875</v>
      </c>
      <c r="O4766">
        <v>0</v>
      </c>
      <c r="P4766">
        <v>4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1.66326910940837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1.66326910940837</v>
      </c>
    </row>
    <row r="4767" spans="1:31" x14ac:dyDescent="0.3">
      <c r="A4767">
        <v>2584151</v>
      </c>
      <c r="B4767">
        <v>1</v>
      </c>
      <c r="C4767" t="s">
        <v>80</v>
      </c>
      <c r="D4767" t="s">
        <v>110</v>
      </c>
      <c r="E4767" t="s">
        <v>171</v>
      </c>
      <c r="F4767" t="s">
        <v>13571</v>
      </c>
      <c r="G4767" t="s">
        <v>301</v>
      </c>
      <c r="H4767" t="s">
        <v>157</v>
      </c>
      <c r="I4767" t="s">
        <v>136</v>
      </c>
      <c r="J4767" t="s">
        <v>137</v>
      </c>
      <c r="K4767" t="s">
        <v>144</v>
      </c>
      <c r="L4767" t="s">
        <v>13572</v>
      </c>
      <c r="M4767" t="s">
        <v>13573</v>
      </c>
      <c r="N4767">
        <v>6.8555555549999996</v>
      </c>
      <c r="O4767">
        <v>0</v>
      </c>
      <c r="P4767">
        <v>142</v>
      </c>
      <c r="Q4767">
        <v>0</v>
      </c>
      <c r="R4767">
        <v>0</v>
      </c>
      <c r="S4767">
        <v>0</v>
      </c>
      <c r="T4767">
        <v>2</v>
      </c>
      <c r="U4767">
        <v>0</v>
      </c>
      <c r="V4767">
        <v>0</v>
      </c>
      <c r="W4767">
        <v>0</v>
      </c>
      <c r="X4767">
        <v>213.5908208970105</v>
      </c>
      <c r="Y4767">
        <v>0</v>
      </c>
      <c r="Z4767">
        <v>0</v>
      </c>
      <c r="AA4767">
        <v>0</v>
      </c>
      <c r="AB4767">
        <v>1.698344737623904</v>
      </c>
      <c r="AC4767">
        <v>0</v>
      </c>
      <c r="AD4767">
        <v>0</v>
      </c>
      <c r="AE4767">
        <v>215.2891656346344</v>
      </c>
    </row>
    <row r="4768" spans="1:31" x14ac:dyDescent="0.3">
      <c r="A4768">
        <v>2584792</v>
      </c>
      <c r="B4768">
        <v>1</v>
      </c>
      <c r="C4768" t="s">
        <v>80</v>
      </c>
      <c r="D4768" t="s">
        <v>83</v>
      </c>
      <c r="E4768" t="s">
        <v>166</v>
      </c>
      <c r="F4768" t="s">
        <v>4586</v>
      </c>
      <c r="G4768" t="s">
        <v>198</v>
      </c>
      <c r="H4768" t="s">
        <v>157</v>
      </c>
      <c r="I4768" t="s">
        <v>136</v>
      </c>
      <c r="J4768" t="s">
        <v>137</v>
      </c>
      <c r="K4768" t="s">
        <v>138</v>
      </c>
      <c r="L4768" t="s">
        <v>13574</v>
      </c>
      <c r="M4768" t="s">
        <v>13575</v>
      </c>
      <c r="N4768">
        <v>1.5972222220000001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1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27.411215945695204</v>
      </c>
      <c r="AE4768">
        <v>27.411215945695204</v>
      </c>
    </row>
    <row r="4769" spans="1:31" x14ac:dyDescent="0.3">
      <c r="A4769">
        <v>2584449</v>
      </c>
      <c r="B4769">
        <v>1</v>
      </c>
      <c r="C4769" t="s">
        <v>80</v>
      </c>
      <c r="D4769" t="s">
        <v>105</v>
      </c>
      <c r="E4769" t="s">
        <v>171</v>
      </c>
      <c r="F4769" t="s">
        <v>13576</v>
      </c>
      <c r="G4769" t="s">
        <v>202</v>
      </c>
      <c r="H4769" t="s">
        <v>157</v>
      </c>
      <c r="I4769" t="s">
        <v>136</v>
      </c>
      <c r="J4769" t="s">
        <v>137</v>
      </c>
      <c r="K4769" t="s">
        <v>138</v>
      </c>
      <c r="L4769" t="s">
        <v>13577</v>
      </c>
      <c r="M4769" t="s">
        <v>13578</v>
      </c>
      <c r="N4769">
        <v>0.62055555500000004</v>
      </c>
      <c r="O4769">
        <v>0</v>
      </c>
      <c r="P4769">
        <v>70</v>
      </c>
      <c r="Q4769">
        <v>0</v>
      </c>
      <c r="R4769">
        <v>0</v>
      </c>
      <c r="S4769">
        <v>0</v>
      </c>
      <c r="T4769">
        <v>1</v>
      </c>
      <c r="U4769">
        <v>0</v>
      </c>
      <c r="V4769">
        <v>0</v>
      </c>
      <c r="W4769">
        <v>0</v>
      </c>
      <c r="X4769">
        <v>9.1155445539829589</v>
      </c>
      <c r="Y4769">
        <v>0</v>
      </c>
      <c r="Z4769">
        <v>0</v>
      </c>
      <c r="AA4769">
        <v>0</v>
      </c>
      <c r="AB4769">
        <v>1.3792511194122223</v>
      </c>
      <c r="AC4769">
        <v>0</v>
      </c>
      <c r="AD4769">
        <v>0</v>
      </c>
      <c r="AE4769">
        <v>10.494795673395181</v>
      </c>
    </row>
    <row r="4770" spans="1:31" x14ac:dyDescent="0.3">
      <c r="A4770">
        <v>2584758</v>
      </c>
      <c r="B4770">
        <v>1</v>
      </c>
      <c r="C4770" t="s">
        <v>81</v>
      </c>
      <c r="D4770" t="s">
        <v>117</v>
      </c>
      <c r="E4770" t="s">
        <v>147</v>
      </c>
      <c r="F4770" t="s">
        <v>13579</v>
      </c>
      <c r="G4770" t="s">
        <v>202</v>
      </c>
      <c r="H4770" t="s">
        <v>135</v>
      </c>
      <c r="I4770" t="s">
        <v>136</v>
      </c>
      <c r="J4770" t="s">
        <v>137</v>
      </c>
      <c r="K4770" t="s">
        <v>138</v>
      </c>
      <c r="L4770" t="s">
        <v>13580</v>
      </c>
      <c r="M4770" t="s">
        <v>13581</v>
      </c>
      <c r="N4770">
        <v>1.385277777</v>
      </c>
      <c r="O4770">
        <v>6</v>
      </c>
      <c r="P4770">
        <v>564</v>
      </c>
      <c r="Q4770">
        <v>75</v>
      </c>
      <c r="R4770">
        <v>130</v>
      </c>
      <c r="S4770">
        <v>7</v>
      </c>
      <c r="T4770">
        <v>71</v>
      </c>
      <c r="U4770">
        <v>0</v>
      </c>
      <c r="V4770">
        <v>0</v>
      </c>
      <c r="W4770">
        <v>1.7620852807522585</v>
      </c>
      <c r="X4770">
        <v>160.77151078645085</v>
      </c>
      <c r="Y4770">
        <v>116.62618605862488</v>
      </c>
      <c r="Z4770">
        <v>108.55106865847662</v>
      </c>
      <c r="AA4770">
        <v>12.273068713251291</v>
      </c>
      <c r="AB4770">
        <v>111.81025529373458</v>
      </c>
      <c r="AC4770">
        <v>0</v>
      </c>
      <c r="AD4770">
        <v>0</v>
      </c>
      <c r="AE4770">
        <v>511.79417479129052</v>
      </c>
    </row>
    <row r="4771" spans="1:31" x14ac:dyDescent="0.3">
      <c r="A4771">
        <v>2584094</v>
      </c>
      <c r="B4771">
        <v>1</v>
      </c>
      <c r="C4771" t="s">
        <v>80</v>
      </c>
      <c r="D4771" t="s">
        <v>87</v>
      </c>
      <c r="E4771" t="s">
        <v>166</v>
      </c>
      <c r="F4771" t="s">
        <v>13582</v>
      </c>
      <c r="G4771" t="s">
        <v>198</v>
      </c>
      <c r="H4771" t="s">
        <v>157</v>
      </c>
      <c r="I4771" t="s">
        <v>136</v>
      </c>
      <c r="J4771" t="s">
        <v>137</v>
      </c>
      <c r="K4771" t="s">
        <v>138</v>
      </c>
      <c r="L4771" t="s">
        <v>13583</v>
      </c>
      <c r="M4771" t="s">
        <v>13584</v>
      </c>
      <c r="N4771">
        <v>1.3672222220000001</v>
      </c>
      <c r="O4771">
        <v>0</v>
      </c>
      <c r="P4771">
        <v>9</v>
      </c>
      <c r="Q4771">
        <v>0</v>
      </c>
      <c r="R4771">
        <v>0</v>
      </c>
      <c r="S4771">
        <v>0</v>
      </c>
      <c r="T4771">
        <v>1</v>
      </c>
      <c r="U4771">
        <v>0</v>
      </c>
      <c r="V4771">
        <v>0</v>
      </c>
      <c r="W4771">
        <v>0</v>
      </c>
      <c r="X4771">
        <v>2.067464136556429</v>
      </c>
      <c r="Y4771">
        <v>0</v>
      </c>
      <c r="Z4771">
        <v>0</v>
      </c>
      <c r="AA4771">
        <v>0</v>
      </c>
      <c r="AB4771">
        <v>6.931683784166667E-6</v>
      </c>
      <c r="AC4771">
        <v>0</v>
      </c>
      <c r="AD4771">
        <v>0</v>
      </c>
      <c r="AE4771">
        <v>2.0674710682402133</v>
      </c>
    </row>
    <row r="4772" spans="1:31" x14ac:dyDescent="0.3">
      <c r="A4772">
        <v>2584071</v>
      </c>
      <c r="B4772">
        <v>1</v>
      </c>
      <c r="C4772" t="s">
        <v>81</v>
      </c>
      <c r="D4772" t="s">
        <v>128</v>
      </c>
      <c r="E4772" t="s">
        <v>184</v>
      </c>
      <c r="F4772" t="s">
        <v>3240</v>
      </c>
      <c r="G4772" t="s">
        <v>134</v>
      </c>
      <c r="H4772" t="s">
        <v>135</v>
      </c>
      <c r="I4772" t="s">
        <v>136</v>
      </c>
      <c r="J4772" t="s">
        <v>137</v>
      </c>
      <c r="K4772" t="s">
        <v>138</v>
      </c>
      <c r="L4772" t="s">
        <v>13585</v>
      </c>
      <c r="M4772" t="s">
        <v>13586</v>
      </c>
      <c r="N4772">
        <v>5.53</v>
      </c>
      <c r="O4772">
        <v>4</v>
      </c>
      <c r="P4772">
        <v>53</v>
      </c>
      <c r="Q4772">
        <v>10</v>
      </c>
      <c r="R4772">
        <v>101</v>
      </c>
      <c r="S4772">
        <v>10</v>
      </c>
      <c r="T4772">
        <v>11</v>
      </c>
      <c r="U4772">
        <v>1</v>
      </c>
      <c r="V4772">
        <v>0</v>
      </c>
      <c r="W4772">
        <v>6.9987349296572408</v>
      </c>
      <c r="X4772">
        <v>65.429586491631198</v>
      </c>
      <c r="Y4772">
        <v>74.819794438983166</v>
      </c>
      <c r="Z4772">
        <v>475.09280582660693</v>
      </c>
      <c r="AA4772">
        <v>470.18910866927695</v>
      </c>
      <c r="AB4772">
        <v>76.779738375472974</v>
      </c>
      <c r="AC4772">
        <v>234.37381580601118</v>
      </c>
      <c r="AD4772">
        <v>0</v>
      </c>
      <c r="AE4772">
        <v>1403.6835845376397</v>
      </c>
    </row>
    <row r="4773" spans="1:31" x14ac:dyDescent="0.3">
      <c r="A4773">
        <v>2584612</v>
      </c>
      <c r="B4773">
        <v>1</v>
      </c>
      <c r="C4773" t="s">
        <v>80</v>
      </c>
      <c r="D4773" t="s">
        <v>108</v>
      </c>
      <c r="E4773" t="s">
        <v>166</v>
      </c>
      <c r="F4773" t="s">
        <v>13587</v>
      </c>
      <c r="G4773" t="s">
        <v>168</v>
      </c>
      <c r="H4773" t="s">
        <v>157</v>
      </c>
      <c r="I4773" t="s">
        <v>136</v>
      </c>
      <c r="J4773" t="s">
        <v>137</v>
      </c>
      <c r="K4773" t="s">
        <v>138</v>
      </c>
      <c r="L4773" t="s">
        <v>13588</v>
      </c>
      <c r="M4773" t="s">
        <v>13589</v>
      </c>
      <c r="N4773">
        <v>2.187777777</v>
      </c>
      <c r="O4773">
        <v>0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0.56284096136589745</v>
      </c>
      <c r="AA4773">
        <v>0</v>
      </c>
      <c r="AB4773">
        <v>0</v>
      </c>
      <c r="AC4773">
        <v>0</v>
      </c>
      <c r="AD4773">
        <v>0</v>
      </c>
      <c r="AE4773">
        <v>0.56284096136589745</v>
      </c>
    </row>
    <row r="4774" spans="1:31" x14ac:dyDescent="0.3">
      <c r="A4774">
        <v>2584263</v>
      </c>
      <c r="B4774">
        <v>1</v>
      </c>
      <c r="C4774" t="s">
        <v>80</v>
      </c>
      <c r="D4774" t="s">
        <v>93</v>
      </c>
      <c r="E4774" t="s">
        <v>184</v>
      </c>
      <c r="F4774" t="s">
        <v>13590</v>
      </c>
      <c r="G4774" t="s">
        <v>301</v>
      </c>
      <c r="H4774" t="s">
        <v>135</v>
      </c>
      <c r="I4774" t="s">
        <v>136</v>
      </c>
      <c r="J4774" t="s">
        <v>137</v>
      </c>
      <c r="K4774" t="s">
        <v>144</v>
      </c>
      <c r="L4774" t="s">
        <v>13591</v>
      </c>
      <c r="M4774" t="s">
        <v>13592</v>
      </c>
      <c r="N4774">
        <v>7.3119444439999999</v>
      </c>
      <c r="O4774">
        <v>0</v>
      </c>
      <c r="P4774">
        <v>510</v>
      </c>
      <c r="Q4774">
        <v>0</v>
      </c>
      <c r="R4774">
        <v>16</v>
      </c>
      <c r="S4774">
        <v>0</v>
      </c>
      <c r="T4774">
        <v>46</v>
      </c>
      <c r="U4774">
        <v>0</v>
      </c>
      <c r="V4774">
        <v>0</v>
      </c>
      <c r="W4774">
        <v>0</v>
      </c>
      <c r="X4774">
        <v>785.3281178842775</v>
      </c>
      <c r="Y4774">
        <v>0</v>
      </c>
      <c r="Z4774">
        <v>241.57269556899607</v>
      </c>
      <c r="AA4774">
        <v>0</v>
      </c>
      <c r="AB4774">
        <v>556.46058230666165</v>
      </c>
      <c r="AC4774">
        <v>0</v>
      </c>
      <c r="AD4774">
        <v>0</v>
      </c>
      <c r="AE4774">
        <v>1583.361395759935</v>
      </c>
    </row>
    <row r="4775" spans="1:31" x14ac:dyDescent="0.3">
      <c r="A4775">
        <v>2584217</v>
      </c>
      <c r="B4775">
        <v>1</v>
      </c>
      <c r="C4775" t="s">
        <v>80</v>
      </c>
      <c r="D4775" t="s">
        <v>107</v>
      </c>
      <c r="E4775" t="s">
        <v>141</v>
      </c>
      <c r="F4775" t="s">
        <v>13593</v>
      </c>
      <c r="G4775" t="s">
        <v>301</v>
      </c>
      <c r="H4775" t="s">
        <v>135</v>
      </c>
      <c r="I4775" t="s">
        <v>136</v>
      </c>
      <c r="J4775" t="s">
        <v>137</v>
      </c>
      <c r="K4775" t="s">
        <v>144</v>
      </c>
      <c r="L4775" t="s">
        <v>13594</v>
      </c>
      <c r="M4775" t="s">
        <v>13595</v>
      </c>
      <c r="N4775">
        <v>5.983055555</v>
      </c>
      <c r="O4775">
        <v>3</v>
      </c>
      <c r="P4775">
        <v>1654</v>
      </c>
      <c r="Q4775">
        <v>5</v>
      </c>
      <c r="R4775">
        <v>114</v>
      </c>
      <c r="S4775">
        <v>20</v>
      </c>
      <c r="T4775">
        <v>201</v>
      </c>
      <c r="U4775">
        <v>0</v>
      </c>
      <c r="V4775">
        <v>5</v>
      </c>
      <c r="W4775">
        <v>9.6151906540237722</v>
      </c>
      <c r="X4775">
        <v>1429.4121038629246</v>
      </c>
      <c r="Y4775">
        <v>42.152557939926723</v>
      </c>
      <c r="Z4775">
        <v>212.83340834984548</v>
      </c>
      <c r="AA4775">
        <v>657.69854089463104</v>
      </c>
      <c r="AB4775">
        <v>1103.0914287400731</v>
      </c>
      <c r="AC4775">
        <v>0</v>
      </c>
      <c r="AD4775">
        <v>178.83737386849887</v>
      </c>
      <c r="AE4775">
        <v>3633.6406043099237</v>
      </c>
    </row>
    <row r="4776" spans="1:31" x14ac:dyDescent="0.3">
      <c r="A4776">
        <v>2584134</v>
      </c>
      <c r="B4776">
        <v>1</v>
      </c>
      <c r="C4776" t="s">
        <v>80</v>
      </c>
      <c r="D4776" t="s">
        <v>95</v>
      </c>
      <c r="E4776" t="s">
        <v>141</v>
      </c>
      <c r="F4776" t="s">
        <v>11429</v>
      </c>
      <c r="G4776" t="s">
        <v>301</v>
      </c>
      <c r="H4776" t="s">
        <v>135</v>
      </c>
      <c r="I4776" t="s">
        <v>136</v>
      </c>
      <c r="J4776" t="s">
        <v>137</v>
      </c>
      <c r="K4776" t="s">
        <v>144</v>
      </c>
      <c r="L4776" t="s">
        <v>13596</v>
      </c>
      <c r="M4776" t="s">
        <v>13597</v>
      </c>
      <c r="N4776">
        <v>4.9213888880000001</v>
      </c>
      <c r="O4776">
        <v>5</v>
      </c>
      <c r="P4776">
        <v>733</v>
      </c>
      <c r="Q4776">
        <v>26</v>
      </c>
      <c r="R4776">
        <v>12</v>
      </c>
      <c r="S4776">
        <v>32</v>
      </c>
      <c r="T4776">
        <v>50</v>
      </c>
      <c r="U4776">
        <v>0</v>
      </c>
      <c r="V4776">
        <v>0</v>
      </c>
      <c r="W4776">
        <v>22.107635315694608</v>
      </c>
      <c r="X4776">
        <v>764.13060830380414</v>
      </c>
      <c r="Y4776">
        <v>391.52061829373645</v>
      </c>
      <c r="Z4776">
        <v>42.29317060606364</v>
      </c>
      <c r="AA4776">
        <v>3394.2862550686255</v>
      </c>
      <c r="AB4776">
        <v>309.63233328159708</v>
      </c>
      <c r="AC4776">
        <v>0</v>
      </c>
      <c r="AD4776">
        <v>0</v>
      </c>
      <c r="AE4776">
        <v>4923.9706208695216</v>
      </c>
    </row>
    <row r="4777" spans="1:31" x14ac:dyDescent="0.3">
      <c r="A4777">
        <v>2584618</v>
      </c>
      <c r="B4777">
        <v>1</v>
      </c>
      <c r="C4777" t="s">
        <v>81</v>
      </c>
      <c r="D4777" t="s">
        <v>123</v>
      </c>
      <c r="E4777" t="s">
        <v>184</v>
      </c>
      <c r="F4777" t="s">
        <v>13598</v>
      </c>
      <c r="G4777" t="s">
        <v>134</v>
      </c>
      <c r="H4777" t="s">
        <v>135</v>
      </c>
      <c r="I4777" t="s">
        <v>136</v>
      </c>
      <c r="J4777" t="s">
        <v>137</v>
      </c>
      <c r="K4777" t="s">
        <v>138</v>
      </c>
      <c r="L4777" t="s">
        <v>13599</v>
      </c>
      <c r="M4777" t="s">
        <v>13600</v>
      </c>
      <c r="N4777">
        <v>1.323611111</v>
      </c>
      <c r="O4777">
        <v>13</v>
      </c>
      <c r="P4777">
        <v>30</v>
      </c>
      <c r="Q4777">
        <v>207</v>
      </c>
      <c r="R4777">
        <v>264</v>
      </c>
      <c r="S4777">
        <v>40</v>
      </c>
      <c r="T4777">
        <v>36</v>
      </c>
      <c r="U4777">
        <v>0</v>
      </c>
      <c r="V4777">
        <v>0</v>
      </c>
      <c r="W4777">
        <v>15.222963753878592</v>
      </c>
      <c r="X4777">
        <v>21.764540716313586</v>
      </c>
      <c r="Y4777">
        <v>461.85141790260963</v>
      </c>
      <c r="Z4777">
        <v>419.39782486114552</v>
      </c>
      <c r="AA4777">
        <v>95.499502352886012</v>
      </c>
      <c r="AB4777">
        <v>94.105553282960798</v>
      </c>
      <c r="AC4777">
        <v>0</v>
      </c>
      <c r="AD4777">
        <v>0</v>
      </c>
      <c r="AE4777">
        <v>1107.841802869794</v>
      </c>
    </row>
    <row r="4778" spans="1:31" x14ac:dyDescent="0.3">
      <c r="A4778">
        <v>2584867</v>
      </c>
      <c r="B4778">
        <v>1</v>
      </c>
      <c r="C4778" t="s">
        <v>80</v>
      </c>
      <c r="D4778" t="s">
        <v>96</v>
      </c>
      <c r="E4778" t="s">
        <v>166</v>
      </c>
      <c r="F4778" t="s">
        <v>13601</v>
      </c>
      <c r="G4778" t="s">
        <v>181</v>
      </c>
      <c r="H4778" t="s">
        <v>157</v>
      </c>
      <c r="I4778" t="s">
        <v>136</v>
      </c>
      <c r="J4778" t="s">
        <v>137</v>
      </c>
      <c r="K4778" t="s">
        <v>138</v>
      </c>
      <c r="L4778" t="s">
        <v>13602</v>
      </c>
      <c r="M4778" t="s">
        <v>13603</v>
      </c>
      <c r="N4778">
        <v>0.82361111099999995</v>
      </c>
      <c r="O4778">
        <v>0</v>
      </c>
      <c r="P4778">
        <v>1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0.77620158549827256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0.77620158549827256</v>
      </c>
    </row>
    <row r="4779" spans="1:31" x14ac:dyDescent="0.3">
      <c r="A4779">
        <v>2584180</v>
      </c>
      <c r="B4779">
        <v>1</v>
      </c>
      <c r="C4779" t="s">
        <v>80</v>
      </c>
      <c r="D4779" t="s">
        <v>95</v>
      </c>
      <c r="E4779" t="s">
        <v>141</v>
      </c>
      <c r="F4779" t="s">
        <v>6698</v>
      </c>
      <c r="G4779" t="s">
        <v>301</v>
      </c>
      <c r="H4779" t="s">
        <v>135</v>
      </c>
      <c r="I4779" t="s">
        <v>136</v>
      </c>
      <c r="J4779" t="s">
        <v>137</v>
      </c>
      <c r="K4779" t="s">
        <v>144</v>
      </c>
      <c r="L4779" t="s">
        <v>13604</v>
      </c>
      <c r="M4779" t="s">
        <v>13605</v>
      </c>
      <c r="N4779">
        <v>3.8416666660000001</v>
      </c>
      <c r="O4779">
        <v>0</v>
      </c>
      <c r="P4779">
        <v>2199</v>
      </c>
      <c r="Q4779">
        <v>0</v>
      </c>
      <c r="R4779">
        <v>4</v>
      </c>
      <c r="S4779">
        <v>2</v>
      </c>
      <c r="T4779">
        <v>310</v>
      </c>
      <c r="U4779">
        <v>0</v>
      </c>
      <c r="V4779">
        <v>1</v>
      </c>
      <c r="W4779">
        <v>0</v>
      </c>
      <c r="X4779">
        <v>1607.361109218969</v>
      </c>
      <c r="Y4779">
        <v>0</v>
      </c>
      <c r="Z4779">
        <v>0.37654435209678749</v>
      </c>
      <c r="AA4779">
        <v>15.813598325644442</v>
      </c>
      <c r="AB4779">
        <v>1855.8527423459475</v>
      </c>
      <c r="AC4779">
        <v>0</v>
      </c>
      <c r="AD4779">
        <v>1.9299616113498754</v>
      </c>
      <c r="AE4779">
        <v>3481.3339558540079</v>
      </c>
    </row>
    <row r="4780" spans="1:31" x14ac:dyDescent="0.3">
      <c r="A4780">
        <v>2584572</v>
      </c>
      <c r="B4780">
        <v>1</v>
      </c>
      <c r="C4780" t="s">
        <v>80</v>
      </c>
      <c r="D4780" t="s">
        <v>106</v>
      </c>
      <c r="E4780" t="s">
        <v>171</v>
      </c>
      <c r="F4780" t="s">
        <v>13606</v>
      </c>
      <c r="G4780" t="s">
        <v>190</v>
      </c>
      <c r="H4780" t="s">
        <v>157</v>
      </c>
      <c r="I4780" t="s">
        <v>136</v>
      </c>
      <c r="J4780" t="s">
        <v>137</v>
      </c>
      <c r="K4780" t="s">
        <v>138</v>
      </c>
      <c r="L4780" t="s">
        <v>13607</v>
      </c>
      <c r="M4780" t="s">
        <v>13608</v>
      </c>
      <c r="N4780">
        <v>7.7233333330000002</v>
      </c>
      <c r="O4780">
        <v>0</v>
      </c>
      <c r="P4780">
        <v>8</v>
      </c>
      <c r="Q4780">
        <v>0</v>
      </c>
      <c r="R4780">
        <v>0</v>
      </c>
      <c r="S4780">
        <v>0</v>
      </c>
      <c r="T4780">
        <v>2</v>
      </c>
      <c r="U4780">
        <v>0</v>
      </c>
      <c r="V4780">
        <v>0</v>
      </c>
      <c r="W4780">
        <v>0</v>
      </c>
      <c r="X4780">
        <v>7.2200610291241993</v>
      </c>
      <c r="Y4780">
        <v>0</v>
      </c>
      <c r="Z4780">
        <v>0</v>
      </c>
      <c r="AA4780">
        <v>0</v>
      </c>
      <c r="AB4780">
        <v>20.663538995760572</v>
      </c>
      <c r="AC4780">
        <v>0</v>
      </c>
      <c r="AD4780">
        <v>0</v>
      </c>
      <c r="AE4780">
        <v>27.883600024884771</v>
      </c>
    </row>
    <row r="4781" spans="1:31" x14ac:dyDescent="0.3">
      <c r="A4781">
        <v>2584077</v>
      </c>
      <c r="B4781">
        <v>1</v>
      </c>
      <c r="C4781" t="s">
        <v>80</v>
      </c>
      <c r="D4781" t="s">
        <v>104</v>
      </c>
      <c r="E4781" t="s">
        <v>184</v>
      </c>
      <c r="F4781" t="s">
        <v>13609</v>
      </c>
      <c r="G4781" t="s">
        <v>1218</v>
      </c>
      <c r="H4781" t="s">
        <v>135</v>
      </c>
      <c r="I4781" t="s">
        <v>136</v>
      </c>
      <c r="J4781" t="s">
        <v>137</v>
      </c>
      <c r="K4781" t="s">
        <v>138</v>
      </c>
      <c r="L4781" t="s">
        <v>13610</v>
      </c>
      <c r="M4781" t="s">
        <v>13611</v>
      </c>
      <c r="N4781">
        <v>4.7874999999999996</v>
      </c>
      <c r="O4781">
        <v>1</v>
      </c>
      <c r="P4781">
        <v>152</v>
      </c>
      <c r="Q4781">
        <v>2</v>
      </c>
      <c r="R4781">
        <v>24</v>
      </c>
      <c r="S4781">
        <v>2</v>
      </c>
      <c r="T4781">
        <v>53</v>
      </c>
      <c r="U4781">
        <v>0</v>
      </c>
      <c r="V4781">
        <v>0</v>
      </c>
      <c r="W4781">
        <v>4.9596918965378398</v>
      </c>
      <c r="X4781">
        <v>226.77477152224213</v>
      </c>
      <c r="Y4781">
        <v>13.819484024069725</v>
      </c>
      <c r="Z4781">
        <v>127.28417802103081</v>
      </c>
      <c r="AA4781">
        <v>55.146546728482718</v>
      </c>
      <c r="AB4781">
        <v>746.11731646936062</v>
      </c>
      <c r="AC4781">
        <v>0</v>
      </c>
      <c r="AD4781">
        <v>0</v>
      </c>
      <c r="AE4781">
        <v>1174.1019886617237</v>
      </c>
    </row>
    <row r="4782" spans="1:31" x14ac:dyDescent="0.3">
      <c r="A4782">
        <v>2584326</v>
      </c>
      <c r="B4782">
        <v>1</v>
      </c>
      <c r="C4782" t="s">
        <v>80</v>
      </c>
      <c r="D4782" t="s">
        <v>104</v>
      </c>
      <c r="E4782" t="s">
        <v>155</v>
      </c>
      <c r="F4782" t="s">
        <v>13612</v>
      </c>
      <c r="G4782" t="s">
        <v>301</v>
      </c>
      <c r="H4782" t="s">
        <v>157</v>
      </c>
      <c r="I4782" t="s">
        <v>136</v>
      </c>
      <c r="J4782" t="s">
        <v>137</v>
      </c>
      <c r="K4782" t="s">
        <v>144</v>
      </c>
      <c r="L4782" t="s">
        <v>13613</v>
      </c>
      <c r="M4782" t="s">
        <v>13614</v>
      </c>
      <c r="N4782">
        <v>5.2891666659999999</v>
      </c>
      <c r="O4782">
        <v>0</v>
      </c>
      <c r="P4782">
        <v>329</v>
      </c>
      <c r="Q4782">
        <v>0</v>
      </c>
      <c r="R4782">
        <v>1</v>
      </c>
      <c r="S4782">
        <v>0</v>
      </c>
      <c r="T4782">
        <v>14</v>
      </c>
      <c r="U4782">
        <v>0</v>
      </c>
      <c r="V4782">
        <v>0</v>
      </c>
      <c r="W4782">
        <v>0</v>
      </c>
      <c r="X4782">
        <v>365.46831122788183</v>
      </c>
      <c r="Y4782">
        <v>0</v>
      </c>
      <c r="Z4782">
        <v>0</v>
      </c>
      <c r="AA4782">
        <v>0</v>
      </c>
      <c r="AB4782">
        <v>77.572438249753247</v>
      </c>
      <c r="AC4782">
        <v>0</v>
      </c>
      <c r="AD4782">
        <v>0</v>
      </c>
      <c r="AE4782">
        <v>443.04074947763507</v>
      </c>
    </row>
    <row r="4783" spans="1:31" x14ac:dyDescent="0.3">
      <c r="A4783">
        <v>2584718</v>
      </c>
      <c r="B4783">
        <v>1</v>
      </c>
      <c r="C4783" t="s">
        <v>80</v>
      </c>
      <c r="D4783" t="s">
        <v>90</v>
      </c>
      <c r="E4783" t="s">
        <v>175</v>
      </c>
      <c r="F4783" t="s">
        <v>13615</v>
      </c>
      <c r="G4783" t="s">
        <v>213</v>
      </c>
      <c r="H4783" t="s">
        <v>157</v>
      </c>
      <c r="I4783" t="s">
        <v>136</v>
      </c>
      <c r="J4783" t="s">
        <v>137</v>
      </c>
      <c r="K4783" t="s">
        <v>138</v>
      </c>
      <c r="L4783" t="s">
        <v>13616</v>
      </c>
      <c r="M4783" t="s">
        <v>13617</v>
      </c>
      <c r="N4783">
        <v>1.750555555</v>
      </c>
      <c r="O4783">
        <v>0</v>
      </c>
      <c r="P4783">
        <v>146</v>
      </c>
      <c r="Q4783">
        <v>0</v>
      </c>
      <c r="R4783">
        <v>0</v>
      </c>
      <c r="S4783">
        <v>0</v>
      </c>
      <c r="T4783">
        <v>6</v>
      </c>
      <c r="U4783">
        <v>0</v>
      </c>
      <c r="V4783">
        <v>0</v>
      </c>
      <c r="W4783">
        <v>0</v>
      </c>
      <c r="X4783">
        <v>52.848401462008631</v>
      </c>
      <c r="Y4783">
        <v>0</v>
      </c>
      <c r="Z4783">
        <v>0</v>
      </c>
      <c r="AA4783">
        <v>0</v>
      </c>
      <c r="AB4783">
        <v>7.5438329397006001</v>
      </c>
      <c r="AC4783">
        <v>0</v>
      </c>
      <c r="AD4783">
        <v>0</v>
      </c>
      <c r="AE4783">
        <v>60.392234401709231</v>
      </c>
    </row>
    <row r="4784" spans="1:31" x14ac:dyDescent="0.3">
      <c r="A4784">
        <v>2584472</v>
      </c>
      <c r="B4784">
        <v>1</v>
      </c>
      <c r="C4784" t="s">
        <v>80</v>
      </c>
      <c r="D4784" t="s">
        <v>83</v>
      </c>
      <c r="E4784" t="s">
        <v>166</v>
      </c>
      <c r="F4784" t="s">
        <v>13618</v>
      </c>
      <c r="G4784" t="s">
        <v>198</v>
      </c>
      <c r="H4784" t="s">
        <v>157</v>
      </c>
      <c r="I4784" t="s">
        <v>136</v>
      </c>
      <c r="J4784" t="s">
        <v>137</v>
      </c>
      <c r="K4784" t="s">
        <v>138</v>
      </c>
      <c r="L4784" t="s">
        <v>13619</v>
      </c>
      <c r="M4784" t="s">
        <v>13620</v>
      </c>
      <c r="N4784">
        <v>0.70972222200000001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1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1.5730989150766668</v>
      </c>
      <c r="AC4784">
        <v>0</v>
      </c>
      <c r="AD4784">
        <v>0</v>
      </c>
      <c r="AE4784">
        <v>1.5730989150766668</v>
      </c>
    </row>
    <row r="4785" spans="1:31" x14ac:dyDescent="0.3">
      <c r="A4785">
        <v>2584034</v>
      </c>
      <c r="B4785">
        <v>1</v>
      </c>
      <c r="C4785" t="s">
        <v>81</v>
      </c>
      <c r="D4785" t="s">
        <v>128</v>
      </c>
      <c r="E4785" t="s">
        <v>141</v>
      </c>
      <c r="F4785" t="s">
        <v>13621</v>
      </c>
      <c r="G4785" t="s">
        <v>318</v>
      </c>
      <c r="H4785" t="s">
        <v>135</v>
      </c>
      <c r="I4785" t="s">
        <v>136</v>
      </c>
      <c r="J4785" t="s">
        <v>137</v>
      </c>
      <c r="K4785" t="s">
        <v>144</v>
      </c>
      <c r="L4785" t="s">
        <v>13622</v>
      </c>
      <c r="M4785" t="s">
        <v>13623</v>
      </c>
      <c r="N4785">
        <v>0.20722222200000001</v>
      </c>
      <c r="O4785">
        <v>5</v>
      </c>
      <c r="P4785">
        <v>4911</v>
      </c>
      <c r="Q4785">
        <v>16</v>
      </c>
      <c r="R4785">
        <v>12</v>
      </c>
      <c r="S4785">
        <v>11</v>
      </c>
      <c r="T4785">
        <v>430</v>
      </c>
      <c r="U4785">
        <v>0</v>
      </c>
      <c r="V4785">
        <v>2</v>
      </c>
      <c r="W4785">
        <v>5.5636622416036206</v>
      </c>
      <c r="X4785">
        <v>175.09877265779318</v>
      </c>
      <c r="Y4785">
        <v>0.84473418406482015</v>
      </c>
      <c r="Z4785">
        <v>0.62433194478120002</v>
      </c>
      <c r="AA4785">
        <v>330.53852619342234</v>
      </c>
      <c r="AB4785">
        <v>90.282591803614665</v>
      </c>
      <c r="AC4785">
        <v>0</v>
      </c>
      <c r="AD4785">
        <v>3.5690617879006887</v>
      </c>
      <c r="AE4785">
        <v>606.52168081318041</v>
      </c>
    </row>
    <row r="4786" spans="1:31" x14ac:dyDescent="0.3">
      <c r="A4786">
        <v>2584340</v>
      </c>
      <c r="B4786">
        <v>1</v>
      </c>
      <c r="C4786" t="s">
        <v>80</v>
      </c>
      <c r="D4786" t="s">
        <v>98</v>
      </c>
      <c r="E4786" t="s">
        <v>175</v>
      </c>
      <c r="F4786" t="s">
        <v>13624</v>
      </c>
      <c r="G4786" t="s">
        <v>213</v>
      </c>
      <c r="H4786" t="s">
        <v>157</v>
      </c>
      <c r="I4786" t="s">
        <v>136</v>
      </c>
      <c r="J4786" t="s">
        <v>137</v>
      </c>
      <c r="K4786" t="s">
        <v>138</v>
      </c>
      <c r="L4786" t="s">
        <v>13625</v>
      </c>
      <c r="M4786" t="s">
        <v>13626</v>
      </c>
      <c r="N4786">
        <v>1.247777777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14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11.563384336001594</v>
      </c>
      <c r="AC4786">
        <v>0</v>
      </c>
      <c r="AD4786">
        <v>0</v>
      </c>
      <c r="AE4786">
        <v>11.563384336001594</v>
      </c>
    </row>
    <row r="4787" spans="1:31" x14ac:dyDescent="0.3">
      <c r="A4787">
        <v>2584097</v>
      </c>
      <c r="B4787">
        <v>1</v>
      </c>
      <c r="C4787" t="s">
        <v>80</v>
      </c>
      <c r="D4787" t="s">
        <v>100</v>
      </c>
      <c r="E4787" t="s">
        <v>141</v>
      </c>
      <c r="F4787" t="s">
        <v>13627</v>
      </c>
      <c r="G4787" t="s">
        <v>134</v>
      </c>
      <c r="H4787" t="s">
        <v>135</v>
      </c>
      <c r="I4787" t="s">
        <v>136</v>
      </c>
      <c r="J4787" t="s">
        <v>137</v>
      </c>
      <c r="K4787" t="s">
        <v>138</v>
      </c>
      <c r="L4787" t="s">
        <v>13628</v>
      </c>
      <c r="M4787" t="s">
        <v>13629</v>
      </c>
      <c r="N4787">
        <v>0.37083333299999999</v>
      </c>
      <c r="O4787">
        <v>0</v>
      </c>
      <c r="P4787">
        <v>1795</v>
      </c>
      <c r="Q4787">
        <v>0</v>
      </c>
      <c r="R4787">
        <v>0</v>
      </c>
      <c r="S4787">
        <v>1</v>
      </c>
      <c r="T4787">
        <v>254</v>
      </c>
      <c r="U4787">
        <v>0</v>
      </c>
      <c r="V4787">
        <v>0</v>
      </c>
      <c r="W4787">
        <v>0</v>
      </c>
      <c r="X4787">
        <v>130.84748301965774</v>
      </c>
      <c r="Y4787">
        <v>0</v>
      </c>
      <c r="Z4787">
        <v>0</v>
      </c>
      <c r="AA4787">
        <v>0.62830849993333338</v>
      </c>
      <c r="AB4787">
        <v>110.43458944890135</v>
      </c>
      <c r="AC4787">
        <v>0</v>
      </c>
      <c r="AD4787">
        <v>0</v>
      </c>
      <c r="AE4787">
        <v>241.9103809684924</v>
      </c>
    </row>
    <row r="4788" spans="1:31" x14ac:dyDescent="0.3">
      <c r="A4788">
        <v>2584197</v>
      </c>
      <c r="B4788">
        <v>1</v>
      </c>
      <c r="C4788" t="s">
        <v>80</v>
      </c>
      <c r="D4788" t="s">
        <v>103</v>
      </c>
      <c r="E4788" t="s">
        <v>184</v>
      </c>
      <c r="F4788" t="s">
        <v>13630</v>
      </c>
      <c r="G4788" t="s">
        <v>134</v>
      </c>
      <c r="H4788" t="s">
        <v>135</v>
      </c>
      <c r="I4788" t="s">
        <v>136</v>
      </c>
      <c r="J4788" t="s">
        <v>137</v>
      </c>
      <c r="K4788" t="s">
        <v>138</v>
      </c>
      <c r="L4788" t="s">
        <v>13631</v>
      </c>
      <c r="M4788" t="s">
        <v>13632</v>
      </c>
      <c r="N4788">
        <v>1.1425000000000001</v>
      </c>
      <c r="O4788">
        <v>1</v>
      </c>
      <c r="P4788">
        <v>0</v>
      </c>
      <c r="Q4788">
        <v>1</v>
      </c>
      <c r="R4788">
        <v>0</v>
      </c>
      <c r="S4788">
        <v>1</v>
      </c>
      <c r="T4788">
        <v>0</v>
      </c>
      <c r="U4788">
        <v>0</v>
      </c>
      <c r="V4788">
        <v>0</v>
      </c>
      <c r="W4788">
        <v>0.1753339929438375</v>
      </c>
      <c r="X4788">
        <v>0</v>
      </c>
      <c r="Y4788">
        <v>0</v>
      </c>
      <c r="Z4788">
        <v>0</v>
      </c>
      <c r="AA4788">
        <v>2.5350735111085476</v>
      </c>
      <c r="AB4788">
        <v>0</v>
      </c>
      <c r="AC4788">
        <v>0</v>
      </c>
      <c r="AD4788">
        <v>0</v>
      </c>
      <c r="AE4788">
        <v>2.7104075040523852</v>
      </c>
    </row>
    <row r="4789" spans="1:31" x14ac:dyDescent="0.3">
      <c r="A4789">
        <v>2584154</v>
      </c>
      <c r="B4789">
        <v>1</v>
      </c>
      <c r="C4789" t="s">
        <v>80</v>
      </c>
      <c r="D4789" t="s">
        <v>84</v>
      </c>
      <c r="E4789" t="s">
        <v>184</v>
      </c>
      <c r="F4789" t="s">
        <v>5619</v>
      </c>
      <c r="G4789" t="s">
        <v>301</v>
      </c>
      <c r="H4789" t="s">
        <v>135</v>
      </c>
      <c r="I4789" t="s">
        <v>136</v>
      </c>
      <c r="J4789" t="s">
        <v>137</v>
      </c>
      <c r="K4789" t="s">
        <v>144</v>
      </c>
      <c r="L4789" t="s">
        <v>13633</v>
      </c>
      <c r="M4789" t="s">
        <v>13634</v>
      </c>
      <c r="N4789">
        <v>11.619722222</v>
      </c>
      <c r="O4789">
        <v>0</v>
      </c>
      <c r="P4789">
        <v>241</v>
      </c>
      <c r="Q4789">
        <v>0</v>
      </c>
      <c r="R4789">
        <v>0</v>
      </c>
      <c r="S4789">
        <v>0</v>
      </c>
      <c r="T4789">
        <v>11</v>
      </c>
      <c r="U4789">
        <v>0</v>
      </c>
      <c r="V4789">
        <v>0</v>
      </c>
      <c r="W4789">
        <v>0</v>
      </c>
      <c r="X4789">
        <v>530.0712078795151</v>
      </c>
      <c r="Y4789">
        <v>0</v>
      </c>
      <c r="Z4789">
        <v>0</v>
      </c>
      <c r="AA4789">
        <v>0</v>
      </c>
      <c r="AB4789">
        <v>104.01503114696743</v>
      </c>
      <c r="AC4789">
        <v>0</v>
      </c>
      <c r="AD4789">
        <v>0</v>
      </c>
      <c r="AE4789">
        <v>634.08623902648253</v>
      </c>
    </row>
    <row r="4790" spans="1:31" x14ac:dyDescent="0.3">
      <c r="A4790">
        <v>2584615</v>
      </c>
      <c r="B4790">
        <v>1</v>
      </c>
      <c r="C4790" t="s">
        <v>81</v>
      </c>
      <c r="D4790" t="s">
        <v>113</v>
      </c>
      <c r="E4790" t="s">
        <v>175</v>
      </c>
      <c r="F4790" t="s">
        <v>13635</v>
      </c>
      <c r="G4790" t="s">
        <v>202</v>
      </c>
      <c r="H4790" t="s">
        <v>157</v>
      </c>
      <c r="I4790" t="s">
        <v>136</v>
      </c>
      <c r="J4790" t="s">
        <v>137</v>
      </c>
      <c r="K4790" t="s">
        <v>138</v>
      </c>
      <c r="L4790" t="s">
        <v>13636</v>
      </c>
      <c r="M4790" t="s">
        <v>13637</v>
      </c>
      <c r="N4790">
        <v>0.33083333300000001</v>
      </c>
      <c r="O4790">
        <v>0</v>
      </c>
      <c r="P4790">
        <v>20</v>
      </c>
      <c r="Q4790">
        <v>0</v>
      </c>
      <c r="R4790">
        <v>0</v>
      </c>
      <c r="S4790">
        <v>0</v>
      </c>
      <c r="T4790">
        <v>12</v>
      </c>
      <c r="U4790">
        <v>0</v>
      </c>
      <c r="V4790">
        <v>0</v>
      </c>
      <c r="W4790">
        <v>0</v>
      </c>
      <c r="X4790">
        <v>1.0373777992485003</v>
      </c>
      <c r="Y4790">
        <v>0</v>
      </c>
      <c r="Z4790">
        <v>0</v>
      </c>
      <c r="AA4790">
        <v>0</v>
      </c>
      <c r="AB4790">
        <v>2.5368946102716978</v>
      </c>
      <c r="AC4790">
        <v>0</v>
      </c>
      <c r="AD4790">
        <v>0</v>
      </c>
      <c r="AE4790">
        <v>3.5742724095201979</v>
      </c>
    </row>
    <row r="4791" spans="1:31" x14ac:dyDescent="0.3">
      <c r="A4791">
        <v>2584592</v>
      </c>
      <c r="B4791">
        <v>1</v>
      </c>
      <c r="C4791" t="s">
        <v>80</v>
      </c>
      <c r="D4791" t="s">
        <v>106</v>
      </c>
      <c r="E4791" t="s">
        <v>155</v>
      </c>
      <c r="F4791" t="s">
        <v>13638</v>
      </c>
      <c r="G4791" t="s">
        <v>202</v>
      </c>
      <c r="H4791" t="s">
        <v>157</v>
      </c>
      <c r="I4791" t="s">
        <v>136</v>
      </c>
      <c r="J4791" t="s">
        <v>137</v>
      </c>
      <c r="K4791" t="s">
        <v>138</v>
      </c>
      <c r="L4791" t="s">
        <v>13639</v>
      </c>
      <c r="M4791" t="s">
        <v>13640</v>
      </c>
      <c r="N4791">
        <v>0.16555555499999999</v>
      </c>
      <c r="O4791">
        <v>0</v>
      </c>
      <c r="P4791">
        <v>21</v>
      </c>
      <c r="Q4791">
        <v>0</v>
      </c>
      <c r="R4791">
        <v>17</v>
      </c>
      <c r="S4791">
        <v>0</v>
      </c>
      <c r="T4791">
        <v>5</v>
      </c>
      <c r="U4791">
        <v>0</v>
      </c>
      <c r="V4791">
        <v>0</v>
      </c>
      <c r="W4791">
        <v>0</v>
      </c>
      <c r="X4791">
        <v>0.25815152772822003</v>
      </c>
      <c r="Y4791">
        <v>0</v>
      </c>
      <c r="Z4791">
        <v>1.1509129491555901</v>
      </c>
      <c r="AA4791">
        <v>0</v>
      </c>
      <c r="AB4791">
        <v>0.18067192087018336</v>
      </c>
      <c r="AC4791">
        <v>0</v>
      </c>
      <c r="AD4791">
        <v>0</v>
      </c>
      <c r="AE4791">
        <v>1.5897363977539936</v>
      </c>
    </row>
    <row r="4792" spans="1:31" x14ac:dyDescent="0.3">
      <c r="A4792">
        <v>2584306</v>
      </c>
      <c r="B4792">
        <v>1</v>
      </c>
      <c r="C4792" t="s">
        <v>80</v>
      </c>
      <c r="D4792" t="s">
        <v>99</v>
      </c>
      <c r="E4792" t="s">
        <v>171</v>
      </c>
      <c r="F4792" t="s">
        <v>13641</v>
      </c>
      <c r="G4792" t="s">
        <v>194</v>
      </c>
      <c r="H4792" t="s">
        <v>157</v>
      </c>
      <c r="I4792" t="s">
        <v>136</v>
      </c>
      <c r="J4792" t="s">
        <v>137</v>
      </c>
      <c r="K4792" t="s">
        <v>144</v>
      </c>
      <c r="L4792" t="s">
        <v>13642</v>
      </c>
      <c r="M4792" t="s">
        <v>13643</v>
      </c>
      <c r="N4792">
        <v>1.768611111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4</v>
      </c>
      <c r="U4792">
        <v>0</v>
      </c>
      <c r="V4792">
        <v>1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0.34925479441438501</v>
      </c>
      <c r="AC4792">
        <v>0</v>
      </c>
      <c r="AD4792">
        <v>9.4914106768900339</v>
      </c>
      <c r="AE4792">
        <v>9.840665471304419</v>
      </c>
    </row>
    <row r="4793" spans="1:31" x14ac:dyDescent="0.3">
      <c r="A4793">
        <v>2584114</v>
      </c>
      <c r="B4793">
        <v>1</v>
      </c>
      <c r="C4793" t="s">
        <v>80</v>
      </c>
      <c r="D4793" t="s">
        <v>100</v>
      </c>
      <c r="E4793" t="s">
        <v>184</v>
      </c>
      <c r="F4793" t="s">
        <v>13644</v>
      </c>
      <c r="G4793" t="s">
        <v>149</v>
      </c>
      <c r="H4793" t="s">
        <v>135</v>
      </c>
      <c r="I4793" t="s">
        <v>136</v>
      </c>
      <c r="J4793" t="s">
        <v>137</v>
      </c>
      <c r="K4793" t="s">
        <v>138</v>
      </c>
      <c r="L4793" t="s">
        <v>13645</v>
      </c>
      <c r="M4793" t="s">
        <v>13646</v>
      </c>
      <c r="N4793">
        <v>1.372222222</v>
      </c>
      <c r="O4793">
        <v>0</v>
      </c>
      <c r="P4793">
        <v>0</v>
      </c>
      <c r="Q4793">
        <v>0</v>
      </c>
      <c r="R4793">
        <v>0</v>
      </c>
      <c r="S4793">
        <v>7</v>
      </c>
      <c r="T4793">
        <v>11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193.71200395973287</v>
      </c>
      <c r="AB4793">
        <v>76.810531802472013</v>
      </c>
      <c r="AC4793">
        <v>0</v>
      </c>
      <c r="AD4793">
        <v>0</v>
      </c>
      <c r="AE4793">
        <v>270.52253576220488</v>
      </c>
    </row>
    <row r="4794" spans="1:31" x14ac:dyDescent="0.3">
      <c r="A4794">
        <v>2584137</v>
      </c>
      <c r="B4794">
        <v>1</v>
      </c>
      <c r="C4794" t="s">
        <v>80</v>
      </c>
      <c r="D4794" t="s">
        <v>84</v>
      </c>
      <c r="E4794" t="s">
        <v>147</v>
      </c>
      <c r="F4794" t="s">
        <v>12381</v>
      </c>
      <c r="G4794" t="s">
        <v>143</v>
      </c>
      <c r="H4794" t="s">
        <v>135</v>
      </c>
      <c r="I4794" t="s">
        <v>136</v>
      </c>
      <c r="J4794" t="s">
        <v>137</v>
      </c>
      <c r="K4794" t="s">
        <v>144</v>
      </c>
      <c r="L4794" t="s">
        <v>13647</v>
      </c>
      <c r="M4794" t="s">
        <v>13648</v>
      </c>
      <c r="N4794">
        <v>4.687777777</v>
      </c>
      <c r="O4794">
        <v>1</v>
      </c>
      <c r="P4794">
        <v>624</v>
      </c>
      <c r="Q4794">
        <v>0</v>
      </c>
      <c r="R4794">
        <v>21</v>
      </c>
      <c r="S4794">
        <v>38</v>
      </c>
      <c r="T4794">
        <v>735</v>
      </c>
      <c r="U4794">
        <v>5</v>
      </c>
      <c r="V4794">
        <v>7</v>
      </c>
      <c r="W4794">
        <v>0</v>
      </c>
      <c r="X4794">
        <v>1031.8366359530787</v>
      </c>
      <c r="Y4794">
        <v>0</v>
      </c>
      <c r="Z4794">
        <v>53.81164606885617</v>
      </c>
      <c r="AA4794">
        <v>2252.6657146065331</v>
      </c>
      <c r="AB4794">
        <v>6814.6307600232549</v>
      </c>
      <c r="AC4794">
        <v>2342.6851728260485</v>
      </c>
      <c r="AD4794">
        <v>1279.2549956586226</v>
      </c>
      <c r="AE4794">
        <v>13774.884925136394</v>
      </c>
    </row>
    <row r="4795" spans="1:31" x14ac:dyDescent="0.3">
      <c r="A4795">
        <v>2584237</v>
      </c>
      <c r="B4795">
        <v>1</v>
      </c>
      <c r="C4795" t="s">
        <v>81</v>
      </c>
      <c r="D4795" t="s">
        <v>127</v>
      </c>
      <c r="E4795" t="s">
        <v>184</v>
      </c>
      <c r="F4795" t="s">
        <v>13649</v>
      </c>
      <c r="G4795" t="s">
        <v>301</v>
      </c>
      <c r="H4795" t="s">
        <v>135</v>
      </c>
      <c r="I4795" t="s">
        <v>136</v>
      </c>
      <c r="J4795" t="s">
        <v>137</v>
      </c>
      <c r="K4795" t="s">
        <v>144</v>
      </c>
      <c r="L4795" t="s">
        <v>13650</v>
      </c>
      <c r="M4795" t="s">
        <v>13651</v>
      </c>
      <c r="N4795">
        <v>5.1794444439999996</v>
      </c>
      <c r="O4795">
        <v>0</v>
      </c>
      <c r="P4795">
        <v>56</v>
      </c>
      <c r="Q4795">
        <v>0</v>
      </c>
      <c r="R4795">
        <v>2</v>
      </c>
      <c r="S4795">
        <v>0</v>
      </c>
      <c r="T4795">
        <v>9</v>
      </c>
      <c r="U4795">
        <v>0</v>
      </c>
      <c r="V4795">
        <v>0</v>
      </c>
      <c r="W4795">
        <v>0</v>
      </c>
      <c r="X4795">
        <v>62.198421814533681</v>
      </c>
      <c r="Y4795">
        <v>0</v>
      </c>
      <c r="Z4795">
        <v>9.089812099578614</v>
      </c>
      <c r="AA4795">
        <v>0</v>
      </c>
      <c r="AB4795">
        <v>44.234507246536353</v>
      </c>
      <c r="AC4795">
        <v>0</v>
      </c>
      <c r="AD4795">
        <v>0</v>
      </c>
      <c r="AE4795">
        <v>115.52274116064865</v>
      </c>
    </row>
    <row r="4796" spans="1:31" x14ac:dyDescent="0.3">
      <c r="A4796">
        <v>2584091</v>
      </c>
      <c r="B4796">
        <v>1</v>
      </c>
      <c r="C4796" t="s">
        <v>80</v>
      </c>
      <c r="D4796" t="s">
        <v>106</v>
      </c>
      <c r="E4796" t="s">
        <v>147</v>
      </c>
      <c r="F4796" t="s">
        <v>392</v>
      </c>
      <c r="G4796" t="s">
        <v>1628</v>
      </c>
      <c r="H4796" t="s">
        <v>135</v>
      </c>
      <c r="I4796" t="s">
        <v>136</v>
      </c>
      <c r="J4796" t="s">
        <v>137</v>
      </c>
      <c r="K4796" t="s">
        <v>138</v>
      </c>
      <c r="L4796" t="s">
        <v>13652</v>
      </c>
      <c r="M4796" t="s">
        <v>13653</v>
      </c>
      <c r="N4796">
        <v>2.3341666659999998</v>
      </c>
      <c r="O4796">
        <v>2</v>
      </c>
      <c r="P4796">
        <v>948</v>
      </c>
      <c r="Q4796">
        <v>1</v>
      </c>
      <c r="R4796">
        <v>114</v>
      </c>
      <c r="S4796">
        <v>6</v>
      </c>
      <c r="T4796">
        <v>146</v>
      </c>
      <c r="U4796">
        <v>0</v>
      </c>
      <c r="V4796">
        <v>1</v>
      </c>
      <c r="W4796">
        <v>0.8965142450400001</v>
      </c>
      <c r="X4796">
        <v>307.5485952196093</v>
      </c>
      <c r="Y4796">
        <v>0.64289213860274996</v>
      </c>
      <c r="Z4796">
        <v>110.00161786430074</v>
      </c>
      <c r="AA4796">
        <v>42.561241027818156</v>
      </c>
      <c r="AB4796">
        <v>250.37439202038317</v>
      </c>
      <c r="AC4796">
        <v>0</v>
      </c>
      <c r="AD4796">
        <v>9.5232696463205022E-2</v>
      </c>
      <c r="AE4796">
        <v>712.12048521221732</v>
      </c>
    </row>
    <row r="4797" spans="1:31" x14ac:dyDescent="0.3">
      <c r="A4797">
        <v>2584575</v>
      </c>
      <c r="B4797">
        <v>1</v>
      </c>
      <c r="C4797" t="s">
        <v>80</v>
      </c>
      <c r="D4797" t="s">
        <v>84</v>
      </c>
      <c r="E4797" t="s">
        <v>155</v>
      </c>
      <c r="F4797" t="s">
        <v>4683</v>
      </c>
      <c r="G4797" t="s">
        <v>301</v>
      </c>
      <c r="H4797" t="s">
        <v>157</v>
      </c>
      <c r="I4797" t="s">
        <v>136</v>
      </c>
      <c r="J4797" t="s">
        <v>137</v>
      </c>
      <c r="K4797" t="s">
        <v>144</v>
      </c>
      <c r="L4797" t="s">
        <v>13654</v>
      </c>
      <c r="M4797" t="s">
        <v>13655</v>
      </c>
      <c r="N4797">
        <v>3.7683333330000002</v>
      </c>
      <c r="O4797">
        <v>0</v>
      </c>
      <c r="P4797">
        <v>82</v>
      </c>
      <c r="Q4797">
        <v>0</v>
      </c>
      <c r="R4797">
        <v>75</v>
      </c>
      <c r="S4797">
        <v>0</v>
      </c>
      <c r="T4797">
        <v>19</v>
      </c>
      <c r="U4797">
        <v>0</v>
      </c>
      <c r="V4797">
        <v>0</v>
      </c>
      <c r="W4797">
        <v>0</v>
      </c>
      <c r="X4797">
        <v>127.68908804970231</v>
      </c>
      <c r="Y4797">
        <v>0</v>
      </c>
      <c r="Z4797">
        <v>113.54687689905705</v>
      </c>
      <c r="AA4797">
        <v>0</v>
      </c>
      <c r="AB4797">
        <v>87.195832687874102</v>
      </c>
      <c r="AC4797">
        <v>0</v>
      </c>
      <c r="AD4797">
        <v>0</v>
      </c>
      <c r="AE4797">
        <v>328.43179763663346</v>
      </c>
    </row>
    <row r="4798" spans="1:31" x14ac:dyDescent="0.3">
      <c r="A4798">
        <v>2584074</v>
      </c>
      <c r="B4798">
        <v>1</v>
      </c>
      <c r="C4798" t="s">
        <v>80</v>
      </c>
      <c r="D4798" t="s">
        <v>103</v>
      </c>
      <c r="E4798" t="s">
        <v>141</v>
      </c>
      <c r="F4798" t="s">
        <v>1798</v>
      </c>
      <c r="G4798" t="s">
        <v>318</v>
      </c>
      <c r="H4798" t="s">
        <v>135</v>
      </c>
      <c r="I4798" t="s">
        <v>136</v>
      </c>
      <c r="J4798" t="s">
        <v>137</v>
      </c>
      <c r="K4798" t="s">
        <v>138</v>
      </c>
      <c r="L4798" t="s">
        <v>13656</v>
      </c>
      <c r="M4798" t="s">
        <v>13657</v>
      </c>
      <c r="N4798">
        <v>9.3333333000000004E-2</v>
      </c>
      <c r="O4798">
        <v>2</v>
      </c>
      <c r="P4798">
        <v>382</v>
      </c>
      <c r="Q4798">
        <v>59</v>
      </c>
      <c r="R4798">
        <v>74</v>
      </c>
      <c r="S4798">
        <v>15</v>
      </c>
      <c r="T4798">
        <v>48</v>
      </c>
      <c r="U4798">
        <v>0</v>
      </c>
      <c r="V4798">
        <v>0</v>
      </c>
      <c r="W4798">
        <v>3.9176971889440006E-2</v>
      </c>
      <c r="X4798">
        <v>6.7692587731798399</v>
      </c>
      <c r="Y4798">
        <v>17.320298618595562</v>
      </c>
      <c r="Z4798">
        <v>24.063481033316766</v>
      </c>
      <c r="AA4798">
        <v>8.8185528097004795</v>
      </c>
      <c r="AB4798">
        <v>5.7785190093530669</v>
      </c>
      <c r="AC4798">
        <v>0</v>
      </c>
      <c r="AD4798">
        <v>0</v>
      </c>
      <c r="AE4798">
        <v>62.789287216035156</v>
      </c>
    </row>
    <row r="4799" spans="1:31" x14ac:dyDescent="0.3">
      <c r="A4799">
        <v>2584861</v>
      </c>
      <c r="B4799">
        <v>1</v>
      </c>
      <c r="C4799" t="s">
        <v>81</v>
      </c>
      <c r="D4799" t="s">
        <v>121</v>
      </c>
      <c r="E4799" t="s">
        <v>141</v>
      </c>
      <c r="F4799" t="s">
        <v>13658</v>
      </c>
      <c r="G4799" t="s">
        <v>134</v>
      </c>
      <c r="H4799" t="s">
        <v>135</v>
      </c>
      <c r="I4799" t="s">
        <v>136</v>
      </c>
      <c r="J4799" t="s">
        <v>137</v>
      </c>
      <c r="K4799" t="s">
        <v>138</v>
      </c>
      <c r="L4799" t="s">
        <v>13659</v>
      </c>
      <c r="M4799" t="s">
        <v>13660</v>
      </c>
      <c r="N4799">
        <v>3.250555555</v>
      </c>
      <c r="O4799">
        <v>8</v>
      </c>
      <c r="P4799">
        <v>1129</v>
      </c>
      <c r="Q4799">
        <v>4</v>
      </c>
      <c r="R4799">
        <v>123</v>
      </c>
      <c r="S4799">
        <v>6</v>
      </c>
      <c r="T4799">
        <v>81</v>
      </c>
      <c r="U4799">
        <v>0</v>
      </c>
      <c r="V4799">
        <v>0</v>
      </c>
      <c r="W4799">
        <v>5.971302005120001</v>
      </c>
      <c r="X4799">
        <v>418.45821083394372</v>
      </c>
      <c r="Y4799">
        <v>19.732162837524168</v>
      </c>
      <c r="Z4799">
        <v>103.17987647256138</v>
      </c>
      <c r="AA4799">
        <v>66.829416637194242</v>
      </c>
      <c r="AB4799">
        <v>78.764944086769489</v>
      </c>
      <c r="AC4799">
        <v>0</v>
      </c>
      <c r="AD4799">
        <v>0</v>
      </c>
      <c r="AE4799">
        <v>692.93591287311301</v>
      </c>
    </row>
    <row r="4800" spans="1:31" x14ac:dyDescent="0.3">
      <c r="A4800">
        <v>2584469</v>
      </c>
      <c r="B4800">
        <v>1</v>
      </c>
      <c r="C4800" t="s">
        <v>80</v>
      </c>
      <c r="D4800" t="s">
        <v>96</v>
      </c>
      <c r="E4800" t="s">
        <v>184</v>
      </c>
      <c r="F4800" t="s">
        <v>13661</v>
      </c>
      <c r="G4800" t="s">
        <v>301</v>
      </c>
      <c r="H4800" t="s">
        <v>135</v>
      </c>
      <c r="I4800" t="s">
        <v>136</v>
      </c>
      <c r="J4800" t="s">
        <v>137</v>
      </c>
      <c r="K4800" t="s">
        <v>144</v>
      </c>
      <c r="L4800" t="s">
        <v>13662</v>
      </c>
      <c r="M4800" t="s">
        <v>13663</v>
      </c>
      <c r="N4800">
        <v>6.5677777769999999</v>
      </c>
      <c r="O4800">
        <v>0</v>
      </c>
      <c r="P4800">
        <v>149</v>
      </c>
      <c r="Q4800">
        <v>0</v>
      </c>
      <c r="R4800">
        <v>0</v>
      </c>
      <c r="S4800">
        <v>0</v>
      </c>
      <c r="T4800">
        <v>101</v>
      </c>
      <c r="U4800">
        <v>0</v>
      </c>
      <c r="V4800">
        <v>0</v>
      </c>
      <c r="W4800">
        <v>0</v>
      </c>
      <c r="X4800">
        <v>380.11859608139423</v>
      </c>
      <c r="Y4800">
        <v>0</v>
      </c>
      <c r="Z4800">
        <v>0</v>
      </c>
      <c r="AA4800">
        <v>0</v>
      </c>
      <c r="AB4800">
        <v>1675.8692112735246</v>
      </c>
      <c r="AC4800">
        <v>0</v>
      </c>
      <c r="AD4800">
        <v>0</v>
      </c>
      <c r="AE4800">
        <v>2055.9878073549189</v>
      </c>
    </row>
    <row r="4801" spans="1:31" x14ac:dyDescent="0.3">
      <c r="A4801">
        <v>2584569</v>
      </c>
      <c r="B4801">
        <v>1</v>
      </c>
      <c r="C4801" t="s">
        <v>80</v>
      </c>
      <c r="D4801" t="s">
        <v>106</v>
      </c>
      <c r="E4801" t="s">
        <v>184</v>
      </c>
      <c r="F4801" t="s">
        <v>13664</v>
      </c>
      <c r="G4801" t="s">
        <v>149</v>
      </c>
      <c r="H4801" t="s">
        <v>135</v>
      </c>
      <c r="I4801" t="s">
        <v>136</v>
      </c>
      <c r="J4801" t="s">
        <v>137</v>
      </c>
      <c r="K4801" t="s">
        <v>138</v>
      </c>
      <c r="L4801" t="s">
        <v>13665</v>
      </c>
      <c r="M4801" t="s">
        <v>13666</v>
      </c>
      <c r="N4801">
        <v>6.1275000000000004</v>
      </c>
      <c r="O4801">
        <v>0</v>
      </c>
      <c r="P4801">
        <v>103</v>
      </c>
      <c r="Q4801">
        <v>0</v>
      </c>
      <c r="R4801">
        <v>1</v>
      </c>
      <c r="S4801">
        <v>0</v>
      </c>
      <c r="T4801">
        <v>11</v>
      </c>
      <c r="U4801">
        <v>0</v>
      </c>
      <c r="V4801">
        <v>0</v>
      </c>
      <c r="W4801">
        <v>0</v>
      </c>
      <c r="X4801">
        <v>106.69443875642484</v>
      </c>
      <c r="Y4801">
        <v>0</v>
      </c>
      <c r="Z4801">
        <v>1.02720385399E-2</v>
      </c>
      <c r="AA4801">
        <v>0</v>
      </c>
      <c r="AB4801">
        <v>16.193920804960062</v>
      </c>
      <c r="AC4801">
        <v>0</v>
      </c>
      <c r="AD4801">
        <v>0</v>
      </c>
      <c r="AE4801">
        <v>122.8986315999248</v>
      </c>
    </row>
    <row r="4802" spans="1:31" x14ac:dyDescent="0.3">
      <c r="A4802">
        <v>2584323</v>
      </c>
      <c r="B4802">
        <v>1</v>
      </c>
      <c r="C4802" t="s">
        <v>80</v>
      </c>
      <c r="D4802" t="s">
        <v>84</v>
      </c>
      <c r="E4802" t="s">
        <v>166</v>
      </c>
      <c r="F4802" t="s">
        <v>13667</v>
      </c>
      <c r="G4802" t="s">
        <v>181</v>
      </c>
      <c r="H4802" t="s">
        <v>157</v>
      </c>
      <c r="I4802" t="s">
        <v>136</v>
      </c>
      <c r="J4802" t="s">
        <v>137</v>
      </c>
      <c r="K4802" t="s">
        <v>138</v>
      </c>
      <c r="L4802" t="s">
        <v>13668</v>
      </c>
      <c r="M4802" t="s">
        <v>13669</v>
      </c>
      <c r="N4802">
        <v>7.2619444440000001</v>
      </c>
      <c r="O4802">
        <v>0</v>
      </c>
      <c r="P4802">
        <v>31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79.945344064916753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79.945344064916753</v>
      </c>
    </row>
    <row r="4803" spans="1:31" x14ac:dyDescent="0.3">
      <c r="A4803">
        <v>2584320</v>
      </c>
      <c r="B4803">
        <v>1</v>
      </c>
      <c r="C4803" t="s">
        <v>81</v>
      </c>
      <c r="D4803" t="s">
        <v>118</v>
      </c>
      <c r="E4803" t="s">
        <v>147</v>
      </c>
      <c r="F4803" t="s">
        <v>552</v>
      </c>
      <c r="G4803" t="s">
        <v>134</v>
      </c>
      <c r="H4803" t="s">
        <v>135</v>
      </c>
      <c r="I4803" t="s">
        <v>136</v>
      </c>
      <c r="J4803" t="s">
        <v>137</v>
      </c>
      <c r="K4803" t="s">
        <v>138</v>
      </c>
      <c r="L4803" t="s">
        <v>13670</v>
      </c>
      <c r="M4803" t="s">
        <v>13671</v>
      </c>
      <c r="N4803">
        <v>0.54666666600000002</v>
      </c>
      <c r="O4803">
        <v>0</v>
      </c>
      <c r="P4803">
        <v>0</v>
      </c>
      <c r="Q4803">
        <v>30</v>
      </c>
      <c r="R4803">
        <v>56</v>
      </c>
      <c r="S4803">
        <v>4</v>
      </c>
      <c r="T4803">
        <v>5</v>
      </c>
      <c r="U4803">
        <v>0</v>
      </c>
      <c r="V4803">
        <v>0</v>
      </c>
      <c r="W4803">
        <v>0</v>
      </c>
      <c r="X4803">
        <v>0</v>
      </c>
      <c r="Y4803">
        <v>26.124378668862626</v>
      </c>
      <c r="Z4803">
        <v>30.008955481253039</v>
      </c>
      <c r="AA4803">
        <v>9.6620408708789114</v>
      </c>
      <c r="AB4803">
        <v>2.8270545033188701</v>
      </c>
      <c r="AC4803">
        <v>0</v>
      </c>
      <c r="AD4803">
        <v>0</v>
      </c>
      <c r="AE4803">
        <v>68.622429524313461</v>
      </c>
    </row>
    <row r="4804" spans="1:31" x14ac:dyDescent="0.3">
      <c r="A4804">
        <v>2584363</v>
      </c>
      <c r="B4804">
        <v>1</v>
      </c>
      <c r="C4804" t="s">
        <v>80</v>
      </c>
      <c r="D4804" t="s">
        <v>106</v>
      </c>
      <c r="E4804" t="s">
        <v>141</v>
      </c>
      <c r="F4804" t="s">
        <v>3061</v>
      </c>
      <c r="G4804" t="s">
        <v>134</v>
      </c>
      <c r="H4804" t="s">
        <v>135</v>
      </c>
      <c r="I4804" t="s">
        <v>136</v>
      </c>
      <c r="J4804" t="s">
        <v>137</v>
      </c>
      <c r="K4804" t="s">
        <v>138</v>
      </c>
      <c r="L4804" t="s">
        <v>13672</v>
      </c>
      <c r="M4804" t="s">
        <v>13673</v>
      </c>
      <c r="N4804">
        <v>0.68500000000000005</v>
      </c>
      <c r="O4804">
        <v>3</v>
      </c>
      <c r="P4804">
        <v>48</v>
      </c>
      <c r="Q4804">
        <v>40</v>
      </c>
      <c r="R4804">
        <v>173</v>
      </c>
      <c r="S4804">
        <v>6</v>
      </c>
      <c r="T4804">
        <v>31</v>
      </c>
      <c r="U4804">
        <v>0</v>
      </c>
      <c r="V4804">
        <v>0</v>
      </c>
      <c r="W4804">
        <v>1.2328683659323199</v>
      </c>
      <c r="X4804">
        <v>19.132733819483832</v>
      </c>
      <c r="Y4804">
        <v>455.21136544279193</v>
      </c>
      <c r="Z4804">
        <v>349.34926770695063</v>
      </c>
      <c r="AA4804">
        <v>249.63326126374011</v>
      </c>
      <c r="AB4804">
        <v>65.544309217367953</v>
      </c>
      <c r="AC4804">
        <v>0</v>
      </c>
      <c r="AD4804">
        <v>0</v>
      </c>
      <c r="AE4804">
        <v>1140.1038058162669</v>
      </c>
    </row>
    <row r="4805" spans="1:31" x14ac:dyDescent="0.3">
      <c r="A4805">
        <v>2584512</v>
      </c>
      <c r="B4805">
        <v>1</v>
      </c>
      <c r="C4805" t="s">
        <v>80</v>
      </c>
      <c r="D4805" t="s">
        <v>91</v>
      </c>
      <c r="E4805" t="s">
        <v>141</v>
      </c>
      <c r="F4805" t="s">
        <v>13674</v>
      </c>
      <c r="G4805" t="s">
        <v>301</v>
      </c>
      <c r="H4805" t="s">
        <v>135</v>
      </c>
      <c r="I4805" t="s">
        <v>136</v>
      </c>
      <c r="J4805" t="s">
        <v>137</v>
      </c>
      <c r="K4805" t="s">
        <v>144</v>
      </c>
      <c r="L4805" t="s">
        <v>13675</v>
      </c>
      <c r="M4805" t="s">
        <v>13676</v>
      </c>
      <c r="N4805">
        <v>1.119722222</v>
      </c>
      <c r="O4805">
        <v>29</v>
      </c>
      <c r="P4805">
        <v>1426</v>
      </c>
      <c r="Q4805">
        <v>56</v>
      </c>
      <c r="R4805">
        <v>130</v>
      </c>
      <c r="S4805">
        <v>30</v>
      </c>
      <c r="T4805">
        <v>218</v>
      </c>
      <c r="U4805">
        <v>6</v>
      </c>
      <c r="V4805">
        <v>1</v>
      </c>
      <c r="W4805">
        <v>16.696912546764395</v>
      </c>
      <c r="X4805">
        <v>300.52121386741845</v>
      </c>
      <c r="Y4805">
        <v>59.615972100458727</v>
      </c>
      <c r="Z4805">
        <v>85.446605604784423</v>
      </c>
      <c r="AA4805">
        <v>183.87483254818451</v>
      </c>
      <c r="AB4805">
        <v>217.5745046981335</v>
      </c>
      <c r="AC4805">
        <v>246.56405981154512</v>
      </c>
      <c r="AD4805">
        <v>82.694433817292349</v>
      </c>
      <c r="AE4805">
        <v>1192.9885349945814</v>
      </c>
    </row>
    <row r="4806" spans="1:31" x14ac:dyDescent="0.3">
      <c r="A4806">
        <v>2584678</v>
      </c>
      <c r="B4806">
        <v>1</v>
      </c>
      <c r="C4806" t="s">
        <v>80</v>
      </c>
      <c r="D4806" t="s">
        <v>104</v>
      </c>
      <c r="E4806" t="s">
        <v>171</v>
      </c>
      <c r="F4806" t="s">
        <v>13677</v>
      </c>
      <c r="G4806" t="s">
        <v>190</v>
      </c>
      <c r="H4806" t="s">
        <v>157</v>
      </c>
      <c r="I4806" t="s">
        <v>136</v>
      </c>
      <c r="J4806" t="s">
        <v>137</v>
      </c>
      <c r="K4806" t="s">
        <v>138</v>
      </c>
      <c r="L4806" t="s">
        <v>13678</v>
      </c>
      <c r="M4806" t="s">
        <v>13679</v>
      </c>
      <c r="N4806">
        <v>0.87666666599999998</v>
      </c>
      <c r="O4806">
        <v>0</v>
      </c>
      <c r="P4806">
        <v>130</v>
      </c>
      <c r="Q4806">
        <v>0</v>
      </c>
      <c r="R4806">
        <v>1</v>
      </c>
      <c r="S4806">
        <v>0</v>
      </c>
      <c r="T4806">
        <v>13</v>
      </c>
      <c r="U4806">
        <v>0</v>
      </c>
      <c r="V4806">
        <v>0</v>
      </c>
      <c r="W4806">
        <v>0</v>
      </c>
      <c r="X4806">
        <v>20.211338063203716</v>
      </c>
      <c r="Y4806">
        <v>0</v>
      </c>
      <c r="Z4806">
        <v>0.4174883888941967</v>
      </c>
      <c r="AA4806">
        <v>0</v>
      </c>
      <c r="AB4806">
        <v>6.3624516005617151</v>
      </c>
      <c r="AC4806">
        <v>0</v>
      </c>
      <c r="AD4806">
        <v>0</v>
      </c>
      <c r="AE4806">
        <v>26.991278052659627</v>
      </c>
    </row>
    <row r="4807" spans="1:31" x14ac:dyDescent="0.3">
      <c r="A4807">
        <v>2584486</v>
      </c>
      <c r="B4807">
        <v>1</v>
      </c>
      <c r="C4807" t="s">
        <v>80</v>
      </c>
      <c r="D4807" t="s">
        <v>107</v>
      </c>
      <c r="E4807" t="s">
        <v>171</v>
      </c>
      <c r="F4807" t="s">
        <v>13680</v>
      </c>
      <c r="G4807" t="s">
        <v>202</v>
      </c>
      <c r="H4807" t="s">
        <v>157</v>
      </c>
      <c r="I4807" t="s">
        <v>136</v>
      </c>
      <c r="J4807" t="s">
        <v>137</v>
      </c>
      <c r="K4807" t="s">
        <v>138</v>
      </c>
      <c r="L4807" t="s">
        <v>13681</v>
      </c>
      <c r="M4807" t="s">
        <v>13682</v>
      </c>
      <c r="N4807">
        <v>0.55888888800000003</v>
      </c>
      <c r="O4807">
        <v>0</v>
      </c>
      <c r="P4807">
        <v>38</v>
      </c>
      <c r="Q4807">
        <v>0</v>
      </c>
      <c r="R4807">
        <v>0</v>
      </c>
      <c r="S4807">
        <v>0</v>
      </c>
      <c r="T4807">
        <v>7</v>
      </c>
      <c r="U4807">
        <v>0</v>
      </c>
      <c r="V4807">
        <v>0</v>
      </c>
      <c r="W4807">
        <v>0</v>
      </c>
      <c r="X4807">
        <v>3.7219183742938187</v>
      </c>
      <c r="Y4807">
        <v>0</v>
      </c>
      <c r="Z4807">
        <v>0</v>
      </c>
      <c r="AA4807">
        <v>0</v>
      </c>
      <c r="AB4807">
        <v>3.9122079500108002</v>
      </c>
      <c r="AC4807">
        <v>0</v>
      </c>
      <c r="AD4807">
        <v>0</v>
      </c>
      <c r="AE4807">
        <v>7.6341263243046189</v>
      </c>
    </row>
    <row r="4808" spans="1:31" x14ac:dyDescent="0.3">
      <c r="A4808">
        <v>2584051</v>
      </c>
      <c r="B4808">
        <v>1</v>
      </c>
      <c r="C4808" t="s">
        <v>81</v>
      </c>
      <c r="D4808" t="s">
        <v>112</v>
      </c>
      <c r="E4808" t="s">
        <v>141</v>
      </c>
      <c r="F4808" t="s">
        <v>13683</v>
      </c>
      <c r="G4808" t="s">
        <v>134</v>
      </c>
      <c r="H4808" t="s">
        <v>135</v>
      </c>
      <c r="I4808" t="s">
        <v>136</v>
      </c>
      <c r="J4808" t="s">
        <v>137</v>
      </c>
      <c r="K4808" t="s">
        <v>138</v>
      </c>
      <c r="L4808" t="s">
        <v>13684</v>
      </c>
      <c r="M4808" t="s">
        <v>13685</v>
      </c>
      <c r="N4808">
        <v>0.454444444</v>
      </c>
      <c r="O4808">
        <v>0</v>
      </c>
      <c r="P4808">
        <v>1432</v>
      </c>
      <c r="Q4808">
        <v>0</v>
      </c>
      <c r="R4808">
        <v>24</v>
      </c>
      <c r="S4808">
        <v>0</v>
      </c>
      <c r="T4808">
        <v>43</v>
      </c>
      <c r="U4808">
        <v>0</v>
      </c>
      <c r="V4808">
        <v>0</v>
      </c>
      <c r="W4808">
        <v>0</v>
      </c>
      <c r="X4808">
        <v>85.802268384105261</v>
      </c>
      <c r="Y4808">
        <v>0</v>
      </c>
      <c r="Z4808">
        <v>1.5102226904376601</v>
      </c>
      <c r="AA4808">
        <v>0</v>
      </c>
      <c r="AB4808">
        <v>13.04861196677634</v>
      </c>
      <c r="AC4808">
        <v>0</v>
      </c>
      <c r="AD4808">
        <v>0</v>
      </c>
      <c r="AE4808">
        <v>100.36110304131925</v>
      </c>
    </row>
    <row r="4809" spans="1:31" x14ac:dyDescent="0.3">
      <c r="A4809">
        <v>2584157</v>
      </c>
      <c r="B4809">
        <v>1</v>
      </c>
      <c r="C4809" t="s">
        <v>80</v>
      </c>
      <c r="D4809" t="s">
        <v>98</v>
      </c>
      <c r="E4809" t="s">
        <v>147</v>
      </c>
      <c r="F4809" t="s">
        <v>10939</v>
      </c>
      <c r="G4809" t="s">
        <v>301</v>
      </c>
      <c r="H4809" t="s">
        <v>135</v>
      </c>
      <c r="I4809" t="s">
        <v>136</v>
      </c>
      <c r="J4809" t="s">
        <v>137</v>
      </c>
      <c r="K4809" t="s">
        <v>144</v>
      </c>
      <c r="L4809" t="s">
        <v>13686</v>
      </c>
      <c r="M4809" t="s">
        <v>13687</v>
      </c>
      <c r="N4809">
        <v>2.2411111109999999</v>
      </c>
      <c r="O4809">
        <v>0</v>
      </c>
      <c r="P4809">
        <v>259</v>
      </c>
      <c r="Q4809">
        <v>15</v>
      </c>
      <c r="R4809">
        <v>69</v>
      </c>
      <c r="S4809">
        <v>15</v>
      </c>
      <c r="T4809">
        <v>72</v>
      </c>
      <c r="U4809">
        <v>0</v>
      </c>
      <c r="V4809">
        <v>0</v>
      </c>
      <c r="W4809">
        <v>0</v>
      </c>
      <c r="X4809">
        <v>62.097847392546093</v>
      </c>
      <c r="Y4809">
        <v>136.62053745473148</v>
      </c>
      <c r="Z4809">
        <v>51.564477362320531</v>
      </c>
      <c r="AA4809">
        <v>91.100898156972747</v>
      </c>
      <c r="AB4809">
        <v>88.20260857331381</v>
      </c>
      <c r="AC4809">
        <v>0</v>
      </c>
      <c r="AD4809">
        <v>0</v>
      </c>
      <c r="AE4809">
        <v>429.58636893988466</v>
      </c>
    </row>
    <row r="4810" spans="1:31" x14ac:dyDescent="0.3">
      <c r="A4810">
        <v>2584798</v>
      </c>
      <c r="B4810">
        <v>1</v>
      </c>
      <c r="C4810" t="s">
        <v>80</v>
      </c>
      <c r="D4810" t="s">
        <v>94</v>
      </c>
      <c r="E4810" t="s">
        <v>141</v>
      </c>
      <c r="F4810" t="s">
        <v>13688</v>
      </c>
      <c r="G4810" t="s">
        <v>134</v>
      </c>
      <c r="H4810" t="s">
        <v>135</v>
      </c>
      <c r="I4810" t="s">
        <v>136</v>
      </c>
      <c r="J4810" t="s">
        <v>137</v>
      </c>
      <c r="K4810" t="s">
        <v>138</v>
      </c>
      <c r="L4810" t="s">
        <v>13689</v>
      </c>
      <c r="M4810" t="s">
        <v>13690</v>
      </c>
      <c r="N4810">
        <v>5.8055555000000002E-2</v>
      </c>
      <c r="O4810">
        <v>4</v>
      </c>
      <c r="P4810">
        <v>2159</v>
      </c>
      <c r="Q4810">
        <v>25</v>
      </c>
      <c r="R4810">
        <v>20</v>
      </c>
      <c r="S4810">
        <v>17</v>
      </c>
      <c r="T4810">
        <v>190</v>
      </c>
      <c r="U4810">
        <v>0</v>
      </c>
      <c r="V4810">
        <v>0</v>
      </c>
      <c r="W4810">
        <v>4.3504847311355829E-2</v>
      </c>
      <c r="X4810">
        <v>11.783687171444763</v>
      </c>
      <c r="Y4810">
        <v>1.3778712799500001</v>
      </c>
      <c r="Z4810">
        <v>0.4332518563257316</v>
      </c>
      <c r="AA4810">
        <v>2.1203479617049035</v>
      </c>
      <c r="AB4810">
        <v>4.2346238089553827</v>
      </c>
      <c r="AC4810">
        <v>0</v>
      </c>
      <c r="AD4810">
        <v>0</v>
      </c>
      <c r="AE4810">
        <v>19.993286925692136</v>
      </c>
    </row>
    <row r="4811" spans="1:31" x14ac:dyDescent="0.3">
      <c r="A4811">
        <v>2584741</v>
      </c>
      <c r="B4811">
        <v>1</v>
      </c>
      <c r="C4811" t="s">
        <v>80</v>
      </c>
      <c r="D4811" t="s">
        <v>106</v>
      </c>
      <c r="E4811" t="s">
        <v>147</v>
      </c>
      <c r="F4811" t="s">
        <v>13691</v>
      </c>
      <c r="G4811" t="s">
        <v>134</v>
      </c>
      <c r="H4811" t="s">
        <v>135</v>
      </c>
      <c r="I4811" t="s">
        <v>136</v>
      </c>
      <c r="J4811" t="s">
        <v>137</v>
      </c>
      <c r="K4811" t="s">
        <v>138</v>
      </c>
      <c r="L4811" t="s">
        <v>13692</v>
      </c>
      <c r="M4811" t="s">
        <v>13693</v>
      </c>
      <c r="N4811">
        <v>1.5538888879999999</v>
      </c>
      <c r="O4811">
        <v>4</v>
      </c>
      <c r="P4811">
        <v>1513</v>
      </c>
      <c r="Q4811">
        <v>56</v>
      </c>
      <c r="R4811">
        <v>290</v>
      </c>
      <c r="S4811">
        <v>23</v>
      </c>
      <c r="T4811">
        <v>258</v>
      </c>
      <c r="U4811">
        <v>5</v>
      </c>
      <c r="V4811">
        <v>1</v>
      </c>
      <c r="W4811">
        <v>2.3137188282454089</v>
      </c>
      <c r="X4811">
        <v>387.16616541625706</v>
      </c>
      <c r="Y4811">
        <v>575.36260994074564</v>
      </c>
      <c r="Z4811">
        <v>739.06494529525366</v>
      </c>
      <c r="AA4811">
        <v>122.44932174367203</v>
      </c>
      <c r="AB4811">
        <v>361.9443798672354</v>
      </c>
      <c r="AC4811">
        <v>1028.7072979658931</v>
      </c>
      <c r="AD4811">
        <v>3.6072041205386672E-2</v>
      </c>
      <c r="AE4811">
        <v>3217.0445110985074</v>
      </c>
    </row>
    <row r="4812" spans="1:31" x14ac:dyDescent="0.3">
      <c r="A4812">
        <v>2584300</v>
      </c>
      <c r="B4812">
        <v>1</v>
      </c>
      <c r="C4812" t="s">
        <v>80</v>
      </c>
      <c r="D4812" t="s">
        <v>93</v>
      </c>
      <c r="E4812" t="s">
        <v>155</v>
      </c>
      <c r="F4812" t="s">
        <v>13694</v>
      </c>
      <c r="G4812" t="s">
        <v>301</v>
      </c>
      <c r="H4812" t="s">
        <v>157</v>
      </c>
      <c r="I4812" t="s">
        <v>136</v>
      </c>
      <c r="J4812" t="s">
        <v>137</v>
      </c>
      <c r="K4812" t="s">
        <v>144</v>
      </c>
      <c r="L4812" t="s">
        <v>13695</v>
      </c>
      <c r="M4812" t="s">
        <v>13696</v>
      </c>
      <c r="N4812">
        <v>7.8019444440000001</v>
      </c>
      <c r="O4812">
        <v>0</v>
      </c>
      <c r="P4812">
        <v>15</v>
      </c>
      <c r="Q4812">
        <v>0</v>
      </c>
      <c r="R4812">
        <v>3</v>
      </c>
      <c r="S4812">
        <v>0</v>
      </c>
      <c r="T4812">
        <v>5</v>
      </c>
      <c r="U4812">
        <v>0</v>
      </c>
      <c r="V4812">
        <v>0</v>
      </c>
      <c r="W4812">
        <v>0</v>
      </c>
      <c r="X4812">
        <v>21.470125007887248</v>
      </c>
      <c r="Y4812">
        <v>0</v>
      </c>
      <c r="Z4812">
        <v>15.135275061865178</v>
      </c>
      <c r="AA4812">
        <v>0</v>
      </c>
      <c r="AB4812">
        <v>17.266661773957754</v>
      </c>
      <c r="AC4812">
        <v>0</v>
      </c>
      <c r="AD4812">
        <v>0</v>
      </c>
      <c r="AE4812">
        <v>53.872061843710185</v>
      </c>
    </row>
    <row r="4813" spans="1:31" x14ac:dyDescent="0.3">
      <c r="A4813">
        <v>2584664</v>
      </c>
      <c r="B4813">
        <v>1</v>
      </c>
      <c r="C4813" t="s">
        <v>80</v>
      </c>
      <c r="D4813" t="s">
        <v>110</v>
      </c>
      <c r="E4813" t="s">
        <v>141</v>
      </c>
      <c r="F4813" t="s">
        <v>1777</v>
      </c>
      <c r="G4813" t="s">
        <v>134</v>
      </c>
      <c r="H4813" t="s">
        <v>135</v>
      </c>
      <c r="I4813" t="s">
        <v>680</v>
      </c>
      <c r="J4813" t="s">
        <v>137</v>
      </c>
      <c r="K4813" t="s">
        <v>138</v>
      </c>
      <c r="L4813" t="s">
        <v>13697</v>
      </c>
      <c r="M4813" t="s">
        <v>13698</v>
      </c>
      <c r="N4813">
        <v>2.5555555000000001E-2</v>
      </c>
      <c r="O4813">
        <v>0</v>
      </c>
      <c r="P4813">
        <v>1638</v>
      </c>
      <c r="Q4813">
        <v>0</v>
      </c>
      <c r="R4813">
        <v>0</v>
      </c>
      <c r="S4813">
        <v>1</v>
      </c>
      <c r="T4813">
        <v>4</v>
      </c>
      <c r="U4813">
        <v>0</v>
      </c>
      <c r="V4813">
        <v>0</v>
      </c>
      <c r="W4813">
        <v>0</v>
      </c>
      <c r="X4813">
        <v>9.4576809600000438</v>
      </c>
      <c r="Y4813">
        <v>0</v>
      </c>
      <c r="Z4813">
        <v>0</v>
      </c>
      <c r="AA4813">
        <v>5.2481705593333337E-2</v>
      </c>
      <c r="AB4813">
        <v>0.22461590628444447</v>
      </c>
      <c r="AC4813">
        <v>0</v>
      </c>
      <c r="AD4813">
        <v>0</v>
      </c>
      <c r="AE4813">
        <v>9.7347785718778219</v>
      </c>
    </row>
    <row r="4814" spans="1:31" x14ac:dyDescent="0.3">
      <c r="A4814">
        <v>2584332</v>
      </c>
      <c r="B4814">
        <v>1</v>
      </c>
      <c r="C4814" t="s">
        <v>80</v>
      </c>
      <c r="D4814" t="s">
        <v>108</v>
      </c>
      <c r="E4814" t="s">
        <v>171</v>
      </c>
      <c r="F4814" t="s">
        <v>13699</v>
      </c>
      <c r="G4814" t="s">
        <v>190</v>
      </c>
      <c r="H4814" t="s">
        <v>157</v>
      </c>
      <c r="I4814" t="s">
        <v>136</v>
      </c>
      <c r="J4814" t="s">
        <v>137</v>
      </c>
      <c r="K4814" t="s">
        <v>138</v>
      </c>
      <c r="L4814" t="s">
        <v>13700</v>
      </c>
      <c r="M4814" t="s">
        <v>13701</v>
      </c>
      <c r="N4814">
        <v>1.008611111</v>
      </c>
      <c r="O4814">
        <v>0</v>
      </c>
      <c r="P4814">
        <v>14</v>
      </c>
      <c r="Q4814">
        <v>0</v>
      </c>
      <c r="R4814">
        <v>11</v>
      </c>
      <c r="S4814">
        <v>0</v>
      </c>
      <c r="T4814">
        <v>10</v>
      </c>
      <c r="U4814">
        <v>0</v>
      </c>
      <c r="V4814">
        <v>0</v>
      </c>
      <c r="W4814">
        <v>0</v>
      </c>
      <c r="X4814">
        <v>3.0542815519238</v>
      </c>
      <c r="Y4814">
        <v>0</v>
      </c>
      <c r="Z4814">
        <v>7.3053717017336952</v>
      </c>
      <c r="AA4814">
        <v>0</v>
      </c>
      <c r="AB4814">
        <v>4.663426185482213</v>
      </c>
      <c r="AC4814">
        <v>0</v>
      </c>
      <c r="AD4814">
        <v>0</v>
      </c>
      <c r="AE4814">
        <v>15.023079439139707</v>
      </c>
    </row>
    <row r="4815" spans="1:31" x14ac:dyDescent="0.3">
      <c r="A4815">
        <v>2584209</v>
      </c>
      <c r="B4815">
        <v>1</v>
      </c>
      <c r="C4815" t="s">
        <v>80</v>
      </c>
      <c r="D4815" t="s">
        <v>98</v>
      </c>
      <c r="E4815" t="s">
        <v>171</v>
      </c>
      <c r="F4815" t="s">
        <v>13702</v>
      </c>
      <c r="G4815" t="s">
        <v>194</v>
      </c>
      <c r="H4815" t="s">
        <v>157</v>
      </c>
      <c r="I4815" t="s">
        <v>136</v>
      </c>
      <c r="J4815" t="s">
        <v>137</v>
      </c>
      <c r="K4815" t="s">
        <v>144</v>
      </c>
      <c r="L4815" t="s">
        <v>13703</v>
      </c>
      <c r="M4815" t="s">
        <v>13704</v>
      </c>
      <c r="N4815">
        <v>6.0655555550000004</v>
      </c>
      <c r="O4815">
        <v>0</v>
      </c>
      <c r="P4815">
        <v>42</v>
      </c>
      <c r="Q4815">
        <v>0</v>
      </c>
      <c r="R4815">
        <v>2</v>
      </c>
      <c r="S4815">
        <v>0</v>
      </c>
      <c r="T4815">
        <v>2</v>
      </c>
      <c r="U4815">
        <v>0</v>
      </c>
      <c r="V4815">
        <v>0</v>
      </c>
      <c r="W4815">
        <v>0</v>
      </c>
      <c r="X4815">
        <v>40.495731213343063</v>
      </c>
      <c r="Y4815">
        <v>0</v>
      </c>
      <c r="Z4815">
        <v>0.302290058593985</v>
      </c>
      <c r="AA4815">
        <v>0</v>
      </c>
      <c r="AB4815">
        <v>5.8733378363672353</v>
      </c>
      <c r="AC4815">
        <v>0</v>
      </c>
      <c r="AD4815">
        <v>0</v>
      </c>
      <c r="AE4815">
        <v>46.67135910830428</v>
      </c>
    </row>
    <row r="4816" spans="1:31" x14ac:dyDescent="0.3">
      <c r="A4816">
        <v>2584309</v>
      </c>
      <c r="B4816">
        <v>1</v>
      </c>
      <c r="C4816" t="s">
        <v>80</v>
      </c>
      <c r="D4816" t="s">
        <v>105</v>
      </c>
      <c r="E4816" t="s">
        <v>155</v>
      </c>
      <c r="F4816" t="s">
        <v>13705</v>
      </c>
      <c r="G4816" t="s">
        <v>202</v>
      </c>
      <c r="H4816" t="s">
        <v>157</v>
      </c>
      <c r="I4816" t="s">
        <v>136</v>
      </c>
      <c r="J4816" t="s">
        <v>137</v>
      </c>
      <c r="K4816" t="s">
        <v>138</v>
      </c>
      <c r="L4816" t="s">
        <v>13706</v>
      </c>
      <c r="M4816" t="s">
        <v>13707</v>
      </c>
      <c r="N4816">
        <v>1.187777777</v>
      </c>
      <c r="O4816">
        <v>0</v>
      </c>
      <c r="P4816">
        <v>145</v>
      </c>
      <c r="Q4816">
        <v>0</v>
      </c>
      <c r="R4816">
        <v>1</v>
      </c>
      <c r="S4816">
        <v>0</v>
      </c>
      <c r="T4816">
        <v>15</v>
      </c>
      <c r="U4816">
        <v>0</v>
      </c>
      <c r="V4816">
        <v>0</v>
      </c>
      <c r="W4816">
        <v>0</v>
      </c>
      <c r="X4816">
        <v>39.687927319419977</v>
      </c>
      <c r="Y4816">
        <v>0</v>
      </c>
      <c r="Z4816">
        <v>13.936094613634726</v>
      </c>
      <c r="AA4816">
        <v>0</v>
      </c>
      <c r="AB4816">
        <v>21.062623845590799</v>
      </c>
      <c r="AC4816">
        <v>0</v>
      </c>
      <c r="AD4816">
        <v>0</v>
      </c>
      <c r="AE4816">
        <v>74.686645778645499</v>
      </c>
    </row>
    <row r="4817" spans="1:31" x14ac:dyDescent="0.3">
      <c r="A4817">
        <v>2584186</v>
      </c>
      <c r="B4817">
        <v>1</v>
      </c>
      <c r="C4817" t="s">
        <v>81</v>
      </c>
      <c r="D4817" t="s">
        <v>118</v>
      </c>
      <c r="E4817" t="s">
        <v>184</v>
      </c>
      <c r="F4817" t="s">
        <v>13708</v>
      </c>
      <c r="G4817" t="s">
        <v>149</v>
      </c>
      <c r="H4817" t="s">
        <v>135</v>
      </c>
      <c r="I4817" t="s">
        <v>136</v>
      </c>
      <c r="J4817" t="s">
        <v>137</v>
      </c>
      <c r="K4817" t="s">
        <v>138</v>
      </c>
      <c r="L4817" t="s">
        <v>13709</v>
      </c>
      <c r="M4817" t="s">
        <v>13710</v>
      </c>
      <c r="N4817">
        <v>3.06</v>
      </c>
      <c r="O4817">
        <v>0</v>
      </c>
      <c r="P4817">
        <v>0</v>
      </c>
      <c r="Q4817">
        <v>10</v>
      </c>
      <c r="R4817">
        <v>0</v>
      </c>
      <c r="S4817">
        <v>11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99.194695235649704</v>
      </c>
      <c r="Z4817">
        <v>0</v>
      </c>
      <c r="AA4817">
        <v>49.002509156616327</v>
      </c>
      <c r="AB4817">
        <v>0</v>
      </c>
      <c r="AC4817">
        <v>0</v>
      </c>
      <c r="AD4817">
        <v>0</v>
      </c>
      <c r="AE4817">
        <v>148.19720439226603</v>
      </c>
    </row>
    <row r="4818" spans="1:31" x14ac:dyDescent="0.3">
      <c r="A4818">
        <v>2584163</v>
      </c>
      <c r="B4818">
        <v>1</v>
      </c>
      <c r="C4818" t="s">
        <v>81</v>
      </c>
      <c r="D4818" t="s">
        <v>127</v>
      </c>
      <c r="E4818" t="s">
        <v>171</v>
      </c>
      <c r="F4818" t="s">
        <v>13711</v>
      </c>
      <c r="G4818" t="s">
        <v>229</v>
      </c>
      <c r="H4818" t="s">
        <v>157</v>
      </c>
      <c r="I4818" t="s">
        <v>136</v>
      </c>
      <c r="J4818" t="s">
        <v>137</v>
      </c>
      <c r="K4818" t="s">
        <v>138</v>
      </c>
      <c r="L4818" t="s">
        <v>13712</v>
      </c>
      <c r="M4818" t="s">
        <v>13713</v>
      </c>
      <c r="N4818">
        <v>5.2922222220000004</v>
      </c>
      <c r="O4818">
        <v>0</v>
      </c>
      <c r="P4818">
        <v>159</v>
      </c>
      <c r="Q4818">
        <v>0</v>
      </c>
      <c r="R4818">
        <v>0</v>
      </c>
      <c r="S4818">
        <v>0</v>
      </c>
      <c r="T4818">
        <v>2</v>
      </c>
      <c r="U4818">
        <v>0</v>
      </c>
      <c r="V4818">
        <v>0</v>
      </c>
      <c r="W4818">
        <v>0</v>
      </c>
      <c r="X4818">
        <v>174.5377471872867</v>
      </c>
      <c r="Y4818">
        <v>0</v>
      </c>
      <c r="Z4818">
        <v>0</v>
      </c>
      <c r="AA4818">
        <v>0</v>
      </c>
      <c r="AB4818">
        <v>7.1624727919208926</v>
      </c>
      <c r="AC4818">
        <v>0</v>
      </c>
      <c r="AD4818">
        <v>0</v>
      </c>
      <c r="AE4818">
        <v>181.70021997920759</v>
      </c>
    </row>
    <row r="4819" spans="1:31" x14ac:dyDescent="0.3">
      <c r="A4819">
        <v>2584017</v>
      </c>
      <c r="B4819">
        <v>1</v>
      </c>
      <c r="C4819" t="s">
        <v>80</v>
      </c>
      <c r="D4819" t="s">
        <v>110</v>
      </c>
      <c r="E4819" t="s">
        <v>141</v>
      </c>
      <c r="F4819" t="s">
        <v>13714</v>
      </c>
      <c r="G4819" t="s">
        <v>318</v>
      </c>
      <c r="H4819" t="s">
        <v>135</v>
      </c>
      <c r="I4819" t="s">
        <v>680</v>
      </c>
      <c r="J4819" t="s">
        <v>137</v>
      </c>
      <c r="K4819" t="s">
        <v>138</v>
      </c>
      <c r="L4819" t="s">
        <v>13715</v>
      </c>
      <c r="M4819" t="s">
        <v>13716</v>
      </c>
      <c r="N4819">
        <v>2.7777777E-2</v>
      </c>
      <c r="O4819">
        <v>0</v>
      </c>
      <c r="P4819">
        <v>262</v>
      </c>
      <c r="Q4819">
        <v>0</v>
      </c>
      <c r="R4819">
        <v>0</v>
      </c>
      <c r="S4819">
        <v>0</v>
      </c>
      <c r="T4819">
        <v>27</v>
      </c>
      <c r="U4819">
        <v>0</v>
      </c>
      <c r="V4819">
        <v>0</v>
      </c>
      <c r="W4819">
        <v>0</v>
      </c>
      <c r="X4819">
        <v>1.473295120168584</v>
      </c>
      <c r="Y4819">
        <v>0</v>
      </c>
      <c r="Z4819">
        <v>0</v>
      </c>
      <c r="AA4819">
        <v>0</v>
      </c>
      <c r="AB4819">
        <v>0.33811712261697213</v>
      </c>
      <c r="AC4819">
        <v>0</v>
      </c>
      <c r="AD4819">
        <v>0</v>
      </c>
      <c r="AE4819">
        <v>1.8114122427855561</v>
      </c>
    </row>
    <row r="4820" spans="1:31" x14ac:dyDescent="0.3">
      <c r="A4820">
        <v>2584140</v>
      </c>
      <c r="B4820">
        <v>1</v>
      </c>
      <c r="C4820" t="s">
        <v>81</v>
      </c>
      <c r="D4820" t="s">
        <v>128</v>
      </c>
      <c r="E4820" t="s">
        <v>166</v>
      </c>
      <c r="F4820" t="s">
        <v>12298</v>
      </c>
      <c r="G4820" t="s">
        <v>198</v>
      </c>
      <c r="H4820" t="s">
        <v>157</v>
      </c>
      <c r="I4820" t="s">
        <v>136</v>
      </c>
      <c r="J4820" t="s">
        <v>137</v>
      </c>
      <c r="K4820" t="s">
        <v>138</v>
      </c>
      <c r="L4820" t="s">
        <v>13717</v>
      </c>
      <c r="M4820" t="s">
        <v>13718</v>
      </c>
      <c r="N4820">
        <v>4.8652777770000002</v>
      </c>
      <c r="O4820">
        <v>0</v>
      </c>
      <c r="P4820">
        <v>16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15.587714447195044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15.587714447195044</v>
      </c>
    </row>
    <row r="4821" spans="1:31" x14ac:dyDescent="0.3">
      <c r="A4821">
        <v>2584372</v>
      </c>
      <c r="B4821">
        <v>1</v>
      </c>
      <c r="C4821" t="s">
        <v>81</v>
      </c>
      <c r="D4821" t="s">
        <v>120</v>
      </c>
      <c r="E4821" t="s">
        <v>147</v>
      </c>
      <c r="F4821" t="s">
        <v>5961</v>
      </c>
      <c r="G4821" t="s">
        <v>134</v>
      </c>
      <c r="H4821" t="s">
        <v>135</v>
      </c>
      <c r="I4821" t="s">
        <v>136</v>
      </c>
      <c r="J4821" t="s">
        <v>137</v>
      </c>
      <c r="K4821" t="s">
        <v>138</v>
      </c>
      <c r="L4821" t="s">
        <v>13719</v>
      </c>
      <c r="M4821" t="s">
        <v>13720</v>
      </c>
      <c r="N4821">
        <v>0.55666666600000003</v>
      </c>
      <c r="O4821">
        <v>1</v>
      </c>
      <c r="P4821">
        <v>0</v>
      </c>
      <c r="Q4821">
        <v>39</v>
      </c>
      <c r="R4821">
        <v>44</v>
      </c>
      <c r="S4821">
        <v>4</v>
      </c>
      <c r="T4821">
        <v>0</v>
      </c>
      <c r="U4821">
        <v>0</v>
      </c>
      <c r="V4821">
        <v>0</v>
      </c>
      <c r="W4821">
        <v>0.11752686311999999</v>
      </c>
      <c r="X4821">
        <v>0</v>
      </c>
      <c r="Y4821">
        <v>188.81963746329919</v>
      </c>
      <c r="Z4821">
        <v>151.832008678828</v>
      </c>
      <c r="AA4821">
        <v>10.65994587077147</v>
      </c>
      <c r="AB4821">
        <v>0</v>
      </c>
      <c r="AC4821">
        <v>0</v>
      </c>
      <c r="AD4821">
        <v>0</v>
      </c>
      <c r="AE4821">
        <v>351.42911887601866</v>
      </c>
    </row>
    <row r="4822" spans="1:31" x14ac:dyDescent="0.3">
      <c r="A4822">
        <v>2584123</v>
      </c>
      <c r="B4822">
        <v>1</v>
      </c>
      <c r="C4822" t="s">
        <v>81</v>
      </c>
      <c r="D4822" t="s">
        <v>115</v>
      </c>
      <c r="E4822" t="s">
        <v>141</v>
      </c>
      <c r="F4822" t="s">
        <v>13721</v>
      </c>
      <c r="G4822" t="s">
        <v>134</v>
      </c>
      <c r="H4822" t="s">
        <v>135</v>
      </c>
      <c r="I4822" t="s">
        <v>136</v>
      </c>
      <c r="J4822" t="s">
        <v>137</v>
      </c>
      <c r="K4822" t="s">
        <v>138</v>
      </c>
      <c r="L4822" t="s">
        <v>13722</v>
      </c>
      <c r="M4822" t="s">
        <v>13723</v>
      </c>
      <c r="N4822">
        <v>0.37388888799999997</v>
      </c>
      <c r="O4822">
        <v>8</v>
      </c>
      <c r="P4822">
        <v>4567</v>
      </c>
      <c r="Q4822">
        <v>2</v>
      </c>
      <c r="R4822">
        <v>193</v>
      </c>
      <c r="S4822">
        <v>9</v>
      </c>
      <c r="T4822">
        <v>476</v>
      </c>
      <c r="U4822">
        <v>2</v>
      </c>
      <c r="V4822">
        <v>0</v>
      </c>
      <c r="W4822">
        <v>0.56620537024000006</v>
      </c>
      <c r="X4822">
        <v>173.62578364714631</v>
      </c>
      <c r="Y4822">
        <v>2.3207330616049799</v>
      </c>
      <c r="Z4822">
        <v>24.39474246137841</v>
      </c>
      <c r="AA4822">
        <v>7.5378633704586688</v>
      </c>
      <c r="AB4822">
        <v>68.162241676268025</v>
      </c>
      <c r="AC4822">
        <v>59.1659053112176</v>
      </c>
      <c r="AD4822">
        <v>0</v>
      </c>
      <c r="AE4822">
        <v>335.77347489831396</v>
      </c>
    </row>
    <row r="4823" spans="1:31" x14ac:dyDescent="0.3">
      <c r="A4823">
        <v>2584040</v>
      </c>
      <c r="B4823">
        <v>1</v>
      </c>
      <c r="C4823" t="s">
        <v>81</v>
      </c>
      <c r="D4823" t="s">
        <v>128</v>
      </c>
      <c r="E4823" t="s">
        <v>141</v>
      </c>
      <c r="F4823" t="s">
        <v>13724</v>
      </c>
      <c r="G4823" t="s">
        <v>134</v>
      </c>
      <c r="H4823" t="s">
        <v>135</v>
      </c>
      <c r="I4823" t="s">
        <v>136</v>
      </c>
      <c r="J4823" t="s">
        <v>137</v>
      </c>
      <c r="K4823" t="s">
        <v>138</v>
      </c>
      <c r="L4823" t="s">
        <v>13725</v>
      </c>
      <c r="M4823" t="s">
        <v>13726</v>
      </c>
      <c r="N4823">
        <v>0.08</v>
      </c>
      <c r="O4823">
        <v>0</v>
      </c>
      <c r="P4823">
        <v>0</v>
      </c>
      <c r="Q4823">
        <v>6</v>
      </c>
      <c r="R4823">
        <v>0</v>
      </c>
      <c r="S4823">
        <v>1</v>
      </c>
      <c r="T4823">
        <v>1</v>
      </c>
      <c r="U4823">
        <v>0</v>
      </c>
      <c r="V4823">
        <v>0</v>
      </c>
      <c r="W4823">
        <v>0</v>
      </c>
      <c r="X4823">
        <v>0</v>
      </c>
      <c r="Y4823">
        <v>3.9538377032515197</v>
      </c>
      <c r="Z4823">
        <v>0</v>
      </c>
      <c r="AA4823">
        <v>0.33998424161688001</v>
      </c>
      <c r="AB4823">
        <v>7.8472836504480004E-2</v>
      </c>
      <c r="AC4823">
        <v>0</v>
      </c>
      <c r="AD4823">
        <v>0</v>
      </c>
      <c r="AE4823">
        <v>4.3722947813728794</v>
      </c>
    </row>
    <row r="4824" spans="1:31" x14ac:dyDescent="0.3">
      <c r="A4824">
        <v>2584727</v>
      </c>
      <c r="B4824">
        <v>1</v>
      </c>
      <c r="C4824" t="s">
        <v>80</v>
      </c>
      <c r="D4824" t="s">
        <v>83</v>
      </c>
      <c r="E4824" t="s">
        <v>166</v>
      </c>
      <c r="F4824" t="s">
        <v>13727</v>
      </c>
      <c r="G4824" t="s">
        <v>198</v>
      </c>
      <c r="H4824" t="s">
        <v>157</v>
      </c>
      <c r="I4824" t="s">
        <v>136</v>
      </c>
      <c r="J4824" t="s">
        <v>137</v>
      </c>
      <c r="K4824" t="s">
        <v>138</v>
      </c>
      <c r="L4824" t="s">
        <v>13728</v>
      </c>
      <c r="M4824" t="s">
        <v>13729</v>
      </c>
      <c r="N4824">
        <v>0.71750000000000003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1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1.292334835645</v>
      </c>
      <c r="AC4824">
        <v>0</v>
      </c>
      <c r="AD4824">
        <v>0</v>
      </c>
      <c r="AE4824">
        <v>1.292334835645</v>
      </c>
    </row>
    <row r="4825" spans="1:31" x14ac:dyDescent="0.3">
      <c r="A4825">
        <v>2584764</v>
      </c>
      <c r="B4825">
        <v>1</v>
      </c>
      <c r="C4825" t="s">
        <v>81</v>
      </c>
      <c r="D4825" t="s">
        <v>123</v>
      </c>
      <c r="E4825" t="s">
        <v>147</v>
      </c>
      <c r="F4825" t="s">
        <v>13730</v>
      </c>
      <c r="G4825" t="s">
        <v>134</v>
      </c>
      <c r="H4825" t="s">
        <v>135</v>
      </c>
      <c r="I4825" t="s">
        <v>136</v>
      </c>
      <c r="J4825" t="s">
        <v>137</v>
      </c>
      <c r="K4825" t="s">
        <v>138</v>
      </c>
      <c r="L4825" t="s">
        <v>13731</v>
      </c>
      <c r="M4825" t="s">
        <v>13732</v>
      </c>
      <c r="N4825">
        <v>1.6188888880000001</v>
      </c>
      <c r="O4825">
        <v>0</v>
      </c>
      <c r="P4825">
        <v>6</v>
      </c>
      <c r="Q4825">
        <v>1</v>
      </c>
      <c r="R4825">
        <v>151</v>
      </c>
      <c r="S4825">
        <v>0</v>
      </c>
      <c r="T4825">
        <v>13</v>
      </c>
      <c r="U4825">
        <v>0</v>
      </c>
      <c r="V4825">
        <v>0</v>
      </c>
      <c r="W4825">
        <v>0</v>
      </c>
      <c r="X4825">
        <v>3.6796304610531205</v>
      </c>
      <c r="Y4825">
        <v>29.401831106673995</v>
      </c>
      <c r="Z4825">
        <v>612.1758242796999</v>
      </c>
      <c r="AA4825">
        <v>0</v>
      </c>
      <c r="AB4825">
        <v>12.100941385617396</v>
      </c>
      <c r="AC4825">
        <v>0</v>
      </c>
      <c r="AD4825">
        <v>0</v>
      </c>
      <c r="AE4825">
        <v>657.35822723304443</v>
      </c>
    </row>
    <row r="4826" spans="1:31" x14ac:dyDescent="0.3">
      <c r="A4826">
        <v>2584810</v>
      </c>
      <c r="B4826">
        <v>1</v>
      </c>
      <c r="C4826" t="s">
        <v>80</v>
      </c>
      <c r="D4826" t="s">
        <v>100</v>
      </c>
      <c r="E4826" t="s">
        <v>141</v>
      </c>
      <c r="F4826" t="s">
        <v>12507</v>
      </c>
      <c r="G4826" t="s">
        <v>134</v>
      </c>
      <c r="H4826" t="s">
        <v>135</v>
      </c>
      <c r="I4826" t="s">
        <v>136</v>
      </c>
      <c r="J4826" t="s">
        <v>137</v>
      </c>
      <c r="K4826" t="s">
        <v>138</v>
      </c>
      <c r="L4826" t="s">
        <v>13733</v>
      </c>
      <c r="M4826" t="s">
        <v>13734</v>
      </c>
      <c r="N4826">
        <v>1.7075</v>
      </c>
      <c r="O4826">
        <v>4</v>
      </c>
      <c r="P4826">
        <v>1684</v>
      </c>
      <c r="Q4826">
        <v>4</v>
      </c>
      <c r="R4826">
        <v>105</v>
      </c>
      <c r="S4826">
        <v>9</v>
      </c>
      <c r="T4826">
        <v>76</v>
      </c>
      <c r="U4826">
        <v>0</v>
      </c>
      <c r="V4826">
        <v>0</v>
      </c>
      <c r="W4826">
        <v>179.14299674046455</v>
      </c>
      <c r="X4826">
        <v>520.0914482637628</v>
      </c>
      <c r="Y4826">
        <v>15.851887030919023</v>
      </c>
      <c r="Z4826">
        <v>85.803740499257358</v>
      </c>
      <c r="AA4826">
        <v>553.25148430444972</v>
      </c>
      <c r="AB4826">
        <v>101.38588732103862</v>
      </c>
      <c r="AC4826">
        <v>0</v>
      </c>
      <c r="AD4826">
        <v>0</v>
      </c>
      <c r="AE4826">
        <v>1455.527444159892</v>
      </c>
    </row>
    <row r="4827" spans="1:31" x14ac:dyDescent="0.3">
      <c r="A4827">
        <v>2584478</v>
      </c>
      <c r="B4827">
        <v>1</v>
      </c>
      <c r="C4827" t="s">
        <v>80</v>
      </c>
      <c r="D4827" t="s">
        <v>97</v>
      </c>
      <c r="E4827" t="s">
        <v>141</v>
      </c>
      <c r="F4827" t="s">
        <v>1323</v>
      </c>
      <c r="G4827" t="s">
        <v>134</v>
      </c>
      <c r="H4827" t="s">
        <v>135</v>
      </c>
      <c r="I4827" t="s">
        <v>136</v>
      </c>
      <c r="J4827" t="s">
        <v>137</v>
      </c>
      <c r="K4827" t="s">
        <v>138</v>
      </c>
      <c r="L4827" t="s">
        <v>13735</v>
      </c>
      <c r="M4827" t="s">
        <v>13736</v>
      </c>
      <c r="N4827">
        <v>0.195833333</v>
      </c>
      <c r="O4827">
        <v>21</v>
      </c>
      <c r="P4827">
        <v>119</v>
      </c>
      <c r="Q4827">
        <v>4</v>
      </c>
      <c r="R4827">
        <v>35</v>
      </c>
      <c r="S4827">
        <v>4</v>
      </c>
      <c r="T4827">
        <v>20</v>
      </c>
      <c r="U4827">
        <v>0</v>
      </c>
      <c r="V4827">
        <v>0</v>
      </c>
      <c r="W4827">
        <v>13.130062393409002</v>
      </c>
      <c r="X4827">
        <v>34.578982310753005</v>
      </c>
      <c r="Y4827">
        <v>0.88500367507370004</v>
      </c>
      <c r="Z4827">
        <v>4.2907859385980869</v>
      </c>
      <c r="AA4827">
        <v>4.4993317873811005</v>
      </c>
      <c r="AB4827">
        <v>3.5527538893127497</v>
      </c>
      <c r="AC4827">
        <v>0</v>
      </c>
      <c r="AD4827">
        <v>0</v>
      </c>
      <c r="AE4827">
        <v>60.936919994527642</v>
      </c>
    </row>
    <row r="4828" spans="1:31" x14ac:dyDescent="0.3">
      <c r="A4828">
        <v>2584624</v>
      </c>
      <c r="B4828">
        <v>1</v>
      </c>
      <c r="C4828" t="s">
        <v>80</v>
      </c>
      <c r="D4828" t="s">
        <v>106</v>
      </c>
      <c r="E4828" t="s">
        <v>141</v>
      </c>
      <c r="F4828" t="s">
        <v>5077</v>
      </c>
      <c r="G4828" t="s">
        <v>134</v>
      </c>
      <c r="H4828" t="s">
        <v>135</v>
      </c>
      <c r="I4828" t="s">
        <v>136</v>
      </c>
      <c r="J4828" t="s">
        <v>137</v>
      </c>
      <c r="K4828" t="s">
        <v>138</v>
      </c>
      <c r="L4828" t="s">
        <v>13737</v>
      </c>
      <c r="M4828" t="s">
        <v>13738</v>
      </c>
      <c r="N4828">
        <v>0.42083333299999998</v>
      </c>
      <c r="O4828">
        <v>1</v>
      </c>
      <c r="P4828">
        <v>0</v>
      </c>
      <c r="Q4828">
        <v>12</v>
      </c>
      <c r="R4828">
        <v>128</v>
      </c>
      <c r="S4828">
        <v>5</v>
      </c>
      <c r="T4828">
        <v>35</v>
      </c>
      <c r="U4828">
        <v>0</v>
      </c>
      <c r="V4828">
        <v>0</v>
      </c>
      <c r="W4828">
        <v>1.043277812832875</v>
      </c>
      <c r="X4828">
        <v>0</v>
      </c>
      <c r="Y4828">
        <v>43.186852689364798</v>
      </c>
      <c r="Z4828">
        <v>111.31114525566325</v>
      </c>
      <c r="AA4828">
        <v>43.990361253921954</v>
      </c>
      <c r="AB4828">
        <v>30.030569608738332</v>
      </c>
      <c r="AC4828">
        <v>0</v>
      </c>
      <c r="AD4828">
        <v>0</v>
      </c>
      <c r="AE4828">
        <v>229.56220662052118</v>
      </c>
    </row>
    <row r="4829" spans="1:31" x14ac:dyDescent="0.3">
      <c r="A4829">
        <v>2584518</v>
      </c>
      <c r="B4829">
        <v>1</v>
      </c>
      <c r="C4829" t="s">
        <v>80</v>
      </c>
      <c r="D4829" t="s">
        <v>100</v>
      </c>
      <c r="E4829" t="s">
        <v>166</v>
      </c>
      <c r="F4829" t="s">
        <v>13739</v>
      </c>
      <c r="G4829" t="s">
        <v>311</v>
      </c>
      <c r="H4829" t="s">
        <v>157</v>
      </c>
      <c r="I4829" t="s">
        <v>136</v>
      </c>
      <c r="J4829" t="s">
        <v>3</v>
      </c>
      <c r="K4829" t="s">
        <v>138</v>
      </c>
      <c r="L4829" t="s">
        <v>13740</v>
      </c>
      <c r="M4829" t="s">
        <v>13741</v>
      </c>
      <c r="N4829">
        <v>7.9761111109999998</v>
      </c>
      <c r="O4829">
        <v>0</v>
      </c>
      <c r="P4829">
        <v>2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3.0301431166906005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3.0301431166906005</v>
      </c>
    </row>
    <row r="4830" spans="1:31" x14ac:dyDescent="0.3">
      <c r="A4830">
        <v>2584226</v>
      </c>
      <c r="B4830">
        <v>1</v>
      </c>
      <c r="C4830" t="s">
        <v>81</v>
      </c>
      <c r="D4830" t="s">
        <v>127</v>
      </c>
      <c r="E4830" t="s">
        <v>147</v>
      </c>
      <c r="F4830" t="s">
        <v>1721</v>
      </c>
      <c r="G4830" t="s">
        <v>134</v>
      </c>
      <c r="H4830" t="s">
        <v>135</v>
      </c>
      <c r="I4830" t="s">
        <v>136</v>
      </c>
      <c r="J4830" t="s">
        <v>137</v>
      </c>
      <c r="K4830" t="s">
        <v>138</v>
      </c>
      <c r="L4830" t="s">
        <v>13742</v>
      </c>
      <c r="M4830" t="s">
        <v>13743</v>
      </c>
      <c r="N4830">
        <v>2.0186111109999998</v>
      </c>
      <c r="O4830">
        <v>9</v>
      </c>
      <c r="P4830">
        <v>3</v>
      </c>
      <c r="Q4830">
        <v>285</v>
      </c>
      <c r="R4830">
        <v>43</v>
      </c>
      <c r="S4830">
        <v>17</v>
      </c>
      <c r="T4830">
        <v>2</v>
      </c>
      <c r="U4830">
        <v>0</v>
      </c>
      <c r="V4830">
        <v>0</v>
      </c>
      <c r="W4830">
        <v>9.5032866384436616</v>
      </c>
      <c r="X4830">
        <v>4.2500493348643884</v>
      </c>
      <c r="Y4830">
        <v>1593.9761521178066</v>
      </c>
      <c r="Z4830">
        <v>444.69273732583844</v>
      </c>
      <c r="AA4830">
        <v>210.09043182373171</v>
      </c>
      <c r="AB4830">
        <v>4.9098318197528403</v>
      </c>
      <c r="AC4830">
        <v>0</v>
      </c>
      <c r="AD4830">
        <v>0</v>
      </c>
      <c r="AE4830">
        <v>2267.4224890604378</v>
      </c>
    </row>
    <row r="4831" spans="1:31" x14ac:dyDescent="0.3">
      <c r="A4831">
        <v>2584223</v>
      </c>
      <c r="B4831">
        <v>1</v>
      </c>
      <c r="C4831" t="s">
        <v>80</v>
      </c>
      <c r="D4831" t="s">
        <v>106</v>
      </c>
      <c r="E4831" t="s">
        <v>171</v>
      </c>
      <c r="F4831" t="s">
        <v>13744</v>
      </c>
      <c r="G4831" t="s">
        <v>190</v>
      </c>
      <c r="H4831" t="s">
        <v>157</v>
      </c>
      <c r="I4831" t="s">
        <v>136</v>
      </c>
      <c r="J4831" t="s">
        <v>137</v>
      </c>
      <c r="K4831" t="s">
        <v>138</v>
      </c>
      <c r="L4831" t="s">
        <v>13745</v>
      </c>
      <c r="M4831" t="s">
        <v>13746</v>
      </c>
      <c r="N4831">
        <v>3.4105555550000002</v>
      </c>
      <c r="O4831">
        <v>0</v>
      </c>
      <c r="P4831">
        <v>0</v>
      </c>
      <c r="Q4831">
        <v>0</v>
      </c>
      <c r="R4831">
        <v>6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30.151143783617222</v>
      </c>
      <c r="AA4831">
        <v>0</v>
      </c>
      <c r="AB4831">
        <v>0</v>
      </c>
      <c r="AC4831">
        <v>0</v>
      </c>
      <c r="AD4831">
        <v>0</v>
      </c>
      <c r="AE4831">
        <v>30.151143783617222</v>
      </c>
    </row>
    <row r="4832" spans="1:31" x14ac:dyDescent="0.3">
      <c r="A4832">
        <v>2584724</v>
      </c>
      <c r="B4832">
        <v>1</v>
      </c>
      <c r="C4832" t="s">
        <v>80</v>
      </c>
      <c r="D4832" t="s">
        <v>91</v>
      </c>
      <c r="E4832" t="s">
        <v>171</v>
      </c>
      <c r="F4832" t="s">
        <v>13747</v>
      </c>
      <c r="G4832" t="s">
        <v>190</v>
      </c>
      <c r="H4832" t="s">
        <v>157</v>
      </c>
      <c r="I4832" t="s">
        <v>136</v>
      </c>
      <c r="J4832" t="s">
        <v>137</v>
      </c>
      <c r="K4832" t="s">
        <v>138</v>
      </c>
      <c r="L4832" t="s">
        <v>13748</v>
      </c>
      <c r="M4832" t="s">
        <v>13749</v>
      </c>
      <c r="N4832">
        <v>3.3463888879999999</v>
      </c>
      <c r="O4832">
        <v>0</v>
      </c>
      <c r="P4832">
        <v>5</v>
      </c>
      <c r="Q4832">
        <v>0</v>
      </c>
      <c r="R4832">
        <v>6</v>
      </c>
      <c r="S4832">
        <v>0</v>
      </c>
      <c r="T4832">
        <v>1</v>
      </c>
      <c r="U4832">
        <v>0</v>
      </c>
      <c r="V4832">
        <v>0</v>
      </c>
      <c r="W4832">
        <v>0</v>
      </c>
      <c r="X4832">
        <v>3.6866025957160726</v>
      </c>
      <c r="Y4832">
        <v>0</v>
      </c>
      <c r="Z4832">
        <v>13.733842961104488</v>
      </c>
      <c r="AA4832">
        <v>0</v>
      </c>
      <c r="AB4832">
        <v>0.36794238255311668</v>
      </c>
      <c r="AC4832">
        <v>0</v>
      </c>
      <c r="AD4832">
        <v>0</v>
      </c>
      <c r="AE4832">
        <v>17.788387939373678</v>
      </c>
    </row>
    <row r="4833" spans="1:31" x14ac:dyDescent="0.3">
      <c r="A4833">
        <v>2584581</v>
      </c>
      <c r="B4833">
        <v>1</v>
      </c>
      <c r="C4833" t="s">
        <v>81</v>
      </c>
      <c r="D4833" t="s">
        <v>116</v>
      </c>
      <c r="E4833" t="s">
        <v>184</v>
      </c>
      <c r="F4833" t="s">
        <v>13750</v>
      </c>
      <c r="G4833" t="s">
        <v>149</v>
      </c>
      <c r="H4833" t="s">
        <v>135</v>
      </c>
      <c r="I4833" t="s">
        <v>136</v>
      </c>
      <c r="J4833" t="s">
        <v>137</v>
      </c>
      <c r="K4833" t="s">
        <v>138</v>
      </c>
      <c r="L4833" t="s">
        <v>13751</v>
      </c>
      <c r="M4833" t="s">
        <v>13752</v>
      </c>
      <c r="N4833">
        <v>2.4794444439999999</v>
      </c>
      <c r="O4833">
        <v>0</v>
      </c>
      <c r="P4833">
        <v>141</v>
      </c>
      <c r="Q4833">
        <v>0</v>
      </c>
      <c r="R4833">
        <v>0</v>
      </c>
      <c r="S4833">
        <v>0</v>
      </c>
      <c r="T4833">
        <v>7</v>
      </c>
      <c r="U4833">
        <v>0</v>
      </c>
      <c r="V4833">
        <v>0</v>
      </c>
      <c r="W4833">
        <v>0</v>
      </c>
      <c r="X4833">
        <v>52.126404096473557</v>
      </c>
      <c r="Y4833">
        <v>0</v>
      </c>
      <c r="Z4833">
        <v>0</v>
      </c>
      <c r="AA4833">
        <v>0</v>
      </c>
      <c r="AB4833">
        <v>7.192740888392156</v>
      </c>
      <c r="AC4833">
        <v>0</v>
      </c>
      <c r="AD4833">
        <v>0</v>
      </c>
      <c r="AE4833">
        <v>59.319144984865716</v>
      </c>
    </row>
    <row r="4834" spans="1:31" x14ac:dyDescent="0.3">
      <c r="A4834">
        <v>2584538</v>
      </c>
      <c r="B4834">
        <v>1</v>
      </c>
      <c r="C4834" t="s">
        <v>81</v>
      </c>
      <c r="D4834" t="s">
        <v>128</v>
      </c>
      <c r="E4834" t="s">
        <v>147</v>
      </c>
      <c r="F4834" t="s">
        <v>606</v>
      </c>
      <c r="G4834" t="s">
        <v>134</v>
      </c>
      <c r="H4834" t="s">
        <v>135</v>
      </c>
      <c r="I4834" t="s">
        <v>136</v>
      </c>
      <c r="J4834" t="s">
        <v>137</v>
      </c>
      <c r="K4834" t="s">
        <v>138</v>
      </c>
      <c r="L4834" t="s">
        <v>13753</v>
      </c>
      <c r="M4834" t="s">
        <v>13754</v>
      </c>
      <c r="N4834">
        <v>1.4386111109999999</v>
      </c>
      <c r="O4834">
        <v>3</v>
      </c>
      <c r="P4834">
        <v>221</v>
      </c>
      <c r="Q4834">
        <v>1</v>
      </c>
      <c r="R4834">
        <v>3</v>
      </c>
      <c r="S4834">
        <v>3</v>
      </c>
      <c r="T4834">
        <v>21</v>
      </c>
      <c r="U4834">
        <v>2</v>
      </c>
      <c r="V4834">
        <v>0</v>
      </c>
      <c r="W4834">
        <v>0.88244385215999988</v>
      </c>
      <c r="X4834">
        <v>62.841261522111878</v>
      </c>
      <c r="Y4834">
        <v>0.198319693809</v>
      </c>
      <c r="Z4834">
        <v>3.8953266028318403</v>
      </c>
      <c r="AA4834">
        <v>80.729327745581386</v>
      </c>
      <c r="AB4834">
        <v>25.29652647310381</v>
      </c>
      <c r="AC4834">
        <v>76.540615687416391</v>
      </c>
      <c r="AD4834">
        <v>0</v>
      </c>
      <c r="AE4834">
        <v>250.38382157701432</v>
      </c>
    </row>
    <row r="4835" spans="1:31" x14ac:dyDescent="0.3">
      <c r="A4835">
        <v>2584289</v>
      </c>
      <c r="B4835">
        <v>1</v>
      </c>
      <c r="C4835" t="s">
        <v>81</v>
      </c>
      <c r="D4835" t="s">
        <v>123</v>
      </c>
      <c r="E4835" t="s">
        <v>147</v>
      </c>
      <c r="F4835" t="s">
        <v>5564</v>
      </c>
      <c r="G4835" t="s">
        <v>134</v>
      </c>
      <c r="H4835" t="s">
        <v>135</v>
      </c>
      <c r="I4835" t="s">
        <v>136</v>
      </c>
      <c r="J4835" t="s">
        <v>137</v>
      </c>
      <c r="K4835" t="s">
        <v>138</v>
      </c>
      <c r="L4835" t="s">
        <v>13755</v>
      </c>
      <c r="M4835" t="s">
        <v>13756</v>
      </c>
      <c r="N4835">
        <v>1.8719444439999999</v>
      </c>
      <c r="O4835">
        <v>4</v>
      </c>
      <c r="P4835">
        <v>60</v>
      </c>
      <c r="Q4835">
        <v>129</v>
      </c>
      <c r="R4835">
        <v>324</v>
      </c>
      <c r="S4835">
        <v>17</v>
      </c>
      <c r="T4835">
        <v>80</v>
      </c>
      <c r="U4835">
        <v>0</v>
      </c>
      <c r="V4835">
        <v>0</v>
      </c>
      <c r="W4835">
        <v>9.194875091354465</v>
      </c>
      <c r="X4835">
        <v>23.614506809428839</v>
      </c>
      <c r="Y4835">
        <v>368.05468792432629</v>
      </c>
      <c r="Z4835">
        <v>387.91942270317782</v>
      </c>
      <c r="AA4835">
        <v>57.476586789636869</v>
      </c>
      <c r="AB4835">
        <v>125.06693818575373</v>
      </c>
      <c r="AC4835">
        <v>0</v>
      </c>
      <c r="AD4835">
        <v>0</v>
      </c>
      <c r="AE4835">
        <v>971.32701750367801</v>
      </c>
    </row>
    <row r="4836" spans="1:31" x14ac:dyDescent="0.3">
      <c r="A4836">
        <v>2584146</v>
      </c>
      <c r="B4836">
        <v>1</v>
      </c>
      <c r="C4836" t="s">
        <v>81</v>
      </c>
      <c r="D4836" t="s">
        <v>119</v>
      </c>
      <c r="E4836" t="s">
        <v>147</v>
      </c>
      <c r="F4836" t="s">
        <v>13757</v>
      </c>
      <c r="G4836" t="s">
        <v>301</v>
      </c>
      <c r="H4836" t="s">
        <v>135</v>
      </c>
      <c r="I4836" t="s">
        <v>136</v>
      </c>
      <c r="J4836" t="s">
        <v>137</v>
      </c>
      <c r="K4836" t="s">
        <v>144</v>
      </c>
      <c r="L4836" t="s">
        <v>13758</v>
      </c>
      <c r="M4836" t="s">
        <v>13759</v>
      </c>
      <c r="N4836">
        <v>6.0847222219999999</v>
      </c>
      <c r="O4836">
        <v>4</v>
      </c>
      <c r="P4836">
        <v>1670</v>
      </c>
      <c r="Q4836">
        <v>126</v>
      </c>
      <c r="R4836">
        <v>403</v>
      </c>
      <c r="S4836">
        <v>6</v>
      </c>
      <c r="T4836">
        <v>79</v>
      </c>
      <c r="U4836">
        <v>0</v>
      </c>
      <c r="V4836">
        <v>0</v>
      </c>
      <c r="W4836">
        <v>5.0223437851200003</v>
      </c>
      <c r="X4836">
        <v>1363.7003032101259</v>
      </c>
      <c r="Y4836">
        <v>4550.5489139588153</v>
      </c>
      <c r="Z4836">
        <v>9818.9864822520904</v>
      </c>
      <c r="AA4836">
        <v>102.45102214732083</v>
      </c>
      <c r="AB4836">
        <v>506.97423397488529</v>
      </c>
      <c r="AC4836">
        <v>0</v>
      </c>
      <c r="AD4836">
        <v>0</v>
      </c>
      <c r="AE4836">
        <v>16347.683299328357</v>
      </c>
    </row>
    <row r="4837" spans="1:31" x14ac:dyDescent="0.3">
      <c r="A4837">
        <v>2584043</v>
      </c>
      <c r="B4837">
        <v>1</v>
      </c>
      <c r="C4837" t="s">
        <v>80</v>
      </c>
      <c r="D4837" t="s">
        <v>83</v>
      </c>
      <c r="E4837" t="s">
        <v>147</v>
      </c>
      <c r="F4837" t="s">
        <v>7049</v>
      </c>
      <c r="G4837" t="s">
        <v>134</v>
      </c>
      <c r="H4837" t="s">
        <v>135</v>
      </c>
      <c r="I4837" t="s">
        <v>136</v>
      </c>
      <c r="J4837" t="s">
        <v>137</v>
      </c>
      <c r="K4837" t="s">
        <v>138</v>
      </c>
      <c r="L4837" t="s">
        <v>13760</v>
      </c>
      <c r="M4837" t="s">
        <v>13761</v>
      </c>
      <c r="N4837">
        <v>0.83666666599999995</v>
      </c>
      <c r="O4837">
        <v>0</v>
      </c>
      <c r="P4837">
        <v>12</v>
      </c>
      <c r="Q4837">
        <v>0</v>
      </c>
      <c r="R4837">
        <v>23</v>
      </c>
      <c r="S4837">
        <v>4</v>
      </c>
      <c r="T4837">
        <v>44</v>
      </c>
      <c r="U4837">
        <v>4</v>
      </c>
      <c r="V4837">
        <v>4</v>
      </c>
      <c r="W4837">
        <v>0</v>
      </c>
      <c r="X4837">
        <v>1.4390420191083906</v>
      </c>
      <c r="Y4837">
        <v>0</v>
      </c>
      <c r="Z4837">
        <v>6.4978506258841415</v>
      </c>
      <c r="AA4837">
        <v>34.018149639531515</v>
      </c>
      <c r="AB4837">
        <v>62.317575800874977</v>
      </c>
      <c r="AC4837">
        <v>79.760154493826036</v>
      </c>
      <c r="AD4837">
        <v>97.718483586279405</v>
      </c>
      <c r="AE4837">
        <v>281.75125616550446</v>
      </c>
    </row>
    <row r="4838" spans="1:31" x14ac:dyDescent="0.3">
      <c r="A4838">
        <v>2584120</v>
      </c>
      <c r="B4838">
        <v>1</v>
      </c>
      <c r="C4838" t="s">
        <v>80</v>
      </c>
      <c r="D4838" t="s">
        <v>106</v>
      </c>
      <c r="E4838" t="s">
        <v>132</v>
      </c>
      <c r="F4838" t="s">
        <v>7813</v>
      </c>
      <c r="G4838" t="s">
        <v>134</v>
      </c>
      <c r="H4838" t="s">
        <v>135</v>
      </c>
      <c r="I4838" t="s">
        <v>136</v>
      </c>
      <c r="J4838" t="s">
        <v>137</v>
      </c>
      <c r="K4838" t="s">
        <v>138</v>
      </c>
      <c r="L4838" t="s">
        <v>13762</v>
      </c>
      <c r="M4838" t="s">
        <v>13763</v>
      </c>
      <c r="N4838">
        <v>1.9488888879999999</v>
      </c>
      <c r="O4838">
        <v>0</v>
      </c>
      <c r="P4838">
        <v>0</v>
      </c>
      <c r="Q4838">
        <v>1</v>
      </c>
      <c r="R4838">
        <v>0</v>
      </c>
      <c r="S4838">
        <v>16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3.3177408584500001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3.3177408584500001</v>
      </c>
    </row>
    <row r="4839" spans="1:31" x14ac:dyDescent="0.3">
      <c r="A4839">
        <v>2584143</v>
      </c>
      <c r="B4839">
        <v>1</v>
      </c>
      <c r="C4839" t="s">
        <v>80</v>
      </c>
      <c r="D4839" t="s">
        <v>94</v>
      </c>
      <c r="E4839" t="s">
        <v>155</v>
      </c>
      <c r="F4839" t="s">
        <v>13764</v>
      </c>
      <c r="G4839" t="s">
        <v>301</v>
      </c>
      <c r="H4839" t="s">
        <v>157</v>
      </c>
      <c r="I4839" t="s">
        <v>136</v>
      </c>
      <c r="J4839" t="s">
        <v>137</v>
      </c>
      <c r="K4839" t="s">
        <v>144</v>
      </c>
      <c r="L4839" t="s">
        <v>13765</v>
      </c>
      <c r="M4839" t="s">
        <v>13766</v>
      </c>
      <c r="N4839">
        <v>12.0875</v>
      </c>
      <c r="O4839">
        <v>0</v>
      </c>
      <c r="P4839">
        <v>1</v>
      </c>
      <c r="Q4839">
        <v>0</v>
      </c>
      <c r="R4839">
        <v>14</v>
      </c>
      <c r="S4839">
        <v>0</v>
      </c>
      <c r="T4839">
        <v>3</v>
      </c>
      <c r="U4839">
        <v>0</v>
      </c>
      <c r="V4839">
        <v>0</v>
      </c>
      <c r="W4839">
        <v>0</v>
      </c>
      <c r="X4839">
        <v>5.5446733584166676E-5</v>
      </c>
      <c r="Y4839">
        <v>0</v>
      </c>
      <c r="Z4839">
        <v>57.258230030793179</v>
      </c>
      <c r="AA4839">
        <v>0</v>
      </c>
      <c r="AB4839">
        <v>10.363663509085598</v>
      </c>
      <c r="AC4839">
        <v>0</v>
      </c>
      <c r="AD4839">
        <v>0</v>
      </c>
      <c r="AE4839">
        <v>67.621948986612352</v>
      </c>
    </row>
    <row r="4840" spans="1:31" x14ac:dyDescent="0.3">
      <c r="A4840">
        <v>2584807</v>
      </c>
      <c r="B4840">
        <v>1</v>
      </c>
      <c r="C4840" t="s">
        <v>80</v>
      </c>
      <c r="D4840" t="s">
        <v>105</v>
      </c>
      <c r="E4840" t="s">
        <v>155</v>
      </c>
      <c r="F4840" t="s">
        <v>13767</v>
      </c>
      <c r="G4840" t="s">
        <v>202</v>
      </c>
      <c r="H4840" t="s">
        <v>157</v>
      </c>
      <c r="I4840" t="s">
        <v>136</v>
      </c>
      <c r="J4840" t="s">
        <v>137</v>
      </c>
      <c r="K4840" t="s">
        <v>138</v>
      </c>
      <c r="L4840" t="s">
        <v>13768</v>
      </c>
      <c r="M4840" t="s">
        <v>13769</v>
      </c>
      <c r="N4840">
        <v>1.8563888879999999</v>
      </c>
      <c r="O4840">
        <v>0</v>
      </c>
      <c r="P4840">
        <v>90</v>
      </c>
      <c r="Q4840">
        <v>0</v>
      </c>
      <c r="R4840">
        <v>3</v>
      </c>
      <c r="S4840">
        <v>0</v>
      </c>
      <c r="T4840">
        <v>16</v>
      </c>
      <c r="U4840">
        <v>0</v>
      </c>
      <c r="V4840">
        <v>0</v>
      </c>
      <c r="W4840">
        <v>0</v>
      </c>
      <c r="X4840">
        <v>37.291674902083059</v>
      </c>
      <c r="Y4840">
        <v>0</v>
      </c>
      <c r="Z4840">
        <v>2.1404522656766591</v>
      </c>
      <c r="AA4840">
        <v>0</v>
      </c>
      <c r="AB4840">
        <v>37.865831559717215</v>
      </c>
      <c r="AC4840">
        <v>0</v>
      </c>
      <c r="AD4840">
        <v>0</v>
      </c>
      <c r="AE4840">
        <v>77.297958727476924</v>
      </c>
    </row>
    <row r="4841" spans="1:31" x14ac:dyDescent="0.3">
      <c r="A4841">
        <v>2584020</v>
      </c>
      <c r="B4841">
        <v>1</v>
      </c>
      <c r="C4841" t="s">
        <v>80</v>
      </c>
      <c r="D4841" t="s">
        <v>101</v>
      </c>
      <c r="E4841" t="s">
        <v>171</v>
      </c>
      <c r="F4841" t="s">
        <v>13770</v>
      </c>
      <c r="G4841" t="s">
        <v>202</v>
      </c>
      <c r="H4841" t="s">
        <v>157</v>
      </c>
      <c r="I4841" t="s">
        <v>136</v>
      </c>
      <c r="J4841" t="s">
        <v>137</v>
      </c>
      <c r="K4841" t="s">
        <v>138</v>
      </c>
      <c r="L4841" t="s">
        <v>13771</v>
      </c>
      <c r="M4841" t="s">
        <v>13772</v>
      </c>
      <c r="N4841">
        <v>0.78416666599999996</v>
      </c>
      <c r="O4841">
        <v>0</v>
      </c>
      <c r="P4841">
        <v>5</v>
      </c>
      <c r="Q4841">
        <v>0</v>
      </c>
      <c r="R4841">
        <v>5</v>
      </c>
      <c r="S4841">
        <v>0</v>
      </c>
      <c r="T4841">
        <v>3</v>
      </c>
      <c r="U4841">
        <v>0</v>
      </c>
      <c r="V4841">
        <v>0</v>
      </c>
      <c r="W4841">
        <v>0</v>
      </c>
      <c r="X4841">
        <v>0.87826361173212664</v>
      </c>
      <c r="Y4841">
        <v>0</v>
      </c>
      <c r="Z4841">
        <v>1.4193267048153899</v>
      </c>
      <c r="AA4841">
        <v>0</v>
      </c>
      <c r="AB4841">
        <v>0.381783432456125</v>
      </c>
      <c r="AC4841">
        <v>0</v>
      </c>
      <c r="AD4841">
        <v>0</v>
      </c>
      <c r="AE4841">
        <v>2.6793737490036418</v>
      </c>
    </row>
    <row r="4842" spans="1:31" x14ac:dyDescent="0.3">
      <c r="A4842">
        <v>2584166</v>
      </c>
      <c r="B4842">
        <v>1</v>
      </c>
      <c r="C4842" t="s">
        <v>80</v>
      </c>
      <c r="D4842" t="s">
        <v>103</v>
      </c>
      <c r="E4842" t="s">
        <v>171</v>
      </c>
      <c r="F4842" t="s">
        <v>12777</v>
      </c>
      <c r="G4842" t="s">
        <v>636</v>
      </c>
      <c r="H4842" t="s">
        <v>157</v>
      </c>
      <c r="I4842" t="s">
        <v>136</v>
      </c>
      <c r="J4842" t="s">
        <v>137</v>
      </c>
      <c r="K4842" t="s">
        <v>138</v>
      </c>
      <c r="L4842" t="s">
        <v>13773</v>
      </c>
      <c r="M4842" t="s">
        <v>13774</v>
      </c>
      <c r="N4842">
        <v>5.4705555549999998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83</v>
      </c>
      <c r="U4842">
        <v>0</v>
      </c>
      <c r="V4842">
        <v>2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561.39301214355078</v>
      </c>
      <c r="AC4842">
        <v>0</v>
      </c>
      <c r="AD4842">
        <v>297.69407337974388</v>
      </c>
      <c r="AE4842">
        <v>859.08708552329472</v>
      </c>
    </row>
    <row r="4843" spans="1:31" x14ac:dyDescent="0.3">
      <c r="A4843">
        <v>2584621</v>
      </c>
      <c r="B4843">
        <v>1</v>
      </c>
      <c r="C4843" t="s">
        <v>81</v>
      </c>
      <c r="D4843" t="s">
        <v>118</v>
      </c>
      <c r="E4843" t="s">
        <v>184</v>
      </c>
      <c r="F4843" t="s">
        <v>13775</v>
      </c>
      <c r="G4843" t="s">
        <v>149</v>
      </c>
      <c r="H4843" t="s">
        <v>135</v>
      </c>
      <c r="I4843" t="s">
        <v>136</v>
      </c>
      <c r="J4843" t="s">
        <v>137</v>
      </c>
      <c r="K4843" t="s">
        <v>138</v>
      </c>
      <c r="L4843" t="s">
        <v>13776</v>
      </c>
      <c r="M4843" t="s">
        <v>13777</v>
      </c>
      <c r="N4843">
        <v>2.2769444440000002</v>
      </c>
      <c r="O4843">
        <v>0</v>
      </c>
      <c r="P4843">
        <v>0</v>
      </c>
      <c r="Q4843">
        <v>0</v>
      </c>
      <c r="R4843">
        <v>6</v>
      </c>
      <c r="S4843">
        <v>0</v>
      </c>
      <c r="T4843">
        <v>5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30.630634798855596</v>
      </c>
      <c r="AA4843">
        <v>0</v>
      </c>
      <c r="AB4843">
        <v>39.926972328876012</v>
      </c>
      <c r="AC4843">
        <v>0</v>
      </c>
      <c r="AD4843">
        <v>0</v>
      </c>
      <c r="AE4843">
        <v>70.557607127731615</v>
      </c>
    </row>
    <row r="4844" spans="1:31" x14ac:dyDescent="0.3">
      <c r="A4844">
        <v>2584870</v>
      </c>
      <c r="B4844">
        <v>1</v>
      </c>
      <c r="C4844" t="s">
        <v>80</v>
      </c>
      <c r="D4844" t="s">
        <v>83</v>
      </c>
      <c r="E4844" t="s">
        <v>184</v>
      </c>
      <c r="F4844" t="s">
        <v>3552</v>
      </c>
      <c r="G4844" t="s">
        <v>149</v>
      </c>
      <c r="H4844" t="s">
        <v>135</v>
      </c>
      <c r="I4844" t="s">
        <v>136</v>
      </c>
      <c r="J4844" t="s">
        <v>137</v>
      </c>
      <c r="K4844" t="s">
        <v>138</v>
      </c>
      <c r="L4844" t="s">
        <v>13778</v>
      </c>
      <c r="M4844" t="s">
        <v>13779</v>
      </c>
      <c r="N4844">
        <v>1.946111111</v>
      </c>
      <c r="O4844">
        <v>0</v>
      </c>
      <c r="P4844">
        <v>16</v>
      </c>
      <c r="Q4844">
        <v>0</v>
      </c>
      <c r="R4844">
        <v>3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4.0248667479164402</v>
      </c>
      <c r="Y4844">
        <v>0</v>
      </c>
      <c r="Z4844">
        <v>0.38461660816190008</v>
      </c>
      <c r="AA4844">
        <v>0</v>
      </c>
      <c r="AB4844">
        <v>0</v>
      </c>
      <c r="AC4844">
        <v>0</v>
      </c>
      <c r="AD4844">
        <v>0</v>
      </c>
      <c r="AE4844">
        <v>4.40948335607834</v>
      </c>
    </row>
    <row r="4845" spans="1:31" x14ac:dyDescent="0.3">
      <c r="A4845">
        <v>2584561</v>
      </c>
      <c r="B4845">
        <v>1</v>
      </c>
      <c r="C4845" t="s">
        <v>80</v>
      </c>
      <c r="D4845" t="s">
        <v>88</v>
      </c>
      <c r="E4845" t="s">
        <v>166</v>
      </c>
      <c r="F4845" t="s">
        <v>13780</v>
      </c>
      <c r="G4845" t="s">
        <v>181</v>
      </c>
      <c r="H4845" t="s">
        <v>157</v>
      </c>
      <c r="I4845" t="s">
        <v>136</v>
      </c>
      <c r="J4845" t="s">
        <v>137</v>
      </c>
      <c r="K4845" t="s">
        <v>138</v>
      </c>
      <c r="L4845" t="s">
        <v>13781</v>
      </c>
      <c r="M4845" t="s">
        <v>13782</v>
      </c>
      <c r="N4845">
        <v>2.3533333330000001</v>
      </c>
      <c r="O4845">
        <v>0</v>
      </c>
      <c r="P4845">
        <v>1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0.14948101209796499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0.14948101209796499</v>
      </c>
    </row>
    <row r="4846" spans="1:31" x14ac:dyDescent="0.3">
      <c r="A4846">
        <v>2584183</v>
      </c>
      <c r="B4846">
        <v>1</v>
      </c>
      <c r="C4846" t="s">
        <v>80</v>
      </c>
      <c r="D4846" t="s">
        <v>95</v>
      </c>
      <c r="E4846" t="s">
        <v>141</v>
      </c>
      <c r="F4846" t="s">
        <v>13783</v>
      </c>
      <c r="G4846" t="s">
        <v>301</v>
      </c>
      <c r="H4846" t="s">
        <v>135</v>
      </c>
      <c r="I4846" t="s">
        <v>136</v>
      </c>
      <c r="J4846" t="s">
        <v>137</v>
      </c>
      <c r="K4846" t="s">
        <v>144</v>
      </c>
      <c r="L4846" t="s">
        <v>13784</v>
      </c>
      <c r="M4846" t="s">
        <v>13785</v>
      </c>
      <c r="N4846">
        <v>3.9391666660000002</v>
      </c>
      <c r="O4846">
        <v>0</v>
      </c>
      <c r="P4846">
        <v>345</v>
      </c>
      <c r="Q4846">
        <v>0</v>
      </c>
      <c r="R4846">
        <v>5</v>
      </c>
      <c r="S4846">
        <v>0</v>
      </c>
      <c r="T4846">
        <v>11</v>
      </c>
      <c r="U4846">
        <v>0</v>
      </c>
      <c r="V4846">
        <v>0</v>
      </c>
      <c r="W4846">
        <v>0</v>
      </c>
      <c r="X4846">
        <v>240.03666092273937</v>
      </c>
      <c r="Y4846">
        <v>0</v>
      </c>
      <c r="Z4846">
        <v>1.2090521895910502</v>
      </c>
      <c r="AA4846">
        <v>0</v>
      </c>
      <c r="AB4846">
        <v>48.201819250556561</v>
      </c>
      <c r="AC4846">
        <v>0</v>
      </c>
      <c r="AD4846">
        <v>0</v>
      </c>
      <c r="AE4846">
        <v>289.44753236288699</v>
      </c>
    </row>
    <row r="4847" spans="1:31" x14ac:dyDescent="0.3">
      <c r="A4847">
        <v>2584375</v>
      </c>
      <c r="B4847">
        <v>1</v>
      </c>
      <c r="C4847" t="s">
        <v>80</v>
      </c>
      <c r="D4847" t="s">
        <v>92</v>
      </c>
      <c r="E4847" t="s">
        <v>171</v>
      </c>
      <c r="F4847" t="s">
        <v>13786</v>
      </c>
      <c r="G4847" t="s">
        <v>190</v>
      </c>
      <c r="H4847" t="s">
        <v>157</v>
      </c>
      <c r="I4847" t="s">
        <v>136</v>
      </c>
      <c r="J4847" t="s">
        <v>137</v>
      </c>
      <c r="K4847" t="s">
        <v>138</v>
      </c>
      <c r="L4847" t="s">
        <v>13787</v>
      </c>
      <c r="M4847" t="s">
        <v>13788</v>
      </c>
      <c r="N4847">
        <v>1.697777777</v>
      </c>
      <c r="O4847">
        <v>0</v>
      </c>
      <c r="P4847">
        <v>8</v>
      </c>
      <c r="Q4847">
        <v>0</v>
      </c>
      <c r="R4847">
        <v>0</v>
      </c>
      <c r="S4847">
        <v>0</v>
      </c>
      <c r="T4847">
        <v>3</v>
      </c>
      <c r="U4847">
        <v>0</v>
      </c>
      <c r="V4847">
        <v>0</v>
      </c>
      <c r="W4847">
        <v>0</v>
      </c>
      <c r="X4847">
        <v>3.3731887057117045</v>
      </c>
      <c r="Y4847">
        <v>0</v>
      </c>
      <c r="Z4847">
        <v>0</v>
      </c>
      <c r="AA4847">
        <v>0</v>
      </c>
      <c r="AB4847">
        <v>11.209748097609999</v>
      </c>
      <c r="AC4847">
        <v>0</v>
      </c>
      <c r="AD4847">
        <v>0</v>
      </c>
      <c r="AE4847">
        <v>14.582936803321704</v>
      </c>
    </row>
    <row r="4848" spans="1:31" x14ac:dyDescent="0.3">
      <c r="A4848">
        <v>2584126</v>
      </c>
      <c r="B4848">
        <v>1</v>
      </c>
      <c r="C4848" t="s">
        <v>80</v>
      </c>
      <c r="D4848" t="s">
        <v>82</v>
      </c>
      <c r="E4848" t="s">
        <v>171</v>
      </c>
      <c r="F4848" t="s">
        <v>13789</v>
      </c>
      <c r="G4848" t="s">
        <v>194</v>
      </c>
      <c r="H4848" t="s">
        <v>157</v>
      </c>
      <c r="I4848" t="s">
        <v>136</v>
      </c>
      <c r="J4848" t="s">
        <v>137</v>
      </c>
      <c r="K4848" t="s">
        <v>144</v>
      </c>
      <c r="L4848" t="s">
        <v>13790</v>
      </c>
      <c r="M4848" t="s">
        <v>13791</v>
      </c>
      <c r="N4848">
        <v>2.5680555549999999</v>
      </c>
      <c r="O4848">
        <v>0</v>
      </c>
      <c r="P4848">
        <v>348</v>
      </c>
      <c r="Q4848">
        <v>0</v>
      </c>
      <c r="R4848">
        <v>0</v>
      </c>
      <c r="S4848">
        <v>0</v>
      </c>
      <c r="T4848">
        <v>23</v>
      </c>
      <c r="U4848">
        <v>0</v>
      </c>
      <c r="V4848">
        <v>0</v>
      </c>
      <c r="W4848">
        <v>0</v>
      </c>
      <c r="X4848">
        <v>185.21563953842087</v>
      </c>
      <c r="Y4848">
        <v>0</v>
      </c>
      <c r="Z4848">
        <v>0</v>
      </c>
      <c r="AA4848">
        <v>0</v>
      </c>
      <c r="AB4848">
        <v>30.674573761063293</v>
      </c>
      <c r="AC4848">
        <v>0</v>
      </c>
      <c r="AD4848">
        <v>0</v>
      </c>
      <c r="AE4848">
        <v>215.89021329948417</v>
      </c>
    </row>
    <row r="4849" spans="1:31" x14ac:dyDescent="0.3">
      <c r="A4849">
        <v>2584813</v>
      </c>
      <c r="B4849">
        <v>1</v>
      </c>
      <c r="C4849" t="s">
        <v>81</v>
      </c>
      <c r="D4849" t="s">
        <v>123</v>
      </c>
      <c r="E4849" t="s">
        <v>184</v>
      </c>
      <c r="F4849" t="s">
        <v>13792</v>
      </c>
      <c r="G4849" t="s">
        <v>1218</v>
      </c>
      <c r="H4849" t="s">
        <v>135</v>
      </c>
      <c r="I4849" t="s">
        <v>136</v>
      </c>
      <c r="J4849" t="s">
        <v>137</v>
      </c>
      <c r="K4849" t="s">
        <v>138</v>
      </c>
      <c r="L4849" t="s">
        <v>13793</v>
      </c>
      <c r="M4849" t="s">
        <v>13794</v>
      </c>
      <c r="N4849">
        <v>1.5133333330000001</v>
      </c>
      <c r="O4849">
        <v>0</v>
      </c>
      <c r="P4849">
        <v>4</v>
      </c>
      <c r="Q4849">
        <v>0</v>
      </c>
      <c r="R4849">
        <v>61</v>
      </c>
      <c r="S4849">
        <v>0</v>
      </c>
      <c r="T4849">
        <v>14</v>
      </c>
      <c r="U4849">
        <v>0</v>
      </c>
      <c r="V4849">
        <v>0</v>
      </c>
      <c r="W4849">
        <v>0</v>
      </c>
      <c r="X4849">
        <v>1.5392604076607979</v>
      </c>
      <c r="Y4849">
        <v>0</v>
      </c>
      <c r="Z4849">
        <v>35.89783230051583</v>
      </c>
      <c r="AA4849">
        <v>0</v>
      </c>
      <c r="AB4849">
        <v>6.1281777151763146</v>
      </c>
      <c r="AC4849">
        <v>0</v>
      </c>
      <c r="AD4849">
        <v>0</v>
      </c>
      <c r="AE4849">
        <v>43.565270423352942</v>
      </c>
    </row>
    <row r="4850" spans="1:31" x14ac:dyDescent="0.3">
      <c r="A4850">
        <v>2584080</v>
      </c>
      <c r="B4850">
        <v>1</v>
      </c>
      <c r="C4850" t="s">
        <v>81</v>
      </c>
      <c r="D4850" t="s">
        <v>123</v>
      </c>
      <c r="E4850" t="s">
        <v>184</v>
      </c>
      <c r="F4850" t="s">
        <v>13795</v>
      </c>
      <c r="G4850" t="s">
        <v>311</v>
      </c>
      <c r="H4850" t="s">
        <v>135</v>
      </c>
      <c r="I4850" t="s">
        <v>136</v>
      </c>
      <c r="J4850" t="s">
        <v>3</v>
      </c>
      <c r="K4850" t="s">
        <v>138</v>
      </c>
      <c r="L4850" t="s">
        <v>13796</v>
      </c>
      <c r="M4850" t="s">
        <v>13797</v>
      </c>
      <c r="N4850">
        <v>4.8819444440000002</v>
      </c>
      <c r="O4850">
        <v>2</v>
      </c>
      <c r="P4850">
        <v>3</v>
      </c>
      <c r="Q4850">
        <v>19</v>
      </c>
      <c r="R4850">
        <v>28</v>
      </c>
      <c r="S4850">
        <v>2</v>
      </c>
      <c r="T4850">
        <v>6</v>
      </c>
      <c r="U4850">
        <v>0</v>
      </c>
      <c r="V4850">
        <v>0</v>
      </c>
      <c r="W4850">
        <v>2.1351682290413683</v>
      </c>
      <c r="X4850">
        <v>26.446065649666131</v>
      </c>
      <c r="Y4850">
        <v>252.35949363015962</v>
      </c>
      <c r="Z4850">
        <v>107.48268860959271</v>
      </c>
      <c r="AA4850">
        <v>2.6759286308588015</v>
      </c>
      <c r="AB4850">
        <v>21.898470134274852</v>
      </c>
      <c r="AC4850">
        <v>0</v>
      </c>
      <c r="AD4850">
        <v>0</v>
      </c>
      <c r="AE4850">
        <v>412.99781488359349</v>
      </c>
    </row>
    <row r="4851" spans="1:31" x14ac:dyDescent="0.3">
      <c r="A4851">
        <v>2584521</v>
      </c>
      <c r="B4851">
        <v>1</v>
      </c>
      <c r="C4851" t="s">
        <v>80</v>
      </c>
      <c r="D4851" t="s">
        <v>97</v>
      </c>
      <c r="E4851" t="s">
        <v>184</v>
      </c>
      <c r="F4851" t="s">
        <v>13798</v>
      </c>
      <c r="G4851" t="s">
        <v>149</v>
      </c>
      <c r="H4851" t="s">
        <v>135</v>
      </c>
      <c r="I4851" t="s">
        <v>136</v>
      </c>
      <c r="J4851" t="s">
        <v>137</v>
      </c>
      <c r="K4851" t="s">
        <v>138</v>
      </c>
      <c r="L4851" t="s">
        <v>13799</v>
      </c>
      <c r="M4851" t="s">
        <v>13800</v>
      </c>
      <c r="N4851">
        <v>1.1016666660000001</v>
      </c>
      <c r="O4851">
        <v>13</v>
      </c>
      <c r="P4851">
        <v>4</v>
      </c>
      <c r="Q4851">
        <v>1</v>
      </c>
      <c r="R4851">
        <v>1</v>
      </c>
      <c r="S4851">
        <v>1</v>
      </c>
      <c r="T4851">
        <v>4</v>
      </c>
      <c r="U4851">
        <v>0</v>
      </c>
      <c r="V4851">
        <v>0</v>
      </c>
      <c r="W4851">
        <v>9.8450296993298245</v>
      </c>
      <c r="X4851">
        <v>8.6704251996535806</v>
      </c>
      <c r="Y4851">
        <v>1.9778055525600002</v>
      </c>
      <c r="Z4851">
        <v>0.633310818806325</v>
      </c>
      <c r="AA4851">
        <v>6.3579080719258503</v>
      </c>
      <c r="AB4851">
        <v>1.4671022104405001E-2</v>
      </c>
      <c r="AC4851">
        <v>0</v>
      </c>
      <c r="AD4851">
        <v>0</v>
      </c>
      <c r="AE4851">
        <v>27.499150364379989</v>
      </c>
    </row>
    <row r="4852" spans="1:31" x14ac:dyDescent="0.3">
      <c r="A4852">
        <v>2584057</v>
      </c>
      <c r="B4852">
        <v>1</v>
      </c>
      <c r="C4852" t="s">
        <v>81</v>
      </c>
      <c r="D4852" t="s">
        <v>122</v>
      </c>
      <c r="E4852" t="s">
        <v>141</v>
      </c>
      <c r="F4852" t="s">
        <v>9194</v>
      </c>
      <c r="G4852" t="s">
        <v>134</v>
      </c>
      <c r="H4852" t="s">
        <v>135</v>
      </c>
      <c r="I4852" t="s">
        <v>136</v>
      </c>
      <c r="J4852" t="s">
        <v>137</v>
      </c>
      <c r="K4852" t="s">
        <v>138</v>
      </c>
      <c r="L4852" t="s">
        <v>13801</v>
      </c>
      <c r="M4852" t="s">
        <v>13802</v>
      </c>
      <c r="N4852">
        <v>0.92805555500000003</v>
      </c>
      <c r="O4852">
        <v>15</v>
      </c>
      <c r="P4852">
        <v>866</v>
      </c>
      <c r="Q4852">
        <v>71</v>
      </c>
      <c r="R4852">
        <v>41</v>
      </c>
      <c r="S4852">
        <v>16</v>
      </c>
      <c r="T4852">
        <v>50</v>
      </c>
      <c r="U4852">
        <v>0</v>
      </c>
      <c r="V4852">
        <v>1</v>
      </c>
      <c r="W4852">
        <v>2.6250863334374457</v>
      </c>
      <c r="X4852">
        <v>78.354806964358417</v>
      </c>
      <c r="Y4852">
        <v>63.971078391832656</v>
      </c>
      <c r="Z4852">
        <v>11.772203709255164</v>
      </c>
      <c r="AA4852">
        <v>33.944500548427015</v>
      </c>
      <c r="AB4852">
        <v>15.629961661606009</v>
      </c>
      <c r="AC4852">
        <v>0</v>
      </c>
      <c r="AD4852">
        <v>2.0216962735474051</v>
      </c>
      <c r="AE4852">
        <v>208.31933388246412</v>
      </c>
    </row>
    <row r="4853" spans="1:31" x14ac:dyDescent="0.3">
      <c r="A4853">
        <v>2584604</v>
      </c>
      <c r="B4853">
        <v>1</v>
      </c>
      <c r="C4853" t="s">
        <v>80</v>
      </c>
      <c r="D4853" t="s">
        <v>96</v>
      </c>
      <c r="E4853" t="s">
        <v>141</v>
      </c>
      <c r="F4853" t="s">
        <v>13803</v>
      </c>
      <c r="G4853" t="s">
        <v>134</v>
      </c>
      <c r="H4853" t="s">
        <v>135</v>
      </c>
      <c r="I4853" t="s">
        <v>136</v>
      </c>
      <c r="J4853" t="s">
        <v>137</v>
      </c>
      <c r="K4853" t="s">
        <v>138</v>
      </c>
      <c r="L4853" t="s">
        <v>13804</v>
      </c>
      <c r="M4853" t="s">
        <v>13805</v>
      </c>
      <c r="N4853">
        <v>0.75805555499999999</v>
      </c>
      <c r="O4853">
        <v>0</v>
      </c>
      <c r="P4853">
        <v>296</v>
      </c>
      <c r="Q4853">
        <v>0</v>
      </c>
      <c r="R4853">
        <v>1</v>
      </c>
      <c r="S4853">
        <v>0</v>
      </c>
      <c r="T4853">
        <v>8</v>
      </c>
      <c r="U4853">
        <v>0</v>
      </c>
      <c r="V4853">
        <v>1</v>
      </c>
      <c r="W4853">
        <v>0</v>
      </c>
      <c r="X4853">
        <v>40.484038995633689</v>
      </c>
      <c r="Y4853">
        <v>0</v>
      </c>
      <c r="Z4853">
        <v>0.41720449883541666</v>
      </c>
      <c r="AA4853">
        <v>0</v>
      </c>
      <c r="AB4853">
        <v>13.358925084281534</v>
      </c>
      <c r="AC4853">
        <v>0</v>
      </c>
      <c r="AD4853">
        <v>2.0854503071070072</v>
      </c>
      <c r="AE4853">
        <v>56.345618885857647</v>
      </c>
    </row>
    <row r="4854" spans="1:31" x14ac:dyDescent="0.3">
      <c r="A4854">
        <v>2584269</v>
      </c>
      <c r="B4854">
        <v>1</v>
      </c>
      <c r="C4854" t="s">
        <v>81</v>
      </c>
      <c r="D4854" t="s">
        <v>112</v>
      </c>
      <c r="E4854" t="s">
        <v>141</v>
      </c>
      <c r="F4854" t="s">
        <v>2753</v>
      </c>
      <c r="G4854" t="s">
        <v>301</v>
      </c>
      <c r="H4854" t="s">
        <v>135</v>
      </c>
      <c r="I4854" t="s">
        <v>136</v>
      </c>
      <c r="J4854" t="s">
        <v>137</v>
      </c>
      <c r="K4854" t="s">
        <v>144</v>
      </c>
      <c r="L4854" t="s">
        <v>13806</v>
      </c>
      <c r="M4854" t="s">
        <v>13807</v>
      </c>
      <c r="N4854">
        <v>8.3244444439999992</v>
      </c>
      <c r="O4854">
        <v>3</v>
      </c>
      <c r="P4854">
        <v>1283</v>
      </c>
      <c r="Q4854">
        <v>5</v>
      </c>
      <c r="R4854">
        <v>37</v>
      </c>
      <c r="S4854">
        <v>7</v>
      </c>
      <c r="T4854">
        <v>69</v>
      </c>
      <c r="U4854">
        <v>0</v>
      </c>
      <c r="V4854">
        <v>0</v>
      </c>
      <c r="W4854">
        <v>5.2011211814400014</v>
      </c>
      <c r="X4854">
        <v>883.46573705502021</v>
      </c>
      <c r="Y4854">
        <v>300.7297379981112</v>
      </c>
      <c r="Z4854">
        <v>79.79739971822859</v>
      </c>
      <c r="AA4854">
        <v>176.45391749204964</v>
      </c>
      <c r="AB4854">
        <v>236.04551058021366</v>
      </c>
      <c r="AC4854">
        <v>0</v>
      </c>
      <c r="AD4854">
        <v>0</v>
      </c>
      <c r="AE4854">
        <v>1681.6934240250635</v>
      </c>
    </row>
    <row r="4855" spans="1:31" x14ac:dyDescent="0.3">
      <c r="A4855">
        <v>2584392</v>
      </c>
      <c r="B4855">
        <v>1</v>
      </c>
      <c r="C4855" t="s">
        <v>80</v>
      </c>
      <c r="D4855" t="s">
        <v>111</v>
      </c>
      <c r="E4855" t="s">
        <v>155</v>
      </c>
      <c r="F4855" t="s">
        <v>13808</v>
      </c>
      <c r="G4855" t="s">
        <v>202</v>
      </c>
      <c r="H4855" t="s">
        <v>157</v>
      </c>
      <c r="I4855" t="s">
        <v>136</v>
      </c>
      <c r="J4855" t="s">
        <v>137</v>
      </c>
      <c r="K4855" t="s">
        <v>138</v>
      </c>
      <c r="L4855" t="s">
        <v>13809</v>
      </c>
      <c r="M4855" t="s">
        <v>13810</v>
      </c>
      <c r="N4855">
        <v>3.8033333329999999</v>
      </c>
      <c r="O4855">
        <v>0</v>
      </c>
      <c r="P4855">
        <v>993</v>
      </c>
      <c r="Q4855">
        <v>0</v>
      </c>
      <c r="R4855">
        <v>0</v>
      </c>
      <c r="S4855">
        <v>0</v>
      </c>
      <c r="T4855">
        <v>85</v>
      </c>
      <c r="U4855">
        <v>0</v>
      </c>
      <c r="V4855">
        <v>0</v>
      </c>
      <c r="W4855">
        <v>0</v>
      </c>
      <c r="X4855">
        <v>939.65060221789179</v>
      </c>
      <c r="Y4855">
        <v>0</v>
      </c>
      <c r="Z4855">
        <v>0</v>
      </c>
      <c r="AA4855">
        <v>0</v>
      </c>
      <c r="AB4855">
        <v>307.37497346481359</v>
      </c>
      <c r="AC4855">
        <v>0</v>
      </c>
      <c r="AD4855">
        <v>0</v>
      </c>
      <c r="AE4855">
        <v>1247.0255756827055</v>
      </c>
    </row>
    <row r="4856" spans="1:31" x14ac:dyDescent="0.3">
      <c r="A4856">
        <v>2584037</v>
      </c>
      <c r="B4856">
        <v>1</v>
      </c>
      <c r="C4856" t="s">
        <v>81</v>
      </c>
      <c r="D4856" t="s">
        <v>127</v>
      </c>
      <c r="E4856" t="s">
        <v>147</v>
      </c>
      <c r="F4856" t="s">
        <v>2172</v>
      </c>
      <c r="G4856" t="s">
        <v>134</v>
      </c>
      <c r="H4856" t="s">
        <v>135</v>
      </c>
      <c r="I4856" t="s">
        <v>136</v>
      </c>
      <c r="J4856" t="s">
        <v>137</v>
      </c>
      <c r="K4856" t="s">
        <v>138</v>
      </c>
      <c r="L4856" t="s">
        <v>13811</v>
      </c>
      <c r="M4856" t="s">
        <v>13812</v>
      </c>
      <c r="N4856">
        <v>6.3055554999999999E-2</v>
      </c>
      <c r="O4856">
        <v>4</v>
      </c>
      <c r="P4856">
        <v>78</v>
      </c>
      <c r="Q4856">
        <v>100</v>
      </c>
      <c r="R4856">
        <v>92</v>
      </c>
      <c r="S4856">
        <v>2</v>
      </c>
      <c r="T4856">
        <v>8</v>
      </c>
      <c r="U4856">
        <v>0</v>
      </c>
      <c r="V4856">
        <v>0</v>
      </c>
      <c r="W4856">
        <v>3.7566170965623334E-2</v>
      </c>
      <c r="X4856">
        <v>0.67167154805753904</v>
      </c>
      <c r="Y4856">
        <v>6.6030423147562312</v>
      </c>
      <c r="Z4856">
        <v>5.8472898724167006</v>
      </c>
      <c r="AA4856">
        <v>0.30356194697288003</v>
      </c>
      <c r="AB4856">
        <v>0.16052103693808417</v>
      </c>
      <c r="AC4856">
        <v>0</v>
      </c>
      <c r="AD4856">
        <v>0</v>
      </c>
      <c r="AE4856">
        <v>13.623652890107058</v>
      </c>
    </row>
    <row r="4857" spans="1:31" x14ac:dyDescent="0.3">
      <c r="A4857">
        <v>2584704</v>
      </c>
      <c r="B4857">
        <v>1</v>
      </c>
      <c r="C4857" t="s">
        <v>80</v>
      </c>
      <c r="D4857" t="s">
        <v>87</v>
      </c>
      <c r="E4857" t="s">
        <v>184</v>
      </c>
      <c r="F4857" t="s">
        <v>13813</v>
      </c>
      <c r="G4857" t="s">
        <v>318</v>
      </c>
      <c r="H4857" t="s">
        <v>135</v>
      </c>
      <c r="I4857" t="s">
        <v>680</v>
      </c>
      <c r="J4857" t="s">
        <v>137</v>
      </c>
      <c r="K4857" t="s">
        <v>138</v>
      </c>
      <c r="L4857" t="s">
        <v>13814</v>
      </c>
      <c r="M4857" t="s">
        <v>13815</v>
      </c>
      <c r="N4857">
        <v>3.7777776999999998E-2</v>
      </c>
      <c r="O4857">
        <v>0</v>
      </c>
      <c r="P4857">
        <v>913</v>
      </c>
      <c r="Q4857">
        <v>0</v>
      </c>
      <c r="R4857">
        <v>0</v>
      </c>
      <c r="S4857">
        <v>0</v>
      </c>
      <c r="T4857">
        <v>362</v>
      </c>
      <c r="U4857">
        <v>0</v>
      </c>
      <c r="V4857">
        <v>0</v>
      </c>
      <c r="W4857">
        <v>0</v>
      </c>
      <c r="X4857">
        <v>8.6955066232194529</v>
      </c>
      <c r="Y4857">
        <v>0</v>
      </c>
      <c r="Z4857">
        <v>0</v>
      </c>
      <c r="AA4857">
        <v>0</v>
      </c>
      <c r="AB4857">
        <v>24.858866356128608</v>
      </c>
      <c r="AC4857">
        <v>0</v>
      </c>
      <c r="AD4857">
        <v>0</v>
      </c>
      <c r="AE4857">
        <v>33.554372979348059</v>
      </c>
    </row>
    <row r="4858" spans="1:31" x14ac:dyDescent="0.3">
      <c r="A4858">
        <v>2584455</v>
      </c>
      <c r="B4858">
        <v>1</v>
      </c>
      <c r="C4858" t="s">
        <v>80</v>
      </c>
      <c r="D4858" t="s">
        <v>97</v>
      </c>
      <c r="E4858" t="s">
        <v>175</v>
      </c>
      <c r="F4858" t="s">
        <v>13816</v>
      </c>
      <c r="G4858" t="s">
        <v>177</v>
      </c>
      <c r="H4858" t="s">
        <v>157</v>
      </c>
      <c r="I4858" t="s">
        <v>136</v>
      </c>
      <c r="J4858" t="s">
        <v>137</v>
      </c>
      <c r="K4858" t="s">
        <v>138</v>
      </c>
      <c r="L4858" t="s">
        <v>13817</v>
      </c>
      <c r="M4858" t="s">
        <v>13818</v>
      </c>
      <c r="N4858">
        <v>4.2741666660000002</v>
      </c>
      <c r="O4858">
        <v>0</v>
      </c>
      <c r="P4858">
        <v>12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15.657261151267058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15.657261151267058</v>
      </c>
    </row>
    <row r="4859" spans="1:31" x14ac:dyDescent="0.3">
      <c r="A4859">
        <v>2584063</v>
      </c>
      <c r="B4859">
        <v>1</v>
      </c>
      <c r="C4859" t="s">
        <v>81</v>
      </c>
      <c r="D4859" t="s">
        <v>128</v>
      </c>
      <c r="E4859" t="s">
        <v>175</v>
      </c>
      <c r="F4859" t="s">
        <v>13819</v>
      </c>
      <c r="G4859" t="s">
        <v>213</v>
      </c>
      <c r="H4859" t="s">
        <v>157</v>
      </c>
      <c r="I4859" t="s">
        <v>136</v>
      </c>
      <c r="J4859" t="s">
        <v>137</v>
      </c>
      <c r="K4859" t="s">
        <v>138</v>
      </c>
      <c r="L4859" t="s">
        <v>13820</v>
      </c>
      <c r="M4859" t="s">
        <v>13821</v>
      </c>
      <c r="N4859">
        <v>2.8644444440000001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53</v>
      </c>
      <c r="U4859">
        <v>0</v>
      </c>
      <c r="V4859">
        <v>2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216.38204231626884</v>
      </c>
      <c r="AC4859">
        <v>0</v>
      </c>
      <c r="AD4859">
        <v>431.29891852067999</v>
      </c>
      <c r="AE4859">
        <v>647.68096083694877</v>
      </c>
    </row>
    <row r="4860" spans="1:31" x14ac:dyDescent="0.3">
      <c r="A4860">
        <v>2584833</v>
      </c>
      <c r="B4860">
        <v>1</v>
      </c>
      <c r="C4860" t="s">
        <v>81</v>
      </c>
      <c r="D4860" t="s">
        <v>115</v>
      </c>
      <c r="E4860" t="s">
        <v>184</v>
      </c>
      <c r="F4860" t="s">
        <v>13822</v>
      </c>
      <c r="G4860" t="s">
        <v>149</v>
      </c>
      <c r="H4860" t="s">
        <v>135</v>
      </c>
      <c r="I4860" t="s">
        <v>136</v>
      </c>
      <c r="J4860" t="s">
        <v>137</v>
      </c>
      <c r="K4860" t="s">
        <v>138</v>
      </c>
      <c r="L4860" t="s">
        <v>13823</v>
      </c>
      <c r="M4860" t="s">
        <v>13824</v>
      </c>
      <c r="N4860">
        <v>1.7480555550000001</v>
      </c>
      <c r="O4860">
        <v>0</v>
      </c>
      <c r="P4860">
        <v>3</v>
      </c>
      <c r="Q4860">
        <v>0</v>
      </c>
      <c r="R4860">
        <v>3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5.8480968359325008E-2</v>
      </c>
      <c r="Y4860">
        <v>0</v>
      </c>
      <c r="Z4860">
        <v>6.0380076331706398</v>
      </c>
      <c r="AA4860">
        <v>0</v>
      </c>
      <c r="AB4860">
        <v>0</v>
      </c>
      <c r="AC4860">
        <v>0</v>
      </c>
      <c r="AD4860">
        <v>0</v>
      </c>
      <c r="AE4860">
        <v>6.0964886015299644</v>
      </c>
    </row>
    <row r="4861" spans="1:31" x14ac:dyDescent="0.3">
      <c r="A4861">
        <v>2584541</v>
      </c>
      <c r="B4861">
        <v>1</v>
      </c>
      <c r="C4861" t="s">
        <v>81</v>
      </c>
      <c r="D4861" t="s">
        <v>118</v>
      </c>
      <c r="E4861" t="s">
        <v>166</v>
      </c>
      <c r="F4861" t="s">
        <v>13825</v>
      </c>
      <c r="G4861" t="s">
        <v>181</v>
      </c>
      <c r="H4861" t="s">
        <v>157</v>
      </c>
      <c r="I4861" t="s">
        <v>136</v>
      </c>
      <c r="J4861" t="s">
        <v>137</v>
      </c>
      <c r="K4861" t="s">
        <v>138</v>
      </c>
      <c r="L4861" t="s">
        <v>13826</v>
      </c>
      <c r="M4861" t="s">
        <v>13827</v>
      </c>
      <c r="N4861">
        <v>0.35666666600000002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1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</row>
    <row r="4862" spans="1:31" x14ac:dyDescent="0.3">
      <c r="A4862">
        <v>2584498</v>
      </c>
      <c r="B4862">
        <v>1</v>
      </c>
      <c r="C4862" t="s">
        <v>80</v>
      </c>
      <c r="D4862" t="s">
        <v>101</v>
      </c>
      <c r="E4862" t="s">
        <v>184</v>
      </c>
      <c r="F4862" t="s">
        <v>13828</v>
      </c>
      <c r="G4862" t="s">
        <v>844</v>
      </c>
      <c r="H4862" t="s">
        <v>135</v>
      </c>
      <c r="I4862" t="s">
        <v>136</v>
      </c>
      <c r="J4862" t="s">
        <v>137</v>
      </c>
      <c r="K4862" t="s">
        <v>138</v>
      </c>
      <c r="L4862" t="s">
        <v>13829</v>
      </c>
      <c r="M4862" t="s">
        <v>13830</v>
      </c>
      <c r="N4862">
        <v>2.162222222</v>
      </c>
      <c r="O4862">
        <v>0</v>
      </c>
      <c r="P4862">
        <v>62</v>
      </c>
      <c r="Q4862">
        <v>0</v>
      </c>
      <c r="R4862">
        <v>1</v>
      </c>
      <c r="S4862">
        <v>0</v>
      </c>
      <c r="T4862">
        <v>20</v>
      </c>
      <c r="U4862">
        <v>0</v>
      </c>
      <c r="V4862">
        <v>0</v>
      </c>
      <c r="W4862">
        <v>0</v>
      </c>
      <c r="X4862">
        <v>41.473009064257845</v>
      </c>
      <c r="Y4862">
        <v>0</v>
      </c>
      <c r="Z4862">
        <v>3.7772641992000002</v>
      </c>
      <c r="AA4862">
        <v>0</v>
      </c>
      <c r="AB4862">
        <v>46.417923522763218</v>
      </c>
      <c r="AC4862">
        <v>0</v>
      </c>
      <c r="AD4862">
        <v>0</v>
      </c>
      <c r="AE4862">
        <v>91.66819678622106</v>
      </c>
    </row>
    <row r="4863" spans="1:31" x14ac:dyDescent="0.3">
      <c r="A4863">
        <v>2584249</v>
      </c>
      <c r="B4863">
        <v>1</v>
      </c>
      <c r="C4863" t="s">
        <v>80</v>
      </c>
      <c r="D4863" t="s">
        <v>97</v>
      </c>
      <c r="E4863" t="s">
        <v>141</v>
      </c>
      <c r="F4863" t="s">
        <v>13831</v>
      </c>
      <c r="G4863" t="s">
        <v>301</v>
      </c>
      <c r="H4863" t="s">
        <v>135</v>
      </c>
      <c r="I4863" t="s">
        <v>136</v>
      </c>
      <c r="J4863" t="s">
        <v>137</v>
      </c>
      <c r="K4863" t="s">
        <v>144</v>
      </c>
      <c r="L4863" t="s">
        <v>13832</v>
      </c>
      <c r="M4863" t="s">
        <v>13833</v>
      </c>
      <c r="N4863">
        <v>4.7861111110000003</v>
      </c>
      <c r="O4863">
        <v>0</v>
      </c>
      <c r="P4863">
        <v>136</v>
      </c>
      <c r="Q4863">
        <v>0</v>
      </c>
      <c r="R4863">
        <v>253</v>
      </c>
      <c r="S4863">
        <v>2</v>
      </c>
      <c r="T4863">
        <v>72</v>
      </c>
      <c r="U4863">
        <v>0</v>
      </c>
      <c r="V4863">
        <v>0</v>
      </c>
      <c r="W4863">
        <v>0</v>
      </c>
      <c r="X4863">
        <v>339.20537290514744</v>
      </c>
      <c r="Y4863">
        <v>0</v>
      </c>
      <c r="Z4863">
        <v>534.44966257327712</v>
      </c>
      <c r="AA4863">
        <v>140.9576363521669</v>
      </c>
      <c r="AB4863">
        <v>703.47463389557834</v>
      </c>
      <c r="AC4863">
        <v>0</v>
      </c>
      <c r="AD4863">
        <v>0</v>
      </c>
      <c r="AE4863">
        <v>1718.0873057261697</v>
      </c>
    </row>
    <row r="4864" spans="1:31" x14ac:dyDescent="0.3">
      <c r="A4864">
        <v>2584733</v>
      </c>
      <c r="B4864">
        <v>1</v>
      </c>
      <c r="C4864" t="s">
        <v>81</v>
      </c>
      <c r="D4864" t="s">
        <v>123</v>
      </c>
      <c r="E4864" t="s">
        <v>171</v>
      </c>
      <c r="F4864" t="s">
        <v>13834</v>
      </c>
      <c r="G4864" t="s">
        <v>190</v>
      </c>
      <c r="H4864" t="s">
        <v>157</v>
      </c>
      <c r="I4864" t="s">
        <v>136</v>
      </c>
      <c r="J4864" t="s">
        <v>137</v>
      </c>
      <c r="K4864" t="s">
        <v>138</v>
      </c>
      <c r="L4864" t="s">
        <v>13835</v>
      </c>
      <c r="M4864" t="s">
        <v>13836</v>
      </c>
      <c r="N4864">
        <v>4.0919444440000001</v>
      </c>
      <c r="O4864">
        <v>0</v>
      </c>
      <c r="P4864">
        <v>64</v>
      </c>
      <c r="Q4864">
        <v>0</v>
      </c>
      <c r="R4864">
        <v>2</v>
      </c>
      <c r="S4864">
        <v>0</v>
      </c>
      <c r="T4864">
        <v>6</v>
      </c>
      <c r="U4864">
        <v>0</v>
      </c>
      <c r="V4864">
        <v>0</v>
      </c>
      <c r="W4864">
        <v>0</v>
      </c>
      <c r="X4864">
        <v>65.548615954436698</v>
      </c>
      <c r="Y4864">
        <v>0</v>
      </c>
      <c r="Z4864">
        <v>1.2072504774605592</v>
      </c>
      <c r="AA4864">
        <v>0</v>
      </c>
      <c r="AB4864">
        <v>15.726610346257122</v>
      </c>
      <c r="AC4864">
        <v>0</v>
      </c>
      <c r="AD4864">
        <v>0</v>
      </c>
      <c r="AE4864">
        <v>82.482476778154378</v>
      </c>
    </row>
    <row r="4865" spans="1:31" x14ac:dyDescent="0.3">
      <c r="A4865">
        <v>2584069</v>
      </c>
      <c r="B4865">
        <v>1</v>
      </c>
      <c r="C4865" t="s">
        <v>81</v>
      </c>
      <c r="D4865" t="s">
        <v>113</v>
      </c>
      <c r="E4865" t="s">
        <v>171</v>
      </c>
      <c r="F4865" t="s">
        <v>13837</v>
      </c>
      <c r="G4865" t="s">
        <v>190</v>
      </c>
      <c r="H4865" t="s">
        <v>157</v>
      </c>
      <c r="I4865" t="s">
        <v>136</v>
      </c>
      <c r="J4865" t="s">
        <v>137</v>
      </c>
      <c r="K4865" t="s">
        <v>138</v>
      </c>
      <c r="L4865" t="s">
        <v>13838</v>
      </c>
      <c r="M4865" t="s">
        <v>13839</v>
      </c>
      <c r="N4865">
        <v>1.578333333</v>
      </c>
      <c r="O4865">
        <v>0</v>
      </c>
      <c r="P4865">
        <v>17</v>
      </c>
      <c r="Q4865">
        <v>0</v>
      </c>
      <c r="R4865">
        <v>24</v>
      </c>
      <c r="S4865">
        <v>0</v>
      </c>
      <c r="T4865">
        <v>1</v>
      </c>
      <c r="U4865">
        <v>0</v>
      </c>
      <c r="V4865">
        <v>0</v>
      </c>
      <c r="W4865">
        <v>0</v>
      </c>
      <c r="X4865">
        <v>2.2573206718322152</v>
      </c>
      <c r="Y4865">
        <v>0</v>
      </c>
      <c r="Z4865">
        <v>4.1288496598288607</v>
      </c>
      <c r="AA4865">
        <v>0</v>
      </c>
      <c r="AB4865">
        <v>0.16806729783953001</v>
      </c>
      <c r="AC4865">
        <v>0</v>
      </c>
      <c r="AD4865">
        <v>0</v>
      </c>
      <c r="AE4865">
        <v>6.5542376295006051</v>
      </c>
    </row>
    <row r="4866" spans="1:31" x14ac:dyDescent="0.3">
      <c r="A4866">
        <v>2584215</v>
      </c>
      <c r="B4866">
        <v>1</v>
      </c>
      <c r="C4866" t="s">
        <v>80</v>
      </c>
      <c r="D4866" t="s">
        <v>83</v>
      </c>
      <c r="E4866" t="s">
        <v>155</v>
      </c>
      <c r="F4866" t="s">
        <v>13840</v>
      </c>
      <c r="G4866" t="s">
        <v>194</v>
      </c>
      <c r="H4866" t="s">
        <v>157</v>
      </c>
      <c r="I4866" t="s">
        <v>136</v>
      </c>
      <c r="J4866" t="s">
        <v>137</v>
      </c>
      <c r="K4866" t="s">
        <v>144</v>
      </c>
      <c r="L4866" t="s">
        <v>13841</v>
      </c>
      <c r="M4866" t="s">
        <v>13842</v>
      </c>
      <c r="N4866">
        <v>1.440555555</v>
      </c>
      <c r="O4866">
        <v>0</v>
      </c>
      <c r="P4866">
        <v>774</v>
      </c>
      <c r="Q4866">
        <v>0</v>
      </c>
      <c r="R4866">
        <v>0</v>
      </c>
      <c r="S4866">
        <v>0</v>
      </c>
      <c r="T4866">
        <v>20</v>
      </c>
      <c r="U4866">
        <v>0</v>
      </c>
      <c r="V4866">
        <v>0</v>
      </c>
      <c r="W4866">
        <v>0</v>
      </c>
      <c r="X4866">
        <v>206.46267160173366</v>
      </c>
      <c r="Y4866">
        <v>0</v>
      </c>
      <c r="Z4866">
        <v>0</v>
      </c>
      <c r="AA4866">
        <v>0</v>
      </c>
      <c r="AB4866">
        <v>35.870223999849394</v>
      </c>
      <c r="AC4866">
        <v>0</v>
      </c>
      <c r="AD4866">
        <v>0</v>
      </c>
      <c r="AE4866">
        <v>242.33289560158306</v>
      </c>
    </row>
    <row r="4867" spans="1:31" x14ac:dyDescent="0.3">
      <c r="A4867">
        <v>2584192</v>
      </c>
      <c r="B4867">
        <v>1</v>
      </c>
      <c r="C4867" t="s">
        <v>81</v>
      </c>
      <c r="D4867" t="s">
        <v>120</v>
      </c>
      <c r="E4867" t="s">
        <v>147</v>
      </c>
      <c r="F4867" t="s">
        <v>5055</v>
      </c>
      <c r="G4867" t="s">
        <v>194</v>
      </c>
      <c r="H4867" t="s">
        <v>135</v>
      </c>
      <c r="I4867" t="s">
        <v>136</v>
      </c>
      <c r="J4867" t="s">
        <v>137</v>
      </c>
      <c r="K4867" t="s">
        <v>144</v>
      </c>
      <c r="L4867" t="s">
        <v>13843</v>
      </c>
      <c r="M4867" t="s">
        <v>13844</v>
      </c>
      <c r="N4867">
        <v>6.091388888</v>
      </c>
      <c r="O4867">
        <v>2</v>
      </c>
      <c r="P4867">
        <v>93</v>
      </c>
      <c r="Q4867">
        <v>55</v>
      </c>
      <c r="R4867">
        <v>1</v>
      </c>
      <c r="S4867">
        <v>10</v>
      </c>
      <c r="T4867">
        <v>7</v>
      </c>
      <c r="U4867">
        <v>0</v>
      </c>
      <c r="V4867">
        <v>0</v>
      </c>
      <c r="W4867">
        <v>2.5225820651999999</v>
      </c>
      <c r="X4867">
        <v>174.20465641828201</v>
      </c>
      <c r="Y4867">
        <v>1234.0630267687391</v>
      </c>
      <c r="Z4867">
        <v>1.7201104907544999E-2</v>
      </c>
      <c r="AA4867">
        <v>237.71266187936138</v>
      </c>
      <c r="AB4867">
        <v>42.935668908248772</v>
      </c>
      <c r="AC4867">
        <v>0</v>
      </c>
      <c r="AD4867">
        <v>0</v>
      </c>
      <c r="AE4867">
        <v>1691.4557971447389</v>
      </c>
    </row>
    <row r="4868" spans="1:31" x14ac:dyDescent="0.3">
      <c r="A4868">
        <v>2584856</v>
      </c>
      <c r="B4868">
        <v>1</v>
      </c>
      <c r="C4868" t="s">
        <v>80</v>
      </c>
      <c r="D4868" t="s">
        <v>83</v>
      </c>
      <c r="E4868" t="s">
        <v>155</v>
      </c>
      <c r="F4868" t="s">
        <v>13845</v>
      </c>
      <c r="G4868" t="s">
        <v>1013</v>
      </c>
      <c r="H4868" t="s">
        <v>157</v>
      </c>
      <c r="I4868" t="s">
        <v>136</v>
      </c>
      <c r="J4868" t="s">
        <v>137</v>
      </c>
      <c r="K4868" t="s">
        <v>138</v>
      </c>
      <c r="L4868" t="s">
        <v>13846</v>
      </c>
      <c r="M4868" t="s">
        <v>13847</v>
      </c>
      <c r="N4868">
        <v>0.34638888800000001</v>
      </c>
      <c r="O4868">
        <v>0</v>
      </c>
      <c r="P4868">
        <v>897</v>
      </c>
      <c r="Q4868">
        <v>0</v>
      </c>
      <c r="R4868">
        <v>0</v>
      </c>
      <c r="S4868">
        <v>0</v>
      </c>
      <c r="T4868">
        <v>40</v>
      </c>
      <c r="U4868">
        <v>0</v>
      </c>
      <c r="V4868">
        <v>0</v>
      </c>
      <c r="W4868">
        <v>0</v>
      </c>
      <c r="X4868">
        <v>65.92676621950524</v>
      </c>
      <c r="Y4868">
        <v>0</v>
      </c>
      <c r="Z4868">
        <v>0</v>
      </c>
      <c r="AA4868">
        <v>0</v>
      </c>
      <c r="AB4868">
        <v>6.7837689402084456</v>
      </c>
      <c r="AC4868">
        <v>0</v>
      </c>
      <c r="AD4868">
        <v>0</v>
      </c>
      <c r="AE4868">
        <v>72.710535159713686</v>
      </c>
    </row>
    <row r="4869" spans="1:31" x14ac:dyDescent="0.3">
      <c r="A4869">
        <v>2584092</v>
      </c>
      <c r="B4869">
        <v>1</v>
      </c>
      <c r="C4869" t="s">
        <v>81</v>
      </c>
      <c r="D4869" t="s">
        <v>127</v>
      </c>
      <c r="E4869" t="s">
        <v>147</v>
      </c>
      <c r="F4869" t="s">
        <v>1721</v>
      </c>
      <c r="G4869" t="s">
        <v>134</v>
      </c>
      <c r="H4869" t="s">
        <v>135</v>
      </c>
      <c r="I4869" t="s">
        <v>136</v>
      </c>
      <c r="J4869" t="s">
        <v>137</v>
      </c>
      <c r="K4869" t="s">
        <v>138</v>
      </c>
      <c r="L4869" t="s">
        <v>13848</v>
      </c>
      <c r="M4869" t="s">
        <v>13849</v>
      </c>
      <c r="N4869">
        <v>0.36527777700000003</v>
      </c>
      <c r="O4869">
        <v>9</v>
      </c>
      <c r="P4869">
        <v>3</v>
      </c>
      <c r="Q4869">
        <v>285</v>
      </c>
      <c r="R4869">
        <v>43</v>
      </c>
      <c r="S4869">
        <v>17</v>
      </c>
      <c r="T4869">
        <v>2</v>
      </c>
      <c r="U4869">
        <v>0</v>
      </c>
      <c r="V4869">
        <v>0</v>
      </c>
      <c r="W4869">
        <v>1.4642172016555375</v>
      </c>
      <c r="X4869">
        <v>0.70060099843666668</v>
      </c>
      <c r="Y4869">
        <v>260.94696650001765</v>
      </c>
      <c r="Z4869">
        <v>75.38238225771839</v>
      </c>
      <c r="AA4869">
        <v>31.045678878691014</v>
      </c>
      <c r="AB4869">
        <v>0.68393156476155825</v>
      </c>
      <c r="AC4869">
        <v>0</v>
      </c>
      <c r="AD4869">
        <v>0</v>
      </c>
      <c r="AE4869">
        <v>370.22377740128087</v>
      </c>
    </row>
    <row r="4870" spans="1:31" x14ac:dyDescent="0.3">
      <c r="A4870">
        <v>2584756</v>
      </c>
      <c r="B4870">
        <v>1</v>
      </c>
      <c r="C4870" t="s">
        <v>81</v>
      </c>
      <c r="D4870" t="s">
        <v>123</v>
      </c>
      <c r="E4870" t="s">
        <v>171</v>
      </c>
      <c r="F4870" t="s">
        <v>13850</v>
      </c>
      <c r="G4870" t="s">
        <v>190</v>
      </c>
      <c r="H4870" t="s">
        <v>157</v>
      </c>
      <c r="I4870" t="s">
        <v>136</v>
      </c>
      <c r="J4870" t="s">
        <v>137</v>
      </c>
      <c r="K4870" t="s">
        <v>138</v>
      </c>
      <c r="L4870" t="s">
        <v>13851</v>
      </c>
      <c r="M4870" t="s">
        <v>13852</v>
      </c>
      <c r="N4870">
        <v>3.7425000000000002</v>
      </c>
      <c r="O4870">
        <v>0</v>
      </c>
      <c r="P4870">
        <v>0</v>
      </c>
      <c r="Q4870">
        <v>0</v>
      </c>
      <c r="R4870">
        <v>7</v>
      </c>
      <c r="S4870">
        <v>0</v>
      </c>
      <c r="T4870">
        <v>1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25.271429403875267</v>
      </c>
      <c r="AA4870">
        <v>0</v>
      </c>
      <c r="AB4870">
        <v>1.3262194479283427</v>
      </c>
      <c r="AC4870">
        <v>0</v>
      </c>
      <c r="AD4870">
        <v>0</v>
      </c>
      <c r="AE4870">
        <v>26.597648851803608</v>
      </c>
    </row>
    <row r="4871" spans="1:31" x14ac:dyDescent="0.3">
      <c r="A4871">
        <v>2584418</v>
      </c>
      <c r="B4871">
        <v>1</v>
      </c>
      <c r="C4871" t="s">
        <v>80</v>
      </c>
      <c r="D4871" t="s">
        <v>87</v>
      </c>
      <c r="E4871" t="s">
        <v>175</v>
      </c>
      <c r="F4871" t="s">
        <v>13853</v>
      </c>
      <c r="G4871" t="s">
        <v>190</v>
      </c>
      <c r="H4871" t="s">
        <v>157</v>
      </c>
      <c r="I4871" t="s">
        <v>136</v>
      </c>
      <c r="J4871" t="s">
        <v>137</v>
      </c>
      <c r="K4871" t="s">
        <v>138</v>
      </c>
      <c r="L4871" t="s">
        <v>13854</v>
      </c>
      <c r="M4871" t="s">
        <v>13855</v>
      </c>
      <c r="N4871">
        <v>2.0858333330000001</v>
      </c>
      <c r="O4871">
        <v>0</v>
      </c>
      <c r="P4871">
        <v>49</v>
      </c>
      <c r="Q4871">
        <v>0</v>
      </c>
      <c r="R4871">
        <v>0</v>
      </c>
      <c r="S4871">
        <v>0</v>
      </c>
      <c r="T4871">
        <v>1</v>
      </c>
      <c r="U4871">
        <v>0</v>
      </c>
      <c r="V4871">
        <v>0</v>
      </c>
      <c r="W4871">
        <v>0</v>
      </c>
      <c r="X4871">
        <v>23.359095319598531</v>
      </c>
      <c r="Y4871">
        <v>0</v>
      </c>
      <c r="Z4871">
        <v>0</v>
      </c>
      <c r="AA4871">
        <v>0</v>
      </c>
      <c r="AB4871">
        <v>0.32893576349811754</v>
      </c>
      <c r="AC4871">
        <v>0</v>
      </c>
      <c r="AD4871">
        <v>0</v>
      </c>
      <c r="AE4871">
        <v>23.688031083096647</v>
      </c>
    </row>
    <row r="4872" spans="1:31" x14ac:dyDescent="0.3">
      <c r="A4872">
        <v>2584773</v>
      </c>
      <c r="B4872">
        <v>1</v>
      </c>
      <c r="C4872" t="s">
        <v>80</v>
      </c>
      <c r="D4872" t="s">
        <v>95</v>
      </c>
      <c r="E4872" t="s">
        <v>147</v>
      </c>
      <c r="F4872" t="s">
        <v>5911</v>
      </c>
      <c r="G4872" t="s">
        <v>134</v>
      </c>
      <c r="H4872" t="s">
        <v>135</v>
      </c>
      <c r="I4872" t="s">
        <v>136</v>
      </c>
      <c r="J4872" t="s">
        <v>137</v>
      </c>
      <c r="K4872" t="s">
        <v>138</v>
      </c>
      <c r="L4872" t="s">
        <v>13856</v>
      </c>
      <c r="M4872" t="s">
        <v>13857</v>
      </c>
      <c r="N4872">
        <v>0.76333333299999995</v>
      </c>
      <c r="O4872">
        <v>5</v>
      </c>
      <c r="P4872">
        <v>286</v>
      </c>
      <c r="Q4872">
        <v>8</v>
      </c>
      <c r="R4872">
        <v>1</v>
      </c>
      <c r="S4872">
        <v>28</v>
      </c>
      <c r="T4872">
        <v>12</v>
      </c>
      <c r="U4872">
        <v>2</v>
      </c>
      <c r="V4872">
        <v>0</v>
      </c>
      <c r="W4872">
        <v>2.0168361908359498</v>
      </c>
      <c r="X4872">
        <v>53.350072447161097</v>
      </c>
      <c r="Y4872">
        <v>119.05929928463704</v>
      </c>
      <c r="Z4872">
        <v>2.5121889957282497</v>
      </c>
      <c r="AA4872">
        <v>279.45071753040315</v>
      </c>
      <c r="AB4872">
        <v>8.952356242985605</v>
      </c>
      <c r="AC4872">
        <v>118.21335370531801</v>
      </c>
      <c r="AD4872">
        <v>0</v>
      </c>
      <c r="AE4872">
        <v>583.55482439706907</v>
      </c>
    </row>
    <row r="4873" spans="1:31" x14ac:dyDescent="0.3">
      <c r="A4873">
        <v>2584424</v>
      </c>
      <c r="B4873">
        <v>1</v>
      </c>
      <c r="C4873" t="s">
        <v>81</v>
      </c>
      <c r="D4873" t="s">
        <v>127</v>
      </c>
      <c r="E4873" t="s">
        <v>171</v>
      </c>
      <c r="F4873" t="s">
        <v>12313</v>
      </c>
      <c r="G4873" t="s">
        <v>229</v>
      </c>
      <c r="H4873" t="s">
        <v>157</v>
      </c>
      <c r="I4873" t="s">
        <v>136</v>
      </c>
      <c r="J4873" t="s">
        <v>137</v>
      </c>
      <c r="K4873" t="s">
        <v>138</v>
      </c>
      <c r="L4873" t="s">
        <v>13858</v>
      </c>
      <c r="M4873" t="s">
        <v>13859</v>
      </c>
      <c r="N4873">
        <v>3.261666666</v>
      </c>
      <c r="O4873">
        <v>0</v>
      </c>
      <c r="P4873">
        <v>9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7.4185627180084879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7.4185627180084879</v>
      </c>
    </row>
    <row r="4874" spans="1:31" x14ac:dyDescent="0.3">
      <c r="A4874">
        <v>2584029</v>
      </c>
      <c r="B4874">
        <v>1</v>
      </c>
      <c r="C4874" t="s">
        <v>80</v>
      </c>
      <c r="D4874" t="s">
        <v>110</v>
      </c>
      <c r="E4874" t="s">
        <v>132</v>
      </c>
      <c r="F4874" t="s">
        <v>13860</v>
      </c>
      <c r="G4874" t="s">
        <v>318</v>
      </c>
      <c r="H4874" t="s">
        <v>276</v>
      </c>
      <c r="I4874" t="s">
        <v>136</v>
      </c>
      <c r="J4874" t="s">
        <v>137</v>
      </c>
      <c r="K4874" t="s">
        <v>144</v>
      </c>
      <c r="L4874" t="s">
        <v>13861</v>
      </c>
      <c r="M4874" t="s">
        <v>13862</v>
      </c>
      <c r="N4874">
        <v>0.29027777700000001</v>
      </c>
      <c r="O4874">
        <v>0</v>
      </c>
      <c r="P4874">
        <v>18183</v>
      </c>
      <c r="Q4874">
        <v>0</v>
      </c>
      <c r="R4874">
        <v>0</v>
      </c>
      <c r="S4874">
        <v>4</v>
      </c>
      <c r="T4874">
        <v>2019</v>
      </c>
      <c r="U4874">
        <v>0</v>
      </c>
      <c r="V4874">
        <v>6</v>
      </c>
      <c r="W4874">
        <v>0</v>
      </c>
      <c r="X4874">
        <v>1047.0783680781913</v>
      </c>
      <c r="Y4874">
        <v>0</v>
      </c>
      <c r="Z4874">
        <v>0</v>
      </c>
      <c r="AA4874">
        <v>6.3317305049989381</v>
      </c>
      <c r="AB4874">
        <v>382.41821521558921</v>
      </c>
      <c r="AC4874">
        <v>0</v>
      </c>
      <c r="AD4874">
        <v>51.291811685900328</v>
      </c>
      <c r="AE4874">
        <v>1487.1201254846796</v>
      </c>
    </row>
    <row r="4875" spans="1:31" x14ac:dyDescent="0.3">
      <c r="A4875">
        <v>2584295</v>
      </c>
      <c r="B4875">
        <v>1</v>
      </c>
      <c r="C4875" t="s">
        <v>80</v>
      </c>
      <c r="D4875" t="s">
        <v>100</v>
      </c>
      <c r="E4875" t="s">
        <v>141</v>
      </c>
      <c r="F4875" t="s">
        <v>7126</v>
      </c>
      <c r="G4875" t="s">
        <v>311</v>
      </c>
      <c r="H4875" t="s">
        <v>135</v>
      </c>
      <c r="I4875" t="s">
        <v>136</v>
      </c>
      <c r="J4875" t="s">
        <v>3</v>
      </c>
      <c r="K4875" t="s">
        <v>138</v>
      </c>
      <c r="L4875" t="s">
        <v>13863</v>
      </c>
      <c r="M4875" t="s">
        <v>13864</v>
      </c>
      <c r="N4875">
        <v>0.91583333300000003</v>
      </c>
      <c r="O4875">
        <v>6</v>
      </c>
      <c r="P4875">
        <v>1074</v>
      </c>
      <c r="Q4875">
        <v>25</v>
      </c>
      <c r="R4875">
        <v>384</v>
      </c>
      <c r="S4875">
        <v>12</v>
      </c>
      <c r="T4875">
        <v>213</v>
      </c>
      <c r="U4875">
        <v>3</v>
      </c>
      <c r="V4875">
        <v>0</v>
      </c>
      <c r="W4875">
        <v>3.8057772071683793</v>
      </c>
      <c r="X4875">
        <v>199.11216342762</v>
      </c>
      <c r="Y4875">
        <v>12.940203815402214</v>
      </c>
      <c r="Z4875">
        <v>105.81969877817721</v>
      </c>
      <c r="AA4875">
        <v>96.460902119503444</v>
      </c>
      <c r="AB4875">
        <v>204.42452253634613</v>
      </c>
      <c r="AC4875">
        <v>354.97698945471149</v>
      </c>
      <c r="AD4875">
        <v>0</v>
      </c>
      <c r="AE4875">
        <v>977.54025733892877</v>
      </c>
    </row>
    <row r="4876" spans="1:31" x14ac:dyDescent="0.3">
      <c r="A4876">
        <v>2584793</v>
      </c>
      <c r="B4876">
        <v>1</v>
      </c>
      <c r="C4876" t="s">
        <v>80</v>
      </c>
      <c r="D4876" t="s">
        <v>103</v>
      </c>
      <c r="E4876" t="s">
        <v>171</v>
      </c>
      <c r="F4876" t="s">
        <v>13865</v>
      </c>
      <c r="G4876" t="s">
        <v>190</v>
      </c>
      <c r="H4876" t="s">
        <v>157</v>
      </c>
      <c r="I4876" t="s">
        <v>136</v>
      </c>
      <c r="J4876" t="s">
        <v>137</v>
      </c>
      <c r="K4876" t="s">
        <v>138</v>
      </c>
      <c r="L4876" t="s">
        <v>13866</v>
      </c>
      <c r="M4876" t="s">
        <v>13867</v>
      </c>
      <c r="N4876">
        <v>1.8388888880000001</v>
      </c>
      <c r="O4876">
        <v>0</v>
      </c>
      <c r="P4876">
        <v>95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35.200671007066752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35.200671007066752</v>
      </c>
    </row>
    <row r="4877" spans="1:31" x14ac:dyDescent="0.3">
      <c r="A4877">
        <v>2584009</v>
      </c>
      <c r="B4877">
        <v>1</v>
      </c>
      <c r="C4877" t="s">
        <v>80</v>
      </c>
      <c r="D4877" t="s">
        <v>82</v>
      </c>
      <c r="E4877" t="s">
        <v>175</v>
      </c>
      <c r="F4877" t="s">
        <v>13868</v>
      </c>
      <c r="G4877" t="s">
        <v>301</v>
      </c>
      <c r="H4877" t="s">
        <v>157</v>
      </c>
      <c r="I4877" t="s">
        <v>136</v>
      </c>
      <c r="J4877" t="s">
        <v>137</v>
      </c>
      <c r="K4877" t="s">
        <v>144</v>
      </c>
      <c r="L4877" t="s">
        <v>13869</v>
      </c>
      <c r="M4877" t="s">
        <v>13870</v>
      </c>
      <c r="N4877">
        <v>5.4383333330000001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17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52.9153527637487</v>
      </c>
      <c r="AC4877">
        <v>0</v>
      </c>
      <c r="AD4877">
        <v>0</v>
      </c>
      <c r="AE4877">
        <v>52.9153527637487</v>
      </c>
    </row>
    <row r="4878" spans="1:31" x14ac:dyDescent="0.3">
      <c r="A4878">
        <v>2584464</v>
      </c>
      <c r="B4878">
        <v>1</v>
      </c>
      <c r="C4878" t="s">
        <v>80</v>
      </c>
      <c r="D4878" t="s">
        <v>100</v>
      </c>
      <c r="E4878" t="s">
        <v>155</v>
      </c>
      <c r="F4878" t="s">
        <v>13871</v>
      </c>
      <c r="G4878" t="s">
        <v>229</v>
      </c>
      <c r="H4878" t="s">
        <v>157</v>
      </c>
      <c r="I4878" t="s">
        <v>136</v>
      </c>
      <c r="J4878" t="s">
        <v>137</v>
      </c>
      <c r="K4878" t="s">
        <v>138</v>
      </c>
      <c r="L4878" t="s">
        <v>13872</v>
      </c>
      <c r="M4878" t="s">
        <v>13873</v>
      </c>
      <c r="N4878">
        <v>2.9430555549999999</v>
      </c>
      <c r="O4878">
        <v>0</v>
      </c>
      <c r="P4878">
        <v>1</v>
      </c>
      <c r="Q4878">
        <v>0</v>
      </c>
      <c r="R4878">
        <v>15</v>
      </c>
      <c r="S4878">
        <v>0</v>
      </c>
      <c r="T4878">
        <v>3</v>
      </c>
      <c r="U4878">
        <v>0</v>
      </c>
      <c r="V4878">
        <v>0</v>
      </c>
      <c r="W4878">
        <v>0</v>
      </c>
      <c r="X4878">
        <v>1.043042957518395</v>
      </c>
      <c r="Y4878">
        <v>0</v>
      </c>
      <c r="Z4878">
        <v>252.2538061454546</v>
      </c>
      <c r="AA4878">
        <v>0</v>
      </c>
      <c r="AB4878">
        <v>4.9244583669720399</v>
      </c>
      <c r="AC4878">
        <v>0</v>
      </c>
      <c r="AD4878">
        <v>0</v>
      </c>
      <c r="AE4878">
        <v>258.22130746994503</v>
      </c>
    </row>
    <row r="4879" spans="1:31" x14ac:dyDescent="0.3">
      <c r="A4879">
        <v>2584630</v>
      </c>
      <c r="B4879">
        <v>1</v>
      </c>
      <c r="C4879" t="s">
        <v>81</v>
      </c>
      <c r="D4879" t="s">
        <v>118</v>
      </c>
      <c r="E4879" t="s">
        <v>184</v>
      </c>
      <c r="F4879" t="s">
        <v>13874</v>
      </c>
      <c r="G4879" t="s">
        <v>149</v>
      </c>
      <c r="H4879" t="s">
        <v>135</v>
      </c>
      <c r="I4879" t="s">
        <v>136</v>
      </c>
      <c r="J4879" t="s">
        <v>137</v>
      </c>
      <c r="K4879" t="s">
        <v>138</v>
      </c>
      <c r="L4879" t="s">
        <v>13875</v>
      </c>
      <c r="M4879" t="s">
        <v>13876</v>
      </c>
      <c r="N4879">
        <v>2.5447222219999999</v>
      </c>
      <c r="O4879">
        <v>0</v>
      </c>
      <c r="P4879">
        <v>4</v>
      </c>
      <c r="Q4879">
        <v>20</v>
      </c>
      <c r="R4879">
        <v>9</v>
      </c>
      <c r="S4879">
        <v>1</v>
      </c>
      <c r="T4879">
        <v>3</v>
      </c>
      <c r="U4879">
        <v>0</v>
      </c>
      <c r="V4879">
        <v>0</v>
      </c>
      <c r="W4879">
        <v>0</v>
      </c>
      <c r="X4879">
        <v>1.1394282575145338</v>
      </c>
      <c r="Y4879">
        <v>99.537832086419172</v>
      </c>
      <c r="Z4879">
        <v>58.234145375939711</v>
      </c>
      <c r="AA4879">
        <v>3.0620674414118865</v>
      </c>
      <c r="AB4879">
        <v>40.242810382995948</v>
      </c>
      <c r="AC4879">
        <v>0</v>
      </c>
      <c r="AD4879">
        <v>0</v>
      </c>
      <c r="AE4879">
        <v>202.21628354428125</v>
      </c>
    </row>
    <row r="4880" spans="1:31" x14ac:dyDescent="0.3">
      <c r="A4880">
        <v>2584507</v>
      </c>
      <c r="B4880">
        <v>1</v>
      </c>
      <c r="C4880" t="s">
        <v>80</v>
      </c>
      <c r="D4880" t="s">
        <v>96</v>
      </c>
      <c r="E4880" t="s">
        <v>184</v>
      </c>
      <c r="F4880" t="s">
        <v>13877</v>
      </c>
      <c r="G4880" t="s">
        <v>301</v>
      </c>
      <c r="H4880" t="s">
        <v>135</v>
      </c>
      <c r="I4880" t="s">
        <v>136</v>
      </c>
      <c r="J4880" t="s">
        <v>137</v>
      </c>
      <c r="K4880" t="s">
        <v>144</v>
      </c>
      <c r="L4880" t="s">
        <v>13878</v>
      </c>
      <c r="M4880" t="s">
        <v>13879</v>
      </c>
      <c r="N4880">
        <v>3.4580555550000001</v>
      </c>
      <c r="O4880">
        <v>0</v>
      </c>
      <c r="P4880">
        <v>127</v>
      </c>
      <c r="Q4880">
        <v>0</v>
      </c>
      <c r="R4880">
        <v>0</v>
      </c>
      <c r="S4880">
        <v>1</v>
      </c>
      <c r="T4880">
        <v>30</v>
      </c>
      <c r="U4880">
        <v>0</v>
      </c>
      <c r="V4880">
        <v>0</v>
      </c>
      <c r="W4880">
        <v>0</v>
      </c>
      <c r="X4880">
        <v>230.25892321029906</v>
      </c>
      <c r="Y4880">
        <v>0</v>
      </c>
      <c r="Z4880">
        <v>0</v>
      </c>
      <c r="AA4880">
        <v>7.2608492455538887</v>
      </c>
      <c r="AB4880">
        <v>255.79762806739674</v>
      </c>
      <c r="AC4880">
        <v>0</v>
      </c>
      <c r="AD4880">
        <v>0</v>
      </c>
      <c r="AE4880">
        <v>493.31740052324972</v>
      </c>
    </row>
    <row r="4881" spans="1:31" x14ac:dyDescent="0.3">
      <c r="A4881">
        <v>2584607</v>
      </c>
      <c r="B4881">
        <v>1</v>
      </c>
      <c r="C4881" t="s">
        <v>81</v>
      </c>
      <c r="D4881" t="s">
        <v>113</v>
      </c>
      <c r="E4881" t="s">
        <v>171</v>
      </c>
      <c r="F4881" t="s">
        <v>13880</v>
      </c>
      <c r="G4881" t="s">
        <v>2558</v>
      </c>
      <c r="H4881" t="s">
        <v>157</v>
      </c>
      <c r="I4881" t="s">
        <v>136</v>
      </c>
      <c r="J4881" t="s">
        <v>137</v>
      </c>
      <c r="K4881" t="s">
        <v>138</v>
      </c>
      <c r="L4881" t="s">
        <v>13881</v>
      </c>
      <c r="M4881" t="s">
        <v>13882</v>
      </c>
      <c r="N4881">
        <v>2.966388888</v>
      </c>
      <c r="O4881">
        <v>0</v>
      </c>
      <c r="P4881">
        <v>23</v>
      </c>
      <c r="Q4881">
        <v>0</v>
      </c>
      <c r="R4881">
        <v>7</v>
      </c>
      <c r="S4881">
        <v>0</v>
      </c>
      <c r="T4881">
        <v>2</v>
      </c>
      <c r="U4881">
        <v>0</v>
      </c>
      <c r="V4881">
        <v>0</v>
      </c>
      <c r="W4881">
        <v>0</v>
      </c>
      <c r="X4881">
        <v>9.3224556425301675</v>
      </c>
      <c r="Y4881">
        <v>0</v>
      </c>
      <c r="Z4881">
        <v>9.1179595543151457</v>
      </c>
      <c r="AA4881">
        <v>0</v>
      </c>
      <c r="AB4881">
        <v>2.2902846395638523</v>
      </c>
      <c r="AC4881">
        <v>0</v>
      </c>
      <c r="AD4881">
        <v>0</v>
      </c>
      <c r="AE4881">
        <v>20.730699836409165</v>
      </c>
    </row>
    <row r="4882" spans="1:31" x14ac:dyDescent="0.3">
      <c r="A4882">
        <v>2584587</v>
      </c>
      <c r="B4882">
        <v>1</v>
      </c>
      <c r="C4882" t="s">
        <v>81</v>
      </c>
      <c r="D4882" t="s">
        <v>127</v>
      </c>
      <c r="E4882" t="s">
        <v>147</v>
      </c>
      <c r="F4882" t="s">
        <v>13883</v>
      </c>
      <c r="G4882" t="s">
        <v>134</v>
      </c>
      <c r="H4882" t="s">
        <v>135</v>
      </c>
      <c r="I4882" t="s">
        <v>136</v>
      </c>
      <c r="J4882" t="s">
        <v>137</v>
      </c>
      <c r="K4882" t="s">
        <v>138</v>
      </c>
      <c r="L4882" t="s">
        <v>13884</v>
      </c>
      <c r="M4882" t="s">
        <v>13885</v>
      </c>
      <c r="N4882">
        <v>5.3919444439999999</v>
      </c>
      <c r="O4882">
        <v>5</v>
      </c>
      <c r="P4882">
        <v>12</v>
      </c>
      <c r="Q4882">
        <v>191</v>
      </c>
      <c r="R4882">
        <v>113</v>
      </c>
      <c r="S4882">
        <v>15</v>
      </c>
      <c r="T4882">
        <v>8</v>
      </c>
      <c r="U4882">
        <v>0</v>
      </c>
      <c r="V4882">
        <v>0</v>
      </c>
      <c r="W4882">
        <v>10.430966908207679</v>
      </c>
      <c r="X4882">
        <v>8.2330243386004369</v>
      </c>
      <c r="Y4882">
        <v>2349.4863448530145</v>
      </c>
      <c r="Z4882">
        <v>687.33703590418577</v>
      </c>
      <c r="AA4882">
        <v>95.194265660912237</v>
      </c>
      <c r="AB4882">
        <v>36.918271136054102</v>
      </c>
      <c r="AC4882">
        <v>0</v>
      </c>
      <c r="AD4882">
        <v>0</v>
      </c>
      <c r="AE4882">
        <v>3187.5999088009748</v>
      </c>
    </row>
    <row r="4883" spans="1:31" x14ac:dyDescent="0.3">
      <c r="A4883">
        <v>2584836</v>
      </c>
      <c r="B4883">
        <v>1</v>
      </c>
      <c r="C4883" t="s">
        <v>80</v>
      </c>
      <c r="D4883" t="s">
        <v>93</v>
      </c>
      <c r="E4883" t="s">
        <v>141</v>
      </c>
      <c r="F4883" t="s">
        <v>13886</v>
      </c>
      <c r="G4883" t="s">
        <v>134</v>
      </c>
      <c r="H4883" t="s">
        <v>135</v>
      </c>
      <c r="I4883" t="s">
        <v>136</v>
      </c>
      <c r="J4883" t="s">
        <v>137</v>
      </c>
      <c r="K4883" t="s">
        <v>138</v>
      </c>
      <c r="L4883" t="s">
        <v>13887</v>
      </c>
      <c r="M4883" t="s">
        <v>13888</v>
      </c>
      <c r="N4883">
        <v>4.8111111109999998</v>
      </c>
      <c r="O4883">
        <v>0</v>
      </c>
      <c r="P4883">
        <v>14</v>
      </c>
      <c r="Q4883">
        <v>6</v>
      </c>
      <c r="R4883">
        <v>67</v>
      </c>
      <c r="S4883">
        <v>0</v>
      </c>
      <c r="T4883">
        <v>27</v>
      </c>
      <c r="U4883">
        <v>0</v>
      </c>
      <c r="V4883">
        <v>0</v>
      </c>
      <c r="W4883">
        <v>0</v>
      </c>
      <c r="X4883">
        <v>30.817315162231335</v>
      </c>
      <c r="Y4883">
        <v>40.058550262673435</v>
      </c>
      <c r="Z4883">
        <v>468.00245198573145</v>
      </c>
      <c r="AA4883">
        <v>0</v>
      </c>
      <c r="AB4883">
        <v>118.81150628049453</v>
      </c>
      <c r="AC4883">
        <v>0</v>
      </c>
      <c r="AD4883">
        <v>0</v>
      </c>
      <c r="AE4883">
        <v>657.68982369113075</v>
      </c>
    </row>
    <row r="4884" spans="1:31" x14ac:dyDescent="0.3">
      <c r="A4884">
        <v>2584195</v>
      </c>
      <c r="B4884">
        <v>1</v>
      </c>
      <c r="C4884" t="s">
        <v>80</v>
      </c>
      <c r="D4884" t="s">
        <v>103</v>
      </c>
      <c r="E4884" t="s">
        <v>184</v>
      </c>
      <c r="F4884" t="s">
        <v>13889</v>
      </c>
      <c r="G4884" t="s">
        <v>301</v>
      </c>
      <c r="H4884" t="s">
        <v>135</v>
      </c>
      <c r="I4884" t="s">
        <v>136</v>
      </c>
      <c r="J4884" t="s">
        <v>137</v>
      </c>
      <c r="K4884" t="s">
        <v>144</v>
      </c>
      <c r="L4884" t="s">
        <v>13890</v>
      </c>
      <c r="M4884" t="s">
        <v>13891</v>
      </c>
      <c r="N4884">
        <v>1.4722222220000001</v>
      </c>
      <c r="O4884">
        <v>0</v>
      </c>
      <c r="P4884">
        <v>170</v>
      </c>
      <c r="Q4884">
        <v>0</v>
      </c>
      <c r="R4884">
        <v>1</v>
      </c>
      <c r="S4884">
        <v>0</v>
      </c>
      <c r="T4884">
        <v>23</v>
      </c>
      <c r="U4884">
        <v>0</v>
      </c>
      <c r="V4884">
        <v>0</v>
      </c>
      <c r="W4884">
        <v>0</v>
      </c>
      <c r="X4884">
        <v>56.819202288301675</v>
      </c>
      <c r="Y4884">
        <v>0</v>
      </c>
      <c r="Z4884">
        <v>1.5208019791690002</v>
      </c>
      <c r="AA4884">
        <v>0</v>
      </c>
      <c r="AB4884">
        <v>121.9088181155809</v>
      </c>
      <c r="AC4884">
        <v>0</v>
      </c>
      <c r="AD4884">
        <v>0</v>
      </c>
      <c r="AE4884">
        <v>180.24882238305156</v>
      </c>
    </row>
    <row r="4885" spans="1:31" x14ac:dyDescent="0.3">
      <c r="A4885">
        <v>2584252</v>
      </c>
      <c r="B4885">
        <v>1</v>
      </c>
      <c r="C4885" t="s">
        <v>80</v>
      </c>
      <c r="D4885" t="s">
        <v>104</v>
      </c>
      <c r="E4885" t="s">
        <v>141</v>
      </c>
      <c r="F4885" t="s">
        <v>1687</v>
      </c>
      <c r="G4885" t="s">
        <v>202</v>
      </c>
      <c r="H4885" t="s">
        <v>135</v>
      </c>
      <c r="I4885" t="s">
        <v>136</v>
      </c>
      <c r="J4885" t="s">
        <v>137</v>
      </c>
      <c r="K4885" t="s">
        <v>138</v>
      </c>
      <c r="L4885" t="s">
        <v>13892</v>
      </c>
      <c r="M4885" t="s">
        <v>13893</v>
      </c>
      <c r="N4885">
        <v>1.5833333329999999</v>
      </c>
      <c r="O4885">
        <v>9</v>
      </c>
      <c r="P4885">
        <v>57</v>
      </c>
      <c r="Q4885">
        <v>7</v>
      </c>
      <c r="R4885">
        <v>9</v>
      </c>
      <c r="S4885">
        <v>15</v>
      </c>
      <c r="T4885">
        <v>13</v>
      </c>
      <c r="U4885">
        <v>1</v>
      </c>
      <c r="V4885">
        <v>0</v>
      </c>
      <c r="W4885">
        <v>33.037080135977199</v>
      </c>
      <c r="X4885">
        <v>34.621785600657859</v>
      </c>
      <c r="Y4885">
        <v>19.152269585405552</v>
      </c>
      <c r="Z4885">
        <v>12.967137493403097</v>
      </c>
      <c r="AA4885">
        <v>249.53128923569224</v>
      </c>
      <c r="AB4885">
        <v>66.450261131025428</v>
      </c>
      <c r="AC4885">
        <v>40.652351045320003</v>
      </c>
      <c r="AD4885">
        <v>0</v>
      </c>
      <c r="AE4885">
        <v>456.41217422748133</v>
      </c>
    </row>
    <row r="4886" spans="1:31" x14ac:dyDescent="0.3">
      <c r="A4886">
        <v>2584212</v>
      </c>
      <c r="B4886">
        <v>1</v>
      </c>
      <c r="C4886" t="s">
        <v>80</v>
      </c>
      <c r="D4886" t="s">
        <v>107</v>
      </c>
      <c r="E4886" t="s">
        <v>155</v>
      </c>
      <c r="F4886" t="s">
        <v>13894</v>
      </c>
      <c r="G4886" t="s">
        <v>202</v>
      </c>
      <c r="H4886" t="s">
        <v>157</v>
      </c>
      <c r="I4886" t="s">
        <v>136</v>
      </c>
      <c r="J4886" t="s">
        <v>137</v>
      </c>
      <c r="K4886" t="s">
        <v>138</v>
      </c>
      <c r="L4886" t="s">
        <v>13895</v>
      </c>
      <c r="M4886" t="s">
        <v>13896</v>
      </c>
      <c r="N4886">
        <v>0.68916666599999998</v>
      </c>
      <c r="O4886">
        <v>0</v>
      </c>
      <c r="P4886">
        <v>47</v>
      </c>
      <c r="Q4886">
        <v>0</v>
      </c>
      <c r="R4886">
        <v>2</v>
      </c>
      <c r="S4886">
        <v>0</v>
      </c>
      <c r="T4886">
        <v>14</v>
      </c>
      <c r="U4886">
        <v>0</v>
      </c>
      <c r="V4886">
        <v>0</v>
      </c>
      <c r="W4886">
        <v>0</v>
      </c>
      <c r="X4886">
        <v>5.9547581861543497</v>
      </c>
      <c r="Y4886">
        <v>0</v>
      </c>
      <c r="Z4886">
        <v>0.24999167258749835</v>
      </c>
      <c r="AA4886">
        <v>0</v>
      </c>
      <c r="AB4886">
        <v>7.5240553114840507</v>
      </c>
      <c r="AC4886">
        <v>0</v>
      </c>
      <c r="AD4886">
        <v>0</v>
      </c>
      <c r="AE4886">
        <v>13.728805170225899</v>
      </c>
    </row>
    <row r="4887" spans="1:31" x14ac:dyDescent="0.3">
      <c r="A4887">
        <v>2584876</v>
      </c>
      <c r="B4887">
        <v>1</v>
      </c>
      <c r="C4887" t="s">
        <v>80</v>
      </c>
      <c r="D4887" t="s">
        <v>97</v>
      </c>
      <c r="E4887" t="s">
        <v>166</v>
      </c>
      <c r="F4887" t="s">
        <v>13897</v>
      </c>
      <c r="G4887" t="s">
        <v>198</v>
      </c>
      <c r="H4887" t="s">
        <v>157</v>
      </c>
      <c r="I4887" t="s">
        <v>136</v>
      </c>
      <c r="J4887" t="s">
        <v>137</v>
      </c>
      <c r="K4887" t="s">
        <v>138</v>
      </c>
      <c r="L4887" t="s">
        <v>13898</v>
      </c>
      <c r="M4887" t="s">
        <v>13899</v>
      </c>
      <c r="N4887">
        <v>1.346944444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2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0.92965666157650007</v>
      </c>
      <c r="AC4887">
        <v>0</v>
      </c>
      <c r="AD4887">
        <v>0</v>
      </c>
      <c r="AE4887">
        <v>0.92965666157650007</v>
      </c>
    </row>
    <row r="4888" spans="1:31" x14ac:dyDescent="0.3">
      <c r="A4888">
        <v>2584235</v>
      </c>
      <c r="B4888">
        <v>1</v>
      </c>
      <c r="C4888" t="s">
        <v>80</v>
      </c>
      <c r="D4888" t="s">
        <v>94</v>
      </c>
      <c r="E4888" t="s">
        <v>141</v>
      </c>
      <c r="F4888" t="s">
        <v>13900</v>
      </c>
      <c r="G4888" t="s">
        <v>301</v>
      </c>
      <c r="H4888" t="s">
        <v>135</v>
      </c>
      <c r="I4888" t="s">
        <v>136</v>
      </c>
      <c r="J4888" t="s">
        <v>137</v>
      </c>
      <c r="K4888" t="s">
        <v>144</v>
      </c>
      <c r="L4888" t="s">
        <v>13901</v>
      </c>
      <c r="M4888" t="s">
        <v>13902</v>
      </c>
      <c r="N4888">
        <v>6.9019444439999997</v>
      </c>
      <c r="O4888">
        <v>0</v>
      </c>
      <c r="P4888">
        <v>1</v>
      </c>
      <c r="Q4888">
        <v>9</v>
      </c>
      <c r="R4888">
        <v>169</v>
      </c>
      <c r="S4888">
        <v>1</v>
      </c>
      <c r="T4888">
        <v>17</v>
      </c>
      <c r="U4888">
        <v>1</v>
      </c>
      <c r="V4888">
        <v>0</v>
      </c>
      <c r="W4888">
        <v>0</v>
      </c>
      <c r="X4888">
        <v>1.8236903133918332</v>
      </c>
      <c r="Y4888">
        <v>201.51983850947269</v>
      </c>
      <c r="Z4888">
        <v>2198.3012312408637</v>
      </c>
      <c r="AA4888">
        <v>154.79470738232351</v>
      </c>
      <c r="AB4888">
        <v>276.92461944282672</v>
      </c>
      <c r="AC4888">
        <v>1277.95679038139</v>
      </c>
      <c r="AD4888">
        <v>0</v>
      </c>
      <c r="AE4888">
        <v>4111.3208772702692</v>
      </c>
    </row>
    <row r="4889" spans="1:31" x14ac:dyDescent="0.3">
      <c r="A4889">
        <v>2584567</v>
      </c>
      <c r="B4889">
        <v>1</v>
      </c>
      <c r="C4889" t="s">
        <v>80</v>
      </c>
      <c r="D4889" t="s">
        <v>95</v>
      </c>
      <c r="E4889" t="s">
        <v>141</v>
      </c>
      <c r="F4889" t="s">
        <v>13903</v>
      </c>
      <c r="G4889" t="s">
        <v>134</v>
      </c>
      <c r="H4889" t="s">
        <v>135</v>
      </c>
      <c r="I4889" t="s">
        <v>136</v>
      </c>
      <c r="J4889" t="s">
        <v>137</v>
      </c>
      <c r="K4889" t="s">
        <v>138</v>
      </c>
      <c r="L4889" t="s">
        <v>13665</v>
      </c>
      <c r="M4889" t="s">
        <v>13904</v>
      </c>
      <c r="N4889">
        <v>6.0277776999999998E-2</v>
      </c>
      <c r="O4889">
        <v>0</v>
      </c>
      <c r="P4889">
        <v>99</v>
      </c>
      <c r="Q4889">
        <v>0</v>
      </c>
      <c r="R4889">
        <v>0</v>
      </c>
      <c r="S4889">
        <v>8</v>
      </c>
      <c r="T4889">
        <v>9</v>
      </c>
      <c r="U4889">
        <v>2</v>
      </c>
      <c r="V4889">
        <v>0</v>
      </c>
      <c r="W4889">
        <v>0</v>
      </c>
      <c r="X4889">
        <v>1.5605132596734974</v>
      </c>
      <c r="Y4889">
        <v>0</v>
      </c>
      <c r="Z4889">
        <v>0</v>
      </c>
      <c r="AA4889">
        <v>10.530417662601025</v>
      </c>
      <c r="AB4889">
        <v>0.65264300688299026</v>
      </c>
      <c r="AC4889">
        <v>21.267577662499701</v>
      </c>
      <c r="AD4889">
        <v>0</v>
      </c>
      <c r="AE4889">
        <v>34.01115159165721</v>
      </c>
    </row>
    <row r="4890" spans="1:31" x14ac:dyDescent="0.3">
      <c r="A4890">
        <v>2584381</v>
      </c>
      <c r="B4890">
        <v>1</v>
      </c>
      <c r="C4890" t="s">
        <v>81</v>
      </c>
      <c r="D4890" t="s">
        <v>128</v>
      </c>
      <c r="E4890" t="s">
        <v>141</v>
      </c>
      <c r="F4890" t="s">
        <v>13905</v>
      </c>
      <c r="G4890" t="s">
        <v>202</v>
      </c>
      <c r="H4890" t="s">
        <v>135</v>
      </c>
      <c r="I4890" t="s">
        <v>136</v>
      </c>
      <c r="J4890" t="s">
        <v>137</v>
      </c>
      <c r="K4890" t="s">
        <v>138</v>
      </c>
      <c r="L4890" t="s">
        <v>13906</v>
      </c>
      <c r="M4890" t="s">
        <v>13907</v>
      </c>
      <c r="N4890">
        <v>0.59583333299999997</v>
      </c>
      <c r="O4890">
        <v>1</v>
      </c>
      <c r="P4890">
        <v>283</v>
      </c>
      <c r="Q4890">
        <v>0</v>
      </c>
      <c r="R4890">
        <v>6</v>
      </c>
      <c r="S4890">
        <v>11</v>
      </c>
      <c r="T4890">
        <v>17</v>
      </c>
      <c r="U4890">
        <v>0</v>
      </c>
      <c r="V4890">
        <v>0</v>
      </c>
      <c r="W4890">
        <v>0.12625229999999998</v>
      </c>
      <c r="X4890">
        <v>23.601734009434548</v>
      </c>
      <c r="Y4890">
        <v>0</v>
      </c>
      <c r="Z4890">
        <v>4.1243534164686748</v>
      </c>
      <c r="AA4890">
        <v>115.81265400516331</v>
      </c>
      <c r="AB4890">
        <v>8.1373872681479451</v>
      </c>
      <c r="AC4890">
        <v>0</v>
      </c>
      <c r="AD4890">
        <v>0</v>
      </c>
      <c r="AE4890">
        <v>151.80238099921448</v>
      </c>
    </row>
    <row r="4891" spans="1:31" x14ac:dyDescent="0.3">
      <c r="A4891">
        <v>2584089</v>
      </c>
      <c r="B4891">
        <v>1</v>
      </c>
      <c r="C4891" t="s">
        <v>81</v>
      </c>
      <c r="D4891" t="s">
        <v>126</v>
      </c>
      <c r="E4891" t="s">
        <v>147</v>
      </c>
      <c r="F4891" t="s">
        <v>13908</v>
      </c>
      <c r="G4891" t="s">
        <v>134</v>
      </c>
      <c r="H4891" t="s">
        <v>135</v>
      </c>
      <c r="I4891" t="s">
        <v>136</v>
      </c>
      <c r="J4891" t="s">
        <v>137</v>
      </c>
      <c r="K4891" t="s">
        <v>138</v>
      </c>
      <c r="L4891" t="s">
        <v>13909</v>
      </c>
      <c r="M4891" t="s">
        <v>13910</v>
      </c>
      <c r="N4891">
        <v>0.53777777699999996</v>
      </c>
      <c r="O4891">
        <v>7</v>
      </c>
      <c r="P4891">
        <v>304</v>
      </c>
      <c r="Q4891">
        <v>36</v>
      </c>
      <c r="R4891">
        <v>132</v>
      </c>
      <c r="S4891">
        <v>6</v>
      </c>
      <c r="T4891">
        <v>20</v>
      </c>
      <c r="U4891">
        <v>0</v>
      </c>
      <c r="V4891">
        <v>0</v>
      </c>
      <c r="W4891">
        <v>0.69161909140701328</v>
      </c>
      <c r="X4891">
        <v>18.648669993455037</v>
      </c>
      <c r="Y4891">
        <v>193.81831567863742</v>
      </c>
      <c r="Z4891">
        <v>56.700977212219115</v>
      </c>
      <c r="AA4891">
        <v>28.039002806182907</v>
      </c>
      <c r="AB4891">
        <v>11.560064888518859</v>
      </c>
      <c r="AC4891">
        <v>0</v>
      </c>
      <c r="AD4891">
        <v>0</v>
      </c>
      <c r="AE4891">
        <v>309.45864967042036</v>
      </c>
    </row>
    <row r="4892" spans="1:31" x14ac:dyDescent="0.3">
      <c r="A4892">
        <v>2584335</v>
      </c>
      <c r="B4892">
        <v>1</v>
      </c>
      <c r="C4892" t="s">
        <v>80</v>
      </c>
      <c r="D4892" t="s">
        <v>96</v>
      </c>
      <c r="E4892" t="s">
        <v>184</v>
      </c>
      <c r="F4892" t="s">
        <v>13911</v>
      </c>
      <c r="G4892" t="s">
        <v>1056</v>
      </c>
      <c r="H4892" t="s">
        <v>135</v>
      </c>
      <c r="I4892" t="s">
        <v>136</v>
      </c>
      <c r="J4892" t="s">
        <v>137</v>
      </c>
      <c r="K4892" t="s">
        <v>138</v>
      </c>
      <c r="L4892" t="s">
        <v>13912</v>
      </c>
      <c r="M4892" t="s">
        <v>13913</v>
      </c>
      <c r="N4892">
        <v>3.807222222</v>
      </c>
      <c r="O4892">
        <v>0</v>
      </c>
      <c r="P4892">
        <v>10</v>
      </c>
      <c r="Q4892">
        <v>0</v>
      </c>
      <c r="R4892">
        <v>0</v>
      </c>
      <c r="S4892">
        <v>0</v>
      </c>
      <c r="T4892">
        <v>2</v>
      </c>
      <c r="U4892">
        <v>0</v>
      </c>
      <c r="V4892">
        <v>0</v>
      </c>
      <c r="W4892">
        <v>0</v>
      </c>
      <c r="X4892">
        <v>19.745677060758975</v>
      </c>
      <c r="Y4892">
        <v>0</v>
      </c>
      <c r="Z4892">
        <v>0</v>
      </c>
      <c r="AA4892">
        <v>0</v>
      </c>
      <c r="AB4892">
        <v>9.1362988235200575</v>
      </c>
      <c r="AC4892">
        <v>0</v>
      </c>
      <c r="AD4892">
        <v>0</v>
      </c>
      <c r="AE4892">
        <v>28.881975884279033</v>
      </c>
    </row>
    <row r="4893" spans="1:31" x14ac:dyDescent="0.3">
      <c r="A4893">
        <v>2584066</v>
      </c>
      <c r="B4893">
        <v>1</v>
      </c>
      <c r="C4893" t="s">
        <v>80</v>
      </c>
      <c r="D4893" t="s">
        <v>104</v>
      </c>
      <c r="E4893" t="s">
        <v>141</v>
      </c>
      <c r="F4893" t="s">
        <v>10978</v>
      </c>
      <c r="G4893" t="s">
        <v>134</v>
      </c>
      <c r="H4893" t="s">
        <v>135</v>
      </c>
      <c r="I4893" t="s">
        <v>136</v>
      </c>
      <c r="J4893" t="s">
        <v>137</v>
      </c>
      <c r="K4893" t="s">
        <v>138</v>
      </c>
      <c r="L4893" t="s">
        <v>13914</v>
      </c>
      <c r="M4893" t="s">
        <v>13915</v>
      </c>
      <c r="N4893">
        <v>5.9586111109999997</v>
      </c>
      <c r="O4893">
        <v>3</v>
      </c>
      <c r="P4893">
        <v>14</v>
      </c>
      <c r="Q4893">
        <v>17</v>
      </c>
      <c r="R4893">
        <v>33</v>
      </c>
      <c r="S4893">
        <v>5</v>
      </c>
      <c r="T4893">
        <v>7</v>
      </c>
      <c r="U4893">
        <v>0</v>
      </c>
      <c r="V4893">
        <v>0</v>
      </c>
      <c r="W4893">
        <v>27.79499460135445</v>
      </c>
      <c r="X4893">
        <v>14.385572188545288</v>
      </c>
      <c r="Y4893">
        <v>131.72345617580083</v>
      </c>
      <c r="Z4893">
        <v>62.44510420678133</v>
      </c>
      <c r="AA4893">
        <v>27.962048002787483</v>
      </c>
      <c r="AB4893">
        <v>14.688871370951675</v>
      </c>
      <c r="AC4893">
        <v>0</v>
      </c>
      <c r="AD4893">
        <v>0</v>
      </c>
      <c r="AE4893">
        <v>279.00004654622109</v>
      </c>
    </row>
    <row r="4894" spans="1:31" x14ac:dyDescent="0.3">
      <c r="A4894">
        <v>2584189</v>
      </c>
      <c r="B4894">
        <v>1</v>
      </c>
      <c r="C4894" t="s">
        <v>80</v>
      </c>
      <c r="D4894" t="s">
        <v>91</v>
      </c>
      <c r="E4894" t="s">
        <v>141</v>
      </c>
      <c r="F4894" t="s">
        <v>13916</v>
      </c>
      <c r="G4894" t="s">
        <v>301</v>
      </c>
      <c r="H4894" t="s">
        <v>135</v>
      </c>
      <c r="I4894" t="s">
        <v>136</v>
      </c>
      <c r="J4894" t="s">
        <v>137</v>
      </c>
      <c r="K4894" t="s">
        <v>144</v>
      </c>
      <c r="L4894" t="s">
        <v>13917</v>
      </c>
      <c r="M4894" t="s">
        <v>13918</v>
      </c>
      <c r="N4894">
        <v>7.3772222220000003</v>
      </c>
      <c r="O4894">
        <v>0</v>
      </c>
      <c r="P4894">
        <v>7233</v>
      </c>
      <c r="Q4894">
        <v>0</v>
      </c>
      <c r="R4894">
        <v>2</v>
      </c>
      <c r="S4894">
        <v>2</v>
      </c>
      <c r="T4894">
        <v>386</v>
      </c>
      <c r="U4894">
        <v>0</v>
      </c>
      <c r="V4894">
        <v>0</v>
      </c>
      <c r="W4894">
        <v>0</v>
      </c>
      <c r="X4894">
        <v>11111.3540573302</v>
      </c>
      <c r="Y4894">
        <v>0</v>
      </c>
      <c r="Z4894">
        <v>14.962643809363241</v>
      </c>
      <c r="AA4894">
        <v>177.82580918014065</v>
      </c>
      <c r="AB4894">
        <v>4002.4313954256895</v>
      </c>
      <c r="AC4894">
        <v>0</v>
      </c>
      <c r="AD4894">
        <v>0</v>
      </c>
      <c r="AE4894">
        <v>15306.573905745394</v>
      </c>
    </row>
    <row r="4895" spans="1:31" x14ac:dyDescent="0.3">
      <c r="A4895">
        <v>2584172</v>
      </c>
      <c r="B4895">
        <v>1</v>
      </c>
      <c r="C4895" t="s">
        <v>81</v>
      </c>
      <c r="D4895" t="s">
        <v>112</v>
      </c>
      <c r="E4895" t="s">
        <v>184</v>
      </c>
      <c r="F4895" t="s">
        <v>12065</v>
      </c>
      <c r="G4895" t="s">
        <v>301</v>
      </c>
      <c r="H4895" t="s">
        <v>135</v>
      </c>
      <c r="I4895" t="s">
        <v>136</v>
      </c>
      <c r="J4895" t="s">
        <v>137</v>
      </c>
      <c r="K4895" t="s">
        <v>144</v>
      </c>
      <c r="L4895" t="s">
        <v>13919</v>
      </c>
      <c r="M4895" t="s">
        <v>13920</v>
      </c>
      <c r="N4895">
        <v>8.2572222219999993</v>
      </c>
      <c r="O4895">
        <v>0</v>
      </c>
      <c r="P4895">
        <v>99</v>
      </c>
      <c r="Q4895">
        <v>0</v>
      </c>
      <c r="R4895">
        <v>1</v>
      </c>
      <c r="S4895">
        <v>0</v>
      </c>
      <c r="T4895">
        <v>6</v>
      </c>
      <c r="U4895">
        <v>0</v>
      </c>
      <c r="V4895">
        <v>0</v>
      </c>
      <c r="W4895">
        <v>0</v>
      </c>
      <c r="X4895">
        <v>70.717575653204747</v>
      </c>
      <c r="Y4895">
        <v>0</v>
      </c>
      <c r="Z4895">
        <v>14.3763146983</v>
      </c>
      <c r="AA4895">
        <v>0</v>
      </c>
      <c r="AB4895">
        <v>36.746193258165967</v>
      </c>
      <c r="AC4895">
        <v>0</v>
      </c>
      <c r="AD4895">
        <v>0</v>
      </c>
      <c r="AE4895">
        <v>121.8400836096707</v>
      </c>
    </row>
    <row r="4896" spans="1:31" x14ac:dyDescent="0.3">
      <c r="A4896">
        <v>2584859</v>
      </c>
      <c r="B4896">
        <v>1</v>
      </c>
      <c r="C4896" t="s">
        <v>81</v>
      </c>
      <c r="D4896" t="s">
        <v>123</v>
      </c>
      <c r="E4896" t="s">
        <v>184</v>
      </c>
      <c r="F4896" t="s">
        <v>13921</v>
      </c>
      <c r="G4896" t="s">
        <v>134</v>
      </c>
      <c r="H4896" t="s">
        <v>135</v>
      </c>
      <c r="I4896" t="s">
        <v>136</v>
      </c>
      <c r="J4896" t="s">
        <v>137</v>
      </c>
      <c r="K4896" t="s">
        <v>138</v>
      </c>
      <c r="L4896" t="s">
        <v>13922</v>
      </c>
      <c r="M4896" t="s">
        <v>13923</v>
      </c>
      <c r="N4896">
        <v>0.66194444399999997</v>
      </c>
      <c r="O4896">
        <v>0</v>
      </c>
      <c r="P4896">
        <v>287</v>
      </c>
      <c r="Q4896">
        <v>0</v>
      </c>
      <c r="R4896">
        <v>57</v>
      </c>
      <c r="S4896">
        <v>1</v>
      </c>
      <c r="T4896">
        <v>22</v>
      </c>
      <c r="U4896">
        <v>0</v>
      </c>
      <c r="V4896">
        <v>0</v>
      </c>
      <c r="W4896">
        <v>0</v>
      </c>
      <c r="X4896">
        <v>48.433917000806829</v>
      </c>
      <c r="Y4896">
        <v>0</v>
      </c>
      <c r="Z4896">
        <v>25.239537210464562</v>
      </c>
      <c r="AA4896">
        <v>0</v>
      </c>
      <c r="AB4896">
        <v>7.3272551787400504</v>
      </c>
      <c r="AC4896">
        <v>0</v>
      </c>
      <c r="AD4896">
        <v>0</v>
      </c>
      <c r="AE4896">
        <v>81.000709390011437</v>
      </c>
    </row>
    <row r="4897" spans="1:31" x14ac:dyDescent="0.3">
      <c r="A4897">
        <v>2584713</v>
      </c>
      <c r="B4897">
        <v>1</v>
      </c>
      <c r="C4897" t="s">
        <v>81</v>
      </c>
      <c r="D4897" t="s">
        <v>124</v>
      </c>
      <c r="E4897" t="s">
        <v>147</v>
      </c>
      <c r="F4897" t="s">
        <v>13924</v>
      </c>
      <c r="G4897" t="s">
        <v>134</v>
      </c>
      <c r="H4897" t="s">
        <v>135</v>
      </c>
      <c r="I4897" t="s">
        <v>136</v>
      </c>
      <c r="J4897" t="s">
        <v>137</v>
      </c>
      <c r="K4897" t="s">
        <v>138</v>
      </c>
      <c r="L4897" t="s">
        <v>13925</v>
      </c>
      <c r="M4897" t="s">
        <v>13926</v>
      </c>
      <c r="N4897">
        <v>0.68666666600000004</v>
      </c>
      <c r="O4897">
        <v>0</v>
      </c>
      <c r="P4897">
        <v>0</v>
      </c>
      <c r="Q4897">
        <v>0</v>
      </c>
      <c r="R4897">
        <v>0</v>
      </c>
      <c r="S4897">
        <v>5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</row>
    <row r="4898" spans="1:31" x14ac:dyDescent="0.3">
      <c r="A4898">
        <v>2584321</v>
      </c>
      <c r="B4898">
        <v>1</v>
      </c>
      <c r="C4898" t="s">
        <v>80</v>
      </c>
      <c r="D4898" t="s">
        <v>83</v>
      </c>
      <c r="E4898" t="s">
        <v>171</v>
      </c>
      <c r="F4898" t="s">
        <v>13927</v>
      </c>
      <c r="G4898" t="s">
        <v>190</v>
      </c>
      <c r="H4898" t="s">
        <v>157</v>
      </c>
      <c r="I4898" t="s">
        <v>136</v>
      </c>
      <c r="J4898" t="s">
        <v>137</v>
      </c>
      <c r="K4898" t="s">
        <v>138</v>
      </c>
      <c r="L4898" t="s">
        <v>13928</v>
      </c>
      <c r="M4898" t="s">
        <v>13929</v>
      </c>
      <c r="N4898">
        <v>3.7650000000000001</v>
      </c>
      <c r="O4898">
        <v>0</v>
      </c>
      <c r="P4898">
        <v>7</v>
      </c>
      <c r="Q4898">
        <v>0</v>
      </c>
      <c r="R4898">
        <v>0</v>
      </c>
      <c r="S4898">
        <v>0</v>
      </c>
      <c r="T4898">
        <v>79</v>
      </c>
      <c r="U4898">
        <v>0</v>
      </c>
      <c r="V4898">
        <v>0</v>
      </c>
      <c r="W4898">
        <v>0</v>
      </c>
      <c r="X4898">
        <v>14.419086374803793</v>
      </c>
      <c r="Y4898">
        <v>0</v>
      </c>
      <c r="Z4898">
        <v>0</v>
      </c>
      <c r="AA4898">
        <v>0</v>
      </c>
      <c r="AB4898">
        <v>609.47758728607755</v>
      </c>
      <c r="AC4898">
        <v>0</v>
      </c>
      <c r="AD4898">
        <v>0</v>
      </c>
      <c r="AE4898">
        <v>623.89667366088133</v>
      </c>
    </row>
    <row r="4899" spans="1:31" x14ac:dyDescent="0.3">
      <c r="A4899">
        <v>2584421</v>
      </c>
      <c r="B4899">
        <v>1</v>
      </c>
      <c r="C4899" t="s">
        <v>80</v>
      </c>
      <c r="D4899" t="s">
        <v>92</v>
      </c>
      <c r="E4899" t="s">
        <v>184</v>
      </c>
      <c r="F4899" t="s">
        <v>13930</v>
      </c>
      <c r="G4899" t="s">
        <v>301</v>
      </c>
      <c r="H4899" t="s">
        <v>135</v>
      </c>
      <c r="I4899" t="s">
        <v>136</v>
      </c>
      <c r="J4899" t="s">
        <v>137</v>
      </c>
      <c r="K4899" t="s">
        <v>144</v>
      </c>
      <c r="L4899" t="s">
        <v>13931</v>
      </c>
      <c r="M4899" t="s">
        <v>13932</v>
      </c>
      <c r="N4899">
        <v>2.1397222220000001</v>
      </c>
      <c r="O4899">
        <v>0</v>
      </c>
      <c r="P4899">
        <v>125</v>
      </c>
      <c r="Q4899">
        <v>0</v>
      </c>
      <c r="R4899">
        <v>10</v>
      </c>
      <c r="S4899">
        <v>0</v>
      </c>
      <c r="T4899">
        <v>16</v>
      </c>
      <c r="U4899">
        <v>0</v>
      </c>
      <c r="V4899">
        <v>0</v>
      </c>
      <c r="W4899">
        <v>0</v>
      </c>
      <c r="X4899">
        <v>98.189728759466803</v>
      </c>
      <c r="Y4899">
        <v>0</v>
      </c>
      <c r="Z4899">
        <v>2.723655642553557</v>
      </c>
      <c r="AA4899">
        <v>0</v>
      </c>
      <c r="AB4899">
        <v>102.41640947072196</v>
      </c>
      <c r="AC4899">
        <v>0</v>
      </c>
      <c r="AD4899">
        <v>0</v>
      </c>
      <c r="AE4899">
        <v>203.3297938727423</v>
      </c>
    </row>
    <row r="4900" spans="1:31" x14ac:dyDescent="0.3">
      <c r="A4900">
        <v>2584129</v>
      </c>
      <c r="B4900">
        <v>1</v>
      </c>
      <c r="C4900" t="s">
        <v>80</v>
      </c>
      <c r="D4900" t="s">
        <v>100</v>
      </c>
      <c r="E4900" t="s">
        <v>141</v>
      </c>
      <c r="F4900" t="s">
        <v>3963</v>
      </c>
      <c r="G4900" t="s">
        <v>134</v>
      </c>
      <c r="H4900" t="s">
        <v>135</v>
      </c>
      <c r="I4900" t="s">
        <v>136</v>
      </c>
      <c r="J4900" t="s">
        <v>137</v>
      </c>
      <c r="K4900" t="s">
        <v>138</v>
      </c>
      <c r="L4900" t="s">
        <v>13933</v>
      </c>
      <c r="M4900" t="s">
        <v>13934</v>
      </c>
      <c r="N4900">
        <v>0.67638888799999997</v>
      </c>
      <c r="O4900">
        <v>0</v>
      </c>
      <c r="P4900">
        <v>761</v>
      </c>
      <c r="Q4900">
        <v>2</v>
      </c>
      <c r="R4900">
        <v>35</v>
      </c>
      <c r="S4900">
        <v>13</v>
      </c>
      <c r="T4900">
        <v>125</v>
      </c>
      <c r="U4900">
        <v>3</v>
      </c>
      <c r="V4900">
        <v>4</v>
      </c>
      <c r="W4900">
        <v>0</v>
      </c>
      <c r="X4900">
        <v>123.98691962148003</v>
      </c>
      <c r="Y4900">
        <v>1.4443379761180499</v>
      </c>
      <c r="Z4900">
        <v>15.305777659219242</v>
      </c>
      <c r="AA4900">
        <v>58.37812947988489</v>
      </c>
      <c r="AB4900">
        <v>82.844088135920799</v>
      </c>
      <c r="AC4900">
        <v>144.93961232916399</v>
      </c>
      <c r="AD4900">
        <v>137.46774336252645</v>
      </c>
      <c r="AE4900">
        <v>564.36660856431342</v>
      </c>
    </row>
    <row r="4901" spans="1:31" x14ac:dyDescent="0.3">
      <c r="A4901">
        <v>2584627</v>
      </c>
      <c r="B4901">
        <v>1</v>
      </c>
      <c r="C4901" t="s">
        <v>81</v>
      </c>
      <c r="D4901" t="s">
        <v>121</v>
      </c>
      <c r="E4901" t="s">
        <v>171</v>
      </c>
      <c r="F4901" t="s">
        <v>13935</v>
      </c>
      <c r="G4901" t="s">
        <v>190</v>
      </c>
      <c r="H4901" t="s">
        <v>157</v>
      </c>
      <c r="I4901" t="s">
        <v>136</v>
      </c>
      <c r="J4901" t="s">
        <v>137</v>
      </c>
      <c r="K4901" t="s">
        <v>138</v>
      </c>
      <c r="L4901" t="s">
        <v>13936</v>
      </c>
      <c r="M4901" t="s">
        <v>13937</v>
      </c>
      <c r="N4901">
        <v>2.531666666</v>
      </c>
      <c r="O4901">
        <v>0</v>
      </c>
      <c r="P4901">
        <v>2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1.0095440219865002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1.0095440219865002</v>
      </c>
    </row>
    <row r="4902" spans="1:31" x14ac:dyDescent="0.3">
      <c r="A4902">
        <v>2584361</v>
      </c>
      <c r="B4902">
        <v>1</v>
      </c>
      <c r="C4902" t="s">
        <v>80</v>
      </c>
      <c r="D4902" t="s">
        <v>94</v>
      </c>
      <c r="E4902" t="s">
        <v>166</v>
      </c>
      <c r="F4902" t="s">
        <v>13938</v>
      </c>
      <c r="G4902" t="s">
        <v>168</v>
      </c>
      <c r="H4902" t="s">
        <v>157</v>
      </c>
      <c r="I4902" t="s">
        <v>136</v>
      </c>
      <c r="J4902" t="s">
        <v>137</v>
      </c>
      <c r="K4902" t="s">
        <v>138</v>
      </c>
      <c r="L4902" t="s">
        <v>13939</v>
      </c>
      <c r="M4902" t="s">
        <v>13940</v>
      </c>
      <c r="N4902">
        <v>3.7594444440000001</v>
      </c>
      <c r="O4902">
        <v>0</v>
      </c>
      <c r="P4902">
        <v>1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0.75409057215200748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0.75409057215200748</v>
      </c>
    </row>
    <row r="4903" spans="1:31" x14ac:dyDescent="0.3">
      <c r="A4903">
        <v>2584882</v>
      </c>
      <c r="B4903">
        <v>1</v>
      </c>
      <c r="C4903" t="s">
        <v>80</v>
      </c>
      <c r="D4903" t="s">
        <v>105</v>
      </c>
      <c r="E4903" t="s">
        <v>141</v>
      </c>
      <c r="F4903" t="s">
        <v>13941</v>
      </c>
      <c r="G4903" t="s">
        <v>134</v>
      </c>
      <c r="H4903" t="s">
        <v>135</v>
      </c>
      <c r="I4903" t="s">
        <v>136</v>
      </c>
      <c r="J4903" t="s">
        <v>137</v>
      </c>
      <c r="K4903" t="s">
        <v>138</v>
      </c>
      <c r="L4903" t="s">
        <v>13942</v>
      </c>
      <c r="M4903" t="s">
        <v>13943</v>
      </c>
      <c r="N4903">
        <v>9.6111110999999999E-2</v>
      </c>
      <c r="O4903">
        <v>0</v>
      </c>
      <c r="P4903">
        <v>7111</v>
      </c>
      <c r="Q4903">
        <v>0</v>
      </c>
      <c r="R4903">
        <v>0</v>
      </c>
      <c r="S4903">
        <v>4</v>
      </c>
      <c r="T4903">
        <v>295</v>
      </c>
      <c r="U4903">
        <v>0</v>
      </c>
      <c r="V4903">
        <v>2</v>
      </c>
      <c r="W4903">
        <v>0</v>
      </c>
      <c r="X4903">
        <v>175.18969337604759</v>
      </c>
      <c r="Y4903">
        <v>0</v>
      </c>
      <c r="Z4903">
        <v>0</v>
      </c>
      <c r="AA4903">
        <v>14.936057708703697</v>
      </c>
      <c r="AB4903">
        <v>32.037567375399433</v>
      </c>
      <c r="AC4903">
        <v>0</v>
      </c>
      <c r="AD4903">
        <v>0.29233143522982669</v>
      </c>
      <c r="AE4903">
        <v>222.45564989538056</v>
      </c>
    </row>
    <row r="4904" spans="1:31" x14ac:dyDescent="0.3">
      <c r="A4904">
        <v>2584633</v>
      </c>
      <c r="B4904">
        <v>1</v>
      </c>
      <c r="C4904" t="s">
        <v>80</v>
      </c>
      <c r="D4904" t="s">
        <v>105</v>
      </c>
      <c r="E4904" t="s">
        <v>147</v>
      </c>
      <c r="F4904" t="s">
        <v>10003</v>
      </c>
      <c r="G4904" t="s">
        <v>134</v>
      </c>
      <c r="H4904" t="s">
        <v>135</v>
      </c>
      <c r="I4904" t="s">
        <v>136</v>
      </c>
      <c r="J4904" t="s">
        <v>137</v>
      </c>
      <c r="K4904" t="s">
        <v>138</v>
      </c>
      <c r="L4904" t="s">
        <v>13944</v>
      </c>
      <c r="M4904" t="s">
        <v>13945</v>
      </c>
      <c r="N4904">
        <v>5.6666665999999997E-2</v>
      </c>
      <c r="O4904">
        <v>0</v>
      </c>
      <c r="P4904">
        <v>4646</v>
      </c>
      <c r="Q4904">
        <v>0</v>
      </c>
      <c r="R4904">
        <v>0</v>
      </c>
      <c r="S4904">
        <v>1</v>
      </c>
      <c r="T4904">
        <v>369</v>
      </c>
      <c r="U4904">
        <v>0</v>
      </c>
      <c r="V4904">
        <v>0</v>
      </c>
      <c r="W4904">
        <v>0</v>
      </c>
      <c r="X4904">
        <v>65.967867108669793</v>
      </c>
      <c r="Y4904">
        <v>0</v>
      </c>
      <c r="Z4904">
        <v>0</v>
      </c>
      <c r="AA4904">
        <v>0.28995885690239998</v>
      </c>
      <c r="AB4904">
        <v>22.489788483480925</v>
      </c>
      <c r="AC4904">
        <v>0</v>
      </c>
      <c r="AD4904">
        <v>0</v>
      </c>
      <c r="AE4904">
        <v>88.747614449053117</v>
      </c>
    </row>
    <row r="4905" spans="1:31" x14ac:dyDescent="0.3">
      <c r="A4905">
        <v>2584112</v>
      </c>
      <c r="B4905">
        <v>1</v>
      </c>
      <c r="C4905" t="s">
        <v>80</v>
      </c>
      <c r="D4905" t="s">
        <v>106</v>
      </c>
      <c r="E4905" t="s">
        <v>155</v>
      </c>
      <c r="F4905" t="s">
        <v>13946</v>
      </c>
      <c r="G4905" t="s">
        <v>229</v>
      </c>
      <c r="H4905" t="s">
        <v>157</v>
      </c>
      <c r="I4905" t="s">
        <v>136</v>
      </c>
      <c r="J4905" t="s">
        <v>137</v>
      </c>
      <c r="K4905" t="s">
        <v>138</v>
      </c>
      <c r="L4905" t="s">
        <v>13947</v>
      </c>
      <c r="M4905" t="s">
        <v>13948</v>
      </c>
      <c r="N4905">
        <v>4.0338888879999999</v>
      </c>
      <c r="O4905">
        <v>0</v>
      </c>
      <c r="P4905">
        <v>9</v>
      </c>
      <c r="Q4905">
        <v>0</v>
      </c>
      <c r="R4905">
        <v>3</v>
      </c>
      <c r="S4905">
        <v>0</v>
      </c>
      <c r="T4905">
        <v>2</v>
      </c>
      <c r="U4905">
        <v>0</v>
      </c>
      <c r="V4905">
        <v>0</v>
      </c>
      <c r="W4905">
        <v>0</v>
      </c>
      <c r="X4905">
        <v>11.807678218889293</v>
      </c>
      <c r="Y4905">
        <v>0</v>
      </c>
      <c r="Z4905">
        <v>32.834178999273597</v>
      </c>
      <c r="AA4905">
        <v>0</v>
      </c>
      <c r="AB4905">
        <v>7.7051486070735233</v>
      </c>
      <c r="AC4905">
        <v>0</v>
      </c>
      <c r="AD4905">
        <v>0</v>
      </c>
      <c r="AE4905">
        <v>52.347005825236415</v>
      </c>
    </row>
    <row r="4906" spans="1:31" x14ac:dyDescent="0.3">
      <c r="A4906">
        <v>2584547</v>
      </c>
      <c r="B4906">
        <v>1</v>
      </c>
      <c r="C4906" t="s">
        <v>80</v>
      </c>
      <c r="D4906" t="s">
        <v>83</v>
      </c>
      <c r="E4906" t="s">
        <v>166</v>
      </c>
      <c r="F4906" t="s">
        <v>13949</v>
      </c>
      <c r="G4906" t="s">
        <v>198</v>
      </c>
      <c r="H4906" t="s">
        <v>157</v>
      </c>
      <c r="I4906" t="s">
        <v>136</v>
      </c>
      <c r="J4906" t="s">
        <v>137</v>
      </c>
      <c r="K4906" t="s">
        <v>138</v>
      </c>
      <c r="L4906" t="s">
        <v>13950</v>
      </c>
      <c r="M4906" t="s">
        <v>13951</v>
      </c>
      <c r="N4906">
        <v>2.2213888879999999</v>
      </c>
      <c r="O4906">
        <v>0</v>
      </c>
      <c r="P4906">
        <v>17</v>
      </c>
      <c r="Q4906">
        <v>0</v>
      </c>
      <c r="R4906">
        <v>0</v>
      </c>
      <c r="S4906">
        <v>0</v>
      </c>
      <c r="T4906">
        <v>3</v>
      </c>
      <c r="U4906">
        <v>0</v>
      </c>
      <c r="V4906">
        <v>0</v>
      </c>
      <c r="W4906">
        <v>0</v>
      </c>
      <c r="X4906">
        <v>8.279598319339696</v>
      </c>
      <c r="Y4906">
        <v>0</v>
      </c>
      <c r="Z4906">
        <v>0</v>
      </c>
      <c r="AA4906">
        <v>0</v>
      </c>
      <c r="AB4906">
        <v>2.8518899762150034</v>
      </c>
      <c r="AC4906">
        <v>0</v>
      </c>
      <c r="AD4906">
        <v>0</v>
      </c>
      <c r="AE4906">
        <v>11.1314882955547</v>
      </c>
    </row>
    <row r="4907" spans="1:31" x14ac:dyDescent="0.3">
      <c r="A4907">
        <v>2584647</v>
      </c>
      <c r="B4907">
        <v>1</v>
      </c>
      <c r="C4907" t="s">
        <v>80</v>
      </c>
      <c r="D4907" t="s">
        <v>103</v>
      </c>
      <c r="E4907" t="s">
        <v>147</v>
      </c>
      <c r="F4907" t="s">
        <v>1768</v>
      </c>
      <c r="G4907" t="s">
        <v>134</v>
      </c>
      <c r="H4907" t="s">
        <v>135</v>
      </c>
      <c r="I4907" t="s">
        <v>136</v>
      </c>
      <c r="J4907" t="s">
        <v>137</v>
      </c>
      <c r="K4907" t="s">
        <v>138</v>
      </c>
      <c r="L4907" t="s">
        <v>13952</v>
      </c>
      <c r="M4907" t="s">
        <v>13953</v>
      </c>
      <c r="N4907">
        <v>2.093611111</v>
      </c>
      <c r="O4907">
        <v>0</v>
      </c>
      <c r="P4907">
        <v>586</v>
      </c>
      <c r="Q4907">
        <v>20</v>
      </c>
      <c r="R4907">
        <v>2</v>
      </c>
      <c r="S4907">
        <v>3</v>
      </c>
      <c r="T4907">
        <v>66</v>
      </c>
      <c r="U4907">
        <v>1</v>
      </c>
      <c r="V4907">
        <v>1</v>
      </c>
      <c r="W4907">
        <v>0</v>
      </c>
      <c r="X4907">
        <v>285.15002311795274</v>
      </c>
      <c r="Y4907">
        <v>200.85668040384999</v>
      </c>
      <c r="Z4907">
        <v>1.97953153013864</v>
      </c>
      <c r="AA4907">
        <v>209.73227775767577</v>
      </c>
      <c r="AB4907">
        <v>170.89855915004796</v>
      </c>
      <c r="AC4907">
        <v>127.25013875411885</v>
      </c>
      <c r="AD4907">
        <v>231.14752029320871</v>
      </c>
      <c r="AE4907">
        <v>1227.0147310069926</v>
      </c>
    </row>
    <row r="4908" spans="1:31" x14ac:dyDescent="0.3">
      <c r="A4908">
        <v>2584149</v>
      </c>
      <c r="B4908">
        <v>1</v>
      </c>
      <c r="C4908" t="s">
        <v>80</v>
      </c>
      <c r="D4908" t="s">
        <v>93</v>
      </c>
      <c r="E4908" t="s">
        <v>166</v>
      </c>
      <c r="F4908" t="s">
        <v>13954</v>
      </c>
      <c r="G4908" t="s">
        <v>181</v>
      </c>
      <c r="H4908" t="s">
        <v>157</v>
      </c>
      <c r="I4908" t="s">
        <v>136</v>
      </c>
      <c r="J4908" t="s">
        <v>137</v>
      </c>
      <c r="K4908" t="s">
        <v>138</v>
      </c>
      <c r="L4908" t="s">
        <v>13955</v>
      </c>
      <c r="M4908" t="s">
        <v>13956</v>
      </c>
      <c r="N4908">
        <v>2.4619444439999998</v>
      </c>
      <c r="O4908">
        <v>0</v>
      </c>
      <c r="P4908">
        <v>1</v>
      </c>
      <c r="Q4908">
        <v>0</v>
      </c>
      <c r="R4908">
        <v>0</v>
      </c>
      <c r="S4908">
        <v>0</v>
      </c>
      <c r="T4908">
        <v>6</v>
      </c>
      <c r="U4908">
        <v>0</v>
      </c>
      <c r="V4908">
        <v>0</v>
      </c>
      <c r="W4908">
        <v>0</v>
      </c>
      <c r="X4908">
        <v>1.3626055688452834</v>
      </c>
      <c r="Y4908">
        <v>0</v>
      </c>
      <c r="Z4908">
        <v>0</v>
      </c>
      <c r="AA4908">
        <v>0</v>
      </c>
      <c r="AB4908">
        <v>12.017510553007261</v>
      </c>
      <c r="AC4908">
        <v>0</v>
      </c>
      <c r="AD4908">
        <v>0</v>
      </c>
      <c r="AE4908">
        <v>13.380116121852545</v>
      </c>
    </row>
    <row r="4909" spans="1:31" x14ac:dyDescent="0.3">
      <c r="A4909">
        <v>2584161</v>
      </c>
      <c r="B4909">
        <v>1</v>
      </c>
      <c r="C4909" t="s">
        <v>81</v>
      </c>
      <c r="D4909" t="s">
        <v>123</v>
      </c>
      <c r="E4909" t="s">
        <v>141</v>
      </c>
      <c r="F4909" t="s">
        <v>13957</v>
      </c>
      <c r="G4909" t="s">
        <v>194</v>
      </c>
      <c r="H4909" t="s">
        <v>135</v>
      </c>
      <c r="I4909" t="s">
        <v>136</v>
      </c>
      <c r="J4909" t="s">
        <v>137</v>
      </c>
      <c r="K4909" t="s">
        <v>144</v>
      </c>
      <c r="L4909" t="s">
        <v>13958</v>
      </c>
      <c r="M4909" t="s">
        <v>13959</v>
      </c>
      <c r="N4909">
        <v>2.06</v>
      </c>
      <c r="O4909">
        <v>2</v>
      </c>
      <c r="P4909">
        <v>23590</v>
      </c>
      <c r="Q4909">
        <v>19</v>
      </c>
      <c r="R4909">
        <v>188</v>
      </c>
      <c r="S4909">
        <v>9</v>
      </c>
      <c r="T4909">
        <v>2443</v>
      </c>
      <c r="U4909">
        <v>0</v>
      </c>
      <c r="V4909">
        <v>9</v>
      </c>
      <c r="W4909">
        <v>0.95059928832125007</v>
      </c>
      <c r="X4909">
        <v>8770.1425213547172</v>
      </c>
      <c r="Y4909">
        <v>110.71064981204702</v>
      </c>
      <c r="Z4909">
        <v>281.55007048212963</v>
      </c>
      <c r="AA4909">
        <v>159.8337039578357</v>
      </c>
      <c r="AB4909">
        <v>4707.3858002979796</v>
      </c>
      <c r="AC4909">
        <v>0</v>
      </c>
      <c r="AD4909">
        <v>253.68894396255979</v>
      </c>
      <c r="AE4909">
        <v>14284.262289155589</v>
      </c>
    </row>
    <row r="4910" spans="1:31" x14ac:dyDescent="0.3">
      <c r="A4910">
        <v>2584825</v>
      </c>
      <c r="B4910">
        <v>1</v>
      </c>
      <c r="C4910" t="s">
        <v>81</v>
      </c>
      <c r="D4910" t="s">
        <v>112</v>
      </c>
      <c r="E4910" t="s">
        <v>141</v>
      </c>
      <c r="F4910" t="s">
        <v>10967</v>
      </c>
      <c r="G4910" t="s">
        <v>134</v>
      </c>
      <c r="H4910" t="s">
        <v>135</v>
      </c>
      <c r="I4910" t="s">
        <v>136</v>
      </c>
      <c r="J4910" t="s">
        <v>137</v>
      </c>
      <c r="K4910" t="s">
        <v>138</v>
      </c>
      <c r="L4910" t="s">
        <v>13960</v>
      </c>
      <c r="M4910" t="s">
        <v>13961</v>
      </c>
      <c r="N4910">
        <v>1.1988888879999999</v>
      </c>
      <c r="O4910">
        <v>0</v>
      </c>
      <c r="P4910">
        <v>0</v>
      </c>
      <c r="Q4910">
        <v>7</v>
      </c>
      <c r="R4910">
        <v>74</v>
      </c>
      <c r="S4910">
        <v>4</v>
      </c>
      <c r="T4910">
        <v>1</v>
      </c>
      <c r="U4910">
        <v>0</v>
      </c>
      <c r="V4910">
        <v>0</v>
      </c>
      <c r="W4910">
        <v>0</v>
      </c>
      <c r="X4910">
        <v>0</v>
      </c>
      <c r="Y4910">
        <v>68.877378517524448</v>
      </c>
      <c r="Z4910">
        <v>573.08767884760357</v>
      </c>
      <c r="AA4910">
        <v>18.692187674874848</v>
      </c>
      <c r="AB4910">
        <v>0</v>
      </c>
      <c r="AC4910">
        <v>0</v>
      </c>
      <c r="AD4910">
        <v>0</v>
      </c>
      <c r="AE4910">
        <v>660.65724504000286</v>
      </c>
    </row>
    <row r="4911" spans="1:31" x14ac:dyDescent="0.3">
      <c r="A4911">
        <v>2584115</v>
      </c>
      <c r="B4911">
        <v>1</v>
      </c>
      <c r="C4911" t="s">
        <v>80</v>
      </c>
      <c r="D4911" t="s">
        <v>83</v>
      </c>
      <c r="E4911" t="s">
        <v>184</v>
      </c>
      <c r="F4911" t="s">
        <v>13962</v>
      </c>
      <c r="G4911" t="s">
        <v>2568</v>
      </c>
      <c r="H4911" t="s">
        <v>135</v>
      </c>
      <c r="I4911" t="s">
        <v>136</v>
      </c>
      <c r="J4911" t="s">
        <v>137</v>
      </c>
      <c r="K4911" t="s">
        <v>138</v>
      </c>
      <c r="L4911" t="s">
        <v>13963</v>
      </c>
      <c r="M4911" t="s">
        <v>13964</v>
      </c>
      <c r="N4911">
        <v>2.9550000000000001</v>
      </c>
      <c r="O4911">
        <v>0</v>
      </c>
      <c r="P4911">
        <v>130</v>
      </c>
      <c r="Q4911">
        <v>0</v>
      </c>
      <c r="R4911">
        <v>0</v>
      </c>
      <c r="S4911">
        <v>7</v>
      </c>
      <c r="T4911">
        <v>29</v>
      </c>
      <c r="U4911">
        <v>6</v>
      </c>
      <c r="V4911">
        <v>2</v>
      </c>
      <c r="W4911">
        <v>0</v>
      </c>
      <c r="X4911">
        <v>74.604833318755965</v>
      </c>
      <c r="Y4911">
        <v>0</v>
      </c>
      <c r="Z4911">
        <v>0</v>
      </c>
      <c r="AA4911">
        <v>430.50786579779356</v>
      </c>
      <c r="AB4911">
        <v>474.69522095182447</v>
      </c>
      <c r="AC4911">
        <v>4675.6721742420141</v>
      </c>
      <c r="AD4911">
        <v>18.249947346750297</v>
      </c>
      <c r="AE4911">
        <v>5673.7300416571388</v>
      </c>
    </row>
    <row r="4912" spans="1:31" x14ac:dyDescent="0.3">
      <c r="A4912">
        <v>2584075</v>
      </c>
      <c r="B4912">
        <v>1</v>
      </c>
      <c r="C4912" t="s">
        <v>81</v>
      </c>
      <c r="D4912" t="s">
        <v>113</v>
      </c>
      <c r="E4912" t="s">
        <v>184</v>
      </c>
      <c r="F4912" t="s">
        <v>13965</v>
      </c>
      <c r="G4912" t="s">
        <v>1084</v>
      </c>
      <c r="H4912" t="s">
        <v>135</v>
      </c>
      <c r="I4912" t="s">
        <v>136</v>
      </c>
      <c r="J4912" t="s">
        <v>137</v>
      </c>
      <c r="K4912" t="s">
        <v>138</v>
      </c>
      <c r="L4912" t="s">
        <v>13966</v>
      </c>
      <c r="M4912" t="s">
        <v>13967</v>
      </c>
      <c r="N4912">
        <v>4.0430555549999996</v>
      </c>
      <c r="O4912">
        <v>0</v>
      </c>
      <c r="P4912">
        <v>19</v>
      </c>
      <c r="Q4912">
        <v>0</v>
      </c>
      <c r="R4912">
        <v>11</v>
      </c>
      <c r="S4912">
        <v>0</v>
      </c>
      <c r="T4912">
        <v>4</v>
      </c>
      <c r="U4912">
        <v>0</v>
      </c>
      <c r="V4912">
        <v>0</v>
      </c>
      <c r="W4912">
        <v>0</v>
      </c>
      <c r="X4912">
        <v>14.363520605787038</v>
      </c>
      <c r="Y4912">
        <v>0</v>
      </c>
      <c r="Z4912">
        <v>133.11125065828054</v>
      </c>
      <c r="AA4912">
        <v>0</v>
      </c>
      <c r="AB4912">
        <v>17.117579637710026</v>
      </c>
      <c r="AC4912">
        <v>0</v>
      </c>
      <c r="AD4912">
        <v>0</v>
      </c>
      <c r="AE4912">
        <v>164.59235090177762</v>
      </c>
    </row>
    <row r="4913" spans="1:31" x14ac:dyDescent="0.3">
      <c r="A4913">
        <v>2584370</v>
      </c>
      <c r="B4913">
        <v>1</v>
      </c>
      <c r="C4913" t="s">
        <v>80</v>
      </c>
      <c r="D4913" t="s">
        <v>108</v>
      </c>
      <c r="E4913" t="s">
        <v>155</v>
      </c>
      <c r="F4913" t="s">
        <v>13968</v>
      </c>
      <c r="G4913" t="s">
        <v>202</v>
      </c>
      <c r="H4913" t="s">
        <v>157</v>
      </c>
      <c r="I4913" t="s">
        <v>136</v>
      </c>
      <c r="J4913" t="s">
        <v>137</v>
      </c>
      <c r="K4913" t="s">
        <v>138</v>
      </c>
      <c r="L4913" t="s">
        <v>13969</v>
      </c>
      <c r="M4913" t="s">
        <v>13970</v>
      </c>
      <c r="N4913">
        <v>0.68111111099999999</v>
      </c>
      <c r="O4913">
        <v>0</v>
      </c>
      <c r="P4913">
        <v>35</v>
      </c>
      <c r="Q4913">
        <v>0</v>
      </c>
      <c r="R4913">
        <v>17</v>
      </c>
      <c r="S4913">
        <v>0</v>
      </c>
      <c r="T4913">
        <v>15</v>
      </c>
      <c r="U4913">
        <v>0</v>
      </c>
      <c r="V4913">
        <v>0</v>
      </c>
      <c r="W4913">
        <v>0</v>
      </c>
      <c r="X4913">
        <v>4.5597954723027199</v>
      </c>
      <c r="Y4913">
        <v>0</v>
      </c>
      <c r="Z4913">
        <v>46.752771085583525</v>
      </c>
      <c r="AA4913">
        <v>0</v>
      </c>
      <c r="AB4913">
        <v>11.773198781856721</v>
      </c>
      <c r="AC4913">
        <v>0</v>
      </c>
      <c r="AD4913">
        <v>0</v>
      </c>
      <c r="AE4913">
        <v>63.085765339742963</v>
      </c>
    </row>
    <row r="4914" spans="1:31" x14ac:dyDescent="0.3">
      <c r="A4914">
        <v>2584178</v>
      </c>
      <c r="B4914">
        <v>1</v>
      </c>
      <c r="C4914" t="s">
        <v>81</v>
      </c>
      <c r="D4914" t="s">
        <v>122</v>
      </c>
      <c r="E4914" t="s">
        <v>155</v>
      </c>
      <c r="F4914" t="s">
        <v>13971</v>
      </c>
      <c r="G4914" t="s">
        <v>301</v>
      </c>
      <c r="H4914" t="s">
        <v>157</v>
      </c>
      <c r="I4914" t="s">
        <v>136</v>
      </c>
      <c r="J4914" t="s">
        <v>137</v>
      </c>
      <c r="K4914" t="s">
        <v>144</v>
      </c>
      <c r="L4914" t="s">
        <v>13972</v>
      </c>
      <c r="M4914" t="s">
        <v>13973</v>
      </c>
      <c r="N4914">
        <v>0.9325</v>
      </c>
      <c r="O4914">
        <v>0</v>
      </c>
      <c r="P4914">
        <v>253</v>
      </c>
      <c r="Q4914">
        <v>0</v>
      </c>
      <c r="R4914">
        <v>0</v>
      </c>
      <c r="S4914">
        <v>0</v>
      </c>
      <c r="T4914">
        <v>19</v>
      </c>
      <c r="U4914">
        <v>0</v>
      </c>
      <c r="V4914">
        <v>0</v>
      </c>
      <c r="W4914">
        <v>0</v>
      </c>
      <c r="X4914">
        <v>42.323279646434692</v>
      </c>
      <c r="Y4914">
        <v>0</v>
      </c>
      <c r="Z4914">
        <v>0</v>
      </c>
      <c r="AA4914">
        <v>0</v>
      </c>
      <c r="AB4914">
        <v>11.191903967266974</v>
      </c>
      <c r="AC4914">
        <v>0</v>
      </c>
      <c r="AD4914">
        <v>0</v>
      </c>
      <c r="AE4914">
        <v>53.515183613701666</v>
      </c>
    </row>
    <row r="4915" spans="1:31" x14ac:dyDescent="0.3">
      <c r="A4915">
        <v>2584722</v>
      </c>
      <c r="B4915">
        <v>1</v>
      </c>
      <c r="C4915" t="s">
        <v>80</v>
      </c>
      <c r="D4915" t="s">
        <v>99</v>
      </c>
      <c r="E4915" t="s">
        <v>171</v>
      </c>
      <c r="F4915" t="s">
        <v>13974</v>
      </c>
      <c r="G4915" t="s">
        <v>202</v>
      </c>
      <c r="H4915" t="s">
        <v>157</v>
      </c>
      <c r="I4915" t="s">
        <v>136</v>
      </c>
      <c r="J4915" t="s">
        <v>137</v>
      </c>
      <c r="K4915" t="s">
        <v>138</v>
      </c>
      <c r="L4915" t="s">
        <v>13975</v>
      </c>
      <c r="M4915" t="s">
        <v>13976</v>
      </c>
      <c r="N4915">
        <v>0.96527777699999995</v>
      </c>
      <c r="O4915">
        <v>0</v>
      </c>
      <c r="P4915">
        <v>12</v>
      </c>
      <c r="Q4915">
        <v>0</v>
      </c>
      <c r="R4915">
        <v>0</v>
      </c>
      <c r="S4915">
        <v>0</v>
      </c>
      <c r="T4915">
        <v>1</v>
      </c>
      <c r="U4915">
        <v>0</v>
      </c>
      <c r="V4915">
        <v>0</v>
      </c>
      <c r="W4915">
        <v>0</v>
      </c>
      <c r="X4915">
        <v>1.0547140180056072</v>
      </c>
      <c r="Y4915">
        <v>0</v>
      </c>
      <c r="Z4915">
        <v>0</v>
      </c>
      <c r="AA4915">
        <v>0</v>
      </c>
      <c r="AB4915">
        <v>0.171035981411025</v>
      </c>
      <c r="AC4915">
        <v>0</v>
      </c>
      <c r="AD4915">
        <v>0</v>
      </c>
      <c r="AE4915">
        <v>1.2257499994166321</v>
      </c>
    </row>
    <row r="4916" spans="1:31" x14ac:dyDescent="0.3">
      <c r="A4916">
        <v>2584699</v>
      </c>
      <c r="B4916">
        <v>1</v>
      </c>
      <c r="C4916" t="s">
        <v>80</v>
      </c>
      <c r="D4916" t="s">
        <v>93</v>
      </c>
      <c r="E4916" t="s">
        <v>141</v>
      </c>
      <c r="F4916" t="s">
        <v>13977</v>
      </c>
      <c r="G4916" t="s">
        <v>134</v>
      </c>
      <c r="H4916" t="s">
        <v>135</v>
      </c>
      <c r="I4916" t="s">
        <v>136</v>
      </c>
      <c r="J4916" t="s">
        <v>137</v>
      </c>
      <c r="K4916" t="s">
        <v>138</v>
      </c>
      <c r="L4916" t="s">
        <v>13978</v>
      </c>
      <c r="M4916" t="s">
        <v>13979</v>
      </c>
      <c r="N4916">
        <v>1.925277777</v>
      </c>
      <c r="O4916">
        <v>1</v>
      </c>
      <c r="P4916">
        <v>342</v>
      </c>
      <c r="Q4916">
        <v>42</v>
      </c>
      <c r="R4916">
        <v>188</v>
      </c>
      <c r="S4916">
        <v>7</v>
      </c>
      <c r="T4916">
        <v>102</v>
      </c>
      <c r="U4916">
        <v>0</v>
      </c>
      <c r="V4916">
        <v>0</v>
      </c>
      <c r="W4916">
        <v>2.0676225970676949</v>
      </c>
      <c r="X4916">
        <v>117.87949247755165</v>
      </c>
      <c r="Y4916">
        <v>689.86633057388349</v>
      </c>
      <c r="Z4916">
        <v>435.21182843092186</v>
      </c>
      <c r="AA4916">
        <v>127.06171789025331</v>
      </c>
      <c r="AB4916">
        <v>157.94433743013514</v>
      </c>
      <c r="AC4916">
        <v>0</v>
      </c>
      <c r="AD4916">
        <v>0</v>
      </c>
      <c r="AE4916">
        <v>1530.0313293998131</v>
      </c>
    </row>
    <row r="4917" spans="1:31" x14ac:dyDescent="0.3">
      <c r="A4917">
        <v>2584536</v>
      </c>
      <c r="B4917">
        <v>1</v>
      </c>
      <c r="C4917" t="s">
        <v>80</v>
      </c>
      <c r="D4917" t="s">
        <v>84</v>
      </c>
      <c r="E4917" t="s">
        <v>147</v>
      </c>
      <c r="F4917" t="s">
        <v>13980</v>
      </c>
      <c r="G4917" t="s">
        <v>134</v>
      </c>
      <c r="H4917" t="s">
        <v>135</v>
      </c>
      <c r="I4917" t="s">
        <v>136</v>
      </c>
      <c r="J4917" t="s">
        <v>137</v>
      </c>
      <c r="K4917" t="s">
        <v>138</v>
      </c>
      <c r="L4917" t="s">
        <v>13981</v>
      </c>
      <c r="M4917" t="s">
        <v>13982</v>
      </c>
      <c r="N4917">
        <v>5.017222222</v>
      </c>
      <c r="O4917">
        <v>0</v>
      </c>
      <c r="P4917">
        <v>1</v>
      </c>
      <c r="Q4917">
        <v>0</v>
      </c>
      <c r="R4917">
        <v>0</v>
      </c>
      <c r="S4917">
        <v>1</v>
      </c>
      <c r="T4917">
        <v>59</v>
      </c>
      <c r="U4917">
        <v>2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139.315468726463</v>
      </c>
      <c r="AB4917">
        <v>606.06919303582958</v>
      </c>
      <c r="AC4917">
        <v>1371.3303836214557</v>
      </c>
      <c r="AD4917">
        <v>0</v>
      </c>
      <c r="AE4917">
        <v>2116.7150453837485</v>
      </c>
    </row>
    <row r="4918" spans="1:31" x14ac:dyDescent="0.3">
      <c r="A4918">
        <v>2584038</v>
      </c>
      <c r="B4918">
        <v>1</v>
      </c>
      <c r="C4918" t="s">
        <v>80</v>
      </c>
      <c r="D4918" t="s">
        <v>93</v>
      </c>
      <c r="E4918" t="s">
        <v>141</v>
      </c>
      <c r="F4918" t="s">
        <v>13983</v>
      </c>
      <c r="G4918" t="s">
        <v>134</v>
      </c>
      <c r="H4918" t="s">
        <v>135</v>
      </c>
      <c r="I4918" t="s">
        <v>136</v>
      </c>
      <c r="J4918" t="s">
        <v>137</v>
      </c>
      <c r="K4918" t="s">
        <v>138</v>
      </c>
      <c r="L4918" t="s">
        <v>13984</v>
      </c>
      <c r="M4918" t="s">
        <v>13985</v>
      </c>
      <c r="N4918">
        <v>0.25083333299999999</v>
      </c>
      <c r="O4918">
        <v>0</v>
      </c>
      <c r="P4918">
        <v>14682</v>
      </c>
      <c r="Q4918">
        <v>14</v>
      </c>
      <c r="R4918">
        <v>2024</v>
      </c>
      <c r="S4918">
        <v>66</v>
      </c>
      <c r="T4918">
        <v>3466</v>
      </c>
      <c r="U4918">
        <v>15</v>
      </c>
      <c r="V4918">
        <v>7</v>
      </c>
      <c r="W4918">
        <v>0</v>
      </c>
      <c r="X4918">
        <v>460.07330969672768</v>
      </c>
      <c r="Y4918">
        <v>7.1977906513821015</v>
      </c>
      <c r="Z4918">
        <v>439.48241271359058</v>
      </c>
      <c r="AA4918">
        <v>131.58766712551466</v>
      </c>
      <c r="AB4918">
        <v>383.71379155370067</v>
      </c>
      <c r="AC4918">
        <v>144.7673409465263</v>
      </c>
      <c r="AD4918">
        <v>33.774967620078094</v>
      </c>
      <c r="AE4918">
        <v>1600.5972803075201</v>
      </c>
    </row>
    <row r="4919" spans="1:31" x14ac:dyDescent="0.3">
      <c r="A4919">
        <v>2584679</v>
      </c>
      <c r="B4919">
        <v>1</v>
      </c>
      <c r="C4919" t="s">
        <v>81</v>
      </c>
      <c r="D4919" t="s">
        <v>125</v>
      </c>
      <c r="E4919" t="s">
        <v>166</v>
      </c>
      <c r="F4919" t="s">
        <v>8277</v>
      </c>
      <c r="G4919" t="s">
        <v>181</v>
      </c>
      <c r="H4919" t="s">
        <v>157</v>
      </c>
      <c r="I4919" t="s">
        <v>136</v>
      </c>
      <c r="J4919" t="s">
        <v>137</v>
      </c>
      <c r="K4919" t="s">
        <v>138</v>
      </c>
      <c r="L4919" t="s">
        <v>13986</v>
      </c>
      <c r="M4919" t="s">
        <v>13987</v>
      </c>
      <c r="N4919">
        <v>4.9136111109999998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2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1.3255289249669369</v>
      </c>
      <c r="AC4919">
        <v>0</v>
      </c>
      <c r="AD4919">
        <v>0</v>
      </c>
      <c r="AE4919">
        <v>1.3255289249669369</v>
      </c>
    </row>
    <row r="4920" spans="1:31" x14ac:dyDescent="0.3">
      <c r="A4920">
        <v>2584052</v>
      </c>
      <c r="B4920">
        <v>1</v>
      </c>
      <c r="C4920" t="s">
        <v>81</v>
      </c>
      <c r="D4920" t="s">
        <v>127</v>
      </c>
      <c r="E4920" t="s">
        <v>184</v>
      </c>
      <c r="F4920" t="s">
        <v>13988</v>
      </c>
      <c r="G4920" t="s">
        <v>149</v>
      </c>
      <c r="H4920" t="s">
        <v>135</v>
      </c>
      <c r="I4920" t="s">
        <v>136</v>
      </c>
      <c r="J4920" t="s">
        <v>137</v>
      </c>
      <c r="K4920" t="s">
        <v>138</v>
      </c>
      <c r="L4920" t="s">
        <v>13989</v>
      </c>
      <c r="M4920" t="s">
        <v>13990</v>
      </c>
      <c r="N4920">
        <v>4.7619444440000001</v>
      </c>
      <c r="O4920">
        <v>0</v>
      </c>
      <c r="P4920">
        <v>73</v>
      </c>
      <c r="Q4920">
        <v>1</v>
      </c>
      <c r="R4920">
        <v>18</v>
      </c>
      <c r="S4920">
        <v>0</v>
      </c>
      <c r="T4920">
        <v>19</v>
      </c>
      <c r="U4920">
        <v>0</v>
      </c>
      <c r="V4920">
        <v>0</v>
      </c>
      <c r="W4920">
        <v>0</v>
      </c>
      <c r="X4920">
        <v>62.040655971586069</v>
      </c>
      <c r="Y4920">
        <v>48.16169874724649</v>
      </c>
      <c r="Z4920">
        <v>64.805790068284949</v>
      </c>
      <c r="AA4920">
        <v>0</v>
      </c>
      <c r="AB4920">
        <v>46.262586681871255</v>
      </c>
      <c r="AC4920">
        <v>0</v>
      </c>
      <c r="AD4920">
        <v>0</v>
      </c>
      <c r="AE4920">
        <v>221.27073146898877</v>
      </c>
    </row>
    <row r="4921" spans="1:31" x14ac:dyDescent="0.3">
      <c r="A4921">
        <v>2584407</v>
      </c>
      <c r="B4921">
        <v>1</v>
      </c>
      <c r="C4921" t="s">
        <v>80</v>
      </c>
      <c r="D4921" t="s">
        <v>83</v>
      </c>
      <c r="E4921" t="s">
        <v>171</v>
      </c>
      <c r="F4921" t="s">
        <v>13991</v>
      </c>
      <c r="G4921" t="s">
        <v>194</v>
      </c>
      <c r="H4921" t="s">
        <v>157</v>
      </c>
      <c r="I4921" t="s">
        <v>136</v>
      </c>
      <c r="J4921" t="s">
        <v>137</v>
      </c>
      <c r="K4921" t="s">
        <v>144</v>
      </c>
      <c r="L4921" t="s">
        <v>13932</v>
      </c>
      <c r="M4921" t="s">
        <v>13992</v>
      </c>
      <c r="N4921">
        <v>0.56666666600000004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11</v>
      </c>
      <c r="U4921">
        <v>0</v>
      </c>
      <c r="V4921">
        <v>3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25.721192505914665</v>
      </c>
      <c r="AC4921">
        <v>0</v>
      </c>
      <c r="AD4921">
        <v>20.389948948437599</v>
      </c>
      <c r="AE4921">
        <v>46.111141454352264</v>
      </c>
    </row>
    <row r="4922" spans="1:31" x14ac:dyDescent="0.3">
      <c r="A4922">
        <v>2584848</v>
      </c>
      <c r="B4922">
        <v>1</v>
      </c>
      <c r="C4922" t="s">
        <v>81</v>
      </c>
      <c r="D4922" t="s">
        <v>119</v>
      </c>
      <c r="E4922" t="s">
        <v>184</v>
      </c>
      <c r="F4922" t="s">
        <v>13993</v>
      </c>
      <c r="G4922" t="s">
        <v>149</v>
      </c>
      <c r="H4922" t="s">
        <v>135</v>
      </c>
      <c r="I4922" t="s">
        <v>136</v>
      </c>
      <c r="J4922" t="s">
        <v>137</v>
      </c>
      <c r="K4922" t="s">
        <v>138</v>
      </c>
      <c r="L4922" t="s">
        <v>13994</v>
      </c>
      <c r="M4922" t="s">
        <v>13995</v>
      </c>
      <c r="N4922">
        <v>1.1463888879999999</v>
      </c>
      <c r="O4922">
        <v>0</v>
      </c>
      <c r="P4922">
        <v>26</v>
      </c>
      <c r="Q4922">
        <v>16</v>
      </c>
      <c r="R4922">
        <v>28</v>
      </c>
      <c r="S4922">
        <v>0</v>
      </c>
      <c r="T4922">
        <v>4</v>
      </c>
      <c r="U4922">
        <v>0</v>
      </c>
      <c r="V4922">
        <v>0</v>
      </c>
      <c r="W4922">
        <v>0</v>
      </c>
      <c r="X4922">
        <v>12.985270337894406</v>
      </c>
      <c r="Y4922">
        <v>57.823416120633269</v>
      </c>
      <c r="Z4922">
        <v>183.95992072073852</v>
      </c>
      <c r="AA4922">
        <v>0</v>
      </c>
      <c r="AB4922">
        <v>0.31176043183449914</v>
      </c>
      <c r="AC4922">
        <v>0</v>
      </c>
      <c r="AD4922">
        <v>0</v>
      </c>
      <c r="AE4922">
        <v>255.08036761110071</v>
      </c>
    </row>
    <row r="4923" spans="1:31" x14ac:dyDescent="0.3">
      <c r="A4923">
        <v>2584599</v>
      </c>
      <c r="B4923">
        <v>1</v>
      </c>
      <c r="C4923" t="s">
        <v>81</v>
      </c>
      <c r="D4923" t="s">
        <v>112</v>
      </c>
      <c r="E4923" t="s">
        <v>147</v>
      </c>
      <c r="F4923" t="s">
        <v>13996</v>
      </c>
      <c r="G4923" t="s">
        <v>134</v>
      </c>
      <c r="H4923" t="s">
        <v>135</v>
      </c>
      <c r="I4923" t="s">
        <v>136</v>
      </c>
      <c r="J4923" t="s">
        <v>137</v>
      </c>
      <c r="K4923" t="s">
        <v>138</v>
      </c>
      <c r="L4923" t="s">
        <v>13997</v>
      </c>
      <c r="M4923" t="s">
        <v>13998</v>
      </c>
      <c r="N4923">
        <v>2.0313888879999999</v>
      </c>
      <c r="O4923">
        <v>4</v>
      </c>
      <c r="P4923">
        <v>1646</v>
      </c>
      <c r="Q4923">
        <v>217</v>
      </c>
      <c r="R4923">
        <v>86</v>
      </c>
      <c r="S4923">
        <v>21</v>
      </c>
      <c r="T4923">
        <v>165</v>
      </c>
      <c r="U4923">
        <v>2</v>
      </c>
      <c r="V4923">
        <v>1</v>
      </c>
      <c r="W4923">
        <v>1.67712810256</v>
      </c>
      <c r="X4923">
        <v>452.92831823143189</v>
      </c>
      <c r="Y4923">
        <v>188.37590096265092</v>
      </c>
      <c r="Z4923">
        <v>91.985954084678028</v>
      </c>
      <c r="AA4923">
        <v>207.25628445338043</v>
      </c>
      <c r="AB4923">
        <v>132.65203581313295</v>
      </c>
      <c r="AC4923">
        <v>237.85270951296343</v>
      </c>
      <c r="AD4923">
        <v>2.7620789794013536</v>
      </c>
      <c r="AE4923">
        <v>1315.4904101401989</v>
      </c>
    </row>
    <row r="4924" spans="1:31" x14ac:dyDescent="0.3">
      <c r="A4924">
        <v>2584785</v>
      </c>
      <c r="B4924">
        <v>1</v>
      </c>
      <c r="C4924" t="s">
        <v>80</v>
      </c>
      <c r="D4924" t="s">
        <v>107</v>
      </c>
      <c r="E4924" t="s">
        <v>166</v>
      </c>
      <c r="F4924" t="s">
        <v>10085</v>
      </c>
      <c r="G4924" t="s">
        <v>1174</v>
      </c>
      <c r="H4924" t="s">
        <v>157</v>
      </c>
      <c r="I4924" t="s">
        <v>136</v>
      </c>
      <c r="J4924" t="s">
        <v>137</v>
      </c>
      <c r="K4924" t="s">
        <v>138</v>
      </c>
      <c r="L4924" t="s">
        <v>13999</v>
      </c>
      <c r="M4924" t="s">
        <v>14000</v>
      </c>
      <c r="N4924">
        <v>0.77138888800000005</v>
      </c>
      <c r="O4924">
        <v>0</v>
      </c>
      <c r="P4924">
        <v>1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1.1389823638200001E-3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1.1389823638200001E-3</v>
      </c>
    </row>
    <row r="4925" spans="1:31" x14ac:dyDescent="0.3">
      <c r="A4925">
        <v>2584473</v>
      </c>
      <c r="B4925">
        <v>1</v>
      </c>
      <c r="C4925" t="s">
        <v>81</v>
      </c>
      <c r="D4925" t="s">
        <v>112</v>
      </c>
      <c r="E4925" t="s">
        <v>141</v>
      </c>
      <c r="F4925" t="s">
        <v>14001</v>
      </c>
      <c r="G4925" t="s">
        <v>301</v>
      </c>
      <c r="H4925" t="s">
        <v>135</v>
      </c>
      <c r="I4925" t="s">
        <v>136</v>
      </c>
      <c r="J4925" t="s">
        <v>137</v>
      </c>
      <c r="K4925" t="s">
        <v>144</v>
      </c>
      <c r="L4925" t="s">
        <v>14002</v>
      </c>
      <c r="M4925" t="s">
        <v>14003</v>
      </c>
      <c r="N4925">
        <v>2.4052777769999998</v>
      </c>
      <c r="O4925">
        <v>3</v>
      </c>
      <c r="P4925">
        <v>0</v>
      </c>
      <c r="Q4925">
        <v>29</v>
      </c>
      <c r="R4925">
        <v>12</v>
      </c>
      <c r="S4925">
        <v>6</v>
      </c>
      <c r="T4925">
        <v>1</v>
      </c>
      <c r="U4925">
        <v>2</v>
      </c>
      <c r="V4925">
        <v>0</v>
      </c>
      <c r="W4925">
        <v>14.713965690318332</v>
      </c>
      <c r="X4925">
        <v>0</v>
      </c>
      <c r="Y4925">
        <v>684.42747613138715</v>
      </c>
      <c r="Z4925">
        <v>211.53132835029163</v>
      </c>
      <c r="AA4925">
        <v>23.071696795903872</v>
      </c>
      <c r="AB4925">
        <v>0</v>
      </c>
      <c r="AC4925">
        <v>68.565286266778998</v>
      </c>
      <c r="AD4925">
        <v>0</v>
      </c>
      <c r="AE4925">
        <v>1002.3097532346801</v>
      </c>
    </row>
    <row r="4926" spans="1:31" x14ac:dyDescent="0.3">
      <c r="A4926">
        <v>2584805</v>
      </c>
      <c r="B4926">
        <v>1</v>
      </c>
      <c r="C4926" t="s">
        <v>81</v>
      </c>
      <c r="D4926" t="s">
        <v>127</v>
      </c>
      <c r="E4926" t="s">
        <v>184</v>
      </c>
      <c r="F4926" t="s">
        <v>14004</v>
      </c>
      <c r="G4926" t="s">
        <v>134</v>
      </c>
      <c r="H4926" t="s">
        <v>135</v>
      </c>
      <c r="I4926" t="s">
        <v>136</v>
      </c>
      <c r="J4926" t="s">
        <v>137</v>
      </c>
      <c r="K4926" t="s">
        <v>138</v>
      </c>
      <c r="L4926" t="s">
        <v>14005</v>
      </c>
      <c r="M4926" t="s">
        <v>14006</v>
      </c>
      <c r="N4926">
        <v>3.4116666659999999</v>
      </c>
      <c r="O4926">
        <v>6</v>
      </c>
      <c r="P4926">
        <v>0</v>
      </c>
      <c r="Q4926">
        <v>157</v>
      </c>
      <c r="R4926">
        <v>6</v>
      </c>
      <c r="S4926">
        <v>10</v>
      </c>
      <c r="T4926">
        <v>0</v>
      </c>
      <c r="U4926">
        <v>0</v>
      </c>
      <c r="V4926">
        <v>0</v>
      </c>
      <c r="W4926">
        <v>12.586804792203266</v>
      </c>
      <c r="X4926">
        <v>0</v>
      </c>
      <c r="Y4926">
        <v>628.69129375247655</v>
      </c>
      <c r="Z4926">
        <v>32.344464763535619</v>
      </c>
      <c r="AA4926">
        <v>143.31465696341223</v>
      </c>
      <c r="AB4926">
        <v>0</v>
      </c>
      <c r="AC4926">
        <v>0</v>
      </c>
      <c r="AD4926">
        <v>0</v>
      </c>
      <c r="AE4926">
        <v>816.93722027162767</v>
      </c>
    </row>
    <row r="4927" spans="1:31" x14ac:dyDescent="0.3">
      <c r="A4927">
        <v>2584095</v>
      </c>
      <c r="B4927">
        <v>1</v>
      </c>
      <c r="C4927" t="s">
        <v>80</v>
      </c>
      <c r="D4927" t="s">
        <v>83</v>
      </c>
      <c r="E4927" t="s">
        <v>147</v>
      </c>
      <c r="F4927" t="s">
        <v>4994</v>
      </c>
      <c r="G4927" t="s">
        <v>134</v>
      </c>
      <c r="H4927" t="s">
        <v>135</v>
      </c>
      <c r="I4927" t="s">
        <v>136</v>
      </c>
      <c r="J4927" t="s">
        <v>137</v>
      </c>
      <c r="K4927" t="s">
        <v>138</v>
      </c>
      <c r="L4927" t="s">
        <v>14007</v>
      </c>
      <c r="M4927" t="s">
        <v>14008</v>
      </c>
      <c r="N4927">
        <v>0.28166666600000001</v>
      </c>
      <c r="O4927">
        <v>0</v>
      </c>
      <c r="P4927">
        <v>0</v>
      </c>
      <c r="Q4927">
        <v>0</v>
      </c>
      <c r="R4927">
        <v>0</v>
      </c>
      <c r="S4927">
        <v>4</v>
      </c>
      <c r="T4927">
        <v>0</v>
      </c>
      <c r="U4927">
        <v>5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8.220446069670988</v>
      </c>
      <c r="AB4927">
        <v>0</v>
      </c>
      <c r="AC4927">
        <v>92.617320727386002</v>
      </c>
      <c r="AD4927">
        <v>0</v>
      </c>
      <c r="AE4927">
        <v>100.83776679705699</v>
      </c>
    </row>
    <row r="4928" spans="1:31" x14ac:dyDescent="0.3">
      <c r="A4928">
        <v>2584759</v>
      </c>
      <c r="B4928">
        <v>1</v>
      </c>
      <c r="C4928" t="s">
        <v>80</v>
      </c>
      <c r="D4928" t="s">
        <v>99</v>
      </c>
      <c r="E4928" t="s">
        <v>171</v>
      </c>
      <c r="F4928" t="s">
        <v>14009</v>
      </c>
      <c r="G4928" t="s">
        <v>202</v>
      </c>
      <c r="H4928" t="s">
        <v>157</v>
      </c>
      <c r="I4928" t="s">
        <v>136</v>
      </c>
      <c r="J4928" t="s">
        <v>137</v>
      </c>
      <c r="K4928" t="s">
        <v>138</v>
      </c>
      <c r="L4928" t="s">
        <v>14010</v>
      </c>
      <c r="M4928" t="s">
        <v>14011</v>
      </c>
      <c r="N4928">
        <v>0.52472222199999996</v>
      </c>
      <c r="O4928">
        <v>0</v>
      </c>
      <c r="P4928">
        <v>9</v>
      </c>
      <c r="Q4928">
        <v>0</v>
      </c>
      <c r="R4928">
        <v>0</v>
      </c>
      <c r="S4928">
        <v>0</v>
      </c>
      <c r="T4928">
        <v>3</v>
      </c>
      <c r="U4928">
        <v>0</v>
      </c>
      <c r="V4928">
        <v>0</v>
      </c>
      <c r="W4928">
        <v>0</v>
      </c>
      <c r="X4928">
        <v>2.1041125895559669</v>
      </c>
      <c r="Y4928">
        <v>0</v>
      </c>
      <c r="Z4928">
        <v>0</v>
      </c>
      <c r="AA4928">
        <v>0</v>
      </c>
      <c r="AB4928">
        <v>2.4820034722928068</v>
      </c>
      <c r="AC4928">
        <v>0</v>
      </c>
      <c r="AD4928">
        <v>0</v>
      </c>
      <c r="AE4928">
        <v>4.5861160618487737</v>
      </c>
    </row>
    <row r="4929" spans="1:31" x14ac:dyDescent="0.3">
      <c r="A4929">
        <v>2584072</v>
      </c>
      <c r="B4929">
        <v>1</v>
      </c>
      <c r="C4929" t="s">
        <v>80</v>
      </c>
      <c r="D4929" t="s">
        <v>83</v>
      </c>
      <c r="E4929" t="s">
        <v>184</v>
      </c>
      <c r="F4929" t="s">
        <v>14012</v>
      </c>
      <c r="G4929" t="s">
        <v>149</v>
      </c>
      <c r="H4929" t="s">
        <v>135</v>
      </c>
      <c r="I4929" t="s">
        <v>136</v>
      </c>
      <c r="J4929" t="s">
        <v>137</v>
      </c>
      <c r="K4929" t="s">
        <v>138</v>
      </c>
      <c r="L4929" t="s">
        <v>14013</v>
      </c>
      <c r="M4929" t="s">
        <v>14014</v>
      </c>
      <c r="N4929">
        <v>3.7002777770000002</v>
      </c>
      <c r="O4929">
        <v>0</v>
      </c>
      <c r="P4929">
        <v>8</v>
      </c>
      <c r="Q4929">
        <v>0</v>
      </c>
      <c r="R4929">
        <v>21</v>
      </c>
      <c r="S4929">
        <v>0</v>
      </c>
      <c r="T4929">
        <v>10</v>
      </c>
      <c r="U4929">
        <v>0</v>
      </c>
      <c r="V4929">
        <v>0</v>
      </c>
      <c r="W4929">
        <v>0</v>
      </c>
      <c r="X4929">
        <v>5.2012172683124422</v>
      </c>
      <c r="Y4929">
        <v>0</v>
      </c>
      <c r="Z4929">
        <v>35.554548831439256</v>
      </c>
      <c r="AA4929">
        <v>0</v>
      </c>
      <c r="AB4929">
        <v>38.744790643606393</v>
      </c>
      <c r="AC4929">
        <v>0</v>
      </c>
      <c r="AD4929">
        <v>0</v>
      </c>
      <c r="AE4929">
        <v>79.500556743358089</v>
      </c>
    </row>
    <row r="4930" spans="1:31" x14ac:dyDescent="0.3">
      <c r="A4930">
        <v>2584281</v>
      </c>
      <c r="B4930">
        <v>1</v>
      </c>
      <c r="C4930" t="s">
        <v>80</v>
      </c>
      <c r="D4930" t="s">
        <v>97</v>
      </c>
      <c r="E4930" t="s">
        <v>166</v>
      </c>
      <c r="F4930" t="s">
        <v>14015</v>
      </c>
      <c r="G4930" t="s">
        <v>168</v>
      </c>
      <c r="H4930" t="s">
        <v>157</v>
      </c>
      <c r="I4930" t="s">
        <v>136</v>
      </c>
      <c r="J4930" t="s">
        <v>137</v>
      </c>
      <c r="K4930" t="s">
        <v>138</v>
      </c>
      <c r="L4930" t="s">
        <v>14016</v>
      </c>
      <c r="M4930" t="s">
        <v>14017</v>
      </c>
      <c r="N4930">
        <v>1.3463888879999999</v>
      </c>
      <c r="O4930">
        <v>0</v>
      </c>
      <c r="P4930">
        <v>1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0.56032142974797505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0.56032142974797505</v>
      </c>
    </row>
    <row r="4931" spans="1:31" x14ac:dyDescent="0.3">
      <c r="A4931">
        <v>2584636</v>
      </c>
      <c r="B4931">
        <v>1</v>
      </c>
      <c r="C4931" t="s">
        <v>80</v>
      </c>
      <c r="D4931" t="s">
        <v>111</v>
      </c>
      <c r="E4931" t="s">
        <v>155</v>
      </c>
      <c r="F4931" t="s">
        <v>13808</v>
      </c>
      <c r="G4931" t="s">
        <v>202</v>
      </c>
      <c r="H4931" t="s">
        <v>157</v>
      </c>
      <c r="I4931" t="s">
        <v>136</v>
      </c>
      <c r="J4931" t="s">
        <v>137</v>
      </c>
      <c r="K4931" t="s">
        <v>138</v>
      </c>
      <c r="L4931" t="s">
        <v>14018</v>
      </c>
      <c r="M4931" t="s">
        <v>14019</v>
      </c>
      <c r="N4931">
        <v>1.9924999999999999</v>
      </c>
      <c r="O4931">
        <v>0</v>
      </c>
      <c r="P4931">
        <v>993</v>
      </c>
      <c r="Q4931">
        <v>0</v>
      </c>
      <c r="R4931">
        <v>0</v>
      </c>
      <c r="S4931">
        <v>0</v>
      </c>
      <c r="T4931">
        <v>85</v>
      </c>
      <c r="U4931">
        <v>0</v>
      </c>
      <c r="V4931">
        <v>0</v>
      </c>
      <c r="W4931">
        <v>0</v>
      </c>
      <c r="X4931">
        <v>501.80341234870201</v>
      </c>
      <c r="Y4931">
        <v>0</v>
      </c>
      <c r="Z4931">
        <v>0</v>
      </c>
      <c r="AA4931">
        <v>0</v>
      </c>
      <c r="AB4931">
        <v>145.23765456816744</v>
      </c>
      <c r="AC4931">
        <v>0</v>
      </c>
      <c r="AD4931">
        <v>0</v>
      </c>
      <c r="AE4931">
        <v>647.04106691686945</v>
      </c>
    </row>
    <row r="4932" spans="1:31" x14ac:dyDescent="0.3">
      <c r="A4932">
        <v>2584682</v>
      </c>
      <c r="B4932">
        <v>1</v>
      </c>
      <c r="C4932" t="s">
        <v>80</v>
      </c>
      <c r="D4932" t="s">
        <v>84</v>
      </c>
      <c r="E4932" t="s">
        <v>184</v>
      </c>
      <c r="F4932" t="s">
        <v>14020</v>
      </c>
      <c r="G4932" t="s">
        <v>2568</v>
      </c>
      <c r="H4932" t="s">
        <v>135</v>
      </c>
      <c r="I4932" t="s">
        <v>136</v>
      </c>
      <c r="J4932" t="s">
        <v>137</v>
      </c>
      <c r="K4932" t="s">
        <v>138</v>
      </c>
      <c r="L4932" t="s">
        <v>14021</v>
      </c>
      <c r="M4932" t="s">
        <v>14022</v>
      </c>
      <c r="N4932">
        <v>2.6769444440000001</v>
      </c>
      <c r="O4932">
        <v>0</v>
      </c>
      <c r="P4932">
        <v>13</v>
      </c>
      <c r="Q4932">
        <v>0</v>
      </c>
      <c r="R4932">
        <v>0</v>
      </c>
      <c r="S4932">
        <v>0</v>
      </c>
      <c r="T4932">
        <v>1</v>
      </c>
      <c r="U4932">
        <v>0</v>
      </c>
      <c r="V4932">
        <v>0</v>
      </c>
      <c r="W4932">
        <v>0</v>
      </c>
      <c r="X4932">
        <v>8.376927136955814</v>
      </c>
      <c r="Y4932">
        <v>0</v>
      </c>
      <c r="Z4932">
        <v>0</v>
      </c>
      <c r="AA4932">
        <v>0</v>
      </c>
      <c r="AB4932">
        <v>40.884298283430795</v>
      </c>
      <c r="AC4932">
        <v>0</v>
      </c>
      <c r="AD4932">
        <v>0</v>
      </c>
      <c r="AE4932">
        <v>49.261225420386609</v>
      </c>
    </row>
    <row r="4933" spans="1:31" x14ac:dyDescent="0.3">
      <c r="A4933">
        <v>2584264</v>
      </c>
      <c r="B4933">
        <v>1</v>
      </c>
      <c r="C4933" t="s">
        <v>81</v>
      </c>
      <c r="D4933" t="s">
        <v>121</v>
      </c>
      <c r="E4933" t="s">
        <v>147</v>
      </c>
      <c r="F4933" t="s">
        <v>2265</v>
      </c>
      <c r="G4933" t="s">
        <v>194</v>
      </c>
      <c r="H4933" t="s">
        <v>135</v>
      </c>
      <c r="I4933" t="s">
        <v>136</v>
      </c>
      <c r="J4933" t="s">
        <v>137</v>
      </c>
      <c r="K4933" t="s">
        <v>144</v>
      </c>
      <c r="L4933" t="s">
        <v>14023</v>
      </c>
      <c r="M4933" t="s">
        <v>14024</v>
      </c>
      <c r="N4933">
        <v>5.2655555549999997</v>
      </c>
      <c r="O4933">
        <v>3</v>
      </c>
      <c r="P4933">
        <v>290</v>
      </c>
      <c r="Q4933">
        <v>4</v>
      </c>
      <c r="R4933">
        <v>37</v>
      </c>
      <c r="S4933">
        <v>3</v>
      </c>
      <c r="T4933">
        <v>14</v>
      </c>
      <c r="U4933">
        <v>0</v>
      </c>
      <c r="V4933">
        <v>0</v>
      </c>
      <c r="W4933">
        <v>3.2824682185199991</v>
      </c>
      <c r="X4933">
        <v>213.65192705551394</v>
      </c>
      <c r="Y4933">
        <v>42.691731131134105</v>
      </c>
      <c r="Z4933">
        <v>118.41998176988096</v>
      </c>
      <c r="AA4933">
        <v>159.65842991352261</v>
      </c>
      <c r="AB4933">
        <v>75.271294830717864</v>
      </c>
      <c r="AC4933">
        <v>0</v>
      </c>
      <c r="AD4933">
        <v>0</v>
      </c>
      <c r="AE4933">
        <v>612.97583291928959</v>
      </c>
    </row>
    <row r="4934" spans="1:31" x14ac:dyDescent="0.3">
      <c r="A4934">
        <v>2584828</v>
      </c>
      <c r="B4934">
        <v>1</v>
      </c>
      <c r="C4934" t="s">
        <v>80</v>
      </c>
      <c r="D4934" t="s">
        <v>104</v>
      </c>
      <c r="E4934" t="s">
        <v>171</v>
      </c>
      <c r="F4934" t="s">
        <v>13677</v>
      </c>
      <c r="G4934" t="s">
        <v>190</v>
      </c>
      <c r="H4934" t="s">
        <v>157</v>
      </c>
      <c r="I4934" t="s">
        <v>136</v>
      </c>
      <c r="J4934" t="s">
        <v>137</v>
      </c>
      <c r="K4934" t="s">
        <v>138</v>
      </c>
      <c r="L4934" t="s">
        <v>14025</v>
      </c>
      <c r="M4934" t="s">
        <v>14026</v>
      </c>
      <c r="N4934">
        <v>1.562777777</v>
      </c>
      <c r="O4934">
        <v>0</v>
      </c>
      <c r="P4934">
        <v>130</v>
      </c>
      <c r="Q4934">
        <v>0</v>
      </c>
      <c r="R4934">
        <v>1</v>
      </c>
      <c r="S4934">
        <v>0</v>
      </c>
      <c r="T4934">
        <v>13</v>
      </c>
      <c r="U4934">
        <v>0</v>
      </c>
      <c r="V4934">
        <v>0</v>
      </c>
      <c r="W4934">
        <v>0</v>
      </c>
      <c r="X4934">
        <v>36.640811375141809</v>
      </c>
      <c r="Y4934">
        <v>0</v>
      </c>
      <c r="Z4934">
        <v>0.73567920487037675</v>
      </c>
      <c r="AA4934">
        <v>0</v>
      </c>
      <c r="AB4934">
        <v>8.286109777997515</v>
      </c>
      <c r="AC4934">
        <v>0</v>
      </c>
      <c r="AD4934">
        <v>0</v>
      </c>
      <c r="AE4934">
        <v>45.662600358009705</v>
      </c>
    </row>
    <row r="4935" spans="1:31" x14ac:dyDescent="0.3">
      <c r="A4935">
        <v>2584218</v>
      </c>
      <c r="B4935">
        <v>1</v>
      </c>
      <c r="C4935" t="s">
        <v>81</v>
      </c>
      <c r="D4935" t="s">
        <v>119</v>
      </c>
      <c r="E4935" t="s">
        <v>141</v>
      </c>
      <c r="F4935" t="s">
        <v>3864</v>
      </c>
      <c r="G4935" t="s">
        <v>134</v>
      </c>
      <c r="H4935" t="s">
        <v>135</v>
      </c>
      <c r="I4935" t="s">
        <v>136</v>
      </c>
      <c r="J4935" t="s">
        <v>137</v>
      </c>
      <c r="K4935" t="s">
        <v>138</v>
      </c>
      <c r="L4935" t="s">
        <v>14027</v>
      </c>
      <c r="M4935" t="s">
        <v>14028</v>
      </c>
      <c r="N4935">
        <v>7.9166665999999997E-2</v>
      </c>
      <c r="O4935">
        <v>4</v>
      </c>
      <c r="P4935">
        <v>2642</v>
      </c>
      <c r="Q4935">
        <v>145</v>
      </c>
      <c r="R4935">
        <v>336</v>
      </c>
      <c r="S4935">
        <v>5</v>
      </c>
      <c r="T4935">
        <v>195</v>
      </c>
      <c r="U4935">
        <v>0</v>
      </c>
      <c r="V4935">
        <v>0</v>
      </c>
      <c r="W4935">
        <v>6.2249517599999991E-2</v>
      </c>
      <c r="X4935">
        <v>30.975040168045989</v>
      </c>
      <c r="Y4935">
        <v>98.958035716402122</v>
      </c>
      <c r="Z4935">
        <v>104.935042260703</v>
      </c>
      <c r="AA4935">
        <v>1.1851618796327001</v>
      </c>
      <c r="AB4935">
        <v>8.7439890036808467</v>
      </c>
      <c r="AC4935">
        <v>0</v>
      </c>
      <c r="AD4935">
        <v>0</v>
      </c>
      <c r="AE4935">
        <v>244.85951854606463</v>
      </c>
    </row>
    <row r="4936" spans="1:31" x14ac:dyDescent="0.3">
      <c r="A4936">
        <v>2584822</v>
      </c>
      <c r="B4936">
        <v>1</v>
      </c>
      <c r="C4936" t="s">
        <v>80</v>
      </c>
      <c r="D4936" t="s">
        <v>96</v>
      </c>
      <c r="E4936" t="s">
        <v>166</v>
      </c>
      <c r="F4936" t="s">
        <v>14029</v>
      </c>
      <c r="G4936" t="s">
        <v>181</v>
      </c>
      <c r="H4936" t="s">
        <v>157</v>
      </c>
      <c r="I4936" t="s">
        <v>136</v>
      </c>
      <c r="J4936" t="s">
        <v>137</v>
      </c>
      <c r="K4936" t="s">
        <v>138</v>
      </c>
      <c r="L4936" t="s">
        <v>14030</v>
      </c>
      <c r="M4936" t="s">
        <v>14031</v>
      </c>
      <c r="N4936">
        <v>2.5636111110000002</v>
      </c>
      <c r="O4936">
        <v>0</v>
      </c>
      <c r="P4936">
        <v>1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0.25762457985030002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0.25762457985030002</v>
      </c>
    </row>
    <row r="4937" spans="1:31" x14ac:dyDescent="0.3">
      <c r="A4937">
        <v>2584719</v>
      </c>
      <c r="B4937">
        <v>1</v>
      </c>
      <c r="C4937" t="s">
        <v>81</v>
      </c>
      <c r="D4937" t="s">
        <v>127</v>
      </c>
      <c r="E4937" t="s">
        <v>147</v>
      </c>
      <c r="F4937" t="s">
        <v>294</v>
      </c>
      <c r="G4937" t="s">
        <v>134</v>
      </c>
      <c r="H4937" t="s">
        <v>135</v>
      </c>
      <c r="I4937" t="s">
        <v>136</v>
      </c>
      <c r="J4937" t="s">
        <v>137</v>
      </c>
      <c r="K4937" t="s">
        <v>138</v>
      </c>
      <c r="L4937" t="s">
        <v>14032</v>
      </c>
      <c r="M4937" t="s">
        <v>14033</v>
      </c>
      <c r="N4937">
        <v>2.2736111110000001</v>
      </c>
      <c r="O4937">
        <v>3</v>
      </c>
      <c r="P4937">
        <v>4</v>
      </c>
      <c r="Q4937">
        <v>45</v>
      </c>
      <c r="R4937">
        <v>20</v>
      </c>
      <c r="S4937">
        <v>2</v>
      </c>
      <c r="T4937">
        <v>2</v>
      </c>
      <c r="U4937">
        <v>0</v>
      </c>
      <c r="V4937">
        <v>0</v>
      </c>
      <c r="W4937">
        <v>3.3503995939871869</v>
      </c>
      <c r="X4937">
        <v>3.82170584431677</v>
      </c>
      <c r="Y4937">
        <v>156.77955634900221</v>
      </c>
      <c r="Z4937">
        <v>213.48118532550851</v>
      </c>
      <c r="AA4937">
        <v>1.440598135606215</v>
      </c>
      <c r="AB4937">
        <v>1.0849243631309418</v>
      </c>
      <c r="AC4937">
        <v>0</v>
      </c>
      <c r="AD4937">
        <v>0</v>
      </c>
      <c r="AE4937">
        <v>379.9583696115518</v>
      </c>
    </row>
    <row r="4938" spans="1:31" x14ac:dyDescent="0.3">
      <c r="A4938">
        <v>2584327</v>
      </c>
      <c r="B4938">
        <v>1</v>
      </c>
      <c r="C4938" t="s">
        <v>80</v>
      </c>
      <c r="D4938" t="s">
        <v>83</v>
      </c>
      <c r="E4938" t="s">
        <v>171</v>
      </c>
      <c r="F4938" t="s">
        <v>14034</v>
      </c>
      <c r="G4938" t="s">
        <v>301</v>
      </c>
      <c r="H4938" t="s">
        <v>157</v>
      </c>
      <c r="I4938" t="s">
        <v>136</v>
      </c>
      <c r="J4938" t="s">
        <v>137</v>
      </c>
      <c r="K4938" t="s">
        <v>144</v>
      </c>
      <c r="L4938" t="s">
        <v>14035</v>
      </c>
      <c r="M4938" t="s">
        <v>14036</v>
      </c>
      <c r="N4938">
        <v>6.4938888879999999</v>
      </c>
      <c r="O4938">
        <v>0</v>
      </c>
      <c r="P4938">
        <v>117</v>
      </c>
      <c r="Q4938">
        <v>0</v>
      </c>
      <c r="R4938">
        <v>0</v>
      </c>
      <c r="S4938">
        <v>0</v>
      </c>
      <c r="T4938">
        <v>8</v>
      </c>
      <c r="U4938">
        <v>0</v>
      </c>
      <c r="V4938">
        <v>0</v>
      </c>
      <c r="W4938">
        <v>0</v>
      </c>
      <c r="X4938">
        <v>205.39543628175645</v>
      </c>
      <c r="Y4938">
        <v>0</v>
      </c>
      <c r="Z4938">
        <v>0</v>
      </c>
      <c r="AA4938">
        <v>0</v>
      </c>
      <c r="AB4938">
        <v>162.78215637750873</v>
      </c>
      <c r="AC4938">
        <v>0</v>
      </c>
      <c r="AD4938">
        <v>0</v>
      </c>
      <c r="AE4938">
        <v>368.1775926592652</v>
      </c>
    </row>
    <row r="4939" spans="1:31" x14ac:dyDescent="0.3">
      <c r="A4939">
        <v>2584032</v>
      </c>
      <c r="B4939">
        <v>1</v>
      </c>
      <c r="C4939" t="s">
        <v>80</v>
      </c>
      <c r="D4939" t="s">
        <v>104</v>
      </c>
      <c r="E4939" t="s">
        <v>141</v>
      </c>
      <c r="F4939" t="s">
        <v>12269</v>
      </c>
      <c r="G4939" t="s">
        <v>134</v>
      </c>
      <c r="H4939" t="s">
        <v>135</v>
      </c>
      <c r="I4939" t="s">
        <v>136</v>
      </c>
      <c r="J4939" t="s">
        <v>137</v>
      </c>
      <c r="K4939" t="s">
        <v>138</v>
      </c>
      <c r="L4939" t="s">
        <v>14037</v>
      </c>
      <c r="M4939" t="s">
        <v>14038</v>
      </c>
      <c r="N4939">
        <v>0.64611111099999996</v>
      </c>
      <c r="O4939">
        <v>10</v>
      </c>
      <c r="P4939">
        <v>210</v>
      </c>
      <c r="Q4939">
        <v>9</v>
      </c>
      <c r="R4939">
        <v>33</v>
      </c>
      <c r="S4939">
        <v>17</v>
      </c>
      <c r="T4939">
        <v>66</v>
      </c>
      <c r="U4939">
        <v>1</v>
      </c>
      <c r="V4939">
        <v>0</v>
      </c>
      <c r="W4939">
        <v>9.5976843282741182</v>
      </c>
      <c r="X4939">
        <v>37.525306448819251</v>
      </c>
      <c r="Y4939">
        <v>6.5588618701128141</v>
      </c>
      <c r="Z4939">
        <v>11.666670123634331</v>
      </c>
      <c r="AA4939">
        <v>58.312370581804672</v>
      </c>
      <c r="AB4939">
        <v>62.345189070932712</v>
      </c>
      <c r="AC4939">
        <v>5.3331749878661343</v>
      </c>
      <c r="AD4939">
        <v>0</v>
      </c>
      <c r="AE4939">
        <v>191.33925741144404</v>
      </c>
    </row>
    <row r="4940" spans="1:31" x14ac:dyDescent="0.3">
      <c r="A4940">
        <v>2584765</v>
      </c>
      <c r="B4940">
        <v>1</v>
      </c>
      <c r="C4940" t="s">
        <v>81</v>
      </c>
      <c r="D4940" t="s">
        <v>121</v>
      </c>
      <c r="E4940" t="s">
        <v>147</v>
      </c>
      <c r="F4940" t="s">
        <v>14039</v>
      </c>
      <c r="G4940" t="s">
        <v>134</v>
      </c>
      <c r="H4940" t="s">
        <v>135</v>
      </c>
      <c r="I4940" t="s">
        <v>136</v>
      </c>
      <c r="J4940" t="s">
        <v>137</v>
      </c>
      <c r="K4940" t="s">
        <v>138</v>
      </c>
      <c r="L4940" t="s">
        <v>14040</v>
      </c>
      <c r="M4940" t="s">
        <v>14041</v>
      </c>
      <c r="N4940">
        <v>0.44555555499999999</v>
      </c>
      <c r="O4940">
        <v>0</v>
      </c>
      <c r="P4940">
        <v>0</v>
      </c>
      <c r="Q4940">
        <v>0</v>
      </c>
      <c r="R4940">
        <v>0</v>
      </c>
      <c r="S4940">
        <v>1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0.67450893828888892</v>
      </c>
      <c r="AB4940">
        <v>0</v>
      </c>
      <c r="AC4940">
        <v>0</v>
      </c>
      <c r="AD4940">
        <v>0</v>
      </c>
      <c r="AE4940">
        <v>0.67450893828888892</v>
      </c>
    </row>
    <row r="4941" spans="1:31" x14ac:dyDescent="0.3">
      <c r="A4941">
        <v>2584888</v>
      </c>
      <c r="B4941">
        <v>1</v>
      </c>
      <c r="C4941" t="s">
        <v>81</v>
      </c>
      <c r="D4941" t="s">
        <v>118</v>
      </c>
      <c r="E4941" t="s">
        <v>147</v>
      </c>
      <c r="F4941" t="s">
        <v>2175</v>
      </c>
      <c r="G4941" t="s">
        <v>134</v>
      </c>
      <c r="H4941" t="s">
        <v>135</v>
      </c>
      <c r="I4941" t="s">
        <v>136</v>
      </c>
      <c r="J4941" t="s">
        <v>137</v>
      </c>
      <c r="K4941" t="s">
        <v>138</v>
      </c>
      <c r="L4941" t="s">
        <v>14042</v>
      </c>
      <c r="M4941" t="s">
        <v>14043</v>
      </c>
      <c r="N4941">
        <v>0.234444444</v>
      </c>
      <c r="O4941">
        <v>2</v>
      </c>
      <c r="P4941">
        <v>454</v>
      </c>
      <c r="Q4941">
        <v>50</v>
      </c>
      <c r="R4941">
        <v>69</v>
      </c>
      <c r="S4941">
        <v>20</v>
      </c>
      <c r="T4941">
        <v>47</v>
      </c>
      <c r="U4941">
        <v>0</v>
      </c>
      <c r="V4941">
        <v>0</v>
      </c>
      <c r="W4941">
        <v>0.22954605834491335</v>
      </c>
      <c r="X4941">
        <v>25.038580838665069</v>
      </c>
      <c r="Y4941">
        <v>33.164427562440302</v>
      </c>
      <c r="Z4941">
        <v>12.122042692811323</v>
      </c>
      <c r="AA4941">
        <v>37.751592786247294</v>
      </c>
      <c r="AB4941">
        <v>4.8789922715506924</v>
      </c>
      <c r="AC4941">
        <v>0</v>
      </c>
      <c r="AD4941">
        <v>0</v>
      </c>
      <c r="AE4941">
        <v>113.18518221005959</v>
      </c>
    </row>
    <row r="4942" spans="1:31" x14ac:dyDescent="0.3">
      <c r="A4942">
        <v>2584012</v>
      </c>
      <c r="B4942">
        <v>1</v>
      </c>
      <c r="C4942" t="s">
        <v>80</v>
      </c>
      <c r="D4942" t="s">
        <v>82</v>
      </c>
      <c r="E4942" t="s">
        <v>175</v>
      </c>
      <c r="F4942" t="s">
        <v>14044</v>
      </c>
      <c r="G4942" t="s">
        <v>301</v>
      </c>
      <c r="H4942" t="s">
        <v>157</v>
      </c>
      <c r="I4942" t="s">
        <v>136</v>
      </c>
      <c r="J4942" t="s">
        <v>137</v>
      </c>
      <c r="K4942" t="s">
        <v>144</v>
      </c>
      <c r="L4942" t="s">
        <v>14045</v>
      </c>
      <c r="M4942" t="s">
        <v>14046</v>
      </c>
      <c r="N4942">
        <v>5.2619444440000001</v>
      </c>
      <c r="O4942">
        <v>0</v>
      </c>
      <c r="P4942">
        <v>1</v>
      </c>
      <c r="Q4942">
        <v>0</v>
      </c>
      <c r="R4942">
        <v>0</v>
      </c>
      <c r="S4942">
        <v>0</v>
      </c>
      <c r="T4942">
        <v>12</v>
      </c>
      <c r="U4942">
        <v>0</v>
      </c>
      <c r="V4942">
        <v>0</v>
      </c>
      <c r="W4942">
        <v>0</v>
      </c>
      <c r="X4942">
        <v>4.5487185758393334E-2</v>
      </c>
      <c r="Y4942">
        <v>0</v>
      </c>
      <c r="Z4942">
        <v>0</v>
      </c>
      <c r="AA4942">
        <v>0</v>
      </c>
      <c r="AB4942">
        <v>22.633660369926766</v>
      </c>
      <c r="AC4942">
        <v>0</v>
      </c>
      <c r="AD4942">
        <v>0</v>
      </c>
      <c r="AE4942">
        <v>22.679147555685159</v>
      </c>
    </row>
    <row r="4943" spans="1:31" x14ac:dyDescent="0.3">
      <c r="A4943">
        <v>2584702</v>
      </c>
      <c r="B4943">
        <v>1</v>
      </c>
      <c r="C4943" t="s">
        <v>80</v>
      </c>
      <c r="D4943" t="s">
        <v>96</v>
      </c>
      <c r="E4943" t="s">
        <v>141</v>
      </c>
      <c r="F4943" t="s">
        <v>14047</v>
      </c>
      <c r="G4943" t="s">
        <v>149</v>
      </c>
      <c r="H4943" t="s">
        <v>135</v>
      </c>
      <c r="I4943" t="s">
        <v>136</v>
      </c>
      <c r="J4943" t="s">
        <v>137</v>
      </c>
      <c r="K4943" t="s">
        <v>138</v>
      </c>
      <c r="L4943" t="s">
        <v>14048</v>
      </c>
      <c r="M4943" t="s">
        <v>14049</v>
      </c>
      <c r="N4943">
        <v>0.97083333299999997</v>
      </c>
      <c r="O4943">
        <v>3</v>
      </c>
      <c r="P4943">
        <v>136</v>
      </c>
      <c r="Q4943">
        <v>0</v>
      </c>
      <c r="R4943">
        <v>0</v>
      </c>
      <c r="S4943">
        <v>9</v>
      </c>
      <c r="T4943">
        <v>1</v>
      </c>
      <c r="U4943">
        <v>0</v>
      </c>
      <c r="V4943">
        <v>0</v>
      </c>
      <c r="W4943">
        <v>25.032376446944252</v>
      </c>
      <c r="X4943">
        <v>22.895812408093711</v>
      </c>
      <c r="Y4943">
        <v>0</v>
      </c>
      <c r="Z4943">
        <v>0</v>
      </c>
      <c r="AA4943">
        <v>54.028708563019364</v>
      </c>
      <c r="AB4943">
        <v>1.8274150884666667</v>
      </c>
      <c r="AC4943">
        <v>0</v>
      </c>
      <c r="AD4943">
        <v>0</v>
      </c>
      <c r="AE4943">
        <v>103.78431250652399</v>
      </c>
    </row>
    <row r="4944" spans="1:31" x14ac:dyDescent="0.3">
      <c r="A4944">
        <v>2584510</v>
      </c>
      <c r="B4944">
        <v>1</v>
      </c>
      <c r="C4944" t="s">
        <v>81</v>
      </c>
      <c r="D4944" t="s">
        <v>112</v>
      </c>
      <c r="E4944" t="s">
        <v>141</v>
      </c>
      <c r="F4944" t="s">
        <v>14050</v>
      </c>
      <c r="G4944" t="s">
        <v>134</v>
      </c>
      <c r="H4944" t="s">
        <v>135</v>
      </c>
      <c r="I4944" t="s">
        <v>136</v>
      </c>
      <c r="J4944" t="s">
        <v>137</v>
      </c>
      <c r="K4944" t="s">
        <v>138</v>
      </c>
      <c r="L4944" t="s">
        <v>14051</v>
      </c>
      <c r="M4944" t="s">
        <v>14052</v>
      </c>
      <c r="N4944">
        <v>1.024444444</v>
      </c>
      <c r="O4944">
        <v>2</v>
      </c>
      <c r="P4944">
        <v>0</v>
      </c>
      <c r="Q4944">
        <v>93</v>
      </c>
      <c r="R4944">
        <v>23</v>
      </c>
      <c r="S4944">
        <v>4</v>
      </c>
      <c r="T4944">
        <v>0</v>
      </c>
      <c r="U4944">
        <v>1</v>
      </c>
      <c r="V4944">
        <v>0</v>
      </c>
      <c r="W4944">
        <v>0.37790851777181333</v>
      </c>
      <c r="X4944">
        <v>0</v>
      </c>
      <c r="Y4944">
        <v>157.84022139628146</v>
      </c>
      <c r="Z4944">
        <v>15.043773864530463</v>
      </c>
      <c r="AA4944">
        <v>16.43551349522923</v>
      </c>
      <c r="AB4944">
        <v>0</v>
      </c>
      <c r="AC4944">
        <v>1.5750778292926835</v>
      </c>
      <c r="AD4944">
        <v>0</v>
      </c>
      <c r="AE4944">
        <v>191.27249510310565</v>
      </c>
    </row>
    <row r="4945" spans="1:31" x14ac:dyDescent="0.3">
      <c r="A4945">
        <v>2584241</v>
      </c>
      <c r="B4945">
        <v>1</v>
      </c>
      <c r="C4945" t="s">
        <v>80</v>
      </c>
      <c r="D4945" t="s">
        <v>89</v>
      </c>
      <c r="E4945" t="s">
        <v>175</v>
      </c>
      <c r="F4945" t="s">
        <v>14053</v>
      </c>
      <c r="G4945" t="s">
        <v>301</v>
      </c>
      <c r="H4945" t="s">
        <v>157</v>
      </c>
      <c r="I4945" t="s">
        <v>136</v>
      </c>
      <c r="J4945" t="s">
        <v>137</v>
      </c>
      <c r="K4945" t="s">
        <v>144</v>
      </c>
      <c r="L4945" t="s">
        <v>14054</v>
      </c>
      <c r="M4945" t="s">
        <v>14055</v>
      </c>
      <c r="N4945">
        <v>1.0552777769999999</v>
      </c>
      <c r="O4945">
        <v>0</v>
      </c>
      <c r="P4945">
        <v>58</v>
      </c>
      <c r="Q4945">
        <v>0</v>
      </c>
      <c r="R4945">
        <v>1</v>
      </c>
      <c r="S4945">
        <v>0</v>
      </c>
      <c r="T4945">
        <v>1</v>
      </c>
      <c r="U4945">
        <v>0</v>
      </c>
      <c r="V4945">
        <v>0</v>
      </c>
      <c r="W4945">
        <v>0</v>
      </c>
      <c r="X4945">
        <v>23.287504804447913</v>
      </c>
      <c r="Y4945">
        <v>0</v>
      </c>
      <c r="Z4945">
        <v>0.46483744242532993</v>
      </c>
      <c r="AA4945">
        <v>0</v>
      </c>
      <c r="AB4945">
        <v>2.2425568129516664</v>
      </c>
      <c r="AC4945">
        <v>0</v>
      </c>
      <c r="AD4945">
        <v>0</v>
      </c>
      <c r="AE4945">
        <v>25.99489905982491</v>
      </c>
    </row>
    <row r="4946" spans="1:31" x14ac:dyDescent="0.3">
      <c r="A4946">
        <v>2584739</v>
      </c>
      <c r="B4946">
        <v>1</v>
      </c>
      <c r="C4946" t="s">
        <v>81</v>
      </c>
      <c r="D4946" t="s">
        <v>127</v>
      </c>
      <c r="E4946" t="s">
        <v>155</v>
      </c>
      <c r="F4946" t="s">
        <v>14056</v>
      </c>
      <c r="G4946" t="s">
        <v>1531</v>
      </c>
      <c r="H4946" t="s">
        <v>157</v>
      </c>
      <c r="I4946" t="s">
        <v>136</v>
      </c>
      <c r="J4946" t="s">
        <v>137</v>
      </c>
      <c r="K4946" t="s">
        <v>138</v>
      </c>
      <c r="L4946" t="s">
        <v>14057</v>
      </c>
      <c r="M4946" t="s">
        <v>14058</v>
      </c>
      <c r="N4946">
        <v>1.865555555</v>
      </c>
      <c r="O4946">
        <v>0</v>
      </c>
      <c r="P4946">
        <v>120</v>
      </c>
      <c r="Q4946">
        <v>0</v>
      </c>
      <c r="R4946">
        <v>0</v>
      </c>
      <c r="S4946">
        <v>0</v>
      </c>
      <c r="T4946">
        <v>305</v>
      </c>
      <c r="U4946">
        <v>0</v>
      </c>
      <c r="V4946">
        <v>0</v>
      </c>
      <c r="W4946">
        <v>0</v>
      </c>
      <c r="X4946">
        <v>41.846439704912221</v>
      </c>
      <c r="Y4946">
        <v>0</v>
      </c>
      <c r="Z4946">
        <v>0</v>
      </c>
      <c r="AA4946">
        <v>0</v>
      </c>
      <c r="AB4946">
        <v>519.5847296130961</v>
      </c>
      <c r="AC4946">
        <v>0</v>
      </c>
      <c r="AD4946">
        <v>0</v>
      </c>
      <c r="AE4946">
        <v>561.4311693180083</v>
      </c>
    </row>
    <row r="4947" spans="1:31" x14ac:dyDescent="0.3">
      <c r="A4947">
        <v>2584055</v>
      </c>
      <c r="B4947">
        <v>1</v>
      </c>
      <c r="C4947" t="s">
        <v>81</v>
      </c>
      <c r="D4947" t="s">
        <v>113</v>
      </c>
      <c r="E4947" t="s">
        <v>141</v>
      </c>
      <c r="F4947" t="s">
        <v>1774</v>
      </c>
      <c r="G4947" t="s">
        <v>134</v>
      </c>
      <c r="H4947" t="s">
        <v>135</v>
      </c>
      <c r="I4947" t="s">
        <v>136</v>
      </c>
      <c r="J4947" t="s">
        <v>137</v>
      </c>
      <c r="K4947" t="s">
        <v>138</v>
      </c>
      <c r="L4947" t="s">
        <v>14059</v>
      </c>
      <c r="M4947" t="s">
        <v>14060</v>
      </c>
      <c r="N4947">
        <v>0.2525</v>
      </c>
      <c r="O4947">
        <v>10</v>
      </c>
      <c r="P4947">
        <v>2752</v>
      </c>
      <c r="Q4947">
        <v>45</v>
      </c>
      <c r="R4947">
        <v>804</v>
      </c>
      <c r="S4947">
        <v>11</v>
      </c>
      <c r="T4947">
        <v>185</v>
      </c>
      <c r="U4947">
        <v>2</v>
      </c>
      <c r="V4947">
        <v>0</v>
      </c>
      <c r="W4947">
        <v>0.423557338019595</v>
      </c>
      <c r="X4947">
        <v>101.03925582217701</v>
      </c>
      <c r="Y4947">
        <v>38.039382995332986</v>
      </c>
      <c r="Z4947">
        <v>145.83324379522622</v>
      </c>
      <c r="AA4947">
        <v>32.125438179273338</v>
      </c>
      <c r="AB4947">
        <v>16.159092742585315</v>
      </c>
      <c r="AC4947">
        <v>16.036903695660509</v>
      </c>
      <c r="AD4947">
        <v>0</v>
      </c>
      <c r="AE4947">
        <v>349.65687456827493</v>
      </c>
    </row>
    <row r="4948" spans="1:31" x14ac:dyDescent="0.3">
      <c r="A4948">
        <v>2584447</v>
      </c>
      <c r="B4948">
        <v>1</v>
      </c>
      <c r="C4948" t="s">
        <v>80</v>
      </c>
      <c r="D4948" t="s">
        <v>85</v>
      </c>
      <c r="E4948" t="s">
        <v>132</v>
      </c>
      <c r="F4948" t="s">
        <v>14061</v>
      </c>
      <c r="G4948" t="s">
        <v>311</v>
      </c>
      <c r="H4948" t="s">
        <v>135</v>
      </c>
      <c r="I4948" t="s">
        <v>136</v>
      </c>
      <c r="J4948" t="s">
        <v>3</v>
      </c>
      <c r="K4948" t="s">
        <v>138</v>
      </c>
      <c r="L4948" t="s">
        <v>14062</v>
      </c>
      <c r="M4948" t="s">
        <v>14063</v>
      </c>
      <c r="N4948">
        <v>1.885277777</v>
      </c>
      <c r="O4948">
        <v>0</v>
      </c>
      <c r="P4948">
        <v>4429</v>
      </c>
      <c r="Q4948">
        <v>0</v>
      </c>
      <c r="R4948">
        <v>0</v>
      </c>
      <c r="S4948">
        <v>2</v>
      </c>
      <c r="T4948">
        <v>187</v>
      </c>
      <c r="U4948">
        <v>0</v>
      </c>
      <c r="V4948">
        <v>0</v>
      </c>
      <c r="W4948">
        <v>0</v>
      </c>
      <c r="X4948">
        <v>2416.3680969562897</v>
      </c>
      <c r="Y4948">
        <v>0</v>
      </c>
      <c r="Z4948">
        <v>0</v>
      </c>
      <c r="AA4948">
        <v>11.478612302232383</v>
      </c>
      <c r="AB4948">
        <v>1074.6534331628529</v>
      </c>
      <c r="AC4948">
        <v>0</v>
      </c>
      <c r="AD4948">
        <v>0</v>
      </c>
      <c r="AE4948">
        <v>3502.5001424213751</v>
      </c>
    </row>
    <row r="4949" spans="1:31" x14ac:dyDescent="0.3">
      <c r="A4949">
        <v>2584685</v>
      </c>
      <c r="B4949">
        <v>1</v>
      </c>
      <c r="C4949" t="s">
        <v>80</v>
      </c>
      <c r="D4949" t="s">
        <v>105</v>
      </c>
      <c r="E4949" t="s">
        <v>155</v>
      </c>
      <c r="F4949" t="s">
        <v>14064</v>
      </c>
      <c r="G4949" t="s">
        <v>202</v>
      </c>
      <c r="H4949" t="s">
        <v>157</v>
      </c>
      <c r="I4949" t="s">
        <v>136</v>
      </c>
      <c r="J4949" t="s">
        <v>137</v>
      </c>
      <c r="K4949" t="s">
        <v>138</v>
      </c>
      <c r="L4949" t="s">
        <v>14065</v>
      </c>
      <c r="M4949" t="s">
        <v>14066</v>
      </c>
      <c r="N4949">
        <v>0.85222222199999997</v>
      </c>
      <c r="O4949">
        <v>0</v>
      </c>
      <c r="P4949">
        <v>32</v>
      </c>
      <c r="Q4949">
        <v>0</v>
      </c>
      <c r="R4949">
        <v>3</v>
      </c>
      <c r="S4949">
        <v>0</v>
      </c>
      <c r="T4949">
        <v>3</v>
      </c>
      <c r="U4949">
        <v>0</v>
      </c>
      <c r="V4949">
        <v>0</v>
      </c>
      <c r="W4949">
        <v>0</v>
      </c>
      <c r="X4949">
        <v>8.1712235266997411</v>
      </c>
      <c r="Y4949">
        <v>0</v>
      </c>
      <c r="Z4949">
        <v>2.1831575376220131</v>
      </c>
      <c r="AA4949">
        <v>0</v>
      </c>
      <c r="AB4949">
        <v>8.9497883031788099</v>
      </c>
      <c r="AC4949">
        <v>0</v>
      </c>
      <c r="AD4949">
        <v>0</v>
      </c>
      <c r="AE4949">
        <v>19.304169367500563</v>
      </c>
    </row>
    <row r="4950" spans="1:31" x14ac:dyDescent="0.3">
      <c r="A4950">
        <v>2584021</v>
      </c>
      <c r="B4950">
        <v>1</v>
      </c>
      <c r="C4950" t="s">
        <v>80</v>
      </c>
      <c r="D4950" t="s">
        <v>84</v>
      </c>
      <c r="E4950" t="s">
        <v>141</v>
      </c>
      <c r="F4950" t="s">
        <v>14067</v>
      </c>
      <c r="G4950" t="s">
        <v>318</v>
      </c>
      <c r="H4950" t="s">
        <v>135</v>
      </c>
      <c r="I4950" t="s">
        <v>136</v>
      </c>
      <c r="J4950" t="s">
        <v>137</v>
      </c>
      <c r="K4950" t="s">
        <v>144</v>
      </c>
      <c r="L4950" t="s">
        <v>14068</v>
      </c>
      <c r="M4950" t="s">
        <v>14069</v>
      </c>
      <c r="N4950">
        <v>0.4975</v>
      </c>
      <c r="O4950">
        <v>0</v>
      </c>
      <c r="P4950">
        <v>8013</v>
      </c>
      <c r="Q4950">
        <v>0</v>
      </c>
      <c r="R4950">
        <v>0</v>
      </c>
      <c r="S4950">
        <v>1</v>
      </c>
      <c r="T4950">
        <v>1426</v>
      </c>
      <c r="U4950">
        <v>0</v>
      </c>
      <c r="V4950">
        <v>12</v>
      </c>
      <c r="W4950">
        <v>0</v>
      </c>
      <c r="X4950">
        <v>755.22453014957239</v>
      </c>
      <c r="Y4950">
        <v>0</v>
      </c>
      <c r="Z4950">
        <v>0</v>
      </c>
      <c r="AA4950">
        <v>0.56789005598722231</v>
      </c>
      <c r="AB4950">
        <v>336.51169385790621</v>
      </c>
      <c r="AC4950">
        <v>0</v>
      </c>
      <c r="AD4950">
        <v>72.197726696189974</v>
      </c>
      <c r="AE4950">
        <v>1164.5018407596558</v>
      </c>
    </row>
    <row r="4951" spans="1:31" x14ac:dyDescent="0.3">
      <c r="A4951">
        <v>2584330</v>
      </c>
      <c r="B4951">
        <v>1</v>
      </c>
      <c r="C4951" t="s">
        <v>80</v>
      </c>
      <c r="D4951" t="s">
        <v>105</v>
      </c>
      <c r="E4951" t="s">
        <v>141</v>
      </c>
      <c r="F4951" t="s">
        <v>14070</v>
      </c>
      <c r="G4951" t="s">
        <v>301</v>
      </c>
      <c r="H4951" t="s">
        <v>135</v>
      </c>
      <c r="I4951" t="s">
        <v>136</v>
      </c>
      <c r="J4951" t="s">
        <v>137</v>
      </c>
      <c r="K4951" t="s">
        <v>144</v>
      </c>
      <c r="L4951" t="s">
        <v>14071</v>
      </c>
      <c r="M4951" t="s">
        <v>14072</v>
      </c>
      <c r="N4951">
        <v>4.8152777770000004</v>
      </c>
      <c r="O4951">
        <v>0</v>
      </c>
      <c r="P4951">
        <v>1250</v>
      </c>
      <c r="Q4951">
        <v>0</v>
      </c>
      <c r="R4951">
        <v>0</v>
      </c>
      <c r="S4951">
        <v>0</v>
      </c>
      <c r="T4951">
        <v>118</v>
      </c>
      <c r="U4951">
        <v>0</v>
      </c>
      <c r="V4951">
        <v>0</v>
      </c>
      <c r="W4951">
        <v>0</v>
      </c>
      <c r="X4951">
        <v>2103.8693859605355</v>
      </c>
      <c r="Y4951">
        <v>0</v>
      </c>
      <c r="Z4951">
        <v>0</v>
      </c>
      <c r="AA4951">
        <v>0</v>
      </c>
      <c r="AB4951">
        <v>1222.5744993480362</v>
      </c>
      <c r="AC4951">
        <v>0</v>
      </c>
      <c r="AD4951">
        <v>0</v>
      </c>
      <c r="AE4951">
        <v>3326.4438853085717</v>
      </c>
    </row>
    <row r="4952" spans="1:31" x14ac:dyDescent="0.3">
      <c r="A4952">
        <v>2584731</v>
      </c>
      <c r="B4952">
        <v>1</v>
      </c>
      <c r="C4952" t="s">
        <v>80</v>
      </c>
      <c r="D4952" t="s">
        <v>93</v>
      </c>
      <c r="E4952" t="s">
        <v>155</v>
      </c>
      <c r="F4952" t="s">
        <v>14073</v>
      </c>
      <c r="G4952" t="s">
        <v>206</v>
      </c>
      <c r="H4952" t="s">
        <v>157</v>
      </c>
      <c r="I4952" t="s">
        <v>136</v>
      </c>
      <c r="J4952" t="s">
        <v>137</v>
      </c>
      <c r="K4952" t="s">
        <v>138</v>
      </c>
      <c r="L4952" t="s">
        <v>14074</v>
      </c>
      <c r="M4952" t="s">
        <v>14075</v>
      </c>
      <c r="N4952">
        <v>0.62833333300000005</v>
      </c>
      <c r="O4952">
        <v>0</v>
      </c>
      <c r="P4952">
        <v>195</v>
      </c>
      <c r="Q4952">
        <v>0</v>
      </c>
      <c r="R4952">
        <v>13</v>
      </c>
      <c r="S4952">
        <v>0</v>
      </c>
      <c r="T4952">
        <v>13</v>
      </c>
      <c r="U4952">
        <v>0</v>
      </c>
      <c r="V4952">
        <v>0</v>
      </c>
      <c r="W4952">
        <v>0</v>
      </c>
      <c r="X4952">
        <v>30.285955788376071</v>
      </c>
      <c r="Y4952">
        <v>0</v>
      </c>
      <c r="Z4952">
        <v>18.130282363404234</v>
      </c>
      <c r="AA4952">
        <v>0</v>
      </c>
      <c r="AB4952">
        <v>1.9689418989539134</v>
      </c>
      <c r="AC4952">
        <v>0</v>
      </c>
      <c r="AD4952">
        <v>0</v>
      </c>
      <c r="AE4952">
        <v>50.38518005073422</v>
      </c>
    </row>
    <row r="4953" spans="1:31" x14ac:dyDescent="0.3">
      <c r="A4953">
        <v>2584708</v>
      </c>
      <c r="B4953">
        <v>1</v>
      </c>
      <c r="C4953" t="s">
        <v>80</v>
      </c>
      <c r="D4953" t="s">
        <v>111</v>
      </c>
      <c r="E4953" t="s">
        <v>171</v>
      </c>
      <c r="F4953" t="s">
        <v>14076</v>
      </c>
      <c r="G4953" t="s">
        <v>202</v>
      </c>
      <c r="H4953" t="s">
        <v>157</v>
      </c>
      <c r="I4953" t="s">
        <v>136</v>
      </c>
      <c r="J4953" t="s">
        <v>137</v>
      </c>
      <c r="K4953" t="s">
        <v>138</v>
      </c>
      <c r="L4953" t="s">
        <v>14077</v>
      </c>
      <c r="M4953" t="s">
        <v>14078</v>
      </c>
      <c r="N4953">
        <v>0.62055555500000004</v>
      </c>
      <c r="O4953">
        <v>0</v>
      </c>
      <c r="P4953">
        <v>44</v>
      </c>
      <c r="Q4953">
        <v>0</v>
      </c>
      <c r="R4953">
        <v>0</v>
      </c>
      <c r="S4953">
        <v>0</v>
      </c>
      <c r="T4953">
        <v>2</v>
      </c>
      <c r="U4953">
        <v>0</v>
      </c>
      <c r="V4953">
        <v>0</v>
      </c>
      <c r="W4953">
        <v>0</v>
      </c>
      <c r="X4953">
        <v>5.1540690425375448</v>
      </c>
      <c r="Y4953">
        <v>0</v>
      </c>
      <c r="Z4953">
        <v>0</v>
      </c>
      <c r="AA4953">
        <v>0</v>
      </c>
      <c r="AB4953">
        <v>1.1802886837211108</v>
      </c>
      <c r="AC4953">
        <v>0</v>
      </c>
      <c r="AD4953">
        <v>0</v>
      </c>
      <c r="AE4953">
        <v>6.3343577262586557</v>
      </c>
    </row>
    <row r="4954" spans="1:31" x14ac:dyDescent="0.3">
      <c r="A4954">
        <v>2584167</v>
      </c>
      <c r="B4954">
        <v>1</v>
      </c>
      <c r="C4954" t="s">
        <v>80</v>
      </c>
      <c r="D4954" t="s">
        <v>84</v>
      </c>
      <c r="E4954" t="s">
        <v>141</v>
      </c>
      <c r="F4954" t="s">
        <v>14079</v>
      </c>
      <c r="G4954" t="s">
        <v>301</v>
      </c>
      <c r="H4954" t="s">
        <v>135</v>
      </c>
      <c r="I4954" t="s">
        <v>136</v>
      </c>
      <c r="J4954" t="s">
        <v>137</v>
      </c>
      <c r="K4954" t="s">
        <v>144</v>
      </c>
      <c r="L4954" t="s">
        <v>14080</v>
      </c>
      <c r="M4954" t="s">
        <v>14081</v>
      </c>
      <c r="N4954">
        <v>5.5533333330000003</v>
      </c>
      <c r="O4954">
        <v>0</v>
      </c>
      <c r="P4954">
        <v>0</v>
      </c>
      <c r="Q4954">
        <v>0</v>
      </c>
      <c r="R4954">
        <v>0</v>
      </c>
      <c r="S4954">
        <v>1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1618.5837318296058</v>
      </c>
      <c r="AB4954">
        <v>0</v>
      </c>
      <c r="AC4954">
        <v>0</v>
      </c>
      <c r="AD4954">
        <v>0</v>
      </c>
      <c r="AE4954">
        <v>1618.5837318296058</v>
      </c>
    </row>
    <row r="4955" spans="1:31" x14ac:dyDescent="0.3">
      <c r="A4955">
        <v>2584190</v>
      </c>
      <c r="B4955">
        <v>1</v>
      </c>
      <c r="C4955" t="s">
        <v>80</v>
      </c>
      <c r="D4955" t="s">
        <v>99</v>
      </c>
      <c r="E4955" t="s">
        <v>155</v>
      </c>
      <c r="F4955" t="s">
        <v>7001</v>
      </c>
      <c r="G4955" t="s">
        <v>301</v>
      </c>
      <c r="H4955" t="s">
        <v>157</v>
      </c>
      <c r="I4955" t="s">
        <v>136</v>
      </c>
      <c r="J4955" t="s">
        <v>137</v>
      </c>
      <c r="K4955" t="s">
        <v>144</v>
      </c>
      <c r="L4955" t="s">
        <v>14082</v>
      </c>
      <c r="M4955" t="s">
        <v>14083</v>
      </c>
      <c r="N4955">
        <v>6.5463888880000001</v>
      </c>
      <c r="O4955">
        <v>0</v>
      </c>
      <c r="P4955">
        <v>235</v>
      </c>
      <c r="Q4955">
        <v>0</v>
      </c>
      <c r="R4955">
        <v>4</v>
      </c>
      <c r="S4955">
        <v>0</v>
      </c>
      <c r="T4955">
        <v>14</v>
      </c>
      <c r="U4955">
        <v>0</v>
      </c>
      <c r="V4955">
        <v>0</v>
      </c>
      <c r="W4955">
        <v>0</v>
      </c>
      <c r="X4955">
        <v>231.60051521026145</v>
      </c>
      <c r="Y4955">
        <v>0</v>
      </c>
      <c r="Z4955">
        <v>13.050425430664538</v>
      </c>
      <c r="AA4955">
        <v>0</v>
      </c>
      <c r="AB4955">
        <v>92.626986216762191</v>
      </c>
      <c r="AC4955">
        <v>0</v>
      </c>
      <c r="AD4955">
        <v>0</v>
      </c>
      <c r="AE4955">
        <v>337.27792685768816</v>
      </c>
    </row>
    <row r="4956" spans="1:31" x14ac:dyDescent="0.3">
      <c r="A4956">
        <v>2606248</v>
      </c>
      <c r="B4956">
        <v>1</v>
      </c>
      <c r="C4956" t="s">
        <v>80</v>
      </c>
      <c r="D4956" t="s">
        <v>83</v>
      </c>
      <c r="E4956" t="s">
        <v>132</v>
      </c>
      <c r="F4956" t="s">
        <v>14084</v>
      </c>
      <c r="G4956" t="s">
        <v>134</v>
      </c>
      <c r="H4956" t="s">
        <v>135</v>
      </c>
      <c r="I4956" t="s">
        <v>136</v>
      </c>
      <c r="J4956" t="s">
        <v>137</v>
      </c>
      <c r="K4956" t="s">
        <v>138</v>
      </c>
      <c r="L4956" t="s">
        <v>14085</v>
      </c>
      <c r="M4956" t="s">
        <v>14086</v>
      </c>
      <c r="N4956">
        <v>0.33333333300000001</v>
      </c>
      <c r="O4956">
        <v>0</v>
      </c>
      <c r="P4956">
        <v>11486</v>
      </c>
      <c r="Q4956">
        <v>0</v>
      </c>
      <c r="R4956">
        <v>0</v>
      </c>
      <c r="S4956">
        <v>3</v>
      </c>
      <c r="T4956">
        <v>1248</v>
      </c>
      <c r="U4956">
        <v>0</v>
      </c>
      <c r="V4956">
        <v>2</v>
      </c>
      <c r="W4956">
        <v>0</v>
      </c>
      <c r="X4956">
        <v>1067.9097196402113</v>
      </c>
      <c r="Y4956">
        <v>0</v>
      </c>
      <c r="Z4956">
        <v>0</v>
      </c>
      <c r="AA4956">
        <v>80.054198959091011</v>
      </c>
      <c r="AB4956">
        <v>703.65350929784552</v>
      </c>
      <c r="AC4956">
        <v>0</v>
      </c>
      <c r="AD4956">
        <v>7.4387870601569999</v>
      </c>
      <c r="AE4956">
        <v>1859.056214957305</v>
      </c>
    </row>
    <row r="4957" spans="1:31" x14ac:dyDescent="0.3">
      <c r="A4957">
        <v>2584336</v>
      </c>
      <c r="B4957">
        <v>1</v>
      </c>
      <c r="C4957" t="s">
        <v>81</v>
      </c>
      <c r="D4957" t="s">
        <v>127</v>
      </c>
      <c r="E4957" t="s">
        <v>147</v>
      </c>
      <c r="F4957" t="s">
        <v>14087</v>
      </c>
      <c r="G4957" t="s">
        <v>134</v>
      </c>
      <c r="H4957" t="s">
        <v>135</v>
      </c>
      <c r="I4957" t="s">
        <v>136</v>
      </c>
      <c r="J4957" t="s">
        <v>137</v>
      </c>
      <c r="K4957" t="s">
        <v>138</v>
      </c>
      <c r="L4957" t="s">
        <v>14088</v>
      </c>
      <c r="M4957" t="s">
        <v>14089</v>
      </c>
      <c r="N4957">
        <v>0.44388888799999998</v>
      </c>
      <c r="O4957">
        <v>9</v>
      </c>
      <c r="P4957">
        <v>1467</v>
      </c>
      <c r="Q4957">
        <v>30</v>
      </c>
      <c r="R4957">
        <v>84</v>
      </c>
      <c r="S4957">
        <v>6</v>
      </c>
      <c r="T4957">
        <v>125</v>
      </c>
      <c r="U4957">
        <v>1</v>
      </c>
      <c r="V4957">
        <v>0</v>
      </c>
      <c r="W4957">
        <v>0.86226378858954333</v>
      </c>
      <c r="X4957">
        <v>92.461984154820414</v>
      </c>
      <c r="Y4957">
        <v>37.462119447666346</v>
      </c>
      <c r="Z4957">
        <v>21.336041096053599</v>
      </c>
      <c r="AA4957">
        <v>15.661251427392626</v>
      </c>
      <c r="AB4957">
        <v>38.966532330202739</v>
      </c>
      <c r="AC4957">
        <v>1.4487465457582001</v>
      </c>
      <c r="AD4957">
        <v>0</v>
      </c>
      <c r="AE4957">
        <v>208.19893879048348</v>
      </c>
    </row>
    <row r="4958" spans="1:31" x14ac:dyDescent="0.3">
      <c r="A4958">
        <v>2584230</v>
      </c>
      <c r="B4958">
        <v>1</v>
      </c>
      <c r="C4958" t="s">
        <v>81</v>
      </c>
      <c r="D4958" t="s">
        <v>128</v>
      </c>
      <c r="E4958" t="s">
        <v>147</v>
      </c>
      <c r="F4958" t="s">
        <v>14090</v>
      </c>
      <c r="G4958" t="s">
        <v>301</v>
      </c>
      <c r="H4958" t="s">
        <v>135</v>
      </c>
      <c r="I4958" t="s">
        <v>136</v>
      </c>
      <c r="J4958" t="s">
        <v>137</v>
      </c>
      <c r="K4958" t="s">
        <v>144</v>
      </c>
      <c r="L4958" t="s">
        <v>14091</v>
      </c>
      <c r="M4958" t="s">
        <v>14092</v>
      </c>
      <c r="N4958">
        <v>7.9133333329999997</v>
      </c>
      <c r="O4958">
        <v>7</v>
      </c>
      <c r="P4958">
        <v>1186</v>
      </c>
      <c r="Q4958">
        <v>4</v>
      </c>
      <c r="R4958">
        <v>3</v>
      </c>
      <c r="S4958">
        <v>3</v>
      </c>
      <c r="T4958">
        <v>85</v>
      </c>
      <c r="U4958">
        <v>0</v>
      </c>
      <c r="V4958">
        <v>0</v>
      </c>
      <c r="W4958">
        <v>11.491498203920001</v>
      </c>
      <c r="X4958">
        <v>1047.03971545843</v>
      </c>
      <c r="Y4958">
        <v>130.76756945782662</v>
      </c>
      <c r="Z4958">
        <v>26.346687360500304</v>
      </c>
      <c r="AA4958">
        <v>272.62572127299853</v>
      </c>
      <c r="AB4958">
        <v>210.07240498622647</v>
      </c>
      <c r="AC4958">
        <v>0</v>
      </c>
      <c r="AD4958">
        <v>0</v>
      </c>
      <c r="AE4958">
        <v>1698.3435967399018</v>
      </c>
    </row>
    <row r="4959" spans="1:31" x14ac:dyDescent="0.3">
      <c r="A4959">
        <v>2584622</v>
      </c>
      <c r="B4959">
        <v>1</v>
      </c>
      <c r="C4959" t="s">
        <v>81</v>
      </c>
      <c r="D4959" t="s">
        <v>112</v>
      </c>
      <c r="E4959" t="s">
        <v>141</v>
      </c>
      <c r="F4959" t="s">
        <v>5347</v>
      </c>
      <c r="G4959" t="s">
        <v>202</v>
      </c>
      <c r="H4959" t="s">
        <v>135</v>
      </c>
      <c r="I4959" t="s">
        <v>136</v>
      </c>
      <c r="J4959" t="s">
        <v>137</v>
      </c>
      <c r="K4959" t="s">
        <v>138</v>
      </c>
      <c r="L4959" t="s">
        <v>14093</v>
      </c>
      <c r="M4959" t="s">
        <v>14094</v>
      </c>
      <c r="N4959">
        <v>5.0555555000000002E-2</v>
      </c>
      <c r="O4959">
        <v>1</v>
      </c>
      <c r="P4959">
        <v>3</v>
      </c>
      <c r="Q4959">
        <v>13</v>
      </c>
      <c r="R4959">
        <v>71</v>
      </c>
      <c r="S4959">
        <v>4</v>
      </c>
      <c r="T4959">
        <v>6</v>
      </c>
      <c r="U4959">
        <v>1</v>
      </c>
      <c r="V4959">
        <v>0</v>
      </c>
      <c r="W4959">
        <v>1.043597412E-2</v>
      </c>
      <c r="X4959">
        <v>5.0109230650375008E-2</v>
      </c>
      <c r="Y4959">
        <v>36.542360871181536</v>
      </c>
      <c r="Z4959">
        <v>15.118852371718155</v>
      </c>
      <c r="AA4959">
        <v>0.94852980743866955</v>
      </c>
      <c r="AB4959">
        <v>1.4070740623901001</v>
      </c>
      <c r="AC4959">
        <v>0.15160814716558335</v>
      </c>
      <c r="AD4959">
        <v>0</v>
      </c>
      <c r="AE4959">
        <v>54.228970464664421</v>
      </c>
    </row>
    <row r="4960" spans="1:31" x14ac:dyDescent="0.3">
      <c r="A4960">
        <v>2584184</v>
      </c>
      <c r="B4960">
        <v>1</v>
      </c>
      <c r="C4960" t="s">
        <v>80</v>
      </c>
      <c r="D4960" t="s">
        <v>83</v>
      </c>
      <c r="E4960" t="s">
        <v>171</v>
      </c>
      <c r="F4960" t="s">
        <v>14095</v>
      </c>
      <c r="G4960" t="s">
        <v>301</v>
      </c>
      <c r="H4960" t="s">
        <v>157</v>
      </c>
      <c r="I4960" t="s">
        <v>136</v>
      </c>
      <c r="J4960" t="s">
        <v>137</v>
      </c>
      <c r="K4960" t="s">
        <v>144</v>
      </c>
      <c r="L4960" t="s">
        <v>14096</v>
      </c>
      <c r="M4960" t="s">
        <v>14097</v>
      </c>
      <c r="N4960">
        <v>7.1347222219999997</v>
      </c>
      <c r="O4960">
        <v>0</v>
      </c>
      <c r="P4960">
        <v>133</v>
      </c>
      <c r="Q4960">
        <v>0</v>
      </c>
      <c r="R4960">
        <v>0</v>
      </c>
      <c r="S4960">
        <v>0</v>
      </c>
      <c r="T4960">
        <v>16</v>
      </c>
      <c r="U4960">
        <v>0</v>
      </c>
      <c r="V4960">
        <v>0</v>
      </c>
      <c r="W4960">
        <v>0</v>
      </c>
      <c r="X4960">
        <v>300.92189839127377</v>
      </c>
      <c r="Y4960">
        <v>0</v>
      </c>
      <c r="Z4960">
        <v>0</v>
      </c>
      <c r="AA4960">
        <v>0</v>
      </c>
      <c r="AB4960">
        <v>170.88688772284456</v>
      </c>
      <c r="AC4960">
        <v>0</v>
      </c>
      <c r="AD4960">
        <v>0</v>
      </c>
      <c r="AE4960">
        <v>471.80878611411833</v>
      </c>
    </row>
    <row r="4961" spans="1:31" x14ac:dyDescent="0.3">
      <c r="A4961">
        <v>2584768</v>
      </c>
      <c r="B4961">
        <v>1</v>
      </c>
      <c r="C4961" t="s">
        <v>80</v>
      </c>
      <c r="D4961" t="s">
        <v>103</v>
      </c>
      <c r="E4961" t="s">
        <v>166</v>
      </c>
      <c r="F4961" t="s">
        <v>14098</v>
      </c>
      <c r="G4961" t="s">
        <v>198</v>
      </c>
      <c r="H4961" t="s">
        <v>157</v>
      </c>
      <c r="I4961" t="s">
        <v>136</v>
      </c>
      <c r="J4961" t="s">
        <v>137</v>
      </c>
      <c r="K4961" t="s">
        <v>138</v>
      </c>
      <c r="L4961" t="s">
        <v>14099</v>
      </c>
      <c r="M4961" t="s">
        <v>14100</v>
      </c>
      <c r="N4961">
        <v>1.5349999999999999</v>
      </c>
      <c r="O4961">
        <v>0</v>
      </c>
      <c r="P4961">
        <v>11</v>
      </c>
      <c r="Q4961">
        <v>0</v>
      </c>
      <c r="R4961">
        <v>0</v>
      </c>
      <c r="S4961">
        <v>0</v>
      </c>
      <c r="T4961">
        <v>1</v>
      </c>
      <c r="U4961">
        <v>0</v>
      </c>
      <c r="V4961">
        <v>0</v>
      </c>
      <c r="W4961">
        <v>0</v>
      </c>
      <c r="X4961">
        <v>3.9514173998595008</v>
      </c>
      <c r="Y4961">
        <v>0</v>
      </c>
      <c r="Z4961">
        <v>0</v>
      </c>
      <c r="AA4961">
        <v>0</v>
      </c>
      <c r="AB4961">
        <v>5.0869618274404678</v>
      </c>
      <c r="AC4961">
        <v>0</v>
      </c>
      <c r="AD4961">
        <v>0</v>
      </c>
      <c r="AE4961">
        <v>9.0383792272999681</v>
      </c>
    </row>
    <row r="4962" spans="1:31" x14ac:dyDescent="0.3">
      <c r="A4962">
        <v>2584127</v>
      </c>
      <c r="B4962">
        <v>1</v>
      </c>
      <c r="C4962" t="s">
        <v>81</v>
      </c>
      <c r="D4962" t="s">
        <v>120</v>
      </c>
      <c r="E4962" t="s">
        <v>147</v>
      </c>
      <c r="F4962" t="s">
        <v>14101</v>
      </c>
      <c r="G4962" t="s">
        <v>134</v>
      </c>
      <c r="H4962" t="s">
        <v>135</v>
      </c>
      <c r="I4962" t="s">
        <v>136</v>
      </c>
      <c r="J4962" t="s">
        <v>137</v>
      </c>
      <c r="K4962" t="s">
        <v>138</v>
      </c>
      <c r="L4962" t="s">
        <v>14102</v>
      </c>
      <c r="M4962" t="s">
        <v>14103</v>
      </c>
      <c r="N4962">
        <v>2.136111111</v>
      </c>
      <c r="O4962">
        <v>0</v>
      </c>
      <c r="P4962">
        <v>0</v>
      </c>
      <c r="Q4962">
        <v>10</v>
      </c>
      <c r="R4962">
        <v>34</v>
      </c>
      <c r="S4962">
        <v>1</v>
      </c>
      <c r="T4962">
        <v>0</v>
      </c>
      <c r="U4962">
        <v>1</v>
      </c>
      <c r="V4962">
        <v>0</v>
      </c>
      <c r="W4962">
        <v>0</v>
      </c>
      <c r="X4962">
        <v>0</v>
      </c>
      <c r="Y4962">
        <v>427.21594696399814</v>
      </c>
      <c r="Z4962">
        <v>364.36292860427471</v>
      </c>
      <c r="AA4962">
        <v>36.376879512804265</v>
      </c>
      <c r="AB4962">
        <v>0</v>
      </c>
      <c r="AC4962">
        <v>292.25016082518079</v>
      </c>
      <c r="AD4962">
        <v>0</v>
      </c>
      <c r="AE4962">
        <v>1120.205915906258</v>
      </c>
    </row>
    <row r="4963" spans="1:31" x14ac:dyDescent="0.3">
      <c r="A4963">
        <v>2584081</v>
      </c>
      <c r="B4963">
        <v>1</v>
      </c>
      <c r="C4963" t="s">
        <v>80</v>
      </c>
      <c r="D4963" t="s">
        <v>103</v>
      </c>
      <c r="E4963" t="s">
        <v>132</v>
      </c>
      <c r="F4963" t="s">
        <v>14104</v>
      </c>
      <c r="G4963" t="s">
        <v>134</v>
      </c>
      <c r="H4963" t="s">
        <v>135</v>
      </c>
      <c r="I4963" t="s">
        <v>136</v>
      </c>
      <c r="J4963" t="s">
        <v>137</v>
      </c>
      <c r="K4963" t="s">
        <v>138</v>
      </c>
      <c r="L4963" t="s">
        <v>14105</v>
      </c>
      <c r="M4963" t="s">
        <v>14106</v>
      </c>
      <c r="N4963">
        <v>0.21944444399999999</v>
      </c>
      <c r="O4963">
        <v>1</v>
      </c>
      <c r="P4963">
        <v>403</v>
      </c>
      <c r="Q4963">
        <v>40</v>
      </c>
      <c r="R4963">
        <v>91</v>
      </c>
      <c r="S4963">
        <v>21</v>
      </c>
      <c r="T4963">
        <v>70</v>
      </c>
      <c r="U4963">
        <v>6</v>
      </c>
      <c r="V4963">
        <v>1</v>
      </c>
      <c r="W4963">
        <v>7.9011954187833328E-2</v>
      </c>
      <c r="X4963">
        <v>18.851369191573728</v>
      </c>
      <c r="Y4963">
        <v>51.311149474717716</v>
      </c>
      <c r="Z4963">
        <v>29.197430400218302</v>
      </c>
      <c r="AA4963">
        <v>14.658933030967951</v>
      </c>
      <c r="AB4963">
        <v>10.426967089129807</v>
      </c>
      <c r="AC4963">
        <v>141.62831465231642</v>
      </c>
      <c r="AD4963">
        <v>6.6008990081840997</v>
      </c>
      <c r="AE4963">
        <v>272.75407480129587</v>
      </c>
    </row>
    <row r="4964" spans="1:31" x14ac:dyDescent="0.3">
      <c r="A4964">
        <v>2584462</v>
      </c>
      <c r="B4964">
        <v>1</v>
      </c>
      <c r="C4964" t="s">
        <v>80</v>
      </c>
      <c r="D4964" t="s">
        <v>96</v>
      </c>
      <c r="E4964" t="s">
        <v>155</v>
      </c>
      <c r="F4964" t="s">
        <v>14107</v>
      </c>
      <c r="G4964" t="s">
        <v>194</v>
      </c>
      <c r="H4964" t="s">
        <v>157</v>
      </c>
      <c r="I4964" t="s">
        <v>136</v>
      </c>
      <c r="J4964" t="s">
        <v>137</v>
      </c>
      <c r="K4964" t="s">
        <v>144</v>
      </c>
      <c r="L4964" t="s">
        <v>14108</v>
      </c>
      <c r="M4964" t="s">
        <v>14109</v>
      </c>
      <c r="N4964">
        <v>2.3058333329999998</v>
      </c>
      <c r="O4964">
        <v>0</v>
      </c>
      <c r="P4964">
        <v>76</v>
      </c>
      <c r="Q4964">
        <v>0</v>
      </c>
      <c r="R4964">
        <v>3</v>
      </c>
      <c r="S4964">
        <v>0</v>
      </c>
      <c r="T4964">
        <v>19</v>
      </c>
      <c r="U4964">
        <v>0</v>
      </c>
      <c r="V4964">
        <v>0</v>
      </c>
      <c r="W4964">
        <v>0</v>
      </c>
      <c r="X4964">
        <v>115.25077651430732</v>
      </c>
      <c r="Y4964">
        <v>0</v>
      </c>
      <c r="Z4964">
        <v>2.44349818702407</v>
      </c>
      <c r="AA4964">
        <v>0</v>
      </c>
      <c r="AB4964">
        <v>175.08852276303301</v>
      </c>
      <c r="AC4964">
        <v>0</v>
      </c>
      <c r="AD4964">
        <v>0</v>
      </c>
      <c r="AE4964">
        <v>292.78279746436442</v>
      </c>
    </row>
    <row r="4965" spans="1:31" x14ac:dyDescent="0.3">
      <c r="A4965">
        <v>2584748</v>
      </c>
      <c r="B4965">
        <v>1</v>
      </c>
      <c r="C4965" t="s">
        <v>80</v>
      </c>
      <c r="D4965" t="s">
        <v>100</v>
      </c>
      <c r="E4965" t="s">
        <v>141</v>
      </c>
      <c r="F4965" t="s">
        <v>14110</v>
      </c>
      <c r="G4965" t="s">
        <v>134</v>
      </c>
      <c r="H4965" t="s">
        <v>135</v>
      </c>
      <c r="I4965" t="s">
        <v>136</v>
      </c>
      <c r="J4965" t="s">
        <v>137</v>
      </c>
      <c r="K4965" t="s">
        <v>138</v>
      </c>
      <c r="L4965" t="s">
        <v>13566</v>
      </c>
      <c r="M4965" t="s">
        <v>14111</v>
      </c>
      <c r="N4965">
        <v>1.098055555</v>
      </c>
      <c r="O4965">
        <v>0</v>
      </c>
      <c r="P4965">
        <v>0</v>
      </c>
      <c r="Q4965">
        <v>0</v>
      </c>
      <c r="R4965">
        <v>1</v>
      </c>
      <c r="S4965">
        <v>2</v>
      </c>
      <c r="T4965">
        <v>75</v>
      </c>
      <c r="U4965">
        <v>6</v>
      </c>
      <c r="V4965">
        <v>25</v>
      </c>
      <c r="W4965">
        <v>0</v>
      </c>
      <c r="X4965">
        <v>0</v>
      </c>
      <c r="Y4965">
        <v>0</v>
      </c>
      <c r="Z4965">
        <v>0</v>
      </c>
      <c r="AA4965">
        <v>3.3676339333077783</v>
      </c>
      <c r="AB4965">
        <v>227.00729192859509</v>
      </c>
      <c r="AC4965">
        <v>205.3354744128319</v>
      </c>
      <c r="AD4965">
        <v>483.11349950649077</v>
      </c>
      <c r="AE4965">
        <v>918.82389978122546</v>
      </c>
    </row>
    <row r="4966" spans="1:31" x14ac:dyDescent="0.3">
      <c r="A4966">
        <v>2584456</v>
      </c>
      <c r="B4966">
        <v>1</v>
      </c>
      <c r="C4966" t="s">
        <v>80</v>
      </c>
      <c r="D4966" t="s">
        <v>102</v>
      </c>
      <c r="E4966" t="s">
        <v>141</v>
      </c>
      <c r="F4966" t="s">
        <v>4123</v>
      </c>
      <c r="G4966" t="s">
        <v>134</v>
      </c>
      <c r="H4966" t="s">
        <v>135</v>
      </c>
      <c r="I4966" t="s">
        <v>136</v>
      </c>
      <c r="J4966" t="s">
        <v>137</v>
      </c>
      <c r="K4966" t="s">
        <v>138</v>
      </c>
      <c r="L4966" t="s">
        <v>14112</v>
      </c>
      <c r="M4966" t="s">
        <v>14113</v>
      </c>
      <c r="N4966">
        <v>0.72</v>
      </c>
      <c r="O4966">
        <v>0</v>
      </c>
      <c r="P4966">
        <v>630</v>
      </c>
      <c r="Q4966">
        <v>39</v>
      </c>
      <c r="R4966">
        <v>133</v>
      </c>
      <c r="S4966">
        <v>18</v>
      </c>
      <c r="T4966">
        <v>78</v>
      </c>
      <c r="U4966">
        <v>1</v>
      </c>
      <c r="V4966">
        <v>0</v>
      </c>
      <c r="W4966">
        <v>0</v>
      </c>
      <c r="X4966">
        <v>96.463616930766804</v>
      </c>
      <c r="Y4966">
        <v>140.0894924011632</v>
      </c>
      <c r="Z4966">
        <v>170.49563127929679</v>
      </c>
      <c r="AA4966">
        <v>123.83822982066694</v>
      </c>
      <c r="AB4966">
        <v>84.542450149735146</v>
      </c>
      <c r="AC4966">
        <v>25.510254340766394</v>
      </c>
      <c r="AD4966">
        <v>0</v>
      </c>
      <c r="AE4966">
        <v>640.93967492239528</v>
      </c>
    </row>
    <row r="4967" spans="1:31" x14ac:dyDescent="0.3">
      <c r="A4967">
        <v>2584585</v>
      </c>
      <c r="B4967">
        <v>1</v>
      </c>
      <c r="C4967" t="s">
        <v>80</v>
      </c>
      <c r="D4967" t="s">
        <v>94</v>
      </c>
      <c r="E4967" t="s">
        <v>166</v>
      </c>
      <c r="F4967" t="s">
        <v>14114</v>
      </c>
      <c r="G4967" t="s">
        <v>198</v>
      </c>
      <c r="H4967" t="s">
        <v>157</v>
      </c>
      <c r="I4967" t="s">
        <v>136</v>
      </c>
      <c r="J4967" t="s">
        <v>137</v>
      </c>
      <c r="K4967" t="s">
        <v>138</v>
      </c>
      <c r="L4967" t="s">
        <v>14115</v>
      </c>
      <c r="M4967" t="s">
        <v>14116</v>
      </c>
      <c r="N4967">
        <v>2.352777777</v>
      </c>
      <c r="O4967">
        <v>0</v>
      </c>
      <c r="P4967">
        <v>17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8.5866119724295622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8.5866119724295622</v>
      </c>
    </row>
    <row r="4968" spans="1:31" x14ac:dyDescent="0.3">
      <c r="A4968">
        <v>2584207</v>
      </c>
      <c r="B4968">
        <v>1</v>
      </c>
      <c r="C4968" t="s">
        <v>80</v>
      </c>
      <c r="D4968" t="s">
        <v>108</v>
      </c>
      <c r="E4968" t="s">
        <v>166</v>
      </c>
      <c r="F4968" t="s">
        <v>14117</v>
      </c>
      <c r="G4968" t="s">
        <v>168</v>
      </c>
      <c r="H4968" t="s">
        <v>157</v>
      </c>
      <c r="I4968" t="s">
        <v>136</v>
      </c>
      <c r="J4968" t="s">
        <v>137</v>
      </c>
      <c r="K4968" t="s">
        <v>138</v>
      </c>
      <c r="L4968" t="s">
        <v>14118</v>
      </c>
      <c r="M4968" t="s">
        <v>14119</v>
      </c>
      <c r="N4968">
        <v>2.5047222219999998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1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1.34987067601479</v>
      </c>
      <c r="AC4968">
        <v>0</v>
      </c>
      <c r="AD4968">
        <v>0</v>
      </c>
      <c r="AE4968">
        <v>1.34987067601479</v>
      </c>
    </row>
    <row r="4969" spans="1:31" x14ac:dyDescent="0.3">
      <c r="A4969">
        <v>2584101</v>
      </c>
      <c r="B4969">
        <v>1</v>
      </c>
      <c r="C4969" t="s">
        <v>80</v>
      </c>
      <c r="D4969" t="s">
        <v>98</v>
      </c>
      <c r="E4969" t="s">
        <v>171</v>
      </c>
      <c r="F4969" t="s">
        <v>14120</v>
      </c>
      <c r="G4969" t="s">
        <v>190</v>
      </c>
      <c r="H4969" t="s">
        <v>157</v>
      </c>
      <c r="I4969" t="s">
        <v>136</v>
      </c>
      <c r="J4969" t="s">
        <v>137</v>
      </c>
      <c r="K4969" t="s">
        <v>138</v>
      </c>
      <c r="L4969" t="s">
        <v>14121</v>
      </c>
      <c r="M4969" t="s">
        <v>14122</v>
      </c>
      <c r="N4969">
        <v>1.9841666659999999</v>
      </c>
      <c r="O4969">
        <v>0</v>
      </c>
      <c r="P4969">
        <v>19</v>
      </c>
      <c r="Q4969">
        <v>0</v>
      </c>
      <c r="R4969">
        <v>4</v>
      </c>
      <c r="S4969">
        <v>0</v>
      </c>
      <c r="T4969">
        <v>3</v>
      </c>
      <c r="U4969">
        <v>0</v>
      </c>
      <c r="V4969">
        <v>0</v>
      </c>
      <c r="W4969">
        <v>0</v>
      </c>
      <c r="X4969">
        <v>6.3813323805679785</v>
      </c>
      <c r="Y4969">
        <v>0</v>
      </c>
      <c r="Z4969">
        <v>2.2275223004222853</v>
      </c>
      <c r="AA4969">
        <v>0</v>
      </c>
      <c r="AB4969">
        <v>2.8483719188332652</v>
      </c>
      <c r="AC4969">
        <v>0</v>
      </c>
      <c r="AD4969">
        <v>0</v>
      </c>
      <c r="AE4969">
        <v>11.45722659982353</v>
      </c>
    </row>
    <row r="4970" spans="1:31" x14ac:dyDescent="0.3">
      <c r="A4970">
        <v>2584791</v>
      </c>
      <c r="B4970">
        <v>1</v>
      </c>
      <c r="C4970" t="s">
        <v>81</v>
      </c>
      <c r="D4970" t="s">
        <v>118</v>
      </c>
      <c r="E4970" t="s">
        <v>141</v>
      </c>
      <c r="F4970" t="s">
        <v>5983</v>
      </c>
      <c r="G4970" t="s">
        <v>134</v>
      </c>
      <c r="H4970" t="s">
        <v>135</v>
      </c>
      <c r="I4970" t="s">
        <v>136</v>
      </c>
      <c r="J4970" t="s">
        <v>137</v>
      </c>
      <c r="K4970" t="s">
        <v>138</v>
      </c>
      <c r="L4970" t="s">
        <v>14123</v>
      </c>
      <c r="M4970" t="s">
        <v>14124</v>
      </c>
      <c r="N4970">
        <v>2.1983333329999999</v>
      </c>
      <c r="O4970">
        <v>1</v>
      </c>
      <c r="P4970">
        <v>4011</v>
      </c>
      <c r="Q4970">
        <v>3</v>
      </c>
      <c r="R4970">
        <v>103</v>
      </c>
      <c r="S4970">
        <v>63</v>
      </c>
      <c r="T4970">
        <v>297</v>
      </c>
      <c r="U4970">
        <v>3</v>
      </c>
      <c r="V4970">
        <v>3</v>
      </c>
      <c r="W4970">
        <v>3.3911516846421401</v>
      </c>
      <c r="X4970">
        <v>1926.012482274183</v>
      </c>
      <c r="Y4970">
        <v>9.8543560359774993</v>
      </c>
      <c r="Z4970">
        <v>174.89333830697808</v>
      </c>
      <c r="AA4970">
        <v>1004.2290299298938</v>
      </c>
      <c r="AB4970">
        <v>787.0201983940326</v>
      </c>
      <c r="AC4970">
        <v>239.12480238045717</v>
      </c>
      <c r="AD4970">
        <v>229.19004956503565</v>
      </c>
      <c r="AE4970">
        <v>4373.7154085712</v>
      </c>
    </row>
    <row r="4971" spans="1:31" x14ac:dyDescent="0.3">
      <c r="A4971">
        <v>2584250</v>
      </c>
      <c r="B4971">
        <v>1</v>
      </c>
      <c r="C4971" t="s">
        <v>80</v>
      </c>
      <c r="D4971" t="s">
        <v>105</v>
      </c>
      <c r="E4971" t="s">
        <v>184</v>
      </c>
      <c r="F4971" t="s">
        <v>12062</v>
      </c>
      <c r="G4971" t="s">
        <v>301</v>
      </c>
      <c r="H4971" t="s">
        <v>135</v>
      </c>
      <c r="I4971" t="s">
        <v>136</v>
      </c>
      <c r="J4971" t="s">
        <v>137</v>
      </c>
      <c r="K4971" t="s">
        <v>144</v>
      </c>
      <c r="L4971" t="s">
        <v>14125</v>
      </c>
      <c r="M4971" t="s">
        <v>14126</v>
      </c>
      <c r="N4971">
        <v>9.8963888880000006</v>
      </c>
      <c r="O4971">
        <v>0</v>
      </c>
      <c r="P4971">
        <v>447</v>
      </c>
      <c r="Q4971">
        <v>0</v>
      </c>
      <c r="R4971">
        <v>0</v>
      </c>
      <c r="S4971">
        <v>0</v>
      </c>
      <c r="T4971">
        <v>37</v>
      </c>
      <c r="U4971">
        <v>0</v>
      </c>
      <c r="V4971">
        <v>0</v>
      </c>
      <c r="W4971">
        <v>0</v>
      </c>
      <c r="X4971">
        <v>1196.0869703571</v>
      </c>
      <c r="Y4971">
        <v>0</v>
      </c>
      <c r="Z4971">
        <v>0</v>
      </c>
      <c r="AA4971">
        <v>0</v>
      </c>
      <c r="AB4971">
        <v>542.0648632212999</v>
      </c>
      <c r="AC4971">
        <v>0</v>
      </c>
      <c r="AD4971">
        <v>0</v>
      </c>
      <c r="AE4971">
        <v>1738.1518335783999</v>
      </c>
    </row>
    <row r="4972" spans="1:31" x14ac:dyDescent="0.3">
      <c r="A4972">
        <v>2584711</v>
      </c>
      <c r="B4972">
        <v>1</v>
      </c>
      <c r="C4972" t="s">
        <v>81</v>
      </c>
      <c r="D4972" t="s">
        <v>121</v>
      </c>
      <c r="E4972" t="s">
        <v>147</v>
      </c>
      <c r="F4972" t="s">
        <v>1189</v>
      </c>
      <c r="G4972" t="s">
        <v>134</v>
      </c>
      <c r="H4972" t="s">
        <v>135</v>
      </c>
      <c r="I4972" t="s">
        <v>136</v>
      </c>
      <c r="J4972" t="s">
        <v>137</v>
      </c>
      <c r="K4972" t="s">
        <v>138</v>
      </c>
      <c r="L4972" t="s">
        <v>14127</v>
      </c>
      <c r="M4972" t="s">
        <v>14128</v>
      </c>
      <c r="N4972">
        <v>0.119722222</v>
      </c>
      <c r="O4972">
        <v>3</v>
      </c>
      <c r="P4972">
        <v>290</v>
      </c>
      <c r="Q4972">
        <v>4</v>
      </c>
      <c r="R4972">
        <v>37</v>
      </c>
      <c r="S4972">
        <v>3</v>
      </c>
      <c r="T4972">
        <v>14</v>
      </c>
      <c r="U4972">
        <v>0</v>
      </c>
      <c r="V4972">
        <v>0</v>
      </c>
      <c r="W4972">
        <v>7.4207235359999985E-2</v>
      </c>
      <c r="X4972">
        <v>5.0287588268015453</v>
      </c>
      <c r="Y4972">
        <v>0.9477091883334483</v>
      </c>
      <c r="Z4972">
        <v>2.6784724423279012</v>
      </c>
      <c r="AA4972">
        <v>3.1642487514946973</v>
      </c>
      <c r="AB4972">
        <v>1.5521072462393719</v>
      </c>
      <c r="AC4972">
        <v>0</v>
      </c>
      <c r="AD4972">
        <v>0</v>
      </c>
      <c r="AE4972">
        <v>13.445503690556963</v>
      </c>
    </row>
    <row r="4973" spans="1:31" x14ac:dyDescent="0.3">
      <c r="A4973">
        <v>2584310</v>
      </c>
      <c r="B4973">
        <v>1</v>
      </c>
      <c r="C4973" t="s">
        <v>81</v>
      </c>
      <c r="D4973" t="s">
        <v>122</v>
      </c>
      <c r="E4973" t="s">
        <v>184</v>
      </c>
      <c r="F4973" t="s">
        <v>14129</v>
      </c>
      <c r="G4973" t="s">
        <v>134</v>
      </c>
      <c r="H4973" t="s">
        <v>135</v>
      </c>
      <c r="I4973" t="s">
        <v>136</v>
      </c>
      <c r="J4973" t="s">
        <v>137</v>
      </c>
      <c r="K4973" t="s">
        <v>138</v>
      </c>
      <c r="L4973" t="s">
        <v>14130</v>
      </c>
      <c r="M4973" t="s">
        <v>14131</v>
      </c>
      <c r="N4973">
        <v>1.078333333</v>
      </c>
      <c r="O4973">
        <v>1</v>
      </c>
      <c r="P4973">
        <v>1777</v>
      </c>
      <c r="Q4973">
        <v>6</v>
      </c>
      <c r="R4973">
        <v>28</v>
      </c>
      <c r="S4973">
        <v>0</v>
      </c>
      <c r="T4973">
        <v>172</v>
      </c>
      <c r="U4973">
        <v>1</v>
      </c>
      <c r="V4973">
        <v>0</v>
      </c>
      <c r="W4973">
        <v>0.2273153544</v>
      </c>
      <c r="X4973">
        <v>280.47549407768491</v>
      </c>
      <c r="Y4973">
        <v>2.6048097038317932</v>
      </c>
      <c r="Z4973">
        <v>26.704062241624833</v>
      </c>
      <c r="AA4973">
        <v>0</v>
      </c>
      <c r="AB4973">
        <v>161.84522155374648</v>
      </c>
      <c r="AC4973">
        <v>2.0322850233801404</v>
      </c>
      <c r="AD4973">
        <v>0</v>
      </c>
      <c r="AE4973">
        <v>473.88918795466816</v>
      </c>
    </row>
    <row r="4974" spans="1:31" x14ac:dyDescent="0.3">
      <c r="A4974">
        <v>2584897</v>
      </c>
      <c r="B4974">
        <v>1</v>
      </c>
      <c r="C4974" t="s">
        <v>80</v>
      </c>
      <c r="D4974" t="s">
        <v>83</v>
      </c>
      <c r="E4974" t="s">
        <v>147</v>
      </c>
      <c r="F4974" t="s">
        <v>1700</v>
      </c>
      <c r="G4974" t="s">
        <v>202</v>
      </c>
      <c r="H4974" t="s">
        <v>135</v>
      </c>
      <c r="I4974" t="s">
        <v>136</v>
      </c>
      <c r="J4974" t="s">
        <v>137</v>
      </c>
      <c r="K4974" t="s">
        <v>138</v>
      </c>
      <c r="L4974" t="s">
        <v>14132</v>
      </c>
      <c r="M4974" t="s">
        <v>14133</v>
      </c>
      <c r="N4974">
        <v>0.22166666600000001</v>
      </c>
      <c r="O4974">
        <v>11</v>
      </c>
      <c r="P4974">
        <v>785</v>
      </c>
      <c r="Q4974">
        <v>13</v>
      </c>
      <c r="R4974">
        <v>49</v>
      </c>
      <c r="S4974">
        <v>33</v>
      </c>
      <c r="T4974">
        <v>70</v>
      </c>
      <c r="U4974">
        <v>1</v>
      </c>
      <c r="V4974">
        <v>0</v>
      </c>
      <c r="W4974">
        <v>1.9592395655390251</v>
      </c>
      <c r="X4974">
        <v>37.924008364765399</v>
      </c>
      <c r="Y4974">
        <v>2.4623529762319603</v>
      </c>
      <c r="Z4974">
        <v>2.2915937243923512</v>
      </c>
      <c r="AA4974">
        <v>22.759965643253071</v>
      </c>
      <c r="AB4974">
        <v>8.3313793475450453</v>
      </c>
      <c r="AC4974">
        <v>3.7755428135295506</v>
      </c>
      <c r="AD4974">
        <v>0</v>
      </c>
      <c r="AE4974">
        <v>79.504082435256393</v>
      </c>
    </row>
    <row r="4975" spans="1:31" x14ac:dyDescent="0.3">
      <c r="A4975">
        <v>2584210</v>
      </c>
      <c r="B4975">
        <v>1</v>
      </c>
      <c r="C4975" t="s">
        <v>80</v>
      </c>
      <c r="D4975" t="s">
        <v>106</v>
      </c>
      <c r="E4975" t="s">
        <v>166</v>
      </c>
      <c r="F4975" t="s">
        <v>14134</v>
      </c>
      <c r="G4975" t="s">
        <v>181</v>
      </c>
      <c r="H4975" t="s">
        <v>157</v>
      </c>
      <c r="I4975" t="s">
        <v>136</v>
      </c>
      <c r="J4975" t="s">
        <v>137</v>
      </c>
      <c r="K4975" t="s">
        <v>138</v>
      </c>
      <c r="L4975" t="s">
        <v>14135</v>
      </c>
      <c r="M4975" t="s">
        <v>14136</v>
      </c>
      <c r="N4975">
        <v>8.1733333330000004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1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29.712354094249868</v>
      </c>
      <c r="AC4975">
        <v>0</v>
      </c>
      <c r="AD4975">
        <v>0</v>
      </c>
      <c r="AE4975">
        <v>29.712354094249868</v>
      </c>
    </row>
    <row r="4976" spans="1:31" x14ac:dyDescent="0.3">
      <c r="A4976">
        <v>2584187</v>
      </c>
      <c r="B4976">
        <v>1</v>
      </c>
      <c r="C4976" t="s">
        <v>81</v>
      </c>
      <c r="D4976" t="s">
        <v>112</v>
      </c>
      <c r="E4976" t="s">
        <v>155</v>
      </c>
      <c r="F4976" t="s">
        <v>14137</v>
      </c>
      <c r="G4976" t="s">
        <v>301</v>
      </c>
      <c r="H4976" t="s">
        <v>157</v>
      </c>
      <c r="I4976" t="s">
        <v>136</v>
      </c>
      <c r="J4976" t="s">
        <v>137</v>
      </c>
      <c r="K4976" t="s">
        <v>144</v>
      </c>
      <c r="L4976" t="s">
        <v>14138</v>
      </c>
      <c r="M4976" t="s">
        <v>14139</v>
      </c>
      <c r="N4976">
        <v>7.7983333330000004</v>
      </c>
      <c r="O4976">
        <v>0</v>
      </c>
      <c r="P4976">
        <v>151</v>
      </c>
      <c r="Q4976">
        <v>0</v>
      </c>
      <c r="R4976">
        <v>2</v>
      </c>
      <c r="S4976">
        <v>0</v>
      </c>
      <c r="T4976">
        <v>10</v>
      </c>
      <c r="U4976">
        <v>0</v>
      </c>
      <c r="V4976">
        <v>0</v>
      </c>
      <c r="W4976">
        <v>0</v>
      </c>
      <c r="X4976">
        <v>160.97554852725014</v>
      </c>
      <c r="Y4976">
        <v>0</v>
      </c>
      <c r="Z4976">
        <v>13.5937361121</v>
      </c>
      <c r="AA4976">
        <v>0</v>
      </c>
      <c r="AB4976">
        <v>40.861938492637883</v>
      </c>
      <c r="AC4976">
        <v>0</v>
      </c>
      <c r="AD4976">
        <v>0</v>
      </c>
      <c r="AE4976">
        <v>215.43122313198802</v>
      </c>
    </row>
    <row r="4977" spans="1:31" x14ac:dyDescent="0.3">
      <c r="A4977">
        <v>2584041</v>
      </c>
      <c r="B4977">
        <v>1</v>
      </c>
      <c r="C4977" t="s">
        <v>80</v>
      </c>
      <c r="D4977" t="s">
        <v>100</v>
      </c>
      <c r="E4977" t="s">
        <v>184</v>
      </c>
      <c r="F4977" t="s">
        <v>14140</v>
      </c>
      <c r="G4977" t="s">
        <v>134</v>
      </c>
      <c r="H4977" t="s">
        <v>135</v>
      </c>
      <c r="I4977" t="s">
        <v>136</v>
      </c>
      <c r="J4977" t="s">
        <v>137</v>
      </c>
      <c r="K4977" t="s">
        <v>138</v>
      </c>
      <c r="L4977" t="s">
        <v>14141</v>
      </c>
      <c r="M4977" t="s">
        <v>14142</v>
      </c>
      <c r="N4977">
        <v>1.070277777</v>
      </c>
      <c r="O4977">
        <v>0</v>
      </c>
      <c r="P4977">
        <v>174</v>
      </c>
      <c r="Q4977">
        <v>0</v>
      </c>
      <c r="R4977">
        <v>0</v>
      </c>
      <c r="S4977">
        <v>0</v>
      </c>
      <c r="T4977">
        <v>16</v>
      </c>
      <c r="U4977">
        <v>0</v>
      </c>
      <c r="V4977">
        <v>1</v>
      </c>
      <c r="W4977">
        <v>0</v>
      </c>
      <c r="X4977">
        <v>36.532354519080997</v>
      </c>
      <c r="Y4977">
        <v>0</v>
      </c>
      <c r="Z4977">
        <v>0</v>
      </c>
      <c r="AA4977">
        <v>0</v>
      </c>
      <c r="AB4977">
        <v>19.636390037561295</v>
      </c>
      <c r="AC4977">
        <v>0</v>
      </c>
      <c r="AD4977">
        <v>57.020523487162279</v>
      </c>
      <c r="AE4977">
        <v>113.18926804380457</v>
      </c>
    </row>
    <row r="4978" spans="1:31" x14ac:dyDescent="0.3">
      <c r="A4978">
        <v>2584705</v>
      </c>
      <c r="B4978">
        <v>1</v>
      </c>
      <c r="C4978" t="s">
        <v>81</v>
      </c>
      <c r="D4978" t="s">
        <v>113</v>
      </c>
      <c r="E4978" t="s">
        <v>184</v>
      </c>
      <c r="F4978" t="s">
        <v>14143</v>
      </c>
      <c r="G4978" t="s">
        <v>149</v>
      </c>
      <c r="H4978" t="s">
        <v>135</v>
      </c>
      <c r="I4978" t="s">
        <v>136</v>
      </c>
      <c r="J4978" t="s">
        <v>137</v>
      </c>
      <c r="K4978" t="s">
        <v>138</v>
      </c>
      <c r="L4978" t="s">
        <v>14144</v>
      </c>
      <c r="M4978" t="s">
        <v>14145</v>
      </c>
      <c r="N4978">
        <v>2.4186111110000001</v>
      </c>
      <c r="O4978">
        <v>0</v>
      </c>
      <c r="P4978">
        <v>46</v>
      </c>
      <c r="Q4978">
        <v>0</v>
      </c>
      <c r="R4978">
        <v>6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13.993115137617718</v>
      </c>
      <c r="Y4978">
        <v>0</v>
      </c>
      <c r="Z4978">
        <v>10.634907312963948</v>
      </c>
      <c r="AA4978">
        <v>0</v>
      </c>
      <c r="AB4978">
        <v>0</v>
      </c>
      <c r="AC4978">
        <v>0</v>
      </c>
      <c r="AD4978">
        <v>0</v>
      </c>
      <c r="AE4978">
        <v>24.628022450581668</v>
      </c>
    </row>
    <row r="4979" spans="1:31" x14ac:dyDescent="0.3">
      <c r="A4979">
        <v>2584164</v>
      </c>
      <c r="B4979">
        <v>1</v>
      </c>
      <c r="C4979" t="s">
        <v>80</v>
      </c>
      <c r="D4979" t="s">
        <v>98</v>
      </c>
      <c r="E4979" t="s">
        <v>184</v>
      </c>
      <c r="F4979" t="s">
        <v>8444</v>
      </c>
      <c r="G4979" t="s">
        <v>301</v>
      </c>
      <c r="H4979" t="s">
        <v>135</v>
      </c>
      <c r="I4979" t="s">
        <v>136</v>
      </c>
      <c r="J4979" t="s">
        <v>137</v>
      </c>
      <c r="K4979" t="s">
        <v>144</v>
      </c>
      <c r="L4979" t="s">
        <v>14146</v>
      </c>
      <c r="M4979" t="s">
        <v>14147</v>
      </c>
      <c r="N4979">
        <v>8.7980555549999995</v>
      </c>
      <c r="O4979">
        <v>0</v>
      </c>
      <c r="P4979">
        <v>228</v>
      </c>
      <c r="Q4979">
        <v>0</v>
      </c>
      <c r="R4979">
        <v>52</v>
      </c>
      <c r="S4979">
        <v>0</v>
      </c>
      <c r="T4979">
        <v>42</v>
      </c>
      <c r="U4979">
        <v>0</v>
      </c>
      <c r="V4979">
        <v>0</v>
      </c>
      <c r="W4979">
        <v>0</v>
      </c>
      <c r="X4979">
        <v>325.0138426448143</v>
      </c>
      <c r="Y4979">
        <v>0</v>
      </c>
      <c r="Z4979">
        <v>348.33722091693187</v>
      </c>
      <c r="AA4979">
        <v>0</v>
      </c>
      <c r="AB4979">
        <v>453.03305013157882</v>
      </c>
      <c r="AC4979">
        <v>0</v>
      </c>
      <c r="AD4979">
        <v>0</v>
      </c>
      <c r="AE4979">
        <v>1126.3841136933249</v>
      </c>
    </row>
    <row r="4980" spans="1:31" x14ac:dyDescent="0.3">
      <c r="A4980">
        <v>2584728</v>
      </c>
      <c r="B4980">
        <v>1</v>
      </c>
      <c r="C4980" t="s">
        <v>81</v>
      </c>
      <c r="D4980" t="s">
        <v>123</v>
      </c>
      <c r="E4980" t="s">
        <v>141</v>
      </c>
      <c r="F4980" t="s">
        <v>14148</v>
      </c>
      <c r="G4980" t="s">
        <v>134</v>
      </c>
      <c r="H4980" t="s">
        <v>135</v>
      </c>
      <c r="I4980" t="s">
        <v>136</v>
      </c>
      <c r="J4980" t="s">
        <v>137</v>
      </c>
      <c r="K4980" t="s">
        <v>138</v>
      </c>
      <c r="L4980" t="s">
        <v>14149</v>
      </c>
      <c r="M4980" t="s">
        <v>14150</v>
      </c>
      <c r="N4980">
        <v>1.2030555549999999</v>
      </c>
      <c r="O4980">
        <v>2</v>
      </c>
      <c r="P4980">
        <v>938</v>
      </c>
      <c r="Q4980">
        <v>13</v>
      </c>
      <c r="R4980">
        <v>108</v>
      </c>
      <c r="S4980">
        <v>7</v>
      </c>
      <c r="T4980">
        <v>80</v>
      </c>
      <c r="U4980">
        <v>0</v>
      </c>
      <c r="V4980">
        <v>0</v>
      </c>
      <c r="W4980">
        <v>0.53005283960000005</v>
      </c>
      <c r="X4980">
        <v>175.0307827674674</v>
      </c>
      <c r="Y4980">
        <v>75.262039795868844</v>
      </c>
      <c r="Z4980">
        <v>224.66983945454734</v>
      </c>
      <c r="AA4980">
        <v>29.719169144296046</v>
      </c>
      <c r="AB4980">
        <v>57.927729699288129</v>
      </c>
      <c r="AC4980">
        <v>0</v>
      </c>
      <c r="AD4980">
        <v>0</v>
      </c>
      <c r="AE4980">
        <v>563.13961370106767</v>
      </c>
    </row>
    <row r="4981" spans="1:31" x14ac:dyDescent="0.3">
      <c r="A4981">
        <v>2584811</v>
      </c>
      <c r="B4981">
        <v>1</v>
      </c>
      <c r="C4981" t="s">
        <v>81</v>
      </c>
      <c r="D4981" t="s">
        <v>128</v>
      </c>
      <c r="E4981" t="s">
        <v>166</v>
      </c>
      <c r="F4981" t="s">
        <v>12298</v>
      </c>
      <c r="G4981" t="s">
        <v>181</v>
      </c>
      <c r="H4981" t="s">
        <v>157</v>
      </c>
      <c r="I4981" t="s">
        <v>136</v>
      </c>
      <c r="J4981" t="s">
        <v>137</v>
      </c>
      <c r="K4981" t="s">
        <v>138</v>
      </c>
      <c r="L4981" t="s">
        <v>14151</v>
      </c>
      <c r="M4981" t="s">
        <v>14152</v>
      </c>
      <c r="N4981">
        <v>1.744444444</v>
      </c>
      <c r="O4981">
        <v>0</v>
      </c>
      <c r="P4981">
        <v>16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5.980875163030082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5.980875163030082</v>
      </c>
    </row>
    <row r="4982" spans="1:31" x14ac:dyDescent="0.3">
      <c r="A4982">
        <v>2584479</v>
      </c>
      <c r="B4982">
        <v>1</v>
      </c>
      <c r="C4982" t="s">
        <v>81</v>
      </c>
      <c r="D4982" t="s">
        <v>112</v>
      </c>
      <c r="E4982" t="s">
        <v>141</v>
      </c>
      <c r="F4982" t="s">
        <v>14153</v>
      </c>
      <c r="G4982" t="s">
        <v>134</v>
      </c>
      <c r="H4982" t="s">
        <v>135</v>
      </c>
      <c r="I4982" t="s">
        <v>136</v>
      </c>
      <c r="J4982" t="s">
        <v>137</v>
      </c>
      <c r="K4982" t="s">
        <v>138</v>
      </c>
      <c r="L4982" t="s">
        <v>14154</v>
      </c>
      <c r="M4982" t="s">
        <v>14155</v>
      </c>
      <c r="N4982">
        <v>2.0558333329999998</v>
      </c>
      <c r="O4982">
        <v>0</v>
      </c>
      <c r="P4982">
        <v>1</v>
      </c>
      <c r="Q4982">
        <v>33</v>
      </c>
      <c r="R4982">
        <v>23</v>
      </c>
      <c r="S4982">
        <v>1</v>
      </c>
      <c r="T4982">
        <v>0</v>
      </c>
      <c r="U4982">
        <v>1</v>
      </c>
      <c r="V4982">
        <v>0</v>
      </c>
      <c r="W4982">
        <v>0</v>
      </c>
      <c r="X4982">
        <v>5.2206340908142508</v>
      </c>
      <c r="Y4982">
        <v>641.7439974521302</v>
      </c>
      <c r="Z4982">
        <v>807.29880590563187</v>
      </c>
      <c r="AA4982">
        <v>4.3893431476216662</v>
      </c>
      <c r="AB4982">
        <v>0</v>
      </c>
      <c r="AC4982">
        <v>381.86743675769503</v>
      </c>
      <c r="AD4982">
        <v>0</v>
      </c>
      <c r="AE4982">
        <v>1840.520217353893</v>
      </c>
    </row>
    <row r="4983" spans="1:31" x14ac:dyDescent="0.3">
      <c r="A4983">
        <v>2584087</v>
      </c>
      <c r="B4983">
        <v>1</v>
      </c>
      <c r="C4983" t="s">
        <v>80</v>
      </c>
      <c r="D4983" t="s">
        <v>82</v>
      </c>
      <c r="E4983" t="s">
        <v>175</v>
      </c>
      <c r="F4983" t="s">
        <v>14156</v>
      </c>
      <c r="G4983" t="s">
        <v>213</v>
      </c>
      <c r="H4983" t="s">
        <v>157</v>
      </c>
      <c r="I4983" t="s">
        <v>136</v>
      </c>
      <c r="J4983" t="s">
        <v>137</v>
      </c>
      <c r="K4983" t="s">
        <v>138</v>
      </c>
      <c r="L4983" t="s">
        <v>14157</v>
      </c>
      <c r="M4983" t="s">
        <v>14158</v>
      </c>
      <c r="N4983">
        <v>0.68305555500000004</v>
      </c>
      <c r="O4983">
        <v>0</v>
      </c>
      <c r="P4983">
        <v>3</v>
      </c>
      <c r="Q4983">
        <v>0</v>
      </c>
      <c r="R4983">
        <v>0</v>
      </c>
      <c r="S4983">
        <v>0</v>
      </c>
      <c r="T4983">
        <v>77</v>
      </c>
      <c r="U4983">
        <v>0</v>
      </c>
      <c r="V4983">
        <v>0</v>
      </c>
      <c r="W4983">
        <v>0</v>
      </c>
      <c r="X4983">
        <v>0.25082943304309996</v>
      </c>
      <c r="Y4983">
        <v>0</v>
      </c>
      <c r="Z4983">
        <v>0</v>
      </c>
      <c r="AA4983">
        <v>0</v>
      </c>
      <c r="AB4983">
        <v>15.934891614305162</v>
      </c>
      <c r="AC4983">
        <v>0</v>
      </c>
      <c r="AD4983">
        <v>0</v>
      </c>
      <c r="AE4983">
        <v>16.185721047348263</v>
      </c>
    </row>
    <row r="4984" spans="1:31" x14ac:dyDescent="0.3">
      <c r="A4984">
        <v>2584857</v>
      </c>
      <c r="B4984">
        <v>1</v>
      </c>
      <c r="C4984" t="s">
        <v>81</v>
      </c>
      <c r="D4984" t="s">
        <v>121</v>
      </c>
      <c r="E4984" t="s">
        <v>147</v>
      </c>
      <c r="F4984" t="s">
        <v>11660</v>
      </c>
      <c r="G4984" t="s">
        <v>134</v>
      </c>
      <c r="H4984" t="s">
        <v>135</v>
      </c>
      <c r="I4984" t="s">
        <v>136</v>
      </c>
      <c r="J4984" t="s">
        <v>137</v>
      </c>
      <c r="K4984" t="s">
        <v>138</v>
      </c>
      <c r="L4984" t="s">
        <v>14159</v>
      </c>
      <c r="M4984" t="s">
        <v>14160</v>
      </c>
      <c r="N4984">
        <v>4.6011111109999998</v>
      </c>
      <c r="O4984">
        <v>1</v>
      </c>
      <c r="P4984">
        <v>139</v>
      </c>
      <c r="Q4984">
        <v>2</v>
      </c>
      <c r="R4984">
        <v>3</v>
      </c>
      <c r="S4984">
        <v>1</v>
      </c>
      <c r="T4984">
        <v>1</v>
      </c>
      <c r="U4984">
        <v>0</v>
      </c>
      <c r="V4984">
        <v>0</v>
      </c>
      <c r="W4984">
        <v>0.99784355291999993</v>
      </c>
      <c r="X4984">
        <v>62.089496700251999</v>
      </c>
      <c r="Y4984">
        <v>8.2857732254703205</v>
      </c>
      <c r="Z4984">
        <v>0.54644846860835161</v>
      </c>
      <c r="AA4984">
        <v>6.1632621068700004</v>
      </c>
      <c r="AB4984">
        <v>5.4310234514811118</v>
      </c>
      <c r="AC4984">
        <v>0</v>
      </c>
      <c r="AD4984">
        <v>0</v>
      </c>
      <c r="AE4984">
        <v>83.513847505601774</v>
      </c>
    </row>
    <row r="4985" spans="1:31" x14ac:dyDescent="0.3">
      <c r="A4985">
        <v>2584565</v>
      </c>
      <c r="B4985">
        <v>1</v>
      </c>
      <c r="C4985" t="s">
        <v>80</v>
      </c>
      <c r="D4985" t="s">
        <v>83</v>
      </c>
      <c r="E4985" t="s">
        <v>166</v>
      </c>
      <c r="F4985" t="s">
        <v>14161</v>
      </c>
      <c r="G4985" t="s">
        <v>198</v>
      </c>
      <c r="H4985" t="s">
        <v>157</v>
      </c>
      <c r="I4985" t="s">
        <v>136</v>
      </c>
      <c r="J4985" t="s">
        <v>137</v>
      </c>
      <c r="K4985" t="s">
        <v>138</v>
      </c>
      <c r="L4985" t="s">
        <v>14162</v>
      </c>
      <c r="M4985" t="s">
        <v>14163</v>
      </c>
      <c r="N4985">
        <v>3.1886111110000002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16</v>
      </c>
      <c r="U4985">
        <v>0</v>
      </c>
      <c r="V4985">
        <v>1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61.454905545947412</v>
      </c>
      <c r="AC4985">
        <v>0</v>
      </c>
      <c r="AD4985">
        <v>195.45636433695725</v>
      </c>
      <c r="AE4985">
        <v>256.91126988290466</v>
      </c>
    </row>
    <row r="4986" spans="1:31" x14ac:dyDescent="0.3">
      <c r="A4986">
        <v>2584273</v>
      </c>
      <c r="B4986">
        <v>1</v>
      </c>
      <c r="C4986" t="s">
        <v>80</v>
      </c>
      <c r="D4986" t="s">
        <v>97</v>
      </c>
      <c r="E4986" t="s">
        <v>166</v>
      </c>
      <c r="F4986" t="s">
        <v>14164</v>
      </c>
      <c r="G4986" t="s">
        <v>181</v>
      </c>
      <c r="H4986" t="s">
        <v>157</v>
      </c>
      <c r="I4986" t="s">
        <v>136</v>
      </c>
      <c r="J4986" t="s">
        <v>137</v>
      </c>
      <c r="K4986" t="s">
        <v>138</v>
      </c>
      <c r="L4986" t="s">
        <v>14165</v>
      </c>
      <c r="M4986" t="s">
        <v>14166</v>
      </c>
      <c r="N4986">
        <v>1.803055555</v>
      </c>
      <c r="O4986">
        <v>0</v>
      </c>
      <c r="P4986">
        <v>1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</row>
    <row r="4987" spans="1:31" x14ac:dyDescent="0.3">
      <c r="A4987">
        <v>2584373</v>
      </c>
      <c r="B4987">
        <v>1</v>
      </c>
      <c r="C4987" t="s">
        <v>80</v>
      </c>
      <c r="D4987" t="s">
        <v>83</v>
      </c>
      <c r="E4987" t="s">
        <v>171</v>
      </c>
      <c r="F4987" t="s">
        <v>14167</v>
      </c>
      <c r="G4987" t="s">
        <v>301</v>
      </c>
      <c r="H4987" t="s">
        <v>157</v>
      </c>
      <c r="I4987" t="s">
        <v>136</v>
      </c>
      <c r="J4987" t="s">
        <v>137</v>
      </c>
      <c r="K4987" t="s">
        <v>144</v>
      </c>
      <c r="L4987" t="s">
        <v>14168</v>
      </c>
      <c r="M4987" t="s">
        <v>14169</v>
      </c>
      <c r="N4987">
        <v>5.6008333329999997</v>
      </c>
      <c r="O4987">
        <v>0</v>
      </c>
      <c r="P4987">
        <v>9</v>
      </c>
      <c r="Q4987">
        <v>0</v>
      </c>
      <c r="R4987">
        <v>0</v>
      </c>
      <c r="S4987">
        <v>0</v>
      </c>
      <c r="T4987">
        <v>25</v>
      </c>
      <c r="U4987">
        <v>0</v>
      </c>
      <c r="V4987">
        <v>1</v>
      </c>
      <c r="W4987">
        <v>0</v>
      </c>
      <c r="X4987">
        <v>13.682167060333152</v>
      </c>
      <c r="Y4987">
        <v>0</v>
      </c>
      <c r="Z4987">
        <v>0</v>
      </c>
      <c r="AA4987">
        <v>0</v>
      </c>
      <c r="AB4987">
        <v>204.53318256068087</v>
      </c>
      <c r="AC4987">
        <v>0</v>
      </c>
      <c r="AD4987">
        <v>68.644335524817663</v>
      </c>
      <c r="AE4987">
        <v>286.85968514583169</v>
      </c>
    </row>
    <row r="4988" spans="1:31" x14ac:dyDescent="0.3">
      <c r="A4988">
        <v>2584602</v>
      </c>
      <c r="B4988">
        <v>1</v>
      </c>
      <c r="C4988" t="s">
        <v>81</v>
      </c>
      <c r="D4988" t="s">
        <v>113</v>
      </c>
      <c r="E4988" t="s">
        <v>171</v>
      </c>
      <c r="F4988" t="s">
        <v>14170</v>
      </c>
      <c r="G4988" t="s">
        <v>190</v>
      </c>
      <c r="H4988" t="s">
        <v>157</v>
      </c>
      <c r="I4988" t="s">
        <v>136</v>
      </c>
      <c r="J4988" t="s">
        <v>137</v>
      </c>
      <c r="K4988" t="s">
        <v>138</v>
      </c>
      <c r="L4988" t="s">
        <v>14171</v>
      </c>
      <c r="M4988" t="s">
        <v>14172</v>
      </c>
      <c r="N4988">
        <v>2.1666666659999998</v>
      </c>
      <c r="O4988">
        <v>0</v>
      </c>
      <c r="P4988">
        <v>12</v>
      </c>
      <c r="Q4988">
        <v>0</v>
      </c>
      <c r="R4988">
        <v>1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2.6025682988222805</v>
      </c>
      <c r="Y4988">
        <v>0</v>
      </c>
      <c r="Z4988">
        <v>0.16546528518818665</v>
      </c>
      <c r="AA4988">
        <v>0</v>
      </c>
      <c r="AB4988">
        <v>0</v>
      </c>
      <c r="AC4988">
        <v>0</v>
      </c>
      <c r="AD4988">
        <v>0</v>
      </c>
      <c r="AE4988">
        <v>2.7680335840104671</v>
      </c>
    </row>
    <row r="4989" spans="1:31" x14ac:dyDescent="0.3">
      <c r="A4989">
        <v>2584084</v>
      </c>
      <c r="B4989">
        <v>1</v>
      </c>
      <c r="C4989" t="s">
        <v>81</v>
      </c>
      <c r="D4989" t="s">
        <v>128</v>
      </c>
      <c r="E4989" t="s">
        <v>141</v>
      </c>
      <c r="F4989" t="s">
        <v>11015</v>
      </c>
      <c r="G4989" t="s">
        <v>134</v>
      </c>
      <c r="H4989" t="s">
        <v>135</v>
      </c>
      <c r="I4989" t="s">
        <v>136</v>
      </c>
      <c r="J4989" t="s">
        <v>137</v>
      </c>
      <c r="K4989" t="s">
        <v>138</v>
      </c>
      <c r="L4989" t="s">
        <v>14173</v>
      </c>
      <c r="M4989" t="s">
        <v>14174</v>
      </c>
      <c r="N4989">
        <v>0.381111111</v>
      </c>
      <c r="O4989">
        <v>31</v>
      </c>
      <c r="P4989">
        <v>3538</v>
      </c>
      <c r="Q4989">
        <v>35</v>
      </c>
      <c r="R4989">
        <v>29</v>
      </c>
      <c r="S4989">
        <v>26</v>
      </c>
      <c r="T4989">
        <v>283</v>
      </c>
      <c r="U4989">
        <v>1</v>
      </c>
      <c r="V4989">
        <v>0</v>
      </c>
      <c r="W4989">
        <v>2.3911867806676059</v>
      </c>
      <c r="X4989">
        <v>142.03593838162953</v>
      </c>
      <c r="Y4989">
        <v>127.34968396985117</v>
      </c>
      <c r="Z4989">
        <v>5.1230453344755498</v>
      </c>
      <c r="AA4989">
        <v>47.431905521152004</v>
      </c>
      <c r="AB4989">
        <v>35.093715270643308</v>
      </c>
      <c r="AC4989">
        <v>91.155322905472815</v>
      </c>
      <c r="AD4989">
        <v>0</v>
      </c>
      <c r="AE4989">
        <v>450.58079816389198</v>
      </c>
    </row>
    <row r="4990" spans="1:31" x14ac:dyDescent="0.3">
      <c r="A4990">
        <v>2584290</v>
      </c>
      <c r="B4990">
        <v>1</v>
      </c>
      <c r="C4990" t="s">
        <v>80</v>
      </c>
      <c r="D4990" t="s">
        <v>103</v>
      </c>
      <c r="E4990" t="s">
        <v>184</v>
      </c>
      <c r="F4990" t="s">
        <v>14175</v>
      </c>
      <c r="G4990" t="s">
        <v>301</v>
      </c>
      <c r="H4990" t="s">
        <v>135</v>
      </c>
      <c r="I4990" t="s">
        <v>136</v>
      </c>
      <c r="J4990" t="s">
        <v>137</v>
      </c>
      <c r="K4990" t="s">
        <v>144</v>
      </c>
      <c r="L4990" t="s">
        <v>14176</v>
      </c>
      <c r="M4990" t="s">
        <v>14177</v>
      </c>
      <c r="N4990">
        <v>8.5038888880000005</v>
      </c>
      <c r="O4990">
        <v>0</v>
      </c>
      <c r="P4990">
        <v>1716</v>
      </c>
      <c r="Q4990">
        <v>0</v>
      </c>
      <c r="R4990">
        <v>0</v>
      </c>
      <c r="S4990">
        <v>0</v>
      </c>
      <c r="T4990">
        <v>302</v>
      </c>
      <c r="U4990">
        <v>0</v>
      </c>
      <c r="V4990">
        <v>0</v>
      </c>
      <c r="W4990">
        <v>0</v>
      </c>
      <c r="X4990">
        <v>3571.6754888343266</v>
      </c>
      <c r="Y4990">
        <v>0</v>
      </c>
      <c r="Z4990">
        <v>0</v>
      </c>
      <c r="AA4990">
        <v>0</v>
      </c>
      <c r="AB4990">
        <v>4203.5667645778922</v>
      </c>
      <c r="AC4990">
        <v>0</v>
      </c>
      <c r="AD4990">
        <v>0</v>
      </c>
      <c r="AE4990">
        <v>7775.2422534122188</v>
      </c>
    </row>
    <row r="4991" spans="1:31" x14ac:dyDescent="0.3">
      <c r="A4991">
        <v>2584788</v>
      </c>
      <c r="B4991">
        <v>1</v>
      </c>
      <c r="C4991" t="s">
        <v>81</v>
      </c>
      <c r="D4991" t="s">
        <v>113</v>
      </c>
      <c r="E4991" t="s">
        <v>155</v>
      </c>
      <c r="F4991" t="s">
        <v>14178</v>
      </c>
      <c r="G4991" t="s">
        <v>206</v>
      </c>
      <c r="H4991" t="s">
        <v>157</v>
      </c>
      <c r="I4991" t="s">
        <v>136</v>
      </c>
      <c r="J4991" t="s">
        <v>137</v>
      </c>
      <c r="K4991" t="s">
        <v>138</v>
      </c>
      <c r="L4991" t="s">
        <v>14179</v>
      </c>
      <c r="M4991" t="s">
        <v>14180</v>
      </c>
      <c r="N4991">
        <v>0.66</v>
      </c>
      <c r="O4991">
        <v>0</v>
      </c>
      <c r="P4991">
        <v>227</v>
      </c>
      <c r="Q4991">
        <v>0</v>
      </c>
      <c r="R4991">
        <v>0</v>
      </c>
      <c r="S4991">
        <v>0</v>
      </c>
      <c r="T4991">
        <v>3</v>
      </c>
      <c r="U4991">
        <v>0</v>
      </c>
      <c r="V4991">
        <v>0</v>
      </c>
      <c r="W4991">
        <v>0</v>
      </c>
      <c r="X4991">
        <v>24.03302402019272</v>
      </c>
      <c r="Y4991">
        <v>0</v>
      </c>
      <c r="Z4991">
        <v>0</v>
      </c>
      <c r="AA4991">
        <v>0</v>
      </c>
      <c r="AB4991">
        <v>1.6344617310771752</v>
      </c>
      <c r="AC4991">
        <v>0</v>
      </c>
      <c r="AD4991">
        <v>0</v>
      </c>
      <c r="AE4991">
        <v>25.667485751269894</v>
      </c>
    </row>
    <row r="4992" spans="1:31" x14ac:dyDescent="0.3">
      <c r="A4992">
        <v>2584253</v>
      </c>
      <c r="B4992">
        <v>1</v>
      </c>
      <c r="C4992" t="s">
        <v>80</v>
      </c>
      <c r="D4992" t="s">
        <v>92</v>
      </c>
      <c r="E4992" t="s">
        <v>155</v>
      </c>
      <c r="F4992" t="s">
        <v>14181</v>
      </c>
      <c r="G4992" t="s">
        <v>194</v>
      </c>
      <c r="H4992" t="s">
        <v>157</v>
      </c>
      <c r="I4992" t="s">
        <v>136</v>
      </c>
      <c r="J4992" t="s">
        <v>137</v>
      </c>
      <c r="K4992" t="s">
        <v>144</v>
      </c>
      <c r="L4992" t="s">
        <v>14182</v>
      </c>
      <c r="M4992" t="s">
        <v>13978</v>
      </c>
      <c r="N4992">
        <v>7.3486111110000003</v>
      </c>
      <c r="O4992">
        <v>0</v>
      </c>
      <c r="P4992">
        <v>538</v>
      </c>
      <c r="Q4992">
        <v>0</v>
      </c>
      <c r="R4992">
        <v>7</v>
      </c>
      <c r="S4992">
        <v>0</v>
      </c>
      <c r="T4992">
        <v>57</v>
      </c>
      <c r="U4992">
        <v>0</v>
      </c>
      <c r="V4992">
        <v>0</v>
      </c>
      <c r="W4992">
        <v>0</v>
      </c>
      <c r="X4992">
        <v>829.82825124386272</v>
      </c>
      <c r="Y4992">
        <v>0</v>
      </c>
      <c r="Z4992">
        <v>3.7492556249048405</v>
      </c>
      <c r="AA4992">
        <v>0</v>
      </c>
      <c r="AB4992">
        <v>1027.2510987283781</v>
      </c>
      <c r="AC4992">
        <v>0</v>
      </c>
      <c r="AD4992">
        <v>0</v>
      </c>
      <c r="AE4992">
        <v>1860.8286055971457</v>
      </c>
    </row>
    <row r="4993" spans="1:31" x14ac:dyDescent="0.3">
      <c r="A4993">
        <v>2584502</v>
      </c>
      <c r="B4993">
        <v>1</v>
      </c>
      <c r="C4993" t="s">
        <v>80</v>
      </c>
      <c r="D4993" t="s">
        <v>110</v>
      </c>
      <c r="E4993" t="s">
        <v>166</v>
      </c>
      <c r="F4993" t="s">
        <v>14183</v>
      </c>
      <c r="G4993" t="s">
        <v>181</v>
      </c>
      <c r="H4993" t="s">
        <v>157</v>
      </c>
      <c r="I4993" t="s">
        <v>136</v>
      </c>
      <c r="J4993" t="s">
        <v>137</v>
      </c>
      <c r="K4993" t="s">
        <v>138</v>
      </c>
      <c r="L4993" t="s">
        <v>14184</v>
      </c>
      <c r="M4993" t="s">
        <v>14185</v>
      </c>
      <c r="N4993">
        <v>3.2436111109999999</v>
      </c>
      <c r="O4993">
        <v>0</v>
      </c>
      <c r="P4993">
        <v>7</v>
      </c>
      <c r="Q4993">
        <v>0</v>
      </c>
      <c r="R4993">
        <v>0</v>
      </c>
      <c r="S4993">
        <v>0</v>
      </c>
      <c r="T4993">
        <v>1</v>
      </c>
      <c r="U4993">
        <v>0</v>
      </c>
      <c r="V4993">
        <v>0</v>
      </c>
      <c r="W4993">
        <v>0</v>
      </c>
      <c r="X4993">
        <v>4.8942616054557906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4.8942616054557906</v>
      </c>
    </row>
    <row r="4994" spans="1:31" x14ac:dyDescent="0.3">
      <c r="A4994">
        <v>2584104</v>
      </c>
      <c r="B4994">
        <v>1</v>
      </c>
      <c r="C4994" t="s">
        <v>80</v>
      </c>
      <c r="D4994" t="s">
        <v>98</v>
      </c>
      <c r="E4994" t="s">
        <v>171</v>
      </c>
      <c r="F4994" t="s">
        <v>14186</v>
      </c>
      <c r="G4994" t="s">
        <v>190</v>
      </c>
      <c r="H4994" t="s">
        <v>157</v>
      </c>
      <c r="I4994" t="s">
        <v>136</v>
      </c>
      <c r="J4994" t="s">
        <v>137</v>
      </c>
      <c r="K4994" t="s">
        <v>138</v>
      </c>
      <c r="L4994" t="s">
        <v>14187</v>
      </c>
      <c r="M4994" t="s">
        <v>14188</v>
      </c>
      <c r="N4994">
        <v>2.8472222220000001</v>
      </c>
      <c r="O4994">
        <v>0</v>
      </c>
      <c r="P4994">
        <v>0</v>
      </c>
      <c r="Q4994">
        <v>0</v>
      </c>
      <c r="R4994">
        <v>4</v>
      </c>
      <c r="S4994">
        <v>0</v>
      </c>
      <c r="T4994">
        <v>2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22.081953624794338</v>
      </c>
      <c r="AA4994">
        <v>0</v>
      </c>
      <c r="AB4994">
        <v>7.9242380922194071</v>
      </c>
      <c r="AC4994">
        <v>0</v>
      </c>
      <c r="AD4994">
        <v>0</v>
      </c>
      <c r="AE4994">
        <v>30.006191717013746</v>
      </c>
    </row>
    <row r="4995" spans="1:31" x14ac:dyDescent="0.3">
      <c r="A4995">
        <v>2584545</v>
      </c>
      <c r="B4995">
        <v>1</v>
      </c>
      <c r="C4995" t="s">
        <v>80</v>
      </c>
      <c r="D4995" t="s">
        <v>97</v>
      </c>
      <c r="E4995" t="s">
        <v>141</v>
      </c>
      <c r="F4995" t="s">
        <v>1323</v>
      </c>
      <c r="G4995" t="s">
        <v>134</v>
      </c>
      <c r="H4995" t="s">
        <v>135</v>
      </c>
      <c r="I4995" t="s">
        <v>136</v>
      </c>
      <c r="J4995" t="s">
        <v>137</v>
      </c>
      <c r="K4995" t="s">
        <v>138</v>
      </c>
      <c r="L4995" t="s">
        <v>13950</v>
      </c>
      <c r="M4995" t="s">
        <v>14189</v>
      </c>
      <c r="N4995">
        <v>0.53722222200000003</v>
      </c>
      <c r="O4995">
        <v>8</v>
      </c>
      <c r="P4995">
        <v>115</v>
      </c>
      <c r="Q4995">
        <v>3</v>
      </c>
      <c r="R4995">
        <v>34</v>
      </c>
      <c r="S4995">
        <v>3</v>
      </c>
      <c r="T4995">
        <v>16</v>
      </c>
      <c r="U4995">
        <v>0</v>
      </c>
      <c r="V4995">
        <v>0</v>
      </c>
      <c r="W4995">
        <v>31.313464704081785</v>
      </c>
      <c r="X4995">
        <v>92.323907036556321</v>
      </c>
      <c r="Y4995">
        <v>1.4997081156885199</v>
      </c>
      <c r="Z4995">
        <v>11.45761199361818</v>
      </c>
      <c r="AA4995">
        <v>9.7791048758965005</v>
      </c>
      <c r="AB4995">
        <v>10.008516791511941</v>
      </c>
      <c r="AC4995">
        <v>0</v>
      </c>
      <c r="AD4995">
        <v>0</v>
      </c>
      <c r="AE4995">
        <v>156.38231351735325</v>
      </c>
    </row>
    <row r="4996" spans="1:31" x14ac:dyDescent="0.3">
      <c r="A4996">
        <v>2584004</v>
      </c>
      <c r="B4996">
        <v>1</v>
      </c>
      <c r="C4996" t="s">
        <v>81</v>
      </c>
      <c r="D4996" t="s">
        <v>118</v>
      </c>
      <c r="E4996" t="s">
        <v>171</v>
      </c>
      <c r="F4996" t="s">
        <v>14190</v>
      </c>
      <c r="G4996" t="s">
        <v>190</v>
      </c>
      <c r="H4996" t="s">
        <v>157</v>
      </c>
      <c r="I4996" t="s">
        <v>136</v>
      </c>
      <c r="J4996" t="s">
        <v>137</v>
      </c>
      <c r="K4996" t="s">
        <v>138</v>
      </c>
      <c r="L4996" t="s">
        <v>14191</v>
      </c>
      <c r="M4996" t="s">
        <v>14192</v>
      </c>
      <c r="N4996">
        <v>0.92166666600000002</v>
      </c>
      <c r="O4996">
        <v>0</v>
      </c>
      <c r="P4996">
        <v>58</v>
      </c>
      <c r="Q4996">
        <v>0</v>
      </c>
      <c r="R4996">
        <v>0</v>
      </c>
      <c r="S4996">
        <v>0</v>
      </c>
      <c r="T4996">
        <v>4</v>
      </c>
      <c r="U4996">
        <v>0</v>
      </c>
      <c r="V4996">
        <v>0</v>
      </c>
      <c r="W4996">
        <v>0</v>
      </c>
      <c r="X4996">
        <v>13.02363690614299</v>
      </c>
      <c r="Y4996">
        <v>0</v>
      </c>
      <c r="Z4996">
        <v>0</v>
      </c>
      <c r="AA4996">
        <v>0</v>
      </c>
      <c r="AB4996">
        <v>1.2224579576522003</v>
      </c>
      <c r="AC4996">
        <v>0</v>
      </c>
      <c r="AD4996">
        <v>0</v>
      </c>
      <c r="AE4996">
        <v>14.246094863795189</v>
      </c>
    </row>
    <row r="4997" spans="1:31" x14ac:dyDescent="0.3">
      <c r="A4997">
        <v>2584568</v>
      </c>
      <c r="B4997">
        <v>1</v>
      </c>
      <c r="C4997" t="s">
        <v>80</v>
      </c>
      <c r="D4997" t="s">
        <v>87</v>
      </c>
      <c r="E4997" t="s">
        <v>155</v>
      </c>
      <c r="F4997" t="s">
        <v>14193</v>
      </c>
      <c r="G4997" t="s">
        <v>206</v>
      </c>
      <c r="H4997" t="s">
        <v>157</v>
      </c>
      <c r="I4997" t="s">
        <v>136</v>
      </c>
      <c r="J4997" t="s">
        <v>137</v>
      </c>
      <c r="K4997" t="s">
        <v>138</v>
      </c>
      <c r="L4997" t="s">
        <v>14194</v>
      </c>
      <c r="M4997" t="s">
        <v>14195</v>
      </c>
      <c r="N4997">
        <v>5.1758333329999999</v>
      </c>
      <c r="O4997">
        <v>0</v>
      </c>
      <c r="P4997">
        <v>214</v>
      </c>
      <c r="Q4997">
        <v>0</v>
      </c>
      <c r="R4997">
        <v>0</v>
      </c>
      <c r="S4997">
        <v>0</v>
      </c>
      <c r="T4997">
        <v>46</v>
      </c>
      <c r="U4997">
        <v>0</v>
      </c>
      <c r="V4997">
        <v>0</v>
      </c>
      <c r="W4997">
        <v>0</v>
      </c>
      <c r="X4997">
        <v>277.50781957131511</v>
      </c>
      <c r="Y4997">
        <v>0</v>
      </c>
      <c r="Z4997">
        <v>0</v>
      </c>
      <c r="AA4997">
        <v>0</v>
      </c>
      <c r="AB4997">
        <v>559.09373278004034</v>
      </c>
      <c r="AC4997">
        <v>0</v>
      </c>
      <c r="AD4997">
        <v>0</v>
      </c>
      <c r="AE4997">
        <v>836.60155235135539</v>
      </c>
    </row>
    <row r="4998" spans="1:31" x14ac:dyDescent="0.3">
      <c r="A4998">
        <v>2584405</v>
      </c>
      <c r="B4998">
        <v>1</v>
      </c>
      <c r="C4998" t="s">
        <v>81</v>
      </c>
      <c r="D4998" t="s">
        <v>112</v>
      </c>
      <c r="E4998" t="s">
        <v>171</v>
      </c>
      <c r="F4998" t="s">
        <v>14196</v>
      </c>
      <c r="G4998" t="s">
        <v>3589</v>
      </c>
      <c r="H4998" t="s">
        <v>157</v>
      </c>
      <c r="I4998" t="s">
        <v>136</v>
      </c>
      <c r="J4998" t="s">
        <v>137</v>
      </c>
      <c r="K4998" t="s">
        <v>138</v>
      </c>
      <c r="L4998" t="s">
        <v>14197</v>
      </c>
      <c r="M4998" t="s">
        <v>14198</v>
      </c>
      <c r="N4998">
        <v>0.85750000000000004</v>
      </c>
      <c r="O4998">
        <v>0</v>
      </c>
      <c r="P4998">
        <v>162</v>
      </c>
      <c r="Q4998">
        <v>0</v>
      </c>
      <c r="R4998">
        <v>4</v>
      </c>
      <c r="S4998">
        <v>0</v>
      </c>
      <c r="T4998">
        <v>6</v>
      </c>
      <c r="U4998">
        <v>0</v>
      </c>
      <c r="V4998">
        <v>0</v>
      </c>
      <c r="W4998">
        <v>0</v>
      </c>
      <c r="X4998">
        <v>22.382596275116171</v>
      </c>
      <c r="Y4998">
        <v>0</v>
      </c>
      <c r="Z4998">
        <v>5.1151488917415007E-2</v>
      </c>
      <c r="AA4998">
        <v>0</v>
      </c>
      <c r="AB4998">
        <v>5.0715763183749543</v>
      </c>
      <c r="AC4998">
        <v>0</v>
      </c>
      <c r="AD4998">
        <v>0</v>
      </c>
      <c r="AE4998">
        <v>27.505324082408542</v>
      </c>
    </row>
    <row r="4999" spans="1:31" x14ac:dyDescent="0.3">
      <c r="A4999">
        <v>2584113</v>
      </c>
      <c r="B4999">
        <v>1</v>
      </c>
      <c r="C4999" t="s">
        <v>81</v>
      </c>
      <c r="D4999" t="s">
        <v>127</v>
      </c>
      <c r="E4999" t="s">
        <v>147</v>
      </c>
      <c r="F4999" t="s">
        <v>14199</v>
      </c>
      <c r="G4999" t="s">
        <v>134</v>
      </c>
      <c r="H4999" t="s">
        <v>135</v>
      </c>
      <c r="I4999" t="s">
        <v>136</v>
      </c>
      <c r="J4999" t="s">
        <v>137</v>
      </c>
      <c r="K4999" t="s">
        <v>138</v>
      </c>
      <c r="L4999" t="s">
        <v>14200</v>
      </c>
      <c r="M4999" t="s">
        <v>14201</v>
      </c>
      <c r="N4999">
        <v>6.2041666659999999</v>
      </c>
      <c r="O4999">
        <v>0</v>
      </c>
      <c r="P4999">
        <v>143</v>
      </c>
      <c r="Q4999">
        <v>37</v>
      </c>
      <c r="R4999">
        <v>44</v>
      </c>
      <c r="S4999">
        <v>0</v>
      </c>
      <c r="T4999">
        <v>24</v>
      </c>
      <c r="U4999">
        <v>0</v>
      </c>
      <c r="V4999">
        <v>0</v>
      </c>
      <c r="W4999">
        <v>0</v>
      </c>
      <c r="X4999">
        <v>160.42513619305817</v>
      </c>
      <c r="Y4999">
        <v>576.45569138825545</v>
      </c>
      <c r="Z4999">
        <v>416.94133695065813</v>
      </c>
      <c r="AA4999">
        <v>0</v>
      </c>
      <c r="AB4999">
        <v>72.952235399289052</v>
      </c>
      <c r="AC4999">
        <v>0</v>
      </c>
      <c r="AD4999">
        <v>0</v>
      </c>
      <c r="AE4999">
        <v>1226.7743999312609</v>
      </c>
    </row>
    <row r="5000" spans="1:31" x14ac:dyDescent="0.3">
      <c r="A5000">
        <v>2584754</v>
      </c>
      <c r="B5000">
        <v>1</v>
      </c>
      <c r="C5000" t="s">
        <v>80</v>
      </c>
      <c r="D5000" t="s">
        <v>98</v>
      </c>
      <c r="E5000" t="s">
        <v>155</v>
      </c>
      <c r="F5000" t="s">
        <v>14202</v>
      </c>
      <c r="G5000" t="s">
        <v>202</v>
      </c>
      <c r="H5000" t="s">
        <v>157</v>
      </c>
      <c r="I5000" t="s">
        <v>136</v>
      </c>
      <c r="J5000" t="s">
        <v>137</v>
      </c>
      <c r="K5000" t="s">
        <v>138</v>
      </c>
      <c r="L5000" t="s">
        <v>14203</v>
      </c>
      <c r="M5000" t="s">
        <v>14204</v>
      </c>
      <c r="N5000">
        <v>0.75694444400000005</v>
      </c>
      <c r="O5000">
        <v>0</v>
      </c>
      <c r="P5000">
        <v>7</v>
      </c>
      <c r="Q5000">
        <v>0</v>
      </c>
      <c r="R5000">
        <v>11</v>
      </c>
      <c r="S5000">
        <v>0</v>
      </c>
      <c r="T5000">
        <v>28</v>
      </c>
      <c r="U5000">
        <v>0</v>
      </c>
      <c r="V5000">
        <v>0</v>
      </c>
      <c r="W5000">
        <v>0</v>
      </c>
      <c r="X5000">
        <v>1.0218817012911201</v>
      </c>
      <c r="Y5000">
        <v>0</v>
      </c>
      <c r="Z5000">
        <v>3.3096945437543801</v>
      </c>
      <c r="AA5000">
        <v>0</v>
      </c>
      <c r="AB5000">
        <v>7.7274205383259638</v>
      </c>
      <c r="AC5000">
        <v>0</v>
      </c>
      <c r="AD5000">
        <v>0</v>
      </c>
      <c r="AE5000">
        <v>12.058996783371464</v>
      </c>
    </row>
    <row r="5001" spans="1:31" x14ac:dyDescent="0.3">
      <c r="A5001">
        <v>2584468</v>
      </c>
      <c r="B5001">
        <v>1</v>
      </c>
      <c r="C5001" t="s">
        <v>81</v>
      </c>
      <c r="D5001" t="s">
        <v>112</v>
      </c>
      <c r="E5001" t="s">
        <v>141</v>
      </c>
      <c r="F5001" t="s">
        <v>14205</v>
      </c>
      <c r="G5001" t="s">
        <v>194</v>
      </c>
      <c r="H5001" t="s">
        <v>135</v>
      </c>
      <c r="I5001" t="s">
        <v>136</v>
      </c>
      <c r="J5001" t="s">
        <v>137</v>
      </c>
      <c r="K5001" t="s">
        <v>144</v>
      </c>
      <c r="L5001" t="s">
        <v>14206</v>
      </c>
      <c r="M5001" t="s">
        <v>14207</v>
      </c>
      <c r="N5001">
        <v>2.4975000000000001</v>
      </c>
      <c r="O5001">
        <v>4</v>
      </c>
      <c r="P5001">
        <v>540</v>
      </c>
      <c r="Q5001">
        <v>27</v>
      </c>
      <c r="R5001">
        <v>84</v>
      </c>
      <c r="S5001">
        <v>12</v>
      </c>
      <c r="T5001">
        <v>56</v>
      </c>
      <c r="U5001">
        <v>2</v>
      </c>
      <c r="V5001">
        <v>1</v>
      </c>
      <c r="W5001">
        <v>4.219665373423247</v>
      </c>
      <c r="X5001">
        <v>201.7738485200282</v>
      </c>
      <c r="Y5001">
        <v>360.11280355261079</v>
      </c>
      <c r="Z5001">
        <v>130.84592346826315</v>
      </c>
      <c r="AA5001">
        <v>243.74767335266509</v>
      </c>
      <c r="AB5001">
        <v>124.92890007283596</v>
      </c>
      <c r="AC5001">
        <v>611.30959507453292</v>
      </c>
      <c r="AD5001">
        <v>1.8603846428018533</v>
      </c>
      <c r="AE5001">
        <v>1678.7987940571611</v>
      </c>
    </row>
    <row r="5002" spans="1:31" x14ac:dyDescent="0.3">
      <c r="A5002">
        <v>2584322</v>
      </c>
      <c r="B5002">
        <v>1</v>
      </c>
      <c r="C5002" t="s">
        <v>81</v>
      </c>
      <c r="D5002" t="s">
        <v>128</v>
      </c>
      <c r="E5002" t="s">
        <v>141</v>
      </c>
      <c r="F5002" t="s">
        <v>14208</v>
      </c>
      <c r="G5002" t="s">
        <v>134</v>
      </c>
      <c r="H5002" t="s">
        <v>135</v>
      </c>
      <c r="I5002" t="s">
        <v>136</v>
      </c>
      <c r="J5002" t="s">
        <v>137</v>
      </c>
      <c r="K5002" t="s">
        <v>138</v>
      </c>
      <c r="L5002" t="s">
        <v>14209</v>
      </c>
      <c r="M5002" t="s">
        <v>14210</v>
      </c>
      <c r="N5002">
        <v>0.65916666599999996</v>
      </c>
      <c r="O5002">
        <v>0</v>
      </c>
      <c r="P5002">
        <v>563</v>
      </c>
      <c r="Q5002">
        <v>1</v>
      </c>
      <c r="R5002">
        <v>70</v>
      </c>
      <c r="S5002">
        <v>3</v>
      </c>
      <c r="T5002">
        <v>128</v>
      </c>
      <c r="U5002">
        <v>1</v>
      </c>
      <c r="V5002">
        <v>0</v>
      </c>
      <c r="W5002">
        <v>0</v>
      </c>
      <c r="X5002">
        <v>63.711542307750911</v>
      </c>
      <c r="Y5002">
        <v>30.341234470702869</v>
      </c>
      <c r="Z5002">
        <v>33.348271948690069</v>
      </c>
      <c r="AA5002">
        <v>4.8504630411170107</v>
      </c>
      <c r="AB5002">
        <v>67.228648543238108</v>
      </c>
      <c r="AC5002">
        <v>32.639765087760551</v>
      </c>
      <c r="AD5002">
        <v>0</v>
      </c>
      <c r="AE5002">
        <v>232.1199253992595</v>
      </c>
    </row>
    <row r="5003" spans="1:31" x14ac:dyDescent="0.3">
      <c r="A5003">
        <v>2584173</v>
      </c>
      <c r="B5003">
        <v>1</v>
      </c>
      <c r="C5003" t="s">
        <v>81</v>
      </c>
      <c r="D5003" t="s">
        <v>118</v>
      </c>
      <c r="E5003" t="s">
        <v>175</v>
      </c>
      <c r="F5003" t="s">
        <v>14211</v>
      </c>
      <c r="G5003" t="s">
        <v>301</v>
      </c>
      <c r="H5003" t="s">
        <v>157</v>
      </c>
      <c r="I5003" t="s">
        <v>136</v>
      </c>
      <c r="J5003" t="s">
        <v>137</v>
      </c>
      <c r="K5003" t="s">
        <v>144</v>
      </c>
      <c r="L5003" t="s">
        <v>14212</v>
      </c>
      <c r="M5003" t="s">
        <v>14213</v>
      </c>
      <c r="N5003">
        <v>5.8913888879999998</v>
      </c>
      <c r="O5003">
        <v>0</v>
      </c>
      <c r="P5003">
        <v>207</v>
      </c>
      <c r="Q5003">
        <v>0</v>
      </c>
      <c r="R5003">
        <v>0</v>
      </c>
      <c r="S5003">
        <v>0</v>
      </c>
      <c r="T5003">
        <v>6</v>
      </c>
      <c r="U5003">
        <v>0</v>
      </c>
      <c r="V5003">
        <v>0</v>
      </c>
      <c r="W5003">
        <v>0</v>
      </c>
      <c r="X5003">
        <v>209.39057846144351</v>
      </c>
      <c r="Y5003">
        <v>0</v>
      </c>
      <c r="Z5003">
        <v>0</v>
      </c>
      <c r="AA5003">
        <v>0</v>
      </c>
      <c r="AB5003">
        <v>33.832202170948456</v>
      </c>
      <c r="AC5003">
        <v>0</v>
      </c>
      <c r="AD5003">
        <v>0</v>
      </c>
      <c r="AE5003">
        <v>243.22278063239196</v>
      </c>
    </row>
    <row r="5004" spans="1:31" x14ac:dyDescent="0.3">
      <c r="A5004">
        <v>2584276</v>
      </c>
      <c r="B5004">
        <v>1</v>
      </c>
      <c r="C5004" t="s">
        <v>80</v>
      </c>
      <c r="D5004" t="s">
        <v>91</v>
      </c>
      <c r="E5004" t="s">
        <v>147</v>
      </c>
      <c r="F5004" t="s">
        <v>14214</v>
      </c>
      <c r="G5004" t="s">
        <v>301</v>
      </c>
      <c r="H5004" t="s">
        <v>135</v>
      </c>
      <c r="I5004" t="s">
        <v>136</v>
      </c>
      <c r="J5004" t="s">
        <v>137</v>
      </c>
      <c r="K5004" t="s">
        <v>144</v>
      </c>
      <c r="L5004" t="s">
        <v>14215</v>
      </c>
      <c r="M5004" t="s">
        <v>14216</v>
      </c>
      <c r="N5004">
        <v>2.0141666659999999</v>
      </c>
      <c r="O5004">
        <v>3</v>
      </c>
      <c r="P5004">
        <v>16</v>
      </c>
      <c r="Q5004">
        <v>25</v>
      </c>
      <c r="R5004">
        <v>4</v>
      </c>
      <c r="S5004">
        <v>26</v>
      </c>
      <c r="T5004">
        <v>1</v>
      </c>
      <c r="U5004">
        <v>0</v>
      </c>
      <c r="V5004">
        <v>0</v>
      </c>
      <c r="W5004">
        <v>15.070538401386489</v>
      </c>
      <c r="X5004">
        <v>6.8864737125468194</v>
      </c>
      <c r="Y5004">
        <v>99.413614441262155</v>
      </c>
      <c r="Z5004">
        <v>0.67503968759310184</v>
      </c>
      <c r="AA5004">
        <v>599.7332894517225</v>
      </c>
      <c r="AB5004">
        <v>7.8939746623503</v>
      </c>
      <c r="AC5004">
        <v>0</v>
      </c>
      <c r="AD5004">
        <v>0</v>
      </c>
      <c r="AE5004">
        <v>729.67293035686134</v>
      </c>
    </row>
    <row r="5005" spans="1:31" x14ac:dyDescent="0.3">
      <c r="A5005">
        <v>2584511</v>
      </c>
      <c r="B5005">
        <v>1</v>
      </c>
      <c r="C5005" t="s">
        <v>80</v>
      </c>
      <c r="D5005" t="s">
        <v>92</v>
      </c>
      <c r="E5005" t="s">
        <v>166</v>
      </c>
      <c r="F5005" t="s">
        <v>14217</v>
      </c>
      <c r="G5005" t="s">
        <v>168</v>
      </c>
      <c r="H5005" t="s">
        <v>157</v>
      </c>
      <c r="I5005" t="s">
        <v>136</v>
      </c>
      <c r="J5005" t="s">
        <v>137</v>
      </c>
      <c r="K5005" t="s">
        <v>138</v>
      </c>
      <c r="L5005" t="s">
        <v>14218</v>
      </c>
      <c r="M5005" t="s">
        <v>14219</v>
      </c>
      <c r="N5005">
        <v>0.69583333300000005</v>
      </c>
      <c r="O5005">
        <v>0</v>
      </c>
      <c r="P5005">
        <v>3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0.1888897687957575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0.1888897687957575</v>
      </c>
    </row>
    <row r="5006" spans="1:31" x14ac:dyDescent="0.3">
      <c r="A5006">
        <v>2584385</v>
      </c>
      <c r="B5006">
        <v>1</v>
      </c>
      <c r="C5006" t="s">
        <v>80</v>
      </c>
      <c r="D5006" t="s">
        <v>82</v>
      </c>
      <c r="E5006" t="s">
        <v>171</v>
      </c>
      <c r="F5006" t="s">
        <v>14220</v>
      </c>
      <c r="G5006" t="s">
        <v>194</v>
      </c>
      <c r="H5006" t="s">
        <v>157</v>
      </c>
      <c r="I5006" t="s">
        <v>136</v>
      </c>
      <c r="J5006" t="s">
        <v>137</v>
      </c>
      <c r="K5006" t="s">
        <v>144</v>
      </c>
      <c r="L5006" t="s">
        <v>14221</v>
      </c>
      <c r="M5006" t="s">
        <v>14222</v>
      </c>
      <c r="N5006">
        <v>0.60305555499999997</v>
      </c>
      <c r="O5006">
        <v>0</v>
      </c>
      <c r="P5006">
        <v>202</v>
      </c>
      <c r="Q5006">
        <v>0</v>
      </c>
      <c r="R5006">
        <v>0</v>
      </c>
      <c r="S5006">
        <v>0</v>
      </c>
      <c r="T5006">
        <v>12</v>
      </c>
      <c r="U5006">
        <v>0</v>
      </c>
      <c r="V5006">
        <v>0</v>
      </c>
      <c r="W5006">
        <v>0</v>
      </c>
      <c r="X5006">
        <v>25.171287471605996</v>
      </c>
      <c r="Y5006">
        <v>0</v>
      </c>
      <c r="Z5006">
        <v>0</v>
      </c>
      <c r="AA5006">
        <v>0</v>
      </c>
      <c r="AB5006">
        <v>1.0616534974071976</v>
      </c>
      <c r="AC5006">
        <v>0</v>
      </c>
      <c r="AD5006">
        <v>0</v>
      </c>
      <c r="AE5006">
        <v>26.232940969013193</v>
      </c>
    </row>
    <row r="5007" spans="1:31" x14ac:dyDescent="0.3">
      <c r="A5007">
        <v>2584740</v>
      </c>
      <c r="B5007">
        <v>1</v>
      </c>
      <c r="C5007" t="s">
        <v>80</v>
      </c>
      <c r="D5007" t="s">
        <v>91</v>
      </c>
      <c r="E5007" t="s">
        <v>171</v>
      </c>
      <c r="F5007" t="s">
        <v>14223</v>
      </c>
      <c r="G5007" t="s">
        <v>2558</v>
      </c>
      <c r="H5007" t="s">
        <v>157</v>
      </c>
      <c r="I5007" t="s">
        <v>136</v>
      </c>
      <c r="J5007" t="s">
        <v>137</v>
      </c>
      <c r="K5007" t="s">
        <v>138</v>
      </c>
      <c r="L5007" t="s">
        <v>14224</v>
      </c>
      <c r="M5007" t="s">
        <v>14225</v>
      </c>
      <c r="N5007">
        <v>1.756388888</v>
      </c>
      <c r="O5007">
        <v>0</v>
      </c>
      <c r="P5007">
        <v>3</v>
      </c>
      <c r="Q5007">
        <v>0</v>
      </c>
      <c r="R5007">
        <v>4</v>
      </c>
      <c r="S5007">
        <v>0</v>
      </c>
      <c r="T5007">
        <v>2</v>
      </c>
      <c r="U5007">
        <v>0</v>
      </c>
      <c r="V5007">
        <v>0</v>
      </c>
      <c r="W5007">
        <v>0</v>
      </c>
      <c r="X5007">
        <v>0.75858777727114501</v>
      </c>
      <c r="Y5007">
        <v>0</v>
      </c>
      <c r="Z5007">
        <v>7.4241169232591497</v>
      </c>
      <c r="AA5007">
        <v>0</v>
      </c>
      <c r="AB5007">
        <v>3.3454194557341497</v>
      </c>
      <c r="AC5007">
        <v>0</v>
      </c>
      <c r="AD5007">
        <v>0</v>
      </c>
      <c r="AE5007">
        <v>11.528124156264443</v>
      </c>
    </row>
    <row r="5008" spans="1:31" x14ac:dyDescent="0.3">
      <c r="A5008">
        <v>2584156</v>
      </c>
      <c r="B5008">
        <v>1</v>
      </c>
      <c r="C5008" t="s">
        <v>81</v>
      </c>
      <c r="D5008" t="s">
        <v>116</v>
      </c>
      <c r="E5008" t="s">
        <v>184</v>
      </c>
      <c r="F5008" t="s">
        <v>14226</v>
      </c>
      <c r="G5008" t="s">
        <v>301</v>
      </c>
      <c r="H5008" t="s">
        <v>135</v>
      </c>
      <c r="I5008" t="s">
        <v>136</v>
      </c>
      <c r="J5008" t="s">
        <v>137</v>
      </c>
      <c r="K5008" t="s">
        <v>144</v>
      </c>
      <c r="L5008" t="s">
        <v>14227</v>
      </c>
      <c r="M5008" t="s">
        <v>14228</v>
      </c>
      <c r="N5008">
        <v>7.0836111109999997</v>
      </c>
      <c r="O5008">
        <v>0</v>
      </c>
      <c r="P5008">
        <v>245</v>
      </c>
      <c r="Q5008">
        <v>0</v>
      </c>
      <c r="R5008">
        <v>8</v>
      </c>
      <c r="S5008">
        <v>1</v>
      </c>
      <c r="T5008">
        <v>14</v>
      </c>
      <c r="U5008">
        <v>0</v>
      </c>
      <c r="V5008">
        <v>0</v>
      </c>
      <c r="W5008">
        <v>0</v>
      </c>
      <c r="X5008">
        <v>201.72481027672347</v>
      </c>
      <c r="Y5008">
        <v>0</v>
      </c>
      <c r="Z5008">
        <v>13.598317709697698</v>
      </c>
      <c r="AA5008">
        <v>5.0966305834285945</v>
      </c>
      <c r="AB5008">
        <v>22.427283221179124</v>
      </c>
      <c r="AC5008">
        <v>0</v>
      </c>
      <c r="AD5008">
        <v>0</v>
      </c>
      <c r="AE5008">
        <v>242.84704179102891</v>
      </c>
    </row>
    <row r="5009" spans="1:31" x14ac:dyDescent="0.3">
      <c r="A5009">
        <v>2584007</v>
      </c>
      <c r="B5009">
        <v>1</v>
      </c>
      <c r="C5009" t="s">
        <v>80</v>
      </c>
      <c r="D5009" t="s">
        <v>104</v>
      </c>
      <c r="E5009" t="s">
        <v>184</v>
      </c>
      <c r="F5009" t="s">
        <v>7955</v>
      </c>
      <c r="G5009" t="s">
        <v>134</v>
      </c>
      <c r="H5009" t="s">
        <v>135</v>
      </c>
      <c r="I5009" t="s">
        <v>136</v>
      </c>
      <c r="J5009" t="s">
        <v>137</v>
      </c>
      <c r="K5009" t="s">
        <v>138</v>
      </c>
      <c r="L5009" t="s">
        <v>14229</v>
      </c>
      <c r="M5009" t="s">
        <v>14230</v>
      </c>
      <c r="N5009">
        <v>1.005833333</v>
      </c>
      <c r="O5009">
        <v>0</v>
      </c>
      <c r="P5009">
        <v>0</v>
      </c>
      <c r="Q5009">
        <v>0</v>
      </c>
      <c r="R5009">
        <v>0</v>
      </c>
      <c r="S5009">
        <v>1</v>
      </c>
      <c r="T5009">
        <v>0</v>
      </c>
      <c r="U5009">
        <v>2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1.2646741641877779</v>
      </c>
      <c r="AB5009">
        <v>0</v>
      </c>
      <c r="AC5009">
        <v>1292.24158635147</v>
      </c>
      <c r="AD5009">
        <v>0</v>
      </c>
      <c r="AE5009">
        <v>1293.5062605156577</v>
      </c>
    </row>
    <row r="5010" spans="1:31" x14ac:dyDescent="0.3">
      <c r="A5010">
        <v>2584050</v>
      </c>
      <c r="B5010">
        <v>1</v>
      </c>
      <c r="C5010" t="s">
        <v>80</v>
      </c>
      <c r="D5010" t="s">
        <v>103</v>
      </c>
      <c r="E5010" t="s">
        <v>141</v>
      </c>
      <c r="F5010" t="s">
        <v>14231</v>
      </c>
      <c r="G5010" t="s">
        <v>134</v>
      </c>
      <c r="H5010" t="s">
        <v>135</v>
      </c>
      <c r="I5010" t="s">
        <v>136</v>
      </c>
      <c r="J5010" t="s">
        <v>137</v>
      </c>
      <c r="K5010" t="s">
        <v>138</v>
      </c>
      <c r="L5010" t="s">
        <v>14232</v>
      </c>
      <c r="M5010" t="s">
        <v>14233</v>
      </c>
      <c r="N5010">
        <v>1.042777777</v>
      </c>
      <c r="O5010">
        <v>0</v>
      </c>
      <c r="P5010">
        <v>0</v>
      </c>
      <c r="Q5010">
        <v>1</v>
      </c>
      <c r="R5010">
        <v>0</v>
      </c>
      <c r="S5010">
        <v>13</v>
      </c>
      <c r="T5010">
        <v>1</v>
      </c>
      <c r="U5010">
        <v>9</v>
      </c>
      <c r="V5010">
        <v>0</v>
      </c>
      <c r="W5010">
        <v>0</v>
      </c>
      <c r="X5010">
        <v>0</v>
      </c>
      <c r="Y5010">
        <v>0.20344341063999999</v>
      </c>
      <c r="Z5010">
        <v>0</v>
      </c>
      <c r="AA5010">
        <v>349.36250939321059</v>
      </c>
      <c r="AB5010">
        <v>0</v>
      </c>
      <c r="AC5010">
        <v>848.98023493083588</v>
      </c>
      <c r="AD5010">
        <v>0</v>
      </c>
      <c r="AE5010">
        <v>1198.5461877346866</v>
      </c>
    </row>
    <row r="5011" spans="1:31" x14ac:dyDescent="0.3">
      <c r="A5011">
        <v>2584840</v>
      </c>
      <c r="B5011">
        <v>1</v>
      </c>
      <c r="C5011" t="s">
        <v>81</v>
      </c>
      <c r="D5011" t="s">
        <v>121</v>
      </c>
      <c r="E5011" t="s">
        <v>171</v>
      </c>
      <c r="F5011" t="s">
        <v>14234</v>
      </c>
      <c r="G5011" t="s">
        <v>190</v>
      </c>
      <c r="H5011" t="s">
        <v>157</v>
      </c>
      <c r="I5011" t="s">
        <v>136</v>
      </c>
      <c r="J5011" t="s">
        <v>137</v>
      </c>
      <c r="K5011" t="s">
        <v>138</v>
      </c>
      <c r="L5011" t="s">
        <v>14235</v>
      </c>
      <c r="M5011" t="s">
        <v>14236</v>
      </c>
      <c r="N5011">
        <v>5.0991666660000003</v>
      </c>
      <c r="O5011">
        <v>0</v>
      </c>
      <c r="P5011">
        <v>15</v>
      </c>
      <c r="Q5011">
        <v>0</v>
      </c>
      <c r="R5011">
        <v>0</v>
      </c>
      <c r="S5011">
        <v>0</v>
      </c>
      <c r="T5011">
        <v>3</v>
      </c>
      <c r="U5011">
        <v>0</v>
      </c>
      <c r="V5011">
        <v>0</v>
      </c>
      <c r="W5011">
        <v>0</v>
      </c>
      <c r="X5011">
        <v>12.819429383664792</v>
      </c>
      <c r="Y5011">
        <v>0</v>
      </c>
      <c r="Z5011">
        <v>0</v>
      </c>
      <c r="AA5011">
        <v>0</v>
      </c>
      <c r="AB5011">
        <v>0.74765904286989249</v>
      </c>
      <c r="AC5011">
        <v>0</v>
      </c>
      <c r="AD5011">
        <v>0</v>
      </c>
      <c r="AE5011">
        <v>13.567088426534685</v>
      </c>
    </row>
    <row r="5012" spans="1:31" x14ac:dyDescent="0.3">
      <c r="A5012">
        <v>2584070</v>
      </c>
      <c r="B5012">
        <v>1</v>
      </c>
      <c r="C5012" t="s">
        <v>81</v>
      </c>
      <c r="D5012" t="s">
        <v>123</v>
      </c>
      <c r="E5012" t="s">
        <v>132</v>
      </c>
      <c r="F5012" t="s">
        <v>1087</v>
      </c>
      <c r="G5012" t="s">
        <v>134</v>
      </c>
      <c r="H5012" t="s">
        <v>135</v>
      </c>
      <c r="I5012" t="s">
        <v>136</v>
      </c>
      <c r="J5012" t="s">
        <v>137</v>
      </c>
      <c r="K5012" t="s">
        <v>138</v>
      </c>
      <c r="L5012" t="s">
        <v>14237</v>
      </c>
      <c r="M5012" t="s">
        <v>14238</v>
      </c>
      <c r="N5012">
        <v>0.885833333</v>
      </c>
      <c r="O5012">
        <v>1</v>
      </c>
      <c r="P5012">
        <v>2435</v>
      </c>
      <c r="Q5012">
        <v>0</v>
      </c>
      <c r="R5012">
        <v>174</v>
      </c>
      <c r="S5012">
        <v>24</v>
      </c>
      <c r="T5012">
        <v>566</v>
      </c>
      <c r="U5012">
        <v>20</v>
      </c>
      <c r="V5012">
        <v>17</v>
      </c>
      <c r="W5012">
        <v>0.14382545227999999</v>
      </c>
      <c r="X5012">
        <v>387.44776027275094</v>
      </c>
      <c r="Y5012">
        <v>0</v>
      </c>
      <c r="Z5012">
        <v>97.701583201137751</v>
      </c>
      <c r="AA5012">
        <v>198.32420868087817</v>
      </c>
      <c r="AB5012">
        <v>432.17494123192688</v>
      </c>
      <c r="AC5012">
        <v>1647.1253141814529</v>
      </c>
      <c r="AD5012">
        <v>358.70569385403661</v>
      </c>
      <c r="AE5012">
        <v>3121.6233268744631</v>
      </c>
    </row>
    <row r="5013" spans="1:31" x14ac:dyDescent="0.3">
      <c r="A5013">
        <v>2584093</v>
      </c>
      <c r="B5013">
        <v>1</v>
      </c>
      <c r="C5013" t="s">
        <v>80</v>
      </c>
      <c r="D5013" t="s">
        <v>105</v>
      </c>
      <c r="E5013" t="s">
        <v>147</v>
      </c>
      <c r="F5013" t="s">
        <v>14239</v>
      </c>
      <c r="G5013" t="s">
        <v>134</v>
      </c>
      <c r="H5013" t="s">
        <v>135</v>
      </c>
      <c r="I5013" t="s">
        <v>136</v>
      </c>
      <c r="J5013" t="s">
        <v>137</v>
      </c>
      <c r="K5013" t="s">
        <v>138</v>
      </c>
      <c r="L5013" t="s">
        <v>14240</v>
      </c>
      <c r="M5013" t="s">
        <v>14241</v>
      </c>
      <c r="N5013">
        <v>0.47611111099999998</v>
      </c>
      <c r="O5013">
        <v>2</v>
      </c>
      <c r="P5013">
        <v>1493</v>
      </c>
      <c r="Q5013">
        <v>4</v>
      </c>
      <c r="R5013">
        <v>116</v>
      </c>
      <c r="S5013">
        <v>8</v>
      </c>
      <c r="T5013">
        <v>151</v>
      </c>
      <c r="U5013">
        <v>0</v>
      </c>
      <c r="V5013">
        <v>0</v>
      </c>
      <c r="W5013">
        <v>0.94728597794579006</v>
      </c>
      <c r="X5013">
        <v>119.33738873536795</v>
      </c>
      <c r="Y5013">
        <v>50.631712382312998</v>
      </c>
      <c r="Z5013">
        <v>9.6689887505742558</v>
      </c>
      <c r="AA5013">
        <v>28.843208701623553</v>
      </c>
      <c r="AB5013">
        <v>50.227222198223252</v>
      </c>
      <c r="AC5013">
        <v>0</v>
      </c>
      <c r="AD5013">
        <v>0</v>
      </c>
      <c r="AE5013">
        <v>259.6558067460478</v>
      </c>
    </row>
    <row r="5014" spans="1:31" x14ac:dyDescent="0.3">
      <c r="A5014">
        <v>2584757</v>
      </c>
      <c r="B5014">
        <v>1</v>
      </c>
      <c r="C5014" t="s">
        <v>81</v>
      </c>
      <c r="D5014" t="s">
        <v>112</v>
      </c>
      <c r="E5014" t="s">
        <v>166</v>
      </c>
      <c r="F5014" t="s">
        <v>14242</v>
      </c>
      <c r="G5014" t="s">
        <v>168</v>
      </c>
      <c r="H5014" t="s">
        <v>157</v>
      </c>
      <c r="I5014" t="s">
        <v>136</v>
      </c>
      <c r="J5014" t="s">
        <v>137</v>
      </c>
      <c r="K5014" t="s">
        <v>138</v>
      </c>
      <c r="L5014" t="s">
        <v>14243</v>
      </c>
      <c r="M5014" t="s">
        <v>14244</v>
      </c>
      <c r="N5014">
        <v>2.9444444440000002</v>
      </c>
      <c r="O5014">
        <v>0</v>
      </c>
      <c r="P5014">
        <v>1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0.56177280024383247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0.56177280024383247</v>
      </c>
    </row>
    <row r="5015" spans="1:31" x14ac:dyDescent="0.3">
      <c r="A5015">
        <v>2584239</v>
      </c>
      <c r="B5015">
        <v>1</v>
      </c>
      <c r="C5015" t="s">
        <v>80</v>
      </c>
      <c r="D5015" t="s">
        <v>99</v>
      </c>
      <c r="E5015" t="s">
        <v>155</v>
      </c>
      <c r="F5015" t="s">
        <v>9595</v>
      </c>
      <c r="G5015" t="s">
        <v>301</v>
      </c>
      <c r="H5015" t="s">
        <v>157</v>
      </c>
      <c r="I5015" t="s">
        <v>136</v>
      </c>
      <c r="J5015" t="s">
        <v>137</v>
      </c>
      <c r="K5015" t="s">
        <v>144</v>
      </c>
      <c r="L5015" t="s">
        <v>14245</v>
      </c>
      <c r="M5015" t="s">
        <v>14246</v>
      </c>
      <c r="N5015">
        <v>6.8786111109999997</v>
      </c>
      <c r="O5015">
        <v>0</v>
      </c>
      <c r="P5015">
        <v>253</v>
      </c>
      <c r="Q5015">
        <v>0</v>
      </c>
      <c r="R5015">
        <v>2</v>
      </c>
      <c r="S5015">
        <v>0</v>
      </c>
      <c r="T5015">
        <v>56</v>
      </c>
      <c r="U5015">
        <v>0</v>
      </c>
      <c r="V5015">
        <v>0</v>
      </c>
      <c r="W5015">
        <v>0</v>
      </c>
      <c r="X5015">
        <v>364.73493999523777</v>
      </c>
      <c r="Y5015">
        <v>0</v>
      </c>
      <c r="Z5015">
        <v>3.9349330390219741</v>
      </c>
      <c r="AA5015">
        <v>0</v>
      </c>
      <c r="AB5015">
        <v>1012.8954371396283</v>
      </c>
      <c r="AC5015">
        <v>0</v>
      </c>
      <c r="AD5015">
        <v>0</v>
      </c>
      <c r="AE5015">
        <v>1381.5653101738881</v>
      </c>
    </row>
    <row r="5016" spans="1:31" x14ac:dyDescent="0.3">
      <c r="A5016">
        <v>2584880</v>
      </c>
      <c r="B5016">
        <v>1</v>
      </c>
      <c r="C5016" t="s">
        <v>81</v>
      </c>
      <c r="D5016" t="s">
        <v>112</v>
      </c>
      <c r="E5016" t="s">
        <v>147</v>
      </c>
      <c r="F5016" t="s">
        <v>4864</v>
      </c>
      <c r="G5016" t="s">
        <v>311</v>
      </c>
      <c r="H5016" t="s">
        <v>135</v>
      </c>
      <c r="I5016" t="s">
        <v>136</v>
      </c>
      <c r="J5016" t="s">
        <v>137</v>
      </c>
      <c r="K5016" t="s">
        <v>138</v>
      </c>
      <c r="L5016" t="s">
        <v>14247</v>
      </c>
      <c r="M5016" t="s">
        <v>14248</v>
      </c>
      <c r="N5016">
        <v>1.3844444440000001</v>
      </c>
      <c r="O5016">
        <v>0</v>
      </c>
      <c r="P5016">
        <v>2</v>
      </c>
      <c r="Q5016">
        <v>5</v>
      </c>
      <c r="R5016">
        <v>13</v>
      </c>
      <c r="S5016">
        <v>7</v>
      </c>
      <c r="T5016">
        <v>0</v>
      </c>
      <c r="U5016">
        <v>0</v>
      </c>
      <c r="V5016">
        <v>0</v>
      </c>
      <c r="W5016">
        <v>0</v>
      </c>
      <c r="X5016">
        <v>1.327319422406835</v>
      </c>
      <c r="Y5016">
        <v>29.186090337228514</v>
      </c>
      <c r="Z5016">
        <v>32.36342070375995</v>
      </c>
      <c r="AA5016">
        <v>98.360010374901464</v>
      </c>
      <c r="AB5016">
        <v>0</v>
      </c>
      <c r="AC5016">
        <v>0</v>
      </c>
      <c r="AD5016">
        <v>0</v>
      </c>
      <c r="AE5016">
        <v>161.23684083829676</v>
      </c>
    </row>
    <row r="5017" spans="1:31" x14ac:dyDescent="0.3">
      <c r="A5017">
        <v>2584571</v>
      </c>
      <c r="B5017">
        <v>1</v>
      </c>
      <c r="C5017" t="s">
        <v>81</v>
      </c>
      <c r="D5017" t="s">
        <v>121</v>
      </c>
      <c r="E5017" t="s">
        <v>175</v>
      </c>
      <c r="F5017" t="s">
        <v>14249</v>
      </c>
      <c r="G5017" t="s">
        <v>311</v>
      </c>
      <c r="H5017" t="s">
        <v>157</v>
      </c>
      <c r="I5017" t="s">
        <v>136</v>
      </c>
      <c r="J5017" t="s">
        <v>3</v>
      </c>
      <c r="K5017" t="s">
        <v>138</v>
      </c>
      <c r="L5017" t="s">
        <v>14250</v>
      </c>
      <c r="M5017" t="s">
        <v>14251</v>
      </c>
      <c r="N5017">
        <v>5.5613888879999998</v>
      </c>
      <c r="O5017">
        <v>0</v>
      </c>
      <c r="P5017">
        <v>5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5.8816400003977538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5.8816400003977538</v>
      </c>
    </row>
    <row r="5018" spans="1:31" x14ac:dyDescent="0.3">
      <c r="A5018">
        <v>2584671</v>
      </c>
      <c r="B5018">
        <v>1</v>
      </c>
      <c r="C5018" t="s">
        <v>80</v>
      </c>
      <c r="D5018" t="s">
        <v>100</v>
      </c>
      <c r="E5018" t="s">
        <v>147</v>
      </c>
      <c r="F5018" t="s">
        <v>14252</v>
      </c>
      <c r="G5018" t="s">
        <v>134</v>
      </c>
      <c r="H5018" t="s">
        <v>135</v>
      </c>
      <c r="I5018" t="s">
        <v>136</v>
      </c>
      <c r="J5018" t="s">
        <v>137</v>
      </c>
      <c r="K5018" t="s">
        <v>138</v>
      </c>
      <c r="L5018" t="s">
        <v>14253</v>
      </c>
      <c r="M5018" t="s">
        <v>14254</v>
      </c>
      <c r="N5018">
        <v>0.82611111100000001</v>
      </c>
      <c r="O5018">
        <v>0</v>
      </c>
      <c r="P5018">
        <v>2</v>
      </c>
      <c r="Q5018">
        <v>16</v>
      </c>
      <c r="R5018">
        <v>72</v>
      </c>
      <c r="S5018">
        <v>1</v>
      </c>
      <c r="T5018">
        <v>6</v>
      </c>
      <c r="U5018">
        <v>0</v>
      </c>
      <c r="V5018">
        <v>0</v>
      </c>
      <c r="W5018">
        <v>0</v>
      </c>
      <c r="X5018">
        <v>0.37365127919999996</v>
      </c>
      <c r="Y5018">
        <v>112.48299297512511</v>
      </c>
      <c r="Z5018">
        <v>203.20686507027804</v>
      </c>
      <c r="AA5018">
        <v>0.122367581352</v>
      </c>
      <c r="AB5018">
        <v>8.6784841922889129</v>
      </c>
      <c r="AC5018">
        <v>0</v>
      </c>
      <c r="AD5018">
        <v>0</v>
      </c>
      <c r="AE5018">
        <v>324.8643610982441</v>
      </c>
    </row>
    <row r="5019" spans="1:31" x14ac:dyDescent="0.3">
      <c r="A5019">
        <v>2584030</v>
      </c>
      <c r="B5019">
        <v>1</v>
      </c>
      <c r="C5019" t="s">
        <v>81</v>
      </c>
      <c r="D5019" t="s">
        <v>113</v>
      </c>
      <c r="E5019" t="s">
        <v>147</v>
      </c>
      <c r="F5019" t="s">
        <v>14255</v>
      </c>
      <c r="G5019" t="s">
        <v>134</v>
      </c>
      <c r="H5019" t="s">
        <v>135</v>
      </c>
      <c r="I5019" t="s">
        <v>136</v>
      </c>
      <c r="J5019" t="s">
        <v>137</v>
      </c>
      <c r="K5019" t="s">
        <v>138</v>
      </c>
      <c r="L5019" t="s">
        <v>14256</v>
      </c>
      <c r="M5019" t="s">
        <v>14257</v>
      </c>
      <c r="N5019">
        <v>0.49666666599999998</v>
      </c>
      <c r="O5019">
        <v>0</v>
      </c>
      <c r="P5019">
        <v>243</v>
      </c>
      <c r="Q5019">
        <v>26</v>
      </c>
      <c r="R5019">
        <v>62</v>
      </c>
      <c r="S5019">
        <v>0</v>
      </c>
      <c r="T5019">
        <v>12</v>
      </c>
      <c r="U5019">
        <v>0</v>
      </c>
      <c r="V5019">
        <v>0</v>
      </c>
      <c r="W5019">
        <v>0</v>
      </c>
      <c r="X5019">
        <v>19.319864295597597</v>
      </c>
      <c r="Y5019">
        <v>70.364172207409311</v>
      </c>
      <c r="Z5019">
        <v>96.651601536780177</v>
      </c>
      <c r="AA5019">
        <v>0</v>
      </c>
      <c r="AB5019">
        <v>1.7129083973446202</v>
      </c>
      <c r="AC5019">
        <v>0</v>
      </c>
      <c r="AD5019">
        <v>0</v>
      </c>
      <c r="AE5019">
        <v>188.04854643713171</v>
      </c>
    </row>
    <row r="5020" spans="1:31" x14ac:dyDescent="0.3">
      <c r="A5020">
        <v>2584717</v>
      </c>
      <c r="B5020">
        <v>1</v>
      </c>
      <c r="C5020" t="s">
        <v>80</v>
      </c>
      <c r="D5020" t="s">
        <v>100</v>
      </c>
      <c r="E5020" t="s">
        <v>141</v>
      </c>
      <c r="F5020" t="s">
        <v>14258</v>
      </c>
      <c r="G5020" t="s">
        <v>134</v>
      </c>
      <c r="H5020" t="s">
        <v>135</v>
      </c>
      <c r="I5020" t="s">
        <v>136</v>
      </c>
      <c r="J5020" t="s">
        <v>137</v>
      </c>
      <c r="K5020" t="s">
        <v>138</v>
      </c>
      <c r="L5020" t="s">
        <v>14259</v>
      </c>
      <c r="M5020" t="s">
        <v>14260</v>
      </c>
      <c r="N5020">
        <v>0.70750000000000002</v>
      </c>
      <c r="O5020">
        <v>5</v>
      </c>
      <c r="P5020">
        <v>1630</v>
      </c>
      <c r="Q5020">
        <v>34</v>
      </c>
      <c r="R5020">
        <v>331</v>
      </c>
      <c r="S5020">
        <v>18</v>
      </c>
      <c r="T5020">
        <v>273</v>
      </c>
      <c r="U5020">
        <v>0</v>
      </c>
      <c r="V5020">
        <v>0</v>
      </c>
      <c r="W5020">
        <v>12.326305664571359</v>
      </c>
      <c r="X5020">
        <v>237.04011460802411</v>
      </c>
      <c r="Y5020">
        <v>154.81652346624566</v>
      </c>
      <c r="Z5020">
        <v>231.53117054920557</v>
      </c>
      <c r="AA5020">
        <v>75.481126717062736</v>
      </c>
      <c r="AB5020">
        <v>234.8746242458673</v>
      </c>
      <c r="AC5020">
        <v>0</v>
      </c>
      <c r="AD5020">
        <v>0</v>
      </c>
      <c r="AE5020">
        <v>946.06986525097659</v>
      </c>
    </row>
    <row r="5021" spans="1:31" x14ac:dyDescent="0.3">
      <c r="A5021">
        <v>2584010</v>
      </c>
      <c r="B5021">
        <v>1</v>
      </c>
      <c r="C5021" t="s">
        <v>81</v>
      </c>
      <c r="D5021" t="s">
        <v>113</v>
      </c>
      <c r="E5021" t="s">
        <v>184</v>
      </c>
      <c r="F5021" t="s">
        <v>14261</v>
      </c>
      <c r="G5021" t="s">
        <v>149</v>
      </c>
      <c r="H5021" t="s">
        <v>135</v>
      </c>
      <c r="I5021" t="s">
        <v>136</v>
      </c>
      <c r="J5021" t="s">
        <v>137</v>
      </c>
      <c r="K5021" t="s">
        <v>138</v>
      </c>
      <c r="L5021" t="s">
        <v>14262</v>
      </c>
      <c r="M5021" t="s">
        <v>14263</v>
      </c>
      <c r="N5021">
        <v>0.66777777699999996</v>
      </c>
      <c r="O5021">
        <v>0</v>
      </c>
      <c r="P5021">
        <v>14</v>
      </c>
      <c r="Q5021">
        <v>0</v>
      </c>
      <c r="R5021">
        <v>5</v>
      </c>
      <c r="S5021">
        <v>0</v>
      </c>
      <c r="T5021">
        <v>1</v>
      </c>
      <c r="U5021">
        <v>0</v>
      </c>
      <c r="V5021">
        <v>0</v>
      </c>
      <c r="W5021">
        <v>0</v>
      </c>
      <c r="X5021">
        <v>2.9251321055243</v>
      </c>
      <c r="Y5021">
        <v>0</v>
      </c>
      <c r="Z5021">
        <v>1.3451109673750095</v>
      </c>
      <c r="AA5021">
        <v>0</v>
      </c>
      <c r="AB5021">
        <v>0.46847411810688</v>
      </c>
      <c r="AC5021">
        <v>0</v>
      </c>
      <c r="AD5021">
        <v>0</v>
      </c>
      <c r="AE5021">
        <v>4.7387171910061898</v>
      </c>
    </row>
    <row r="5022" spans="1:31" x14ac:dyDescent="0.3">
      <c r="A5022">
        <v>2584488</v>
      </c>
      <c r="B5022">
        <v>1</v>
      </c>
      <c r="C5022" t="s">
        <v>80</v>
      </c>
      <c r="D5022" t="s">
        <v>97</v>
      </c>
      <c r="E5022" t="s">
        <v>166</v>
      </c>
      <c r="F5022" t="s">
        <v>14264</v>
      </c>
      <c r="G5022" t="s">
        <v>168</v>
      </c>
      <c r="H5022" t="s">
        <v>157</v>
      </c>
      <c r="I5022" t="s">
        <v>136</v>
      </c>
      <c r="J5022" t="s">
        <v>137</v>
      </c>
      <c r="K5022" t="s">
        <v>138</v>
      </c>
      <c r="L5022" t="s">
        <v>14265</v>
      </c>
      <c r="M5022" t="s">
        <v>14266</v>
      </c>
      <c r="N5022">
        <v>2.4836111110000001</v>
      </c>
      <c r="O5022">
        <v>0</v>
      </c>
      <c r="P5022">
        <v>2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0.59175237943020742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0.59175237943020742</v>
      </c>
    </row>
    <row r="5023" spans="1:31" x14ac:dyDescent="0.3">
      <c r="A5023">
        <v>2584339</v>
      </c>
      <c r="B5023">
        <v>1</v>
      </c>
      <c r="C5023" t="s">
        <v>80</v>
      </c>
      <c r="D5023" t="s">
        <v>107</v>
      </c>
      <c r="E5023" t="s">
        <v>171</v>
      </c>
      <c r="F5023" t="s">
        <v>14267</v>
      </c>
      <c r="G5023" t="s">
        <v>202</v>
      </c>
      <c r="H5023" t="s">
        <v>157</v>
      </c>
      <c r="I5023" t="s">
        <v>136</v>
      </c>
      <c r="J5023" t="s">
        <v>137</v>
      </c>
      <c r="K5023" t="s">
        <v>138</v>
      </c>
      <c r="L5023" t="s">
        <v>14268</v>
      </c>
      <c r="M5023" t="s">
        <v>14269</v>
      </c>
      <c r="N5023">
        <v>0.3125</v>
      </c>
      <c r="O5023">
        <v>0</v>
      </c>
      <c r="P5023">
        <v>5</v>
      </c>
      <c r="Q5023">
        <v>0</v>
      </c>
      <c r="R5023">
        <v>0</v>
      </c>
      <c r="S5023">
        <v>0</v>
      </c>
      <c r="T5023">
        <v>1</v>
      </c>
      <c r="U5023">
        <v>0</v>
      </c>
      <c r="V5023">
        <v>0</v>
      </c>
      <c r="W5023">
        <v>0</v>
      </c>
      <c r="X5023">
        <v>0.19329603595312503</v>
      </c>
      <c r="Y5023">
        <v>0</v>
      </c>
      <c r="Z5023">
        <v>0</v>
      </c>
      <c r="AA5023">
        <v>0</v>
      </c>
      <c r="AB5023">
        <v>0.68652826499999997</v>
      </c>
      <c r="AC5023">
        <v>0</v>
      </c>
      <c r="AD5023">
        <v>0</v>
      </c>
      <c r="AE5023">
        <v>0.87982430095312503</v>
      </c>
    </row>
    <row r="5024" spans="1:31" x14ac:dyDescent="0.3">
      <c r="A5024">
        <v>2584608</v>
      </c>
      <c r="B5024">
        <v>1</v>
      </c>
      <c r="C5024" t="s">
        <v>80</v>
      </c>
      <c r="D5024" t="s">
        <v>97</v>
      </c>
      <c r="E5024" t="s">
        <v>155</v>
      </c>
      <c r="F5024" t="s">
        <v>14270</v>
      </c>
      <c r="G5024" t="s">
        <v>202</v>
      </c>
      <c r="H5024" t="s">
        <v>157</v>
      </c>
      <c r="I5024" t="s">
        <v>136</v>
      </c>
      <c r="J5024" t="s">
        <v>137</v>
      </c>
      <c r="K5024" t="s">
        <v>138</v>
      </c>
      <c r="L5024" t="s">
        <v>14271</v>
      </c>
      <c r="M5024" t="s">
        <v>14272</v>
      </c>
      <c r="N5024">
        <v>0.49166666599999997</v>
      </c>
      <c r="O5024">
        <v>0</v>
      </c>
      <c r="P5024">
        <v>190</v>
      </c>
      <c r="Q5024">
        <v>0</v>
      </c>
      <c r="R5024">
        <v>6</v>
      </c>
      <c r="S5024">
        <v>0</v>
      </c>
      <c r="T5024">
        <v>4</v>
      </c>
      <c r="U5024">
        <v>0</v>
      </c>
      <c r="V5024">
        <v>0</v>
      </c>
      <c r="W5024">
        <v>0</v>
      </c>
      <c r="X5024">
        <v>24.021722738738735</v>
      </c>
      <c r="Y5024">
        <v>0</v>
      </c>
      <c r="Z5024">
        <v>3.0013822164927508</v>
      </c>
      <c r="AA5024">
        <v>0</v>
      </c>
      <c r="AB5024">
        <v>0.46115045917153508</v>
      </c>
      <c r="AC5024">
        <v>0</v>
      </c>
      <c r="AD5024">
        <v>0</v>
      </c>
      <c r="AE5024">
        <v>27.48425541440302</v>
      </c>
    </row>
    <row r="5025" spans="1:31" x14ac:dyDescent="0.3">
      <c r="A5025">
        <v>2584588</v>
      </c>
      <c r="B5025">
        <v>1</v>
      </c>
      <c r="C5025" t="s">
        <v>80</v>
      </c>
      <c r="D5025" t="s">
        <v>101</v>
      </c>
      <c r="E5025" t="s">
        <v>184</v>
      </c>
      <c r="F5025" t="s">
        <v>14273</v>
      </c>
      <c r="G5025" t="s">
        <v>149</v>
      </c>
      <c r="H5025" t="s">
        <v>135</v>
      </c>
      <c r="I5025" t="s">
        <v>136</v>
      </c>
      <c r="J5025" t="s">
        <v>137</v>
      </c>
      <c r="K5025" t="s">
        <v>138</v>
      </c>
      <c r="L5025" t="s">
        <v>14274</v>
      </c>
      <c r="M5025" t="s">
        <v>14275</v>
      </c>
      <c r="N5025">
        <v>5.3558333329999996</v>
      </c>
      <c r="O5025">
        <v>0</v>
      </c>
      <c r="P5025">
        <v>14</v>
      </c>
      <c r="Q5025">
        <v>0</v>
      </c>
      <c r="R5025">
        <v>0</v>
      </c>
      <c r="S5025">
        <v>0</v>
      </c>
      <c r="T5025">
        <v>5</v>
      </c>
      <c r="U5025">
        <v>0</v>
      </c>
      <c r="V5025">
        <v>0</v>
      </c>
      <c r="W5025">
        <v>0</v>
      </c>
      <c r="X5025">
        <v>10.10185928601901</v>
      </c>
      <c r="Y5025">
        <v>0</v>
      </c>
      <c r="Z5025">
        <v>0</v>
      </c>
      <c r="AA5025">
        <v>0</v>
      </c>
      <c r="AB5025">
        <v>29.86849749899207</v>
      </c>
      <c r="AC5025">
        <v>0</v>
      </c>
      <c r="AD5025">
        <v>0</v>
      </c>
      <c r="AE5025">
        <v>39.970356785011077</v>
      </c>
    </row>
    <row r="5026" spans="1:31" x14ac:dyDescent="0.3">
      <c r="A5026">
        <v>2585184</v>
      </c>
      <c r="B5026">
        <v>1</v>
      </c>
      <c r="C5026" t="s">
        <v>80</v>
      </c>
      <c r="D5026" t="s">
        <v>97</v>
      </c>
      <c r="E5026" t="s">
        <v>184</v>
      </c>
      <c r="F5026" t="s">
        <v>14276</v>
      </c>
      <c r="G5026" t="s">
        <v>149</v>
      </c>
      <c r="H5026" t="s">
        <v>135</v>
      </c>
      <c r="I5026" t="s">
        <v>136</v>
      </c>
      <c r="J5026" t="s">
        <v>137</v>
      </c>
      <c r="K5026" t="s">
        <v>138</v>
      </c>
      <c r="L5026" t="s">
        <v>14277</v>
      </c>
      <c r="M5026" t="s">
        <v>14278</v>
      </c>
      <c r="N5026">
        <v>4.5536111110000004</v>
      </c>
      <c r="O5026">
        <v>0</v>
      </c>
      <c r="P5026">
        <v>79</v>
      </c>
      <c r="Q5026">
        <v>0</v>
      </c>
      <c r="R5026">
        <v>17</v>
      </c>
      <c r="S5026">
        <v>0</v>
      </c>
      <c r="T5026">
        <v>16</v>
      </c>
      <c r="U5026">
        <v>0</v>
      </c>
      <c r="V5026">
        <v>0</v>
      </c>
      <c r="W5026">
        <v>0</v>
      </c>
      <c r="X5026">
        <v>66.218393611398952</v>
      </c>
      <c r="Y5026">
        <v>0</v>
      </c>
      <c r="Z5026">
        <v>9.4694872924904026</v>
      </c>
      <c r="AA5026">
        <v>0</v>
      </c>
      <c r="AB5026">
        <v>47.655367044455453</v>
      </c>
      <c r="AC5026">
        <v>0</v>
      </c>
      <c r="AD5026">
        <v>0</v>
      </c>
      <c r="AE5026">
        <v>123.34324794834481</v>
      </c>
    </row>
    <row r="5027" spans="1:31" x14ac:dyDescent="0.3">
      <c r="A5027">
        <v>2585871</v>
      </c>
      <c r="B5027">
        <v>1</v>
      </c>
      <c r="C5027" t="s">
        <v>81</v>
      </c>
      <c r="D5027" t="s">
        <v>126</v>
      </c>
      <c r="E5027" t="s">
        <v>147</v>
      </c>
      <c r="F5027" t="s">
        <v>14279</v>
      </c>
      <c r="G5027" t="s">
        <v>134</v>
      </c>
      <c r="H5027" t="s">
        <v>135</v>
      </c>
      <c r="I5027" t="s">
        <v>136</v>
      </c>
      <c r="J5027" t="s">
        <v>137</v>
      </c>
      <c r="K5027" t="s">
        <v>138</v>
      </c>
      <c r="L5027" t="s">
        <v>14280</v>
      </c>
      <c r="M5027" t="s">
        <v>14281</v>
      </c>
      <c r="N5027">
        <v>1.9016666659999999</v>
      </c>
      <c r="O5027">
        <v>15</v>
      </c>
      <c r="P5027">
        <v>1653</v>
      </c>
      <c r="Q5027">
        <v>72</v>
      </c>
      <c r="R5027">
        <v>545</v>
      </c>
      <c r="S5027">
        <v>13</v>
      </c>
      <c r="T5027">
        <v>93</v>
      </c>
      <c r="U5027">
        <v>1</v>
      </c>
      <c r="V5027">
        <v>0</v>
      </c>
      <c r="W5027">
        <v>6.7538847980628924</v>
      </c>
      <c r="X5027">
        <v>296.06743672441524</v>
      </c>
      <c r="Y5027">
        <v>1203.2125525235974</v>
      </c>
      <c r="Z5027">
        <v>500.6014010125125</v>
      </c>
      <c r="AA5027">
        <v>158.27110873537117</v>
      </c>
      <c r="AB5027">
        <v>88.07211245739596</v>
      </c>
      <c r="AC5027">
        <v>124.71149877788</v>
      </c>
      <c r="AD5027">
        <v>0</v>
      </c>
      <c r="AE5027">
        <v>2377.6899950292354</v>
      </c>
    </row>
    <row r="5028" spans="1:31" x14ac:dyDescent="0.3">
      <c r="A5028">
        <v>2585539</v>
      </c>
      <c r="B5028">
        <v>1</v>
      </c>
      <c r="C5028" t="s">
        <v>80</v>
      </c>
      <c r="D5028" t="s">
        <v>107</v>
      </c>
      <c r="E5028" t="s">
        <v>166</v>
      </c>
      <c r="F5028" t="s">
        <v>14282</v>
      </c>
      <c r="G5028" t="s">
        <v>198</v>
      </c>
      <c r="H5028" t="s">
        <v>157</v>
      </c>
      <c r="I5028" t="s">
        <v>136</v>
      </c>
      <c r="J5028" t="s">
        <v>137</v>
      </c>
      <c r="K5028" t="s">
        <v>138</v>
      </c>
      <c r="L5028" t="s">
        <v>14283</v>
      </c>
      <c r="M5028" t="s">
        <v>14284</v>
      </c>
      <c r="N5028">
        <v>2.1463888880000002</v>
      </c>
      <c r="O5028">
        <v>0</v>
      </c>
      <c r="P5028">
        <v>8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1.9117992018409899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1.9117992018409899</v>
      </c>
    </row>
    <row r="5029" spans="1:31" x14ac:dyDescent="0.3">
      <c r="A5029">
        <v>2585347</v>
      </c>
      <c r="B5029">
        <v>1</v>
      </c>
      <c r="C5029" t="s">
        <v>80</v>
      </c>
      <c r="D5029" t="s">
        <v>105</v>
      </c>
      <c r="E5029" t="s">
        <v>175</v>
      </c>
      <c r="F5029" t="s">
        <v>14285</v>
      </c>
      <c r="G5029" t="s">
        <v>190</v>
      </c>
      <c r="H5029" t="s">
        <v>157</v>
      </c>
      <c r="I5029" t="s">
        <v>136</v>
      </c>
      <c r="J5029" t="s">
        <v>137</v>
      </c>
      <c r="K5029" t="s">
        <v>138</v>
      </c>
      <c r="L5029" t="s">
        <v>14286</v>
      </c>
      <c r="M5029" t="s">
        <v>14287</v>
      </c>
      <c r="N5029">
        <v>4.9683333330000004</v>
      </c>
      <c r="O5029">
        <v>0</v>
      </c>
      <c r="P5029">
        <v>37</v>
      </c>
      <c r="Q5029">
        <v>0</v>
      </c>
      <c r="R5029">
        <v>0</v>
      </c>
      <c r="S5029">
        <v>0</v>
      </c>
      <c r="T5029">
        <v>1</v>
      </c>
      <c r="U5029">
        <v>0</v>
      </c>
      <c r="V5029">
        <v>0</v>
      </c>
      <c r="W5029">
        <v>0</v>
      </c>
      <c r="X5029">
        <v>29.376175225573753</v>
      </c>
      <c r="Y5029">
        <v>0</v>
      </c>
      <c r="Z5029">
        <v>0</v>
      </c>
      <c r="AA5029">
        <v>0</v>
      </c>
      <c r="AB5029">
        <v>10.414584611167321</v>
      </c>
      <c r="AC5029">
        <v>0</v>
      </c>
      <c r="AD5029">
        <v>0</v>
      </c>
      <c r="AE5029">
        <v>39.790759836741074</v>
      </c>
    </row>
    <row r="5030" spans="1:31" x14ac:dyDescent="0.3">
      <c r="A5030">
        <v>2585324</v>
      </c>
      <c r="B5030">
        <v>1</v>
      </c>
      <c r="C5030" t="s">
        <v>80</v>
      </c>
      <c r="D5030" t="s">
        <v>99</v>
      </c>
      <c r="E5030" t="s">
        <v>141</v>
      </c>
      <c r="F5030" t="s">
        <v>14288</v>
      </c>
      <c r="G5030" t="s">
        <v>149</v>
      </c>
      <c r="H5030" t="s">
        <v>135</v>
      </c>
      <c r="I5030" t="s">
        <v>136</v>
      </c>
      <c r="J5030" t="s">
        <v>137</v>
      </c>
      <c r="K5030" t="s">
        <v>138</v>
      </c>
      <c r="L5030" t="s">
        <v>14289</v>
      </c>
      <c r="M5030" t="s">
        <v>14290</v>
      </c>
      <c r="N5030">
        <v>1.900833333</v>
      </c>
      <c r="O5030">
        <v>4</v>
      </c>
      <c r="P5030">
        <v>431</v>
      </c>
      <c r="Q5030">
        <v>1</v>
      </c>
      <c r="R5030">
        <v>39</v>
      </c>
      <c r="S5030">
        <v>2</v>
      </c>
      <c r="T5030">
        <v>65</v>
      </c>
      <c r="U5030">
        <v>0</v>
      </c>
      <c r="V5030">
        <v>0</v>
      </c>
      <c r="W5030">
        <v>57.47978242555871</v>
      </c>
      <c r="X5030">
        <v>134.76690363186998</v>
      </c>
      <c r="Y5030">
        <v>0.65694158632940003</v>
      </c>
      <c r="Z5030">
        <v>7.5046101499706452</v>
      </c>
      <c r="AA5030">
        <v>127.09925708419178</v>
      </c>
      <c r="AB5030">
        <v>101.11944201908962</v>
      </c>
      <c r="AC5030">
        <v>0</v>
      </c>
      <c r="AD5030">
        <v>0</v>
      </c>
      <c r="AE5030">
        <v>428.62693689701013</v>
      </c>
    </row>
    <row r="5031" spans="1:31" x14ac:dyDescent="0.3">
      <c r="A5031">
        <v>2585662</v>
      </c>
      <c r="B5031">
        <v>1</v>
      </c>
      <c r="C5031" t="s">
        <v>80</v>
      </c>
      <c r="D5031" t="s">
        <v>105</v>
      </c>
      <c r="E5031" t="s">
        <v>184</v>
      </c>
      <c r="F5031" t="s">
        <v>14291</v>
      </c>
      <c r="G5031" t="s">
        <v>149</v>
      </c>
      <c r="H5031" t="s">
        <v>135</v>
      </c>
      <c r="I5031" t="s">
        <v>136</v>
      </c>
      <c r="J5031" t="s">
        <v>137</v>
      </c>
      <c r="K5031" t="s">
        <v>138</v>
      </c>
      <c r="L5031" t="s">
        <v>14292</v>
      </c>
      <c r="M5031" t="s">
        <v>14293</v>
      </c>
      <c r="N5031">
        <v>2.1838888879999998</v>
      </c>
      <c r="O5031">
        <v>2</v>
      </c>
      <c r="P5031">
        <v>0</v>
      </c>
      <c r="Q5031">
        <v>2</v>
      </c>
      <c r="R5031">
        <v>0</v>
      </c>
      <c r="S5031">
        <v>11</v>
      </c>
      <c r="T5031">
        <v>0</v>
      </c>
      <c r="U5031">
        <v>1</v>
      </c>
      <c r="V5031">
        <v>0</v>
      </c>
      <c r="W5031">
        <v>10.231251542562358</v>
      </c>
      <c r="X5031">
        <v>0</v>
      </c>
      <c r="Y5031">
        <v>2.2598506994858325</v>
      </c>
      <c r="Z5031">
        <v>0</v>
      </c>
      <c r="AA5031">
        <v>53.053644192218556</v>
      </c>
      <c r="AB5031">
        <v>0</v>
      </c>
      <c r="AC5031">
        <v>66.582939611865697</v>
      </c>
      <c r="AD5031">
        <v>0</v>
      </c>
      <c r="AE5031">
        <v>132.12768604613245</v>
      </c>
    </row>
    <row r="5032" spans="1:31" x14ac:dyDescent="0.3">
      <c r="A5032">
        <v>2585470</v>
      </c>
      <c r="B5032">
        <v>1</v>
      </c>
      <c r="C5032" t="s">
        <v>81</v>
      </c>
      <c r="D5032" t="s">
        <v>126</v>
      </c>
      <c r="E5032" t="s">
        <v>147</v>
      </c>
      <c r="F5032" t="s">
        <v>11537</v>
      </c>
      <c r="G5032" t="s">
        <v>134</v>
      </c>
      <c r="H5032" t="s">
        <v>135</v>
      </c>
      <c r="I5032" t="s">
        <v>136</v>
      </c>
      <c r="J5032" t="s">
        <v>137</v>
      </c>
      <c r="K5032" t="s">
        <v>138</v>
      </c>
      <c r="L5032" t="s">
        <v>14294</v>
      </c>
      <c r="M5032" t="s">
        <v>14295</v>
      </c>
      <c r="N5032">
        <v>2.588055555</v>
      </c>
      <c r="O5032">
        <v>3</v>
      </c>
      <c r="P5032">
        <v>651</v>
      </c>
      <c r="Q5032">
        <v>23</v>
      </c>
      <c r="R5032">
        <v>199</v>
      </c>
      <c r="S5032">
        <v>5</v>
      </c>
      <c r="T5032">
        <v>47</v>
      </c>
      <c r="U5032">
        <v>0</v>
      </c>
      <c r="V5032">
        <v>0</v>
      </c>
      <c r="W5032">
        <v>1.7249428561200002</v>
      </c>
      <c r="X5032">
        <v>154.72971108926635</v>
      </c>
      <c r="Y5032">
        <v>492.8314666217853</v>
      </c>
      <c r="Z5032">
        <v>180.27308089256465</v>
      </c>
      <c r="AA5032">
        <v>90.391584083235728</v>
      </c>
      <c r="AB5032">
        <v>43.128518786914775</v>
      </c>
      <c r="AC5032">
        <v>0</v>
      </c>
      <c r="AD5032">
        <v>0</v>
      </c>
      <c r="AE5032">
        <v>963.07930432988678</v>
      </c>
    </row>
    <row r="5033" spans="1:31" x14ac:dyDescent="0.3">
      <c r="A5033">
        <v>2585393</v>
      </c>
      <c r="B5033">
        <v>1</v>
      </c>
      <c r="C5033" t="s">
        <v>80</v>
      </c>
      <c r="D5033" t="s">
        <v>106</v>
      </c>
      <c r="E5033" t="s">
        <v>141</v>
      </c>
      <c r="F5033" t="s">
        <v>5305</v>
      </c>
      <c r="G5033" t="s">
        <v>134</v>
      </c>
      <c r="H5033" t="s">
        <v>135</v>
      </c>
      <c r="I5033" t="s">
        <v>136</v>
      </c>
      <c r="J5033" t="s">
        <v>137</v>
      </c>
      <c r="K5033" t="s">
        <v>138</v>
      </c>
      <c r="L5033" t="s">
        <v>14296</v>
      </c>
      <c r="M5033" t="s">
        <v>14297</v>
      </c>
      <c r="N5033">
        <v>0.1225</v>
      </c>
      <c r="O5033">
        <v>1</v>
      </c>
      <c r="P5033">
        <v>4</v>
      </c>
      <c r="Q5033">
        <v>68</v>
      </c>
      <c r="R5033">
        <v>332</v>
      </c>
      <c r="S5033">
        <v>27</v>
      </c>
      <c r="T5033">
        <v>63</v>
      </c>
      <c r="U5033">
        <v>0</v>
      </c>
      <c r="V5033">
        <v>0</v>
      </c>
      <c r="W5033">
        <v>7.5640383082845E-2</v>
      </c>
      <c r="X5033">
        <v>0.19613015097747749</v>
      </c>
      <c r="Y5033">
        <v>95.726317338238204</v>
      </c>
      <c r="Z5033">
        <v>141.56306645293807</v>
      </c>
      <c r="AA5033">
        <v>14.584217113269721</v>
      </c>
      <c r="AB5033">
        <v>27.539614604401532</v>
      </c>
      <c r="AC5033">
        <v>0</v>
      </c>
      <c r="AD5033">
        <v>0</v>
      </c>
      <c r="AE5033">
        <v>279.68498604290784</v>
      </c>
    </row>
    <row r="5034" spans="1:31" x14ac:dyDescent="0.3">
      <c r="A5034">
        <v>2586057</v>
      </c>
      <c r="B5034">
        <v>1</v>
      </c>
      <c r="C5034" t="s">
        <v>80</v>
      </c>
      <c r="D5034" t="s">
        <v>100</v>
      </c>
      <c r="E5034" t="s">
        <v>147</v>
      </c>
      <c r="F5034" t="s">
        <v>14298</v>
      </c>
      <c r="G5034" t="s">
        <v>149</v>
      </c>
      <c r="H5034" t="s">
        <v>135</v>
      </c>
      <c r="I5034" t="s">
        <v>136</v>
      </c>
      <c r="J5034" t="s">
        <v>137</v>
      </c>
      <c r="K5034" t="s">
        <v>138</v>
      </c>
      <c r="L5034" t="s">
        <v>14299</v>
      </c>
      <c r="M5034" t="s">
        <v>14300</v>
      </c>
      <c r="N5034">
        <v>0.45527777699999999</v>
      </c>
      <c r="O5034">
        <v>0</v>
      </c>
      <c r="P5034">
        <v>5</v>
      </c>
      <c r="Q5034">
        <v>59</v>
      </c>
      <c r="R5034">
        <v>72</v>
      </c>
      <c r="S5034">
        <v>3</v>
      </c>
      <c r="T5034">
        <v>5</v>
      </c>
      <c r="U5034">
        <v>0</v>
      </c>
      <c r="V5034">
        <v>0</v>
      </c>
      <c r="W5034">
        <v>0</v>
      </c>
      <c r="X5034">
        <v>5.1129971100285445</v>
      </c>
      <c r="Y5034">
        <v>99.128896742471113</v>
      </c>
      <c r="Z5034">
        <v>145.72260780278671</v>
      </c>
      <c r="AA5034">
        <v>33.187859247665976</v>
      </c>
      <c r="AB5034">
        <v>7.0011908529942124</v>
      </c>
      <c r="AC5034">
        <v>0</v>
      </c>
      <c r="AD5034">
        <v>0</v>
      </c>
      <c r="AE5034">
        <v>290.15355175594658</v>
      </c>
    </row>
    <row r="5035" spans="1:31" x14ac:dyDescent="0.3">
      <c r="A5035">
        <v>2584952</v>
      </c>
      <c r="B5035">
        <v>1</v>
      </c>
      <c r="C5035" t="s">
        <v>80</v>
      </c>
      <c r="D5035" t="s">
        <v>100</v>
      </c>
      <c r="E5035" t="s">
        <v>141</v>
      </c>
      <c r="F5035" t="s">
        <v>14258</v>
      </c>
      <c r="G5035" t="s">
        <v>844</v>
      </c>
      <c r="H5035" t="s">
        <v>135</v>
      </c>
      <c r="I5035" t="s">
        <v>136</v>
      </c>
      <c r="J5035" t="s">
        <v>137</v>
      </c>
      <c r="K5035" t="s">
        <v>138</v>
      </c>
      <c r="L5035" t="s">
        <v>14301</v>
      </c>
      <c r="M5035" t="s">
        <v>14302</v>
      </c>
      <c r="N5035">
        <v>7.9358333329999997</v>
      </c>
      <c r="O5035">
        <v>5</v>
      </c>
      <c r="P5035">
        <v>1630</v>
      </c>
      <c r="Q5035">
        <v>34</v>
      </c>
      <c r="R5035">
        <v>331</v>
      </c>
      <c r="S5035">
        <v>18</v>
      </c>
      <c r="T5035">
        <v>273</v>
      </c>
      <c r="U5035">
        <v>0</v>
      </c>
      <c r="V5035">
        <v>0</v>
      </c>
      <c r="W5035">
        <v>112.3636584640451</v>
      </c>
      <c r="X5035">
        <v>2139.4717283547538</v>
      </c>
      <c r="Y5035">
        <v>1462.4335629157349</v>
      </c>
      <c r="Z5035">
        <v>2138.8902453762726</v>
      </c>
      <c r="AA5035">
        <v>654.06222581864893</v>
      </c>
      <c r="AB5035">
        <v>1810.1937865838786</v>
      </c>
      <c r="AC5035">
        <v>0</v>
      </c>
      <c r="AD5035">
        <v>0</v>
      </c>
      <c r="AE5035">
        <v>8317.4152075133334</v>
      </c>
    </row>
    <row r="5036" spans="1:31" x14ac:dyDescent="0.3">
      <c r="A5036">
        <v>2586157</v>
      </c>
      <c r="B5036">
        <v>1</v>
      </c>
      <c r="C5036" t="s">
        <v>81</v>
      </c>
      <c r="D5036" t="s">
        <v>127</v>
      </c>
      <c r="E5036" t="s">
        <v>184</v>
      </c>
      <c r="F5036" t="s">
        <v>14303</v>
      </c>
      <c r="G5036" t="s">
        <v>186</v>
      </c>
      <c r="H5036" t="s">
        <v>135</v>
      </c>
      <c r="I5036" t="s">
        <v>136</v>
      </c>
      <c r="J5036" t="s">
        <v>137</v>
      </c>
      <c r="K5036" t="s">
        <v>138</v>
      </c>
      <c r="L5036" t="s">
        <v>14304</v>
      </c>
      <c r="M5036" t="s">
        <v>14305</v>
      </c>
      <c r="N5036">
        <v>4.4988888879999998</v>
      </c>
      <c r="O5036">
        <v>0</v>
      </c>
      <c r="P5036">
        <v>173</v>
      </c>
      <c r="Q5036">
        <v>0</v>
      </c>
      <c r="R5036">
        <v>4</v>
      </c>
      <c r="S5036">
        <v>0</v>
      </c>
      <c r="T5036">
        <v>47</v>
      </c>
      <c r="U5036">
        <v>0</v>
      </c>
      <c r="V5036">
        <v>0</v>
      </c>
      <c r="W5036">
        <v>0</v>
      </c>
      <c r="X5036">
        <v>118.43022284689715</v>
      </c>
      <c r="Y5036">
        <v>0</v>
      </c>
      <c r="Z5036">
        <v>4.7058434354164271</v>
      </c>
      <c r="AA5036">
        <v>0</v>
      </c>
      <c r="AB5036">
        <v>86.642923236713372</v>
      </c>
      <c r="AC5036">
        <v>0</v>
      </c>
      <c r="AD5036">
        <v>0</v>
      </c>
      <c r="AE5036">
        <v>209.77898951902694</v>
      </c>
    </row>
    <row r="5037" spans="1:31" x14ac:dyDescent="0.3">
      <c r="A5037">
        <v>2585493</v>
      </c>
      <c r="B5037">
        <v>1</v>
      </c>
      <c r="C5037" t="s">
        <v>80</v>
      </c>
      <c r="D5037" t="s">
        <v>105</v>
      </c>
      <c r="E5037" t="s">
        <v>141</v>
      </c>
      <c r="F5037" t="s">
        <v>5938</v>
      </c>
      <c r="G5037" t="s">
        <v>134</v>
      </c>
      <c r="H5037" t="s">
        <v>135</v>
      </c>
      <c r="I5037" t="s">
        <v>680</v>
      </c>
      <c r="J5037" t="s">
        <v>137</v>
      </c>
      <c r="K5037" t="s">
        <v>138</v>
      </c>
      <c r="L5037" t="s">
        <v>14306</v>
      </c>
      <c r="M5037" t="s">
        <v>14307</v>
      </c>
      <c r="N5037">
        <v>4.1388887999999999E-2</v>
      </c>
      <c r="O5037">
        <v>0</v>
      </c>
      <c r="P5037">
        <v>1250</v>
      </c>
      <c r="Q5037">
        <v>1</v>
      </c>
      <c r="R5037">
        <v>0</v>
      </c>
      <c r="S5037">
        <v>1</v>
      </c>
      <c r="T5037">
        <v>118</v>
      </c>
      <c r="U5037">
        <v>0</v>
      </c>
      <c r="V5037">
        <v>0</v>
      </c>
      <c r="W5037">
        <v>0</v>
      </c>
      <c r="X5037">
        <v>16.687711958461247</v>
      </c>
      <c r="Y5037">
        <v>7.4413350242000008E-3</v>
      </c>
      <c r="Z5037">
        <v>0</v>
      </c>
      <c r="AA5037">
        <v>3.8342275722950001E-2</v>
      </c>
      <c r="AB5037">
        <v>8.5050212610211702</v>
      </c>
      <c r="AC5037">
        <v>0</v>
      </c>
      <c r="AD5037">
        <v>0</v>
      </c>
      <c r="AE5037">
        <v>25.238516830229567</v>
      </c>
    </row>
    <row r="5038" spans="1:31" x14ac:dyDescent="0.3">
      <c r="A5038">
        <v>2585453</v>
      </c>
      <c r="B5038">
        <v>1</v>
      </c>
      <c r="C5038" t="s">
        <v>81</v>
      </c>
      <c r="D5038" t="s">
        <v>128</v>
      </c>
      <c r="E5038" t="s">
        <v>147</v>
      </c>
      <c r="F5038" t="s">
        <v>14308</v>
      </c>
      <c r="G5038" t="s">
        <v>134</v>
      </c>
      <c r="H5038" t="s">
        <v>135</v>
      </c>
      <c r="I5038" t="s">
        <v>136</v>
      </c>
      <c r="J5038" t="s">
        <v>137</v>
      </c>
      <c r="K5038" t="s">
        <v>138</v>
      </c>
      <c r="L5038" t="s">
        <v>14309</v>
      </c>
      <c r="M5038" t="s">
        <v>14310</v>
      </c>
      <c r="N5038">
        <v>3.2974999999999999</v>
      </c>
      <c r="O5038">
        <v>18</v>
      </c>
      <c r="P5038">
        <v>1468</v>
      </c>
      <c r="Q5038">
        <v>27</v>
      </c>
      <c r="R5038">
        <v>21</v>
      </c>
      <c r="S5038">
        <v>13</v>
      </c>
      <c r="T5038">
        <v>122</v>
      </c>
      <c r="U5038">
        <v>1</v>
      </c>
      <c r="V5038">
        <v>0</v>
      </c>
      <c r="W5038">
        <v>17.798143764791067</v>
      </c>
      <c r="X5038">
        <v>595.29078347524069</v>
      </c>
      <c r="Y5038">
        <v>1164.8676211792285</v>
      </c>
      <c r="Z5038">
        <v>30.963683762927271</v>
      </c>
      <c r="AA5038">
        <v>275.96529967056756</v>
      </c>
      <c r="AB5038">
        <v>206.7379323470372</v>
      </c>
      <c r="AC5038">
        <v>895.23440779804218</v>
      </c>
      <c r="AD5038">
        <v>0</v>
      </c>
      <c r="AE5038">
        <v>3186.857871997835</v>
      </c>
    </row>
    <row r="5039" spans="1:31" x14ac:dyDescent="0.3">
      <c r="A5039">
        <v>2585802</v>
      </c>
      <c r="B5039">
        <v>1</v>
      </c>
      <c r="C5039" t="s">
        <v>80</v>
      </c>
      <c r="D5039" t="s">
        <v>93</v>
      </c>
      <c r="E5039" t="s">
        <v>155</v>
      </c>
      <c r="F5039" t="s">
        <v>14311</v>
      </c>
      <c r="G5039" t="s">
        <v>206</v>
      </c>
      <c r="H5039" t="s">
        <v>157</v>
      </c>
      <c r="I5039" t="s">
        <v>136</v>
      </c>
      <c r="J5039" t="s">
        <v>137</v>
      </c>
      <c r="K5039" t="s">
        <v>138</v>
      </c>
      <c r="L5039" t="s">
        <v>14312</v>
      </c>
      <c r="M5039" t="s">
        <v>14313</v>
      </c>
      <c r="N5039">
        <v>1.243333333</v>
      </c>
      <c r="O5039">
        <v>0</v>
      </c>
      <c r="P5039">
        <v>0</v>
      </c>
      <c r="Q5039">
        <v>0</v>
      </c>
      <c r="R5039">
        <v>37</v>
      </c>
      <c r="S5039">
        <v>0</v>
      </c>
      <c r="T5039">
        <v>7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21.64654698574326</v>
      </c>
      <c r="AA5039">
        <v>0</v>
      </c>
      <c r="AB5039">
        <v>1.7242622456111498</v>
      </c>
      <c r="AC5039">
        <v>0</v>
      </c>
      <c r="AD5039">
        <v>0</v>
      </c>
      <c r="AE5039">
        <v>23.370809231354411</v>
      </c>
    </row>
    <row r="5040" spans="1:31" x14ac:dyDescent="0.3">
      <c r="A5040">
        <v>2585556</v>
      </c>
      <c r="B5040">
        <v>1</v>
      </c>
      <c r="C5040" t="s">
        <v>80</v>
      </c>
      <c r="D5040" t="s">
        <v>90</v>
      </c>
      <c r="E5040" t="s">
        <v>166</v>
      </c>
      <c r="F5040" t="s">
        <v>14314</v>
      </c>
      <c r="G5040" t="s">
        <v>168</v>
      </c>
      <c r="H5040" t="s">
        <v>157</v>
      </c>
      <c r="I5040" t="s">
        <v>136</v>
      </c>
      <c r="J5040" t="s">
        <v>137</v>
      </c>
      <c r="K5040" t="s">
        <v>138</v>
      </c>
      <c r="L5040" t="s">
        <v>14315</v>
      </c>
      <c r="M5040" t="s">
        <v>14316</v>
      </c>
      <c r="N5040">
        <v>2.8022222220000002</v>
      </c>
      <c r="O5040">
        <v>0</v>
      </c>
      <c r="P5040">
        <v>8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3.1306775877432469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3.1306775877432469</v>
      </c>
    </row>
    <row r="5041" spans="1:31" x14ac:dyDescent="0.3">
      <c r="A5041">
        <v>2585161</v>
      </c>
      <c r="B5041">
        <v>1</v>
      </c>
      <c r="C5041" t="s">
        <v>80</v>
      </c>
      <c r="D5041" t="s">
        <v>97</v>
      </c>
      <c r="E5041" t="s">
        <v>132</v>
      </c>
      <c r="F5041" t="s">
        <v>8539</v>
      </c>
      <c r="G5041" t="s">
        <v>1056</v>
      </c>
      <c r="H5041" t="s">
        <v>135</v>
      </c>
      <c r="I5041" t="s">
        <v>136</v>
      </c>
      <c r="J5041" t="s">
        <v>137</v>
      </c>
      <c r="K5041" t="s">
        <v>138</v>
      </c>
      <c r="L5041" t="s">
        <v>14317</v>
      </c>
      <c r="M5041" t="s">
        <v>14318</v>
      </c>
      <c r="N5041">
        <v>4.7011111110000003</v>
      </c>
      <c r="O5041">
        <v>2</v>
      </c>
      <c r="P5041">
        <v>954</v>
      </c>
      <c r="Q5041">
        <v>5</v>
      </c>
      <c r="R5041">
        <v>0</v>
      </c>
      <c r="S5041">
        <v>16</v>
      </c>
      <c r="T5041">
        <v>17</v>
      </c>
      <c r="U5041">
        <v>1</v>
      </c>
      <c r="V5041">
        <v>0</v>
      </c>
      <c r="W5041">
        <v>354.5400853334782</v>
      </c>
      <c r="X5041">
        <v>800.96538872390784</v>
      </c>
      <c r="Y5041">
        <v>327.02396691754001</v>
      </c>
      <c r="Z5041">
        <v>0</v>
      </c>
      <c r="AA5041">
        <v>1238.3143537565084</v>
      </c>
      <c r="AB5041">
        <v>176.16106055846649</v>
      </c>
      <c r="AC5041">
        <v>95.876220661107638</v>
      </c>
      <c r="AD5041">
        <v>0</v>
      </c>
      <c r="AE5041">
        <v>2992.8810759510084</v>
      </c>
    </row>
    <row r="5042" spans="1:31" x14ac:dyDescent="0.3">
      <c r="A5042">
        <v>2585101</v>
      </c>
      <c r="B5042">
        <v>1</v>
      </c>
      <c r="C5042" t="s">
        <v>80</v>
      </c>
      <c r="D5042" t="s">
        <v>88</v>
      </c>
      <c r="E5042" t="s">
        <v>184</v>
      </c>
      <c r="F5042" t="s">
        <v>14319</v>
      </c>
      <c r="G5042" t="s">
        <v>134</v>
      </c>
      <c r="H5042" t="s">
        <v>135</v>
      </c>
      <c r="I5042" t="s">
        <v>136</v>
      </c>
      <c r="J5042" t="s">
        <v>137</v>
      </c>
      <c r="K5042" t="s">
        <v>138</v>
      </c>
      <c r="L5042" t="s">
        <v>14320</v>
      </c>
      <c r="M5042" t="s">
        <v>14321</v>
      </c>
      <c r="N5042">
        <v>1.3147222220000001</v>
      </c>
      <c r="O5042">
        <v>0</v>
      </c>
      <c r="P5042">
        <v>4592</v>
      </c>
      <c r="Q5042">
        <v>0</v>
      </c>
      <c r="R5042">
        <v>1</v>
      </c>
      <c r="S5042">
        <v>2</v>
      </c>
      <c r="T5042">
        <v>132</v>
      </c>
      <c r="U5042">
        <v>0</v>
      </c>
      <c r="V5042">
        <v>0</v>
      </c>
      <c r="W5042">
        <v>0</v>
      </c>
      <c r="X5042">
        <v>1187.696185827916</v>
      </c>
      <c r="Y5042">
        <v>0</v>
      </c>
      <c r="Z5042">
        <v>0.15559649212564167</v>
      </c>
      <c r="AA5042">
        <v>3.7785568995444447</v>
      </c>
      <c r="AB5042">
        <v>130.45695948119965</v>
      </c>
      <c r="AC5042">
        <v>0</v>
      </c>
      <c r="AD5042">
        <v>0</v>
      </c>
      <c r="AE5042">
        <v>1322.0872987007856</v>
      </c>
    </row>
    <row r="5043" spans="1:31" x14ac:dyDescent="0.3">
      <c r="A5043">
        <v>2585573</v>
      </c>
      <c r="B5043">
        <v>1</v>
      </c>
      <c r="C5043" t="s">
        <v>80</v>
      </c>
      <c r="D5043" t="s">
        <v>95</v>
      </c>
      <c r="E5043" t="s">
        <v>184</v>
      </c>
      <c r="F5043" t="s">
        <v>713</v>
      </c>
      <c r="G5043" t="s">
        <v>149</v>
      </c>
      <c r="H5043" t="s">
        <v>135</v>
      </c>
      <c r="I5043" t="s">
        <v>136</v>
      </c>
      <c r="J5043" t="s">
        <v>137</v>
      </c>
      <c r="K5043" t="s">
        <v>138</v>
      </c>
      <c r="L5043" t="s">
        <v>14322</v>
      </c>
      <c r="M5043" t="s">
        <v>14323</v>
      </c>
      <c r="N5043">
        <v>1.3925000000000001</v>
      </c>
      <c r="O5043">
        <v>0</v>
      </c>
      <c r="P5043">
        <v>0</v>
      </c>
      <c r="Q5043">
        <v>1</v>
      </c>
      <c r="R5043">
        <v>0</v>
      </c>
      <c r="S5043">
        <v>3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0.68581171511173755</v>
      </c>
      <c r="Z5043">
        <v>0</v>
      </c>
      <c r="AA5043">
        <v>133.67763155556256</v>
      </c>
      <c r="AB5043">
        <v>0</v>
      </c>
      <c r="AC5043">
        <v>0</v>
      </c>
      <c r="AD5043">
        <v>0</v>
      </c>
      <c r="AE5043">
        <v>134.36344327067428</v>
      </c>
    </row>
    <row r="5044" spans="1:31" x14ac:dyDescent="0.3">
      <c r="A5044">
        <v>2584909</v>
      </c>
      <c r="B5044">
        <v>1</v>
      </c>
      <c r="C5044" t="s">
        <v>80</v>
      </c>
      <c r="D5044" t="s">
        <v>85</v>
      </c>
      <c r="E5044" t="s">
        <v>175</v>
      </c>
      <c r="F5044" t="s">
        <v>1947</v>
      </c>
      <c r="G5044" t="s">
        <v>202</v>
      </c>
      <c r="H5044" t="s">
        <v>157</v>
      </c>
      <c r="I5044" t="s">
        <v>136</v>
      </c>
      <c r="J5044" t="s">
        <v>137</v>
      </c>
      <c r="K5044" t="s">
        <v>138</v>
      </c>
      <c r="L5044" t="s">
        <v>14324</v>
      </c>
      <c r="M5044" t="s">
        <v>14325</v>
      </c>
      <c r="N5044">
        <v>1.6775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11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33.070513336476033</v>
      </c>
      <c r="AC5044">
        <v>0</v>
      </c>
      <c r="AD5044">
        <v>0</v>
      </c>
      <c r="AE5044">
        <v>33.070513336476033</v>
      </c>
    </row>
    <row r="5045" spans="1:31" x14ac:dyDescent="0.3">
      <c r="A5045">
        <v>2585785</v>
      </c>
      <c r="B5045">
        <v>1</v>
      </c>
      <c r="C5045" t="s">
        <v>81</v>
      </c>
      <c r="D5045" t="s">
        <v>127</v>
      </c>
      <c r="E5045" t="s">
        <v>147</v>
      </c>
      <c r="F5045" t="s">
        <v>14326</v>
      </c>
      <c r="G5045" t="s">
        <v>134</v>
      </c>
      <c r="H5045" t="s">
        <v>135</v>
      </c>
      <c r="I5045" t="s">
        <v>136</v>
      </c>
      <c r="J5045" t="s">
        <v>137</v>
      </c>
      <c r="K5045" t="s">
        <v>138</v>
      </c>
      <c r="L5045" t="s">
        <v>14327</v>
      </c>
      <c r="M5045" t="s">
        <v>14328</v>
      </c>
      <c r="N5045">
        <v>2.667777777</v>
      </c>
      <c r="O5045">
        <v>29</v>
      </c>
      <c r="P5045">
        <v>2938</v>
      </c>
      <c r="Q5045">
        <v>616</v>
      </c>
      <c r="R5045">
        <v>350</v>
      </c>
      <c r="S5045">
        <v>56</v>
      </c>
      <c r="T5045">
        <v>317</v>
      </c>
      <c r="U5045">
        <v>7</v>
      </c>
      <c r="V5045">
        <v>0</v>
      </c>
      <c r="W5045">
        <v>33.93283090432984</v>
      </c>
      <c r="X5045">
        <v>1257.9935648973833</v>
      </c>
      <c r="Y5045">
        <v>3704.4998114580089</v>
      </c>
      <c r="Z5045">
        <v>1088.3488018869073</v>
      </c>
      <c r="AA5045">
        <v>1831.8931770242596</v>
      </c>
      <c r="AB5045">
        <v>477.55834374152329</v>
      </c>
      <c r="AC5045">
        <v>987.04066684417785</v>
      </c>
      <c r="AD5045">
        <v>0</v>
      </c>
      <c r="AE5045">
        <v>9381.2671967565893</v>
      </c>
    </row>
    <row r="5046" spans="1:31" x14ac:dyDescent="0.3">
      <c r="A5046">
        <v>2585224</v>
      </c>
      <c r="B5046">
        <v>1</v>
      </c>
      <c r="C5046" t="s">
        <v>80</v>
      </c>
      <c r="D5046" t="s">
        <v>95</v>
      </c>
      <c r="E5046" t="s">
        <v>184</v>
      </c>
      <c r="F5046" t="s">
        <v>4339</v>
      </c>
      <c r="G5046" t="s">
        <v>149</v>
      </c>
      <c r="H5046" t="s">
        <v>135</v>
      </c>
      <c r="I5046" t="s">
        <v>136</v>
      </c>
      <c r="J5046" t="s">
        <v>137</v>
      </c>
      <c r="K5046" t="s">
        <v>138</v>
      </c>
      <c r="L5046" t="s">
        <v>14329</v>
      </c>
      <c r="M5046" t="s">
        <v>14330</v>
      </c>
      <c r="N5046">
        <v>4.9625000000000004</v>
      </c>
      <c r="O5046">
        <v>0</v>
      </c>
      <c r="P5046">
        <v>72</v>
      </c>
      <c r="Q5046">
        <v>0</v>
      </c>
      <c r="R5046">
        <v>18</v>
      </c>
      <c r="S5046">
        <v>0</v>
      </c>
      <c r="T5046">
        <v>21</v>
      </c>
      <c r="U5046">
        <v>0</v>
      </c>
      <c r="V5046">
        <v>0</v>
      </c>
      <c r="W5046">
        <v>0</v>
      </c>
      <c r="X5046">
        <v>60.488637676912433</v>
      </c>
      <c r="Y5046">
        <v>0</v>
      </c>
      <c r="Z5046">
        <v>37.248776720311461</v>
      </c>
      <c r="AA5046">
        <v>0</v>
      </c>
      <c r="AB5046">
        <v>86.253630127082687</v>
      </c>
      <c r="AC5046">
        <v>0</v>
      </c>
      <c r="AD5046">
        <v>0</v>
      </c>
      <c r="AE5046">
        <v>183.99104452430657</v>
      </c>
    </row>
    <row r="5047" spans="1:31" x14ac:dyDescent="0.3">
      <c r="A5047">
        <v>2585095</v>
      </c>
      <c r="B5047">
        <v>1</v>
      </c>
      <c r="C5047" t="s">
        <v>81</v>
      </c>
      <c r="D5047" t="s">
        <v>118</v>
      </c>
      <c r="E5047" t="s">
        <v>184</v>
      </c>
      <c r="F5047" t="s">
        <v>14331</v>
      </c>
      <c r="G5047" t="s">
        <v>134</v>
      </c>
      <c r="H5047" t="s">
        <v>135</v>
      </c>
      <c r="I5047" t="s">
        <v>136</v>
      </c>
      <c r="J5047" t="s">
        <v>137</v>
      </c>
      <c r="K5047" t="s">
        <v>138</v>
      </c>
      <c r="L5047" t="s">
        <v>14332</v>
      </c>
      <c r="M5047" t="s">
        <v>14333</v>
      </c>
      <c r="N5047">
        <v>1.095277777</v>
      </c>
      <c r="O5047">
        <v>1</v>
      </c>
      <c r="P5047">
        <v>0</v>
      </c>
      <c r="Q5047">
        <v>14</v>
      </c>
      <c r="R5047">
        <v>3</v>
      </c>
      <c r="S5047">
        <v>7</v>
      </c>
      <c r="T5047">
        <v>26</v>
      </c>
      <c r="U5047">
        <v>1</v>
      </c>
      <c r="V5047">
        <v>0</v>
      </c>
      <c r="W5047">
        <v>1.5255333577799071</v>
      </c>
      <c r="X5047">
        <v>0</v>
      </c>
      <c r="Y5047">
        <v>38.793558404843104</v>
      </c>
      <c r="Z5047">
        <v>20.627321191696311</v>
      </c>
      <c r="AA5047">
        <v>64.283157308828351</v>
      </c>
      <c r="AB5047">
        <v>10.742436301843229</v>
      </c>
      <c r="AC5047">
        <v>16.130052609343732</v>
      </c>
      <c r="AD5047">
        <v>0</v>
      </c>
      <c r="AE5047">
        <v>152.10205917433464</v>
      </c>
    </row>
    <row r="5048" spans="1:31" x14ac:dyDescent="0.3">
      <c r="A5048">
        <v>2585473</v>
      </c>
      <c r="B5048">
        <v>1</v>
      </c>
      <c r="C5048" t="s">
        <v>80</v>
      </c>
      <c r="D5048" t="s">
        <v>91</v>
      </c>
      <c r="E5048" t="s">
        <v>147</v>
      </c>
      <c r="F5048" t="s">
        <v>14214</v>
      </c>
      <c r="G5048" t="s">
        <v>134</v>
      </c>
      <c r="H5048" t="s">
        <v>135</v>
      </c>
      <c r="I5048" t="s">
        <v>136</v>
      </c>
      <c r="J5048" t="s">
        <v>137</v>
      </c>
      <c r="K5048" t="s">
        <v>138</v>
      </c>
      <c r="L5048" t="s">
        <v>14334</v>
      </c>
      <c r="M5048" t="s">
        <v>14335</v>
      </c>
      <c r="N5048">
        <v>2.9872222220000002</v>
      </c>
      <c r="O5048">
        <v>3</v>
      </c>
      <c r="P5048">
        <v>16</v>
      </c>
      <c r="Q5048">
        <v>25</v>
      </c>
      <c r="R5048">
        <v>4</v>
      </c>
      <c r="S5048">
        <v>26</v>
      </c>
      <c r="T5048">
        <v>1</v>
      </c>
      <c r="U5048">
        <v>0</v>
      </c>
      <c r="V5048">
        <v>0</v>
      </c>
      <c r="W5048">
        <v>23.551373204453693</v>
      </c>
      <c r="X5048">
        <v>9.636919877334309</v>
      </c>
      <c r="Y5048">
        <v>145.89395767362143</v>
      </c>
      <c r="Z5048">
        <v>0.99446784315933678</v>
      </c>
      <c r="AA5048">
        <v>692.3324833309822</v>
      </c>
      <c r="AB5048">
        <v>9.7761630372640198</v>
      </c>
      <c r="AC5048">
        <v>0</v>
      </c>
      <c r="AD5048">
        <v>0</v>
      </c>
      <c r="AE5048">
        <v>882.18536496681497</v>
      </c>
    </row>
    <row r="5049" spans="1:31" x14ac:dyDescent="0.3">
      <c r="A5049">
        <v>2585081</v>
      </c>
      <c r="B5049">
        <v>1</v>
      </c>
      <c r="C5049" t="s">
        <v>80</v>
      </c>
      <c r="D5049" t="s">
        <v>92</v>
      </c>
      <c r="E5049" t="s">
        <v>147</v>
      </c>
      <c r="F5049" t="s">
        <v>6620</v>
      </c>
      <c r="G5049" t="s">
        <v>134</v>
      </c>
      <c r="H5049" t="s">
        <v>135</v>
      </c>
      <c r="I5049" t="s">
        <v>136</v>
      </c>
      <c r="J5049" t="s">
        <v>137</v>
      </c>
      <c r="K5049" t="s">
        <v>138</v>
      </c>
      <c r="L5049" t="s">
        <v>14336</v>
      </c>
      <c r="M5049" t="s">
        <v>14337</v>
      </c>
      <c r="N5049">
        <v>0.70027777700000005</v>
      </c>
      <c r="O5049">
        <v>10</v>
      </c>
      <c r="P5049">
        <v>3321</v>
      </c>
      <c r="Q5049">
        <v>3</v>
      </c>
      <c r="R5049">
        <v>26</v>
      </c>
      <c r="S5049">
        <v>13</v>
      </c>
      <c r="T5049">
        <v>238</v>
      </c>
      <c r="U5049">
        <v>1</v>
      </c>
      <c r="V5049">
        <v>1</v>
      </c>
      <c r="W5049">
        <v>19.425559242844386</v>
      </c>
      <c r="X5049">
        <v>382.4313292090622</v>
      </c>
      <c r="Y5049">
        <v>2.4837089306569204</v>
      </c>
      <c r="Z5049">
        <v>5.0085457628926466</v>
      </c>
      <c r="AA5049">
        <v>34.969770412239477</v>
      </c>
      <c r="AB5049">
        <v>94.490534117225693</v>
      </c>
      <c r="AC5049">
        <v>0.52810046080212003</v>
      </c>
      <c r="AD5049">
        <v>0</v>
      </c>
      <c r="AE5049">
        <v>539.33754813572341</v>
      </c>
    </row>
    <row r="5050" spans="1:31" x14ac:dyDescent="0.3">
      <c r="A5050">
        <v>2586077</v>
      </c>
      <c r="B5050">
        <v>1</v>
      </c>
      <c r="C5050" t="s">
        <v>81</v>
      </c>
      <c r="D5050" t="s">
        <v>113</v>
      </c>
      <c r="E5050" t="s">
        <v>184</v>
      </c>
      <c r="F5050" t="s">
        <v>7961</v>
      </c>
      <c r="G5050" t="s">
        <v>149</v>
      </c>
      <c r="H5050" t="s">
        <v>135</v>
      </c>
      <c r="I5050" t="s">
        <v>136</v>
      </c>
      <c r="J5050" t="s">
        <v>137</v>
      </c>
      <c r="K5050" t="s">
        <v>138</v>
      </c>
      <c r="L5050" t="s">
        <v>14338</v>
      </c>
      <c r="M5050" t="s">
        <v>14339</v>
      </c>
      <c r="N5050">
        <v>4.3561111109999997</v>
      </c>
      <c r="O5050">
        <v>0</v>
      </c>
      <c r="P5050">
        <v>1</v>
      </c>
      <c r="Q5050">
        <v>0</v>
      </c>
      <c r="R5050">
        <v>44</v>
      </c>
      <c r="S5050">
        <v>0</v>
      </c>
      <c r="T5050">
        <v>1</v>
      </c>
      <c r="U5050">
        <v>0</v>
      </c>
      <c r="V5050">
        <v>0</v>
      </c>
      <c r="W5050">
        <v>0</v>
      </c>
      <c r="X5050">
        <v>0.92302908367999992</v>
      </c>
      <c r="Y5050">
        <v>0</v>
      </c>
      <c r="Z5050">
        <v>721.54380031479354</v>
      </c>
      <c r="AA5050">
        <v>0</v>
      </c>
      <c r="AB5050">
        <v>6.0739792214978632</v>
      </c>
      <c r="AC5050">
        <v>0</v>
      </c>
      <c r="AD5050">
        <v>0</v>
      </c>
      <c r="AE5050">
        <v>728.54080861997147</v>
      </c>
    </row>
    <row r="5051" spans="1:31" x14ac:dyDescent="0.3">
      <c r="A5051">
        <v>2585430</v>
      </c>
      <c r="B5051">
        <v>1</v>
      </c>
      <c r="C5051" t="s">
        <v>80</v>
      </c>
      <c r="D5051" t="s">
        <v>93</v>
      </c>
      <c r="E5051" t="s">
        <v>141</v>
      </c>
      <c r="F5051" t="s">
        <v>14340</v>
      </c>
      <c r="G5051" t="s">
        <v>134</v>
      </c>
      <c r="H5051" t="s">
        <v>135</v>
      </c>
      <c r="I5051" t="s">
        <v>136</v>
      </c>
      <c r="J5051" t="s">
        <v>137</v>
      </c>
      <c r="K5051" t="s">
        <v>138</v>
      </c>
      <c r="L5051" t="s">
        <v>14341</v>
      </c>
      <c r="M5051" t="s">
        <v>14342</v>
      </c>
      <c r="N5051">
        <v>0.46083333300000001</v>
      </c>
      <c r="O5051">
        <v>0</v>
      </c>
      <c r="P5051">
        <v>1662</v>
      </c>
      <c r="Q5051">
        <v>0</v>
      </c>
      <c r="R5051">
        <v>61</v>
      </c>
      <c r="S5051">
        <v>5</v>
      </c>
      <c r="T5051">
        <v>221</v>
      </c>
      <c r="U5051">
        <v>4</v>
      </c>
      <c r="V5051">
        <v>0</v>
      </c>
      <c r="W5051">
        <v>0</v>
      </c>
      <c r="X5051">
        <v>148.16034730261492</v>
      </c>
      <c r="Y5051">
        <v>0</v>
      </c>
      <c r="Z5051">
        <v>66.880495557684881</v>
      </c>
      <c r="AA5051">
        <v>17.053575353322479</v>
      </c>
      <c r="AB5051">
        <v>156.29481790054447</v>
      </c>
      <c r="AC5051">
        <v>167.95974002532952</v>
      </c>
      <c r="AD5051">
        <v>0</v>
      </c>
      <c r="AE5051">
        <v>556.34897613949624</v>
      </c>
    </row>
    <row r="5052" spans="1:31" x14ac:dyDescent="0.3">
      <c r="A5052">
        <v>2585928</v>
      </c>
      <c r="B5052">
        <v>1</v>
      </c>
      <c r="C5052" t="s">
        <v>81</v>
      </c>
      <c r="D5052" t="s">
        <v>116</v>
      </c>
      <c r="E5052" t="s">
        <v>184</v>
      </c>
      <c r="F5052" t="s">
        <v>14343</v>
      </c>
      <c r="G5052" t="s">
        <v>202</v>
      </c>
      <c r="H5052" t="s">
        <v>135</v>
      </c>
      <c r="I5052" t="s">
        <v>136</v>
      </c>
      <c r="J5052" t="s">
        <v>137</v>
      </c>
      <c r="K5052" t="s">
        <v>138</v>
      </c>
      <c r="L5052" t="s">
        <v>14344</v>
      </c>
      <c r="M5052" t="s">
        <v>14345</v>
      </c>
      <c r="N5052">
        <v>1.53</v>
      </c>
      <c r="O5052">
        <v>1</v>
      </c>
      <c r="P5052">
        <v>392</v>
      </c>
      <c r="Q5052">
        <v>0</v>
      </c>
      <c r="R5052">
        <v>5</v>
      </c>
      <c r="S5052">
        <v>5</v>
      </c>
      <c r="T5052">
        <v>35</v>
      </c>
      <c r="U5052">
        <v>0</v>
      </c>
      <c r="V5052">
        <v>0</v>
      </c>
      <c r="W5052">
        <v>0.37834026947999999</v>
      </c>
      <c r="X5052">
        <v>92.812542574864651</v>
      </c>
      <c r="Y5052">
        <v>0</v>
      </c>
      <c r="Z5052">
        <v>6.587704301498551</v>
      </c>
      <c r="AA5052">
        <v>43.631062746967757</v>
      </c>
      <c r="AB5052">
        <v>28.108342099422565</v>
      </c>
      <c r="AC5052">
        <v>0</v>
      </c>
      <c r="AD5052">
        <v>0</v>
      </c>
      <c r="AE5052">
        <v>171.51799199223353</v>
      </c>
    </row>
    <row r="5053" spans="1:31" x14ac:dyDescent="0.3">
      <c r="A5053">
        <v>2585181</v>
      </c>
      <c r="B5053">
        <v>1</v>
      </c>
      <c r="C5053" t="s">
        <v>80</v>
      </c>
      <c r="D5053" t="s">
        <v>88</v>
      </c>
      <c r="E5053" t="s">
        <v>184</v>
      </c>
      <c r="F5053" t="s">
        <v>14346</v>
      </c>
      <c r="G5053" t="s">
        <v>254</v>
      </c>
      <c r="H5053" t="s">
        <v>135</v>
      </c>
      <c r="I5053" t="s">
        <v>136</v>
      </c>
      <c r="J5053" t="s">
        <v>137</v>
      </c>
      <c r="K5053" t="s">
        <v>138</v>
      </c>
      <c r="L5053" t="s">
        <v>14347</v>
      </c>
      <c r="M5053" t="s">
        <v>14348</v>
      </c>
      <c r="N5053">
        <v>1.8797222220000001</v>
      </c>
      <c r="O5053">
        <v>0</v>
      </c>
      <c r="P5053">
        <v>4080</v>
      </c>
      <c r="Q5053">
        <v>0</v>
      </c>
      <c r="R5053">
        <v>0</v>
      </c>
      <c r="S5053">
        <v>2</v>
      </c>
      <c r="T5053">
        <v>140</v>
      </c>
      <c r="U5053">
        <v>0</v>
      </c>
      <c r="V5053">
        <v>0</v>
      </c>
      <c r="W5053">
        <v>0</v>
      </c>
      <c r="X5053">
        <v>2005.5615894061464</v>
      </c>
      <c r="Y5053">
        <v>0</v>
      </c>
      <c r="Z5053">
        <v>0</v>
      </c>
      <c r="AA5053">
        <v>8.6024551401781224</v>
      </c>
      <c r="AB5053">
        <v>625.74860016133539</v>
      </c>
      <c r="AC5053">
        <v>0</v>
      </c>
      <c r="AD5053">
        <v>0</v>
      </c>
      <c r="AE5053">
        <v>2639.9126447076596</v>
      </c>
    </row>
    <row r="5054" spans="1:31" x14ac:dyDescent="0.3">
      <c r="A5054">
        <v>2585330</v>
      </c>
      <c r="B5054">
        <v>1</v>
      </c>
      <c r="C5054" t="s">
        <v>81</v>
      </c>
      <c r="D5054" t="s">
        <v>120</v>
      </c>
      <c r="E5054" t="s">
        <v>184</v>
      </c>
      <c r="F5054" t="s">
        <v>14349</v>
      </c>
      <c r="G5054" t="s">
        <v>134</v>
      </c>
      <c r="H5054" t="s">
        <v>135</v>
      </c>
      <c r="I5054" t="s">
        <v>136</v>
      </c>
      <c r="J5054" t="s">
        <v>137</v>
      </c>
      <c r="K5054" t="s">
        <v>138</v>
      </c>
      <c r="L5054" t="s">
        <v>14350</v>
      </c>
      <c r="M5054" t="s">
        <v>14351</v>
      </c>
      <c r="N5054">
        <v>4.914722222</v>
      </c>
      <c r="O5054">
        <v>0</v>
      </c>
      <c r="P5054">
        <v>118</v>
      </c>
      <c r="Q5054">
        <v>0</v>
      </c>
      <c r="R5054">
        <v>2</v>
      </c>
      <c r="S5054">
        <v>0</v>
      </c>
      <c r="T5054">
        <v>4</v>
      </c>
      <c r="U5054">
        <v>0</v>
      </c>
      <c r="V5054">
        <v>0</v>
      </c>
      <c r="W5054">
        <v>0</v>
      </c>
      <c r="X5054">
        <v>132.73724785121081</v>
      </c>
      <c r="Y5054">
        <v>0</v>
      </c>
      <c r="Z5054">
        <v>20.945455744162036</v>
      </c>
      <c r="AA5054">
        <v>0</v>
      </c>
      <c r="AB5054">
        <v>2.8698605334666265</v>
      </c>
      <c r="AC5054">
        <v>0</v>
      </c>
      <c r="AD5054">
        <v>0</v>
      </c>
      <c r="AE5054">
        <v>156.55256412883949</v>
      </c>
    </row>
    <row r="5055" spans="1:31" x14ac:dyDescent="0.3">
      <c r="A5055">
        <v>2585828</v>
      </c>
      <c r="B5055">
        <v>1</v>
      </c>
      <c r="C5055" t="s">
        <v>80</v>
      </c>
      <c r="D5055" t="s">
        <v>103</v>
      </c>
      <c r="E5055" t="s">
        <v>141</v>
      </c>
      <c r="F5055" t="s">
        <v>5532</v>
      </c>
      <c r="G5055" t="s">
        <v>134</v>
      </c>
      <c r="H5055" t="s">
        <v>135</v>
      </c>
      <c r="I5055" t="s">
        <v>136</v>
      </c>
      <c r="J5055" t="s">
        <v>137</v>
      </c>
      <c r="K5055" t="s">
        <v>138</v>
      </c>
      <c r="L5055" t="s">
        <v>14352</v>
      </c>
      <c r="M5055" t="s">
        <v>14353</v>
      </c>
      <c r="N5055">
        <v>0.95583333299999995</v>
      </c>
      <c r="O5055">
        <v>0</v>
      </c>
      <c r="P5055">
        <v>349</v>
      </c>
      <c r="Q5055">
        <v>1</v>
      </c>
      <c r="R5055">
        <v>11</v>
      </c>
      <c r="S5055">
        <v>1</v>
      </c>
      <c r="T5055">
        <v>25</v>
      </c>
      <c r="U5055">
        <v>0</v>
      </c>
      <c r="V5055">
        <v>0</v>
      </c>
      <c r="W5055">
        <v>0</v>
      </c>
      <c r="X5055">
        <v>76.850119514544701</v>
      </c>
      <c r="Y5055">
        <v>66.75272039275896</v>
      </c>
      <c r="Z5055">
        <v>24.548518596544078</v>
      </c>
      <c r="AA5055">
        <v>216.60944892013728</v>
      </c>
      <c r="AB5055">
        <v>69.109834175703782</v>
      </c>
      <c r="AC5055">
        <v>0</v>
      </c>
      <c r="AD5055">
        <v>0</v>
      </c>
      <c r="AE5055">
        <v>453.87064159968884</v>
      </c>
    </row>
    <row r="5056" spans="1:31" x14ac:dyDescent="0.3">
      <c r="A5056">
        <v>2585579</v>
      </c>
      <c r="B5056">
        <v>1</v>
      </c>
      <c r="C5056" t="s">
        <v>80</v>
      </c>
      <c r="D5056" t="s">
        <v>82</v>
      </c>
      <c r="E5056" t="s">
        <v>171</v>
      </c>
      <c r="F5056" t="s">
        <v>14354</v>
      </c>
      <c r="G5056" t="s">
        <v>190</v>
      </c>
      <c r="H5056" t="s">
        <v>157</v>
      </c>
      <c r="I5056" t="s">
        <v>136</v>
      </c>
      <c r="J5056" t="s">
        <v>137</v>
      </c>
      <c r="K5056" t="s">
        <v>138</v>
      </c>
      <c r="L5056" t="s">
        <v>14355</v>
      </c>
      <c r="M5056" t="s">
        <v>14356</v>
      </c>
      <c r="N5056">
        <v>0.42611111099999999</v>
      </c>
      <c r="O5056">
        <v>0</v>
      </c>
      <c r="P5056">
        <v>205</v>
      </c>
      <c r="Q5056">
        <v>0</v>
      </c>
      <c r="R5056">
        <v>0</v>
      </c>
      <c r="S5056">
        <v>0</v>
      </c>
      <c r="T5056">
        <v>6</v>
      </c>
      <c r="U5056">
        <v>0</v>
      </c>
      <c r="V5056">
        <v>0</v>
      </c>
      <c r="W5056">
        <v>0</v>
      </c>
      <c r="X5056">
        <v>20.095847923263779</v>
      </c>
      <c r="Y5056">
        <v>0</v>
      </c>
      <c r="Z5056">
        <v>0</v>
      </c>
      <c r="AA5056">
        <v>0</v>
      </c>
      <c r="AB5056">
        <v>0.99162685752745339</v>
      </c>
      <c r="AC5056">
        <v>0</v>
      </c>
      <c r="AD5056">
        <v>0</v>
      </c>
      <c r="AE5056">
        <v>21.087474780791233</v>
      </c>
    </row>
    <row r="5057" spans="1:31" x14ac:dyDescent="0.3">
      <c r="A5057">
        <v>2585038</v>
      </c>
      <c r="B5057">
        <v>1</v>
      </c>
      <c r="C5057" t="s">
        <v>80</v>
      </c>
      <c r="D5057" t="s">
        <v>87</v>
      </c>
      <c r="E5057" t="s">
        <v>166</v>
      </c>
      <c r="F5057" t="s">
        <v>14357</v>
      </c>
      <c r="G5057" t="s">
        <v>198</v>
      </c>
      <c r="H5057" t="s">
        <v>157</v>
      </c>
      <c r="I5057" t="s">
        <v>136</v>
      </c>
      <c r="J5057" t="s">
        <v>137</v>
      </c>
      <c r="K5057" t="s">
        <v>138</v>
      </c>
      <c r="L5057" t="s">
        <v>14358</v>
      </c>
      <c r="M5057" t="s">
        <v>14359</v>
      </c>
      <c r="N5057">
        <v>2.911944444</v>
      </c>
      <c r="O5057">
        <v>0</v>
      </c>
      <c r="P5057">
        <v>1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0.91809777772150503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0.91809777772150503</v>
      </c>
    </row>
    <row r="5058" spans="1:31" x14ac:dyDescent="0.3">
      <c r="A5058">
        <v>2585018</v>
      </c>
      <c r="B5058">
        <v>1</v>
      </c>
      <c r="C5058" t="s">
        <v>80</v>
      </c>
      <c r="D5058" t="s">
        <v>97</v>
      </c>
      <c r="E5058" t="s">
        <v>147</v>
      </c>
      <c r="F5058" t="s">
        <v>1000</v>
      </c>
      <c r="G5058" t="s">
        <v>134</v>
      </c>
      <c r="H5058" t="s">
        <v>135</v>
      </c>
      <c r="I5058" t="s">
        <v>136</v>
      </c>
      <c r="J5058" t="s">
        <v>137</v>
      </c>
      <c r="K5058" t="s">
        <v>138</v>
      </c>
      <c r="L5058" t="s">
        <v>14360</v>
      </c>
      <c r="M5058" t="s">
        <v>14361</v>
      </c>
      <c r="N5058">
        <v>0.67777777699999997</v>
      </c>
      <c r="O5058">
        <v>0</v>
      </c>
      <c r="P5058">
        <v>110</v>
      </c>
      <c r="Q5058">
        <v>0</v>
      </c>
      <c r="R5058">
        <v>6</v>
      </c>
      <c r="S5058">
        <v>3</v>
      </c>
      <c r="T5058">
        <v>11</v>
      </c>
      <c r="U5058">
        <v>0</v>
      </c>
      <c r="V5058">
        <v>0</v>
      </c>
      <c r="W5058">
        <v>0</v>
      </c>
      <c r="X5058">
        <v>28.683180375052011</v>
      </c>
      <c r="Y5058">
        <v>0</v>
      </c>
      <c r="Z5058">
        <v>3.5036819659467273</v>
      </c>
      <c r="AA5058">
        <v>335.93580431212916</v>
      </c>
      <c r="AB5058">
        <v>5.1324010886517879</v>
      </c>
      <c r="AC5058">
        <v>0</v>
      </c>
      <c r="AD5058">
        <v>0</v>
      </c>
      <c r="AE5058">
        <v>373.25506774177967</v>
      </c>
    </row>
    <row r="5059" spans="1:31" x14ac:dyDescent="0.3">
      <c r="A5059">
        <v>2585350</v>
      </c>
      <c r="B5059">
        <v>1</v>
      </c>
      <c r="C5059" t="s">
        <v>80</v>
      </c>
      <c r="D5059" t="s">
        <v>107</v>
      </c>
      <c r="E5059" t="s">
        <v>166</v>
      </c>
      <c r="F5059" t="s">
        <v>14362</v>
      </c>
      <c r="G5059" t="s">
        <v>168</v>
      </c>
      <c r="H5059" t="s">
        <v>157</v>
      </c>
      <c r="I5059" t="s">
        <v>136</v>
      </c>
      <c r="J5059" t="s">
        <v>137</v>
      </c>
      <c r="K5059" t="s">
        <v>138</v>
      </c>
      <c r="L5059" t="s">
        <v>14363</v>
      </c>
      <c r="M5059" t="s">
        <v>14364</v>
      </c>
      <c r="N5059">
        <v>1.1158333330000001</v>
      </c>
      <c r="O5059">
        <v>0</v>
      </c>
      <c r="P5059">
        <v>1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0.7614140221103376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0.7614140221103376</v>
      </c>
    </row>
    <row r="5060" spans="1:31" x14ac:dyDescent="0.3">
      <c r="A5060">
        <v>2586014</v>
      </c>
      <c r="B5060">
        <v>1</v>
      </c>
      <c r="C5060" t="s">
        <v>80</v>
      </c>
      <c r="D5060" t="s">
        <v>103</v>
      </c>
      <c r="E5060" t="s">
        <v>166</v>
      </c>
      <c r="F5060" t="s">
        <v>14365</v>
      </c>
      <c r="G5060" t="s">
        <v>198</v>
      </c>
      <c r="H5060" t="s">
        <v>157</v>
      </c>
      <c r="I5060" t="s">
        <v>136</v>
      </c>
      <c r="J5060" t="s">
        <v>137</v>
      </c>
      <c r="K5060" t="s">
        <v>138</v>
      </c>
      <c r="L5060" t="s">
        <v>14366</v>
      </c>
      <c r="M5060" t="s">
        <v>14367</v>
      </c>
      <c r="N5060">
        <v>0.73694444400000003</v>
      </c>
      <c r="O5060">
        <v>0</v>
      </c>
      <c r="P5060">
        <v>1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</row>
    <row r="5061" spans="1:31" x14ac:dyDescent="0.3">
      <c r="A5061">
        <v>2584972</v>
      </c>
      <c r="B5061">
        <v>1</v>
      </c>
      <c r="C5061" t="s">
        <v>80</v>
      </c>
      <c r="D5061" t="s">
        <v>105</v>
      </c>
      <c r="E5061" t="s">
        <v>147</v>
      </c>
      <c r="F5061" t="s">
        <v>14368</v>
      </c>
      <c r="G5061" t="s">
        <v>134</v>
      </c>
      <c r="H5061" t="s">
        <v>135</v>
      </c>
      <c r="I5061" t="s">
        <v>136</v>
      </c>
      <c r="J5061" t="s">
        <v>137</v>
      </c>
      <c r="K5061" t="s">
        <v>138</v>
      </c>
      <c r="L5061" t="s">
        <v>14369</v>
      </c>
      <c r="M5061" t="s">
        <v>14370</v>
      </c>
      <c r="N5061">
        <v>7.0000000000000007E-2</v>
      </c>
      <c r="O5061">
        <v>1</v>
      </c>
      <c r="P5061">
        <v>1028</v>
      </c>
      <c r="Q5061">
        <v>4</v>
      </c>
      <c r="R5061">
        <v>119</v>
      </c>
      <c r="S5061">
        <v>18</v>
      </c>
      <c r="T5061">
        <v>101</v>
      </c>
      <c r="U5061">
        <v>4</v>
      </c>
      <c r="V5061">
        <v>0</v>
      </c>
      <c r="W5061">
        <v>4.2317243136000007E-2</v>
      </c>
      <c r="X5061">
        <v>11.175477266839826</v>
      </c>
      <c r="Y5061">
        <v>0.29065239682815003</v>
      </c>
      <c r="Z5061">
        <v>2.2491885729490795</v>
      </c>
      <c r="AA5061">
        <v>4.5304375827942005</v>
      </c>
      <c r="AB5061">
        <v>2.9287003123105011</v>
      </c>
      <c r="AC5061">
        <v>5.2150435834791002</v>
      </c>
      <c r="AD5061">
        <v>0</v>
      </c>
      <c r="AE5061">
        <v>26.431816958336857</v>
      </c>
    </row>
    <row r="5062" spans="1:31" x14ac:dyDescent="0.3">
      <c r="A5062">
        <v>2585636</v>
      </c>
      <c r="B5062">
        <v>1</v>
      </c>
      <c r="C5062" t="s">
        <v>80</v>
      </c>
      <c r="D5062" t="s">
        <v>104</v>
      </c>
      <c r="E5062" t="s">
        <v>166</v>
      </c>
      <c r="F5062" t="s">
        <v>14371</v>
      </c>
      <c r="G5062" t="s">
        <v>168</v>
      </c>
      <c r="H5062" t="s">
        <v>157</v>
      </c>
      <c r="I5062" t="s">
        <v>136</v>
      </c>
      <c r="J5062" t="s">
        <v>137</v>
      </c>
      <c r="K5062" t="s">
        <v>138</v>
      </c>
      <c r="L5062" t="s">
        <v>14372</v>
      </c>
      <c r="M5062" t="s">
        <v>14373</v>
      </c>
      <c r="N5062">
        <v>7.7952777769999999</v>
      </c>
      <c r="O5062">
        <v>0</v>
      </c>
      <c r="P5062">
        <v>2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1.64730391248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1.64730391248</v>
      </c>
    </row>
    <row r="5063" spans="1:31" x14ac:dyDescent="0.3">
      <c r="A5063">
        <v>2585659</v>
      </c>
      <c r="B5063">
        <v>1</v>
      </c>
      <c r="C5063" t="s">
        <v>81</v>
      </c>
      <c r="D5063" t="s">
        <v>128</v>
      </c>
      <c r="E5063" t="s">
        <v>184</v>
      </c>
      <c r="F5063" t="s">
        <v>14374</v>
      </c>
      <c r="G5063" t="s">
        <v>134</v>
      </c>
      <c r="H5063" t="s">
        <v>135</v>
      </c>
      <c r="I5063" t="s">
        <v>136</v>
      </c>
      <c r="J5063" t="s">
        <v>137</v>
      </c>
      <c r="K5063" t="s">
        <v>138</v>
      </c>
      <c r="L5063" t="s">
        <v>14375</v>
      </c>
      <c r="M5063" t="s">
        <v>14376</v>
      </c>
      <c r="N5063">
        <v>7.8036111110000004</v>
      </c>
      <c r="O5063">
        <v>0</v>
      </c>
      <c r="P5063">
        <v>31</v>
      </c>
      <c r="Q5063">
        <v>0</v>
      </c>
      <c r="R5063">
        <v>0</v>
      </c>
      <c r="S5063">
        <v>0</v>
      </c>
      <c r="T5063">
        <v>1</v>
      </c>
      <c r="U5063">
        <v>0</v>
      </c>
      <c r="V5063">
        <v>0</v>
      </c>
      <c r="W5063">
        <v>0</v>
      </c>
      <c r="X5063">
        <v>43.401565342424995</v>
      </c>
      <c r="Y5063">
        <v>0</v>
      </c>
      <c r="Z5063">
        <v>0</v>
      </c>
      <c r="AA5063">
        <v>0</v>
      </c>
      <c r="AB5063">
        <v>12.582479695048898</v>
      </c>
      <c r="AC5063">
        <v>0</v>
      </c>
      <c r="AD5063">
        <v>0</v>
      </c>
      <c r="AE5063">
        <v>55.984045037473891</v>
      </c>
    </row>
    <row r="5064" spans="1:31" x14ac:dyDescent="0.3">
      <c r="A5064">
        <v>2585490</v>
      </c>
      <c r="B5064">
        <v>1</v>
      </c>
      <c r="C5064" t="s">
        <v>80</v>
      </c>
      <c r="D5064" t="s">
        <v>106</v>
      </c>
      <c r="E5064" t="s">
        <v>147</v>
      </c>
      <c r="F5064" t="s">
        <v>11309</v>
      </c>
      <c r="G5064" t="s">
        <v>134</v>
      </c>
      <c r="H5064" t="s">
        <v>135</v>
      </c>
      <c r="I5064" t="s">
        <v>136</v>
      </c>
      <c r="J5064" t="s">
        <v>137</v>
      </c>
      <c r="K5064" t="s">
        <v>138</v>
      </c>
      <c r="L5064" t="s">
        <v>14377</v>
      </c>
      <c r="M5064" t="s">
        <v>14378</v>
      </c>
      <c r="N5064">
        <v>0.632222222</v>
      </c>
      <c r="O5064">
        <v>1</v>
      </c>
      <c r="P5064">
        <v>553</v>
      </c>
      <c r="Q5064">
        <v>42</v>
      </c>
      <c r="R5064">
        <v>30</v>
      </c>
      <c r="S5064">
        <v>4</v>
      </c>
      <c r="T5064">
        <v>64</v>
      </c>
      <c r="U5064">
        <v>1</v>
      </c>
      <c r="V5064">
        <v>0</v>
      </c>
      <c r="W5064">
        <v>0.27937796562195338</v>
      </c>
      <c r="X5064">
        <v>69.241286828813202</v>
      </c>
      <c r="Y5064">
        <v>412.95761070589714</v>
      </c>
      <c r="Z5064">
        <v>66.045366478219108</v>
      </c>
      <c r="AA5064">
        <v>29.809301137300146</v>
      </c>
      <c r="AB5064">
        <v>38.056110219558782</v>
      </c>
      <c r="AC5064">
        <v>100.82125688622938</v>
      </c>
      <c r="AD5064">
        <v>0</v>
      </c>
      <c r="AE5064">
        <v>717.2103102216397</v>
      </c>
    </row>
    <row r="5065" spans="1:31" x14ac:dyDescent="0.3">
      <c r="A5065">
        <v>2584949</v>
      </c>
      <c r="B5065">
        <v>1</v>
      </c>
      <c r="C5065" t="s">
        <v>80</v>
      </c>
      <c r="D5065" t="s">
        <v>88</v>
      </c>
      <c r="E5065" t="s">
        <v>184</v>
      </c>
      <c r="F5065" t="s">
        <v>1141</v>
      </c>
      <c r="G5065" t="s">
        <v>134</v>
      </c>
      <c r="H5065" t="s">
        <v>135</v>
      </c>
      <c r="I5065" t="s">
        <v>136</v>
      </c>
      <c r="J5065" t="s">
        <v>137</v>
      </c>
      <c r="K5065" t="s">
        <v>138</v>
      </c>
      <c r="L5065" t="s">
        <v>14379</v>
      </c>
      <c r="M5065" t="s">
        <v>14380</v>
      </c>
      <c r="N5065">
        <v>1.8391666659999999</v>
      </c>
      <c r="O5065">
        <v>0</v>
      </c>
      <c r="P5065">
        <v>0</v>
      </c>
      <c r="Q5065">
        <v>0</v>
      </c>
      <c r="R5065">
        <v>0</v>
      </c>
      <c r="S5065">
        <v>4</v>
      </c>
      <c r="T5065">
        <v>2</v>
      </c>
      <c r="U5065">
        <v>5</v>
      </c>
      <c r="V5065">
        <v>2</v>
      </c>
      <c r="W5065">
        <v>0</v>
      </c>
      <c r="X5065">
        <v>0</v>
      </c>
      <c r="Y5065">
        <v>0</v>
      </c>
      <c r="Z5065">
        <v>0</v>
      </c>
      <c r="AA5065">
        <v>42.283181899208472</v>
      </c>
      <c r="AB5065">
        <v>158.81030734379911</v>
      </c>
      <c r="AC5065">
        <v>361.61574932362731</v>
      </c>
      <c r="AD5065">
        <v>82.8293129815616</v>
      </c>
      <c r="AE5065">
        <v>645.53855154819644</v>
      </c>
    </row>
    <row r="5066" spans="1:31" x14ac:dyDescent="0.3">
      <c r="A5066">
        <v>2585367</v>
      </c>
      <c r="B5066">
        <v>1</v>
      </c>
      <c r="C5066" t="s">
        <v>80</v>
      </c>
      <c r="D5066" t="s">
        <v>92</v>
      </c>
      <c r="E5066" t="s">
        <v>184</v>
      </c>
      <c r="F5066" t="s">
        <v>14381</v>
      </c>
      <c r="G5066" t="s">
        <v>134</v>
      </c>
      <c r="H5066" t="s">
        <v>135</v>
      </c>
      <c r="I5066" t="s">
        <v>136</v>
      </c>
      <c r="J5066" t="s">
        <v>137</v>
      </c>
      <c r="K5066" t="s">
        <v>138</v>
      </c>
      <c r="L5066" t="s">
        <v>14382</v>
      </c>
      <c r="M5066" t="s">
        <v>14383</v>
      </c>
      <c r="N5066">
        <v>0.509444444</v>
      </c>
      <c r="O5066">
        <v>3</v>
      </c>
      <c r="P5066">
        <v>726</v>
      </c>
      <c r="Q5066">
        <v>1</v>
      </c>
      <c r="R5066">
        <v>0</v>
      </c>
      <c r="S5066">
        <v>0</v>
      </c>
      <c r="T5066">
        <v>7</v>
      </c>
      <c r="U5066">
        <v>0</v>
      </c>
      <c r="V5066">
        <v>0</v>
      </c>
      <c r="W5066">
        <v>3.2242622951391886</v>
      </c>
      <c r="X5066">
        <v>60.651821134700391</v>
      </c>
      <c r="Y5066">
        <v>1.4320376773042667</v>
      </c>
      <c r="Z5066">
        <v>0</v>
      </c>
      <c r="AA5066">
        <v>0</v>
      </c>
      <c r="AB5066">
        <v>8.5763844493350128</v>
      </c>
      <c r="AC5066">
        <v>0</v>
      </c>
      <c r="AD5066">
        <v>0</v>
      </c>
      <c r="AE5066">
        <v>73.884505556478857</v>
      </c>
    </row>
    <row r="5067" spans="1:31" x14ac:dyDescent="0.3">
      <c r="A5067">
        <v>2585891</v>
      </c>
      <c r="B5067">
        <v>1</v>
      </c>
      <c r="C5067" t="s">
        <v>80</v>
      </c>
      <c r="D5067" t="s">
        <v>97</v>
      </c>
      <c r="E5067" t="s">
        <v>147</v>
      </c>
      <c r="F5067" t="s">
        <v>14384</v>
      </c>
      <c r="G5067" t="s">
        <v>134</v>
      </c>
      <c r="H5067" t="s">
        <v>135</v>
      </c>
      <c r="I5067" t="s">
        <v>136</v>
      </c>
      <c r="J5067" t="s">
        <v>137</v>
      </c>
      <c r="K5067" t="s">
        <v>138</v>
      </c>
      <c r="L5067" t="s">
        <v>14385</v>
      </c>
      <c r="M5067" t="s">
        <v>14386</v>
      </c>
      <c r="N5067">
        <v>2.0847222219999999</v>
      </c>
      <c r="O5067">
        <v>4</v>
      </c>
      <c r="P5067">
        <v>374</v>
      </c>
      <c r="Q5067">
        <v>5</v>
      </c>
      <c r="R5067">
        <v>67</v>
      </c>
      <c r="S5067">
        <v>10</v>
      </c>
      <c r="T5067">
        <v>48</v>
      </c>
      <c r="U5067">
        <v>1</v>
      </c>
      <c r="V5067">
        <v>0</v>
      </c>
      <c r="W5067">
        <v>358.70524306588652</v>
      </c>
      <c r="X5067">
        <v>283.6958555026057</v>
      </c>
      <c r="Y5067">
        <v>741.85723938131923</v>
      </c>
      <c r="Z5067">
        <v>38.636072164710122</v>
      </c>
      <c r="AA5067">
        <v>86.853488082262501</v>
      </c>
      <c r="AB5067">
        <v>118.14386581818124</v>
      </c>
      <c r="AC5067">
        <v>85.474265675941595</v>
      </c>
      <c r="AD5067">
        <v>0</v>
      </c>
      <c r="AE5067">
        <v>1713.3660296909068</v>
      </c>
    </row>
    <row r="5068" spans="1:31" x14ac:dyDescent="0.3">
      <c r="A5068">
        <v>2585805</v>
      </c>
      <c r="B5068">
        <v>1</v>
      </c>
      <c r="C5068" t="s">
        <v>80</v>
      </c>
      <c r="D5068" t="s">
        <v>102</v>
      </c>
      <c r="E5068" t="s">
        <v>184</v>
      </c>
      <c r="F5068" t="s">
        <v>14387</v>
      </c>
      <c r="G5068" t="s">
        <v>149</v>
      </c>
      <c r="H5068" t="s">
        <v>135</v>
      </c>
      <c r="I5068" t="s">
        <v>136</v>
      </c>
      <c r="J5068" t="s">
        <v>137</v>
      </c>
      <c r="K5068" t="s">
        <v>138</v>
      </c>
      <c r="L5068" t="s">
        <v>14388</v>
      </c>
      <c r="M5068" t="s">
        <v>14389</v>
      </c>
      <c r="N5068">
        <v>1.398055555</v>
      </c>
      <c r="O5068">
        <v>0</v>
      </c>
      <c r="P5068">
        <v>175</v>
      </c>
      <c r="Q5068">
        <v>0</v>
      </c>
      <c r="R5068">
        <v>0</v>
      </c>
      <c r="S5068">
        <v>0</v>
      </c>
      <c r="T5068">
        <v>13</v>
      </c>
      <c r="U5068">
        <v>0</v>
      </c>
      <c r="V5068">
        <v>0</v>
      </c>
      <c r="W5068">
        <v>0</v>
      </c>
      <c r="X5068">
        <v>37.547108704111913</v>
      </c>
      <c r="Y5068">
        <v>0</v>
      </c>
      <c r="Z5068">
        <v>0</v>
      </c>
      <c r="AA5068">
        <v>0</v>
      </c>
      <c r="AB5068">
        <v>14.999639131157343</v>
      </c>
      <c r="AC5068">
        <v>0</v>
      </c>
      <c r="AD5068">
        <v>0</v>
      </c>
      <c r="AE5068">
        <v>52.546747835269258</v>
      </c>
    </row>
    <row r="5069" spans="1:31" x14ac:dyDescent="0.3">
      <c r="A5069">
        <v>2585413</v>
      </c>
      <c r="B5069">
        <v>1</v>
      </c>
      <c r="C5069" t="s">
        <v>80</v>
      </c>
      <c r="D5069" t="s">
        <v>97</v>
      </c>
      <c r="E5069" t="s">
        <v>141</v>
      </c>
      <c r="F5069" t="s">
        <v>14390</v>
      </c>
      <c r="G5069" t="s">
        <v>134</v>
      </c>
      <c r="H5069" t="s">
        <v>135</v>
      </c>
      <c r="I5069" t="s">
        <v>136</v>
      </c>
      <c r="J5069" t="s">
        <v>137</v>
      </c>
      <c r="K5069" t="s">
        <v>138</v>
      </c>
      <c r="L5069" t="s">
        <v>14391</v>
      </c>
      <c r="M5069" t="s">
        <v>14392</v>
      </c>
      <c r="N5069">
        <v>7.1111111000000005E-2</v>
      </c>
      <c r="O5069">
        <v>17</v>
      </c>
      <c r="P5069">
        <v>1851</v>
      </c>
      <c r="Q5069">
        <v>23</v>
      </c>
      <c r="R5069">
        <v>488</v>
      </c>
      <c r="S5069">
        <v>49</v>
      </c>
      <c r="T5069">
        <v>332</v>
      </c>
      <c r="U5069">
        <v>3</v>
      </c>
      <c r="V5069">
        <v>2</v>
      </c>
      <c r="W5069">
        <v>49.014848066102537</v>
      </c>
      <c r="X5069">
        <v>45.797702203082039</v>
      </c>
      <c r="Y5069">
        <v>51.278436184732556</v>
      </c>
      <c r="Z5069">
        <v>16.928033244566254</v>
      </c>
      <c r="AA5069">
        <v>17.679556010848472</v>
      </c>
      <c r="AB5069">
        <v>29.53748407997475</v>
      </c>
      <c r="AC5069">
        <v>16.996969427997907</v>
      </c>
      <c r="AD5069">
        <v>0.38215002160993339</v>
      </c>
      <c r="AE5069">
        <v>227.61517923891444</v>
      </c>
    </row>
    <row r="5070" spans="1:31" x14ac:dyDescent="0.3">
      <c r="A5070">
        <v>2585745</v>
      </c>
      <c r="B5070">
        <v>1</v>
      </c>
      <c r="C5070" t="s">
        <v>80</v>
      </c>
      <c r="D5070" t="s">
        <v>94</v>
      </c>
      <c r="E5070" t="s">
        <v>132</v>
      </c>
      <c r="F5070" t="s">
        <v>6002</v>
      </c>
      <c r="G5070" t="s">
        <v>134</v>
      </c>
      <c r="H5070" t="s">
        <v>135</v>
      </c>
      <c r="I5070" t="s">
        <v>136</v>
      </c>
      <c r="J5070" t="s">
        <v>137</v>
      </c>
      <c r="K5070" t="s">
        <v>138</v>
      </c>
      <c r="L5070" t="s">
        <v>14393</v>
      </c>
      <c r="M5070" t="s">
        <v>14394</v>
      </c>
      <c r="N5070">
        <v>0.49416666599999998</v>
      </c>
      <c r="O5070">
        <v>2</v>
      </c>
      <c r="P5070">
        <v>1944</v>
      </c>
      <c r="Q5070">
        <v>41</v>
      </c>
      <c r="R5070">
        <v>412</v>
      </c>
      <c r="S5070">
        <v>48</v>
      </c>
      <c r="T5070">
        <v>247</v>
      </c>
      <c r="U5070">
        <v>13</v>
      </c>
      <c r="V5070">
        <v>0</v>
      </c>
      <c r="W5070">
        <v>0.77187500865112513</v>
      </c>
      <c r="X5070">
        <v>137.99210703155617</v>
      </c>
      <c r="Y5070">
        <v>130.57043991609154</v>
      </c>
      <c r="Z5070">
        <v>245.70117912415088</v>
      </c>
      <c r="AA5070">
        <v>138.06472676128507</v>
      </c>
      <c r="AB5070">
        <v>76.300211654482467</v>
      </c>
      <c r="AC5070">
        <v>2436.7763934863988</v>
      </c>
      <c r="AD5070">
        <v>0</v>
      </c>
      <c r="AE5070">
        <v>3166.1769329826161</v>
      </c>
    </row>
    <row r="5071" spans="1:31" x14ac:dyDescent="0.3">
      <c r="A5071">
        <v>2585118</v>
      </c>
      <c r="B5071">
        <v>1</v>
      </c>
      <c r="C5071" t="s">
        <v>80</v>
      </c>
      <c r="D5071" t="s">
        <v>100</v>
      </c>
      <c r="E5071" t="s">
        <v>132</v>
      </c>
      <c r="F5071" t="s">
        <v>14395</v>
      </c>
      <c r="G5071" t="s">
        <v>134</v>
      </c>
      <c r="H5071" t="s">
        <v>135</v>
      </c>
      <c r="I5071" t="s">
        <v>136</v>
      </c>
      <c r="J5071" t="s">
        <v>137</v>
      </c>
      <c r="K5071" t="s">
        <v>138</v>
      </c>
      <c r="L5071" t="s">
        <v>14396</v>
      </c>
      <c r="M5071" t="s">
        <v>14397</v>
      </c>
      <c r="N5071">
        <v>0.49892777700000002</v>
      </c>
      <c r="O5071">
        <v>0</v>
      </c>
      <c r="P5071">
        <v>0</v>
      </c>
      <c r="Q5071">
        <v>1</v>
      </c>
      <c r="R5071">
        <v>0</v>
      </c>
      <c r="S5071">
        <v>3</v>
      </c>
      <c r="T5071">
        <v>0</v>
      </c>
      <c r="U5071">
        <v>1</v>
      </c>
      <c r="V5071">
        <v>0</v>
      </c>
      <c r="W5071">
        <v>0</v>
      </c>
      <c r="X5071">
        <v>0</v>
      </c>
      <c r="Y5071">
        <v>1.2925586424776667</v>
      </c>
      <c r="Z5071">
        <v>0</v>
      </c>
      <c r="AA5071">
        <v>2.1946479512996953</v>
      </c>
      <c r="AB5071">
        <v>0</v>
      </c>
      <c r="AC5071">
        <v>168.05712271495466</v>
      </c>
      <c r="AD5071">
        <v>0</v>
      </c>
      <c r="AE5071">
        <v>171.54432930873202</v>
      </c>
    </row>
    <row r="5072" spans="1:31" x14ac:dyDescent="0.3">
      <c r="A5072">
        <v>2585845</v>
      </c>
      <c r="B5072">
        <v>1</v>
      </c>
      <c r="C5072" t="s">
        <v>80</v>
      </c>
      <c r="D5072" t="s">
        <v>99</v>
      </c>
      <c r="E5072" t="s">
        <v>171</v>
      </c>
      <c r="F5072" t="s">
        <v>14398</v>
      </c>
      <c r="G5072" t="s">
        <v>190</v>
      </c>
      <c r="H5072" t="s">
        <v>157</v>
      </c>
      <c r="I5072" t="s">
        <v>136</v>
      </c>
      <c r="J5072" t="s">
        <v>137</v>
      </c>
      <c r="K5072" t="s">
        <v>138</v>
      </c>
      <c r="L5072" t="s">
        <v>14399</v>
      </c>
      <c r="M5072" t="s">
        <v>14400</v>
      </c>
      <c r="N5072">
        <v>3.2091666659999998</v>
      </c>
      <c r="O5072">
        <v>0</v>
      </c>
      <c r="P5072">
        <v>34</v>
      </c>
      <c r="Q5072">
        <v>0</v>
      </c>
      <c r="R5072">
        <v>2</v>
      </c>
      <c r="S5072">
        <v>0</v>
      </c>
      <c r="T5072">
        <v>8</v>
      </c>
      <c r="U5072">
        <v>0</v>
      </c>
      <c r="V5072">
        <v>1</v>
      </c>
      <c r="W5072">
        <v>0</v>
      </c>
      <c r="X5072">
        <v>23.260917384344921</v>
      </c>
      <c r="Y5072">
        <v>0</v>
      </c>
      <c r="Z5072">
        <v>2.4610469404186199</v>
      </c>
      <c r="AA5072">
        <v>0</v>
      </c>
      <c r="AB5072">
        <v>11.490252428179911</v>
      </c>
      <c r="AC5072">
        <v>0</v>
      </c>
      <c r="AD5072">
        <v>4.9197192747890321</v>
      </c>
      <c r="AE5072">
        <v>42.131936027732479</v>
      </c>
    </row>
    <row r="5073" spans="1:31" x14ac:dyDescent="0.3">
      <c r="A5073">
        <v>2586100</v>
      </c>
      <c r="B5073">
        <v>1</v>
      </c>
      <c r="C5073" t="s">
        <v>81</v>
      </c>
      <c r="D5073" t="s">
        <v>112</v>
      </c>
      <c r="E5073" t="s">
        <v>155</v>
      </c>
      <c r="F5073" t="s">
        <v>14401</v>
      </c>
      <c r="G5073" t="s">
        <v>190</v>
      </c>
      <c r="H5073" t="s">
        <v>157</v>
      </c>
      <c r="I5073" t="s">
        <v>136</v>
      </c>
      <c r="J5073" t="s">
        <v>137</v>
      </c>
      <c r="K5073" t="s">
        <v>138</v>
      </c>
      <c r="L5073" t="s">
        <v>14402</v>
      </c>
      <c r="M5073" t="s">
        <v>14403</v>
      </c>
      <c r="N5073">
        <v>1.1163888879999999</v>
      </c>
      <c r="O5073">
        <v>0</v>
      </c>
      <c r="P5073">
        <v>66</v>
      </c>
      <c r="Q5073">
        <v>0</v>
      </c>
      <c r="R5073">
        <v>0</v>
      </c>
      <c r="S5073">
        <v>0</v>
      </c>
      <c r="T5073">
        <v>4</v>
      </c>
      <c r="U5073">
        <v>0</v>
      </c>
      <c r="V5073">
        <v>0</v>
      </c>
      <c r="W5073">
        <v>0</v>
      </c>
      <c r="X5073">
        <v>7.0718051337440793</v>
      </c>
      <c r="Y5073">
        <v>0</v>
      </c>
      <c r="Z5073">
        <v>0</v>
      </c>
      <c r="AA5073">
        <v>0</v>
      </c>
      <c r="AB5073">
        <v>4.4672045305900005E-3</v>
      </c>
      <c r="AC5073">
        <v>0</v>
      </c>
      <c r="AD5073">
        <v>0</v>
      </c>
      <c r="AE5073">
        <v>7.0762723382746691</v>
      </c>
    </row>
    <row r="5074" spans="1:31" x14ac:dyDescent="0.3">
      <c r="A5074">
        <v>2585951</v>
      </c>
      <c r="B5074">
        <v>1</v>
      </c>
      <c r="C5074" t="s">
        <v>81</v>
      </c>
      <c r="D5074" t="s">
        <v>113</v>
      </c>
      <c r="E5074" t="s">
        <v>171</v>
      </c>
      <c r="F5074" t="s">
        <v>14404</v>
      </c>
      <c r="G5074" t="s">
        <v>190</v>
      </c>
      <c r="H5074" t="s">
        <v>157</v>
      </c>
      <c r="I5074" t="s">
        <v>136</v>
      </c>
      <c r="J5074" t="s">
        <v>137</v>
      </c>
      <c r="K5074" t="s">
        <v>138</v>
      </c>
      <c r="L5074" t="s">
        <v>14405</v>
      </c>
      <c r="M5074" t="s">
        <v>14406</v>
      </c>
      <c r="N5074">
        <v>3.2797222220000002</v>
      </c>
      <c r="O5074">
        <v>0</v>
      </c>
      <c r="P5074">
        <v>107</v>
      </c>
      <c r="Q5074">
        <v>0</v>
      </c>
      <c r="R5074">
        <v>0</v>
      </c>
      <c r="S5074">
        <v>0</v>
      </c>
      <c r="T5074">
        <v>8</v>
      </c>
      <c r="U5074">
        <v>0</v>
      </c>
      <c r="V5074">
        <v>0</v>
      </c>
      <c r="W5074">
        <v>0</v>
      </c>
      <c r="X5074">
        <v>44.974224500277771</v>
      </c>
      <c r="Y5074">
        <v>0</v>
      </c>
      <c r="Z5074">
        <v>0</v>
      </c>
      <c r="AA5074">
        <v>0</v>
      </c>
      <c r="AB5074">
        <v>9.9687469504939461</v>
      </c>
      <c r="AC5074">
        <v>0</v>
      </c>
      <c r="AD5074">
        <v>0</v>
      </c>
      <c r="AE5074">
        <v>54.942971450771715</v>
      </c>
    </row>
    <row r="5075" spans="1:31" x14ac:dyDescent="0.3">
      <c r="A5075">
        <v>2585433</v>
      </c>
      <c r="B5075">
        <v>1</v>
      </c>
      <c r="C5075" t="s">
        <v>80</v>
      </c>
      <c r="D5075" t="s">
        <v>106</v>
      </c>
      <c r="E5075" t="s">
        <v>147</v>
      </c>
      <c r="F5075" t="s">
        <v>14407</v>
      </c>
      <c r="G5075" t="s">
        <v>134</v>
      </c>
      <c r="H5075" t="s">
        <v>135</v>
      </c>
      <c r="I5075" t="s">
        <v>136</v>
      </c>
      <c r="J5075" t="s">
        <v>137</v>
      </c>
      <c r="K5075" t="s">
        <v>138</v>
      </c>
      <c r="L5075" t="s">
        <v>14408</v>
      </c>
      <c r="M5075" t="s">
        <v>14409</v>
      </c>
      <c r="N5075">
        <v>0.4</v>
      </c>
      <c r="O5075">
        <v>0</v>
      </c>
      <c r="P5075">
        <v>291</v>
      </c>
      <c r="Q5075">
        <v>0</v>
      </c>
      <c r="R5075">
        <v>8</v>
      </c>
      <c r="S5075">
        <v>1</v>
      </c>
      <c r="T5075">
        <v>37</v>
      </c>
      <c r="U5075">
        <v>0</v>
      </c>
      <c r="V5075">
        <v>0</v>
      </c>
      <c r="W5075">
        <v>0</v>
      </c>
      <c r="X5075">
        <v>11.461206033810008</v>
      </c>
      <c r="Y5075">
        <v>0</v>
      </c>
      <c r="Z5075">
        <v>2.2269525836064004</v>
      </c>
      <c r="AA5075">
        <v>0.6834110108</v>
      </c>
      <c r="AB5075">
        <v>8.0299665515088012</v>
      </c>
      <c r="AC5075">
        <v>0</v>
      </c>
      <c r="AD5075">
        <v>0</v>
      </c>
      <c r="AE5075">
        <v>22.401536179725213</v>
      </c>
    </row>
    <row r="5076" spans="1:31" x14ac:dyDescent="0.3">
      <c r="A5076">
        <v>2585576</v>
      </c>
      <c r="B5076">
        <v>1</v>
      </c>
      <c r="C5076" t="s">
        <v>80</v>
      </c>
      <c r="D5076" t="s">
        <v>95</v>
      </c>
      <c r="E5076" t="s">
        <v>155</v>
      </c>
      <c r="F5076" t="s">
        <v>14410</v>
      </c>
      <c r="G5076" t="s">
        <v>202</v>
      </c>
      <c r="H5076" t="s">
        <v>157</v>
      </c>
      <c r="I5076" t="s">
        <v>136</v>
      </c>
      <c r="J5076" t="s">
        <v>137</v>
      </c>
      <c r="K5076" t="s">
        <v>138</v>
      </c>
      <c r="L5076" t="s">
        <v>14411</v>
      </c>
      <c r="M5076" t="s">
        <v>14412</v>
      </c>
      <c r="N5076">
        <v>0.37055555499999998</v>
      </c>
      <c r="O5076">
        <v>0</v>
      </c>
      <c r="P5076">
        <v>65</v>
      </c>
      <c r="Q5076">
        <v>0</v>
      </c>
      <c r="R5076">
        <v>2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4.1212164508384239</v>
      </c>
      <c r="Y5076">
        <v>0</v>
      </c>
      <c r="Z5076">
        <v>1.2791635732666669</v>
      </c>
      <c r="AA5076">
        <v>0</v>
      </c>
      <c r="AB5076">
        <v>0</v>
      </c>
      <c r="AC5076">
        <v>0</v>
      </c>
      <c r="AD5076">
        <v>0</v>
      </c>
      <c r="AE5076">
        <v>5.4003800241050905</v>
      </c>
    </row>
    <row r="5077" spans="1:31" x14ac:dyDescent="0.3">
      <c r="A5077">
        <v>2585055</v>
      </c>
      <c r="B5077">
        <v>1</v>
      </c>
      <c r="C5077" t="s">
        <v>80</v>
      </c>
      <c r="D5077" t="s">
        <v>92</v>
      </c>
      <c r="E5077" t="s">
        <v>141</v>
      </c>
      <c r="F5077" t="s">
        <v>919</v>
      </c>
      <c r="G5077" t="s">
        <v>134</v>
      </c>
      <c r="H5077" t="s">
        <v>135</v>
      </c>
      <c r="I5077" t="s">
        <v>136</v>
      </c>
      <c r="J5077" t="s">
        <v>137</v>
      </c>
      <c r="K5077" t="s">
        <v>138</v>
      </c>
      <c r="L5077" t="s">
        <v>14413</v>
      </c>
      <c r="M5077" t="s">
        <v>14414</v>
      </c>
      <c r="N5077">
        <v>6.5277776999999995E-2</v>
      </c>
      <c r="O5077">
        <v>0</v>
      </c>
      <c r="P5077">
        <v>98</v>
      </c>
      <c r="Q5077">
        <v>7</v>
      </c>
      <c r="R5077">
        <v>19</v>
      </c>
      <c r="S5077">
        <v>5</v>
      </c>
      <c r="T5077">
        <v>7</v>
      </c>
      <c r="U5077">
        <v>2</v>
      </c>
      <c r="V5077">
        <v>0</v>
      </c>
      <c r="W5077">
        <v>0</v>
      </c>
      <c r="X5077">
        <v>1.1223503193154118</v>
      </c>
      <c r="Y5077">
        <v>3.6245251152213922</v>
      </c>
      <c r="Z5077">
        <v>0.19294723908748335</v>
      </c>
      <c r="AA5077">
        <v>5.0426199882460425</v>
      </c>
      <c r="AB5077">
        <v>0.62332890263544993</v>
      </c>
      <c r="AC5077">
        <v>4.175666360679168</v>
      </c>
      <c r="AD5077">
        <v>0</v>
      </c>
      <c r="AE5077">
        <v>14.781437925184948</v>
      </c>
    </row>
    <row r="5078" spans="1:31" x14ac:dyDescent="0.3">
      <c r="A5078">
        <v>2585762</v>
      </c>
      <c r="B5078">
        <v>1</v>
      </c>
      <c r="C5078" t="s">
        <v>81</v>
      </c>
      <c r="D5078" t="s">
        <v>118</v>
      </c>
      <c r="E5078" t="s">
        <v>184</v>
      </c>
      <c r="F5078" t="s">
        <v>14415</v>
      </c>
      <c r="G5078" t="s">
        <v>1084</v>
      </c>
      <c r="H5078" t="s">
        <v>135</v>
      </c>
      <c r="I5078" t="s">
        <v>136</v>
      </c>
      <c r="J5078" t="s">
        <v>137</v>
      </c>
      <c r="K5078" t="s">
        <v>138</v>
      </c>
      <c r="L5078" t="s">
        <v>14416</v>
      </c>
      <c r="M5078" t="s">
        <v>14417</v>
      </c>
      <c r="N5078">
        <v>1.244722222</v>
      </c>
      <c r="O5078">
        <v>0</v>
      </c>
      <c r="P5078">
        <v>0</v>
      </c>
      <c r="Q5078">
        <v>3</v>
      </c>
      <c r="R5078">
        <v>0</v>
      </c>
      <c r="S5078">
        <v>1</v>
      </c>
      <c r="T5078">
        <v>0</v>
      </c>
      <c r="U5078">
        <v>1</v>
      </c>
      <c r="V5078">
        <v>0</v>
      </c>
      <c r="W5078">
        <v>0</v>
      </c>
      <c r="X5078">
        <v>0</v>
      </c>
      <c r="Y5078">
        <v>17.012468218128653</v>
      </c>
      <c r="Z5078">
        <v>0</v>
      </c>
      <c r="AA5078">
        <v>20.288651299827901</v>
      </c>
      <c r="AB5078">
        <v>0</v>
      </c>
      <c r="AC5078">
        <v>99.003148107988963</v>
      </c>
      <c r="AD5078">
        <v>0</v>
      </c>
      <c r="AE5078">
        <v>136.3042676259455</v>
      </c>
    </row>
    <row r="5079" spans="1:31" x14ac:dyDescent="0.3">
      <c r="A5079">
        <v>2585596</v>
      </c>
      <c r="B5079">
        <v>1</v>
      </c>
      <c r="C5079" t="s">
        <v>80</v>
      </c>
      <c r="D5079" t="s">
        <v>85</v>
      </c>
      <c r="E5079" t="s">
        <v>166</v>
      </c>
      <c r="F5079" t="s">
        <v>14418</v>
      </c>
      <c r="G5079" t="s">
        <v>198</v>
      </c>
      <c r="H5079" t="s">
        <v>157</v>
      </c>
      <c r="I5079" t="s">
        <v>136</v>
      </c>
      <c r="J5079" t="s">
        <v>137</v>
      </c>
      <c r="K5079" t="s">
        <v>138</v>
      </c>
      <c r="L5079" t="s">
        <v>14419</v>
      </c>
      <c r="M5079" t="s">
        <v>14420</v>
      </c>
      <c r="N5079">
        <v>2.463333333</v>
      </c>
      <c r="O5079">
        <v>0</v>
      </c>
      <c r="P5079">
        <v>11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7.1239569639903007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7.1239569639903007</v>
      </c>
    </row>
    <row r="5080" spans="1:31" x14ac:dyDescent="0.3">
      <c r="A5080">
        <v>2585121</v>
      </c>
      <c r="B5080">
        <v>1</v>
      </c>
      <c r="C5080" t="s">
        <v>81</v>
      </c>
      <c r="D5080" t="s">
        <v>122</v>
      </c>
      <c r="E5080" t="s">
        <v>147</v>
      </c>
      <c r="F5080" t="s">
        <v>1961</v>
      </c>
      <c r="G5080" t="s">
        <v>134</v>
      </c>
      <c r="H5080" t="s">
        <v>135</v>
      </c>
      <c r="I5080" t="s">
        <v>136</v>
      </c>
      <c r="J5080" t="s">
        <v>137</v>
      </c>
      <c r="K5080" t="s">
        <v>138</v>
      </c>
      <c r="L5080" t="s">
        <v>14421</v>
      </c>
      <c r="M5080" t="s">
        <v>14422</v>
      </c>
      <c r="N5080">
        <v>7.5555554999999996E-2</v>
      </c>
      <c r="O5080">
        <v>5</v>
      </c>
      <c r="P5080">
        <v>213</v>
      </c>
      <c r="Q5080">
        <v>11</v>
      </c>
      <c r="R5080">
        <v>3</v>
      </c>
      <c r="S5080">
        <v>2</v>
      </c>
      <c r="T5080">
        <v>22</v>
      </c>
      <c r="U5080">
        <v>0</v>
      </c>
      <c r="V5080">
        <v>0</v>
      </c>
      <c r="W5080">
        <v>7.8554796800000007E-2</v>
      </c>
      <c r="X5080">
        <v>1.7602582028895479</v>
      </c>
      <c r="Y5080">
        <v>0.78704766890272015</v>
      </c>
      <c r="Z5080">
        <v>1.7192847532386667E-2</v>
      </c>
      <c r="AA5080">
        <v>0.22661624572444447</v>
      </c>
      <c r="AB5080">
        <v>0.60205635030319993</v>
      </c>
      <c r="AC5080">
        <v>0</v>
      </c>
      <c r="AD5080">
        <v>0</v>
      </c>
      <c r="AE5080">
        <v>3.4717261121522989</v>
      </c>
    </row>
    <row r="5081" spans="1:31" x14ac:dyDescent="0.3">
      <c r="A5081">
        <v>2585888</v>
      </c>
      <c r="B5081">
        <v>1</v>
      </c>
      <c r="C5081" t="s">
        <v>81</v>
      </c>
      <c r="D5081" t="s">
        <v>117</v>
      </c>
      <c r="E5081" t="s">
        <v>155</v>
      </c>
      <c r="F5081" t="s">
        <v>14423</v>
      </c>
      <c r="G5081" t="s">
        <v>11298</v>
      </c>
      <c r="H5081" t="s">
        <v>157</v>
      </c>
      <c r="I5081" t="s">
        <v>136</v>
      </c>
      <c r="J5081" t="s">
        <v>137</v>
      </c>
      <c r="K5081" t="s">
        <v>138</v>
      </c>
      <c r="L5081" t="s">
        <v>14424</v>
      </c>
      <c r="M5081" t="s">
        <v>14425</v>
      </c>
      <c r="N5081">
        <v>3.7250000000000001</v>
      </c>
      <c r="O5081">
        <v>0</v>
      </c>
      <c r="P5081">
        <v>2</v>
      </c>
      <c r="Q5081">
        <v>0</v>
      </c>
      <c r="R5081">
        <v>0</v>
      </c>
      <c r="S5081">
        <v>0</v>
      </c>
      <c r="T5081">
        <v>38</v>
      </c>
      <c r="U5081">
        <v>0</v>
      </c>
      <c r="V5081">
        <v>0</v>
      </c>
      <c r="W5081">
        <v>0</v>
      </c>
      <c r="X5081">
        <v>0.81371491208763347</v>
      </c>
      <c r="Y5081">
        <v>0</v>
      </c>
      <c r="Z5081">
        <v>0</v>
      </c>
      <c r="AA5081">
        <v>0</v>
      </c>
      <c r="AB5081">
        <v>60.164346496353012</v>
      </c>
      <c r="AC5081">
        <v>0</v>
      </c>
      <c r="AD5081">
        <v>0</v>
      </c>
      <c r="AE5081">
        <v>60.978061408440645</v>
      </c>
    </row>
    <row r="5082" spans="1:31" x14ac:dyDescent="0.3">
      <c r="A5082">
        <v>2585247</v>
      </c>
      <c r="B5082">
        <v>1</v>
      </c>
      <c r="C5082" t="s">
        <v>80</v>
      </c>
      <c r="D5082" t="s">
        <v>92</v>
      </c>
      <c r="E5082" t="s">
        <v>184</v>
      </c>
      <c r="F5082" t="s">
        <v>14426</v>
      </c>
      <c r="G5082" t="s">
        <v>149</v>
      </c>
      <c r="H5082" t="s">
        <v>135</v>
      </c>
      <c r="I5082" t="s">
        <v>136</v>
      </c>
      <c r="J5082" t="s">
        <v>137</v>
      </c>
      <c r="K5082" t="s">
        <v>138</v>
      </c>
      <c r="L5082" t="s">
        <v>14427</v>
      </c>
      <c r="M5082" t="s">
        <v>14428</v>
      </c>
      <c r="N5082">
        <v>1.8902777770000001</v>
      </c>
      <c r="O5082">
        <v>0</v>
      </c>
      <c r="P5082">
        <v>65</v>
      </c>
      <c r="Q5082">
        <v>0</v>
      </c>
      <c r="R5082">
        <v>0</v>
      </c>
      <c r="S5082">
        <v>0</v>
      </c>
      <c r="T5082">
        <v>6</v>
      </c>
      <c r="U5082">
        <v>0</v>
      </c>
      <c r="V5082">
        <v>0</v>
      </c>
      <c r="W5082">
        <v>0</v>
      </c>
      <c r="X5082">
        <v>32.342595140905637</v>
      </c>
      <c r="Y5082">
        <v>0</v>
      </c>
      <c r="Z5082">
        <v>0</v>
      </c>
      <c r="AA5082">
        <v>0</v>
      </c>
      <c r="AB5082">
        <v>10.392433729123509</v>
      </c>
      <c r="AC5082">
        <v>0</v>
      </c>
      <c r="AD5082">
        <v>0</v>
      </c>
      <c r="AE5082">
        <v>42.735028870029147</v>
      </c>
    </row>
    <row r="5083" spans="1:31" x14ac:dyDescent="0.3">
      <c r="A5083">
        <v>2585178</v>
      </c>
      <c r="B5083">
        <v>1</v>
      </c>
      <c r="C5083" t="s">
        <v>81</v>
      </c>
      <c r="D5083" t="s">
        <v>115</v>
      </c>
      <c r="E5083" t="s">
        <v>171</v>
      </c>
      <c r="F5083" t="s">
        <v>14429</v>
      </c>
      <c r="G5083" t="s">
        <v>301</v>
      </c>
      <c r="H5083" t="s">
        <v>157</v>
      </c>
      <c r="I5083" t="s">
        <v>136</v>
      </c>
      <c r="J5083" t="s">
        <v>137</v>
      </c>
      <c r="K5083" t="s">
        <v>144</v>
      </c>
      <c r="L5083" t="s">
        <v>14430</v>
      </c>
      <c r="M5083" t="s">
        <v>14431</v>
      </c>
      <c r="N5083">
        <v>4.4313888879999999</v>
      </c>
      <c r="O5083">
        <v>0</v>
      </c>
      <c r="P5083">
        <v>21</v>
      </c>
      <c r="Q5083">
        <v>0</v>
      </c>
      <c r="R5083">
        <v>7</v>
      </c>
      <c r="S5083">
        <v>0</v>
      </c>
      <c r="T5083">
        <v>1</v>
      </c>
      <c r="U5083">
        <v>0</v>
      </c>
      <c r="V5083">
        <v>0</v>
      </c>
      <c r="W5083">
        <v>0</v>
      </c>
      <c r="X5083">
        <v>9.0420662369089815</v>
      </c>
      <c r="Y5083">
        <v>0</v>
      </c>
      <c r="Z5083">
        <v>8.9201225209550064</v>
      </c>
      <c r="AA5083">
        <v>0</v>
      </c>
      <c r="AB5083">
        <v>7.8473450946927779</v>
      </c>
      <c r="AC5083">
        <v>0</v>
      </c>
      <c r="AD5083">
        <v>0</v>
      </c>
      <c r="AE5083">
        <v>25.809533852556765</v>
      </c>
    </row>
    <row r="5084" spans="1:31" x14ac:dyDescent="0.3">
      <c r="A5084">
        <v>2586031</v>
      </c>
      <c r="B5084">
        <v>1</v>
      </c>
      <c r="C5084" t="s">
        <v>81</v>
      </c>
      <c r="D5084" t="s">
        <v>127</v>
      </c>
      <c r="E5084" t="s">
        <v>147</v>
      </c>
      <c r="F5084" t="s">
        <v>3726</v>
      </c>
      <c r="G5084" t="s">
        <v>134</v>
      </c>
      <c r="H5084" t="s">
        <v>135</v>
      </c>
      <c r="I5084" t="s">
        <v>136</v>
      </c>
      <c r="J5084" t="s">
        <v>137</v>
      </c>
      <c r="K5084" t="s">
        <v>138</v>
      </c>
      <c r="L5084" t="s">
        <v>14432</v>
      </c>
      <c r="M5084" t="s">
        <v>14433</v>
      </c>
      <c r="N5084">
        <v>9.2113888880000001</v>
      </c>
      <c r="O5084">
        <v>10</v>
      </c>
      <c r="P5084">
        <v>526</v>
      </c>
      <c r="Q5084">
        <v>80</v>
      </c>
      <c r="R5084">
        <v>85</v>
      </c>
      <c r="S5084">
        <v>18</v>
      </c>
      <c r="T5084">
        <v>41</v>
      </c>
      <c r="U5084">
        <v>4</v>
      </c>
      <c r="V5084">
        <v>0</v>
      </c>
      <c r="W5084">
        <v>16.925231938181216</v>
      </c>
      <c r="X5084">
        <v>756.6308833974598</v>
      </c>
      <c r="Y5084">
        <v>1308.9827432419643</v>
      </c>
      <c r="Z5084">
        <v>557.03389673433003</v>
      </c>
      <c r="AA5084">
        <v>4048.9459308819341</v>
      </c>
      <c r="AB5084">
        <v>71.44151855621422</v>
      </c>
      <c r="AC5084">
        <v>1851.5094318192328</v>
      </c>
      <c r="AD5084">
        <v>0</v>
      </c>
      <c r="AE5084">
        <v>8611.4696365693162</v>
      </c>
    </row>
    <row r="5085" spans="1:31" x14ac:dyDescent="0.3">
      <c r="A5085">
        <v>2586080</v>
      </c>
      <c r="B5085">
        <v>1</v>
      </c>
      <c r="C5085" t="s">
        <v>81</v>
      </c>
      <c r="D5085" t="s">
        <v>128</v>
      </c>
      <c r="E5085" t="s">
        <v>141</v>
      </c>
      <c r="F5085" t="s">
        <v>14434</v>
      </c>
      <c r="G5085" t="s">
        <v>134</v>
      </c>
      <c r="H5085" t="s">
        <v>135</v>
      </c>
      <c r="I5085" t="s">
        <v>136</v>
      </c>
      <c r="J5085" t="s">
        <v>137</v>
      </c>
      <c r="K5085" t="s">
        <v>138</v>
      </c>
      <c r="L5085" t="s">
        <v>14435</v>
      </c>
      <c r="M5085" t="s">
        <v>14436</v>
      </c>
      <c r="N5085">
        <v>2.2397222220000002</v>
      </c>
      <c r="O5085">
        <v>7</v>
      </c>
      <c r="P5085">
        <v>1066</v>
      </c>
      <c r="Q5085">
        <v>2</v>
      </c>
      <c r="R5085">
        <v>15</v>
      </c>
      <c r="S5085">
        <v>15</v>
      </c>
      <c r="T5085">
        <v>127</v>
      </c>
      <c r="U5085">
        <v>0</v>
      </c>
      <c r="V5085">
        <v>0</v>
      </c>
      <c r="W5085">
        <v>3.8580445321599997</v>
      </c>
      <c r="X5085">
        <v>326.71298064753967</v>
      </c>
      <c r="Y5085">
        <v>9.9352829901892115</v>
      </c>
      <c r="Z5085">
        <v>32.521894479716657</v>
      </c>
      <c r="AA5085">
        <v>304.15588517586673</v>
      </c>
      <c r="AB5085">
        <v>89.634591542130366</v>
      </c>
      <c r="AC5085">
        <v>0</v>
      </c>
      <c r="AD5085">
        <v>0</v>
      </c>
      <c r="AE5085">
        <v>766.81867936760261</v>
      </c>
    </row>
    <row r="5086" spans="1:31" x14ac:dyDescent="0.3">
      <c r="A5086">
        <v>2585476</v>
      </c>
      <c r="B5086">
        <v>1</v>
      </c>
      <c r="C5086" t="s">
        <v>80</v>
      </c>
      <c r="D5086" t="s">
        <v>106</v>
      </c>
      <c r="E5086" t="s">
        <v>171</v>
      </c>
      <c r="F5086" t="s">
        <v>14437</v>
      </c>
      <c r="G5086" t="s">
        <v>190</v>
      </c>
      <c r="H5086" t="s">
        <v>157</v>
      </c>
      <c r="I5086" t="s">
        <v>136</v>
      </c>
      <c r="J5086" t="s">
        <v>137</v>
      </c>
      <c r="K5086" t="s">
        <v>138</v>
      </c>
      <c r="L5086" t="s">
        <v>14438</v>
      </c>
      <c r="M5086" t="s">
        <v>14439</v>
      </c>
      <c r="N5086">
        <v>1.062777777</v>
      </c>
      <c r="O5086">
        <v>0</v>
      </c>
      <c r="P5086">
        <v>1</v>
      </c>
      <c r="Q5086">
        <v>0</v>
      </c>
      <c r="R5086">
        <v>3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17.555904290333139</v>
      </c>
      <c r="AA5086">
        <v>0</v>
      </c>
      <c r="AB5086">
        <v>0</v>
      </c>
      <c r="AC5086">
        <v>0</v>
      </c>
      <c r="AD5086">
        <v>0</v>
      </c>
      <c r="AE5086">
        <v>17.555904290333139</v>
      </c>
    </row>
    <row r="5087" spans="1:31" x14ac:dyDescent="0.3">
      <c r="A5087">
        <v>2585141</v>
      </c>
      <c r="B5087">
        <v>1</v>
      </c>
      <c r="C5087" t="s">
        <v>80</v>
      </c>
      <c r="D5087" t="s">
        <v>90</v>
      </c>
      <c r="E5087" t="s">
        <v>171</v>
      </c>
      <c r="F5087" t="s">
        <v>14440</v>
      </c>
      <c r="G5087" t="s">
        <v>190</v>
      </c>
      <c r="H5087" t="s">
        <v>157</v>
      </c>
      <c r="I5087" t="s">
        <v>136</v>
      </c>
      <c r="J5087" t="s">
        <v>137</v>
      </c>
      <c r="K5087" t="s">
        <v>138</v>
      </c>
      <c r="L5087" t="s">
        <v>14441</v>
      </c>
      <c r="M5087" t="s">
        <v>14442</v>
      </c>
      <c r="N5087">
        <v>1.4866666660000001</v>
      </c>
      <c r="O5087">
        <v>0</v>
      </c>
      <c r="P5087">
        <v>121</v>
      </c>
      <c r="Q5087">
        <v>0</v>
      </c>
      <c r="R5087">
        <v>0</v>
      </c>
      <c r="S5087">
        <v>0</v>
      </c>
      <c r="T5087">
        <v>17</v>
      </c>
      <c r="U5087">
        <v>0</v>
      </c>
      <c r="V5087">
        <v>0</v>
      </c>
      <c r="W5087">
        <v>0</v>
      </c>
      <c r="X5087">
        <v>45.016419941159342</v>
      </c>
      <c r="Y5087">
        <v>0</v>
      </c>
      <c r="Z5087">
        <v>0</v>
      </c>
      <c r="AA5087">
        <v>0</v>
      </c>
      <c r="AB5087">
        <v>16.727193506827984</v>
      </c>
      <c r="AC5087">
        <v>0</v>
      </c>
      <c r="AD5087">
        <v>0</v>
      </c>
      <c r="AE5087">
        <v>61.743613447987329</v>
      </c>
    </row>
    <row r="5088" spans="1:31" x14ac:dyDescent="0.3">
      <c r="A5088">
        <v>2584992</v>
      </c>
      <c r="B5088">
        <v>1</v>
      </c>
      <c r="C5088" t="s">
        <v>80</v>
      </c>
      <c r="D5088" t="s">
        <v>85</v>
      </c>
      <c r="E5088" t="s">
        <v>184</v>
      </c>
      <c r="F5088" t="s">
        <v>14443</v>
      </c>
      <c r="G5088" t="s">
        <v>134</v>
      </c>
      <c r="H5088" t="s">
        <v>135</v>
      </c>
      <c r="I5088" t="s">
        <v>136</v>
      </c>
      <c r="J5088" t="s">
        <v>137</v>
      </c>
      <c r="K5088" t="s">
        <v>138</v>
      </c>
      <c r="L5088" t="s">
        <v>14444</v>
      </c>
      <c r="M5088" t="s">
        <v>14445</v>
      </c>
      <c r="N5088">
        <v>8.0277776999999995E-2</v>
      </c>
      <c r="O5088">
        <v>8</v>
      </c>
      <c r="P5088">
        <v>14900</v>
      </c>
      <c r="Q5088">
        <v>6</v>
      </c>
      <c r="R5088">
        <v>11</v>
      </c>
      <c r="S5088">
        <v>10</v>
      </c>
      <c r="T5088">
        <v>1061</v>
      </c>
      <c r="U5088">
        <v>0</v>
      </c>
      <c r="V5088">
        <v>1</v>
      </c>
      <c r="W5088">
        <v>0.35051648423263337</v>
      </c>
      <c r="X5088">
        <v>227.75730686659833</v>
      </c>
      <c r="Y5088">
        <v>0.16510916490962668</v>
      </c>
      <c r="Z5088">
        <v>0.13149026901075503</v>
      </c>
      <c r="AA5088">
        <v>18.983118786996059</v>
      </c>
      <c r="AB5088">
        <v>48.576332894829392</v>
      </c>
      <c r="AC5088">
        <v>0</v>
      </c>
      <c r="AD5088">
        <v>0.43784638674955756</v>
      </c>
      <c r="AE5088">
        <v>296.40172085332642</v>
      </c>
    </row>
    <row r="5089" spans="1:31" x14ac:dyDescent="0.3">
      <c r="A5089">
        <v>2585207</v>
      </c>
      <c r="B5089">
        <v>1</v>
      </c>
      <c r="C5089" t="s">
        <v>80</v>
      </c>
      <c r="D5089" t="s">
        <v>94</v>
      </c>
      <c r="E5089" t="s">
        <v>184</v>
      </c>
      <c r="F5089" t="s">
        <v>10713</v>
      </c>
      <c r="G5089" t="s">
        <v>301</v>
      </c>
      <c r="H5089" t="s">
        <v>135</v>
      </c>
      <c r="I5089" t="s">
        <v>136</v>
      </c>
      <c r="J5089" t="s">
        <v>137</v>
      </c>
      <c r="K5089" t="s">
        <v>144</v>
      </c>
      <c r="L5089" t="s">
        <v>14446</v>
      </c>
      <c r="M5089" t="s">
        <v>14447</v>
      </c>
      <c r="N5089">
        <v>2.3536111110000002</v>
      </c>
      <c r="O5089">
        <v>0</v>
      </c>
      <c r="P5089">
        <v>83</v>
      </c>
      <c r="Q5089">
        <v>0</v>
      </c>
      <c r="R5089">
        <v>44</v>
      </c>
      <c r="S5089">
        <v>0</v>
      </c>
      <c r="T5089">
        <v>7</v>
      </c>
      <c r="U5089">
        <v>0</v>
      </c>
      <c r="V5089">
        <v>0</v>
      </c>
      <c r="W5089">
        <v>0</v>
      </c>
      <c r="X5089">
        <v>41.598199156907839</v>
      </c>
      <c r="Y5089">
        <v>0</v>
      </c>
      <c r="Z5089">
        <v>33.926610844822086</v>
      </c>
      <c r="AA5089">
        <v>0</v>
      </c>
      <c r="AB5089">
        <v>11.062395321203754</v>
      </c>
      <c r="AC5089">
        <v>0</v>
      </c>
      <c r="AD5089">
        <v>0</v>
      </c>
      <c r="AE5089">
        <v>86.58720532293367</v>
      </c>
    </row>
    <row r="5090" spans="1:31" x14ac:dyDescent="0.3">
      <c r="A5090">
        <v>2585754</v>
      </c>
      <c r="B5090">
        <v>1</v>
      </c>
      <c r="C5090" t="s">
        <v>81</v>
      </c>
      <c r="D5090" t="s">
        <v>128</v>
      </c>
      <c r="E5090" t="s">
        <v>147</v>
      </c>
      <c r="F5090" t="s">
        <v>14448</v>
      </c>
      <c r="G5090" t="s">
        <v>134</v>
      </c>
      <c r="H5090" t="s">
        <v>135</v>
      </c>
      <c r="I5090" t="s">
        <v>136</v>
      </c>
      <c r="J5090" t="s">
        <v>137</v>
      </c>
      <c r="K5090" t="s">
        <v>138</v>
      </c>
      <c r="L5090" t="s">
        <v>14449</v>
      </c>
      <c r="M5090" t="s">
        <v>14450</v>
      </c>
      <c r="N5090">
        <v>0.98194444400000003</v>
      </c>
      <c r="O5090">
        <v>6</v>
      </c>
      <c r="P5090">
        <v>583</v>
      </c>
      <c r="Q5090">
        <v>5</v>
      </c>
      <c r="R5090">
        <v>8</v>
      </c>
      <c r="S5090">
        <v>20</v>
      </c>
      <c r="T5090">
        <v>56</v>
      </c>
      <c r="U5090">
        <v>7</v>
      </c>
      <c r="V5090">
        <v>0</v>
      </c>
      <c r="W5090">
        <v>1.7318679008690498</v>
      </c>
      <c r="X5090">
        <v>105.25424789740799</v>
      </c>
      <c r="Y5090">
        <v>27.675092492240715</v>
      </c>
      <c r="Z5090">
        <v>3.3096338593218779</v>
      </c>
      <c r="AA5090">
        <v>93.191177830289149</v>
      </c>
      <c r="AB5090">
        <v>49.43393807650552</v>
      </c>
      <c r="AC5090">
        <v>1274.0018986687166</v>
      </c>
      <c r="AD5090">
        <v>0</v>
      </c>
      <c r="AE5090">
        <v>1554.597856725351</v>
      </c>
    </row>
    <row r="5091" spans="1:31" x14ac:dyDescent="0.3">
      <c r="A5091">
        <v>2585399</v>
      </c>
      <c r="B5091">
        <v>1</v>
      </c>
      <c r="C5091" t="s">
        <v>81</v>
      </c>
      <c r="D5091" t="s">
        <v>115</v>
      </c>
      <c r="E5091" t="s">
        <v>147</v>
      </c>
      <c r="F5091" t="s">
        <v>5297</v>
      </c>
      <c r="G5091" t="s">
        <v>134</v>
      </c>
      <c r="H5091" t="s">
        <v>135</v>
      </c>
      <c r="I5091" t="s">
        <v>136</v>
      </c>
      <c r="J5091" t="s">
        <v>137</v>
      </c>
      <c r="K5091" t="s">
        <v>138</v>
      </c>
      <c r="L5091" t="s">
        <v>14451</v>
      </c>
      <c r="M5091" t="s">
        <v>14452</v>
      </c>
      <c r="N5091">
        <v>0.42055555500000003</v>
      </c>
      <c r="O5091">
        <v>5</v>
      </c>
      <c r="P5091">
        <v>1329</v>
      </c>
      <c r="Q5091">
        <v>1</v>
      </c>
      <c r="R5091">
        <v>21</v>
      </c>
      <c r="S5091">
        <v>3</v>
      </c>
      <c r="T5091">
        <v>117</v>
      </c>
      <c r="U5091">
        <v>1</v>
      </c>
      <c r="V5091">
        <v>0</v>
      </c>
      <c r="W5091">
        <v>0.47558383000000004</v>
      </c>
      <c r="X5091">
        <v>55.013047161359829</v>
      </c>
      <c r="Y5091">
        <v>0.77528226087841756</v>
      </c>
      <c r="Z5091">
        <v>1.0138833684881616</v>
      </c>
      <c r="AA5091">
        <v>10.381357515901191</v>
      </c>
      <c r="AB5091">
        <v>14.327077503590706</v>
      </c>
      <c r="AC5091">
        <v>8.1210268756516673</v>
      </c>
      <c r="AD5091">
        <v>0</v>
      </c>
      <c r="AE5091">
        <v>90.107258515869958</v>
      </c>
    </row>
    <row r="5092" spans="1:31" x14ac:dyDescent="0.3">
      <c r="A5092">
        <v>2585562</v>
      </c>
      <c r="B5092">
        <v>1</v>
      </c>
      <c r="C5092" t="s">
        <v>80</v>
      </c>
      <c r="D5092" t="s">
        <v>104</v>
      </c>
      <c r="E5092" t="s">
        <v>184</v>
      </c>
      <c r="F5092" t="s">
        <v>14453</v>
      </c>
      <c r="G5092" t="s">
        <v>1628</v>
      </c>
      <c r="H5092" t="s">
        <v>135</v>
      </c>
      <c r="I5092" t="s">
        <v>136</v>
      </c>
      <c r="J5092" t="s">
        <v>137</v>
      </c>
      <c r="K5092" t="s">
        <v>138</v>
      </c>
      <c r="L5092" t="s">
        <v>14454</v>
      </c>
      <c r="M5092" t="s">
        <v>14455</v>
      </c>
      <c r="N5092">
        <v>6.1472222219999999</v>
      </c>
      <c r="O5092">
        <v>0</v>
      </c>
      <c r="P5092">
        <v>2</v>
      </c>
      <c r="Q5092">
        <v>0</v>
      </c>
      <c r="R5092">
        <v>5</v>
      </c>
      <c r="S5092">
        <v>0</v>
      </c>
      <c r="T5092">
        <v>4</v>
      </c>
      <c r="U5092">
        <v>0</v>
      </c>
      <c r="V5092">
        <v>0</v>
      </c>
      <c r="W5092">
        <v>0</v>
      </c>
      <c r="X5092">
        <v>0.41129681394080841</v>
      </c>
      <c r="Y5092">
        <v>0</v>
      </c>
      <c r="Z5092">
        <v>45.487108453344945</v>
      </c>
      <c r="AA5092">
        <v>0</v>
      </c>
      <c r="AB5092">
        <v>0.98960831167656338</v>
      </c>
      <c r="AC5092">
        <v>0</v>
      </c>
      <c r="AD5092">
        <v>0</v>
      </c>
      <c r="AE5092">
        <v>46.888013578962315</v>
      </c>
    </row>
    <row r="5093" spans="1:31" x14ac:dyDescent="0.3">
      <c r="A5093">
        <v>2585067</v>
      </c>
      <c r="B5093">
        <v>1</v>
      </c>
      <c r="C5093" t="s">
        <v>81</v>
      </c>
      <c r="D5093" t="s">
        <v>127</v>
      </c>
      <c r="E5093" t="s">
        <v>184</v>
      </c>
      <c r="F5093" t="s">
        <v>14456</v>
      </c>
      <c r="G5093" t="s">
        <v>149</v>
      </c>
      <c r="H5093" t="s">
        <v>135</v>
      </c>
      <c r="I5093" t="s">
        <v>136</v>
      </c>
      <c r="J5093" t="s">
        <v>137</v>
      </c>
      <c r="K5093" t="s">
        <v>138</v>
      </c>
      <c r="L5093" t="s">
        <v>14457</v>
      </c>
      <c r="M5093" t="s">
        <v>14458</v>
      </c>
      <c r="N5093">
        <v>4.7613888879999999</v>
      </c>
      <c r="O5093">
        <v>0</v>
      </c>
      <c r="P5093">
        <v>185</v>
      </c>
      <c r="Q5093">
        <v>0</v>
      </c>
      <c r="R5093">
        <v>2</v>
      </c>
      <c r="S5093">
        <v>0</v>
      </c>
      <c r="T5093">
        <v>18</v>
      </c>
      <c r="U5093">
        <v>0</v>
      </c>
      <c r="V5093">
        <v>0</v>
      </c>
      <c r="W5093">
        <v>0</v>
      </c>
      <c r="X5093">
        <v>171.12653342765896</v>
      </c>
      <c r="Y5093">
        <v>0</v>
      </c>
      <c r="Z5093">
        <v>0.75066066360055839</v>
      </c>
      <c r="AA5093">
        <v>0</v>
      </c>
      <c r="AB5093">
        <v>34.760445547802142</v>
      </c>
      <c r="AC5093">
        <v>0</v>
      </c>
      <c r="AD5093">
        <v>0</v>
      </c>
      <c r="AE5093">
        <v>206.63763963906166</v>
      </c>
    </row>
    <row r="5094" spans="1:31" x14ac:dyDescent="0.3">
      <c r="A5094">
        <v>2585253</v>
      </c>
      <c r="B5094">
        <v>1</v>
      </c>
      <c r="C5094" t="s">
        <v>81</v>
      </c>
      <c r="D5094" t="s">
        <v>128</v>
      </c>
      <c r="E5094" t="s">
        <v>141</v>
      </c>
      <c r="F5094" t="s">
        <v>14459</v>
      </c>
      <c r="G5094" t="s">
        <v>134</v>
      </c>
      <c r="H5094" t="s">
        <v>135</v>
      </c>
      <c r="I5094" t="s">
        <v>136</v>
      </c>
      <c r="J5094" t="s">
        <v>137</v>
      </c>
      <c r="K5094" t="s">
        <v>138</v>
      </c>
      <c r="L5094" t="s">
        <v>14460</v>
      </c>
      <c r="M5094" t="s">
        <v>14461</v>
      </c>
      <c r="N5094">
        <v>6.05</v>
      </c>
      <c r="O5094">
        <v>0</v>
      </c>
      <c r="P5094">
        <v>1073</v>
      </c>
      <c r="Q5094">
        <v>0</v>
      </c>
      <c r="R5094">
        <v>0</v>
      </c>
      <c r="S5094">
        <v>1</v>
      </c>
      <c r="T5094">
        <v>40</v>
      </c>
      <c r="U5094">
        <v>1</v>
      </c>
      <c r="V5094">
        <v>0</v>
      </c>
      <c r="W5094">
        <v>0</v>
      </c>
      <c r="X5094">
        <v>1285.0409744765554</v>
      </c>
      <c r="Y5094">
        <v>0</v>
      </c>
      <c r="Z5094">
        <v>0</v>
      </c>
      <c r="AA5094">
        <v>9.5981260941399995</v>
      </c>
      <c r="AB5094">
        <v>319.72347578401804</v>
      </c>
      <c r="AC5094">
        <v>822.79018501267001</v>
      </c>
      <c r="AD5094">
        <v>0</v>
      </c>
      <c r="AE5094">
        <v>2437.1527613673834</v>
      </c>
    </row>
    <row r="5095" spans="1:31" x14ac:dyDescent="0.3">
      <c r="A5095">
        <v>2585940</v>
      </c>
      <c r="B5095">
        <v>1</v>
      </c>
      <c r="C5095" t="s">
        <v>80</v>
      </c>
      <c r="D5095" t="s">
        <v>94</v>
      </c>
      <c r="E5095" t="s">
        <v>184</v>
      </c>
      <c r="F5095" t="s">
        <v>14462</v>
      </c>
      <c r="G5095" t="s">
        <v>149</v>
      </c>
      <c r="H5095" t="s">
        <v>135</v>
      </c>
      <c r="I5095" t="s">
        <v>136</v>
      </c>
      <c r="J5095" t="s">
        <v>137</v>
      </c>
      <c r="K5095" t="s">
        <v>138</v>
      </c>
      <c r="L5095" t="s">
        <v>14463</v>
      </c>
      <c r="M5095" t="s">
        <v>14464</v>
      </c>
      <c r="N5095">
        <v>2.6666666659999998</v>
      </c>
      <c r="O5095">
        <v>0</v>
      </c>
      <c r="P5095">
        <v>194</v>
      </c>
      <c r="Q5095">
        <v>3</v>
      </c>
      <c r="R5095">
        <v>5</v>
      </c>
      <c r="S5095">
        <v>2</v>
      </c>
      <c r="T5095">
        <v>20</v>
      </c>
      <c r="U5095">
        <v>0</v>
      </c>
      <c r="V5095">
        <v>0</v>
      </c>
      <c r="W5095">
        <v>0</v>
      </c>
      <c r="X5095">
        <v>59.87687926876194</v>
      </c>
      <c r="Y5095">
        <v>4.2454201181750006</v>
      </c>
      <c r="Z5095">
        <v>2.0106353918531248</v>
      </c>
      <c r="AA5095">
        <v>13.889447723304425</v>
      </c>
      <c r="AB5095">
        <v>16.101683488399672</v>
      </c>
      <c r="AC5095">
        <v>0</v>
      </c>
      <c r="AD5095">
        <v>0</v>
      </c>
      <c r="AE5095">
        <v>96.124065990494174</v>
      </c>
    </row>
    <row r="5096" spans="1:31" x14ac:dyDescent="0.3">
      <c r="A5096">
        <v>2585021</v>
      </c>
      <c r="B5096">
        <v>1</v>
      </c>
      <c r="C5096" t="s">
        <v>80</v>
      </c>
      <c r="D5096" t="s">
        <v>85</v>
      </c>
      <c r="E5096" t="s">
        <v>166</v>
      </c>
      <c r="F5096" t="s">
        <v>14465</v>
      </c>
      <c r="G5096" t="s">
        <v>198</v>
      </c>
      <c r="H5096" t="s">
        <v>157</v>
      </c>
      <c r="I5096" t="s">
        <v>136</v>
      </c>
      <c r="J5096" t="s">
        <v>137</v>
      </c>
      <c r="K5096" t="s">
        <v>138</v>
      </c>
      <c r="L5096" t="s">
        <v>14466</v>
      </c>
      <c r="M5096" t="s">
        <v>14467</v>
      </c>
      <c r="N5096">
        <v>2.4141666659999999</v>
      </c>
      <c r="O5096">
        <v>0</v>
      </c>
      <c r="P5096">
        <v>8</v>
      </c>
      <c r="Q5096">
        <v>0</v>
      </c>
      <c r="R5096">
        <v>0</v>
      </c>
      <c r="S5096">
        <v>0</v>
      </c>
      <c r="T5096">
        <v>3</v>
      </c>
      <c r="U5096">
        <v>0</v>
      </c>
      <c r="V5096">
        <v>0</v>
      </c>
      <c r="W5096">
        <v>0</v>
      </c>
      <c r="X5096">
        <v>4.143139268393929</v>
      </c>
      <c r="Y5096">
        <v>0</v>
      </c>
      <c r="Z5096">
        <v>0</v>
      </c>
      <c r="AA5096">
        <v>0</v>
      </c>
      <c r="AB5096">
        <v>7.5581267492070019</v>
      </c>
      <c r="AC5096">
        <v>0</v>
      </c>
      <c r="AD5096">
        <v>0</v>
      </c>
      <c r="AE5096">
        <v>11.701266017600931</v>
      </c>
    </row>
    <row r="5097" spans="1:31" x14ac:dyDescent="0.3">
      <c r="A5097">
        <v>2585276</v>
      </c>
      <c r="B5097">
        <v>1</v>
      </c>
      <c r="C5097" t="s">
        <v>80</v>
      </c>
      <c r="D5097" t="s">
        <v>103</v>
      </c>
      <c r="E5097" t="s">
        <v>141</v>
      </c>
      <c r="F5097" t="s">
        <v>14468</v>
      </c>
      <c r="G5097" t="s">
        <v>134</v>
      </c>
      <c r="H5097" t="s">
        <v>135</v>
      </c>
      <c r="I5097" t="s">
        <v>136</v>
      </c>
      <c r="J5097" t="s">
        <v>137</v>
      </c>
      <c r="K5097" t="s">
        <v>138</v>
      </c>
      <c r="L5097" t="s">
        <v>14469</v>
      </c>
      <c r="M5097" t="s">
        <v>14470</v>
      </c>
      <c r="N5097">
        <v>0.778888888</v>
      </c>
      <c r="O5097">
        <v>2</v>
      </c>
      <c r="P5097">
        <v>0</v>
      </c>
      <c r="Q5097">
        <v>2</v>
      </c>
      <c r="R5097">
        <v>10</v>
      </c>
      <c r="S5097">
        <v>7</v>
      </c>
      <c r="T5097">
        <v>4</v>
      </c>
      <c r="U5097">
        <v>5</v>
      </c>
      <c r="V5097">
        <v>1</v>
      </c>
      <c r="W5097">
        <v>5.8106080570435239</v>
      </c>
      <c r="X5097">
        <v>0</v>
      </c>
      <c r="Y5097">
        <v>600.31698660779637</v>
      </c>
      <c r="Z5097">
        <v>38.145847501762027</v>
      </c>
      <c r="AA5097">
        <v>29.874647784725049</v>
      </c>
      <c r="AB5097">
        <v>14.615558249006259</v>
      </c>
      <c r="AC5097">
        <v>1143.3042556742471</v>
      </c>
      <c r="AD5097">
        <v>3.4841957601574034</v>
      </c>
      <c r="AE5097">
        <v>1835.5520996347377</v>
      </c>
    </row>
    <row r="5098" spans="1:31" x14ac:dyDescent="0.3">
      <c r="A5098">
        <v>2584998</v>
      </c>
      <c r="B5098">
        <v>1</v>
      </c>
      <c r="C5098" t="s">
        <v>80</v>
      </c>
      <c r="D5098" t="s">
        <v>85</v>
      </c>
      <c r="E5098" t="s">
        <v>132</v>
      </c>
      <c r="F5098" t="s">
        <v>14471</v>
      </c>
      <c r="G5098" t="s">
        <v>134</v>
      </c>
      <c r="H5098" t="s">
        <v>135</v>
      </c>
      <c r="I5098" t="s">
        <v>136</v>
      </c>
      <c r="J5098" t="s">
        <v>137</v>
      </c>
      <c r="K5098" t="s">
        <v>138</v>
      </c>
      <c r="L5098" t="s">
        <v>14472</v>
      </c>
      <c r="M5098" t="s">
        <v>14473</v>
      </c>
      <c r="N5098">
        <v>1.2780555549999999</v>
      </c>
      <c r="O5098">
        <v>0</v>
      </c>
      <c r="P5098">
        <v>4426</v>
      </c>
      <c r="Q5098">
        <v>0</v>
      </c>
      <c r="R5098">
        <v>0</v>
      </c>
      <c r="S5098">
        <v>2</v>
      </c>
      <c r="T5098">
        <v>189</v>
      </c>
      <c r="U5098">
        <v>0</v>
      </c>
      <c r="V5098">
        <v>0</v>
      </c>
      <c r="W5098">
        <v>0</v>
      </c>
      <c r="X5098">
        <v>1200.1337951563689</v>
      </c>
      <c r="Y5098">
        <v>0</v>
      </c>
      <c r="Z5098">
        <v>0</v>
      </c>
      <c r="AA5098">
        <v>3.8226150790990361</v>
      </c>
      <c r="AB5098">
        <v>316.59657542886242</v>
      </c>
      <c r="AC5098">
        <v>0</v>
      </c>
      <c r="AD5098">
        <v>0</v>
      </c>
      <c r="AE5098">
        <v>1520.5529856643304</v>
      </c>
    </row>
    <row r="5099" spans="1:31" x14ac:dyDescent="0.3">
      <c r="A5099">
        <v>2585963</v>
      </c>
      <c r="B5099">
        <v>1</v>
      </c>
      <c r="C5099" t="s">
        <v>80</v>
      </c>
      <c r="D5099" t="s">
        <v>95</v>
      </c>
      <c r="E5099" t="s">
        <v>184</v>
      </c>
      <c r="F5099" t="s">
        <v>14474</v>
      </c>
      <c r="G5099" t="s">
        <v>149</v>
      </c>
      <c r="H5099" t="s">
        <v>135</v>
      </c>
      <c r="I5099" t="s">
        <v>136</v>
      </c>
      <c r="J5099" t="s">
        <v>137</v>
      </c>
      <c r="K5099" t="s">
        <v>138</v>
      </c>
      <c r="L5099" t="s">
        <v>14475</v>
      </c>
      <c r="M5099" t="s">
        <v>14476</v>
      </c>
      <c r="N5099">
        <v>6.04</v>
      </c>
      <c r="O5099">
        <v>0</v>
      </c>
      <c r="P5099">
        <v>17</v>
      </c>
      <c r="Q5099">
        <v>0</v>
      </c>
      <c r="R5099">
        <v>3</v>
      </c>
      <c r="S5099">
        <v>0</v>
      </c>
      <c r="T5099">
        <v>2</v>
      </c>
      <c r="U5099">
        <v>1</v>
      </c>
      <c r="V5099">
        <v>0</v>
      </c>
      <c r="W5099">
        <v>0</v>
      </c>
      <c r="X5099">
        <v>11.163271032249</v>
      </c>
      <c r="Y5099">
        <v>0</v>
      </c>
      <c r="Z5099">
        <v>4.27089013603086</v>
      </c>
      <c r="AA5099">
        <v>0</v>
      </c>
      <c r="AB5099">
        <v>1.31314099010355</v>
      </c>
      <c r="AC5099">
        <v>821.74304972249638</v>
      </c>
      <c r="AD5099">
        <v>0</v>
      </c>
      <c r="AE5099">
        <v>838.49035188087976</v>
      </c>
    </row>
    <row r="5100" spans="1:31" x14ac:dyDescent="0.3">
      <c r="A5100">
        <v>2585107</v>
      </c>
      <c r="B5100">
        <v>1</v>
      </c>
      <c r="C5100" t="s">
        <v>80</v>
      </c>
      <c r="D5100" t="s">
        <v>100</v>
      </c>
      <c r="E5100" t="s">
        <v>147</v>
      </c>
      <c r="F5100" t="s">
        <v>5958</v>
      </c>
      <c r="G5100" t="s">
        <v>134</v>
      </c>
      <c r="H5100" t="s">
        <v>135</v>
      </c>
      <c r="I5100" t="s">
        <v>136</v>
      </c>
      <c r="J5100" t="s">
        <v>137</v>
      </c>
      <c r="K5100" t="s">
        <v>138</v>
      </c>
      <c r="L5100" t="s">
        <v>14477</v>
      </c>
      <c r="M5100" t="s">
        <v>14478</v>
      </c>
      <c r="N5100">
        <v>1.0280555549999999</v>
      </c>
      <c r="O5100">
        <v>0</v>
      </c>
      <c r="P5100">
        <v>374</v>
      </c>
      <c r="Q5100">
        <v>9</v>
      </c>
      <c r="R5100">
        <v>32</v>
      </c>
      <c r="S5100">
        <v>6</v>
      </c>
      <c r="T5100">
        <v>36</v>
      </c>
      <c r="U5100">
        <v>0</v>
      </c>
      <c r="V5100">
        <v>0</v>
      </c>
      <c r="W5100">
        <v>0</v>
      </c>
      <c r="X5100">
        <v>73.422154597695226</v>
      </c>
      <c r="Y5100">
        <v>8.1629220506184943</v>
      </c>
      <c r="Z5100">
        <v>118.63328507548069</v>
      </c>
      <c r="AA5100">
        <v>12.27304268438078</v>
      </c>
      <c r="AB5100">
        <v>24.399732063003334</v>
      </c>
      <c r="AC5100">
        <v>0</v>
      </c>
      <c r="AD5100">
        <v>0</v>
      </c>
      <c r="AE5100">
        <v>236.89113647117853</v>
      </c>
    </row>
    <row r="5101" spans="1:31" x14ac:dyDescent="0.3">
      <c r="A5101">
        <v>2585854</v>
      </c>
      <c r="B5101">
        <v>1</v>
      </c>
      <c r="C5101" t="s">
        <v>81</v>
      </c>
      <c r="D5101" t="s">
        <v>128</v>
      </c>
      <c r="E5101" t="s">
        <v>141</v>
      </c>
      <c r="F5101" t="s">
        <v>14479</v>
      </c>
      <c r="G5101" t="s">
        <v>134</v>
      </c>
      <c r="H5101" t="s">
        <v>135</v>
      </c>
      <c r="I5101" t="s">
        <v>136</v>
      </c>
      <c r="J5101" t="s">
        <v>137</v>
      </c>
      <c r="K5101" t="s">
        <v>138</v>
      </c>
      <c r="L5101" t="s">
        <v>14480</v>
      </c>
      <c r="M5101" t="s">
        <v>14481</v>
      </c>
      <c r="N5101">
        <v>0.70499999999999996</v>
      </c>
      <c r="O5101">
        <v>2</v>
      </c>
      <c r="P5101">
        <v>101</v>
      </c>
      <c r="Q5101">
        <v>0</v>
      </c>
      <c r="R5101">
        <v>0</v>
      </c>
      <c r="S5101">
        <v>102</v>
      </c>
      <c r="T5101">
        <v>5</v>
      </c>
      <c r="U5101">
        <v>0</v>
      </c>
      <c r="V5101">
        <v>0</v>
      </c>
      <c r="W5101">
        <v>0.33281849807999997</v>
      </c>
      <c r="X5101">
        <v>28.977479836494066</v>
      </c>
      <c r="Y5101">
        <v>0</v>
      </c>
      <c r="Z5101">
        <v>0</v>
      </c>
      <c r="AA5101">
        <v>137.72747739745398</v>
      </c>
      <c r="AB5101">
        <v>9.0511930569769188</v>
      </c>
      <c r="AC5101">
        <v>0</v>
      </c>
      <c r="AD5101">
        <v>0</v>
      </c>
      <c r="AE5101">
        <v>176.08896878900498</v>
      </c>
    </row>
    <row r="5102" spans="1:31" x14ac:dyDescent="0.3">
      <c r="A5102">
        <v>2585748</v>
      </c>
      <c r="B5102">
        <v>1</v>
      </c>
      <c r="C5102" t="s">
        <v>80</v>
      </c>
      <c r="D5102" t="s">
        <v>92</v>
      </c>
      <c r="E5102" t="s">
        <v>141</v>
      </c>
      <c r="F5102" t="s">
        <v>14482</v>
      </c>
      <c r="G5102" t="s">
        <v>134</v>
      </c>
      <c r="H5102" t="s">
        <v>135</v>
      </c>
      <c r="I5102" t="s">
        <v>680</v>
      </c>
      <c r="J5102" t="s">
        <v>137</v>
      </c>
      <c r="K5102" t="s">
        <v>138</v>
      </c>
      <c r="L5102" t="s">
        <v>14483</v>
      </c>
      <c r="M5102" t="s">
        <v>14484</v>
      </c>
      <c r="N5102">
        <v>4.0833332999999999E-2</v>
      </c>
      <c r="O5102">
        <v>12</v>
      </c>
      <c r="P5102">
        <v>3322</v>
      </c>
      <c r="Q5102">
        <v>17</v>
      </c>
      <c r="R5102">
        <v>460</v>
      </c>
      <c r="S5102">
        <v>33</v>
      </c>
      <c r="T5102">
        <v>450</v>
      </c>
      <c r="U5102">
        <v>1</v>
      </c>
      <c r="V5102">
        <v>0</v>
      </c>
      <c r="W5102">
        <v>6.0110513648833193</v>
      </c>
      <c r="X5102">
        <v>39.242549313925878</v>
      </c>
      <c r="Y5102">
        <v>2.9983394461235773</v>
      </c>
      <c r="Z5102">
        <v>13.976770112962008</v>
      </c>
      <c r="AA5102">
        <v>5.6665228352741437</v>
      </c>
      <c r="AB5102">
        <v>21.822777599391085</v>
      </c>
      <c r="AC5102">
        <v>3.9181205230107499</v>
      </c>
      <c r="AD5102">
        <v>0</v>
      </c>
      <c r="AE5102">
        <v>93.636131195570769</v>
      </c>
    </row>
    <row r="5103" spans="1:31" x14ac:dyDescent="0.3">
      <c r="A5103">
        <v>2586149</v>
      </c>
      <c r="B5103">
        <v>1</v>
      </c>
      <c r="C5103" t="s">
        <v>81</v>
      </c>
      <c r="D5103" t="s">
        <v>120</v>
      </c>
      <c r="E5103" t="s">
        <v>147</v>
      </c>
      <c r="F5103" t="s">
        <v>14485</v>
      </c>
      <c r="G5103" t="s">
        <v>134</v>
      </c>
      <c r="H5103" t="s">
        <v>135</v>
      </c>
      <c r="I5103" t="s">
        <v>136</v>
      </c>
      <c r="J5103" t="s">
        <v>137</v>
      </c>
      <c r="K5103" t="s">
        <v>138</v>
      </c>
      <c r="L5103" t="s">
        <v>14486</v>
      </c>
      <c r="M5103" t="s">
        <v>14487</v>
      </c>
      <c r="N5103">
        <v>0.22166666600000001</v>
      </c>
      <c r="O5103">
        <v>1</v>
      </c>
      <c r="P5103">
        <v>584</v>
      </c>
      <c r="Q5103">
        <v>46</v>
      </c>
      <c r="R5103">
        <v>11</v>
      </c>
      <c r="S5103">
        <v>1</v>
      </c>
      <c r="T5103">
        <v>82</v>
      </c>
      <c r="U5103">
        <v>0</v>
      </c>
      <c r="V5103">
        <v>0</v>
      </c>
      <c r="W5103">
        <v>5.3049659040000002E-2</v>
      </c>
      <c r="X5103">
        <v>24.062536377937057</v>
      </c>
      <c r="Y5103">
        <v>18.428603192801909</v>
      </c>
      <c r="Z5103">
        <v>3.8087702176713623</v>
      </c>
      <c r="AA5103">
        <v>2.7933185383306949</v>
      </c>
      <c r="AB5103">
        <v>6.2717262429409661</v>
      </c>
      <c r="AC5103">
        <v>0</v>
      </c>
      <c r="AD5103">
        <v>0</v>
      </c>
      <c r="AE5103">
        <v>55.418004228721983</v>
      </c>
    </row>
    <row r="5104" spans="1:31" x14ac:dyDescent="0.3">
      <c r="A5104">
        <v>2585167</v>
      </c>
      <c r="B5104">
        <v>1</v>
      </c>
      <c r="C5104" t="s">
        <v>81</v>
      </c>
      <c r="D5104" t="s">
        <v>127</v>
      </c>
      <c r="E5104" t="s">
        <v>184</v>
      </c>
      <c r="F5104" t="s">
        <v>653</v>
      </c>
      <c r="G5104" t="s">
        <v>301</v>
      </c>
      <c r="H5104" t="s">
        <v>135</v>
      </c>
      <c r="I5104" t="s">
        <v>136</v>
      </c>
      <c r="J5104" t="s">
        <v>137</v>
      </c>
      <c r="K5104" t="s">
        <v>144</v>
      </c>
      <c r="L5104" t="s">
        <v>14488</v>
      </c>
      <c r="M5104" t="s">
        <v>14489</v>
      </c>
      <c r="N5104">
        <v>5.5047222219999998</v>
      </c>
      <c r="O5104">
        <v>0</v>
      </c>
      <c r="P5104">
        <v>40</v>
      </c>
      <c r="Q5104">
        <v>0</v>
      </c>
      <c r="R5104">
        <v>15</v>
      </c>
      <c r="S5104">
        <v>0</v>
      </c>
      <c r="T5104">
        <v>11</v>
      </c>
      <c r="U5104">
        <v>0</v>
      </c>
      <c r="V5104">
        <v>0</v>
      </c>
      <c r="W5104">
        <v>0</v>
      </c>
      <c r="X5104">
        <v>39.422775807619608</v>
      </c>
      <c r="Y5104">
        <v>0</v>
      </c>
      <c r="Z5104">
        <v>211.03430072036241</v>
      </c>
      <c r="AA5104">
        <v>0</v>
      </c>
      <c r="AB5104">
        <v>17.616238905735646</v>
      </c>
      <c r="AC5104">
        <v>0</v>
      </c>
      <c r="AD5104">
        <v>0</v>
      </c>
      <c r="AE5104">
        <v>268.07331543371765</v>
      </c>
    </row>
    <row r="5105" spans="1:31" x14ac:dyDescent="0.3">
      <c r="A5105">
        <v>2585602</v>
      </c>
      <c r="B5105">
        <v>1</v>
      </c>
      <c r="C5105" t="s">
        <v>81</v>
      </c>
      <c r="D5105" t="s">
        <v>115</v>
      </c>
      <c r="E5105" t="s">
        <v>171</v>
      </c>
      <c r="F5105" t="s">
        <v>14490</v>
      </c>
      <c r="G5105" t="s">
        <v>190</v>
      </c>
      <c r="H5105" t="s">
        <v>157</v>
      </c>
      <c r="I5105" t="s">
        <v>136</v>
      </c>
      <c r="J5105" t="s">
        <v>137</v>
      </c>
      <c r="K5105" t="s">
        <v>138</v>
      </c>
      <c r="L5105" t="s">
        <v>14491</v>
      </c>
      <c r="M5105" t="s">
        <v>14492</v>
      </c>
      <c r="N5105">
        <v>5.5541666660000004</v>
      </c>
      <c r="O5105">
        <v>0</v>
      </c>
      <c r="P5105">
        <v>6</v>
      </c>
      <c r="Q5105">
        <v>0</v>
      </c>
      <c r="R5105">
        <v>4</v>
      </c>
      <c r="S5105">
        <v>0</v>
      </c>
      <c r="T5105">
        <v>1</v>
      </c>
      <c r="U5105">
        <v>0</v>
      </c>
      <c r="V5105">
        <v>0</v>
      </c>
      <c r="W5105">
        <v>0</v>
      </c>
      <c r="X5105">
        <v>1.3801365672851249</v>
      </c>
      <c r="Y5105">
        <v>0</v>
      </c>
      <c r="Z5105">
        <v>9.0764279402500012</v>
      </c>
      <c r="AA5105">
        <v>0</v>
      </c>
      <c r="AB5105">
        <v>4.1568644632636005</v>
      </c>
      <c r="AC5105">
        <v>0</v>
      </c>
      <c r="AD5105">
        <v>0</v>
      </c>
      <c r="AE5105">
        <v>14.613428970798727</v>
      </c>
    </row>
    <row r="5106" spans="1:31" x14ac:dyDescent="0.3">
      <c r="A5106">
        <v>2584961</v>
      </c>
      <c r="B5106">
        <v>1</v>
      </c>
      <c r="C5106" t="s">
        <v>80</v>
      </c>
      <c r="D5106" t="s">
        <v>105</v>
      </c>
      <c r="E5106" t="s">
        <v>184</v>
      </c>
      <c r="F5106" t="s">
        <v>14493</v>
      </c>
      <c r="G5106" t="s">
        <v>134</v>
      </c>
      <c r="H5106" t="s">
        <v>135</v>
      </c>
      <c r="I5106" t="s">
        <v>136</v>
      </c>
      <c r="J5106" t="s">
        <v>137</v>
      </c>
      <c r="K5106" t="s">
        <v>138</v>
      </c>
      <c r="L5106" t="s">
        <v>14494</v>
      </c>
      <c r="M5106" t="s">
        <v>14495</v>
      </c>
      <c r="N5106">
        <v>7.7777777000000006E-2</v>
      </c>
      <c r="O5106">
        <v>0</v>
      </c>
      <c r="P5106">
        <v>1384</v>
      </c>
      <c r="Q5106">
        <v>0</v>
      </c>
      <c r="R5106">
        <v>0</v>
      </c>
      <c r="S5106">
        <v>1</v>
      </c>
      <c r="T5106">
        <v>365</v>
      </c>
      <c r="U5106">
        <v>0</v>
      </c>
      <c r="V5106">
        <v>0</v>
      </c>
      <c r="W5106">
        <v>0</v>
      </c>
      <c r="X5106">
        <v>19.652348400436026</v>
      </c>
      <c r="Y5106">
        <v>0</v>
      </c>
      <c r="Z5106">
        <v>0</v>
      </c>
      <c r="AA5106">
        <v>4.7682247501746664</v>
      </c>
      <c r="AB5106">
        <v>11.53253867410089</v>
      </c>
      <c r="AC5106">
        <v>0</v>
      </c>
      <c r="AD5106">
        <v>0</v>
      </c>
      <c r="AE5106">
        <v>35.953111824711584</v>
      </c>
    </row>
    <row r="5107" spans="1:31" x14ac:dyDescent="0.3">
      <c r="A5107">
        <v>2585061</v>
      </c>
      <c r="B5107">
        <v>1</v>
      </c>
      <c r="C5107" t="s">
        <v>81</v>
      </c>
      <c r="D5107" t="s">
        <v>127</v>
      </c>
      <c r="E5107" t="s">
        <v>132</v>
      </c>
      <c r="F5107" t="s">
        <v>3389</v>
      </c>
      <c r="G5107" t="s">
        <v>134</v>
      </c>
      <c r="H5107" t="s">
        <v>135</v>
      </c>
      <c r="I5107" t="s">
        <v>136</v>
      </c>
      <c r="J5107" t="s">
        <v>137</v>
      </c>
      <c r="K5107" t="s">
        <v>138</v>
      </c>
      <c r="L5107" t="s">
        <v>14496</v>
      </c>
      <c r="M5107" t="s">
        <v>14497</v>
      </c>
      <c r="N5107">
        <v>9.193888888</v>
      </c>
      <c r="O5107">
        <v>12</v>
      </c>
      <c r="P5107">
        <v>163</v>
      </c>
      <c r="Q5107">
        <v>206</v>
      </c>
      <c r="R5107">
        <v>210</v>
      </c>
      <c r="S5107">
        <v>13</v>
      </c>
      <c r="T5107">
        <v>29</v>
      </c>
      <c r="U5107">
        <v>0</v>
      </c>
      <c r="V5107">
        <v>0</v>
      </c>
      <c r="W5107">
        <v>49.410287839707031</v>
      </c>
      <c r="X5107">
        <v>302.59870992126378</v>
      </c>
      <c r="Y5107">
        <v>4503.1702358502962</v>
      </c>
      <c r="Z5107">
        <v>3365.3774093302759</v>
      </c>
      <c r="AA5107">
        <v>94.577558145771576</v>
      </c>
      <c r="AB5107">
        <v>98.100291212770756</v>
      </c>
      <c r="AC5107">
        <v>0</v>
      </c>
      <c r="AD5107">
        <v>0</v>
      </c>
      <c r="AE5107">
        <v>8413.2344923000855</v>
      </c>
    </row>
    <row r="5108" spans="1:31" x14ac:dyDescent="0.3">
      <c r="A5108">
        <v>2584915</v>
      </c>
      <c r="B5108">
        <v>1</v>
      </c>
      <c r="C5108" t="s">
        <v>80</v>
      </c>
      <c r="D5108" t="s">
        <v>92</v>
      </c>
      <c r="E5108" t="s">
        <v>141</v>
      </c>
      <c r="F5108" t="s">
        <v>6805</v>
      </c>
      <c r="G5108" t="s">
        <v>202</v>
      </c>
      <c r="H5108" t="s">
        <v>135</v>
      </c>
      <c r="I5108" t="s">
        <v>136</v>
      </c>
      <c r="J5108" t="s">
        <v>137</v>
      </c>
      <c r="K5108" t="s">
        <v>138</v>
      </c>
      <c r="L5108" t="s">
        <v>14498</v>
      </c>
      <c r="M5108" t="s">
        <v>14499</v>
      </c>
      <c r="N5108">
        <v>0.316111111</v>
      </c>
      <c r="O5108">
        <v>1</v>
      </c>
      <c r="P5108">
        <v>3689</v>
      </c>
      <c r="Q5108">
        <v>0</v>
      </c>
      <c r="R5108">
        <v>7</v>
      </c>
      <c r="S5108">
        <v>7</v>
      </c>
      <c r="T5108">
        <v>226</v>
      </c>
      <c r="U5108">
        <v>0</v>
      </c>
      <c r="V5108">
        <v>0</v>
      </c>
      <c r="W5108">
        <v>2.3072171147821257</v>
      </c>
      <c r="X5108">
        <v>160.5328616488701</v>
      </c>
      <c r="Y5108">
        <v>0</v>
      </c>
      <c r="Z5108">
        <v>0.17114637611111333</v>
      </c>
      <c r="AA5108">
        <v>54.539273212727757</v>
      </c>
      <c r="AB5108">
        <v>41.25395375849898</v>
      </c>
      <c r="AC5108">
        <v>0</v>
      </c>
      <c r="AD5108">
        <v>0</v>
      </c>
      <c r="AE5108">
        <v>258.8044521109901</v>
      </c>
    </row>
    <row r="5109" spans="1:31" x14ac:dyDescent="0.3">
      <c r="A5109">
        <v>2584981</v>
      </c>
      <c r="B5109">
        <v>1</v>
      </c>
      <c r="C5109" t="s">
        <v>80</v>
      </c>
      <c r="D5109" t="s">
        <v>103</v>
      </c>
      <c r="E5109" t="s">
        <v>141</v>
      </c>
      <c r="F5109" t="s">
        <v>1798</v>
      </c>
      <c r="G5109" t="s">
        <v>134</v>
      </c>
      <c r="H5109" t="s">
        <v>135</v>
      </c>
      <c r="I5109" t="s">
        <v>136</v>
      </c>
      <c r="J5109" t="s">
        <v>137</v>
      </c>
      <c r="K5109" t="s">
        <v>138</v>
      </c>
      <c r="L5109" t="s">
        <v>14500</v>
      </c>
      <c r="M5109" t="s">
        <v>14501</v>
      </c>
      <c r="N5109">
        <v>0.54888888800000002</v>
      </c>
      <c r="O5109">
        <v>2</v>
      </c>
      <c r="P5109">
        <v>382</v>
      </c>
      <c r="Q5109">
        <v>59</v>
      </c>
      <c r="R5109">
        <v>74</v>
      </c>
      <c r="S5109">
        <v>15</v>
      </c>
      <c r="T5109">
        <v>48</v>
      </c>
      <c r="U5109">
        <v>0</v>
      </c>
      <c r="V5109">
        <v>0</v>
      </c>
      <c r="W5109">
        <v>0.20699324015950665</v>
      </c>
      <c r="X5109">
        <v>36.216020110297933</v>
      </c>
      <c r="Y5109">
        <v>104.94849281477644</v>
      </c>
      <c r="Z5109">
        <v>116.4409523131412</v>
      </c>
      <c r="AA5109">
        <v>44.330837148962814</v>
      </c>
      <c r="AB5109">
        <v>26.673721062557686</v>
      </c>
      <c r="AC5109">
        <v>0</v>
      </c>
      <c r="AD5109">
        <v>0</v>
      </c>
      <c r="AE5109">
        <v>328.81701668989558</v>
      </c>
    </row>
    <row r="5110" spans="1:31" x14ac:dyDescent="0.3">
      <c r="A5110">
        <v>2585977</v>
      </c>
      <c r="B5110">
        <v>1</v>
      </c>
      <c r="C5110" t="s">
        <v>80</v>
      </c>
      <c r="D5110" t="s">
        <v>102</v>
      </c>
      <c r="E5110" t="s">
        <v>147</v>
      </c>
      <c r="F5110" t="s">
        <v>3594</v>
      </c>
      <c r="G5110" t="s">
        <v>134</v>
      </c>
      <c r="H5110" t="s">
        <v>135</v>
      </c>
      <c r="I5110" t="s">
        <v>136</v>
      </c>
      <c r="J5110" t="s">
        <v>137</v>
      </c>
      <c r="K5110" t="s">
        <v>138</v>
      </c>
      <c r="L5110" t="s">
        <v>14502</v>
      </c>
      <c r="M5110" t="s">
        <v>14503</v>
      </c>
      <c r="N5110">
        <v>0.46666666600000001</v>
      </c>
      <c r="O5110">
        <v>0</v>
      </c>
      <c r="P5110">
        <v>38</v>
      </c>
      <c r="Q5110">
        <v>36</v>
      </c>
      <c r="R5110">
        <v>450</v>
      </c>
      <c r="S5110">
        <v>3</v>
      </c>
      <c r="T5110">
        <v>97</v>
      </c>
      <c r="U5110">
        <v>1</v>
      </c>
      <c r="V5110">
        <v>0</v>
      </c>
      <c r="W5110">
        <v>0</v>
      </c>
      <c r="X5110">
        <v>9.1568113709436005</v>
      </c>
      <c r="Y5110">
        <v>35.700398089238405</v>
      </c>
      <c r="Z5110">
        <v>258.08114148980508</v>
      </c>
      <c r="AA5110">
        <v>1.6450544144832</v>
      </c>
      <c r="AB5110">
        <v>59.602355823164054</v>
      </c>
      <c r="AC5110">
        <v>1.4973514701600001</v>
      </c>
      <c r="AD5110">
        <v>0</v>
      </c>
      <c r="AE5110">
        <v>365.68311265779431</v>
      </c>
    </row>
    <row r="5111" spans="1:31" x14ac:dyDescent="0.3">
      <c r="A5111">
        <v>2585648</v>
      </c>
      <c r="B5111">
        <v>1</v>
      </c>
      <c r="C5111" t="s">
        <v>81</v>
      </c>
      <c r="D5111" t="s">
        <v>112</v>
      </c>
      <c r="E5111" t="s">
        <v>141</v>
      </c>
      <c r="F5111" t="s">
        <v>14153</v>
      </c>
      <c r="G5111" t="s">
        <v>134</v>
      </c>
      <c r="H5111" t="s">
        <v>135</v>
      </c>
      <c r="I5111" t="s">
        <v>136</v>
      </c>
      <c r="J5111" t="s">
        <v>137</v>
      </c>
      <c r="K5111" t="s">
        <v>138</v>
      </c>
      <c r="L5111" t="s">
        <v>14504</v>
      </c>
      <c r="M5111" t="s">
        <v>14505</v>
      </c>
      <c r="N5111">
        <v>3.9874999999999998</v>
      </c>
      <c r="O5111">
        <v>0</v>
      </c>
      <c r="P5111">
        <v>1</v>
      </c>
      <c r="Q5111">
        <v>33</v>
      </c>
      <c r="R5111">
        <v>23</v>
      </c>
      <c r="S5111">
        <v>1</v>
      </c>
      <c r="T5111">
        <v>0</v>
      </c>
      <c r="U5111">
        <v>1</v>
      </c>
      <c r="V5111">
        <v>0</v>
      </c>
      <c r="W5111">
        <v>0</v>
      </c>
      <c r="X5111">
        <v>9.5327781921300101</v>
      </c>
      <c r="Y5111">
        <v>1101.1708332982998</v>
      </c>
      <c r="Z5111">
        <v>1452.4399845697544</v>
      </c>
      <c r="AA5111">
        <v>6.018361499478333</v>
      </c>
      <c r="AB5111">
        <v>0</v>
      </c>
      <c r="AC5111">
        <v>369.76219603718499</v>
      </c>
      <c r="AD5111">
        <v>0</v>
      </c>
      <c r="AE5111">
        <v>2938.9241535968476</v>
      </c>
    </row>
    <row r="5112" spans="1:31" x14ac:dyDescent="0.3">
      <c r="A5112">
        <v>2585791</v>
      </c>
      <c r="B5112">
        <v>1</v>
      </c>
      <c r="C5112" t="s">
        <v>80</v>
      </c>
      <c r="D5112" t="s">
        <v>105</v>
      </c>
      <c r="E5112" t="s">
        <v>141</v>
      </c>
      <c r="F5112" t="s">
        <v>14506</v>
      </c>
      <c r="G5112" t="s">
        <v>134</v>
      </c>
      <c r="H5112" t="s">
        <v>135</v>
      </c>
      <c r="I5112" t="s">
        <v>136</v>
      </c>
      <c r="J5112" t="s">
        <v>137</v>
      </c>
      <c r="K5112" t="s">
        <v>138</v>
      </c>
      <c r="L5112" t="s">
        <v>14507</v>
      </c>
      <c r="M5112" t="s">
        <v>14508</v>
      </c>
      <c r="N5112">
        <v>0.378611111</v>
      </c>
      <c r="O5112">
        <v>0</v>
      </c>
      <c r="P5112">
        <v>159</v>
      </c>
      <c r="Q5112">
        <v>0</v>
      </c>
      <c r="R5112">
        <v>12</v>
      </c>
      <c r="S5112">
        <v>8</v>
      </c>
      <c r="T5112">
        <v>29</v>
      </c>
      <c r="U5112">
        <v>6</v>
      </c>
      <c r="V5112">
        <v>1</v>
      </c>
      <c r="W5112">
        <v>0</v>
      </c>
      <c r="X5112">
        <v>13.803332663341102</v>
      </c>
      <c r="Y5112">
        <v>0</v>
      </c>
      <c r="Z5112">
        <v>1.7646347547750378</v>
      </c>
      <c r="AA5112">
        <v>11.934928446785495</v>
      </c>
      <c r="AB5112">
        <v>17.647364026922716</v>
      </c>
      <c r="AC5112">
        <v>129.47968512210593</v>
      </c>
      <c r="AD5112">
        <v>0.56860219597181005</v>
      </c>
      <c r="AE5112">
        <v>175.1985472099021</v>
      </c>
    </row>
    <row r="5113" spans="1:31" x14ac:dyDescent="0.3">
      <c r="A5113">
        <v>2585983</v>
      </c>
      <c r="B5113">
        <v>1</v>
      </c>
      <c r="C5113" t="s">
        <v>80</v>
      </c>
      <c r="D5113" t="s">
        <v>93</v>
      </c>
      <c r="E5113" t="s">
        <v>155</v>
      </c>
      <c r="F5113" t="s">
        <v>14509</v>
      </c>
      <c r="G5113" t="s">
        <v>206</v>
      </c>
      <c r="H5113" t="s">
        <v>157</v>
      </c>
      <c r="I5113" t="s">
        <v>136</v>
      </c>
      <c r="J5113" t="s">
        <v>137</v>
      </c>
      <c r="K5113" t="s">
        <v>138</v>
      </c>
      <c r="L5113" t="s">
        <v>14510</v>
      </c>
      <c r="M5113" t="s">
        <v>14511</v>
      </c>
      <c r="N5113">
        <v>1.3786111109999999</v>
      </c>
      <c r="O5113">
        <v>0</v>
      </c>
      <c r="P5113">
        <v>3</v>
      </c>
      <c r="Q5113">
        <v>0</v>
      </c>
      <c r="R5113">
        <v>13</v>
      </c>
      <c r="S5113">
        <v>0</v>
      </c>
      <c r="T5113">
        <v>6</v>
      </c>
      <c r="U5113">
        <v>0</v>
      </c>
      <c r="V5113">
        <v>0</v>
      </c>
      <c r="W5113">
        <v>0</v>
      </c>
      <c r="X5113">
        <v>0.45919415323374757</v>
      </c>
      <c r="Y5113">
        <v>0</v>
      </c>
      <c r="Z5113">
        <v>17.885230323827152</v>
      </c>
      <c r="AA5113">
        <v>0</v>
      </c>
      <c r="AB5113">
        <v>9.7275948248891506</v>
      </c>
      <c r="AC5113">
        <v>0</v>
      </c>
      <c r="AD5113">
        <v>0</v>
      </c>
      <c r="AE5113">
        <v>28.07201930195005</v>
      </c>
    </row>
    <row r="5114" spans="1:31" x14ac:dyDescent="0.3">
      <c r="A5114">
        <v>2585124</v>
      </c>
      <c r="B5114">
        <v>1</v>
      </c>
      <c r="C5114" t="s">
        <v>81</v>
      </c>
      <c r="D5114" t="s">
        <v>120</v>
      </c>
      <c r="E5114" t="s">
        <v>141</v>
      </c>
      <c r="F5114" t="s">
        <v>14512</v>
      </c>
      <c r="G5114" t="s">
        <v>134</v>
      </c>
      <c r="H5114" t="s">
        <v>135</v>
      </c>
      <c r="I5114" t="s">
        <v>136</v>
      </c>
      <c r="J5114" t="s">
        <v>137</v>
      </c>
      <c r="K5114" t="s">
        <v>138</v>
      </c>
      <c r="L5114" t="s">
        <v>14513</v>
      </c>
      <c r="M5114" t="s">
        <v>14514</v>
      </c>
      <c r="N5114">
        <v>1.1599999999999999</v>
      </c>
      <c r="O5114">
        <v>7</v>
      </c>
      <c r="P5114">
        <v>1078</v>
      </c>
      <c r="Q5114">
        <v>114</v>
      </c>
      <c r="R5114">
        <v>54</v>
      </c>
      <c r="S5114">
        <v>23</v>
      </c>
      <c r="T5114">
        <v>57</v>
      </c>
      <c r="U5114">
        <v>2</v>
      </c>
      <c r="V5114">
        <v>0</v>
      </c>
      <c r="W5114">
        <v>1.5840623937424596</v>
      </c>
      <c r="X5114">
        <v>170.38689312260519</v>
      </c>
      <c r="Y5114">
        <v>221.69885615707824</v>
      </c>
      <c r="Z5114">
        <v>74.355814798593372</v>
      </c>
      <c r="AA5114">
        <v>80.274523096002923</v>
      </c>
      <c r="AB5114">
        <v>30.323275731912982</v>
      </c>
      <c r="AC5114">
        <v>84.333410117137689</v>
      </c>
      <c r="AD5114">
        <v>0</v>
      </c>
      <c r="AE5114">
        <v>662.95683541707285</v>
      </c>
    </row>
    <row r="5115" spans="1:31" x14ac:dyDescent="0.3">
      <c r="A5115">
        <v>2585665</v>
      </c>
      <c r="B5115">
        <v>1</v>
      </c>
      <c r="C5115" t="s">
        <v>80</v>
      </c>
      <c r="D5115" t="s">
        <v>97</v>
      </c>
      <c r="E5115" t="s">
        <v>171</v>
      </c>
      <c r="F5115" t="s">
        <v>14515</v>
      </c>
      <c r="G5115" t="s">
        <v>190</v>
      </c>
      <c r="H5115" t="s">
        <v>157</v>
      </c>
      <c r="I5115" t="s">
        <v>136</v>
      </c>
      <c r="J5115" t="s">
        <v>137</v>
      </c>
      <c r="K5115" t="s">
        <v>138</v>
      </c>
      <c r="L5115" t="s">
        <v>14516</v>
      </c>
      <c r="M5115" t="s">
        <v>14517</v>
      </c>
      <c r="N5115">
        <v>5.1722222220000003</v>
      </c>
      <c r="O5115">
        <v>0</v>
      </c>
      <c r="P5115">
        <v>9</v>
      </c>
      <c r="Q5115">
        <v>0</v>
      </c>
      <c r="R5115">
        <v>11</v>
      </c>
      <c r="S5115">
        <v>0</v>
      </c>
      <c r="T5115">
        <v>3</v>
      </c>
      <c r="U5115">
        <v>0</v>
      </c>
      <c r="V5115">
        <v>0</v>
      </c>
      <c r="W5115">
        <v>0</v>
      </c>
      <c r="X5115">
        <v>19.033120806338164</v>
      </c>
      <c r="Y5115">
        <v>0</v>
      </c>
      <c r="Z5115">
        <v>50.81211353407695</v>
      </c>
      <c r="AA5115">
        <v>0</v>
      </c>
      <c r="AB5115">
        <v>14.387118491950385</v>
      </c>
      <c r="AC5115">
        <v>0</v>
      </c>
      <c r="AD5115">
        <v>0</v>
      </c>
      <c r="AE5115">
        <v>84.232352832365507</v>
      </c>
    </row>
    <row r="5116" spans="1:31" x14ac:dyDescent="0.3">
      <c r="A5116">
        <v>2585001</v>
      </c>
      <c r="B5116">
        <v>1</v>
      </c>
      <c r="C5116" t="s">
        <v>80</v>
      </c>
      <c r="D5116" t="s">
        <v>83</v>
      </c>
      <c r="E5116" t="s">
        <v>184</v>
      </c>
      <c r="F5116" t="s">
        <v>14518</v>
      </c>
      <c r="G5116" t="s">
        <v>134</v>
      </c>
      <c r="H5116" t="s">
        <v>135</v>
      </c>
      <c r="I5116" t="s">
        <v>136</v>
      </c>
      <c r="J5116" t="s">
        <v>137</v>
      </c>
      <c r="K5116" t="s">
        <v>138</v>
      </c>
      <c r="L5116" t="s">
        <v>14519</v>
      </c>
      <c r="M5116" t="s">
        <v>14520</v>
      </c>
      <c r="N5116">
        <v>9.3333333000000004E-2</v>
      </c>
      <c r="O5116">
        <v>0</v>
      </c>
      <c r="P5116">
        <v>356</v>
      </c>
      <c r="Q5116">
        <v>0</v>
      </c>
      <c r="R5116">
        <v>0</v>
      </c>
      <c r="S5116">
        <v>13</v>
      </c>
      <c r="T5116">
        <v>58</v>
      </c>
      <c r="U5116">
        <v>9</v>
      </c>
      <c r="V5116">
        <v>6</v>
      </c>
      <c r="W5116">
        <v>0</v>
      </c>
      <c r="X5116">
        <v>9.5736924432354886</v>
      </c>
      <c r="Y5116">
        <v>0</v>
      </c>
      <c r="Z5116">
        <v>0</v>
      </c>
      <c r="AA5116">
        <v>14.262139716654485</v>
      </c>
      <c r="AB5116">
        <v>10.514152863782407</v>
      </c>
      <c r="AC5116">
        <v>117.581808023687</v>
      </c>
      <c r="AD5116">
        <v>3.9112219586372796</v>
      </c>
      <c r="AE5116">
        <v>155.84301500599665</v>
      </c>
    </row>
    <row r="5117" spans="1:31" x14ac:dyDescent="0.3">
      <c r="A5117">
        <v>2585771</v>
      </c>
      <c r="B5117">
        <v>1</v>
      </c>
      <c r="C5117" t="s">
        <v>80</v>
      </c>
      <c r="D5117" t="s">
        <v>83</v>
      </c>
      <c r="E5117" t="s">
        <v>184</v>
      </c>
      <c r="F5117" t="s">
        <v>14518</v>
      </c>
      <c r="G5117" t="s">
        <v>134</v>
      </c>
      <c r="H5117" t="s">
        <v>135</v>
      </c>
      <c r="I5117" t="s">
        <v>136</v>
      </c>
      <c r="J5117" t="s">
        <v>137</v>
      </c>
      <c r="K5117" t="s">
        <v>138</v>
      </c>
      <c r="L5117" t="s">
        <v>14521</v>
      </c>
      <c r="M5117" t="s">
        <v>14522</v>
      </c>
      <c r="N5117">
        <v>0.33972222200000002</v>
      </c>
      <c r="O5117">
        <v>0</v>
      </c>
      <c r="P5117">
        <v>356</v>
      </c>
      <c r="Q5117">
        <v>0</v>
      </c>
      <c r="R5117">
        <v>0</v>
      </c>
      <c r="S5117">
        <v>13</v>
      </c>
      <c r="T5117">
        <v>58</v>
      </c>
      <c r="U5117">
        <v>9</v>
      </c>
      <c r="V5117">
        <v>6</v>
      </c>
      <c r="W5117">
        <v>0</v>
      </c>
      <c r="X5117">
        <v>45.563657074512939</v>
      </c>
      <c r="Y5117">
        <v>0</v>
      </c>
      <c r="Z5117">
        <v>0</v>
      </c>
      <c r="AA5117">
        <v>75.887739650545129</v>
      </c>
      <c r="AB5117">
        <v>69.2959779344407</v>
      </c>
      <c r="AC5117">
        <v>684.58842901616049</v>
      </c>
      <c r="AD5117">
        <v>16.519641442836324</v>
      </c>
      <c r="AE5117">
        <v>891.8554451184956</v>
      </c>
    </row>
    <row r="5118" spans="1:31" x14ac:dyDescent="0.3">
      <c r="A5118">
        <v>2585914</v>
      </c>
      <c r="B5118">
        <v>1</v>
      </c>
      <c r="C5118" t="s">
        <v>81</v>
      </c>
      <c r="D5118" t="s">
        <v>118</v>
      </c>
      <c r="E5118" t="s">
        <v>147</v>
      </c>
      <c r="F5118" t="s">
        <v>14523</v>
      </c>
      <c r="G5118" t="s">
        <v>134</v>
      </c>
      <c r="H5118" t="s">
        <v>135</v>
      </c>
      <c r="I5118" t="s">
        <v>136</v>
      </c>
      <c r="J5118" t="s">
        <v>137</v>
      </c>
      <c r="K5118" t="s">
        <v>138</v>
      </c>
      <c r="L5118" t="s">
        <v>14524</v>
      </c>
      <c r="M5118" t="s">
        <v>14525</v>
      </c>
      <c r="N5118">
        <v>4.4088888879999999</v>
      </c>
      <c r="O5118">
        <v>2</v>
      </c>
      <c r="P5118">
        <v>124</v>
      </c>
      <c r="Q5118">
        <v>26</v>
      </c>
      <c r="R5118">
        <v>4</v>
      </c>
      <c r="S5118">
        <v>7</v>
      </c>
      <c r="T5118">
        <v>4</v>
      </c>
      <c r="U5118">
        <v>0</v>
      </c>
      <c r="V5118">
        <v>0</v>
      </c>
      <c r="W5118">
        <v>2.2092634627200001</v>
      </c>
      <c r="X5118">
        <v>54.28966760845725</v>
      </c>
      <c r="Y5118">
        <v>167.66414539232477</v>
      </c>
      <c r="Z5118">
        <v>6.0404210291984004</v>
      </c>
      <c r="AA5118">
        <v>51.818733077821015</v>
      </c>
      <c r="AB5118">
        <v>2.9158219463893249</v>
      </c>
      <c r="AC5118">
        <v>0</v>
      </c>
      <c r="AD5118">
        <v>0</v>
      </c>
      <c r="AE5118">
        <v>284.93805251691077</v>
      </c>
    </row>
    <row r="5119" spans="1:31" x14ac:dyDescent="0.3">
      <c r="A5119">
        <v>2585130</v>
      </c>
      <c r="B5119">
        <v>1</v>
      </c>
      <c r="C5119" t="s">
        <v>81</v>
      </c>
      <c r="D5119" t="s">
        <v>116</v>
      </c>
      <c r="E5119" t="s">
        <v>184</v>
      </c>
      <c r="F5119" t="s">
        <v>14226</v>
      </c>
      <c r="G5119" t="s">
        <v>301</v>
      </c>
      <c r="H5119" t="s">
        <v>135</v>
      </c>
      <c r="I5119" t="s">
        <v>136</v>
      </c>
      <c r="J5119" t="s">
        <v>137</v>
      </c>
      <c r="K5119" t="s">
        <v>144</v>
      </c>
      <c r="L5119" t="s">
        <v>14526</v>
      </c>
      <c r="M5119" t="s">
        <v>14527</v>
      </c>
      <c r="N5119">
        <v>6.1794444439999996</v>
      </c>
      <c r="O5119">
        <v>0</v>
      </c>
      <c r="P5119">
        <v>245</v>
      </c>
      <c r="Q5119">
        <v>0</v>
      </c>
      <c r="R5119">
        <v>8</v>
      </c>
      <c r="S5119">
        <v>1</v>
      </c>
      <c r="T5119">
        <v>14</v>
      </c>
      <c r="U5119">
        <v>0</v>
      </c>
      <c r="V5119">
        <v>0</v>
      </c>
      <c r="W5119">
        <v>0</v>
      </c>
      <c r="X5119">
        <v>162.33369093334284</v>
      </c>
      <c r="Y5119">
        <v>0</v>
      </c>
      <c r="Z5119">
        <v>11.617697465025177</v>
      </c>
      <c r="AA5119">
        <v>3.4233566684417034</v>
      </c>
      <c r="AB5119">
        <v>15.828646961786305</v>
      </c>
      <c r="AC5119">
        <v>0</v>
      </c>
      <c r="AD5119">
        <v>0</v>
      </c>
      <c r="AE5119">
        <v>193.203392028596</v>
      </c>
    </row>
    <row r="5120" spans="1:31" x14ac:dyDescent="0.3">
      <c r="A5120">
        <v>2584938</v>
      </c>
      <c r="B5120">
        <v>1</v>
      </c>
      <c r="C5120" t="s">
        <v>80</v>
      </c>
      <c r="D5120" t="s">
        <v>105</v>
      </c>
      <c r="E5120" t="s">
        <v>132</v>
      </c>
      <c r="F5120" t="s">
        <v>11690</v>
      </c>
      <c r="G5120" t="s">
        <v>318</v>
      </c>
      <c r="H5120" t="s">
        <v>276</v>
      </c>
      <c r="I5120" t="s">
        <v>136</v>
      </c>
      <c r="J5120" t="s">
        <v>137</v>
      </c>
      <c r="K5120" t="s">
        <v>144</v>
      </c>
      <c r="L5120" t="s">
        <v>14528</v>
      </c>
      <c r="M5120" t="s">
        <v>14529</v>
      </c>
      <c r="N5120">
        <v>0.21111111099999999</v>
      </c>
      <c r="O5120">
        <v>45</v>
      </c>
      <c r="P5120">
        <v>70416</v>
      </c>
      <c r="Q5120">
        <v>51</v>
      </c>
      <c r="R5120">
        <v>1160</v>
      </c>
      <c r="S5120">
        <v>244</v>
      </c>
      <c r="T5120">
        <v>6271</v>
      </c>
      <c r="U5120">
        <v>77</v>
      </c>
      <c r="V5120">
        <v>61</v>
      </c>
      <c r="W5120">
        <v>6.5506390614768328</v>
      </c>
      <c r="X5120">
        <v>2953.8906434387241</v>
      </c>
      <c r="Y5120">
        <v>49.973044370326797</v>
      </c>
      <c r="Z5120">
        <v>63.182649187689542</v>
      </c>
      <c r="AA5120">
        <v>962.44406930867149</v>
      </c>
      <c r="AB5120">
        <v>1000.1231499518112</v>
      </c>
      <c r="AC5120">
        <v>936.01079457505659</v>
      </c>
      <c r="AD5120">
        <v>203.58556338983411</v>
      </c>
      <c r="AE5120">
        <v>6175.7605532835923</v>
      </c>
    </row>
    <row r="5121" spans="1:31" x14ac:dyDescent="0.3">
      <c r="A5121">
        <v>2585187</v>
      </c>
      <c r="B5121">
        <v>1</v>
      </c>
      <c r="C5121" t="s">
        <v>81</v>
      </c>
      <c r="D5121" t="s">
        <v>118</v>
      </c>
      <c r="E5121" t="s">
        <v>132</v>
      </c>
      <c r="F5121" t="s">
        <v>14530</v>
      </c>
      <c r="G5121" t="s">
        <v>134</v>
      </c>
      <c r="H5121" t="s">
        <v>135</v>
      </c>
      <c r="I5121" t="s">
        <v>136</v>
      </c>
      <c r="J5121" t="s">
        <v>137</v>
      </c>
      <c r="K5121" t="s">
        <v>138</v>
      </c>
      <c r="L5121" t="s">
        <v>14531</v>
      </c>
      <c r="M5121" t="s">
        <v>14532</v>
      </c>
      <c r="N5121">
        <v>0.41861111099999998</v>
      </c>
      <c r="O5121">
        <v>17</v>
      </c>
      <c r="P5121">
        <v>1135</v>
      </c>
      <c r="Q5121">
        <v>201</v>
      </c>
      <c r="R5121">
        <v>87</v>
      </c>
      <c r="S5121">
        <v>31</v>
      </c>
      <c r="T5121">
        <v>90</v>
      </c>
      <c r="U5121">
        <v>0</v>
      </c>
      <c r="V5121">
        <v>0</v>
      </c>
      <c r="W5121">
        <v>1.8020243588282074</v>
      </c>
      <c r="X5121">
        <v>66.549694060055359</v>
      </c>
      <c r="Y5121">
        <v>331.50973931566324</v>
      </c>
      <c r="Z5121">
        <v>29.82516645751868</v>
      </c>
      <c r="AA5121">
        <v>42.306095977960283</v>
      </c>
      <c r="AB5121">
        <v>20.058181469072512</v>
      </c>
      <c r="AC5121">
        <v>0</v>
      </c>
      <c r="AD5121">
        <v>0</v>
      </c>
      <c r="AE5121">
        <v>492.05090163909824</v>
      </c>
    </row>
    <row r="5122" spans="1:31" x14ac:dyDescent="0.3">
      <c r="A5122">
        <v>2585479</v>
      </c>
      <c r="B5122">
        <v>1</v>
      </c>
      <c r="C5122" t="s">
        <v>81</v>
      </c>
      <c r="D5122" t="s">
        <v>120</v>
      </c>
      <c r="E5122" t="s">
        <v>155</v>
      </c>
      <c r="F5122" t="s">
        <v>14533</v>
      </c>
      <c r="G5122" t="s">
        <v>206</v>
      </c>
      <c r="H5122" t="s">
        <v>157</v>
      </c>
      <c r="I5122" t="s">
        <v>136</v>
      </c>
      <c r="J5122" t="s">
        <v>137</v>
      </c>
      <c r="K5122" t="s">
        <v>138</v>
      </c>
      <c r="L5122" t="s">
        <v>14534</v>
      </c>
      <c r="M5122" t="s">
        <v>14535</v>
      </c>
      <c r="N5122">
        <v>2.9655555549999999</v>
      </c>
      <c r="O5122">
        <v>0</v>
      </c>
      <c r="P5122">
        <v>166</v>
      </c>
      <c r="Q5122">
        <v>0</v>
      </c>
      <c r="R5122">
        <v>8</v>
      </c>
      <c r="S5122">
        <v>0</v>
      </c>
      <c r="T5122">
        <v>16</v>
      </c>
      <c r="U5122">
        <v>0</v>
      </c>
      <c r="V5122">
        <v>0</v>
      </c>
      <c r="W5122">
        <v>0</v>
      </c>
      <c r="X5122">
        <v>64.807631766835513</v>
      </c>
      <c r="Y5122">
        <v>0</v>
      </c>
      <c r="Z5122">
        <v>30.64634389737564</v>
      </c>
      <c r="AA5122">
        <v>0</v>
      </c>
      <c r="AB5122">
        <v>16.196744672516278</v>
      </c>
      <c r="AC5122">
        <v>0</v>
      </c>
      <c r="AD5122">
        <v>0</v>
      </c>
      <c r="AE5122">
        <v>111.65072033672743</v>
      </c>
    </row>
    <row r="5123" spans="1:31" x14ac:dyDescent="0.3">
      <c r="A5123">
        <v>2585628</v>
      </c>
      <c r="B5123">
        <v>1</v>
      </c>
      <c r="C5123" t="s">
        <v>80</v>
      </c>
      <c r="D5123" t="s">
        <v>100</v>
      </c>
      <c r="E5123" t="s">
        <v>184</v>
      </c>
      <c r="F5123" t="s">
        <v>14536</v>
      </c>
      <c r="G5123" t="s">
        <v>149</v>
      </c>
      <c r="H5123" t="s">
        <v>135</v>
      </c>
      <c r="I5123" t="s">
        <v>136</v>
      </c>
      <c r="J5123" t="s">
        <v>137</v>
      </c>
      <c r="K5123" t="s">
        <v>138</v>
      </c>
      <c r="L5123" t="s">
        <v>14537</v>
      </c>
      <c r="M5123" t="s">
        <v>14538</v>
      </c>
      <c r="N5123">
        <v>4.8477777770000001</v>
      </c>
      <c r="O5123">
        <v>0</v>
      </c>
      <c r="P5123">
        <v>54</v>
      </c>
      <c r="Q5123">
        <v>3</v>
      </c>
      <c r="R5123">
        <v>114</v>
      </c>
      <c r="S5123">
        <v>2</v>
      </c>
      <c r="T5123">
        <v>20</v>
      </c>
      <c r="U5123">
        <v>0</v>
      </c>
      <c r="V5123">
        <v>0</v>
      </c>
      <c r="W5123">
        <v>0</v>
      </c>
      <c r="X5123">
        <v>121.88103065304219</v>
      </c>
      <c r="Y5123">
        <v>703.26606036090675</v>
      </c>
      <c r="Z5123">
        <v>638.68403459760827</v>
      </c>
      <c r="AA5123">
        <v>203.802665644999</v>
      </c>
      <c r="AB5123">
        <v>71.580577659818474</v>
      </c>
      <c r="AC5123">
        <v>0</v>
      </c>
      <c r="AD5123">
        <v>0</v>
      </c>
      <c r="AE5123">
        <v>1739.2143689163747</v>
      </c>
    </row>
    <row r="5124" spans="1:31" x14ac:dyDescent="0.3">
      <c r="A5124">
        <v>2586169</v>
      </c>
      <c r="B5124">
        <v>1</v>
      </c>
      <c r="C5124" t="s">
        <v>80</v>
      </c>
      <c r="D5124" t="s">
        <v>98</v>
      </c>
      <c r="E5124" t="s">
        <v>155</v>
      </c>
      <c r="F5124" t="s">
        <v>14539</v>
      </c>
      <c r="G5124" t="s">
        <v>206</v>
      </c>
      <c r="H5124" t="s">
        <v>157</v>
      </c>
      <c r="I5124" t="s">
        <v>136</v>
      </c>
      <c r="J5124" t="s">
        <v>137</v>
      </c>
      <c r="K5124" t="s">
        <v>138</v>
      </c>
      <c r="L5124" t="s">
        <v>14540</v>
      </c>
      <c r="M5124" t="s">
        <v>14541</v>
      </c>
      <c r="N5124">
        <v>3.724722222</v>
      </c>
      <c r="O5124">
        <v>0</v>
      </c>
      <c r="P5124">
        <v>87</v>
      </c>
      <c r="Q5124">
        <v>0</v>
      </c>
      <c r="R5124">
        <v>1</v>
      </c>
      <c r="S5124">
        <v>0</v>
      </c>
      <c r="T5124">
        <v>100</v>
      </c>
      <c r="U5124">
        <v>0</v>
      </c>
      <c r="V5124">
        <v>0</v>
      </c>
      <c r="W5124">
        <v>0</v>
      </c>
      <c r="X5124">
        <v>67.494729252236496</v>
      </c>
      <c r="Y5124">
        <v>0</v>
      </c>
      <c r="Z5124">
        <v>4.0890002424165003E-2</v>
      </c>
      <c r="AA5124">
        <v>0</v>
      </c>
      <c r="AB5124">
        <v>122.68200499762962</v>
      </c>
      <c r="AC5124">
        <v>0</v>
      </c>
      <c r="AD5124">
        <v>0</v>
      </c>
      <c r="AE5124">
        <v>190.21762425229028</v>
      </c>
    </row>
    <row r="5125" spans="1:31" x14ac:dyDescent="0.3">
      <c r="A5125">
        <v>2585041</v>
      </c>
      <c r="B5125">
        <v>1</v>
      </c>
      <c r="C5125" t="s">
        <v>80</v>
      </c>
      <c r="D5125" t="s">
        <v>88</v>
      </c>
      <c r="E5125" t="s">
        <v>141</v>
      </c>
      <c r="F5125" t="s">
        <v>14542</v>
      </c>
      <c r="G5125" t="s">
        <v>134</v>
      </c>
      <c r="H5125" t="s">
        <v>135</v>
      </c>
      <c r="I5125" t="s">
        <v>136</v>
      </c>
      <c r="J5125" t="s">
        <v>137</v>
      </c>
      <c r="K5125" t="s">
        <v>138</v>
      </c>
      <c r="L5125" t="s">
        <v>14543</v>
      </c>
      <c r="M5125" t="s">
        <v>14544</v>
      </c>
      <c r="N5125">
        <v>0.14972222199999999</v>
      </c>
      <c r="O5125">
        <v>0</v>
      </c>
      <c r="P5125">
        <v>10078</v>
      </c>
      <c r="Q5125">
        <v>0</v>
      </c>
      <c r="R5125">
        <v>0</v>
      </c>
      <c r="S5125">
        <v>1</v>
      </c>
      <c r="T5125">
        <v>531</v>
      </c>
      <c r="U5125">
        <v>0</v>
      </c>
      <c r="V5125">
        <v>0</v>
      </c>
      <c r="W5125">
        <v>0</v>
      </c>
      <c r="X5125">
        <v>258.33725806509051</v>
      </c>
      <c r="Y5125">
        <v>0</v>
      </c>
      <c r="Z5125">
        <v>0</v>
      </c>
      <c r="AA5125">
        <v>1.7323393095277502</v>
      </c>
      <c r="AB5125">
        <v>51.973728096085786</v>
      </c>
      <c r="AC5125">
        <v>0</v>
      </c>
      <c r="AD5125">
        <v>0</v>
      </c>
      <c r="AE5125">
        <v>312.04332547070402</v>
      </c>
    </row>
    <row r="5126" spans="1:31" x14ac:dyDescent="0.3">
      <c r="A5126">
        <v>2585519</v>
      </c>
      <c r="B5126">
        <v>1</v>
      </c>
      <c r="C5126" t="s">
        <v>81</v>
      </c>
      <c r="D5126" t="s">
        <v>128</v>
      </c>
      <c r="E5126" t="s">
        <v>141</v>
      </c>
      <c r="F5126" t="s">
        <v>160</v>
      </c>
      <c r="G5126" t="s">
        <v>134</v>
      </c>
      <c r="H5126" t="s">
        <v>135</v>
      </c>
      <c r="I5126" t="s">
        <v>136</v>
      </c>
      <c r="J5126" t="s">
        <v>137</v>
      </c>
      <c r="K5126" t="s">
        <v>138</v>
      </c>
      <c r="L5126" t="s">
        <v>14545</v>
      </c>
      <c r="M5126" t="s">
        <v>14546</v>
      </c>
      <c r="N5126">
        <v>2.105277777</v>
      </c>
      <c r="O5126">
        <v>18</v>
      </c>
      <c r="P5126">
        <v>1754</v>
      </c>
      <c r="Q5126">
        <v>65</v>
      </c>
      <c r="R5126">
        <v>104</v>
      </c>
      <c r="S5126">
        <v>12</v>
      </c>
      <c r="T5126">
        <v>149</v>
      </c>
      <c r="U5126">
        <v>2</v>
      </c>
      <c r="V5126">
        <v>0</v>
      </c>
      <c r="W5126">
        <v>9.8523532271154224</v>
      </c>
      <c r="X5126">
        <v>497.33051077462187</v>
      </c>
      <c r="Y5126">
        <v>266.58085546744655</v>
      </c>
      <c r="Z5126">
        <v>141.67192364281826</v>
      </c>
      <c r="AA5126">
        <v>544.98454058060122</v>
      </c>
      <c r="AB5126">
        <v>198.00937121522864</v>
      </c>
      <c r="AC5126">
        <v>9.1989250536140119</v>
      </c>
      <c r="AD5126">
        <v>0</v>
      </c>
      <c r="AE5126">
        <v>1667.6284799614457</v>
      </c>
    </row>
    <row r="5127" spans="1:31" x14ac:dyDescent="0.3">
      <c r="A5127">
        <v>2585542</v>
      </c>
      <c r="B5127">
        <v>1</v>
      </c>
      <c r="C5127" t="s">
        <v>81</v>
      </c>
      <c r="D5127" t="s">
        <v>120</v>
      </c>
      <c r="E5127" t="s">
        <v>141</v>
      </c>
      <c r="F5127" t="s">
        <v>14547</v>
      </c>
      <c r="G5127" t="s">
        <v>844</v>
      </c>
      <c r="H5127" t="s">
        <v>135</v>
      </c>
      <c r="I5127" t="s">
        <v>136</v>
      </c>
      <c r="J5127" t="s">
        <v>137</v>
      </c>
      <c r="K5127" t="s">
        <v>138</v>
      </c>
      <c r="L5127" t="s">
        <v>14548</v>
      </c>
      <c r="M5127" t="s">
        <v>14549</v>
      </c>
      <c r="N5127">
        <v>14.416666665999999</v>
      </c>
      <c r="O5127">
        <v>2</v>
      </c>
      <c r="P5127">
        <v>772</v>
      </c>
      <c r="Q5127">
        <v>118</v>
      </c>
      <c r="R5127">
        <v>91</v>
      </c>
      <c r="S5127">
        <v>13</v>
      </c>
      <c r="T5127">
        <v>89</v>
      </c>
      <c r="U5127">
        <v>1</v>
      </c>
      <c r="V5127">
        <v>0</v>
      </c>
      <c r="W5127">
        <v>50.404859823887996</v>
      </c>
      <c r="X5127">
        <v>1686.4823840272488</v>
      </c>
      <c r="Y5127">
        <v>3242.2490519114972</v>
      </c>
      <c r="Z5127">
        <v>3617.7763598823285</v>
      </c>
      <c r="AA5127">
        <v>757.18028926559714</v>
      </c>
      <c r="AB5127">
        <v>526.65848673231585</v>
      </c>
      <c r="AC5127">
        <v>1350.6888360189</v>
      </c>
      <c r="AD5127">
        <v>0</v>
      </c>
      <c r="AE5127">
        <v>11231.440267661777</v>
      </c>
    </row>
    <row r="5128" spans="1:31" x14ac:dyDescent="0.3">
      <c r="A5128">
        <v>2586083</v>
      </c>
      <c r="B5128">
        <v>1</v>
      </c>
      <c r="C5128" t="s">
        <v>80</v>
      </c>
      <c r="D5128" t="s">
        <v>94</v>
      </c>
      <c r="E5128" t="s">
        <v>166</v>
      </c>
      <c r="F5128" t="s">
        <v>14550</v>
      </c>
      <c r="G5128" t="s">
        <v>311</v>
      </c>
      <c r="H5128" t="s">
        <v>157</v>
      </c>
      <c r="I5128" t="s">
        <v>136</v>
      </c>
      <c r="J5128" t="s">
        <v>3</v>
      </c>
      <c r="K5128" t="s">
        <v>138</v>
      </c>
      <c r="L5128" t="s">
        <v>14551</v>
      </c>
      <c r="M5128" t="s">
        <v>14552</v>
      </c>
      <c r="N5128">
        <v>8.9130555549999997</v>
      </c>
      <c r="O5128">
        <v>0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1.9410687796419583</v>
      </c>
      <c r="AA5128">
        <v>0</v>
      </c>
      <c r="AB5128">
        <v>0</v>
      </c>
      <c r="AC5128">
        <v>0</v>
      </c>
      <c r="AD5128">
        <v>0</v>
      </c>
      <c r="AE5128">
        <v>1.9410687796419583</v>
      </c>
    </row>
    <row r="5129" spans="1:31" x14ac:dyDescent="0.3">
      <c r="A5129">
        <v>2585024</v>
      </c>
      <c r="B5129">
        <v>1</v>
      </c>
      <c r="C5129" t="s">
        <v>80</v>
      </c>
      <c r="D5129" t="s">
        <v>102</v>
      </c>
      <c r="E5129" t="s">
        <v>184</v>
      </c>
      <c r="F5129" t="s">
        <v>14553</v>
      </c>
      <c r="G5129" t="s">
        <v>149</v>
      </c>
      <c r="H5129" t="s">
        <v>135</v>
      </c>
      <c r="I5129" t="s">
        <v>136</v>
      </c>
      <c r="J5129" t="s">
        <v>137</v>
      </c>
      <c r="K5129" t="s">
        <v>138</v>
      </c>
      <c r="L5129" t="s">
        <v>14554</v>
      </c>
      <c r="M5129" t="s">
        <v>14555</v>
      </c>
      <c r="N5129">
        <v>0.94416666599999999</v>
      </c>
      <c r="O5129">
        <v>0</v>
      </c>
      <c r="P5129">
        <v>100</v>
      </c>
      <c r="Q5129">
        <v>0</v>
      </c>
      <c r="R5129">
        <v>84</v>
      </c>
      <c r="S5129">
        <v>0</v>
      </c>
      <c r="T5129">
        <v>10</v>
      </c>
      <c r="U5129">
        <v>0</v>
      </c>
      <c r="V5129">
        <v>0</v>
      </c>
      <c r="W5129">
        <v>0</v>
      </c>
      <c r="X5129">
        <v>24.375362138112443</v>
      </c>
      <c r="Y5129">
        <v>0</v>
      </c>
      <c r="Z5129">
        <v>25.092344554232259</v>
      </c>
      <c r="AA5129">
        <v>0</v>
      </c>
      <c r="AB5129">
        <v>6.0573026135665797</v>
      </c>
      <c r="AC5129">
        <v>0</v>
      </c>
      <c r="AD5129">
        <v>0</v>
      </c>
      <c r="AE5129">
        <v>55.525009305911283</v>
      </c>
    </row>
    <row r="5130" spans="1:31" x14ac:dyDescent="0.3">
      <c r="A5130">
        <v>2585356</v>
      </c>
      <c r="B5130">
        <v>1</v>
      </c>
      <c r="C5130" t="s">
        <v>81</v>
      </c>
      <c r="D5130" t="s">
        <v>124</v>
      </c>
      <c r="E5130" t="s">
        <v>141</v>
      </c>
      <c r="F5130" t="s">
        <v>6389</v>
      </c>
      <c r="G5130" t="s">
        <v>134</v>
      </c>
      <c r="H5130" t="s">
        <v>135</v>
      </c>
      <c r="I5130" t="s">
        <v>136</v>
      </c>
      <c r="J5130" t="s">
        <v>137</v>
      </c>
      <c r="K5130" t="s">
        <v>138</v>
      </c>
      <c r="L5130" t="s">
        <v>14556</v>
      </c>
      <c r="M5130" t="s">
        <v>14557</v>
      </c>
      <c r="N5130">
        <v>0.12416666599999999</v>
      </c>
      <c r="O5130">
        <v>2</v>
      </c>
      <c r="P5130">
        <v>51</v>
      </c>
      <c r="Q5130">
        <v>5</v>
      </c>
      <c r="R5130">
        <v>13</v>
      </c>
      <c r="S5130">
        <v>6</v>
      </c>
      <c r="T5130">
        <v>1</v>
      </c>
      <c r="U5130">
        <v>0</v>
      </c>
      <c r="V5130">
        <v>0</v>
      </c>
      <c r="W5130">
        <v>2.8227531479999998E-2</v>
      </c>
      <c r="X5130">
        <v>0.72710736951361488</v>
      </c>
      <c r="Y5130">
        <v>0.29894097291379501</v>
      </c>
      <c r="Z5130">
        <v>0.4576985629193</v>
      </c>
      <c r="AA5130">
        <v>0.64850487839580007</v>
      </c>
      <c r="AB5130">
        <v>1.0635856738650002E-3</v>
      </c>
      <c r="AC5130">
        <v>0</v>
      </c>
      <c r="AD5130">
        <v>0</v>
      </c>
      <c r="AE5130">
        <v>2.1615429008963751</v>
      </c>
    </row>
    <row r="5131" spans="1:31" x14ac:dyDescent="0.3">
      <c r="A5131">
        <v>2585605</v>
      </c>
      <c r="B5131">
        <v>1</v>
      </c>
      <c r="C5131" t="s">
        <v>81</v>
      </c>
      <c r="D5131" t="s">
        <v>127</v>
      </c>
      <c r="E5131" t="s">
        <v>147</v>
      </c>
      <c r="F5131" t="s">
        <v>1721</v>
      </c>
      <c r="G5131" t="s">
        <v>134</v>
      </c>
      <c r="H5131" t="s">
        <v>135</v>
      </c>
      <c r="I5131" t="s">
        <v>136</v>
      </c>
      <c r="J5131" t="s">
        <v>137</v>
      </c>
      <c r="K5131" t="s">
        <v>138</v>
      </c>
      <c r="L5131" t="s">
        <v>14558</v>
      </c>
      <c r="M5131" t="s">
        <v>14559</v>
      </c>
      <c r="N5131">
        <v>2.3333333330000001</v>
      </c>
      <c r="O5131">
        <v>9</v>
      </c>
      <c r="P5131">
        <v>3</v>
      </c>
      <c r="Q5131">
        <v>285</v>
      </c>
      <c r="R5131">
        <v>43</v>
      </c>
      <c r="S5131">
        <v>17</v>
      </c>
      <c r="T5131">
        <v>2</v>
      </c>
      <c r="U5131">
        <v>0</v>
      </c>
      <c r="V5131">
        <v>0</v>
      </c>
      <c r="W5131">
        <v>11.652075242124207</v>
      </c>
      <c r="X5131">
        <v>4.7212773547434805</v>
      </c>
      <c r="Y5131">
        <v>1794.5374359218388</v>
      </c>
      <c r="Z5131">
        <v>491.98880440082263</v>
      </c>
      <c r="AA5131">
        <v>186.88100337676539</v>
      </c>
      <c r="AB5131">
        <v>4.7730830743185262</v>
      </c>
      <c r="AC5131">
        <v>0</v>
      </c>
      <c r="AD5131">
        <v>0</v>
      </c>
      <c r="AE5131">
        <v>2494.5536793706133</v>
      </c>
    </row>
    <row r="5132" spans="1:31" x14ac:dyDescent="0.3">
      <c r="A5132">
        <v>2586043</v>
      </c>
      <c r="B5132">
        <v>1</v>
      </c>
      <c r="C5132" t="s">
        <v>81</v>
      </c>
      <c r="D5132" t="s">
        <v>118</v>
      </c>
      <c r="E5132" t="s">
        <v>171</v>
      </c>
      <c r="F5132" t="s">
        <v>14560</v>
      </c>
      <c r="G5132" t="s">
        <v>202</v>
      </c>
      <c r="H5132" t="s">
        <v>157</v>
      </c>
      <c r="I5132" t="s">
        <v>136</v>
      </c>
      <c r="J5132" t="s">
        <v>137</v>
      </c>
      <c r="K5132" t="s">
        <v>138</v>
      </c>
      <c r="L5132" t="s">
        <v>14561</v>
      </c>
      <c r="M5132" t="s">
        <v>14562</v>
      </c>
      <c r="N5132">
        <v>2.1527777769999998</v>
      </c>
      <c r="O5132">
        <v>0</v>
      </c>
      <c r="P5132">
        <v>263</v>
      </c>
      <c r="Q5132">
        <v>0</v>
      </c>
      <c r="R5132">
        <v>1</v>
      </c>
      <c r="S5132">
        <v>0</v>
      </c>
      <c r="T5132">
        <v>15</v>
      </c>
      <c r="U5132">
        <v>0</v>
      </c>
      <c r="V5132">
        <v>0</v>
      </c>
      <c r="W5132">
        <v>0</v>
      </c>
      <c r="X5132">
        <v>95.743854749013394</v>
      </c>
      <c r="Y5132">
        <v>0</v>
      </c>
      <c r="Z5132">
        <v>6.4596219658893341</v>
      </c>
      <c r="AA5132">
        <v>0</v>
      </c>
      <c r="AB5132">
        <v>8.8995851251399412</v>
      </c>
      <c r="AC5132">
        <v>0</v>
      </c>
      <c r="AD5132">
        <v>0</v>
      </c>
      <c r="AE5132">
        <v>111.10306184004267</v>
      </c>
    </row>
    <row r="5133" spans="1:31" x14ac:dyDescent="0.3">
      <c r="A5133">
        <v>2585459</v>
      </c>
      <c r="B5133">
        <v>1</v>
      </c>
      <c r="C5133" t="s">
        <v>81</v>
      </c>
      <c r="D5133" t="s">
        <v>128</v>
      </c>
      <c r="E5133" t="s">
        <v>147</v>
      </c>
      <c r="F5133" t="s">
        <v>14563</v>
      </c>
      <c r="G5133" t="s">
        <v>134</v>
      </c>
      <c r="H5133" t="s">
        <v>135</v>
      </c>
      <c r="I5133" t="s">
        <v>136</v>
      </c>
      <c r="J5133" t="s">
        <v>137</v>
      </c>
      <c r="K5133" t="s">
        <v>138</v>
      </c>
      <c r="L5133" t="s">
        <v>14564</v>
      </c>
      <c r="M5133" t="s">
        <v>14565</v>
      </c>
      <c r="N5133">
        <v>0.753611111</v>
      </c>
      <c r="O5133">
        <v>6</v>
      </c>
      <c r="P5133">
        <v>387</v>
      </c>
      <c r="Q5133">
        <v>2</v>
      </c>
      <c r="R5133">
        <v>16</v>
      </c>
      <c r="S5133">
        <v>13</v>
      </c>
      <c r="T5133">
        <v>14</v>
      </c>
      <c r="U5133">
        <v>0</v>
      </c>
      <c r="V5133">
        <v>0</v>
      </c>
      <c r="W5133">
        <v>0.85409566782314661</v>
      </c>
      <c r="X5133">
        <v>57.541511655175164</v>
      </c>
      <c r="Y5133">
        <v>1.5641396531352827</v>
      </c>
      <c r="Z5133">
        <v>2.5365515972622572</v>
      </c>
      <c r="AA5133">
        <v>60.975434560135803</v>
      </c>
      <c r="AB5133">
        <v>6.1183488294043196</v>
      </c>
      <c r="AC5133">
        <v>0</v>
      </c>
      <c r="AD5133">
        <v>0</v>
      </c>
      <c r="AE5133">
        <v>129.59008196293598</v>
      </c>
    </row>
    <row r="5134" spans="1:31" x14ac:dyDescent="0.3">
      <c r="A5134">
        <v>2585456</v>
      </c>
      <c r="B5134">
        <v>1</v>
      </c>
      <c r="C5134" t="s">
        <v>80</v>
      </c>
      <c r="D5134" t="s">
        <v>103</v>
      </c>
      <c r="E5134" t="s">
        <v>132</v>
      </c>
      <c r="F5134" t="s">
        <v>285</v>
      </c>
      <c r="G5134" t="s">
        <v>134</v>
      </c>
      <c r="H5134" t="s">
        <v>135</v>
      </c>
      <c r="I5134" t="s">
        <v>136</v>
      </c>
      <c r="J5134" t="s">
        <v>137</v>
      </c>
      <c r="K5134" t="s">
        <v>138</v>
      </c>
      <c r="L5134" t="s">
        <v>14566</v>
      </c>
      <c r="M5134" t="s">
        <v>14567</v>
      </c>
      <c r="N5134">
        <v>1.026944444</v>
      </c>
      <c r="O5134">
        <v>0</v>
      </c>
      <c r="P5134">
        <v>6</v>
      </c>
      <c r="Q5134">
        <v>6</v>
      </c>
      <c r="R5134">
        <v>0</v>
      </c>
      <c r="S5134">
        <v>13</v>
      </c>
      <c r="T5134">
        <v>13</v>
      </c>
      <c r="U5134">
        <v>14</v>
      </c>
      <c r="V5134">
        <v>0</v>
      </c>
      <c r="W5134">
        <v>0</v>
      </c>
      <c r="X5134">
        <v>0.77416214593028498</v>
      </c>
      <c r="Y5134">
        <v>21.221372202830878</v>
      </c>
      <c r="Z5134">
        <v>0</v>
      </c>
      <c r="AA5134">
        <v>329.0474202803008</v>
      </c>
      <c r="AB5134">
        <v>3.7024299212872807</v>
      </c>
      <c r="AC5134">
        <v>1329.5213940647789</v>
      </c>
      <c r="AD5134">
        <v>0</v>
      </c>
      <c r="AE5134">
        <v>1684.266778615128</v>
      </c>
    </row>
    <row r="5135" spans="1:31" x14ac:dyDescent="0.3">
      <c r="A5135">
        <v>2585751</v>
      </c>
      <c r="B5135">
        <v>1</v>
      </c>
      <c r="C5135" t="s">
        <v>80</v>
      </c>
      <c r="D5135" t="s">
        <v>94</v>
      </c>
      <c r="E5135" t="s">
        <v>132</v>
      </c>
      <c r="F5135" t="s">
        <v>11084</v>
      </c>
      <c r="G5135" t="s">
        <v>134</v>
      </c>
      <c r="H5135" t="s">
        <v>135</v>
      </c>
      <c r="I5135" t="s">
        <v>136</v>
      </c>
      <c r="J5135" t="s">
        <v>137</v>
      </c>
      <c r="K5135" t="s">
        <v>138</v>
      </c>
      <c r="L5135" t="s">
        <v>14568</v>
      </c>
      <c r="M5135" t="s">
        <v>14569</v>
      </c>
      <c r="N5135">
        <v>0.76972222199999996</v>
      </c>
      <c r="O5135">
        <v>1</v>
      </c>
      <c r="P5135">
        <v>994</v>
      </c>
      <c r="Q5135">
        <v>100</v>
      </c>
      <c r="R5135">
        <v>418</v>
      </c>
      <c r="S5135">
        <v>33</v>
      </c>
      <c r="T5135">
        <v>177</v>
      </c>
      <c r="U5135">
        <v>10</v>
      </c>
      <c r="V5135">
        <v>0</v>
      </c>
      <c r="W5135">
        <v>0.17298876864000001</v>
      </c>
      <c r="X5135">
        <v>155.30986482087928</v>
      </c>
      <c r="Y5135">
        <v>202.55720281344128</v>
      </c>
      <c r="Z5135">
        <v>513.29069086085235</v>
      </c>
      <c r="AA5135">
        <v>244.33825578639272</v>
      </c>
      <c r="AB5135">
        <v>113.62726406761246</v>
      </c>
      <c r="AC5135">
        <v>392.94893725451948</v>
      </c>
      <c r="AD5135">
        <v>0</v>
      </c>
      <c r="AE5135">
        <v>1622.2452043723376</v>
      </c>
    </row>
    <row r="5136" spans="1:31" x14ac:dyDescent="0.3">
      <c r="A5136">
        <v>2585210</v>
      </c>
      <c r="B5136">
        <v>1</v>
      </c>
      <c r="C5136" t="s">
        <v>80</v>
      </c>
      <c r="D5136" t="s">
        <v>95</v>
      </c>
      <c r="E5136" t="s">
        <v>147</v>
      </c>
      <c r="F5136" t="s">
        <v>4511</v>
      </c>
      <c r="G5136" t="s">
        <v>134</v>
      </c>
      <c r="H5136" t="s">
        <v>135</v>
      </c>
      <c r="I5136" t="s">
        <v>136</v>
      </c>
      <c r="J5136" t="s">
        <v>137</v>
      </c>
      <c r="K5136" t="s">
        <v>138</v>
      </c>
      <c r="L5136" t="s">
        <v>14570</v>
      </c>
      <c r="M5136" t="s">
        <v>14571</v>
      </c>
      <c r="N5136">
        <v>0.55249999999999999</v>
      </c>
      <c r="O5136">
        <v>0</v>
      </c>
      <c r="P5136">
        <v>655</v>
      </c>
      <c r="Q5136">
        <v>3</v>
      </c>
      <c r="R5136">
        <v>19</v>
      </c>
      <c r="S5136">
        <v>3</v>
      </c>
      <c r="T5136">
        <v>35</v>
      </c>
      <c r="U5136">
        <v>0</v>
      </c>
      <c r="V5136">
        <v>0</v>
      </c>
      <c r="W5136">
        <v>0</v>
      </c>
      <c r="X5136">
        <v>54.818960369233295</v>
      </c>
      <c r="Y5136">
        <v>1.6032970307121301</v>
      </c>
      <c r="Z5136">
        <v>8.1213833964572402</v>
      </c>
      <c r="AA5136">
        <v>38.039473984798747</v>
      </c>
      <c r="AB5136">
        <v>12.385459577654801</v>
      </c>
      <c r="AC5136">
        <v>0</v>
      </c>
      <c r="AD5136">
        <v>0</v>
      </c>
      <c r="AE5136">
        <v>114.9685743588562</v>
      </c>
    </row>
    <row r="5137" spans="1:31" x14ac:dyDescent="0.3">
      <c r="A5137">
        <v>2584964</v>
      </c>
      <c r="B5137">
        <v>1</v>
      </c>
      <c r="C5137" t="s">
        <v>80</v>
      </c>
      <c r="D5137" t="s">
        <v>83</v>
      </c>
      <c r="E5137" t="s">
        <v>147</v>
      </c>
      <c r="F5137" t="s">
        <v>350</v>
      </c>
      <c r="G5137" t="s">
        <v>134</v>
      </c>
      <c r="H5137" t="s">
        <v>135</v>
      </c>
      <c r="I5137" t="s">
        <v>136</v>
      </c>
      <c r="J5137" t="s">
        <v>137</v>
      </c>
      <c r="K5137" t="s">
        <v>138</v>
      </c>
      <c r="L5137" t="s">
        <v>14572</v>
      </c>
      <c r="M5137" t="s">
        <v>14573</v>
      </c>
      <c r="N5137">
        <v>5.1008333329999997</v>
      </c>
      <c r="O5137">
        <v>1</v>
      </c>
      <c r="P5137">
        <v>29</v>
      </c>
      <c r="Q5137">
        <v>0</v>
      </c>
      <c r="R5137">
        <v>0</v>
      </c>
      <c r="S5137">
        <v>10</v>
      </c>
      <c r="T5137">
        <v>27</v>
      </c>
      <c r="U5137">
        <v>0</v>
      </c>
      <c r="V5137">
        <v>0</v>
      </c>
      <c r="W5137">
        <v>0.80154105143999987</v>
      </c>
      <c r="X5137">
        <v>25.486082592959946</v>
      </c>
      <c r="Y5137">
        <v>0</v>
      </c>
      <c r="Z5137">
        <v>0</v>
      </c>
      <c r="AA5137">
        <v>679.85935764013732</v>
      </c>
      <c r="AB5137">
        <v>675.56620118407898</v>
      </c>
      <c r="AC5137">
        <v>0</v>
      </c>
      <c r="AD5137">
        <v>0</v>
      </c>
      <c r="AE5137">
        <v>1381.7131824686162</v>
      </c>
    </row>
    <row r="5138" spans="1:31" x14ac:dyDescent="0.3">
      <c r="A5138">
        <v>2585313</v>
      </c>
      <c r="B5138">
        <v>1</v>
      </c>
      <c r="C5138" t="s">
        <v>80</v>
      </c>
      <c r="D5138" t="s">
        <v>105</v>
      </c>
      <c r="E5138" t="s">
        <v>141</v>
      </c>
      <c r="F5138" t="s">
        <v>5938</v>
      </c>
      <c r="G5138" t="s">
        <v>134</v>
      </c>
      <c r="H5138" t="s">
        <v>135</v>
      </c>
      <c r="I5138" t="s">
        <v>136</v>
      </c>
      <c r="J5138" t="s">
        <v>137</v>
      </c>
      <c r="K5138" t="s">
        <v>138</v>
      </c>
      <c r="L5138" t="s">
        <v>14574</v>
      </c>
      <c r="M5138" t="s">
        <v>14575</v>
      </c>
      <c r="N5138">
        <v>0.26138888799999999</v>
      </c>
      <c r="O5138">
        <v>4</v>
      </c>
      <c r="P5138">
        <v>5766</v>
      </c>
      <c r="Q5138">
        <v>3</v>
      </c>
      <c r="R5138">
        <v>14</v>
      </c>
      <c r="S5138">
        <v>26</v>
      </c>
      <c r="T5138">
        <v>539</v>
      </c>
      <c r="U5138">
        <v>5</v>
      </c>
      <c r="V5138">
        <v>0</v>
      </c>
      <c r="W5138">
        <v>1.42780239243171</v>
      </c>
      <c r="X5138">
        <v>328.36826192226067</v>
      </c>
      <c r="Y5138">
        <v>0.50983583592250659</v>
      </c>
      <c r="Z5138">
        <v>3.7158801149751808</v>
      </c>
      <c r="AA5138">
        <v>41.846053734813019</v>
      </c>
      <c r="AB5138">
        <v>216.34384755073444</v>
      </c>
      <c r="AC5138">
        <v>133.98140952703662</v>
      </c>
      <c r="AD5138">
        <v>0</v>
      </c>
      <c r="AE5138">
        <v>726.19309107817412</v>
      </c>
    </row>
    <row r="5139" spans="1:31" x14ac:dyDescent="0.3">
      <c r="A5139">
        <v>2584984</v>
      </c>
      <c r="B5139">
        <v>1</v>
      </c>
      <c r="C5139" t="s">
        <v>81</v>
      </c>
      <c r="D5139" t="s">
        <v>128</v>
      </c>
      <c r="E5139" t="s">
        <v>141</v>
      </c>
      <c r="F5139" t="s">
        <v>11015</v>
      </c>
      <c r="G5139" t="s">
        <v>134</v>
      </c>
      <c r="H5139" t="s">
        <v>135</v>
      </c>
      <c r="I5139" t="s">
        <v>136</v>
      </c>
      <c r="J5139" t="s">
        <v>137</v>
      </c>
      <c r="K5139" t="s">
        <v>138</v>
      </c>
      <c r="L5139" t="s">
        <v>14576</v>
      </c>
      <c r="M5139" t="s">
        <v>14577</v>
      </c>
      <c r="N5139">
        <v>0.64027777699999999</v>
      </c>
      <c r="O5139">
        <v>31</v>
      </c>
      <c r="P5139">
        <v>3538</v>
      </c>
      <c r="Q5139">
        <v>35</v>
      </c>
      <c r="R5139">
        <v>29</v>
      </c>
      <c r="S5139">
        <v>26</v>
      </c>
      <c r="T5139">
        <v>283</v>
      </c>
      <c r="U5139">
        <v>1</v>
      </c>
      <c r="V5139">
        <v>0</v>
      </c>
      <c r="W5139">
        <v>3.3156070124293846</v>
      </c>
      <c r="X5139">
        <v>204.07193041597509</v>
      </c>
      <c r="Y5139">
        <v>178.66589791788698</v>
      </c>
      <c r="Z5139">
        <v>6.937990551217168</v>
      </c>
      <c r="AA5139">
        <v>55.755617482124443</v>
      </c>
      <c r="AB5139">
        <v>38.191330712906762</v>
      </c>
      <c r="AC5139">
        <v>71.607705147956253</v>
      </c>
      <c r="AD5139">
        <v>0</v>
      </c>
      <c r="AE5139">
        <v>558.54607924049606</v>
      </c>
    </row>
    <row r="5140" spans="1:31" x14ac:dyDescent="0.3">
      <c r="A5140">
        <v>2585980</v>
      </c>
      <c r="B5140">
        <v>1</v>
      </c>
      <c r="C5140" t="s">
        <v>80</v>
      </c>
      <c r="D5140" t="s">
        <v>90</v>
      </c>
      <c r="E5140" t="s">
        <v>166</v>
      </c>
      <c r="F5140" t="s">
        <v>14578</v>
      </c>
      <c r="G5140" t="s">
        <v>168</v>
      </c>
      <c r="H5140" t="s">
        <v>157</v>
      </c>
      <c r="I5140" t="s">
        <v>136</v>
      </c>
      <c r="J5140" t="s">
        <v>137</v>
      </c>
      <c r="K5140" t="s">
        <v>138</v>
      </c>
      <c r="L5140" t="s">
        <v>14579</v>
      </c>
      <c r="M5140" t="s">
        <v>14580</v>
      </c>
      <c r="N5140">
        <v>1.2394444440000001</v>
      </c>
      <c r="O5140">
        <v>0</v>
      </c>
      <c r="P5140">
        <v>2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0.66115276938267675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0.66115276938267675</v>
      </c>
    </row>
    <row r="5141" spans="1:31" x14ac:dyDescent="0.3">
      <c r="A5141">
        <v>2585290</v>
      </c>
      <c r="B5141">
        <v>1</v>
      </c>
      <c r="C5141" t="s">
        <v>80</v>
      </c>
      <c r="D5141" t="s">
        <v>95</v>
      </c>
      <c r="E5141" t="s">
        <v>184</v>
      </c>
      <c r="F5141" t="s">
        <v>14581</v>
      </c>
      <c r="G5141" t="s">
        <v>149</v>
      </c>
      <c r="H5141" t="s">
        <v>135</v>
      </c>
      <c r="I5141" t="s">
        <v>136</v>
      </c>
      <c r="J5141" t="s">
        <v>137</v>
      </c>
      <c r="K5141" t="s">
        <v>138</v>
      </c>
      <c r="L5141" t="s">
        <v>14582</v>
      </c>
      <c r="M5141" t="s">
        <v>14583</v>
      </c>
      <c r="N5141">
        <v>2.270277777</v>
      </c>
      <c r="O5141">
        <v>4</v>
      </c>
      <c r="P5141">
        <v>240</v>
      </c>
      <c r="Q5141">
        <v>4</v>
      </c>
      <c r="R5141">
        <v>29</v>
      </c>
      <c r="S5141">
        <v>9</v>
      </c>
      <c r="T5141">
        <v>26</v>
      </c>
      <c r="U5141">
        <v>0</v>
      </c>
      <c r="V5141">
        <v>0</v>
      </c>
      <c r="W5141">
        <v>19.789557455472337</v>
      </c>
      <c r="X5141">
        <v>104.62686184726604</v>
      </c>
      <c r="Y5141">
        <v>46.9723194133771</v>
      </c>
      <c r="Z5141">
        <v>27.352053122584724</v>
      </c>
      <c r="AA5141">
        <v>145.21467105306758</v>
      </c>
      <c r="AB5141">
        <v>42.330739888570086</v>
      </c>
      <c r="AC5141">
        <v>0</v>
      </c>
      <c r="AD5141">
        <v>0</v>
      </c>
      <c r="AE5141">
        <v>386.28620278033782</v>
      </c>
    </row>
    <row r="5142" spans="1:31" x14ac:dyDescent="0.3">
      <c r="A5142">
        <v>2585768</v>
      </c>
      <c r="B5142">
        <v>1</v>
      </c>
      <c r="C5142" t="s">
        <v>80</v>
      </c>
      <c r="D5142" t="s">
        <v>105</v>
      </c>
      <c r="E5142" t="s">
        <v>166</v>
      </c>
      <c r="F5142" t="s">
        <v>14584</v>
      </c>
      <c r="G5142" t="s">
        <v>181</v>
      </c>
      <c r="H5142" t="s">
        <v>157</v>
      </c>
      <c r="I5142" t="s">
        <v>136</v>
      </c>
      <c r="J5142" t="s">
        <v>137</v>
      </c>
      <c r="K5142" t="s">
        <v>138</v>
      </c>
      <c r="L5142" t="s">
        <v>14585</v>
      </c>
      <c r="M5142" t="s">
        <v>14586</v>
      </c>
      <c r="N5142">
        <v>4.8416666660000001</v>
      </c>
      <c r="O5142">
        <v>0</v>
      </c>
      <c r="P5142">
        <v>4</v>
      </c>
      <c r="Q5142">
        <v>0</v>
      </c>
      <c r="R5142">
        <v>0</v>
      </c>
      <c r="S5142">
        <v>0</v>
      </c>
      <c r="T5142">
        <v>1</v>
      </c>
      <c r="U5142">
        <v>0</v>
      </c>
      <c r="V5142">
        <v>0</v>
      </c>
      <c r="W5142">
        <v>0</v>
      </c>
      <c r="X5142">
        <v>0.23716525992156334</v>
      </c>
      <c r="Y5142">
        <v>0</v>
      </c>
      <c r="Z5142">
        <v>0</v>
      </c>
      <c r="AA5142">
        <v>0</v>
      </c>
      <c r="AB5142">
        <v>7.7338720698933328</v>
      </c>
      <c r="AC5142">
        <v>0</v>
      </c>
      <c r="AD5142">
        <v>0</v>
      </c>
      <c r="AE5142">
        <v>7.9710373298148962</v>
      </c>
    </row>
    <row r="5143" spans="1:31" x14ac:dyDescent="0.3">
      <c r="A5143">
        <v>2599611</v>
      </c>
      <c r="B5143">
        <v>1</v>
      </c>
      <c r="C5143" t="s">
        <v>81</v>
      </c>
      <c r="D5143" t="s">
        <v>128</v>
      </c>
      <c r="E5143" t="s">
        <v>184</v>
      </c>
      <c r="F5143" t="s">
        <v>14587</v>
      </c>
      <c r="G5143" t="s">
        <v>149</v>
      </c>
      <c r="H5143" t="s">
        <v>135</v>
      </c>
      <c r="I5143" t="s">
        <v>136</v>
      </c>
      <c r="J5143" t="s">
        <v>137</v>
      </c>
      <c r="K5143" t="s">
        <v>138</v>
      </c>
      <c r="L5143" t="s">
        <v>14588</v>
      </c>
      <c r="M5143" t="s">
        <v>14589</v>
      </c>
      <c r="N5143">
        <v>9.0500000000000007</v>
      </c>
      <c r="O5143">
        <v>0</v>
      </c>
      <c r="P5143">
        <v>56</v>
      </c>
      <c r="Q5143">
        <v>0</v>
      </c>
      <c r="R5143">
        <v>5</v>
      </c>
      <c r="S5143">
        <v>0</v>
      </c>
      <c r="T5143">
        <v>7</v>
      </c>
      <c r="U5143">
        <v>0</v>
      </c>
      <c r="V5143">
        <v>0</v>
      </c>
      <c r="W5143">
        <v>0</v>
      </c>
      <c r="X5143">
        <v>91.044645998436977</v>
      </c>
      <c r="Y5143">
        <v>0</v>
      </c>
      <c r="Z5143">
        <v>27.867362818979252</v>
      </c>
      <c r="AA5143">
        <v>0</v>
      </c>
      <c r="AB5143">
        <v>47.528258655106256</v>
      </c>
      <c r="AC5143">
        <v>0</v>
      </c>
      <c r="AD5143">
        <v>0</v>
      </c>
      <c r="AE5143">
        <v>166.44026747252246</v>
      </c>
    </row>
    <row r="5144" spans="1:31" x14ac:dyDescent="0.3">
      <c r="A5144">
        <v>2585004</v>
      </c>
      <c r="B5144">
        <v>1</v>
      </c>
      <c r="C5144" t="s">
        <v>81</v>
      </c>
      <c r="D5144" t="s">
        <v>113</v>
      </c>
      <c r="E5144" t="s">
        <v>147</v>
      </c>
      <c r="F5144" t="s">
        <v>14590</v>
      </c>
      <c r="G5144" t="s">
        <v>134</v>
      </c>
      <c r="H5144" t="s">
        <v>135</v>
      </c>
      <c r="I5144" t="s">
        <v>680</v>
      </c>
      <c r="J5144" t="s">
        <v>137</v>
      </c>
      <c r="K5144" t="s">
        <v>138</v>
      </c>
      <c r="L5144" t="s">
        <v>14591</v>
      </c>
      <c r="M5144" t="s">
        <v>14592</v>
      </c>
      <c r="N5144">
        <v>1.0833333000000001E-2</v>
      </c>
      <c r="O5144">
        <v>3</v>
      </c>
      <c r="P5144">
        <v>368</v>
      </c>
      <c r="Q5144">
        <v>13</v>
      </c>
      <c r="R5144">
        <v>3</v>
      </c>
      <c r="S5144">
        <v>7</v>
      </c>
      <c r="T5144">
        <v>10</v>
      </c>
      <c r="U5144">
        <v>2</v>
      </c>
      <c r="V5144">
        <v>0</v>
      </c>
      <c r="W5144">
        <v>4.4635687199999999E-3</v>
      </c>
      <c r="X5144">
        <v>0.51385581371907285</v>
      </c>
      <c r="Y5144">
        <v>0.2828016526673976</v>
      </c>
      <c r="Z5144">
        <v>9.0548028284999985E-3</v>
      </c>
      <c r="AA5144">
        <v>7.623705240996001E-2</v>
      </c>
      <c r="AB5144">
        <v>3.7955531983200008E-2</v>
      </c>
      <c r="AC5144">
        <v>1.01513552270455</v>
      </c>
      <c r="AD5144">
        <v>0</v>
      </c>
      <c r="AE5144">
        <v>1.9395039450326803</v>
      </c>
    </row>
    <row r="5145" spans="1:31" x14ac:dyDescent="0.3">
      <c r="A5145">
        <v>2585147</v>
      </c>
      <c r="B5145">
        <v>1</v>
      </c>
      <c r="C5145" t="s">
        <v>81</v>
      </c>
      <c r="D5145" t="s">
        <v>113</v>
      </c>
      <c r="E5145" t="s">
        <v>147</v>
      </c>
      <c r="F5145" t="s">
        <v>14593</v>
      </c>
      <c r="G5145" t="s">
        <v>301</v>
      </c>
      <c r="H5145" t="s">
        <v>135</v>
      </c>
      <c r="I5145" t="s">
        <v>136</v>
      </c>
      <c r="J5145" t="s">
        <v>137</v>
      </c>
      <c r="K5145" t="s">
        <v>144</v>
      </c>
      <c r="L5145" t="s">
        <v>14594</v>
      </c>
      <c r="M5145" t="s">
        <v>14595</v>
      </c>
      <c r="N5145">
        <v>6.4341666660000003</v>
      </c>
      <c r="O5145">
        <v>0</v>
      </c>
      <c r="P5145">
        <v>0</v>
      </c>
      <c r="Q5145">
        <v>9</v>
      </c>
      <c r="R5145">
        <v>0</v>
      </c>
      <c r="S5145">
        <v>7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516.76510461059502</v>
      </c>
      <c r="Z5145">
        <v>0</v>
      </c>
      <c r="AA5145">
        <v>1457.0777925169796</v>
      </c>
      <c r="AB5145">
        <v>0</v>
      </c>
      <c r="AC5145">
        <v>0</v>
      </c>
      <c r="AD5145">
        <v>0</v>
      </c>
      <c r="AE5145">
        <v>1973.8428971275746</v>
      </c>
    </row>
    <row r="5146" spans="1:31" x14ac:dyDescent="0.3">
      <c r="A5146">
        <v>2584978</v>
      </c>
      <c r="B5146">
        <v>1</v>
      </c>
      <c r="C5146" t="s">
        <v>81</v>
      </c>
      <c r="D5146" t="s">
        <v>128</v>
      </c>
      <c r="E5146" t="s">
        <v>141</v>
      </c>
      <c r="F5146" t="s">
        <v>2391</v>
      </c>
      <c r="G5146" t="s">
        <v>134</v>
      </c>
      <c r="H5146" t="s">
        <v>135</v>
      </c>
      <c r="I5146" t="s">
        <v>136</v>
      </c>
      <c r="J5146" t="s">
        <v>137</v>
      </c>
      <c r="K5146" t="s">
        <v>138</v>
      </c>
      <c r="L5146" t="s">
        <v>14596</v>
      </c>
      <c r="M5146" t="s">
        <v>14597</v>
      </c>
      <c r="N5146">
        <v>1.023055555</v>
      </c>
      <c r="O5146">
        <v>0</v>
      </c>
      <c r="P5146">
        <v>0</v>
      </c>
      <c r="Q5146">
        <v>0</v>
      </c>
      <c r="R5146">
        <v>0</v>
      </c>
      <c r="S5146">
        <v>2</v>
      </c>
      <c r="T5146">
        <v>0</v>
      </c>
      <c r="U5146">
        <v>1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91.431972071590053</v>
      </c>
      <c r="AB5146">
        <v>0</v>
      </c>
      <c r="AC5146">
        <v>315.17786521396647</v>
      </c>
      <c r="AD5146">
        <v>0</v>
      </c>
      <c r="AE5146">
        <v>406.60983728555652</v>
      </c>
    </row>
    <row r="5147" spans="1:31" x14ac:dyDescent="0.3">
      <c r="A5147">
        <v>2585084</v>
      </c>
      <c r="B5147">
        <v>1</v>
      </c>
      <c r="C5147" t="s">
        <v>80</v>
      </c>
      <c r="D5147" t="s">
        <v>84</v>
      </c>
      <c r="E5147" t="s">
        <v>147</v>
      </c>
      <c r="F5147" t="s">
        <v>14598</v>
      </c>
      <c r="G5147" t="s">
        <v>2373</v>
      </c>
      <c r="H5147" t="s">
        <v>135</v>
      </c>
      <c r="I5147" t="s">
        <v>136</v>
      </c>
      <c r="J5147" t="s">
        <v>137</v>
      </c>
      <c r="K5147" t="s">
        <v>138</v>
      </c>
      <c r="L5147" t="s">
        <v>14599</v>
      </c>
      <c r="M5147" t="s">
        <v>14600</v>
      </c>
      <c r="N5147">
        <v>6.8230555549999998</v>
      </c>
      <c r="O5147">
        <v>0</v>
      </c>
      <c r="P5147">
        <v>1</v>
      </c>
      <c r="Q5147">
        <v>0</v>
      </c>
      <c r="R5147">
        <v>0</v>
      </c>
      <c r="S5147">
        <v>1</v>
      </c>
      <c r="T5147">
        <v>59</v>
      </c>
      <c r="U5147">
        <v>2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156.00404779946666</v>
      </c>
      <c r="AB5147">
        <v>698.08339596083852</v>
      </c>
      <c r="AC5147">
        <v>1553.5337758837125</v>
      </c>
      <c r="AD5147">
        <v>0</v>
      </c>
      <c r="AE5147">
        <v>2407.6212196440174</v>
      </c>
    </row>
    <row r="5148" spans="1:31" x14ac:dyDescent="0.3">
      <c r="A5148">
        <v>2585047</v>
      </c>
      <c r="B5148">
        <v>1</v>
      </c>
      <c r="C5148" t="s">
        <v>81</v>
      </c>
      <c r="D5148" t="s">
        <v>126</v>
      </c>
      <c r="E5148" t="s">
        <v>147</v>
      </c>
      <c r="F5148" t="s">
        <v>11537</v>
      </c>
      <c r="G5148" t="s">
        <v>134</v>
      </c>
      <c r="H5148" t="s">
        <v>135</v>
      </c>
      <c r="I5148" t="s">
        <v>136</v>
      </c>
      <c r="J5148" t="s">
        <v>137</v>
      </c>
      <c r="K5148" t="s">
        <v>138</v>
      </c>
      <c r="L5148" t="s">
        <v>14601</v>
      </c>
      <c r="M5148" t="s">
        <v>14602</v>
      </c>
      <c r="N5148">
        <v>1.3811111110000001</v>
      </c>
      <c r="O5148">
        <v>3</v>
      </c>
      <c r="P5148">
        <v>651</v>
      </c>
      <c r="Q5148">
        <v>23</v>
      </c>
      <c r="R5148">
        <v>199</v>
      </c>
      <c r="S5148">
        <v>5</v>
      </c>
      <c r="T5148">
        <v>47</v>
      </c>
      <c r="U5148">
        <v>0</v>
      </c>
      <c r="V5148">
        <v>0</v>
      </c>
      <c r="W5148">
        <v>0.66105084636</v>
      </c>
      <c r="X5148">
        <v>69.691108604133078</v>
      </c>
      <c r="Y5148">
        <v>214.52703997595739</v>
      </c>
      <c r="Z5148">
        <v>83.911883319681522</v>
      </c>
      <c r="AA5148">
        <v>35.495283140648098</v>
      </c>
      <c r="AB5148">
        <v>15.13669983960537</v>
      </c>
      <c r="AC5148">
        <v>0</v>
      </c>
      <c r="AD5148">
        <v>0</v>
      </c>
      <c r="AE5148">
        <v>419.4230657263854</v>
      </c>
    </row>
    <row r="5149" spans="1:31" x14ac:dyDescent="0.3">
      <c r="A5149">
        <v>2585831</v>
      </c>
      <c r="B5149">
        <v>1</v>
      </c>
      <c r="C5149" t="s">
        <v>81</v>
      </c>
      <c r="D5149" t="s">
        <v>122</v>
      </c>
      <c r="E5149" t="s">
        <v>147</v>
      </c>
      <c r="F5149" t="s">
        <v>14603</v>
      </c>
      <c r="G5149" t="s">
        <v>134</v>
      </c>
      <c r="H5149" t="s">
        <v>135</v>
      </c>
      <c r="I5149" t="s">
        <v>680</v>
      </c>
      <c r="J5149" t="s">
        <v>137</v>
      </c>
      <c r="K5149" t="s">
        <v>138</v>
      </c>
      <c r="L5149" t="s">
        <v>14604</v>
      </c>
      <c r="M5149" t="s">
        <v>14605</v>
      </c>
      <c r="N5149">
        <v>3.2777777000000001E-2</v>
      </c>
      <c r="O5149">
        <v>0</v>
      </c>
      <c r="P5149">
        <v>3095</v>
      </c>
      <c r="Q5149">
        <v>0</v>
      </c>
      <c r="R5149">
        <v>0</v>
      </c>
      <c r="S5149">
        <v>3</v>
      </c>
      <c r="T5149">
        <v>554</v>
      </c>
      <c r="U5149">
        <v>0</v>
      </c>
      <c r="V5149">
        <v>0</v>
      </c>
      <c r="W5149">
        <v>0</v>
      </c>
      <c r="X5149">
        <v>20.451592241369774</v>
      </c>
      <c r="Y5149">
        <v>0</v>
      </c>
      <c r="Z5149">
        <v>0</v>
      </c>
      <c r="AA5149">
        <v>1.2757841348476613</v>
      </c>
      <c r="AB5149">
        <v>20.385395946252171</v>
      </c>
      <c r="AC5149">
        <v>0</v>
      </c>
      <c r="AD5149">
        <v>0</v>
      </c>
      <c r="AE5149">
        <v>42.11277232246961</v>
      </c>
    </row>
    <row r="5150" spans="1:31" x14ac:dyDescent="0.3">
      <c r="A5150">
        <v>2585233</v>
      </c>
      <c r="B5150">
        <v>1</v>
      </c>
      <c r="C5150" t="s">
        <v>81</v>
      </c>
      <c r="D5150" t="s">
        <v>118</v>
      </c>
      <c r="E5150" t="s">
        <v>141</v>
      </c>
      <c r="F5150" t="s">
        <v>14606</v>
      </c>
      <c r="G5150" t="s">
        <v>301</v>
      </c>
      <c r="H5150" t="s">
        <v>135</v>
      </c>
      <c r="I5150" t="s">
        <v>136</v>
      </c>
      <c r="J5150" t="s">
        <v>137</v>
      </c>
      <c r="K5150" t="s">
        <v>144</v>
      </c>
      <c r="L5150" t="s">
        <v>14607</v>
      </c>
      <c r="M5150" t="s">
        <v>14608</v>
      </c>
      <c r="N5150">
        <v>8.9211111110000001</v>
      </c>
      <c r="O5150">
        <v>14</v>
      </c>
      <c r="P5150">
        <v>1</v>
      </c>
      <c r="Q5150">
        <v>53</v>
      </c>
      <c r="R5150">
        <v>5</v>
      </c>
      <c r="S5150">
        <v>35</v>
      </c>
      <c r="T5150">
        <v>0</v>
      </c>
      <c r="U5150">
        <v>1</v>
      </c>
      <c r="V5150">
        <v>0</v>
      </c>
      <c r="W5150">
        <v>118.03606009429666</v>
      </c>
      <c r="X5150">
        <v>1.0184369818031251</v>
      </c>
      <c r="Y5150">
        <v>1302.5688748794619</v>
      </c>
      <c r="Z5150">
        <v>39.486065098877781</v>
      </c>
      <c r="AA5150">
        <v>771.1564126087045</v>
      </c>
      <c r="AB5150">
        <v>0</v>
      </c>
      <c r="AC5150">
        <v>874.91437829838105</v>
      </c>
      <c r="AD5150">
        <v>0</v>
      </c>
      <c r="AE5150">
        <v>3107.1802279615249</v>
      </c>
    </row>
    <row r="5151" spans="1:31" x14ac:dyDescent="0.3">
      <c r="A5151">
        <v>2585333</v>
      </c>
      <c r="B5151">
        <v>1</v>
      </c>
      <c r="C5151" t="s">
        <v>80</v>
      </c>
      <c r="D5151" t="s">
        <v>91</v>
      </c>
      <c r="E5151" t="s">
        <v>141</v>
      </c>
      <c r="F5151" t="s">
        <v>14609</v>
      </c>
      <c r="G5151" t="s">
        <v>134</v>
      </c>
      <c r="H5151" t="s">
        <v>135</v>
      </c>
      <c r="I5151" t="s">
        <v>136</v>
      </c>
      <c r="J5151" t="s">
        <v>137</v>
      </c>
      <c r="K5151" t="s">
        <v>138</v>
      </c>
      <c r="L5151" t="s">
        <v>14610</v>
      </c>
      <c r="M5151" t="s">
        <v>14611</v>
      </c>
      <c r="N5151">
        <v>9.5555555E-2</v>
      </c>
      <c r="O5151">
        <v>5</v>
      </c>
      <c r="P5151">
        <v>1565</v>
      </c>
      <c r="Q5151">
        <v>158</v>
      </c>
      <c r="R5151">
        <v>207</v>
      </c>
      <c r="S5151">
        <v>57</v>
      </c>
      <c r="T5151">
        <v>246</v>
      </c>
      <c r="U5151">
        <v>2</v>
      </c>
      <c r="V5151">
        <v>0</v>
      </c>
      <c r="W5151">
        <v>0.61129223271446009</v>
      </c>
      <c r="X5151">
        <v>26.323376588508072</v>
      </c>
      <c r="Y5151">
        <v>98.309126518757239</v>
      </c>
      <c r="Z5151">
        <v>44.222289854443758</v>
      </c>
      <c r="AA5151">
        <v>46.436938794031363</v>
      </c>
      <c r="AB5151">
        <v>23.016116653020916</v>
      </c>
      <c r="AC5151">
        <v>0.36481881928285337</v>
      </c>
      <c r="AD5151">
        <v>0</v>
      </c>
      <c r="AE5151">
        <v>239.28395946075864</v>
      </c>
    </row>
    <row r="5152" spans="1:31" x14ac:dyDescent="0.3">
      <c r="A5152">
        <v>2585445</v>
      </c>
      <c r="B5152">
        <v>1</v>
      </c>
      <c r="C5152" t="s">
        <v>81</v>
      </c>
      <c r="D5152" t="s">
        <v>119</v>
      </c>
      <c r="E5152" t="s">
        <v>184</v>
      </c>
      <c r="F5152" t="s">
        <v>14612</v>
      </c>
      <c r="G5152" t="s">
        <v>149</v>
      </c>
      <c r="H5152" t="s">
        <v>135</v>
      </c>
      <c r="I5152" t="s">
        <v>136</v>
      </c>
      <c r="J5152" t="s">
        <v>137</v>
      </c>
      <c r="K5152" t="s">
        <v>138</v>
      </c>
      <c r="L5152" t="s">
        <v>14613</v>
      </c>
      <c r="M5152" t="s">
        <v>14614</v>
      </c>
      <c r="N5152">
        <v>3.2605555549999998</v>
      </c>
      <c r="O5152">
        <v>1</v>
      </c>
      <c r="P5152">
        <v>100</v>
      </c>
      <c r="Q5152">
        <v>5</v>
      </c>
      <c r="R5152">
        <v>26</v>
      </c>
      <c r="S5152">
        <v>0</v>
      </c>
      <c r="T5152">
        <v>1</v>
      </c>
      <c r="U5152">
        <v>0</v>
      </c>
      <c r="V5152">
        <v>0</v>
      </c>
      <c r="W5152">
        <v>0.72598645244000004</v>
      </c>
      <c r="X5152">
        <v>42.334110583632246</v>
      </c>
      <c r="Y5152">
        <v>33.144211781020793</v>
      </c>
      <c r="Z5152">
        <v>62.275314467144071</v>
      </c>
      <c r="AA5152">
        <v>0</v>
      </c>
      <c r="AB5152">
        <v>0.43950633275481998</v>
      </c>
      <c r="AC5152">
        <v>0</v>
      </c>
      <c r="AD5152">
        <v>0</v>
      </c>
      <c r="AE5152">
        <v>138.91912961699194</v>
      </c>
    </row>
    <row r="5153" spans="1:31" x14ac:dyDescent="0.3">
      <c r="A5153">
        <v>2584950</v>
      </c>
      <c r="B5153">
        <v>1</v>
      </c>
      <c r="C5153" t="s">
        <v>80</v>
      </c>
      <c r="D5153" t="s">
        <v>101</v>
      </c>
      <c r="E5153" t="s">
        <v>132</v>
      </c>
      <c r="F5153" t="s">
        <v>6657</v>
      </c>
      <c r="G5153" t="s">
        <v>134</v>
      </c>
      <c r="H5153" t="s">
        <v>135</v>
      </c>
      <c r="I5153" t="s">
        <v>136</v>
      </c>
      <c r="J5153" t="s">
        <v>137</v>
      </c>
      <c r="K5153" t="s">
        <v>138</v>
      </c>
      <c r="L5153" t="s">
        <v>14615</v>
      </c>
      <c r="M5153" t="s">
        <v>14616</v>
      </c>
      <c r="N5153">
        <v>0.30055555499999997</v>
      </c>
      <c r="O5153">
        <v>6</v>
      </c>
      <c r="P5153">
        <v>8061</v>
      </c>
      <c r="Q5153">
        <v>2</v>
      </c>
      <c r="R5153">
        <v>3</v>
      </c>
      <c r="S5153">
        <v>34</v>
      </c>
      <c r="T5153">
        <v>1017</v>
      </c>
      <c r="U5153">
        <v>0</v>
      </c>
      <c r="V5153">
        <v>0</v>
      </c>
      <c r="W5153">
        <v>2.7506997643746449</v>
      </c>
      <c r="X5153">
        <v>397.50960812913377</v>
      </c>
      <c r="Y5153">
        <v>0.69854703997851175</v>
      </c>
      <c r="Z5153">
        <v>5.7135584773799999E-2</v>
      </c>
      <c r="AA5153">
        <v>272.29168597812929</v>
      </c>
      <c r="AB5153">
        <v>230.66700549544112</v>
      </c>
      <c r="AC5153">
        <v>0</v>
      </c>
      <c r="AD5153">
        <v>0</v>
      </c>
      <c r="AE5153">
        <v>903.97468199183118</v>
      </c>
    </row>
    <row r="5154" spans="1:31" x14ac:dyDescent="0.3">
      <c r="A5154">
        <v>2585637</v>
      </c>
      <c r="B5154">
        <v>1</v>
      </c>
      <c r="C5154" t="s">
        <v>81</v>
      </c>
      <c r="D5154" t="s">
        <v>112</v>
      </c>
      <c r="E5154" t="s">
        <v>141</v>
      </c>
      <c r="F5154" t="s">
        <v>14617</v>
      </c>
      <c r="G5154" t="s">
        <v>134</v>
      </c>
      <c r="H5154" t="s">
        <v>135</v>
      </c>
      <c r="I5154" t="s">
        <v>136</v>
      </c>
      <c r="J5154" t="s">
        <v>137</v>
      </c>
      <c r="K5154" t="s">
        <v>138</v>
      </c>
      <c r="L5154" t="s">
        <v>14618</v>
      </c>
      <c r="M5154" t="s">
        <v>14619</v>
      </c>
      <c r="N5154">
        <v>0.37777777699999998</v>
      </c>
      <c r="O5154">
        <v>0</v>
      </c>
      <c r="P5154">
        <v>38</v>
      </c>
      <c r="Q5154">
        <v>0</v>
      </c>
      <c r="R5154">
        <v>32</v>
      </c>
      <c r="S5154">
        <v>1</v>
      </c>
      <c r="T5154">
        <v>3</v>
      </c>
      <c r="U5154">
        <v>0</v>
      </c>
      <c r="V5154">
        <v>0</v>
      </c>
      <c r="W5154">
        <v>0</v>
      </c>
      <c r="X5154">
        <v>3.0568189153784004</v>
      </c>
      <c r="Y5154">
        <v>0</v>
      </c>
      <c r="Z5154">
        <v>2.8761334865777335</v>
      </c>
      <c r="AA5154">
        <v>0.60670055448888893</v>
      </c>
      <c r="AB5154">
        <v>2.0483715820000001</v>
      </c>
      <c r="AC5154">
        <v>0</v>
      </c>
      <c r="AD5154">
        <v>0</v>
      </c>
      <c r="AE5154">
        <v>8.5880245384450227</v>
      </c>
    </row>
    <row r="5155" spans="1:31" x14ac:dyDescent="0.3">
      <c r="A5155">
        <v>2585491</v>
      </c>
      <c r="B5155">
        <v>1</v>
      </c>
      <c r="C5155" t="s">
        <v>80</v>
      </c>
      <c r="D5155" t="s">
        <v>104</v>
      </c>
      <c r="E5155" t="s">
        <v>147</v>
      </c>
      <c r="F5155" t="s">
        <v>14620</v>
      </c>
      <c r="G5155" t="s">
        <v>134</v>
      </c>
      <c r="H5155" t="s">
        <v>135</v>
      </c>
      <c r="I5155" t="s">
        <v>136</v>
      </c>
      <c r="J5155" t="s">
        <v>137</v>
      </c>
      <c r="K5155" t="s">
        <v>138</v>
      </c>
      <c r="L5155" t="s">
        <v>14621</v>
      </c>
      <c r="M5155" t="s">
        <v>14622</v>
      </c>
      <c r="N5155">
        <v>0.75111111100000005</v>
      </c>
      <c r="O5155">
        <v>16</v>
      </c>
      <c r="P5155">
        <v>49</v>
      </c>
      <c r="Q5155">
        <v>17</v>
      </c>
      <c r="R5155">
        <v>21</v>
      </c>
      <c r="S5155">
        <v>42</v>
      </c>
      <c r="T5155">
        <v>21</v>
      </c>
      <c r="U5155">
        <v>8</v>
      </c>
      <c r="V5155">
        <v>2</v>
      </c>
      <c r="W5155">
        <v>10.543311398576279</v>
      </c>
      <c r="X5155">
        <v>18.798210359696043</v>
      </c>
      <c r="Y5155">
        <v>25.810686904389655</v>
      </c>
      <c r="Z5155">
        <v>24.060347595695024</v>
      </c>
      <c r="AA5155">
        <v>196.30201114577005</v>
      </c>
      <c r="AB5155">
        <v>32.182247655878328</v>
      </c>
      <c r="AC5155">
        <v>844.52647560845173</v>
      </c>
      <c r="AD5155">
        <v>50.041339597422393</v>
      </c>
      <c r="AE5155">
        <v>1202.2646302658795</v>
      </c>
    </row>
    <row r="5156" spans="1:31" x14ac:dyDescent="0.3">
      <c r="A5156">
        <v>2585322</v>
      </c>
      <c r="B5156">
        <v>1</v>
      </c>
      <c r="C5156" t="s">
        <v>81</v>
      </c>
      <c r="D5156" t="s">
        <v>123</v>
      </c>
      <c r="E5156" t="s">
        <v>132</v>
      </c>
      <c r="F5156" t="s">
        <v>14623</v>
      </c>
      <c r="G5156" t="s">
        <v>134</v>
      </c>
      <c r="H5156" t="s">
        <v>135</v>
      </c>
      <c r="I5156" t="s">
        <v>136</v>
      </c>
      <c r="J5156" t="s">
        <v>137</v>
      </c>
      <c r="K5156" t="s">
        <v>138</v>
      </c>
      <c r="L5156" t="s">
        <v>14624</v>
      </c>
      <c r="M5156" t="s">
        <v>14451</v>
      </c>
      <c r="N5156">
        <v>0.64722222200000001</v>
      </c>
      <c r="O5156">
        <v>9</v>
      </c>
      <c r="P5156">
        <v>6848</v>
      </c>
      <c r="Q5156">
        <v>155</v>
      </c>
      <c r="R5156">
        <v>240</v>
      </c>
      <c r="S5156">
        <v>36</v>
      </c>
      <c r="T5156">
        <v>996</v>
      </c>
      <c r="U5156">
        <v>7</v>
      </c>
      <c r="V5156">
        <v>1</v>
      </c>
      <c r="W5156">
        <v>8.5121058806653931</v>
      </c>
      <c r="X5156">
        <v>644.36257063049777</v>
      </c>
      <c r="Y5156">
        <v>377.79843789694996</v>
      </c>
      <c r="Z5156">
        <v>185.44007301937</v>
      </c>
      <c r="AA5156">
        <v>127.88331734015513</v>
      </c>
      <c r="AB5156">
        <v>440.90177827567373</v>
      </c>
      <c r="AC5156">
        <v>1764.8296271920644</v>
      </c>
      <c r="AD5156">
        <v>1.8786160604672502</v>
      </c>
      <c r="AE5156">
        <v>3551.6065262958437</v>
      </c>
    </row>
    <row r="5157" spans="1:31" x14ac:dyDescent="0.3">
      <c r="A5157">
        <v>2585568</v>
      </c>
      <c r="B5157">
        <v>1</v>
      </c>
      <c r="C5157" t="s">
        <v>81</v>
      </c>
      <c r="D5157" t="s">
        <v>113</v>
      </c>
      <c r="E5157" t="s">
        <v>141</v>
      </c>
      <c r="F5157" t="s">
        <v>14625</v>
      </c>
      <c r="G5157" t="s">
        <v>134</v>
      </c>
      <c r="H5157" t="s">
        <v>135</v>
      </c>
      <c r="I5157" t="s">
        <v>136</v>
      </c>
      <c r="J5157" t="s">
        <v>137</v>
      </c>
      <c r="K5157" t="s">
        <v>138</v>
      </c>
      <c r="L5157" t="s">
        <v>14626</v>
      </c>
      <c r="M5157" t="s">
        <v>14627</v>
      </c>
      <c r="N5157">
        <v>1.8825000000000001</v>
      </c>
      <c r="O5157">
        <v>2</v>
      </c>
      <c r="P5157">
        <v>122</v>
      </c>
      <c r="Q5157">
        <v>7</v>
      </c>
      <c r="R5157">
        <v>22</v>
      </c>
      <c r="S5157">
        <v>7</v>
      </c>
      <c r="T5157">
        <v>59</v>
      </c>
      <c r="U5157">
        <v>4</v>
      </c>
      <c r="V5157">
        <v>0</v>
      </c>
      <c r="W5157">
        <v>0.59210563404688332</v>
      </c>
      <c r="X5157">
        <v>48.174631568623504</v>
      </c>
      <c r="Y5157">
        <v>64.139137120642047</v>
      </c>
      <c r="Z5157">
        <v>10.698337987356924</v>
      </c>
      <c r="AA5157">
        <v>51.982273338486827</v>
      </c>
      <c r="AB5157">
        <v>221.10724159739178</v>
      </c>
      <c r="AC5157">
        <v>2298.9602680188905</v>
      </c>
      <c r="AD5157">
        <v>0</v>
      </c>
      <c r="AE5157">
        <v>2695.6539952654384</v>
      </c>
    </row>
    <row r="5158" spans="1:31" x14ac:dyDescent="0.3">
      <c r="A5158">
        <v>2585468</v>
      </c>
      <c r="B5158">
        <v>1</v>
      </c>
      <c r="C5158" t="s">
        <v>80</v>
      </c>
      <c r="D5158" t="s">
        <v>97</v>
      </c>
      <c r="E5158" t="s">
        <v>184</v>
      </c>
      <c r="F5158" t="s">
        <v>14628</v>
      </c>
      <c r="G5158" t="s">
        <v>1218</v>
      </c>
      <c r="H5158" t="s">
        <v>135</v>
      </c>
      <c r="I5158" t="s">
        <v>136</v>
      </c>
      <c r="J5158" t="s">
        <v>137</v>
      </c>
      <c r="K5158" t="s">
        <v>138</v>
      </c>
      <c r="L5158" t="s">
        <v>14629</v>
      </c>
      <c r="M5158" t="s">
        <v>14630</v>
      </c>
      <c r="N5158">
        <v>6.6558333330000004</v>
      </c>
      <c r="O5158">
        <v>0</v>
      </c>
      <c r="P5158">
        <v>33</v>
      </c>
      <c r="Q5158">
        <v>1</v>
      </c>
      <c r="R5158">
        <v>37</v>
      </c>
      <c r="S5158">
        <v>1</v>
      </c>
      <c r="T5158">
        <v>16</v>
      </c>
      <c r="U5158">
        <v>0</v>
      </c>
      <c r="V5158">
        <v>1</v>
      </c>
      <c r="W5158">
        <v>0</v>
      </c>
      <c r="X5158">
        <v>81.612970304935132</v>
      </c>
      <c r="Y5158">
        <v>12.280692510184791</v>
      </c>
      <c r="Z5158">
        <v>217.81587987764621</v>
      </c>
      <c r="AA5158">
        <v>5.820629644039176</v>
      </c>
      <c r="AB5158">
        <v>74.609481924746518</v>
      </c>
      <c r="AC5158">
        <v>0</v>
      </c>
      <c r="AD5158">
        <v>0</v>
      </c>
      <c r="AE5158">
        <v>392.13965426155187</v>
      </c>
    </row>
    <row r="5159" spans="1:31" x14ac:dyDescent="0.3">
      <c r="A5159">
        <v>2585760</v>
      </c>
      <c r="B5159">
        <v>1</v>
      </c>
      <c r="C5159" t="s">
        <v>81</v>
      </c>
      <c r="D5159" t="s">
        <v>116</v>
      </c>
      <c r="E5159" t="s">
        <v>141</v>
      </c>
      <c r="F5159" t="s">
        <v>14631</v>
      </c>
      <c r="G5159" t="s">
        <v>134</v>
      </c>
      <c r="H5159" t="s">
        <v>135</v>
      </c>
      <c r="I5159" t="s">
        <v>136</v>
      </c>
      <c r="J5159" t="s">
        <v>137</v>
      </c>
      <c r="K5159" t="s">
        <v>138</v>
      </c>
      <c r="L5159" t="s">
        <v>14632</v>
      </c>
      <c r="M5159" t="s">
        <v>14633</v>
      </c>
      <c r="N5159">
        <v>0.50972222199999995</v>
      </c>
      <c r="O5159">
        <v>3</v>
      </c>
      <c r="P5159">
        <v>434</v>
      </c>
      <c r="Q5159">
        <v>19</v>
      </c>
      <c r="R5159">
        <v>23</v>
      </c>
      <c r="S5159">
        <v>14</v>
      </c>
      <c r="T5159">
        <v>27</v>
      </c>
      <c r="U5159">
        <v>1</v>
      </c>
      <c r="V5159">
        <v>0</v>
      </c>
      <c r="W5159">
        <v>0.35954349138282665</v>
      </c>
      <c r="X5159">
        <v>28.360868315666618</v>
      </c>
      <c r="Y5159">
        <v>39.95936304969166</v>
      </c>
      <c r="Z5159">
        <v>2.6600221042914391</v>
      </c>
      <c r="AA5159">
        <v>53.682270581885739</v>
      </c>
      <c r="AB5159">
        <v>2.6863084675745958</v>
      </c>
      <c r="AC5159">
        <v>0.45146060748656752</v>
      </c>
      <c r="AD5159">
        <v>0</v>
      </c>
      <c r="AE5159">
        <v>128.15983661797944</v>
      </c>
    </row>
    <row r="5160" spans="1:31" x14ac:dyDescent="0.3">
      <c r="A5160">
        <v>2585153</v>
      </c>
      <c r="B5160">
        <v>1</v>
      </c>
      <c r="C5160" t="s">
        <v>80</v>
      </c>
      <c r="D5160" t="s">
        <v>82</v>
      </c>
      <c r="E5160" t="s">
        <v>171</v>
      </c>
      <c r="F5160" t="s">
        <v>14634</v>
      </c>
      <c r="G5160" t="s">
        <v>190</v>
      </c>
      <c r="H5160" t="s">
        <v>157</v>
      </c>
      <c r="I5160" t="s">
        <v>136</v>
      </c>
      <c r="J5160" t="s">
        <v>137</v>
      </c>
      <c r="K5160" t="s">
        <v>138</v>
      </c>
      <c r="L5160" t="s">
        <v>14635</v>
      </c>
      <c r="M5160" t="s">
        <v>14636</v>
      </c>
      <c r="N5160">
        <v>2.5252777769999999</v>
      </c>
      <c r="O5160">
        <v>0</v>
      </c>
      <c r="P5160">
        <v>126</v>
      </c>
      <c r="Q5160">
        <v>0</v>
      </c>
      <c r="R5160">
        <v>0</v>
      </c>
      <c r="S5160">
        <v>0</v>
      </c>
      <c r="T5160">
        <v>6</v>
      </c>
      <c r="U5160">
        <v>0</v>
      </c>
      <c r="V5160">
        <v>0</v>
      </c>
      <c r="W5160">
        <v>0</v>
      </c>
      <c r="X5160">
        <v>65.901848620806632</v>
      </c>
      <c r="Y5160">
        <v>0</v>
      </c>
      <c r="Z5160">
        <v>0</v>
      </c>
      <c r="AA5160">
        <v>0</v>
      </c>
      <c r="AB5160">
        <v>13.527216353720167</v>
      </c>
      <c r="AC5160">
        <v>0</v>
      </c>
      <c r="AD5160">
        <v>0</v>
      </c>
      <c r="AE5160">
        <v>79.429064974526796</v>
      </c>
    </row>
    <row r="5161" spans="1:31" x14ac:dyDescent="0.3">
      <c r="A5161">
        <v>2584967</v>
      </c>
      <c r="B5161">
        <v>1</v>
      </c>
      <c r="C5161" t="s">
        <v>80</v>
      </c>
      <c r="D5161" t="s">
        <v>97</v>
      </c>
      <c r="E5161" t="s">
        <v>141</v>
      </c>
      <c r="F5161" t="s">
        <v>14637</v>
      </c>
      <c r="G5161" t="s">
        <v>134</v>
      </c>
      <c r="H5161" t="s">
        <v>135</v>
      </c>
      <c r="I5161" t="s">
        <v>136</v>
      </c>
      <c r="J5161" t="s">
        <v>137</v>
      </c>
      <c r="K5161" t="s">
        <v>138</v>
      </c>
      <c r="L5161" t="s">
        <v>14638</v>
      </c>
      <c r="M5161" t="s">
        <v>14639</v>
      </c>
      <c r="N5161">
        <v>1.28</v>
      </c>
      <c r="O5161">
        <v>0</v>
      </c>
      <c r="P5161">
        <v>1288</v>
      </c>
      <c r="Q5161">
        <v>0</v>
      </c>
      <c r="R5161">
        <v>1</v>
      </c>
      <c r="S5161">
        <v>0</v>
      </c>
      <c r="T5161">
        <v>181</v>
      </c>
      <c r="U5161">
        <v>0</v>
      </c>
      <c r="V5161">
        <v>0</v>
      </c>
      <c r="W5161">
        <v>0</v>
      </c>
      <c r="X5161">
        <v>357.81666575194851</v>
      </c>
      <c r="Y5161">
        <v>0</v>
      </c>
      <c r="Z5161">
        <v>1.3787163022080003E-2</v>
      </c>
      <c r="AA5161">
        <v>0</v>
      </c>
      <c r="AB5161">
        <v>152.50422990286052</v>
      </c>
      <c r="AC5161">
        <v>0</v>
      </c>
      <c r="AD5161">
        <v>0</v>
      </c>
      <c r="AE5161">
        <v>510.33468281783109</v>
      </c>
    </row>
    <row r="5162" spans="1:31" x14ac:dyDescent="0.3">
      <c r="A5162">
        <v>2585405</v>
      </c>
      <c r="B5162">
        <v>1</v>
      </c>
      <c r="C5162" t="s">
        <v>80</v>
      </c>
      <c r="D5162" t="s">
        <v>97</v>
      </c>
      <c r="E5162" t="s">
        <v>141</v>
      </c>
      <c r="F5162" t="s">
        <v>3546</v>
      </c>
      <c r="G5162" t="s">
        <v>134</v>
      </c>
      <c r="H5162" t="s">
        <v>135</v>
      </c>
      <c r="I5162" t="s">
        <v>136</v>
      </c>
      <c r="J5162" t="s">
        <v>137</v>
      </c>
      <c r="K5162" t="s">
        <v>138</v>
      </c>
      <c r="L5162" t="s">
        <v>14640</v>
      </c>
      <c r="M5162" t="s">
        <v>14641</v>
      </c>
      <c r="N5162">
        <v>5.5044444439999998</v>
      </c>
      <c r="O5162">
        <v>21</v>
      </c>
      <c r="P5162">
        <v>119</v>
      </c>
      <c r="Q5162">
        <v>4</v>
      </c>
      <c r="R5162">
        <v>35</v>
      </c>
      <c r="S5162">
        <v>4</v>
      </c>
      <c r="T5162">
        <v>20</v>
      </c>
      <c r="U5162">
        <v>0</v>
      </c>
      <c r="V5162">
        <v>0</v>
      </c>
      <c r="W5162">
        <v>404.95690070083293</v>
      </c>
      <c r="X5162">
        <v>906.9926103804155</v>
      </c>
      <c r="Y5162">
        <v>23.835722778261072</v>
      </c>
      <c r="Z5162">
        <v>117.34297482373502</v>
      </c>
      <c r="AA5162">
        <v>98.280781285064151</v>
      </c>
      <c r="AB5162">
        <v>80.861084050792172</v>
      </c>
      <c r="AC5162">
        <v>0</v>
      </c>
      <c r="AD5162">
        <v>0</v>
      </c>
      <c r="AE5162">
        <v>1632.2700740191008</v>
      </c>
    </row>
    <row r="5163" spans="1:31" x14ac:dyDescent="0.3">
      <c r="A5163">
        <v>2585554</v>
      </c>
      <c r="B5163">
        <v>1</v>
      </c>
      <c r="C5163" t="s">
        <v>80</v>
      </c>
      <c r="D5163" t="s">
        <v>83</v>
      </c>
      <c r="E5163" t="s">
        <v>184</v>
      </c>
      <c r="F5163" t="s">
        <v>5085</v>
      </c>
      <c r="G5163" t="s">
        <v>134</v>
      </c>
      <c r="H5163" t="s">
        <v>135</v>
      </c>
      <c r="I5163" t="s">
        <v>136</v>
      </c>
      <c r="J5163" t="s">
        <v>137</v>
      </c>
      <c r="K5163" t="s">
        <v>138</v>
      </c>
      <c r="L5163" t="s">
        <v>14642</v>
      </c>
      <c r="M5163" t="s">
        <v>14643</v>
      </c>
      <c r="N5163">
        <v>0.47083333300000002</v>
      </c>
      <c r="O5163">
        <v>0</v>
      </c>
      <c r="P5163">
        <v>0</v>
      </c>
      <c r="Q5163">
        <v>0</v>
      </c>
      <c r="R5163">
        <v>0</v>
      </c>
      <c r="S5163">
        <v>5</v>
      </c>
      <c r="T5163">
        <v>0</v>
      </c>
      <c r="U5163">
        <v>6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10.335597872389249</v>
      </c>
      <c r="AB5163">
        <v>0</v>
      </c>
      <c r="AC5163">
        <v>510.63173886297</v>
      </c>
      <c r="AD5163">
        <v>0</v>
      </c>
      <c r="AE5163">
        <v>520.96733673535925</v>
      </c>
    </row>
    <row r="5164" spans="1:31" x14ac:dyDescent="0.3">
      <c r="A5164">
        <v>2585800</v>
      </c>
      <c r="B5164">
        <v>1</v>
      </c>
      <c r="C5164" t="s">
        <v>81</v>
      </c>
      <c r="D5164" t="s">
        <v>118</v>
      </c>
      <c r="E5164" t="s">
        <v>184</v>
      </c>
      <c r="F5164" t="s">
        <v>14644</v>
      </c>
      <c r="G5164" t="s">
        <v>149</v>
      </c>
      <c r="H5164" t="s">
        <v>135</v>
      </c>
      <c r="I5164" t="s">
        <v>136</v>
      </c>
      <c r="J5164" t="s">
        <v>137</v>
      </c>
      <c r="K5164" t="s">
        <v>138</v>
      </c>
      <c r="L5164" t="s">
        <v>14645</v>
      </c>
      <c r="M5164" t="s">
        <v>14646</v>
      </c>
      <c r="N5164">
        <v>1.3133333330000001</v>
      </c>
      <c r="O5164">
        <v>0</v>
      </c>
      <c r="P5164">
        <v>152</v>
      </c>
      <c r="Q5164">
        <v>14</v>
      </c>
      <c r="R5164">
        <v>12</v>
      </c>
      <c r="S5164">
        <v>0</v>
      </c>
      <c r="T5164">
        <v>5</v>
      </c>
      <c r="U5164">
        <v>0</v>
      </c>
      <c r="V5164">
        <v>0</v>
      </c>
      <c r="W5164">
        <v>0</v>
      </c>
      <c r="X5164">
        <v>23.405911621196566</v>
      </c>
      <c r="Y5164">
        <v>42.859357634004937</v>
      </c>
      <c r="Z5164">
        <v>25.680827635695305</v>
      </c>
      <c r="AA5164">
        <v>0</v>
      </c>
      <c r="AB5164">
        <v>3.9524472907391814</v>
      </c>
      <c r="AC5164">
        <v>0</v>
      </c>
      <c r="AD5164">
        <v>0</v>
      </c>
      <c r="AE5164">
        <v>95.898544181635998</v>
      </c>
    </row>
    <row r="5165" spans="1:31" x14ac:dyDescent="0.3">
      <c r="A5165">
        <v>2585720</v>
      </c>
      <c r="B5165">
        <v>1</v>
      </c>
      <c r="C5165" t="s">
        <v>80</v>
      </c>
      <c r="D5165" t="s">
        <v>94</v>
      </c>
      <c r="E5165" t="s">
        <v>141</v>
      </c>
      <c r="F5165" t="s">
        <v>13900</v>
      </c>
      <c r="G5165" t="s">
        <v>134</v>
      </c>
      <c r="H5165" t="s">
        <v>135</v>
      </c>
      <c r="I5165" t="s">
        <v>136</v>
      </c>
      <c r="J5165" t="s">
        <v>137</v>
      </c>
      <c r="K5165" t="s">
        <v>138</v>
      </c>
      <c r="L5165" t="s">
        <v>14647</v>
      </c>
      <c r="M5165" t="s">
        <v>14648</v>
      </c>
      <c r="N5165">
        <v>1.300277777</v>
      </c>
      <c r="O5165">
        <v>0</v>
      </c>
      <c r="P5165">
        <v>1</v>
      </c>
      <c r="Q5165">
        <v>9</v>
      </c>
      <c r="R5165">
        <v>169</v>
      </c>
      <c r="S5165">
        <v>1</v>
      </c>
      <c r="T5165">
        <v>17</v>
      </c>
      <c r="U5165">
        <v>1</v>
      </c>
      <c r="V5165">
        <v>0</v>
      </c>
      <c r="W5165">
        <v>0</v>
      </c>
      <c r="X5165">
        <v>0.326777708423375</v>
      </c>
      <c r="Y5165">
        <v>34.95789501183809</v>
      </c>
      <c r="Z5165">
        <v>380.21980605298029</v>
      </c>
      <c r="AA5165">
        <v>21.296956774056881</v>
      </c>
      <c r="AB5165">
        <v>41.239040262349739</v>
      </c>
      <c r="AC5165">
        <v>130.76792937829833</v>
      </c>
      <c r="AD5165">
        <v>0</v>
      </c>
      <c r="AE5165">
        <v>608.80840518794673</v>
      </c>
    </row>
    <row r="5166" spans="1:31" x14ac:dyDescent="0.3">
      <c r="A5166">
        <v>2585342</v>
      </c>
      <c r="B5166">
        <v>1</v>
      </c>
      <c r="C5166" t="s">
        <v>80</v>
      </c>
      <c r="D5166" t="s">
        <v>106</v>
      </c>
      <c r="E5166" t="s">
        <v>147</v>
      </c>
      <c r="F5166" t="s">
        <v>6144</v>
      </c>
      <c r="G5166" t="s">
        <v>134</v>
      </c>
      <c r="H5166" t="s">
        <v>135</v>
      </c>
      <c r="I5166" t="s">
        <v>136</v>
      </c>
      <c r="J5166" t="s">
        <v>137</v>
      </c>
      <c r="K5166" t="s">
        <v>138</v>
      </c>
      <c r="L5166" t="s">
        <v>14649</v>
      </c>
      <c r="M5166" t="s">
        <v>14650</v>
      </c>
      <c r="N5166">
        <v>0.33694444400000001</v>
      </c>
      <c r="O5166">
        <v>0</v>
      </c>
      <c r="P5166">
        <v>685</v>
      </c>
      <c r="Q5166">
        <v>2</v>
      </c>
      <c r="R5166">
        <v>33</v>
      </c>
      <c r="S5166">
        <v>3</v>
      </c>
      <c r="T5166">
        <v>85</v>
      </c>
      <c r="U5166">
        <v>0</v>
      </c>
      <c r="V5166">
        <v>0</v>
      </c>
      <c r="W5166">
        <v>0</v>
      </c>
      <c r="X5166">
        <v>27.162691736192798</v>
      </c>
      <c r="Y5166">
        <v>2.4500537732343179</v>
      </c>
      <c r="Z5166">
        <v>8.4897670093637547</v>
      </c>
      <c r="AA5166">
        <v>5.295474486956838</v>
      </c>
      <c r="AB5166">
        <v>22.343719694269218</v>
      </c>
      <c r="AC5166">
        <v>0</v>
      </c>
      <c r="AD5166">
        <v>0</v>
      </c>
      <c r="AE5166">
        <v>65.74170670001692</v>
      </c>
    </row>
    <row r="5167" spans="1:31" x14ac:dyDescent="0.3">
      <c r="A5167">
        <v>2585740</v>
      </c>
      <c r="B5167">
        <v>1</v>
      </c>
      <c r="C5167" t="s">
        <v>81</v>
      </c>
      <c r="D5167" t="s">
        <v>112</v>
      </c>
      <c r="E5167" t="s">
        <v>147</v>
      </c>
      <c r="F5167" t="s">
        <v>10062</v>
      </c>
      <c r="G5167" t="s">
        <v>134</v>
      </c>
      <c r="H5167" t="s">
        <v>135</v>
      </c>
      <c r="I5167" t="s">
        <v>136</v>
      </c>
      <c r="J5167" t="s">
        <v>137</v>
      </c>
      <c r="K5167" t="s">
        <v>138</v>
      </c>
      <c r="L5167" t="s">
        <v>14651</v>
      </c>
      <c r="M5167" t="s">
        <v>14652</v>
      </c>
      <c r="N5167">
        <v>1.7438888880000001</v>
      </c>
      <c r="O5167">
        <v>4</v>
      </c>
      <c r="P5167">
        <v>1646</v>
      </c>
      <c r="Q5167">
        <v>217</v>
      </c>
      <c r="R5167">
        <v>86</v>
      </c>
      <c r="S5167">
        <v>21</v>
      </c>
      <c r="T5167">
        <v>165</v>
      </c>
      <c r="U5167">
        <v>2</v>
      </c>
      <c r="V5167">
        <v>1</v>
      </c>
      <c r="W5167">
        <v>1.5903190544000001</v>
      </c>
      <c r="X5167">
        <v>363.52354120487303</v>
      </c>
      <c r="Y5167">
        <v>146.91027629643466</v>
      </c>
      <c r="Z5167">
        <v>73.794977602201115</v>
      </c>
      <c r="AA5167">
        <v>130.88698702348435</v>
      </c>
      <c r="AB5167">
        <v>89.570837165653231</v>
      </c>
      <c r="AC5167">
        <v>98.771938721003195</v>
      </c>
      <c r="AD5167">
        <v>0.95332251844509996</v>
      </c>
      <c r="AE5167">
        <v>906.00219958649473</v>
      </c>
    </row>
    <row r="5168" spans="1:31" x14ac:dyDescent="0.3">
      <c r="A5168">
        <v>2585050</v>
      </c>
      <c r="B5168">
        <v>1</v>
      </c>
      <c r="C5168" t="s">
        <v>81</v>
      </c>
      <c r="D5168" t="s">
        <v>119</v>
      </c>
      <c r="E5168" t="s">
        <v>184</v>
      </c>
      <c r="F5168" t="s">
        <v>14653</v>
      </c>
      <c r="G5168" t="s">
        <v>202</v>
      </c>
      <c r="H5168" t="s">
        <v>135</v>
      </c>
      <c r="I5168" t="s">
        <v>136</v>
      </c>
      <c r="J5168" t="s">
        <v>137</v>
      </c>
      <c r="K5168" t="s">
        <v>138</v>
      </c>
      <c r="L5168" t="s">
        <v>14654</v>
      </c>
      <c r="M5168" t="s">
        <v>14655</v>
      </c>
      <c r="N5168">
        <v>0.65805555500000001</v>
      </c>
      <c r="O5168">
        <v>0</v>
      </c>
      <c r="P5168">
        <v>515</v>
      </c>
      <c r="Q5168">
        <v>0</v>
      </c>
      <c r="R5168">
        <v>4</v>
      </c>
      <c r="S5168">
        <v>0</v>
      </c>
      <c r="T5168">
        <v>35</v>
      </c>
      <c r="U5168">
        <v>0</v>
      </c>
      <c r="V5168">
        <v>0</v>
      </c>
      <c r="W5168">
        <v>0</v>
      </c>
      <c r="X5168">
        <v>30.228842677422033</v>
      </c>
      <c r="Y5168">
        <v>0</v>
      </c>
      <c r="Z5168">
        <v>0.40257372283456672</v>
      </c>
      <c r="AA5168">
        <v>0</v>
      </c>
      <c r="AB5168">
        <v>5.3745581697627225</v>
      </c>
      <c r="AC5168">
        <v>0</v>
      </c>
      <c r="AD5168">
        <v>0</v>
      </c>
      <c r="AE5168">
        <v>36.005974570019326</v>
      </c>
    </row>
    <row r="5169" spans="1:31" x14ac:dyDescent="0.3">
      <c r="A5169">
        <v>2585926</v>
      </c>
      <c r="B5169">
        <v>1</v>
      </c>
      <c r="C5169" t="s">
        <v>81</v>
      </c>
      <c r="D5169" t="s">
        <v>122</v>
      </c>
      <c r="E5169" t="s">
        <v>147</v>
      </c>
      <c r="F5169" t="s">
        <v>14656</v>
      </c>
      <c r="G5169" t="s">
        <v>134</v>
      </c>
      <c r="H5169" t="s">
        <v>135</v>
      </c>
      <c r="I5169" t="s">
        <v>136</v>
      </c>
      <c r="J5169" t="s">
        <v>137</v>
      </c>
      <c r="K5169" t="s">
        <v>138</v>
      </c>
      <c r="L5169" t="s">
        <v>14657</v>
      </c>
      <c r="M5169" t="s">
        <v>14658</v>
      </c>
      <c r="N5169">
        <v>0.78833333299999997</v>
      </c>
      <c r="O5169">
        <v>5</v>
      </c>
      <c r="P5169">
        <v>213</v>
      </c>
      <c r="Q5169">
        <v>11</v>
      </c>
      <c r="R5169">
        <v>3</v>
      </c>
      <c r="S5169">
        <v>2</v>
      </c>
      <c r="T5169">
        <v>22</v>
      </c>
      <c r="U5169">
        <v>0</v>
      </c>
      <c r="V5169">
        <v>0</v>
      </c>
      <c r="W5169">
        <v>0.96323173119999983</v>
      </c>
      <c r="X5169">
        <v>20.249388965746316</v>
      </c>
      <c r="Y5169">
        <v>8.2177853189251309</v>
      </c>
      <c r="Z5169">
        <v>0.17737834061448499</v>
      </c>
      <c r="AA5169">
        <v>2.2491001988077777</v>
      </c>
      <c r="AB5169">
        <v>6.4146762511417093</v>
      </c>
      <c r="AC5169">
        <v>0</v>
      </c>
      <c r="AD5169">
        <v>0</v>
      </c>
      <c r="AE5169">
        <v>38.271560806435417</v>
      </c>
    </row>
    <row r="5170" spans="1:31" x14ac:dyDescent="0.3">
      <c r="A5170">
        <v>2585820</v>
      </c>
      <c r="B5170">
        <v>1</v>
      </c>
      <c r="C5170" t="s">
        <v>80</v>
      </c>
      <c r="D5170" t="s">
        <v>98</v>
      </c>
      <c r="E5170" t="s">
        <v>171</v>
      </c>
      <c r="F5170" t="s">
        <v>14659</v>
      </c>
      <c r="G5170" t="s">
        <v>190</v>
      </c>
      <c r="H5170" t="s">
        <v>157</v>
      </c>
      <c r="I5170" t="s">
        <v>136</v>
      </c>
      <c r="J5170" t="s">
        <v>137</v>
      </c>
      <c r="K5170" t="s">
        <v>138</v>
      </c>
      <c r="L5170" t="s">
        <v>14660</v>
      </c>
      <c r="M5170" t="s">
        <v>14661</v>
      </c>
      <c r="N5170">
        <v>1.76</v>
      </c>
      <c r="O5170">
        <v>0</v>
      </c>
      <c r="P5170">
        <v>11</v>
      </c>
      <c r="Q5170">
        <v>0</v>
      </c>
      <c r="R5170">
        <v>1</v>
      </c>
      <c r="S5170">
        <v>0</v>
      </c>
      <c r="T5170">
        <v>5</v>
      </c>
      <c r="U5170">
        <v>0</v>
      </c>
      <c r="V5170">
        <v>0</v>
      </c>
      <c r="W5170">
        <v>0</v>
      </c>
      <c r="X5170">
        <v>2.6804750989247363</v>
      </c>
      <c r="Y5170">
        <v>0</v>
      </c>
      <c r="Z5170">
        <v>0.62588041226616431</v>
      </c>
      <c r="AA5170">
        <v>0</v>
      </c>
      <c r="AB5170">
        <v>3.5127200038292248</v>
      </c>
      <c r="AC5170">
        <v>0</v>
      </c>
      <c r="AD5170">
        <v>0</v>
      </c>
      <c r="AE5170">
        <v>6.8190755150201259</v>
      </c>
    </row>
    <row r="5171" spans="1:31" x14ac:dyDescent="0.3">
      <c r="A5171">
        <v>2584987</v>
      </c>
      <c r="B5171">
        <v>1</v>
      </c>
      <c r="C5171" t="s">
        <v>81</v>
      </c>
      <c r="D5171" t="s">
        <v>128</v>
      </c>
      <c r="E5171" t="s">
        <v>141</v>
      </c>
      <c r="F5171" t="s">
        <v>14208</v>
      </c>
      <c r="G5171" t="s">
        <v>134</v>
      </c>
      <c r="H5171" t="s">
        <v>135</v>
      </c>
      <c r="I5171" t="s">
        <v>136</v>
      </c>
      <c r="J5171" t="s">
        <v>137</v>
      </c>
      <c r="K5171" t="s">
        <v>138</v>
      </c>
      <c r="L5171" t="s">
        <v>14662</v>
      </c>
      <c r="M5171" t="s">
        <v>14663</v>
      </c>
      <c r="N5171">
        <v>0.45500000000000002</v>
      </c>
      <c r="O5171">
        <v>0</v>
      </c>
      <c r="P5171">
        <v>563</v>
      </c>
      <c r="Q5171">
        <v>1</v>
      </c>
      <c r="R5171">
        <v>70</v>
      </c>
      <c r="S5171">
        <v>3</v>
      </c>
      <c r="T5171">
        <v>128</v>
      </c>
      <c r="U5171">
        <v>1</v>
      </c>
      <c r="V5171">
        <v>0</v>
      </c>
      <c r="W5171">
        <v>0</v>
      </c>
      <c r="X5171">
        <v>32.859297502381395</v>
      </c>
      <c r="Y5171">
        <v>14.389702360718134</v>
      </c>
      <c r="Z5171">
        <v>16.082078347772399</v>
      </c>
      <c r="AA5171">
        <v>1.6733862782854927</v>
      </c>
      <c r="AB5171">
        <v>20.128658064830024</v>
      </c>
      <c r="AC5171">
        <v>6.3523887513638053</v>
      </c>
      <c r="AD5171">
        <v>0</v>
      </c>
      <c r="AE5171">
        <v>91.485511305351238</v>
      </c>
    </row>
    <row r="5172" spans="1:31" x14ac:dyDescent="0.3">
      <c r="A5172">
        <v>2585136</v>
      </c>
      <c r="B5172">
        <v>1</v>
      </c>
      <c r="C5172" t="s">
        <v>80</v>
      </c>
      <c r="D5172" t="s">
        <v>105</v>
      </c>
      <c r="E5172" t="s">
        <v>132</v>
      </c>
      <c r="F5172" t="s">
        <v>14664</v>
      </c>
      <c r="G5172" t="s">
        <v>134</v>
      </c>
      <c r="H5172" t="s">
        <v>135</v>
      </c>
      <c r="I5172" t="s">
        <v>136</v>
      </c>
      <c r="J5172" t="s">
        <v>137</v>
      </c>
      <c r="K5172" t="s">
        <v>138</v>
      </c>
      <c r="L5172" t="s">
        <v>14665</v>
      </c>
      <c r="M5172" t="s">
        <v>14666</v>
      </c>
      <c r="N5172">
        <v>0.35499999999999998</v>
      </c>
      <c r="O5172">
        <v>50</v>
      </c>
      <c r="P5172">
        <v>2209</v>
      </c>
      <c r="Q5172">
        <v>48</v>
      </c>
      <c r="R5172">
        <v>170</v>
      </c>
      <c r="S5172">
        <v>78</v>
      </c>
      <c r="T5172">
        <v>242</v>
      </c>
      <c r="U5172">
        <v>14</v>
      </c>
      <c r="V5172">
        <v>3</v>
      </c>
      <c r="W5172">
        <v>9.7715019101626783</v>
      </c>
      <c r="X5172">
        <v>142.02013378715247</v>
      </c>
      <c r="Y5172">
        <v>55.36223221255176</v>
      </c>
      <c r="Z5172">
        <v>31.386199623384588</v>
      </c>
      <c r="AA5172">
        <v>316.48441292452736</v>
      </c>
      <c r="AB5172">
        <v>99.420151582678244</v>
      </c>
      <c r="AC5172">
        <v>392.06624004445462</v>
      </c>
      <c r="AD5172">
        <v>59.081040058070755</v>
      </c>
      <c r="AE5172">
        <v>1105.5919121429824</v>
      </c>
    </row>
    <row r="5173" spans="1:31" x14ac:dyDescent="0.3">
      <c r="A5173">
        <v>2585677</v>
      </c>
      <c r="B5173">
        <v>1</v>
      </c>
      <c r="C5173" t="s">
        <v>81</v>
      </c>
      <c r="D5173" t="s">
        <v>128</v>
      </c>
      <c r="E5173" t="s">
        <v>141</v>
      </c>
      <c r="F5173" t="s">
        <v>14667</v>
      </c>
      <c r="G5173" t="s">
        <v>134</v>
      </c>
      <c r="H5173" t="s">
        <v>135</v>
      </c>
      <c r="I5173" t="s">
        <v>136</v>
      </c>
      <c r="J5173" t="s">
        <v>137</v>
      </c>
      <c r="K5173" t="s">
        <v>138</v>
      </c>
      <c r="L5173" t="s">
        <v>14668</v>
      </c>
      <c r="M5173" t="s">
        <v>14669</v>
      </c>
      <c r="N5173">
        <v>1.385277777</v>
      </c>
      <c r="O5173">
        <v>41</v>
      </c>
      <c r="P5173">
        <v>1333</v>
      </c>
      <c r="Q5173">
        <v>350</v>
      </c>
      <c r="R5173">
        <v>143</v>
      </c>
      <c r="S5173">
        <v>29</v>
      </c>
      <c r="T5173">
        <v>144</v>
      </c>
      <c r="U5173">
        <v>0</v>
      </c>
      <c r="V5173">
        <v>0</v>
      </c>
      <c r="W5173">
        <v>26.079198235301252</v>
      </c>
      <c r="X5173">
        <v>285.76547291532631</v>
      </c>
      <c r="Y5173">
        <v>595.854852288438</v>
      </c>
      <c r="Z5173">
        <v>167.88072423232853</v>
      </c>
      <c r="AA5173">
        <v>233.82098342251902</v>
      </c>
      <c r="AB5173">
        <v>96.960131724448516</v>
      </c>
      <c r="AC5173">
        <v>0</v>
      </c>
      <c r="AD5173">
        <v>0</v>
      </c>
      <c r="AE5173">
        <v>1406.3613628183616</v>
      </c>
    </row>
    <row r="5174" spans="1:31" x14ac:dyDescent="0.3">
      <c r="A5174">
        <v>2585279</v>
      </c>
      <c r="B5174">
        <v>1</v>
      </c>
      <c r="C5174" t="s">
        <v>81</v>
      </c>
      <c r="D5174" t="s">
        <v>112</v>
      </c>
      <c r="E5174" t="s">
        <v>141</v>
      </c>
      <c r="F5174" t="s">
        <v>5347</v>
      </c>
      <c r="G5174" t="s">
        <v>134</v>
      </c>
      <c r="H5174" t="s">
        <v>135</v>
      </c>
      <c r="I5174" t="s">
        <v>136</v>
      </c>
      <c r="J5174" t="s">
        <v>137</v>
      </c>
      <c r="K5174" t="s">
        <v>138</v>
      </c>
      <c r="L5174" t="s">
        <v>14670</v>
      </c>
      <c r="M5174" t="s">
        <v>14671</v>
      </c>
      <c r="N5174">
        <v>7.6666665999999994E-2</v>
      </c>
      <c r="O5174">
        <v>1</v>
      </c>
      <c r="P5174">
        <v>3</v>
      </c>
      <c r="Q5174">
        <v>13</v>
      </c>
      <c r="R5174">
        <v>71</v>
      </c>
      <c r="S5174">
        <v>4</v>
      </c>
      <c r="T5174">
        <v>6</v>
      </c>
      <c r="U5174">
        <v>1</v>
      </c>
      <c r="V5174">
        <v>0</v>
      </c>
      <c r="W5174">
        <v>1.7453577599999999E-2</v>
      </c>
      <c r="X5174">
        <v>6.7836089391849999E-2</v>
      </c>
      <c r="Y5174">
        <v>51.603957611325598</v>
      </c>
      <c r="Z5174">
        <v>21.799352367350515</v>
      </c>
      <c r="AA5174">
        <v>1.0944986508493832</v>
      </c>
      <c r="AB5174">
        <v>1.6680393955031998</v>
      </c>
      <c r="AC5174">
        <v>0.17623775872700001</v>
      </c>
      <c r="AD5174">
        <v>0</v>
      </c>
      <c r="AE5174">
        <v>76.427375450747547</v>
      </c>
    </row>
    <row r="5175" spans="1:31" x14ac:dyDescent="0.3">
      <c r="A5175">
        <v>2585943</v>
      </c>
      <c r="B5175">
        <v>1</v>
      </c>
      <c r="C5175" t="s">
        <v>81</v>
      </c>
      <c r="D5175" t="s">
        <v>115</v>
      </c>
      <c r="E5175" t="s">
        <v>171</v>
      </c>
      <c r="F5175" t="s">
        <v>14672</v>
      </c>
      <c r="G5175" t="s">
        <v>190</v>
      </c>
      <c r="H5175" t="s">
        <v>157</v>
      </c>
      <c r="I5175" t="s">
        <v>136</v>
      </c>
      <c r="J5175" t="s">
        <v>137</v>
      </c>
      <c r="K5175" t="s">
        <v>138</v>
      </c>
      <c r="L5175" t="s">
        <v>14673</v>
      </c>
      <c r="M5175" t="s">
        <v>14674</v>
      </c>
      <c r="N5175">
        <v>2.0177777770000001</v>
      </c>
      <c r="O5175">
        <v>0</v>
      </c>
      <c r="P5175">
        <v>56</v>
      </c>
      <c r="Q5175">
        <v>0</v>
      </c>
      <c r="R5175">
        <v>0</v>
      </c>
      <c r="S5175">
        <v>0</v>
      </c>
      <c r="T5175">
        <v>4</v>
      </c>
      <c r="U5175">
        <v>0</v>
      </c>
      <c r="V5175">
        <v>0</v>
      </c>
      <c r="W5175">
        <v>0</v>
      </c>
      <c r="X5175">
        <v>8.5069286195847997</v>
      </c>
      <c r="Y5175">
        <v>0</v>
      </c>
      <c r="Z5175">
        <v>0</v>
      </c>
      <c r="AA5175">
        <v>0</v>
      </c>
      <c r="AB5175">
        <v>1.9254429523909999E-2</v>
      </c>
      <c r="AC5175">
        <v>0</v>
      </c>
      <c r="AD5175">
        <v>0</v>
      </c>
      <c r="AE5175">
        <v>8.5261830491087096</v>
      </c>
    </row>
    <row r="5176" spans="1:31" x14ac:dyDescent="0.3">
      <c r="A5176">
        <v>2585256</v>
      </c>
      <c r="B5176">
        <v>1</v>
      </c>
      <c r="C5176" t="s">
        <v>80</v>
      </c>
      <c r="D5176" t="s">
        <v>98</v>
      </c>
      <c r="E5176" t="s">
        <v>141</v>
      </c>
      <c r="F5176" t="s">
        <v>14675</v>
      </c>
      <c r="G5176" t="s">
        <v>134</v>
      </c>
      <c r="H5176" t="s">
        <v>135</v>
      </c>
      <c r="I5176" t="s">
        <v>136</v>
      </c>
      <c r="J5176" t="s">
        <v>137</v>
      </c>
      <c r="K5176" t="s">
        <v>138</v>
      </c>
      <c r="L5176" t="s">
        <v>14676</v>
      </c>
      <c r="M5176" t="s">
        <v>14677</v>
      </c>
      <c r="N5176">
        <v>0.139444444</v>
      </c>
      <c r="O5176">
        <v>0</v>
      </c>
      <c r="P5176">
        <v>0</v>
      </c>
      <c r="Q5176">
        <v>15</v>
      </c>
      <c r="R5176">
        <v>39</v>
      </c>
      <c r="S5176">
        <v>5</v>
      </c>
      <c r="T5176">
        <v>29</v>
      </c>
      <c r="U5176">
        <v>0</v>
      </c>
      <c r="V5176">
        <v>0</v>
      </c>
      <c r="W5176">
        <v>0</v>
      </c>
      <c r="X5176">
        <v>0</v>
      </c>
      <c r="Y5176">
        <v>11.810145655263542</v>
      </c>
      <c r="Z5176">
        <v>12.71794273610616</v>
      </c>
      <c r="AA5176">
        <v>3.0096397716697409</v>
      </c>
      <c r="AB5176">
        <v>6.8603452132401701</v>
      </c>
      <c r="AC5176">
        <v>0</v>
      </c>
      <c r="AD5176">
        <v>0</v>
      </c>
      <c r="AE5176">
        <v>34.398073376279612</v>
      </c>
    </row>
    <row r="5177" spans="1:31" x14ac:dyDescent="0.3">
      <c r="A5177">
        <v>2584924</v>
      </c>
      <c r="B5177">
        <v>1</v>
      </c>
      <c r="C5177" t="s">
        <v>80</v>
      </c>
      <c r="D5177" t="s">
        <v>90</v>
      </c>
      <c r="E5177" t="s">
        <v>155</v>
      </c>
      <c r="F5177" t="s">
        <v>14678</v>
      </c>
      <c r="G5177" t="s">
        <v>3034</v>
      </c>
      <c r="H5177" t="s">
        <v>157</v>
      </c>
      <c r="I5177" t="s">
        <v>136</v>
      </c>
      <c r="J5177" t="s">
        <v>3</v>
      </c>
      <c r="K5177" t="s">
        <v>138</v>
      </c>
      <c r="L5177" t="s">
        <v>14679</v>
      </c>
      <c r="M5177" t="s">
        <v>14680</v>
      </c>
      <c r="N5177">
        <v>2.349722222</v>
      </c>
      <c r="O5177">
        <v>0</v>
      </c>
      <c r="P5177">
        <v>578</v>
      </c>
      <c r="Q5177">
        <v>0</v>
      </c>
      <c r="R5177">
        <v>0</v>
      </c>
      <c r="S5177">
        <v>0</v>
      </c>
      <c r="T5177">
        <v>29</v>
      </c>
      <c r="U5177">
        <v>0</v>
      </c>
      <c r="V5177">
        <v>0</v>
      </c>
      <c r="W5177">
        <v>0</v>
      </c>
      <c r="X5177">
        <v>263.99424830154516</v>
      </c>
      <c r="Y5177">
        <v>0</v>
      </c>
      <c r="Z5177">
        <v>0</v>
      </c>
      <c r="AA5177">
        <v>0</v>
      </c>
      <c r="AB5177">
        <v>29.961719785714962</v>
      </c>
      <c r="AC5177">
        <v>0</v>
      </c>
      <c r="AD5177">
        <v>0</v>
      </c>
      <c r="AE5177">
        <v>293.95596808726009</v>
      </c>
    </row>
    <row r="5178" spans="1:31" x14ac:dyDescent="0.3">
      <c r="A5178">
        <v>2585989</v>
      </c>
      <c r="B5178">
        <v>1</v>
      </c>
      <c r="C5178" t="s">
        <v>80</v>
      </c>
      <c r="D5178" t="s">
        <v>105</v>
      </c>
      <c r="E5178" t="s">
        <v>141</v>
      </c>
      <c r="F5178" t="s">
        <v>5938</v>
      </c>
      <c r="G5178" t="s">
        <v>134</v>
      </c>
      <c r="H5178" t="s">
        <v>135</v>
      </c>
      <c r="I5178" t="s">
        <v>136</v>
      </c>
      <c r="J5178" t="s">
        <v>137</v>
      </c>
      <c r="K5178" t="s">
        <v>138</v>
      </c>
      <c r="L5178" t="s">
        <v>14681</v>
      </c>
      <c r="M5178" t="s">
        <v>14682</v>
      </c>
      <c r="N5178">
        <v>1.0191666660000001</v>
      </c>
      <c r="O5178">
        <v>4</v>
      </c>
      <c r="P5178">
        <v>6656</v>
      </c>
      <c r="Q5178">
        <v>3</v>
      </c>
      <c r="R5178">
        <v>16</v>
      </c>
      <c r="S5178">
        <v>26</v>
      </c>
      <c r="T5178">
        <v>575</v>
      </c>
      <c r="U5178">
        <v>5</v>
      </c>
      <c r="V5178">
        <v>0</v>
      </c>
      <c r="W5178">
        <v>6.2878302014904026</v>
      </c>
      <c r="X5178">
        <v>1536.0230278238512</v>
      </c>
      <c r="Y5178">
        <v>1.7725933338003201</v>
      </c>
      <c r="Z5178">
        <v>14.851921048845593</v>
      </c>
      <c r="AA5178">
        <v>143.54750164687172</v>
      </c>
      <c r="AB5178">
        <v>720.49960479545518</v>
      </c>
      <c r="AC5178">
        <v>212.36459377321947</v>
      </c>
      <c r="AD5178">
        <v>0</v>
      </c>
      <c r="AE5178">
        <v>2635.3470726235337</v>
      </c>
    </row>
    <row r="5179" spans="1:31" x14ac:dyDescent="0.3">
      <c r="A5179">
        <v>2585325</v>
      </c>
      <c r="B5179">
        <v>1</v>
      </c>
      <c r="C5179" t="s">
        <v>80</v>
      </c>
      <c r="D5179" t="s">
        <v>103</v>
      </c>
      <c r="E5179" t="s">
        <v>147</v>
      </c>
      <c r="F5179" t="s">
        <v>14683</v>
      </c>
      <c r="G5179" t="s">
        <v>134</v>
      </c>
      <c r="H5179" t="s">
        <v>135</v>
      </c>
      <c r="I5179" t="s">
        <v>136</v>
      </c>
      <c r="J5179" t="s">
        <v>137</v>
      </c>
      <c r="K5179" t="s">
        <v>138</v>
      </c>
      <c r="L5179" t="s">
        <v>14684</v>
      </c>
      <c r="M5179" t="s">
        <v>14685</v>
      </c>
      <c r="N5179">
        <v>1.1725000000000001</v>
      </c>
      <c r="O5179">
        <v>0</v>
      </c>
      <c r="P5179">
        <v>0</v>
      </c>
      <c r="Q5179">
        <v>0</v>
      </c>
      <c r="R5179">
        <v>0</v>
      </c>
      <c r="S5179">
        <v>16</v>
      </c>
      <c r="T5179">
        <v>4</v>
      </c>
      <c r="U5179">
        <v>14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281.93958312800447</v>
      </c>
      <c r="AB5179">
        <v>7.8099869856782371</v>
      </c>
      <c r="AC5179">
        <v>1708.9812523092601</v>
      </c>
      <c r="AD5179">
        <v>0</v>
      </c>
      <c r="AE5179">
        <v>1998.7308224229428</v>
      </c>
    </row>
    <row r="5180" spans="1:31" x14ac:dyDescent="0.3">
      <c r="A5180">
        <v>2584970</v>
      </c>
      <c r="B5180">
        <v>1</v>
      </c>
      <c r="C5180" t="s">
        <v>80</v>
      </c>
      <c r="D5180" t="s">
        <v>83</v>
      </c>
      <c r="E5180" t="s">
        <v>184</v>
      </c>
      <c r="F5180" t="s">
        <v>14686</v>
      </c>
      <c r="G5180" t="s">
        <v>134</v>
      </c>
      <c r="H5180" t="s">
        <v>135</v>
      </c>
      <c r="I5180" t="s">
        <v>136</v>
      </c>
      <c r="J5180" t="s">
        <v>137</v>
      </c>
      <c r="K5180" t="s">
        <v>138</v>
      </c>
      <c r="L5180" t="s">
        <v>14687</v>
      </c>
      <c r="M5180" t="s">
        <v>14688</v>
      </c>
      <c r="N5180">
        <v>1.0049999999999999</v>
      </c>
      <c r="O5180">
        <v>0</v>
      </c>
      <c r="P5180">
        <v>77</v>
      </c>
      <c r="Q5180">
        <v>0</v>
      </c>
      <c r="R5180">
        <v>0</v>
      </c>
      <c r="S5180">
        <v>0</v>
      </c>
      <c r="T5180">
        <v>39</v>
      </c>
      <c r="U5180">
        <v>0</v>
      </c>
      <c r="V5180">
        <v>0</v>
      </c>
      <c r="W5180">
        <v>0</v>
      </c>
      <c r="X5180">
        <v>19.062099974192371</v>
      </c>
      <c r="Y5180">
        <v>0</v>
      </c>
      <c r="Z5180">
        <v>0</v>
      </c>
      <c r="AA5180">
        <v>0</v>
      </c>
      <c r="AB5180">
        <v>26.880527847054669</v>
      </c>
      <c r="AC5180">
        <v>0</v>
      </c>
      <c r="AD5180">
        <v>0</v>
      </c>
      <c r="AE5180">
        <v>45.942627821247044</v>
      </c>
    </row>
    <row r="5181" spans="1:31" x14ac:dyDescent="0.3">
      <c r="A5181">
        <v>2585465</v>
      </c>
      <c r="B5181">
        <v>1</v>
      </c>
      <c r="C5181" t="s">
        <v>81</v>
      </c>
      <c r="D5181" t="s">
        <v>128</v>
      </c>
      <c r="E5181" t="s">
        <v>184</v>
      </c>
      <c r="F5181" t="s">
        <v>14689</v>
      </c>
      <c r="G5181" t="s">
        <v>149</v>
      </c>
      <c r="H5181" t="s">
        <v>135</v>
      </c>
      <c r="I5181" t="s">
        <v>136</v>
      </c>
      <c r="J5181" t="s">
        <v>137</v>
      </c>
      <c r="K5181" t="s">
        <v>138</v>
      </c>
      <c r="L5181" t="s">
        <v>14690</v>
      </c>
      <c r="M5181" t="s">
        <v>14691</v>
      </c>
      <c r="N5181">
        <v>9.0333333329999999</v>
      </c>
      <c r="O5181">
        <v>0</v>
      </c>
      <c r="P5181">
        <v>114</v>
      </c>
      <c r="Q5181">
        <v>0</v>
      </c>
      <c r="R5181">
        <v>0</v>
      </c>
      <c r="S5181">
        <v>0</v>
      </c>
      <c r="T5181">
        <v>10</v>
      </c>
      <c r="U5181">
        <v>0</v>
      </c>
      <c r="V5181">
        <v>0</v>
      </c>
      <c r="W5181">
        <v>0</v>
      </c>
      <c r="X5181">
        <v>193.9932519600101</v>
      </c>
      <c r="Y5181">
        <v>0</v>
      </c>
      <c r="Z5181">
        <v>0</v>
      </c>
      <c r="AA5181">
        <v>0</v>
      </c>
      <c r="AB5181">
        <v>52.418278216138255</v>
      </c>
      <c r="AC5181">
        <v>0</v>
      </c>
      <c r="AD5181">
        <v>0</v>
      </c>
      <c r="AE5181">
        <v>246.41153017614835</v>
      </c>
    </row>
    <row r="5182" spans="1:31" x14ac:dyDescent="0.3">
      <c r="A5182">
        <v>2586012</v>
      </c>
      <c r="B5182">
        <v>1</v>
      </c>
      <c r="C5182" t="s">
        <v>80</v>
      </c>
      <c r="D5182" t="s">
        <v>98</v>
      </c>
      <c r="E5182" t="s">
        <v>171</v>
      </c>
      <c r="F5182" t="s">
        <v>14692</v>
      </c>
      <c r="G5182" t="s">
        <v>190</v>
      </c>
      <c r="H5182" t="s">
        <v>157</v>
      </c>
      <c r="I5182" t="s">
        <v>136</v>
      </c>
      <c r="J5182" t="s">
        <v>137</v>
      </c>
      <c r="K5182" t="s">
        <v>138</v>
      </c>
      <c r="L5182" t="s">
        <v>14693</v>
      </c>
      <c r="M5182" t="s">
        <v>14694</v>
      </c>
      <c r="N5182">
        <v>3.125</v>
      </c>
      <c r="O5182">
        <v>0</v>
      </c>
      <c r="P5182">
        <v>2</v>
      </c>
      <c r="Q5182">
        <v>0</v>
      </c>
      <c r="R5182">
        <v>10</v>
      </c>
      <c r="S5182">
        <v>0</v>
      </c>
      <c r="T5182">
        <v>1</v>
      </c>
      <c r="U5182">
        <v>0</v>
      </c>
      <c r="V5182">
        <v>0</v>
      </c>
      <c r="W5182">
        <v>0</v>
      </c>
      <c r="X5182">
        <v>3.5448331912049998E-2</v>
      </c>
      <c r="Y5182">
        <v>0</v>
      </c>
      <c r="Z5182">
        <v>35.747439451269145</v>
      </c>
      <c r="AA5182">
        <v>0</v>
      </c>
      <c r="AB5182">
        <v>2.1044848717044249</v>
      </c>
      <c r="AC5182">
        <v>0</v>
      </c>
      <c r="AD5182">
        <v>0</v>
      </c>
      <c r="AE5182">
        <v>37.887372654885617</v>
      </c>
    </row>
    <row r="5183" spans="1:31" x14ac:dyDescent="0.3">
      <c r="A5183">
        <v>2585594</v>
      </c>
      <c r="B5183">
        <v>1</v>
      </c>
      <c r="C5183" t="s">
        <v>80</v>
      </c>
      <c r="D5183" t="s">
        <v>92</v>
      </c>
      <c r="E5183" t="s">
        <v>141</v>
      </c>
      <c r="F5183" t="s">
        <v>3064</v>
      </c>
      <c r="G5183" t="s">
        <v>134</v>
      </c>
      <c r="H5183" t="s">
        <v>135</v>
      </c>
      <c r="I5183" t="s">
        <v>136</v>
      </c>
      <c r="J5183" t="s">
        <v>137</v>
      </c>
      <c r="K5183" t="s">
        <v>138</v>
      </c>
      <c r="L5183" t="s">
        <v>14695</v>
      </c>
      <c r="M5183" t="s">
        <v>14696</v>
      </c>
      <c r="N5183">
        <v>0.141666666</v>
      </c>
      <c r="O5183">
        <v>0</v>
      </c>
      <c r="P5183">
        <v>411</v>
      </c>
      <c r="Q5183">
        <v>8</v>
      </c>
      <c r="R5183">
        <v>44</v>
      </c>
      <c r="S5183">
        <v>6</v>
      </c>
      <c r="T5183">
        <v>35</v>
      </c>
      <c r="U5183">
        <v>0</v>
      </c>
      <c r="V5183">
        <v>0</v>
      </c>
      <c r="W5183">
        <v>0</v>
      </c>
      <c r="X5183">
        <v>15.564658897476603</v>
      </c>
      <c r="Y5183">
        <v>1.5862922495557998</v>
      </c>
      <c r="Z5183">
        <v>5.6280932977206257</v>
      </c>
      <c r="AA5183">
        <v>7.8724165422601002</v>
      </c>
      <c r="AB5183">
        <v>6.3355325620019816</v>
      </c>
      <c r="AC5183">
        <v>0</v>
      </c>
      <c r="AD5183">
        <v>0</v>
      </c>
      <c r="AE5183">
        <v>36.986993549015111</v>
      </c>
    </row>
    <row r="5184" spans="1:31" x14ac:dyDescent="0.3">
      <c r="A5184">
        <v>2585262</v>
      </c>
      <c r="B5184">
        <v>1</v>
      </c>
      <c r="C5184" t="s">
        <v>80</v>
      </c>
      <c r="D5184" t="s">
        <v>95</v>
      </c>
      <c r="E5184" t="s">
        <v>184</v>
      </c>
      <c r="F5184" t="s">
        <v>14697</v>
      </c>
      <c r="G5184" t="s">
        <v>149</v>
      </c>
      <c r="H5184" t="s">
        <v>135</v>
      </c>
      <c r="I5184" t="s">
        <v>136</v>
      </c>
      <c r="J5184" t="s">
        <v>137</v>
      </c>
      <c r="K5184" t="s">
        <v>138</v>
      </c>
      <c r="L5184" t="s">
        <v>14698</v>
      </c>
      <c r="M5184" t="s">
        <v>14699</v>
      </c>
      <c r="N5184">
        <v>1.2649999999999999</v>
      </c>
      <c r="O5184">
        <v>0</v>
      </c>
      <c r="P5184">
        <v>291</v>
      </c>
      <c r="Q5184">
        <v>0</v>
      </c>
      <c r="R5184">
        <v>3</v>
      </c>
      <c r="S5184">
        <v>1</v>
      </c>
      <c r="T5184">
        <v>15</v>
      </c>
      <c r="U5184">
        <v>0</v>
      </c>
      <c r="V5184">
        <v>0</v>
      </c>
      <c r="W5184">
        <v>0</v>
      </c>
      <c r="X5184">
        <v>61.816004117864239</v>
      </c>
      <c r="Y5184">
        <v>0</v>
      </c>
      <c r="Z5184">
        <v>0.55439491028496002</v>
      </c>
      <c r="AA5184">
        <v>2.3488684130957282</v>
      </c>
      <c r="AB5184">
        <v>18.729853646609158</v>
      </c>
      <c r="AC5184">
        <v>0</v>
      </c>
      <c r="AD5184">
        <v>0</v>
      </c>
      <c r="AE5184">
        <v>83.449121087854081</v>
      </c>
    </row>
    <row r="5185" spans="1:31" x14ac:dyDescent="0.3">
      <c r="A5185">
        <v>2585402</v>
      </c>
      <c r="B5185">
        <v>1</v>
      </c>
      <c r="C5185" t="s">
        <v>81</v>
      </c>
      <c r="D5185" t="s">
        <v>120</v>
      </c>
      <c r="E5185" t="s">
        <v>184</v>
      </c>
      <c r="F5185" t="s">
        <v>14700</v>
      </c>
      <c r="G5185" t="s">
        <v>134</v>
      </c>
      <c r="H5185" t="s">
        <v>135</v>
      </c>
      <c r="I5185" t="s">
        <v>136</v>
      </c>
      <c r="J5185" t="s">
        <v>137</v>
      </c>
      <c r="K5185" t="s">
        <v>138</v>
      </c>
      <c r="L5185" t="s">
        <v>14701</v>
      </c>
      <c r="M5185" t="s">
        <v>14702</v>
      </c>
      <c r="N5185">
        <v>1.913888888</v>
      </c>
      <c r="O5185">
        <v>0</v>
      </c>
      <c r="P5185">
        <v>1092</v>
      </c>
      <c r="Q5185">
        <v>23</v>
      </c>
      <c r="R5185">
        <v>16</v>
      </c>
      <c r="S5185">
        <v>12</v>
      </c>
      <c r="T5185">
        <v>303</v>
      </c>
      <c r="U5185">
        <v>3</v>
      </c>
      <c r="V5185">
        <v>4</v>
      </c>
      <c r="W5185">
        <v>0</v>
      </c>
      <c r="X5185">
        <v>366.18401696894603</v>
      </c>
      <c r="Y5185">
        <v>129.68451898161661</v>
      </c>
      <c r="Z5185">
        <v>96.769308686385429</v>
      </c>
      <c r="AA5185">
        <v>54.214023702584107</v>
      </c>
      <c r="AB5185">
        <v>495.88203529359816</v>
      </c>
      <c r="AC5185">
        <v>475.97448004368647</v>
      </c>
      <c r="AD5185">
        <v>3.6419127123647184</v>
      </c>
      <c r="AE5185">
        <v>1622.3502963891817</v>
      </c>
    </row>
    <row r="5186" spans="1:31" x14ac:dyDescent="0.3">
      <c r="A5186">
        <v>2585156</v>
      </c>
      <c r="B5186">
        <v>1</v>
      </c>
      <c r="C5186" t="s">
        <v>80</v>
      </c>
      <c r="D5186" t="s">
        <v>97</v>
      </c>
      <c r="E5186" t="s">
        <v>132</v>
      </c>
      <c r="F5186" t="s">
        <v>6470</v>
      </c>
      <c r="G5186" t="s">
        <v>134</v>
      </c>
      <c r="H5186" t="s">
        <v>135</v>
      </c>
      <c r="I5186" t="s">
        <v>136</v>
      </c>
      <c r="J5186" t="s">
        <v>137</v>
      </c>
      <c r="K5186" t="s">
        <v>138</v>
      </c>
      <c r="L5186" t="s">
        <v>14703</v>
      </c>
      <c r="M5186" t="s">
        <v>14704</v>
      </c>
      <c r="N5186">
        <v>6.5586111000000002E-2</v>
      </c>
      <c r="O5186">
        <v>9</v>
      </c>
      <c r="P5186">
        <v>4801</v>
      </c>
      <c r="Q5186">
        <v>15</v>
      </c>
      <c r="R5186">
        <v>194</v>
      </c>
      <c r="S5186">
        <v>38</v>
      </c>
      <c r="T5186">
        <v>651</v>
      </c>
      <c r="U5186">
        <v>0</v>
      </c>
      <c r="V5186">
        <v>9</v>
      </c>
      <c r="W5186">
        <v>3.0911596050452674</v>
      </c>
      <c r="X5186">
        <v>50.578903085560455</v>
      </c>
      <c r="Y5186">
        <v>2.8205199140676669</v>
      </c>
      <c r="Z5186">
        <v>4.3046496851654528</v>
      </c>
      <c r="AA5186">
        <v>33.268994489264387</v>
      </c>
      <c r="AB5186">
        <v>44.7770683145418</v>
      </c>
      <c r="AC5186">
        <v>0</v>
      </c>
      <c r="AD5186">
        <v>3.5237668025746132</v>
      </c>
      <c r="AE5186">
        <v>142.36506189621963</v>
      </c>
    </row>
    <row r="5187" spans="1:31" x14ac:dyDescent="0.3">
      <c r="A5187">
        <v>2585843</v>
      </c>
      <c r="B5187">
        <v>1</v>
      </c>
      <c r="C5187" t="s">
        <v>80</v>
      </c>
      <c r="D5187" t="s">
        <v>83</v>
      </c>
      <c r="E5187" t="s">
        <v>147</v>
      </c>
      <c r="F5187" t="s">
        <v>1700</v>
      </c>
      <c r="G5187" t="s">
        <v>149</v>
      </c>
      <c r="H5187" t="s">
        <v>135</v>
      </c>
      <c r="I5187" t="s">
        <v>136</v>
      </c>
      <c r="J5187" t="s">
        <v>137</v>
      </c>
      <c r="K5187" t="s">
        <v>138</v>
      </c>
      <c r="L5187" t="s">
        <v>14705</v>
      </c>
      <c r="M5187" t="s">
        <v>14706</v>
      </c>
      <c r="N5187">
        <v>1.371388888</v>
      </c>
      <c r="O5187">
        <v>11</v>
      </c>
      <c r="P5187">
        <v>801</v>
      </c>
      <c r="Q5187">
        <v>13</v>
      </c>
      <c r="R5187">
        <v>52</v>
      </c>
      <c r="S5187">
        <v>33</v>
      </c>
      <c r="T5187">
        <v>70</v>
      </c>
      <c r="U5187">
        <v>1</v>
      </c>
      <c r="V5187">
        <v>0</v>
      </c>
      <c r="W5187">
        <v>13.042110279391627</v>
      </c>
      <c r="X5187">
        <v>237.60995892949975</v>
      </c>
      <c r="Y5187">
        <v>17.064811587890258</v>
      </c>
      <c r="Z5187">
        <v>17.564039309003913</v>
      </c>
      <c r="AA5187">
        <v>151.29712319928066</v>
      </c>
      <c r="AB5187">
        <v>73.793526889026083</v>
      </c>
      <c r="AC5187">
        <v>22.020852364191196</v>
      </c>
      <c r="AD5187">
        <v>0</v>
      </c>
      <c r="AE5187">
        <v>532.39242255828356</v>
      </c>
    </row>
    <row r="5188" spans="1:31" x14ac:dyDescent="0.3">
      <c r="A5188">
        <v>2585216</v>
      </c>
      <c r="B5188">
        <v>1</v>
      </c>
      <c r="C5188" t="s">
        <v>81</v>
      </c>
      <c r="D5188" t="s">
        <v>117</v>
      </c>
      <c r="E5188" t="s">
        <v>166</v>
      </c>
      <c r="F5188" t="s">
        <v>14707</v>
      </c>
      <c r="G5188" t="s">
        <v>168</v>
      </c>
      <c r="H5188" t="s">
        <v>157</v>
      </c>
      <c r="I5188" t="s">
        <v>136</v>
      </c>
      <c r="J5188" t="s">
        <v>137</v>
      </c>
      <c r="K5188" t="s">
        <v>138</v>
      </c>
      <c r="L5188" t="s">
        <v>14708</v>
      </c>
      <c r="M5188" t="s">
        <v>14709</v>
      </c>
      <c r="N5188">
        <v>4.1791666660000004</v>
      </c>
      <c r="O5188">
        <v>0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0.79445807027248005</v>
      </c>
      <c r="AA5188">
        <v>0</v>
      </c>
      <c r="AB5188">
        <v>0</v>
      </c>
      <c r="AC5188">
        <v>0</v>
      </c>
      <c r="AD5188">
        <v>0</v>
      </c>
      <c r="AE5188">
        <v>0.79445807027248005</v>
      </c>
    </row>
    <row r="5189" spans="1:31" x14ac:dyDescent="0.3">
      <c r="A5189">
        <v>2585110</v>
      </c>
      <c r="B5189">
        <v>1</v>
      </c>
      <c r="C5189" t="s">
        <v>80</v>
      </c>
      <c r="D5189" t="s">
        <v>85</v>
      </c>
      <c r="E5189" t="s">
        <v>184</v>
      </c>
      <c r="F5189" t="s">
        <v>14710</v>
      </c>
      <c r="G5189" t="s">
        <v>2568</v>
      </c>
      <c r="H5189" t="s">
        <v>135</v>
      </c>
      <c r="I5189" t="s">
        <v>136</v>
      </c>
      <c r="J5189" t="s">
        <v>137</v>
      </c>
      <c r="K5189" t="s">
        <v>138</v>
      </c>
      <c r="L5189" t="s">
        <v>14711</v>
      </c>
      <c r="M5189" t="s">
        <v>14712</v>
      </c>
      <c r="N5189">
        <v>2.7630555550000002</v>
      </c>
      <c r="O5189">
        <v>0</v>
      </c>
      <c r="P5189">
        <v>227</v>
      </c>
      <c r="Q5189">
        <v>0</v>
      </c>
      <c r="R5189">
        <v>0</v>
      </c>
      <c r="S5189">
        <v>0</v>
      </c>
      <c r="T5189">
        <v>2</v>
      </c>
      <c r="U5189">
        <v>0</v>
      </c>
      <c r="V5189">
        <v>0</v>
      </c>
      <c r="W5189">
        <v>0</v>
      </c>
      <c r="X5189">
        <v>149.24140553623931</v>
      </c>
      <c r="Y5189">
        <v>0</v>
      </c>
      <c r="Z5189">
        <v>0</v>
      </c>
      <c r="AA5189">
        <v>0</v>
      </c>
      <c r="AB5189">
        <v>6.989401812088313</v>
      </c>
      <c r="AC5189">
        <v>0</v>
      </c>
      <c r="AD5189">
        <v>0</v>
      </c>
      <c r="AE5189">
        <v>156.23080734832763</v>
      </c>
    </row>
    <row r="5190" spans="1:31" x14ac:dyDescent="0.3">
      <c r="A5190">
        <v>2585116</v>
      </c>
      <c r="B5190">
        <v>1</v>
      </c>
      <c r="C5190" t="s">
        <v>81</v>
      </c>
      <c r="D5190" t="s">
        <v>112</v>
      </c>
      <c r="E5190" t="s">
        <v>141</v>
      </c>
      <c r="F5190" t="s">
        <v>14713</v>
      </c>
      <c r="G5190" t="s">
        <v>134</v>
      </c>
      <c r="H5190" t="s">
        <v>135</v>
      </c>
      <c r="I5190" t="s">
        <v>136</v>
      </c>
      <c r="J5190" t="s">
        <v>137</v>
      </c>
      <c r="K5190" t="s">
        <v>138</v>
      </c>
      <c r="L5190" t="s">
        <v>14714</v>
      </c>
      <c r="M5190" t="s">
        <v>14715</v>
      </c>
      <c r="N5190">
        <v>0.59555555500000001</v>
      </c>
      <c r="O5190">
        <v>0</v>
      </c>
      <c r="P5190">
        <v>15</v>
      </c>
      <c r="Q5190">
        <v>0</v>
      </c>
      <c r="R5190">
        <v>7</v>
      </c>
      <c r="S5190">
        <v>1</v>
      </c>
      <c r="T5190">
        <v>0</v>
      </c>
      <c r="U5190">
        <v>0</v>
      </c>
      <c r="V5190">
        <v>0</v>
      </c>
      <c r="W5190">
        <v>0</v>
      </c>
      <c r="X5190">
        <v>0.37439583917865588</v>
      </c>
      <c r="Y5190">
        <v>0</v>
      </c>
      <c r="Z5190">
        <v>7.6712009336940437</v>
      </c>
      <c r="AA5190">
        <v>1.465034102230875</v>
      </c>
      <c r="AB5190">
        <v>0</v>
      </c>
      <c r="AC5190">
        <v>0</v>
      </c>
      <c r="AD5190">
        <v>0</v>
      </c>
      <c r="AE5190">
        <v>9.5106308751035744</v>
      </c>
    </row>
    <row r="5191" spans="1:31" x14ac:dyDescent="0.3">
      <c r="A5191">
        <v>2585408</v>
      </c>
      <c r="B5191">
        <v>1</v>
      </c>
      <c r="C5191" t="s">
        <v>80</v>
      </c>
      <c r="D5191" t="s">
        <v>104</v>
      </c>
      <c r="E5191" t="s">
        <v>184</v>
      </c>
      <c r="F5191" t="s">
        <v>14716</v>
      </c>
      <c r="G5191" t="s">
        <v>149</v>
      </c>
      <c r="H5191" t="s">
        <v>135</v>
      </c>
      <c r="I5191" t="s">
        <v>136</v>
      </c>
      <c r="J5191" t="s">
        <v>137</v>
      </c>
      <c r="K5191" t="s">
        <v>138</v>
      </c>
      <c r="L5191" t="s">
        <v>14717</v>
      </c>
      <c r="M5191" t="s">
        <v>14718</v>
      </c>
      <c r="N5191">
        <v>1.6130555550000001</v>
      </c>
      <c r="O5191">
        <v>0</v>
      </c>
      <c r="P5191">
        <v>240</v>
      </c>
      <c r="Q5191">
        <v>0</v>
      </c>
      <c r="R5191">
        <v>2</v>
      </c>
      <c r="S5191">
        <v>0</v>
      </c>
      <c r="T5191">
        <v>13</v>
      </c>
      <c r="U5191">
        <v>0</v>
      </c>
      <c r="V5191">
        <v>0</v>
      </c>
      <c r="W5191">
        <v>0</v>
      </c>
      <c r="X5191">
        <v>72.26728333199047</v>
      </c>
      <c r="Y5191">
        <v>0</v>
      </c>
      <c r="Z5191">
        <v>0.22509748397778007</v>
      </c>
      <c r="AA5191">
        <v>0</v>
      </c>
      <c r="AB5191">
        <v>5.9296028951751252</v>
      </c>
      <c r="AC5191">
        <v>0</v>
      </c>
      <c r="AD5191">
        <v>0</v>
      </c>
      <c r="AE5191">
        <v>78.421983711143369</v>
      </c>
    </row>
    <row r="5192" spans="1:31" x14ac:dyDescent="0.3">
      <c r="A5192">
        <v>2585219</v>
      </c>
      <c r="B5192">
        <v>1</v>
      </c>
      <c r="C5192" t="s">
        <v>80</v>
      </c>
      <c r="D5192" t="s">
        <v>94</v>
      </c>
      <c r="E5192" t="s">
        <v>147</v>
      </c>
      <c r="F5192" t="s">
        <v>14719</v>
      </c>
      <c r="G5192" t="s">
        <v>134</v>
      </c>
      <c r="H5192" t="s">
        <v>135</v>
      </c>
      <c r="I5192" t="s">
        <v>136</v>
      </c>
      <c r="J5192" t="s">
        <v>137</v>
      </c>
      <c r="K5192" t="s">
        <v>138</v>
      </c>
      <c r="L5192" t="s">
        <v>14720</v>
      </c>
      <c r="M5192" t="s">
        <v>14721</v>
      </c>
      <c r="N5192">
        <v>0.50888888799999998</v>
      </c>
      <c r="O5192">
        <v>0</v>
      </c>
      <c r="P5192">
        <v>863</v>
      </c>
      <c r="Q5192">
        <v>2</v>
      </c>
      <c r="R5192">
        <v>1</v>
      </c>
      <c r="S5192">
        <v>15</v>
      </c>
      <c r="T5192">
        <v>55</v>
      </c>
      <c r="U5192">
        <v>1</v>
      </c>
      <c r="V5192">
        <v>0</v>
      </c>
      <c r="W5192">
        <v>0</v>
      </c>
      <c r="X5192">
        <v>41.101555029568942</v>
      </c>
      <c r="Y5192">
        <v>0.83821164728496</v>
      </c>
      <c r="Z5192">
        <v>1.0754528475614933</v>
      </c>
      <c r="AA5192">
        <v>20.789948563568544</v>
      </c>
      <c r="AB5192">
        <v>22.233213307582808</v>
      </c>
      <c r="AC5192">
        <v>64.552935648910804</v>
      </c>
      <c r="AD5192">
        <v>0</v>
      </c>
      <c r="AE5192">
        <v>150.59131704447753</v>
      </c>
    </row>
    <row r="5193" spans="1:31" x14ac:dyDescent="0.3">
      <c r="A5193">
        <v>2585717</v>
      </c>
      <c r="B5193">
        <v>1</v>
      </c>
      <c r="C5193" t="s">
        <v>80</v>
      </c>
      <c r="D5193" t="s">
        <v>82</v>
      </c>
      <c r="E5193" t="s">
        <v>166</v>
      </c>
      <c r="F5193" t="s">
        <v>14722</v>
      </c>
      <c r="G5193" t="s">
        <v>198</v>
      </c>
      <c r="H5193" t="s">
        <v>157</v>
      </c>
      <c r="I5193" t="s">
        <v>136</v>
      </c>
      <c r="J5193" t="s">
        <v>137</v>
      </c>
      <c r="K5193" t="s">
        <v>138</v>
      </c>
      <c r="L5193" t="s">
        <v>14723</v>
      </c>
      <c r="M5193" t="s">
        <v>14724</v>
      </c>
      <c r="N5193">
        <v>3.4327777770000001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2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3.3175992373842624</v>
      </c>
      <c r="AC5193">
        <v>0</v>
      </c>
      <c r="AD5193">
        <v>0</v>
      </c>
      <c r="AE5193">
        <v>3.3175992373842624</v>
      </c>
    </row>
    <row r="5194" spans="1:31" x14ac:dyDescent="0.3">
      <c r="A5194">
        <v>2585053</v>
      </c>
      <c r="B5194">
        <v>1</v>
      </c>
      <c r="C5194" t="s">
        <v>80</v>
      </c>
      <c r="D5194" t="s">
        <v>99</v>
      </c>
      <c r="E5194" t="s">
        <v>141</v>
      </c>
      <c r="F5194" t="s">
        <v>7465</v>
      </c>
      <c r="G5194" t="s">
        <v>134</v>
      </c>
      <c r="H5194" t="s">
        <v>135</v>
      </c>
      <c r="I5194" t="s">
        <v>136</v>
      </c>
      <c r="J5194" t="s">
        <v>137</v>
      </c>
      <c r="K5194" t="s">
        <v>138</v>
      </c>
      <c r="L5194" t="s">
        <v>14725</v>
      </c>
      <c r="M5194" t="s">
        <v>14726</v>
      </c>
      <c r="N5194">
        <v>5.5277777E-2</v>
      </c>
      <c r="O5194">
        <v>4</v>
      </c>
      <c r="P5194">
        <v>922</v>
      </c>
      <c r="Q5194">
        <v>14</v>
      </c>
      <c r="R5194">
        <v>132</v>
      </c>
      <c r="S5194">
        <v>20</v>
      </c>
      <c r="T5194">
        <v>81</v>
      </c>
      <c r="U5194">
        <v>0</v>
      </c>
      <c r="V5194">
        <v>4</v>
      </c>
      <c r="W5194">
        <v>0.36720454801914587</v>
      </c>
      <c r="X5194">
        <v>6.270743946031641</v>
      </c>
      <c r="Y5194">
        <v>1.9606827436479091</v>
      </c>
      <c r="Z5194">
        <v>2.7810137432791047</v>
      </c>
      <c r="AA5194">
        <v>2.9259513423695984</v>
      </c>
      <c r="AB5194">
        <v>1.3441788174035281</v>
      </c>
      <c r="AC5194">
        <v>0</v>
      </c>
      <c r="AD5194">
        <v>0.55858999203540005</v>
      </c>
      <c r="AE5194">
        <v>16.208365132786327</v>
      </c>
    </row>
    <row r="5195" spans="1:31" x14ac:dyDescent="0.3">
      <c r="A5195">
        <v>2585551</v>
      </c>
      <c r="B5195">
        <v>1</v>
      </c>
      <c r="C5195" t="s">
        <v>80</v>
      </c>
      <c r="D5195" t="s">
        <v>99</v>
      </c>
      <c r="E5195" t="s">
        <v>141</v>
      </c>
      <c r="F5195" t="s">
        <v>7465</v>
      </c>
      <c r="G5195" t="s">
        <v>202</v>
      </c>
      <c r="H5195" t="s">
        <v>135</v>
      </c>
      <c r="I5195" t="s">
        <v>136</v>
      </c>
      <c r="J5195" t="s">
        <v>137</v>
      </c>
      <c r="K5195" t="s">
        <v>138</v>
      </c>
      <c r="L5195" t="s">
        <v>14727</v>
      </c>
      <c r="M5195" t="s">
        <v>14728</v>
      </c>
      <c r="N5195">
        <v>0.274166666</v>
      </c>
      <c r="O5195">
        <v>4</v>
      </c>
      <c r="P5195">
        <v>922</v>
      </c>
      <c r="Q5195">
        <v>14</v>
      </c>
      <c r="R5195">
        <v>132</v>
      </c>
      <c r="S5195">
        <v>20</v>
      </c>
      <c r="T5195">
        <v>81</v>
      </c>
      <c r="U5195">
        <v>0</v>
      </c>
      <c r="V5195">
        <v>4</v>
      </c>
      <c r="W5195">
        <v>2.70348087002735</v>
      </c>
      <c r="X5195">
        <v>37.523067197756376</v>
      </c>
      <c r="Y5195">
        <v>12.76039950521394</v>
      </c>
      <c r="Z5195">
        <v>16.59184139361578</v>
      </c>
      <c r="AA5195">
        <v>21.435564772960046</v>
      </c>
      <c r="AB5195">
        <v>11.236457184999002</v>
      </c>
      <c r="AC5195">
        <v>0</v>
      </c>
      <c r="AD5195">
        <v>4.2552860456849402</v>
      </c>
      <c r="AE5195">
        <v>106.50609697025743</v>
      </c>
    </row>
    <row r="5196" spans="1:31" x14ac:dyDescent="0.3">
      <c r="A5196">
        <v>2585574</v>
      </c>
      <c r="B5196">
        <v>1</v>
      </c>
      <c r="C5196" t="s">
        <v>81</v>
      </c>
      <c r="D5196" t="s">
        <v>113</v>
      </c>
      <c r="E5196" t="s">
        <v>184</v>
      </c>
      <c r="F5196" t="s">
        <v>14729</v>
      </c>
      <c r="G5196" t="s">
        <v>149</v>
      </c>
      <c r="H5196" t="s">
        <v>135</v>
      </c>
      <c r="I5196" t="s">
        <v>136</v>
      </c>
      <c r="J5196" t="s">
        <v>137</v>
      </c>
      <c r="K5196" t="s">
        <v>138</v>
      </c>
      <c r="L5196" t="s">
        <v>14730</v>
      </c>
      <c r="M5196" t="s">
        <v>14731</v>
      </c>
      <c r="N5196">
        <v>1.1630555549999999</v>
      </c>
      <c r="O5196">
        <v>0</v>
      </c>
      <c r="P5196">
        <v>0</v>
      </c>
      <c r="Q5196">
        <v>0</v>
      </c>
      <c r="R5196">
        <v>13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24.891239221316347</v>
      </c>
      <c r="AA5196">
        <v>0</v>
      </c>
      <c r="AB5196">
        <v>0</v>
      </c>
      <c r="AC5196">
        <v>0</v>
      </c>
      <c r="AD5196">
        <v>0</v>
      </c>
      <c r="AE5196">
        <v>24.891239221316347</v>
      </c>
    </row>
    <row r="5197" spans="1:31" x14ac:dyDescent="0.3">
      <c r="A5197">
        <v>2585929</v>
      </c>
      <c r="B5197">
        <v>1</v>
      </c>
      <c r="C5197" t="s">
        <v>80</v>
      </c>
      <c r="D5197" t="s">
        <v>102</v>
      </c>
      <c r="E5197" t="s">
        <v>141</v>
      </c>
      <c r="F5197" t="s">
        <v>1682</v>
      </c>
      <c r="G5197" t="s">
        <v>134</v>
      </c>
      <c r="H5197" t="s">
        <v>135</v>
      </c>
      <c r="I5197" t="s">
        <v>136</v>
      </c>
      <c r="J5197" t="s">
        <v>137</v>
      </c>
      <c r="K5197" t="s">
        <v>138</v>
      </c>
      <c r="L5197" t="s">
        <v>14732</v>
      </c>
      <c r="M5197" t="s">
        <v>14733</v>
      </c>
      <c r="N5197">
        <v>0.36194444399999998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15.824913605512029</v>
      </c>
      <c r="AD5197">
        <v>0</v>
      </c>
      <c r="AE5197">
        <v>15.824913605512029</v>
      </c>
    </row>
    <row r="5198" spans="1:31" x14ac:dyDescent="0.3">
      <c r="A5198">
        <v>2585339</v>
      </c>
      <c r="B5198">
        <v>1</v>
      </c>
      <c r="C5198" t="s">
        <v>81</v>
      </c>
      <c r="D5198" t="s">
        <v>123</v>
      </c>
      <c r="E5198" t="s">
        <v>184</v>
      </c>
      <c r="F5198" t="s">
        <v>10914</v>
      </c>
      <c r="G5198" t="s">
        <v>134</v>
      </c>
      <c r="H5198" t="s">
        <v>135</v>
      </c>
      <c r="I5198" t="s">
        <v>136</v>
      </c>
      <c r="J5198" t="s">
        <v>137</v>
      </c>
      <c r="K5198" t="s">
        <v>138</v>
      </c>
      <c r="L5198" t="s">
        <v>14734</v>
      </c>
      <c r="M5198" t="s">
        <v>14735</v>
      </c>
      <c r="N5198">
        <v>3.429444444</v>
      </c>
      <c r="O5198">
        <v>17</v>
      </c>
      <c r="P5198">
        <v>1765</v>
      </c>
      <c r="Q5198">
        <v>57</v>
      </c>
      <c r="R5198">
        <v>192</v>
      </c>
      <c r="S5198">
        <v>24</v>
      </c>
      <c r="T5198">
        <v>186</v>
      </c>
      <c r="U5198">
        <v>4</v>
      </c>
      <c r="V5198">
        <v>0</v>
      </c>
      <c r="W5198">
        <v>10.671227210387421</v>
      </c>
      <c r="X5198">
        <v>881.18570661796787</v>
      </c>
      <c r="Y5198">
        <v>561.79058401124519</v>
      </c>
      <c r="Z5198">
        <v>490.39890497412011</v>
      </c>
      <c r="AA5198">
        <v>299.75346765617041</v>
      </c>
      <c r="AB5198">
        <v>261.32492709046625</v>
      </c>
      <c r="AC5198">
        <v>120.22109845463225</v>
      </c>
      <c r="AD5198">
        <v>0</v>
      </c>
      <c r="AE5198">
        <v>2625.3459160149891</v>
      </c>
    </row>
    <row r="5199" spans="1:31" x14ac:dyDescent="0.3">
      <c r="A5199">
        <v>2585027</v>
      </c>
      <c r="B5199">
        <v>1</v>
      </c>
      <c r="C5199" t="s">
        <v>81</v>
      </c>
      <c r="D5199" t="s">
        <v>119</v>
      </c>
      <c r="E5199" t="s">
        <v>184</v>
      </c>
      <c r="F5199" t="s">
        <v>14736</v>
      </c>
      <c r="G5199" t="s">
        <v>149</v>
      </c>
      <c r="H5199" t="s">
        <v>135</v>
      </c>
      <c r="I5199" t="s">
        <v>136</v>
      </c>
      <c r="J5199" t="s">
        <v>137</v>
      </c>
      <c r="K5199" t="s">
        <v>138</v>
      </c>
      <c r="L5199" t="s">
        <v>14737</v>
      </c>
      <c r="M5199" t="s">
        <v>14738</v>
      </c>
      <c r="N5199">
        <v>1.724444444</v>
      </c>
      <c r="O5199">
        <v>0</v>
      </c>
      <c r="P5199">
        <v>91</v>
      </c>
      <c r="Q5199">
        <v>0</v>
      </c>
      <c r="R5199">
        <v>6</v>
      </c>
      <c r="S5199">
        <v>0</v>
      </c>
      <c r="T5199">
        <v>8</v>
      </c>
      <c r="U5199">
        <v>0</v>
      </c>
      <c r="V5199">
        <v>0</v>
      </c>
      <c r="W5199">
        <v>0</v>
      </c>
      <c r="X5199">
        <v>12.062107597069735</v>
      </c>
      <c r="Y5199">
        <v>0</v>
      </c>
      <c r="Z5199">
        <v>11.774659108880309</v>
      </c>
      <c r="AA5199">
        <v>0</v>
      </c>
      <c r="AB5199">
        <v>6.8688223091588219</v>
      </c>
      <c r="AC5199">
        <v>0</v>
      </c>
      <c r="AD5199">
        <v>0</v>
      </c>
      <c r="AE5199">
        <v>30.705589015108867</v>
      </c>
    </row>
    <row r="5200" spans="1:31" x14ac:dyDescent="0.3">
      <c r="A5200">
        <v>2585076</v>
      </c>
      <c r="B5200">
        <v>1</v>
      </c>
      <c r="C5200" t="s">
        <v>81</v>
      </c>
      <c r="D5200" t="s">
        <v>128</v>
      </c>
      <c r="E5200" t="s">
        <v>147</v>
      </c>
      <c r="F5200" t="s">
        <v>606</v>
      </c>
      <c r="G5200" t="s">
        <v>134</v>
      </c>
      <c r="H5200" t="s">
        <v>135</v>
      </c>
      <c r="I5200" t="s">
        <v>136</v>
      </c>
      <c r="J5200" t="s">
        <v>137</v>
      </c>
      <c r="K5200" t="s">
        <v>138</v>
      </c>
      <c r="L5200" t="s">
        <v>14739</v>
      </c>
      <c r="M5200" t="s">
        <v>14419</v>
      </c>
      <c r="N5200">
        <v>9.3333333330000006</v>
      </c>
      <c r="O5200">
        <v>3</v>
      </c>
      <c r="P5200">
        <v>221</v>
      </c>
      <c r="Q5200">
        <v>1</v>
      </c>
      <c r="R5200">
        <v>3</v>
      </c>
      <c r="S5200">
        <v>3</v>
      </c>
      <c r="T5200">
        <v>21</v>
      </c>
      <c r="U5200">
        <v>2</v>
      </c>
      <c r="V5200">
        <v>0</v>
      </c>
      <c r="W5200">
        <v>5.3877140063999995</v>
      </c>
      <c r="X5200">
        <v>342.15056752156551</v>
      </c>
      <c r="Y5200">
        <v>1.09850120784</v>
      </c>
      <c r="Z5200">
        <v>22.893395744419202</v>
      </c>
      <c r="AA5200">
        <v>342.04414592475302</v>
      </c>
      <c r="AB5200">
        <v>106.32944744621403</v>
      </c>
      <c r="AC5200">
        <v>283.40536411532798</v>
      </c>
      <c r="AD5200">
        <v>0</v>
      </c>
      <c r="AE5200">
        <v>1103.3091359665198</v>
      </c>
    </row>
    <row r="5201" spans="1:31" x14ac:dyDescent="0.3">
      <c r="A5201">
        <v>2586115</v>
      </c>
      <c r="B5201">
        <v>1</v>
      </c>
      <c r="C5201" t="s">
        <v>80</v>
      </c>
      <c r="D5201" t="s">
        <v>97</v>
      </c>
      <c r="E5201" t="s">
        <v>155</v>
      </c>
      <c r="F5201" t="s">
        <v>14740</v>
      </c>
      <c r="G5201" t="s">
        <v>206</v>
      </c>
      <c r="H5201" t="s">
        <v>157</v>
      </c>
      <c r="I5201" t="s">
        <v>136</v>
      </c>
      <c r="J5201" t="s">
        <v>137</v>
      </c>
      <c r="K5201" t="s">
        <v>138</v>
      </c>
      <c r="L5201" t="s">
        <v>14741</v>
      </c>
      <c r="M5201" t="s">
        <v>14742</v>
      </c>
      <c r="N5201">
        <v>6.3288888879999998</v>
      </c>
      <c r="O5201">
        <v>0</v>
      </c>
      <c r="P5201">
        <v>122</v>
      </c>
      <c r="Q5201">
        <v>0</v>
      </c>
      <c r="R5201">
        <v>11</v>
      </c>
      <c r="S5201">
        <v>0</v>
      </c>
      <c r="T5201">
        <v>10</v>
      </c>
      <c r="U5201">
        <v>0</v>
      </c>
      <c r="V5201">
        <v>0</v>
      </c>
      <c r="W5201">
        <v>0</v>
      </c>
      <c r="X5201">
        <v>179.2457721379408</v>
      </c>
      <c r="Y5201">
        <v>0</v>
      </c>
      <c r="Z5201">
        <v>9.9297907866897361</v>
      </c>
      <c r="AA5201">
        <v>0</v>
      </c>
      <c r="AB5201">
        <v>43.349451484263248</v>
      </c>
      <c r="AC5201">
        <v>0</v>
      </c>
      <c r="AD5201">
        <v>0</v>
      </c>
      <c r="AE5201">
        <v>232.52501440889378</v>
      </c>
    </row>
    <row r="5202" spans="1:31" x14ac:dyDescent="0.3">
      <c r="A5202">
        <v>2599597</v>
      </c>
      <c r="B5202">
        <v>1</v>
      </c>
      <c r="C5202" t="s">
        <v>81</v>
      </c>
      <c r="D5202" t="s">
        <v>128</v>
      </c>
      <c r="E5202" t="s">
        <v>184</v>
      </c>
      <c r="F5202" t="s">
        <v>14743</v>
      </c>
      <c r="G5202" t="s">
        <v>149</v>
      </c>
      <c r="H5202" t="s">
        <v>135</v>
      </c>
      <c r="I5202" t="s">
        <v>136</v>
      </c>
      <c r="J5202" t="s">
        <v>137</v>
      </c>
      <c r="K5202" t="s">
        <v>138</v>
      </c>
      <c r="L5202" t="s">
        <v>14744</v>
      </c>
      <c r="M5202" t="s">
        <v>14745</v>
      </c>
      <c r="N5202">
        <v>8.3572222220000008</v>
      </c>
      <c r="O5202">
        <v>0</v>
      </c>
      <c r="P5202">
        <v>100</v>
      </c>
      <c r="Q5202">
        <v>0</v>
      </c>
      <c r="R5202">
        <v>16</v>
      </c>
      <c r="S5202">
        <v>0</v>
      </c>
      <c r="T5202">
        <v>16</v>
      </c>
      <c r="U5202">
        <v>0</v>
      </c>
      <c r="V5202">
        <v>0</v>
      </c>
      <c r="W5202">
        <v>0</v>
      </c>
      <c r="X5202">
        <v>169.97205688950984</v>
      </c>
      <c r="Y5202">
        <v>0</v>
      </c>
      <c r="Z5202">
        <v>41.103987665018842</v>
      </c>
      <c r="AA5202">
        <v>0</v>
      </c>
      <c r="AB5202">
        <v>70.705454121564244</v>
      </c>
      <c r="AC5202">
        <v>0</v>
      </c>
      <c r="AD5202">
        <v>0</v>
      </c>
      <c r="AE5202">
        <v>281.78149867609295</v>
      </c>
    </row>
    <row r="5203" spans="1:31" x14ac:dyDescent="0.3">
      <c r="A5203">
        <v>2585096</v>
      </c>
      <c r="B5203">
        <v>1</v>
      </c>
      <c r="C5203" t="s">
        <v>80</v>
      </c>
      <c r="D5203" t="s">
        <v>96</v>
      </c>
      <c r="E5203" t="s">
        <v>147</v>
      </c>
      <c r="F5203" t="s">
        <v>14746</v>
      </c>
      <c r="G5203" t="s">
        <v>134</v>
      </c>
      <c r="H5203" t="s">
        <v>135</v>
      </c>
      <c r="I5203" t="s">
        <v>136</v>
      </c>
      <c r="J5203" t="s">
        <v>137</v>
      </c>
      <c r="K5203" t="s">
        <v>138</v>
      </c>
      <c r="L5203" t="s">
        <v>14747</v>
      </c>
      <c r="M5203" t="s">
        <v>14748</v>
      </c>
      <c r="N5203">
        <v>2.894722222</v>
      </c>
      <c r="O5203">
        <v>0</v>
      </c>
      <c r="P5203">
        <v>466</v>
      </c>
      <c r="Q5203">
        <v>4</v>
      </c>
      <c r="R5203">
        <v>0</v>
      </c>
      <c r="S5203">
        <v>1</v>
      </c>
      <c r="T5203">
        <v>12</v>
      </c>
      <c r="U5203">
        <v>0</v>
      </c>
      <c r="V5203">
        <v>0</v>
      </c>
      <c r="W5203">
        <v>0</v>
      </c>
      <c r="X5203">
        <v>180.22932184547295</v>
      </c>
      <c r="Y5203">
        <v>1932.1263329783442</v>
      </c>
      <c r="Z5203">
        <v>0</v>
      </c>
      <c r="AA5203">
        <v>4.3737182818133329</v>
      </c>
      <c r="AB5203">
        <v>44.989111700299453</v>
      </c>
      <c r="AC5203">
        <v>0</v>
      </c>
      <c r="AD5203">
        <v>0</v>
      </c>
      <c r="AE5203">
        <v>2161.7184848059296</v>
      </c>
    </row>
    <row r="5204" spans="1:31" x14ac:dyDescent="0.3">
      <c r="A5204">
        <v>2585531</v>
      </c>
      <c r="B5204">
        <v>1</v>
      </c>
      <c r="C5204" t="s">
        <v>80</v>
      </c>
      <c r="D5204" t="s">
        <v>85</v>
      </c>
      <c r="E5204" t="s">
        <v>166</v>
      </c>
      <c r="F5204" t="s">
        <v>14749</v>
      </c>
      <c r="G5204" t="s">
        <v>168</v>
      </c>
      <c r="H5204" t="s">
        <v>157</v>
      </c>
      <c r="I5204" t="s">
        <v>136</v>
      </c>
      <c r="J5204" t="s">
        <v>137</v>
      </c>
      <c r="K5204" t="s">
        <v>138</v>
      </c>
      <c r="L5204" t="s">
        <v>14750</v>
      </c>
      <c r="M5204" t="s">
        <v>14751</v>
      </c>
      <c r="N5204">
        <v>1.7269444439999999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1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5.3379979179823476</v>
      </c>
      <c r="AC5204">
        <v>0</v>
      </c>
      <c r="AD5204">
        <v>0</v>
      </c>
      <c r="AE5204">
        <v>5.3379979179823476</v>
      </c>
    </row>
    <row r="5205" spans="1:31" x14ac:dyDescent="0.3">
      <c r="A5205">
        <v>2585033</v>
      </c>
      <c r="B5205">
        <v>1</v>
      </c>
      <c r="C5205" t="s">
        <v>80</v>
      </c>
      <c r="D5205" t="s">
        <v>99</v>
      </c>
      <c r="E5205" t="s">
        <v>141</v>
      </c>
      <c r="F5205" t="s">
        <v>14752</v>
      </c>
      <c r="G5205" t="s">
        <v>134</v>
      </c>
      <c r="H5205" t="s">
        <v>135</v>
      </c>
      <c r="I5205" t="s">
        <v>136</v>
      </c>
      <c r="J5205" t="s">
        <v>137</v>
      </c>
      <c r="K5205" t="s">
        <v>138</v>
      </c>
      <c r="L5205" t="s">
        <v>14753</v>
      </c>
      <c r="M5205" t="s">
        <v>14754</v>
      </c>
      <c r="N5205">
        <v>0.16416666599999999</v>
      </c>
      <c r="O5205">
        <v>9</v>
      </c>
      <c r="P5205">
        <v>4801</v>
      </c>
      <c r="Q5205">
        <v>15</v>
      </c>
      <c r="R5205">
        <v>194</v>
      </c>
      <c r="S5205">
        <v>28</v>
      </c>
      <c r="T5205">
        <v>651</v>
      </c>
      <c r="U5205">
        <v>0</v>
      </c>
      <c r="V5205">
        <v>9</v>
      </c>
      <c r="W5205">
        <v>5.3260886639698004</v>
      </c>
      <c r="X5205">
        <v>109.31609746057062</v>
      </c>
      <c r="Y5205">
        <v>5.6930596375483127</v>
      </c>
      <c r="Z5205">
        <v>9.2045741974424526</v>
      </c>
      <c r="AA5205">
        <v>22.664761885937672</v>
      </c>
      <c r="AB5205">
        <v>71.384364661466975</v>
      </c>
      <c r="AC5205">
        <v>0</v>
      </c>
      <c r="AD5205">
        <v>4.2947757118929415</v>
      </c>
      <c r="AE5205">
        <v>227.88372221882878</v>
      </c>
    </row>
    <row r="5206" spans="1:31" x14ac:dyDescent="0.3">
      <c r="A5206">
        <v>2585133</v>
      </c>
      <c r="B5206">
        <v>1</v>
      </c>
      <c r="C5206" t="s">
        <v>80</v>
      </c>
      <c r="D5206" t="s">
        <v>105</v>
      </c>
      <c r="E5206" t="s">
        <v>184</v>
      </c>
      <c r="F5206" t="s">
        <v>14755</v>
      </c>
      <c r="G5206" t="s">
        <v>149</v>
      </c>
      <c r="H5206" t="s">
        <v>135</v>
      </c>
      <c r="I5206" t="s">
        <v>136</v>
      </c>
      <c r="J5206" t="s">
        <v>137</v>
      </c>
      <c r="K5206" t="s">
        <v>138</v>
      </c>
      <c r="L5206" t="s">
        <v>14756</v>
      </c>
      <c r="M5206" t="s">
        <v>14757</v>
      </c>
      <c r="N5206">
        <v>1.7622222219999999</v>
      </c>
      <c r="O5206">
        <v>0</v>
      </c>
      <c r="P5206">
        <v>0</v>
      </c>
      <c r="Q5206">
        <v>0</v>
      </c>
      <c r="R5206">
        <v>0</v>
      </c>
      <c r="S5206">
        <v>6</v>
      </c>
      <c r="T5206">
        <v>0</v>
      </c>
      <c r="U5206">
        <v>3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47.197152216885975</v>
      </c>
      <c r="AB5206">
        <v>0</v>
      </c>
      <c r="AC5206">
        <v>241.65767600070691</v>
      </c>
      <c r="AD5206">
        <v>0</v>
      </c>
      <c r="AE5206">
        <v>288.85482821759291</v>
      </c>
    </row>
    <row r="5207" spans="1:31" x14ac:dyDescent="0.3">
      <c r="A5207">
        <v>2585631</v>
      </c>
      <c r="B5207">
        <v>1</v>
      </c>
      <c r="C5207" t="s">
        <v>81</v>
      </c>
      <c r="D5207" t="s">
        <v>121</v>
      </c>
      <c r="E5207" t="s">
        <v>171</v>
      </c>
      <c r="F5207" t="s">
        <v>14758</v>
      </c>
      <c r="G5207" t="s">
        <v>190</v>
      </c>
      <c r="H5207" t="s">
        <v>157</v>
      </c>
      <c r="I5207" t="s">
        <v>136</v>
      </c>
      <c r="J5207" t="s">
        <v>137</v>
      </c>
      <c r="K5207" t="s">
        <v>138</v>
      </c>
      <c r="L5207" t="s">
        <v>14759</v>
      </c>
      <c r="M5207" t="s">
        <v>14760</v>
      </c>
      <c r="N5207">
        <v>3.1955555549999999</v>
      </c>
      <c r="O5207">
        <v>0</v>
      </c>
      <c r="P5207">
        <v>4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2.0473885035677299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2.0473885035677299</v>
      </c>
    </row>
    <row r="5208" spans="1:31" x14ac:dyDescent="0.3">
      <c r="A5208">
        <v>2584990</v>
      </c>
      <c r="B5208">
        <v>1</v>
      </c>
      <c r="C5208" t="s">
        <v>80</v>
      </c>
      <c r="D5208" t="s">
        <v>93</v>
      </c>
      <c r="E5208" t="s">
        <v>141</v>
      </c>
      <c r="F5208" t="s">
        <v>4514</v>
      </c>
      <c r="G5208" t="s">
        <v>134</v>
      </c>
      <c r="H5208" t="s">
        <v>135</v>
      </c>
      <c r="I5208" t="s">
        <v>136</v>
      </c>
      <c r="J5208" t="s">
        <v>137</v>
      </c>
      <c r="K5208" t="s">
        <v>138</v>
      </c>
      <c r="L5208" t="s">
        <v>14761</v>
      </c>
      <c r="M5208" t="s">
        <v>14762</v>
      </c>
      <c r="N5208">
        <v>0.14805555500000001</v>
      </c>
      <c r="O5208">
        <v>0</v>
      </c>
      <c r="P5208">
        <v>195</v>
      </c>
      <c r="Q5208">
        <v>36</v>
      </c>
      <c r="R5208">
        <v>293</v>
      </c>
      <c r="S5208">
        <v>4</v>
      </c>
      <c r="T5208">
        <v>95</v>
      </c>
      <c r="U5208">
        <v>0</v>
      </c>
      <c r="V5208">
        <v>0</v>
      </c>
      <c r="W5208">
        <v>0</v>
      </c>
      <c r="X5208">
        <v>10.011330923480317</v>
      </c>
      <c r="Y5208">
        <v>29.3687712058153</v>
      </c>
      <c r="Z5208">
        <v>84.861587494618306</v>
      </c>
      <c r="AA5208">
        <v>2.6629143582746253</v>
      </c>
      <c r="AB5208">
        <v>11.265487678567839</v>
      </c>
      <c r="AC5208">
        <v>0</v>
      </c>
      <c r="AD5208">
        <v>0</v>
      </c>
      <c r="AE5208">
        <v>138.17009166075638</v>
      </c>
    </row>
    <row r="5209" spans="1:31" x14ac:dyDescent="0.3">
      <c r="A5209">
        <v>2585923</v>
      </c>
      <c r="B5209">
        <v>1</v>
      </c>
      <c r="C5209" t="s">
        <v>81</v>
      </c>
      <c r="D5209" t="s">
        <v>128</v>
      </c>
      <c r="E5209" t="s">
        <v>141</v>
      </c>
      <c r="F5209" t="s">
        <v>14667</v>
      </c>
      <c r="G5209" t="s">
        <v>134</v>
      </c>
      <c r="H5209" t="s">
        <v>135</v>
      </c>
      <c r="I5209" t="s">
        <v>136</v>
      </c>
      <c r="J5209" t="s">
        <v>137</v>
      </c>
      <c r="K5209" t="s">
        <v>138</v>
      </c>
      <c r="L5209" t="s">
        <v>14763</v>
      </c>
      <c r="M5209" t="s">
        <v>14764</v>
      </c>
      <c r="N5209">
        <v>0.138333333</v>
      </c>
      <c r="O5209">
        <v>25</v>
      </c>
      <c r="P5209">
        <v>3256</v>
      </c>
      <c r="Q5209">
        <v>80</v>
      </c>
      <c r="R5209">
        <v>197</v>
      </c>
      <c r="S5209">
        <v>31</v>
      </c>
      <c r="T5209">
        <v>392</v>
      </c>
      <c r="U5209">
        <v>3</v>
      </c>
      <c r="V5209">
        <v>0</v>
      </c>
      <c r="W5209">
        <v>0.95655675971997001</v>
      </c>
      <c r="X5209">
        <v>64.126606926935935</v>
      </c>
      <c r="Y5209">
        <v>28.132002957503349</v>
      </c>
      <c r="Z5209">
        <v>18.242600830913986</v>
      </c>
      <c r="AA5209">
        <v>51.653105497011865</v>
      </c>
      <c r="AB5209">
        <v>28.189208752579471</v>
      </c>
      <c r="AC5209">
        <v>2.5164974959349253</v>
      </c>
      <c r="AD5209">
        <v>0</v>
      </c>
      <c r="AE5209">
        <v>193.81657922059949</v>
      </c>
    </row>
    <row r="5210" spans="1:31" x14ac:dyDescent="0.3">
      <c r="A5210">
        <v>2585382</v>
      </c>
      <c r="B5210">
        <v>1</v>
      </c>
      <c r="C5210" t="s">
        <v>81</v>
      </c>
      <c r="D5210" t="s">
        <v>123</v>
      </c>
      <c r="E5210" t="s">
        <v>141</v>
      </c>
      <c r="F5210" t="s">
        <v>8696</v>
      </c>
      <c r="G5210" t="s">
        <v>134</v>
      </c>
      <c r="H5210" t="s">
        <v>135</v>
      </c>
      <c r="I5210" t="s">
        <v>136</v>
      </c>
      <c r="J5210" t="s">
        <v>137</v>
      </c>
      <c r="K5210" t="s">
        <v>138</v>
      </c>
      <c r="L5210" t="s">
        <v>14765</v>
      </c>
      <c r="M5210" t="s">
        <v>14766</v>
      </c>
      <c r="N5210">
        <v>1.2766666659999999</v>
      </c>
      <c r="O5210">
        <v>1</v>
      </c>
      <c r="P5210">
        <v>13</v>
      </c>
      <c r="Q5210">
        <v>0</v>
      </c>
      <c r="R5210">
        <v>36</v>
      </c>
      <c r="S5210">
        <v>14</v>
      </c>
      <c r="T5210">
        <v>419</v>
      </c>
      <c r="U5210">
        <v>15</v>
      </c>
      <c r="V5210">
        <v>17</v>
      </c>
      <c r="W5210">
        <v>0.28920975504000002</v>
      </c>
      <c r="X5210">
        <v>4.4094658148809893</v>
      </c>
      <c r="Y5210">
        <v>0</v>
      </c>
      <c r="Z5210">
        <v>30.197716403635244</v>
      </c>
      <c r="AA5210">
        <v>327.75645191029264</v>
      </c>
      <c r="AB5210">
        <v>679.80998961640569</v>
      </c>
      <c r="AC5210">
        <v>3382.0392945129006</v>
      </c>
      <c r="AD5210">
        <v>679.37514506945683</v>
      </c>
      <c r="AE5210">
        <v>5103.8772730826122</v>
      </c>
    </row>
    <row r="5211" spans="1:31" x14ac:dyDescent="0.3">
      <c r="A5211">
        <v>2585042</v>
      </c>
      <c r="B5211">
        <v>1</v>
      </c>
      <c r="C5211" t="s">
        <v>80</v>
      </c>
      <c r="D5211" t="s">
        <v>95</v>
      </c>
      <c r="E5211" t="s">
        <v>147</v>
      </c>
      <c r="F5211" t="s">
        <v>14767</v>
      </c>
      <c r="G5211" t="s">
        <v>134</v>
      </c>
      <c r="H5211" t="s">
        <v>135</v>
      </c>
      <c r="I5211" t="s">
        <v>136</v>
      </c>
      <c r="J5211" t="s">
        <v>137</v>
      </c>
      <c r="K5211" t="s">
        <v>138</v>
      </c>
      <c r="L5211" t="s">
        <v>14768</v>
      </c>
      <c r="M5211" t="s">
        <v>14769</v>
      </c>
      <c r="N5211">
        <v>0.86138888800000002</v>
      </c>
      <c r="O5211">
        <v>0</v>
      </c>
      <c r="P5211">
        <v>739</v>
      </c>
      <c r="Q5211">
        <v>6</v>
      </c>
      <c r="R5211">
        <v>21</v>
      </c>
      <c r="S5211">
        <v>7</v>
      </c>
      <c r="T5211">
        <v>40</v>
      </c>
      <c r="U5211">
        <v>1</v>
      </c>
      <c r="V5211">
        <v>0</v>
      </c>
      <c r="W5211">
        <v>0</v>
      </c>
      <c r="X5211">
        <v>82.656979609732119</v>
      </c>
      <c r="Y5211">
        <v>32.521886630744014</v>
      </c>
      <c r="Z5211">
        <v>11.643186434963594</v>
      </c>
      <c r="AA5211">
        <v>99.780385658954003</v>
      </c>
      <c r="AB5211">
        <v>15.18651800779665</v>
      </c>
      <c r="AC5211">
        <v>41.916435657711993</v>
      </c>
      <c r="AD5211">
        <v>0</v>
      </c>
      <c r="AE5211">
        <v>283.70539199990242</v>
      </c>
    </row>
    <row r="5212" spans="1:31" x14ac:dyDescent="0.3">
      <c r="A5212">
        <v>2585374</v>
      </c>
      <c r="B5212">
        <v>1</v>
      </c>
      <c r="C5212" t="s">
        <v>80</v>
      </c>
      <c r="D5212" t="s">
        <v>102</v>
      </c>
      <c r="E5212" t="s">
        <v>147</v>
      </c>
      <c r="F5212" t="s">
        <v>3594</v>
      </c>
      <c r="G5212" t="s">
        <v>134</v>
      </c>
      <c r="H5212" t="s">
        <v>135</v>
      </c>
      <c r="I5212" t="s">
        <v>136</v>
      </c>
      <c r="J5212" t="s">
        <v>137</v>
      </c>
      <c r="K5212" t="s">
        <v>138</v>
      </c>
      <c r="L5212" t="s">
        <v>14770</v>
      </c>
      <c r="M5212" t="s">
        <v>14771</v>
      </c>
      <c r="N5212">
        <v>0.26111111100000001</v>
      </c>
      <c r="O5212">
        <v>0</v>
      </c>
      <c r="P5212">
        <v>38</v>
      </c>
      <c r="Q5212">
        <v>36</v>
      </c>
      <c r="R5212">
        <v>450</v>
      </c>
      <c r="S5212">
        <v>3</v>
      </c>
      <c r="T5212">
        <v>97</v>
      </c>
      <c r="U5212">
        <v>1</v>
      </c>
      <c r="V5212">
        <v>0</v>
      </c>
      <c r="W5212">
        <v>0</v>
      </c>
      <c r="X5212">
        <v>5.0275305321267005</v>
      </c>
      <c r="Y5212">
        <v>21.7417091955346</v>
      </c>
      <c r="Z5212">
        <v>141.28096313261696</v>
      </c>
      <c r="AA5212">
        <v>1.0572478898944002</v>
      </c>
      <c r="AB5212">
        <v>38.734125447386596</v>
      </c>
      <c r="AC5212">
        <v>2.0385093510166667</v>
      </c>
      <c r="AD5212">
        <v>0</v>
      </c>
      <c r="AE5212">
        <v>209.88008554857592</v>
      </c>
    </row>
    <row r="5213" spans="1:31" x14ac:dyDescent="0.3">
      <c r="A5213">
        <v>2586061</v>
      </c>
      <c r="B5213">
        <v>1</v>
      </c>
      <c r="C5213" t="s">
        <v>80</v>
      </c>
      <c r="D5213" t="s">
        <v>94</v>
      </c>
      <c r="E5213" t="s">
        <v>184</v>
      </c>
      <c r="F5213" t="s">
        <v>14772</v>
      </c>
      <c r="G5213" t="s">
        <v>149</v>
      </c>
      <c r="H5213" t="s">
        <v>135</v>
      </c>
      <c r="I5213" t="s">
        <v>136</v>
      </c>
      <c r="J5213" t="s">
        <v>137</v>
      </c>
      <c r="K5213" t="s">
        <v>138</v>
      </c>
      <c r="L5213" t="s">
        <v>14773</v>
      </c>
      <c r="M5213" t="s">
        <v>14774</v>
      </c>
      <c r="N5213">
        <v>8.0788888879999998</v>
      </c>
      <c r="O5213">
        <v>0</v>
      </c>
      <c r="P5213">
        <v>35</v>
      </c>
      <c r="Q5213">
        <v>0</v>
      </c>
      <c r="R5213">
        <v>1</v>
      </c>
      <c r="S5213">
        <v>0</v>
      </c>
      <c r="T5213">
        <v>6</v>
      </c>
      <c r="U5213">
        <v>0</v>
      </c>
      <c r="V5213">
        <v>0</v>
      </c>
      <c r="W5213">
        <v>0</v>
      </c>
      <c r="X5213">
        <v>33.018333216517085</v>
      </c>
      <c r="Y5213">
        <v>0</v>
      </c>
      <c r="Z5213">
        <v>1.3940741822719136</v>
      </c>
      <c r="AA5213">
        <v>0</v>
      </c>
      <c r="AB5213">
        <v>9.7431800541566798</v>
      </c>
      <c r="AC5213">
        <v>0</v>
      </c>
      <c r="AD5213">
        <v>0</v>
      </c>
      <c r="AE5213">
        <v>44.155587452945682</v>
      </c>
    </row>
    <row r="5214" spans="1:31" x14ac:dyDescent="0.3">
      <c r="A5214">
        <v>2585328</v>
      </c>
      <c r="B5214">
        <v>1</v>
      </c>
      <c r="C5214" t="s">
        <v>81</v>
      </c>
      <c r="D5214" t="s">
        <v>120</v>
      </c>
      <c r="E5214" t="s">
        <v>147</v>
      </c>
      <c r="F5214" t="s">
        <v>1856</v>
      </c>
      <c r="G5214" t="s">
        <v>134</v>
      </c>
      <c r="H5214" t="s">
        <v>135</v>
      </c>
      <c r="I5214" t="s">
        <v>136</v>
      </c>
      <c r="J5214" t="s">
        <v>137</v>
      </c>
      <c r="K5214" t="s">
        <v>138</v>
      </c>
      <c r="L5214" t="s">
        <v>14775</v>
      </c>
      <c r="M5214" t="s">
        <v>14776</v>
      </c>
      <c r="N5214">
        <v>2.448611111</v>
      </c>
      <c r="O5214">
        <v>0</v>
      </c>
      <c r="P5214">
        <v>0</v>
      </c>
      <c r="Q5214">
        <v>56</v>
      </c>
      <c r="R5214">
        <v>36</v>
      </c>
      <c r="S5214">
        <v>1</v>
      </c>
      <c r="T5214">
        <v>2</v>
      </c>
      <c r="U5214">
        <v>1</v>
      </c>
      <c r="V5214">
        <v>0</v>
      </c>
      <c r="W5214">
        <v>0</v>
      </c>
      <c r="X5214">
        <v>0</v>
      </c>
      <c r="Y5214">
        <v>689.57325980770099</v>
      </c>
      <c r="Z5214">
        <v>323.3771086380267</v>
      </c>
      <c r="AA5214">
        <v>16.217800836572867</v>
      </c>
      <c r="AB5214">
        <v>20.616988621835919</v>
      </c>
      <c r="AC5214">
        <v>421.54971016928999</v>
      </c>
      <c r="AD5214">
        <v>0</v>
      </c>
      <c r="AE5214">
        <v>1471.3348680734264</v>
      </c>
    </row>
    <row r="5215" spans="1:31" x14ac:dyDescent="0.3">
      <c r="A5215">
        <v>2585019</v>
      </c>
      <c r="B5215">
        <v>1</v>
      </c>
      <c r="C5215" t="s">
        <v>80</v>
      </c>
      <c r="D5215" t="s">
        <v>92</v>
      </c>
      <c r="E5215" t="s">
        <v>141</v>
      </c>
      <c r="F5215" t="s">
        <v>1591</v>
      </c>
      <c r="G5215" t="s">
        <v>134</v>
      </c>
      <c r="H5215" t="s">
        <v>135</v>
      </c>
      <c r="I5215" t="s">
        <v>136</v>
      </c>
      <c r="J5215" t="s">
        <v>137</v>
      </c>
      <c r="K5215" t="s">
        <v>138</v>
      </c>
      <c r="L5215" t="s">
        <v>14777</v>
      </c>
      <c r="M5215" t="s">
        <v>14778</v>
      </c>
      <c r="N5215">
        <v>0.17861111099999999</v>
      </c>
      <c r="O5215">
        <v>16</v>
      </c>
      <c r="P5215">
        <v>14570</v>
      </c>
      <c r="Q5215">
        <v>31</v>
      </c>
      <c r="R5215">
        <v>855</v>
      </c>
      <c r="S5215">
        <v>83</v>
      </c>
      <c r="T5215">
        <v>1579</v>
      </c>
      <c r="U5215">
        <v>4</v>
      </c>
      <c r="V5215">
        <v>2</v>
      </c>
      <c r="W5215">
        <v>16.46701275889421</v>
      </c>
      <c r="X5215">
        <v>447.35128529108033</v>
      </c>
      <c r="Y5215">
        <v>21.37117548897842</v>
      </c>
      <c r="Z5215">
        <v>67.637024877404343</v>
      </c>
      <c r="AA5215">
        <v>74.059943841692046</v>
      </c>
      <c r="AB5215">
        <v>174.08093593350895</v>
      </c>
      <c r="AC5215">
        <v>21.467660572053987</v>
      </c>
      <c r="AD5215">
        <v>1.2754715033020918</v>
      </c>
      <c r="AE5215">
        <v>823.71051026691441</v>
      </c>
    </row>
    <row r="5216" spans="1:31" x14ac:dyDescent="0.3">
      <c r="A5216">
        <v>2585351</v>
      </c>
      <c r="B5216">
        <v>1</v>
      </c>
      <c r="C5216" t="s">
        <v>80</v>
      </c>
      <c r="D5216" t="s">
        <v>105</v>
      </c>
      <c r="E5216" t="s">
        <v>147</v>
      </c>
      <c r="F5216" t="s">
        <v>14779</v>
      </c>
      <c r="G5216" t="s">
        <v>134</v>
      </c>
      <c r="H5216" t="s">
        <v>135</v>
      </c>
      <c r="I5216" t="s">
        <v>136</v>
      </c>
      <c r="J5216" t="s">
        <v>137</v>
      </c>
      <c r="K5216" t="s">
        <v>138</v>
      </c>
      <c r="L5216" t="s">
        <v>14780</v>
      </c>
      <c r="M5216" t="s">
        <v>14781</v>
      </c>
      <c r="N5216">
        <v>2.536944444</v>
      </c>
      <c r="O5216">
        <v>0</v>
      </c>
      <c r="P5216">
        <v>2591</v>
      </c>
      <c r="Q5216">
        <v>0</v>
      </c>
      <c r="R5216">
        <v>3</v>
      </c>
      <c r="S5216">
        <v>0</v>
      </c>
      <c r="T5216">
        <v>173</v>
      </c>
      <c r="U5216">
        <v>0</v>
      </c>
      <c r="V5216">
        <v>0</v>
      </c>
      <c r="W5216">
        <v>0</v>
      </c>
      <c r="X5216">
        <v>1187.4987490924716</v>
      </c>
      <c r="Y5216">
        <v>0</v>
      </c>
      <c r="Z5216">
        <v>10.566896805176249</v>
      </c>
      <c r="AA5216">
        <v>0</v>
      </c>
      <c r="AB5216">
        <v>658.61591868077539</v>
      </c>
      <c r="AC5216">
        <v>0</v>
      </c>
      <c r="AD5216">
        <v>0</v>
      </c>
      <c r="AE5216">
        <v>1856.6815645784231</v>
      </c>
    </row>
    <row r="5217" spans="1:31" x14ac:dyDescent="0.3">
      <c r="A5217">
        <v>2585520</v>
      </c>
      <c r="B5217">
        <v>1</v>
      </c>
      <c r="C5217" t="s">
        <v>81</v>
      </c>
      <c r="D5217" t="s">
        <v>118</v>
      </c>
      <c r="E5217" t="s">
        <v>147</v>
      </c>
      <c r="F5217" t="s">
        <v>14782</v>
      </c>
      <c r="G5217" t="s">
        <v>134</v>
      </c>
      <c r="H5217" t="s">
        <v>135</v>
      </c>
      <c r="I5217" t="s">
        <v>136</v>
      </c>
      <c r="J5217" t="s">
        <v>137</v>
      </c>
      <c r="K5217" t="s">
        <v>138</v>
      </c>
      <c r="L5217" t="s">
        <v>14783</v>
      </c>
      <c r="M5217" t="s">
        <v>14784</v>
      </c>
      <c r="N5217">
        <v>3.8149999999999999</v>
      </c>
      <c r="O5217">
        <v>3</v>
      </c>
      <c r="P5217">
        <v>61</v>
      </c>
      <c r="Q5217">
        <v>41</v>
      </c>
      <c r="R5217">
        <v>97</v>
      </c>
      <c r="S5217">
        <v>2</v>
      </c>
      <c r="T5217">
        <v>26</v>
      </c>
      <c r="U5217">
        <v>0</v>
      </c>
      <c r="V5217">
        <v>0</v>
      </c>
      <c r="W5217">
        <v>14.693580445330589</v>
      </c>
      <c r="X5217">
        <v>69.408399121750875</v>
      </c>
      <c r="Y5217">
        <v>330.08322402639322</v>
      </c>
      <c r="Z5217">
        <v>990.63245195897878</v>
      </c>
      <c r="AA5217">
        <v>1.9847070121785202</v>
      </c>
      <c r="AB5217">
        <v>162.81315406088038</v>
      </c>
      <c r="AC5217">
        <v>0</v>
      </c>
      <c r="AD5217">
        <v>0</v>
      </c>
      <c r="AE5217">
        <v>1569.6155166255123</v>
      </c>
    </row>
    <row r="5218" spans="1:31" x14ac:dyDescent="0.3">
      <c r="A5218">
        <v>2585514</v>
      </c>
      <c r="B5218">
        <v>1</v>
      </c>
      <c r="C5218" t="s">
        <v>81</v>
      </c>
      <c r="D5218" t="s">
        <v>123</v>
      </c>
      <c r="E5218" t="s">
        <v>147</v>
      </c>
      <c r="F5218" t="s">
        <v>1894</v>
      </c>
      <c r="G5218" t="s">
        <v>134</v>
      </c>
      <c r="H5218" t="s">
        <v>135</v>
      </c>
      <c r="I5218" t="s">
        <v>136</v>
      </c>
      <c r="J5218" t="s">
        <v>137</v>
      </c>
      <c r="K5218" t="s">
        <v>138</v>
      </c>
      <c r="L5218" t="s">
        <v>14785</v>
      </c>
      <c r="M5218" t="s">
        <v>14786</v>
      </c>
      <c r="N5218">
        <v>7.0583333330000002</v>
      </c>
      <c r="O5218">
        <v>2</v>
      </c>
      <c r="P5218">
        <v>380</v>
      </c>
      <c r="Q5218">
        <v>148</v>
      </c>
      <c r="R5218">
        <v>58</v>
      </c>
      <c r="S5218">
        <v>12</v>
      </c>
      <c r="T5218">
        <v>35</v>
      </c>
      <c r="U5218">
        <v>0</v>
      </c>
      <c r="V5218">
        <v>0</v>
      </c>
      <c r="W5218">
        <v>3.19982785408</v>
      </c>
      <c r="X5218">
        <v>437.84736243124803</v>
      </c>
      <c r="Y5218">
        <v>2830.0102860231336</v>
      </c>
      <c r="Z5218">
        <v>796.5461347103311</v>
      </c>
      <c r="AA5218">
        <v>90.010343982343741</v>
      </c>
      <c r="AB5218">
        <v>171.63329645948147</v>
      </c>
      <c r="AC5218">
        <v>0</v>
      </c>
      <c r="AD5218">
        <v>0</v>
      </c>
      <c r="AE5218">
        <v>4329.247251460617</v>
      </c>
    </row>
    <row r="5219" spans="1:31" x14ac:dyDescent="0.3">
      <c r="A5219">
        <v>2585368</v>
      </c>
      <c r="B5219">
        <v>1</v>
      </c>
      <c r="C5219" t="s">
        <v>80</v>
      </c>
      <c r="D5219" t="s">
        <v>96</v>
      </c>
      <c r="E5219" t="s">
        <v>166</v>
      </c>
      <c r="F5219" t="s">
        <v>14787</v>
      </c>
      <c r="G5219" t="s">
        <v>168</v>
      </c>
      <c r="H5219" t="s">
        <v>157</v>
      </c>
      <c r="I5219" t="s">
        <v>136</v>
      </c>
      <c r="J5219" t="s">
        <v>137</v>
      </c>
      <c r="K5219" t="s">
        <v>138</v>
      </c>
      <c r="L5219" t="s">
        <v>14788</v>
      </c>
      <c r="M5219" t="s">
        <v>14789</v>
      </c>
      <c r="N5219">
        <v>1.5380555549999999</v>
      </c>
      <c r="O5219">
        <v>0</v>
      </c>
      <c r="P5219">
        <v>1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0.34889646575781752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0.34889646575781752</v>
      </c>
    </row>
    <row r="5220" spans="1:31" x14ac:dyDescent="0.3">
      <c r="A5220">
        <v>2585746</v>
      </c>
      <c r="B5220">
        <v>1</v>
      </c>
      <c r="C5220" t="s">
        <v>81</v>
      </c>
      <c r="D5220" t="s">
        <v>127</v>
      </c>
      <c r="E5220" t="s">
        <v>147</v>
      </c>
      <c r="F5220" t="s">
        <v>294</v>
      </c>
      <c r="G5220" t="s">
        <v>134</v>
      </c>
      <c r="H5220" t="s">
        <v>135</v>
      </c>
      <c r="I5220" t="s">
        <v>136</v>
      </c>
      <c r="J5220" t="s">
        <v>137</v>
      </c>
      <c r="K5220" t="s">
        <v>138</v>
      </c>
      <c r="L5220" t="s">
        <v>14790</v>
      </c>
      <c r="M5220" t="s">
        <v>14791</v>
      </c>
      <c r="N5220">
        <v>0.52361111100000002</v>
      </c>
      <c r="O5220">
        <v>3</v>
      </c>
      <c r="P5220">
        <v>4</v>
      </c>
      <c r="Q5220">
        <v>45</v>
      </c>
      <c r="R5220">
        <v>20</v>
      </c>
      <c r="S5220">
        <v>2</v>
      </c>
      <c r="T5220">
        <v>2</v>
      </c>
      <c r="U5220">
        <v>0</v>
      </c>
      <c r="V5220">
        <v>0</v>
      </c>
      <c r="W5220">
        <v>0.78204920077843332</v>
      </c>
      <c r="X5220">
        <v>0.84054277002172506</v>
      </c>
      <c r="Y5220">
        <v>34.178042757562721</v>
      </c>
      <c r="Z5220">
        <v>42.61637357150412</v>
      </c>
      <c r="AA5220">
        <v>0.32307946192230008</v>
      </c>
      <c r="AB5220">
        <v>0.24942131948679166</v>
      </c>
      <c r="AC5220">
        <v>0</v>
      </c>
      <c r="AD5220">
        <v>0</v>
      </c>
      <c r="AE5220">
        <v>78.989509081276097</v>
      </c>
    </row>
    <row r="5221" spans="1:31" x14ac:dyDescent="0.3">
      <c r="A5221">
        <v>2585414</v>
      </c>
      <c r="B5221">
        <v>1</v>
      </c>
      <c r="C5221" t="s">
        <v>80</v>
      </c>
      <c r="D5221" t="s">
        <v>93</v>
      </c>
      <c r="E5221" t="s">
        <v>141</v>
      </c>
      <c r="F5221" t="s">
        <v>5314</v>
      </c>
      <c r="G5221" t="s">
        <v>134</v>
      </c>
      <c r="H5221" t="s">
        <v>135</v>
      </c>
      <c r="I5221" t="s">
        <v>136</v>
      </c>
      <c r="J5221" t="s">
        <v>137</v>
      </c>
      <c r="K5221" t="s">
        <v>138</v>
      </c>
      <c r="L5221" t="s">
        <v>14792</v>
      </c>
      <c r="M5221" t="s">
        <v>14793</v>
      </c>
      <c r="N5221">
        <v>0.13527777699999999</v>
      </c>
      <c r="O5221">
        <v>0</v>
      </c>
      <c r="P5221">
        <v>253</v>
      </c>
      <c r="Q5221">
        <v>3</v>
      </c>
      <c r="R5221">
        <v>51</v>
      </c>
      <c r="S5221">
        <v>5</v>
      </c>
      <c r="T5221">
        <v>45</v>
      </c>
      <c r="U5221">
        <v>0</v>
      </c>
      <c r="V5221">
        <v>0</v>
      </c>
      <c r="W5221">
        <v>0</v>
      </c>
      <c r="X5221">
        <v>5.8658369528881327</v>
      </c>
      <c r="Y5221">
        <v>2.2413643772327978</v>
      </c>
      <c r="Z5221">
        <v>10.912890860346605</v>
      </c>
      <c r="AA5221">
        <v>4.8159297736059603</v>
      </c>
      <c r="AB5221">
        <v>8.0192115729256468</v>
      </c>
      <c r="AC5221">
        <v>0</v>
      </c>
      <c r="AD5221">
        <v>0</v>
      </c>
      <c r="AE5221">
        <v>31.855233536999144</v>
      </c>
    </row>
    <row r="5222" spans="1:31" x14ac:dyDescent="0.3">
      <c r="A5222">
        <v>2586138</v>
      </c>
      <c r="B5222">
        <v>1</v>
      </c>
      <c r="C5222" t="s">
        <v>81</v>
      </c>
      <c r="D5222" t="s">
        <v>113</v>
      </c>
      <c r="E5222" t="s">
        <v>147</v>
      </c>
      <c r="F5222" t="s">
        <v>14794</v>
      </c>
      <c r="G5222" t="s">
        <v>202</v>
      </c>
      <c r="H5222" t="s">
        <v>135</v>
      </c>
      <c r="I5222" t="s">
        <v>136</v>
      </c>
      <c r="J5222" t="s">
        <v>137</v>
      </c>
      <c r="K5222" t="s">
        <v>138</v>
      </c>
      <c r="L5222" t="s">
        <v>14795</v>
      </c>
      <c r="M5222" t="s">
        <v>14796</v>
      </c>
      <c r="N5222">
        <v>0.86611111100000004</v>
      </c>
      <c r="O5222">
        <v>1</v>
      </c>
      <c r="P5222">
        <v>28</v>
      </c>
      <c r="Q5222">
        <v>4</v>
      </c>
      <c r="R5222">
        <v>55</v>
      </c>
      <c r="S5222">
        <v>0</v>
      </c>
      <c r="T5222">
        <v>7</v>
      </c>
      <c r="U5222">
        <v>0</v>
      </c>
      <c r="V5222">
        <v>0</v>
      </c>
      <c r="W5222">
        <v>0.20133017704</v>
      </c>
      <c r="X5222">
        <v>4.1210167679136349</v>
      </c>
      <c r="Y5222">
        <v>10.00562559586362</v>
      </c>
      <c r="Z5222">
        <v>148.11342147208666</v>
      </c>
      <c r="AA5222">
        <v>0</v>
      </c>
      <c r="AB5222">
        <v>4.793415220181946</v>
      </c>
      <c r="AC5222">
        <v>0</v>
      </c>
      <c r="AD5222">
        <v>0</v>
      </c>
      <c r="AE5222">
        <v>167.23480923308585</v>
      </c>
    </row>
    <row r="5223" spans="1:31" x14ac:dyDescent="0.3">
      <c r="A5223">
        <v>2585952</v>
      </c>
      <c r="B5223">
        <v>1</v>
      </c>
      <c r="C5223" t="s">
        <v>81</v>
      </c>
      <c r="D5223" t="s">
        <v>127</v>
      </c>
      <c r="E5223" t="s">
        <v>147</v>
      </c>
      <c r="F5223" t="s">
        <v>4243</v>
      </c>
      <c r="G5223" t="s">
        <v>134</v>
      </c>
      <c r="H5223" t="s">
        <v>135</v>
      </c>
      <c r="I5223" t="s">
        <v>136</v>
      </c>
      <c r="J5223" t="s">
        <v>137</v>
      </c>
      <c r="K5223" t="s">
        <v>138</v>
      </c>
      <c r="L5223" t="s">
        <v>14797</v>
      </c>
      <c r="M5223" t="s">
        <v>14798</v>
      </c>
      <c r="N5223">
        <v>4.0955555549999998</v>
      </c>
      <c r="O5223">
        <v>0</v>
      </c>
      <c r="P5223">
        <v>0</v>
      </c>
      <c r="Q5223">
        <v>9</v>
      </c>
      <c r="R5223">
        <v>25</v>
      </c>
      <c r="S5223">
        <v>12</v>
      </c>
      <c r="T5223">
        <v>1</v>
      </c>
      <c r="U5223">
        <v>2</v>
      </c>
      <c r="V5223">
        <v>0</v>
      </c>
      <c r="W5223">
        <v>0</v>
      </c>
      <c r="X5223">
        <v>0</v>
      </c>
      <c r="Y5223">
        <v>150.57325657223882</v>
      </c>
      <c r="Z5223">
        <v>188.19880435525016</v>
      </c>
      <c r="AA5223">
        <v>773.19474495854581</v>
      </c>
      <c r="AB5223">
        <v>18.557781589936223</v>
      </c>
      <c r="AC5223">
        <v>92.510614479053274</v>
      </c>
      <c r="AD5223">
        <v>0</v>
      </c>
      <c r="AE5223">
        <v>1223.0352019550241</v>
      </c>
    </row>
    <row r="5224" spans="1:31" x14ac:dyDescent="0.3">
      <c r="A5224">
        <v>2585205</v>
      </c>
      <c r="B5224">
        <v>1</v>
      </c>
      <c r="C5224" t="s">
        <v>80</v>
      </c>
      <c r="D5224" t="s">
        <v>84</v>
      </c>
      <c r="E5224" t="s">
        <v>175</v>
      </c>
      <c r="F5224" t="s">
        <v>14799</v>
      </c>
      <c r="G5224" t="s">
        <v>177</v>
      </c>
      <c r="H5224" t="s">
        <v>157</v>
      </c>
      <c r="I5224" t="s">
        <v>136</v>
      </c>
      <c r="J5224" t="s">
        <v>137</v>
      </c>
      <c r="K5224" t="s">
        <v>138</v>
      </c>
      <c r="L5224" t="s">
        <v>14800</v>
      </c>
      <c r="M5224" t="s">
        <v>14801</v>
      </c>
      <c r="N5224">
        <v>7.7019444439999996</v>
      </c>
      <c r="O5224">
        <v>0</v>
      </c>
      <c r="P5224">
        <v>114</v>
      </c>
      <c r="Q5224">
        <v>0</v>
      </c>
      <c r="R5224">
        <v>0</v>
      </c>
      <c r="S5224">
        <v>0</v>
      </c>
      <c r="T5224">
        <v>9</v>
      </c>
      <c r="U5224">
        <v>0</v>
      </c>
      <c r="V5224">
        <v>0</v>
      </c>
      <c r="W5224">
        <v>0</v>
      </c>
      <c r="X5224">
        <v>175.90818103543975</v>
      </c>
      <c r="Y5224">
        <v>0</v>
      </c>
      <c r="Z5224">
        <v>0</v>
      </c>
      <c r="AA5224">
        <v>0</v>
      </c>
      <c r="AB5224">
        <v>34.943388022530158</v>
      </c>
      <c r="AC5224">
        <v>0</v>
      </c>
      <c r="AD5224">
        <v>0</v>
      </c>
      <c r="AE5224">
        <v>210.85156905796993</v>
      </c>
    </row>
    <row r="5225" spans="1:31" x14ac:dyDescent="0.3">
      <c r="A5225">
        <v>2585305</v>
      </c>
      <c r="B5225">
        <v>1</v>
      </c>
      <c r="C5225" t="s">
        <v>80</v>
      </c>
      <c r="D5225" t="s">
        <v>106</v>
      </c>
      <c r="E5225" t="s">
        <v>147</v>
      </c>
      <c r="F5225" t="s">
        <v>11309</v>
      </c>
      <c r="G5225" t="s">
        <v>134</v>
      </c>
      <c r="H5225" t="s">
        <v>135</v>
      </c>
      <c r="I5225" t="s">
        <v>136</v>
      </c>
      <c r="J5225" t="s">
        <v>137</v>
      </c>
      <c r="K5225" t="s">
        <v>138</v>
      </c>
      <c r="L5225" t="s">
        <v>14802</v>
      </c>
      <c r="M5225" t="s">
        <v>14803</v>
      </c>
      <c r="N5225">
        <v>0.56555555499999999</v>
      </c>
      <c r="O5225">
        <v>1</v>
      </c>
      <c r="P5225">
        <v>553</v>
      </c>
      <c r="Q5225">
        <v>42</v>
      </c>
      <c r="R5225">
        <v>30</v>
      </c>
      <c r="S5225">
        <v>4</v>
      </c>
      <c r="T5225">
        <v>64</v>
      </c>
      <c r="U5225">
        <v>1</v>
      </c>
      <c r="V5225">
        <v>0</v>
      </c>
      <c r="W5225">
        <v>0.25546191355909004</v>
      </c>
      <c r="X5225">
        <v>61.225883675330103</v>
      </c>
      <c r="Y5225">
        <v>358.51503144902898</v>
      </c>
      <c r="Z5225">
        <v>54.739200953582404</v>
      </c>
      <c r="AA5225">
        <v>26.455708243042757</v>
      </c>
      <c r="AB5225">
        <v>33.112474501020714</v>
      </c>
      <c r="AC5225">
        <v>107.51019319462586</v>
      </c>
      <c r="AD5225">
        <v>0</v>
      </c>
      <c r="AE5225">
        <v>641.81395393018988</v>
      </c>
    </row>
    <row r="5226" spans="1:31" x14ac:dyDescent="0.3">
      <c r="A5226">
        <v>2584913</v>
      </c>
      <c r="B5226">
        <v>1</v>
      </c>
      <c r="C5226" t="s">
        <v>80</v>
      </c>
      <c r="D5226" t="s">
        <v>95</v>
      </c>
      <c r="E5226" t="s">
        <v>155</v>
      </c>
      <c r="F5226" t="s">
        <v>14410</v>
      </c>
      <c r="G5226" t="s">
        <v>202</v>
      </c>
      <c r="H5226" t="s">
        <v>157</v>
      </c>
      <c r="I5226" t="s">
        <v>136</v>
      </c>
      <c r="J5226" t="s">
        <v>137</v>
      </c>
      <c r="K5226" t="s">
        <v>138</v>
      </c>
      <c r="L5226" t="s">
        <v>14804</v>
      </c>
      <c r="M5226" t="s">
        <v>14805</v>
      </c>
      <c r="N5226">
        <v>0.760833333</v>
      </c>
      <c r="O5226">
        <v>0</v>
      </c>
      <c r="P5226">
        <v>65</v>
      </c>
      <c r="Q5226">
        <v>0</v>
      </c>
      <c r="R5226">
        <v>2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7.8056820663669999</v>
      </c>
      <c r="Y5226">
        <v>0</v>
      </c>
      <c r="Z5226">
        <v>1.8357887014500001</v>
      </c>
      <c r="AA5226">
        <v>0</v>
      </c>
      <c r="AB5226">
        <v>0</v>
      </c>
      <c r="AC5226">
        <v>0</v>
      </c>
      <c r="AD5226">
        <v>0</v>
      </c>
      <c r="AE5226">
        <v>9.6414707678169993</v>
      </c>
    </row>
    <row r="5227" spans="1:31" x14ac:dyDescent="0.3">
      <c r="A5227">
        <v>2586144</v>
      </c>
      <c r="B5227">
        <v>1</v>
      </c>
      <c r="C5227" t="s">
        <v>80</v>
      </c>
      <c r="D5227" t="s">
        <v>97</v>
      </c>
      <c r="E5227" t="s">
        <v>132</v>
      </c>
      <c r="F5227" t="s">
        <v>14806</v>
      </c>
      <c r="G5227" t="s">
        <v>134</v>
      </c>
      <c r="H5227" t="s">
        <v>135</v>
      </c>
      <c r="I5227" t="s">
        <v>136</v>
      </c>
      <c r="J5227" t="s">
        <v>137</v>
      </c>
      <c r="K5227" t="s">
        <v>138</v>
      </c>
      <c r="L5227" t="s">
        <v>14807</v>
      </c>
      <c r="M5227" t="s">
        <v>14808</v>
      </c>
      <c r="N5227">
        <v>0.38611111100000001</v>
      </c>
      <c r="O5227">
        <v>0</v>
      </c>
      <c r="P5227">
        <v>1343</v>
      </c>
      <c r="Q5227">
        <v>0</v>
      </c>
      <c r="R5227">
        <v>31</v>
      </c>
      <c r="S5227">
        <v>1</v>
      </c>
      <c r="T5227">
        <v>206</v>
      </c>
      <c r="U5227">
        <v>0</v>
      </c>
      <c r="V5227">
        <v>0</v>
      </c>
      <c r="W5227">
        <v>0</v>
      </c>
      <c r="X5227">
        <v>149.02555925316273</v>
      </c>
      <c r="Y5227">
        <v>0</v>
      </c>
      <c r="Z5227">
        <v>2.4526506404276671</v>
      </c>
      <c r="AA5227">
        <v>201.140822033424</v>
      </c>
      <c r="AB5227">
        <v>76.509192157704064</v>
      </c>
      <c r="AC5227">
        <v>0</v>
      </c>
      <c r="AD5227">
        <v>0</v>
      </c>
      <c r="AE5227">
        <v>429.12822408471845</v>
      </c>
    </row>
    <row r="5228" spans="1:31" x14ac:dyDescent="0.3">
      <c r="A5228">
        <v>2585955</v>
      </c>
      <c r="B5228">
        <v>1</v>
      </c>
      <c r="C5228" t="s">
        <v>81</v>
      </c>
      <c r="D5228" t="s">
        <v>120</v>
      </c>
      <c r="E5228" t="s">
        <v>141</v>
      </c>
      <c r="F5228" t="s">
        <v>14809</v>
      </c>
      <c r="G5228" t="s">
        <v>134</v>
      </c>
      <c r="H5228" t="s">
        <v>135</v>
      </c>
      <c r="I5228" t="s">
        <v>136</v>
      </c>
      <c r="J5228" t="s">
        <v>137</v>
      </c>
      <c r="K5228" t="s">
        <v>138</v>
      </c>
      <c r="L5228" t="s">
        <v>14810</v>
      </c>
      <c r="M5228" t="s">
        <v>14811</v>
      </c>
      <c r="N5228">
        <v>0.16083333299999999</v>
      </c>
      <c r="O5228">
        <v>5</v>
      </c>
      <c r="P5228">
        <v>1831</v>
      </c>
      <c r="Q5228">
        <v>79</v>
      </c>
      <c r="R5228">
        <v>102</v>
      </c>
      <c r="S5228">
        <v>14</v>
      </c>
      <c r="T5228">
        <v>201</v>
      </c>
      <c r="U5228">
        <v>4</v>
      </c>
      <c r="V5228">
        <v>1</v>
      </c>
      <c r="W5228">
        <v>0.27418910794679252</v>
      </c>
      <c r="X5228">
        <v>49.291382953803115</v>
      </c>
      <c r="Y5228">
        <v>31.117007253168108</v>
      </c>
      <c r="Z5228">
        <v>25.3493452727893</v>
      </c>
      <c r="AA5228">
        <v>5.079570811614869</v>
      </c>
      <c r="AB5228">
        <v>18.953556502323735</v>
      </c>
      <c r="AC5228">
        <v>23.007440845687952</v>
      </c>
      <c r="AD5228">
        <v>0.11479146535418251</v>
      </c>
      <c r="AE5228">
        <v>153.18728421268804</v>
      </c>
    </row>
    <row r="5229" spans="1:31" x14ac:dyDescent="0.3">
      <c r="A5229">
        <v>2585291</v>
      </c>
      <c r="B5229">
        <v>1</v>
      </c>
      <c r="C5229" t="s">
        <v>80</v>
      </c>
      <c r="D5229" t="s">
        <v>84</v>
      </c>
      <c r="E5229" t="s">
        <v>184</v>
      </c>
      <c r="F5229" t="s">
        <v>14812</v>
      </c>
      <c r="G5229" t="s">
        <v>301</v>
      </c>
      <c r="H5229" t="s">
        <v>135</v>
      </c>
      <c r="I5229" t="s">
        <v>136</v>
      </c>
      <c r="J5229" t="s">
        <v>137</v>
      </c>
      <c r="K5229" t="s">
        <v>144</v>
      </c>
      <c r="L5229" t="s">
        <v>14813</v>
      </c>
      <c r="M5229" t="s">
        <v>14814</v>
      </c>
      <c r="N5229">
        <v>9.3127777770000009</v>
      </c>
      <c r="O5229">
        <v>0</v>
      </c>
      <c r="P5229">
        <v>994</v>
      </c>
      <c r="Q5229">
        <v>0</v>
      </c>
      <c r="R5229">
        <v>0</v>
      </c>
      <c r="S5229">
        <v>0</v>
      </c>
      <c r="T5229">
        <v>43</v>
      </c>
      <c r="U5229">
        <v>0</v>
      </c>
      <c r="V5229">
        <v>0</v>
      </c>
      <c r="W5229">
        <v>0</v>
      </c>
      <c r="X5229">
        <v>2100.5504281650656</v>
      </c>
      <c r="Y5229">
        <v>0</v>
      </c>
      <c r="Z5229">
        <v>0</v>
      </c>
      <c r="AA5229">
        <v>0</v>
      </c>
      <c r="AB5229">
        <v>1288.3854898018628</v>
      </c>
      <c r="AC5229">
        <v>0</v>
      </c>
      <c r="AD5229">
        <v>0</v>
      </c>
      <c r="AE5229">
        <v>3388.9359179669282</v>
      </c>
    </row>
    <row r="5230" spans="1:31" x14ac:dyDescent="0.3">
      <c r="A5230">
        <v>2585434</v>
      </c>
      <c r="B5230">
        <v>1</v>
      </c>
      <c r="C5230" t="s">
        <v>80</v>
      </c>
      <c r="D5230" t="s">
        <v>100</v>
      </c>
      <c r="E5230" t="s">
        <v>141</v>
      </c>
      <c r="F5230" t="s">
        <v>14815</v>
      </c>
      <c r="G5230" t="s">
        <v>134</v>
      </c>
      <c r="H5230" t="s">
        <v>135</v>
      </c>
      <c r="I5230" t="s">
        <v>136</v>
      </c>
      <c r="J5230" t="s">
        <v>137</v>
      </c>
      <c r="K5230" t="s">
        <v>138</v>
      </c>
      <c r="L5230" t="s">
        <v>14816</v>
      </c>
      <c r="M5230" t="s">
        <v>14817</v>
      </c>
      <c r="N5230">
        <v>8.7777777000000001E-2</v>
      </c>
      <c r="O5230">
        <v>10</v>
      </c>
      <c r="P5230">
        <v>5170</v>
      </c>
      <c r="Q5230">
        <v>4</v>
      </c>
      <c r="R5230">
        <v>102</v>
      </c>
      <c r="S5230">
        <v>13</v>
      </c>
      <c r="T5230">
        <v>337</v>
      </c>
      <c r="U5230">
        <v>4</v>
      </c>
      <c r="V5230">
        <v>1</v>
      </c>
      <c r="W5230">
        <v>3.1466079244766667</v>
      </c>
      <c r="X5230">
        <v>79.756631164894372</v>
      </c>
      <c r="Y5230">
        <v>0.93526424101031003</v>
      </c>
      <c r="Z5230">
        <v>3.0766328119867929</v>
      </c>
      <c r="AA5230">
        <v>5.2665608104375998</v>
      </c>
      <c r="AB5230">
        <v>23.45240662072219</v>
      </c>
      <c r="AC5230">
        <v>24.394828961418106</v>
      </c>
      <c r="AD5230">
        <v>0</v>
      </c>
      <c r="AE5230">
        <v>140.02893253494605</v>
      </c>
    </row>
    <row r="5231" spans="1:31" x14ac:dyDescent="0.3">
      <c r="A5231">
        <v>2586098</v>
      </c>
      <c r="B5231">
        <v>1</v>
      </c>
      <c r="C5231" t="s">
        <v>81</v>
      </c>
      <c r="D5231" t="s">
        <v>128</v>
      </c>
      <c r="E5231" t="s">
        <v>141</v>
      </c>
      <c r="F5231" t="s">
        <v>14667</v>
      </c>
      <c r="G5231" t="s">
        <v>134</v>
      </c>
      <c r="H5231" t="s">
        <v>135</v>
      </c>
      <c r="I5231" t="s">
        <v>136</v>
      </c>
      <c r="J5231" t="s">
        <v>137</v>
      </c>
      <c r="K5231" t="s">
        <v>138</v>
      </c>
      <c r="L5231" t="s">
        <v>14818</v>
      </c>
      <c r="M5231" t="s">
        <v>14819</v>
      </c>
      <c r="N5231">
        <v>0.375</v>
      </c>
      <c r="O5231">
        <v>18</v>
      </c>
      <c r="P5231">
        <v>2190</v>
      </c>
      <c r="Q5231">
        <v>78</v>
      </c>
      <c r="R5231">
        <v>182</v>
      </c>
      <c r="S5231">
        <v>16</v>
      </c>
      <c r="T5231">
        <v>265</v>
      </c>
      <c r="U5231">
        <v>3</v>
      </c>
      <c r="V5231">
        <v>0</v>
      </c>
      <c r="W5231">
        <v>2.0695774388056614</v>
      </c>
      <c r="X5231">
        <v>124.36571311181552</v>
      </c>
      <c r="Y5231">
        <v>69.419821209653648</v>
      </c>
      <c r="Z5231">
        <v>42.603614309942103</v>
      </c>
      <c r="AA5231">
        <v>88.842806167821152</v>
      </c>
      <c r="AB5231">
        <v>48.968265917868891</v>
      </c>
      <c r="AC5231">
        <v>6.4052542660512009</v>
      </c>
      <c r="AD5231">
        <v>0</v>
      </c>
      <c r="AE5231">
        <v>382.67505242195818</v>
      </c>
    </row>
    <row r="5232" spans="1:31" x14ac:dyDescent="0.3">
      <c r="A5232">
        <v>2585932</v>
      </c>
      <c r="B5232">
        <v>1</v>
      </c>
      <c r="C5232" t="s">
        <v>80</v>
      </c>
      <c r="D5232" t="s">
        <v>94</v>
      </c>
      <c r="E5232" t="s">
        <v>155</v>
      </c>
      <c r="F5232" t="s">
        <v>7946</v>
      </c>
      <c r="G5232" t="s">
        <v>206</v>
      </c>
      <c r="H5232" t="s">
        <v>157</v>
      </c>
      <c r="I5232" t="s">
        <v>136</v>
      </c>
      <c r="J5232" t="s">
        <v>137</v>
      </c>
      <c r="K5232" t="s">
        <v>138</v>
      </c>
      <c r="L5232" t="s">
        <v>14820</v>
      </c>
      <c r="M5232" t="s">
        <v>14821</v>
      </c>
      <c r="N5232">
        <v>0.88666666599999999</v>
      </c>
      <c r="O5232">
        <v>0</v>
      </c>
      <c r="P5232">
        <v>150</v>
      </c>
      <c r="Q5232">
        <v>0</v>
      </c>
      <c r="R5232">
        <v>3</v>
      </c>
      <c r="S5232">
        <v>0</v>
      </c>
      <c r="T5232">
        <v>23</v>
      </c>
      <c r="U5232">
        <v>0</v>
      </c>
      <c r="V5232">
        <v>0</v>
      </c>
      <c r="W5232">
        <v>0</v>
      </c>
      <c r="X5232">
        <v>17.304735514468106</v>
      </c>
      <c r="Y5232">
        <v>0</v>
      </c>
      <c r="Z5232">
        <v>0.83219694349638018</v>
      </c>
      <c r="AA5232">
        <v>0</v>
      </c>
      <c r="AB5232">
        <v>7.1393327421899313</v>
      </c>
      <c r="AC5232">
        <v>0</v>
      </c>
      <c r="AD5232">
        <v>0</v>
      </c>
      <c r="AE5232">
        <v>25.27626520015442</v>
      </c>
    </row>
    <row r="5233" spans="1:31" x14ac:dyDescent="0.3">
      <c r="A5233">
        <v>2585079</v>
      </c>
      <c r="B5233">
        <v>1</v>
      </c>
      <c r="C5233" t="s">
        <v>80</v>
      </c>
      <c r="D5233" t="s">
        <v>99</v>
      </c>
      <c r="E5233" t="s">
        <v>141</v>
      </c>
      <c r="F5233" t="s">
        <v>14752</v>
      </c>
      <c r="G5233" t="s">
        <v>134</v>
      </c>
      <c r="H5233" t="s">
        <v>135</v>
      </c>
      <c r="I5233" t="s">
        <v>136</v>
      </c>
      <c r="J5233" t="s">
        <v>137</v>
      </c>
      <c r="K5233" t="s">
        <v>138</v>
      </c>
      <c r="L5233" t="s">
        <v>14822</v>
      </c>
      <c r="M5233" t="s">
        <v>14823</v>
      </c>
      <c r="N5233">
        <v>9.2222222000000006E-2</v>
      </c>
      <c r="O5233">
        <v>9</v>
      </c>
      <c r="P5233">
        <v>4801</v>
      </c>
      <c r="Q5233">
        <v>15</v>
      </c>
      <c r="R5233">
        <v>194</v>
      </c>
      <c r="S5233">
        <v>28</v>
      </c>
      <c r="T5233">
        <v>651</v>
      </c>
      <c r="U5233">
        <v>0</v>
      </c>
      <c r="V5233">
        <v>9</v>
      </c>
      <c r="W5233">
        <v>3.6402785664691328</v>
      </c>
      <c r="X5233">
        <v>67.470668143051839</v>
      </c>
      <c r="Y5233">
        <v>3.803600099094</v>
      </c>
      <c r="Z5233">
        <v>5.8139975784193068</v>
      </c>
      <c r="AA5233">
        <v>16.085488652783614</v>
      </c>
      <c r="AB5233">
        <v>54.17791300979907</v>
      </c>
      <c r="AC5233">
        <v>0</v>
      </c>
      <c r="AD5233">
        <v>4.2375359831734398</v>
      </c>
      <c r="AE5233">
        <v>155.2294820327904</v>
      </c>
    </row>
    <row r="5234" spans="1:31" x14ac:dyDescent="0.3">
      <c r="A5234">
        <v>2585056</v>
      </c>
      <c r="B5234">
        <v>1</v>
      </c>
      <c r="C5234" t="s">
        <v>81</v>
      </c>
      <c r="D5234" t="s">
        <v>112</v>
      </c>
      <c r="E5234" t="s">
        <v>141</v>
      </c>
      <c r="F5234" t="s">
        <v>14050</v>
      </c>
      <c r="G5234" t="s">
        <v>134</v>
      </c>
      <c r="H5234" t="s">
        <v>135</v>
      </c>
      <c r="I5234" t="s">
        <v>136</v>
      </c>
      <c r="J5234" t="s">
        <v>137</v>
      </c>
      <c r="K5234" t="s">
        <v>138</v>
      </c>
      <c r="L5234" t="s">
        <v>14824</v>
      </c>
      <c r="M5234" t="s">
        <v>14825</v>
      </c>
      <c r="N5234">
        <v>0.13638888800000001</v>
      </c>
      <c r="O5234">
        <v>2</v>
      </c>
      <c r="P5234">
        <v>0</v>
      </c>
      <c r="Q5234">
        <v>93</v>
      </c>
      <c r="R5234">
        <v>23</v>
      </c>
      <c r="S5234">
        <v>4</v>
      </c>
      <c r="T5234">
        <v>0</v>
      </c>
      <c r="U5234">
        <v>1</v>
      </c>
      <c r="V5234">
        <v>0</v>
      </c>
      <c r="W5234">
        <v>3.6877825777558333E-2</v>
      </c>
      <c r="X5234">
        <v>0</v>
      </c>
      <c r="Y5234">
        <v>15.369462806020033</v>
      </c>
      <c r="Z5234">
        <v>1.706377031122972</v>
      </c>
      <c r="AA5234">
        <v>1.1105264868387708</v>
      </c>
      <c r="AB5234">
        <v>0</v>
      </c>
      <c r="AC5234">
        <v>6.799251113358333E-2</v>
      </c>
      <c r="AD5234">
        <v>0</v>
      </c>
      <c r="AE5234">
        <v>18.291236660892917</v>
      </c>
    </row>
    <row r="5235" spans="1:31" x14ac:dyDescent="0.3">
      <c r="A5235">
        <v>2585597</v>
      </c>
      <c r="B5235">
        <v>1</v>
      </c>
      <c r="C5235" t="s">
        <v>80</v>
      </c>
      <c r="D5235" t="s">
        <v>95</v>
      </c>
      <c r="E5235" t="s">
        <v>141</v>
      </c>
      <c r="F5235" t="s">
        <v>14826</v>
      </c>
      <c r="G5235" t="s">
        <v>186</v>
      </c>
      <c r="H5235" t="s">
        <v>135</v>
      </c>
      <c r="I5235" t="s">
        <v>136</v>
      </c>
      <c r="J5235" t="s">
        <v>137</v>
      </c>
      <c r="K5235" t="s">
        <v>138</v>
      </c>
      <c r="L5235" t="s">
        <v>14827</v>
      </c>
      <c r="M5235" t="s">
        <v>14828</v>
      </c>
      <c r="N5235">
        <v>0.97527777699999996</v>
      </c>
      <c r="O5235">
        <v>0</v>
      </c>
      <c r="P5235">
        <v>2092</v>
      </c>
      <c r="Q5235">
        <v>0</v>
      </c>
      <c r="R5235">
        <v>2</v>
      </c>
      <c r="S5235">
        <v>1</v>
      </c>
      <c r="T5235">
        <v>164</v>
      </c>
      <c r="U5235">
        <v>0</v>
      </c>
      <c r="V5235">
        <v>3</v>
      </c>
      <c r="W5235">
        <v>0</v>
      </c>
      <c r="X5235">
        <v>389.93442009506026</v>
      </c>
      <c r="Y5235">
        <v>0</v>
      </c>
      <c r="Z5235">
        <v>0.18089568689604499</v>
      </c>
      <c r="AA5235">
        <v>0.72162348185338843</v>
      </c>
      <c r="AB5235">
        <v>191.95745107566518</v>
      </c>
      <c r="AC5235">
        <v>0</v>
      </c>
      <c r="AD5235">
        <v>125.90496428968508</v>
      </c>
      <c r="AE5235">
        <v>708.69935462915987</v>
      </c>
    </row>
    <row r="5236" spans="1:31" x14ac:dyDescent="0.3">
      <c r="A5236">
        <v>2585265</v>
      </c>
      <c r="B5236">
        <v>1</v>
      </c>
      <c r="C5236" t="s">
        <v>80</v>
      </c>
      <c r="D5236" t="s">
        <v>100</v>
      </c>
      <c r="E5236" t="s">
        <v>141</v>
      </c>
      <c r="F5236" t="s">
        <v>12507</v>
      </c>
      <c r="G5236" t="s">
        <v>134</v>
      </c>
      <c r="H5236" t="s">
        <v>135</v>
      </c>
      <c r="I5236" t="s">
        <v>136</v>
      </c>
      <c r="J5236" t="s">
        <v>137</v>
      </c>
      <c r="K5236" t="s">
        <v>138</v>
      </c>
      <c r="L5236" t="s">
        <v>14829</v>
      </c>
      <c r="M5236" t="s">
        <v>14830</v>
      </c>
      <c r="N5236">
        <v>6.7500000000000004E-2</v>
      </c>
      <c r="O5236">
        <v>4</v>
      </c>
      <c r="P5236">
        <v>1684</v>
      </c>
      <c r="Q5236">
        <v>4</v>
      </c>
      <c r="R5236">
        <v>105</v>
      </c>
      <c r="S5236">
        <v>9</v>
      </c>
      <c r="T5236">
        <v>76</v>
      </c>
      <c r="U5236">
        <v>0</v>
      </c>
      <c r="V5236">
        <v>0</v>
      </c>
      <c r="W5236">
        <v>6.65902012421025</v>
      </c>
      <c r="X5236">
        <v>17.784448456292619</v>
      </c>
      <c r="Y5236">
        <v>0.63512796012588013</v>
      </c>
      <c r="Z5236">
        <v>3.1373883454240796</v>
      </c>
      <c r="AA5236">
        <v>22.707432765462691</v>
      </c>
      <c r="AB5236">
        <v>4.5171472083271214</v>
      </c>
      <c r="AC5236">
        <v>0</v>
      </c>
      <c r="AD5236">
        <v>0</v>
      </c>
      <c r="AE5236">
        <v>55.440564859842645</v>
      </c>
    </row>
    <row r="5237" spans="1:31" x14ac:dyDescent="0.3">
      <c r="A5237">
        <v>2585122</v>
      </c>
      <c r="B5237">
        <v>1</v>
      </c>
      <c r="C5237" t="s">
        <v>80</v>
      </c>
      <c r="D5237" t="s">
        <v>100</v>
      </c>
      <c r="E5237" t="s">
        <v>141</v>
      </c>
      <c r="F5237" t="s">
        <v>14815</v>
      </c>
      <c r="G5237" t="s">
        <v>134</v>
      </c>
      <c r="H5237" t="s">
        <v>135</v>
      </c>
      <c r="I5237" t="s">
        <v>136</v>
      </c>
      <c r="J5237" t="s">
        <v>137</v>
      </c>
      <c r="K5237" t="s">
        <v>138</v>
      </c>
      <c r="L5237" t="s">
        <v>14831</v>
      </c>
      <c r="M5237" t="s">
        <v>14832</v>
      </c>
      <c r="N5237">
        <v>1.291388888</v>
      </c>
      <c r="O5237">
        <v>5</v>
      </c>
      <c r="P5237">
        <v>3896</v>
      </c>
      <c r="Q5237">
        <v>3</v>
      </c>
      <c r="R5237">
        <v>102</v>
      </c>
      <c r="S5237">
        <v>9</v>
      </c>
      <c r="T5237">
        <v>329</v>
      </c>
      <c r="U5237">
        <v>4</v>
      </c>
      <c r="V5237">
        <v>1</v>
      </c>
      <c r="W5237">
        <v>27.318495509667304</v>
      </c>
      <c r="X5237">
        <v>816.19978009976603</v>
      </c>
      <c r="Y5237">
        <v>9.5178855816836112</v>
      </c>
      <c r="Z5237">
        <v>42.222671958389888</v>
      </c>
      <c r="AA5237">
        <v>48.282195981422554</v>
      </c>
      <c r="AB5237">
        <v>290.37221031732912</v>
      </c>
      <c r="AC5237">
        <v>439.80730787292316</v>
      </c>
      <c r="AD5237">
        <v>0</v>
      </c>
      <c r="AE5237">
        <v>1673.7205473211816</v>
      </c>
    </row>
    <row r="5238" spans="1:31" x14ac:dyDescent="0.3">
      <c r="A5238">
        <v>2585912</v>
      </c>
      <c r="B5238">
        <v>1</v>
      </c>
      <c r="C5238" t="s">
        <v>80</v>
      </c>
      <c r="D5238" t="s">
        <v>104</v>
      </c>
      <c r="E5238" t="s">
        <v>132</v>
      </c>
      <c r="F5238" t="s">
        <v>11167</v>
      </c>
      <c r="G5238" t="s">
        <v>134</v>
      </c>
      <c r="H5238" t="s">
        <v>135</v>
      </c>
      <c r="I5238" t="s">
        <v>136</v>
      </c>
      <c r="J5238" t="s">
        <v>137</v>
      </c>
      <c r="K5238" t="s">
        <v>138</v>
      </c>
      <c r="L5238" t="s">
        <v>14833</v>
      </c>
      <c r="M5238" t="s">
        <v>14834</v>
      </c>
      <c r="N5238">
        <v>1.632777777</v>
      </c>
      <c r="O5238">
        <v>3</v>
      </c>
      <c r="P5238">
        <v>218</v>
      </c>
      <c r="Q5238">
        <v>21</v>
      </c>
      <c r="R5238">
        <v>247</v>
      </c>
      <c r="S5238">
        <v>54</v>
      </c>
      <c r="T5238">
        <v>86</v>
      </c>
      <c r="U5238">
        <v>16</v>
      </c>
      <c r="V5238">
        <v>0</v>
      </c>
      <c r="W5238">
        <v>34.739892433582419</v>
      </c>
      <c r="X5238">
        <v>135.0864144656222</v>
      </c>
      <c r="Y5238">
        <v>28.383889797547734</v>
      </c>
      <c r="Z5238">
        <v>287.78852896396552</v>
      </c>
      <c r="AA5238">
        <v>1911.2426555314694</v>
      </c>
      <c r="AB5238">
        <v>134.57590730963702</v>
      </c>
      <c r="AC5238">
        <v>4457.7522580688774</v>
      </c>
      <c r="AD5238">
        <v>0</v>
      </c>
      <c r="AE5238">
        <v>6989.5695465707013</v>
      </c>
    </row>
    <row r="5239" spans="1:31" x14ac:dyDescent="0.3">
      <c r="A5239">
        <v>2585248</v>
      </c>
      <c r="B5239">
        <v>1</v>
      </c>
      <c r="C5239" t="s">
        <v>81</v>
      </c>
      <c r="D5239" t="s">
        <v>122</v>
      </c>
      <c r="E5239" t="s">
        <v>141</v>
      </c>
      <c r="F5239" t="s">
        <v>14835</v>
      </c>
      <c r="G5239" t="s">
        <v>134</v>
      </c>
      <c r="H5239" t="s">
        <v>135</v>
      </c>
      <c r="I5239" t="s">
        <v>136</v>
      </c>
      <c r="J5239" t="s">
        <v>137</v>
      </c>
      <c r="K5239" t="s">
        <v>138</v>
      </c>
      <c r="L5239" t="s">
        <v>14836</v>
      </c>
      <c r="M5239" t="s">
        <v>14837</v>
      </c>
      <c r="N5239">
        <v>0.89833333299999996</v>
      </c>
      <c r="O5239">
        <v>9</v>
      </c>
      <c r="P5239">
        <v>722</v>
      </c>
      <c r="Q5239">
        <v>200</v>
      </c>
      <c r="R5239">
        <v>60</v>
      </c>
      <c r="S5239">
        <v>18</v>
      </c>
      <c r="T5239">
        <v>93</v>
      </c>
      <c r="U5239">
        <v>0</v>
      </c>
      <c r="V5239">
        <v>0</v>
      </c>
      <c r="W5239">
        <v>1.7731435727032305</v>
      </c>
      <c r="X5239">
        <v>85.447210543168836</v>
      </c>
      <c r="Y5239">
        <v>478.04925838571359</v>
      </c>
      <c r="Z5239">
        <v>42.040214872243048</v>
      </c>
      <c r="AA5239">
        <v>292.22131095259493</v>
      </c>
      <c r="AB5239">
        <v>44.421541828975272</v>
      </c>
      <c r="AC5239">
        <v>0</v>
      </c>
      <c r="AD5239">
        <v>0</v>
      </c>
      <c r="AE5239">
        <v>943.95268015539887</v>
      </c>
    </row>
    <row r="5240" spans="1:31" x14ac:dyDescent="0.3">
      <c r="A5240">
        <v>2585036</v>
      </c>
      <c r="B5240">
        <v>1</v>
      </c>
      <c r="C5240" t="s">
        <v>80</v>
      </c>
      <c r="D5240" t="s">
        <v>105</v>
      </c>
      <c r="E5240" t="s">
        <v>166</v>
      </c>
      <c r="F5240" t="s">
        <v>14838</v>
      </c>
      <c r="G5240" t="s">
        <v>168</v>
      </c>
      <c r="H5240" t="s">
        <v>157</v>
      </c>
      <c r="I5240" t="s">
        <v>136</v>
      </c>
      <c r="J5240" t="s">
        <v>137</v>
      </c>
      <c r="K5240" t="s">
        <v>138</v>
      </c>
      <c r="L5240" t="s">
        <v>14839</v>
      </c>
      <c r="M5240" t="s">
        <v>14840</v>
      </c>
      <c r="N5240">
        <v>2.341388888</v>
      </c>
      <c r="O5240">
        <v>0</v>
      </c>
      <c r="P5240">
        <v>2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0.6736608944720951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0.6736608944720951</v>
      </c>
    </row>
    <row r="5241" spans="1:31" x14ac:dyDescent="0.3">
      <c r="A5241">
        <v>2585391</v>
      </c>
      <c r="B5241">
        <v>1</v>
      </c>
      <c r="C5241" t="s">
        <v>80</v>
      </c>
      <c r="D5241" t="s">
        <v>106</v>
      </c>
      <c r="E5241" t="s">
        <v>141</v>
      </c>
      <c r="F5241" t="s">
        <v>14841</v>
      </c>
      <c r="G5241" t="s">
        <v>134</v>
      </c>
      <c r="H5241" t="s">
        <v>135</v>
      </c>
      <c r="I5241" t="s">
        <v>136</v>
      </c>
      <c r="J5241" t="s">
        <v>137</v>
      </c>
      <c r="K5241" t="s">
        <v>138</v>
      </c>
      <c r="L5241" t="s">
        <v>14842</v>
      </c>
      <c r="M5241" t="s">
        <v>14843</v>
      </c>
      <c r="N5241">
        <v>0.378611111</v>
      </c>
      <c r="O5241">
        <v>1</v>
      </c>
      <c r="P5241">
        <v>1320</v>
      </c>
      <c r="Q5241">
        <v>88</v>
      </c>
      <c r="R5241">
        <v>140</v>
      </c>
      <c r="S5241">
        <v>22</v>
      </c>
      <c r="T5241">
        <v>185</v>
      </c>
      <c r="U5241">
        <v>2</v>
      </c>
      <c r="V5241">
        <v>0</v>
      </c>
      <c r="W5241">
        <v>0.17070565246870331</v>
      </c>
      <c r="X5241">
        <v>104.91618713607063</v>
      </c>
      <c r="Y5241">
        <v>421.94104853137361</v>
      </c>
      <c r="Z5241">
        <v>161.93896533948245</v>
      </c>
      <c r="AA5241">
        <v>36.486440936642417</v>
      </c>
      <c r="AB5241">
        <v>67.755173512413904</v>
      </c>
      <c r="AC5241">
        <v>80.104138621236558</v>
      </c>
      <c r="AD5241">
        <v>0</v>
      </c>
      <c r="AE5241">
        <v>873.31265972968833</v>
      </c>
    </row>
    <row r="5242" spans="1:31" x14ac:dyDescent="0.3">
      <c r="A5242">
        <v>2586161</v>
      </c>
      <c r="B5242">
        <v>1</v>
      </c>
      <c r="C5242" t="s">
        <v>81</v>
      </c>
      <c r="D5242" t="s">
        <v>120</v>
      </c>
      <c r="E5242" t="s">
        <v>184</v>
      </c>
      <c r="F5242" t="s">
        <v>14844</v>
      </c>
      <c r="G5242" t="s">
        <v>186</v>
      </c>
      <c r="H5242" t="s">
        <v>135</v>
      </c>
      <c r="I5242" t="s">
        <v>136</v>
      </c>
      <c r="J5242" t="s">
        <v>137</v>
      </c>
      <c r="K5242" t="s">
        <v>138</v>
      </c>
      <c r="L5242" t="s">
        <v>14845</v>
      </c>
      <c r="M5242" t="s">
        <v>14846</v>
      </c>
      <c r="N5242">
        <v>5.1802777769999997</v>
      </c>
      <c r="O5242">
        <v>0</v>
      </c>
      <c r="P5242">
        <v>155</v>
      </c>
      <c r="Q5242">
        <v>0</v>
      </c>
      <c r="R5242">
        <v>1</v>
      </c>
      <c r="S5242">
        <v>0</v>
      </c>
      <c r="T5242">
        <v>6</v>
      </c>
      <c r="U5242">
        <v>0</v>
      </c>
      <c r="V5242">
        <v>0</v>
      </c>
      <c r="W5242">
        <v>0</v>
      </c>
      <c r="X5242">
        <v>112.95559954970568</v>
      </c>
      <c r="Y5242">
        <v>0</v>
      </c>
      <c r="Z5242">
        <v>0.13148796050188502</v>
      </c>
      <c r="AA5242">
        <v>0</v>
      </c>
      <c r="AB5242">
        <v>40.99064584406068</v>
      </c>
      <c r="AC5242">
        <v>0</v>
      </c>
      <c r="AD5242">
        <v>0</v>
      </c>
      <c r="AE5242">
        <v>154.07773335426825</v>
      </c>
    </row>
    <row r="5243" spans="1:31" x14ac:dyDescent="0.3">
      <c r="A5243">
        <v>2585832</v>
      </c>
      <c r="B5243">
        <v>1</v>
      </c>
      <c r="C5243" t="s">
        <v>81</v>
      </c>
      <c r="D5243" t="s">
        <v>122</v>
      </c>
      <c r="E5243" t="s">
        <v>147</v>
      </c>
      <c r="F5243" t="s">
        <v>14847</v>
      </c>
      <c r="G5243" t="s">
        <v>134</v>
      </c>
      <c r="H5243" t="s">
        <v>135</v>
      </c>
      <c r="I5243" t="s">
        <v>680</v>
      </c>
      <c r="J5243" t="s">
        <v>137</v>
      </c>
      <c r="K5243" t="s">
        <v>138</v>
      </c>
      <c r="L5243" t="s">
        <v>14848</v>
      </c>
      <c r="M5243" t="s">
        <v>14849</v>
      </c>
      <c r="N5243">
        <v>3.0277776999999999E-2</v>
      </c>
      <c r="O5243">
        <v>0</v>
      </c>
      <c r="P5243">
        <v>1251</v>
      </c>
      <c r="Q5243">
        <v>0</v>
      </c>
      <c r="R5243">
        <v>0</v>
      </c>
      <c r="S5243">
        <v>0</v>
      </c>
      <c r="T5243">
        <v>496</v>
      </c>
      <c r="U5243">
        <v>0</v>
      </c>
      <c r="V5243">
        <v>0</v>
      </c>
      <c r="W5243">
        <v>0</v>
      </c>
      <c r="X5243">
        <v>6.9510639475897635</v>
      </c>
      <c r="Y5243">
        <v>0</v>
      </c>
      <c r="Z5243">
        <v>0</v>
      </c>
      <c r="AA5243">
        <v>0</v>
      </c>
      <c r="AB5243">
        <v>8.839640677305626</v>
      </c>
      <c r="AC5243">
        <v>0</v>
      </c>
      <c r="AD5243">
        <v>0</v>
      </c>
      <c r="AE5243">
        <v>15.79070462489539</v>
      </c>
    </row>
    <row r="5244" spans="1:31" x14ac:dyDescent="0.3">
      <c r="A5244">
        <v>2586118</v>
      </c>
      <c r="B5244">
        <v>1</v>
      </c>
      <c r="C5244" t="s">
        <v>80</v>
      </c>
      <c r="D5244" t="s">
        <v>107</v>
      </c>
      <c r="E5244" t="s">
        <v>141</v>
      </c>
      <c r="F5244" t="s">
        <v>14850</v>
      </c>
      <c r="G5244" t="s">
        <v>134</v>
      </c>
      <c r="H5244" t="s">
        <v>135</v>
      </c>
      <c r="I5244" t="s">
        <v>136</v>
      </c>
      <c r="J5244" t="s">
        <v>137</v>
      </c>
      <c r="K5244" t="s">
        <v>138</v>
      </c>
      <c r="L5244" t="s">
        <v>14851</v>
      </c>
      <c r="M5244" t="s">
        <v>14852</v>
      </c>
      <c r="N5244">
        <v>7.4999999999999997E-2</v>
      </c>
      <c r="O5244">
        <v>1</v>
      </c>
      <c r="P5244">
        <v>1327</v>
      </c>
      <c r="Q5244">
        <v>28</v>
      </c>
      <c r="R5244">
        <v>85</v>
      </c>
      <c r="S5244">
        <v>5</v>
      </c>
      <c r="T5244">
        <v>48</v>
      </c>
      <c r="U5244">
        <v>0</v>
      </c>
      <c r="V5244">
        <v>3</v>
      </c>
      <c r="W5244">
        <v>0.11075203793880001</v>
      </c>
      <c r="X5244">
        <v>17.433311848175418</v>
      </c>
      <c r="Y5244">
        <v>35.960112188976368</v>
      </c>
      <c r="Z5244">
        <v>9.1237322782521009</v>
      </c>
      <c r="AA5244">
        <v>2.0421316347374248</v>
      </c>
      <c r="AB5244">
        <v>9.1802247453767247</v>
      </c>
      <c r="AC5244">
        <v>0</v>
      </c>
      <c r="AD5244">
        <v>0.48622414881600001</v>
      </c>
      <c r="AE5244">
        <v>74.336488882272832</v>
      </c>
    </row>
    <row r="5245" spans="1:31" x14ac:dyDescent="0.3">
      <c r="A5245">
        <v>2585975</v>
      </c>
      <c r="B5245">
        <v>1</v>
      </c>
      <c r="C5245" t="s">
        <v>80</v>
      </c>
      <c r="D5245" t="s">
        <v>101</v>
      </c>
      <c r="E5245" t="s">
        <v>184</v>
      </c>
      <c r="F5245" t="s">
        <v>8008</v>
      </c>
      <c r="G5245" t="s">
        <v>149</v>
      </c>
      <c r="H5245" t="s">
        <v>135</v>
      </c>
      <c r="I5245" t="s">
        <v>136</v>
      </c>
      <c r="J5245" t="s">
        <v>137</v>
      </c>
      <c r="K5245" t="s">
        <v>138</v>
      </c>
      <c r="L5245" t="s">
        <v>14853</v>
      </c>
      <c r="M5245" t="s">
        <v>14854</v>
      </c>
      <c r="N5245">
        <v>1.037222222</v>
      </c>
      <c r="O5245">
        <v>0</v>
      </c>
      <c r="P5245">
        <v>5</v>
      </c>
      <c r="Q5245">
        <v>0</v>
      </c>
      <c r="R5245">
        <v>5</v>
      </c>
      <c r="S5245">
        <v>0</v>
      </c>
      <c r="T5245">
        <v>2</v>
      </c>
      <c r="U5245">
        <v>0</v>
      </c>
      <c r="V5245">
        <v>0</v>
      </c>
      <c r="W5245">
        <v>0</v>
      </c>
      <c r="X5245">
        <v>0.87490574239097674</v>
      </c>
      <c r="Y5245">
        <v>0</v>
      </c>
      <c r="Z5245">
        <v>2.4488040875017205</v>
      </c>
      <c r="AA5245">
        <v>0</v>
      </c>
      <c r="AB5245">
        <v>8.4362997901574683</v>
      </c>
      <c r="AC5245">
        <v>0</v>
      </c>
      <c r="AD5245">
        <v>0</v>
      </c>
      <c r="AE5245">
        <v>11.760009620050166</v>
      </c>
    </row>
    <row r="5246" spans="1:31" x14ac:dyDescent="0.3">
      <c r="A5246">
        <v>2585826</v>
      </c>
      <c r="B5246">
        <v>1</v>
      </c>
      <c r="C5246" t="s">
        <v>81</v>
      </c>
      <c r="D5246" t="s">
        <v>113</v>
      </c>
      <c r="E5246" t="s">
        <v>147</v>
      </c>
      <c r="F5246" t="s">
        <v>4901</v>
      </c>
      <c r="G5246" t="s">
        <v>134</v>
      </c>
      <c r="H5246" t="s">
        <v>135</v>
      </c>
      <c r="I5246" t="s">
        <v>136</v>
      </c>
      <c r="J5246" t="s">
        <v>137</v>
      </c>
      <c r="K5246" t="s">
        <v>138</v>
      </c>
      <c r="L5246" t="s">
        <v>14855</v>
      </c>
      <c r="M5246" t="s">
        <v>14856</v>
      </c>
      <c r="N5246">
        <v>0.240277777</v>
      </c>
      <c r="O5246">
        <v>0</v>
      </c>
      <c r="P5246">
        <v>3</v>
      </c>
      <c r="Q5246">
        <v>20</v>
      </c>
      <c r="R5246">
        <v>87</v>
      </c>
      <c r="S5246">
        <v>0</v>
      </c>
      <c r="T5246">
        <v>3</v>
      </c>
      <c r="U5246">
        <v>0</v>
      </c>
      <c r="V5246">
        <v>0</v>
      </c>
      <c r="W5246">
        <v>0</v>
      </c>
      <c r="X5246">
        <v>0.19702022717697751</v>
      </c>
      <c r="Y5246">
        <v>21.982996049545445</v>
      </c>
      <c r="Z5246">
        <v>49.072536704229492</v>
      </c>
      <c r="AA5246">
        <v>0</v>
      </c>
      <c r="AB5246">
        <v>0.38473259906445001</v>
      </c>
      <c r="AC5246">
        <v>0</v>
      </c>
      <c r="AD5246">
        <v>0</v>
      </c>
      <c r="AE5246">
        <v>71.637285580016368</v>
      </c>
    </row>
    <row r="5247" spans="1:31" x14ac:dyDescent="0.3">
      <c r="A5247">
        <v>2584993</v>
      </c>
      <c r="B5247">
        <v>1</v>
      </c>
      <c r="C5247" t="s">
        <v>80</v>
      </c>
      <c r="D5247" t="s">
        <v>85</v>
      </c>
      <c r="E5247" t="s">
        <v>184</v>
      </c>
      <c r="F5247" t="s">
        <v>14857</v>
      </c>
      <c r="G5247" t="s">
        <v>134</v>
      </c>
      <c r="H5247" t="s">
        <v>135</v>
      </c>
      <c r="I5247" t="s">
        <v>136</v>
      </c>
      <c r="J5247" t="s">
        <v>137</v>
      </c>
      <c r="K5247" t="s">
        <v>138</v>
      </c>
      <c r="L5247" t="s">
        <v>14444</v>
      </c>
      <c r="M5247" t="s">
        <v>14858</v>
      </c>
      <c r="N5247">
        <v>6.5000000000000002E-2</v>
      </c>
      <c r="O5247">
        <v>0</v>
      </c>
      <c r="P5247">
        <v>19690</v>
      </c>
      <c r="Q5247">
        <v>0</v>
      </c>
      <c r="R5247">
        <v>0</v>
      </c>
      <c r="S5247">
        <v>8</v>
      </c>
      <c r="T5247">
        <v>1418</v>
      </c>
      <c r="U5247">
        <v>1</v>
      </c>
      <c r="V5247">
        <v>5</v>
      </c>
      <c r="W5247">
        <v>0</v>
      </c>
      <c r="X5247">
        <v>241.75423399097426</v>
      </c>
      <c r="Y5247">
        <v>0</v>
      </c>
      <c r="Z5247">
        <v>0</v>
      </c>
      <c r="AA5247">
        <v>14.588600223147862</v>
      </c>
      <c r="AB5247">
        <v>69.12146906161864</v>
      </c>
      <c r="AC5247">
        <v>31.758257449766251</v>
      </c>
      <c r="AD5247">
        <v>6.2453430063710407</v>
      </c>
      <c r="AE5247">
        <v>363.46790373187804</v>
      </c>
    </row>
    <row r="5248" spans="1:31" x14ac:dyDescent="0.3">
      <c r="A5248">
        <v>2585348</v>
      </c>
      <c r="B5248">
        <v>1</v>
      </c>
      <c r="C5248" t="s">
        <v>80</v>
      </c>
      <c r="D5248" t="s">
        <v>104</v>
      </c>
      <c r="E5248" t="s">
        <v>166</v>
      </c>
      <c r="F5248" t="s">
        <v>14859</v>
      </c>
      <c r="G5248" t="s">
        <v>168</v>
      </c>
      <c r="H5248" t="s">
        <v>157</v>
      </c>
      <c r="I5248" t="s">
        <v>136</v>
      </c>
      <c r="J5248" t="s">
        <v>137</v>
      </c>
      <c r="K5248" t="s">
        <v>138</v>
      </c>
      <c r="L5248" t="s">
        <v>14860</v>
      </c>
      <c r="M5248" t="s">
        <v>14861</v>
      </c>
      <c r="N5248">
        <v>0.85805555499999997</v>
      </c>
      <c r="O5248">
        <v>0</v>
      </c>
      <c r="P5248">
        <v>1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0.16901695692709168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0.16901695692709168</v>
      </c>
    </row>
    <row r="5249" spans="1:31" x14ac:dyDescent="0.3">
      <c r="A5249">
        <v>2584999</v>
      </c>
      <c r="B5249">
        <v>1</v>
      </c>
      <c r="C5249" t="s">
        <v>81</v>
      </c>
      <c r="D5249" t="s">
        <v>120</v>
      </c>
      <c r="E5249" t="s">
        <v>141</v>
      </c>
      <c r="F5249" t="s">
        <v>7087</v>
      </c>
      <c r="G5249" t="s">
        <v>134</v>
      </c>
      <c r="H5249" t="s">
        <v>135</v>
      </c>
      <c r="I5249" t="s">
        <v>680</v>
      </c>
      <c r="J5249" t="s">
        <v>137</v>
      </c>
      <c r="K5249" t="s">
        <v>138</v>
      </c>
      <c r="L5249" t="s">
        <v>14862</v>
      </c>
      <c r="M5249" t="s">
        <v>14863</v>
      </c>
      <c r="N5249">
        <v>9.1666660000000004E-3</v>
      </c>
      <c r="O5249">
        <v>2</v>
      </c>
      <c r="P5249">
        <v>772</v>
      </c>
      <c r="Q5249">
        <v>118</v>
      </c>
      <c r="R5249">
        <v>91</v>
      </c>
      <c r="S5249">
        <v>13</v>
      </c>
      <c r="T5249">
        <v>89</v>
      </c>
      <c r="U5249">
        <v>1</v>
      </c>
      <c r="V5249">
        <v>0</v>
      </c>
      <c r="W5249">
        <v>1.8964194175575003E-2</v>
      </c>
      <c r="X5249">
        <v>0.83029969145739213</v>
      </c>
      <c r="Y5249">
        <v>1.6207043775237968</v>
      </c>
      <c r="Z5249">
        <v>1.8881442391404994</v>
      </c>
      <c r="AA5249">
        <v>0.32846070490431001</v>
      </c>
      <c r="AB5249">
        <v>0.19890570969032506</v>
      </c>
      <c r="AC5249">
        <v>0.507989537825</v>
      </c>
      <c r="AD5249">
        <v>0</v>
      </c>
      <c r="AE5249">
        <v>5.3934684547168983</v>
      </c>
    </row>
    <row r="5250" spans="1:31" x14ac:dyDescent="0.3">
      <c r="A5250">
        <v>2585640</v>
      </c>
      <c r="B5250">
        <v>1</v>
      </c>
      <c r="C5250" t="s">
        <v>81</v>
      </c>
      <c r="D5250" t="s">
        <v>120</v>
      </c>
      <c r="E5250" t="s">
        <v>147</v>
      </c>
      <c r="F5250" t="s">
        <v>14864</v>
      </c>
      <c r="G5250" t="s">
        <v>134</v>
      </c>
      <c r="H5250" t="s">
        <v>135</v>
      </c>
      <c r="I5250" t="s">
        <v>136</v>
      </c>
      <c r="J5250" t="s">
        <v>137</v>
      </c>
      <c r="K5250" t="s">
        <v>138</v>
      </c>
      <c r="L5250" t="s">
        <v>14865</v>
      </c>
      <c r="M5250" t="s">
        <v>14866</v>
      </c>
      <c r="N5250">
        <v>4.505833333</v>
      </c>
      <c r="O5250">
        <v>0</v>
      </c>
      <c r="P5250">
        <v>638</v>
      </c>
      <c r="Q5250">
        <v>9</v>
      </c>
      <c r="R5250">
        <v>15</v>
      </c>
      <c r="S5250">
        <v>3</v>
      </c>
      <c r="T5250">
        <v>77</v>
      </c>
      <c r="U5250">
        <v>2</v>
      </c>
      <c r="V5250">
        <v>0</v>
      </c>
      <c r="W5250">
        <v>0</v>
      </c>
      <c r="X5250">
        <v>458.42374828881134</v>
      </c>
      <c r="Y5250">
        <v>166.81350379970576</v>
      </c>
      <c r="Z5250">
        <v>103.10137413816135</v>
      </c>
      <c r="AA5250">
        <v>39.937980216592202</v>
      </c>
      <c r="AB5250">
        <v>315.68488534222035</v>
      </c>
      <c r="AC5250">
        <v>682.08432454098204</v>
      </c>
      <c r="AD5250">
        <v>0</v>
      </c>
      <c r="AE5250">
        <v>1766.045816326473</v>
      </c>
    </row>
    <row r="5251" spans="1:31" x14ac:dyDescent="0.3">
      <c r="A5251">
        <v>2584953</v>
      </c>
      <c r="B5251">
        <v>1</v>
      </c>
      <c r="C5251" t="s">
        <v>80</v>
      </c>
      <c r="D5251" t="s">
        <v>110</v>
      </c>
      <c r="E5251" t="s">
        <v>132</v>
      </c>
      <c r="F5251" t="s">
        <v>5509</v>
      </c>
      <c r="G5251" t="s">
        <v>318</v>
      </c>
      <c r="H5251" t="s">
        <v>276</v>
      </c>
      <c r="I5251" t="s">
        <v>136</v>
      </c>
      <c r="J5251" t="s">
        <v>137</v>
      </c>
      <c r="K5251" t="s">
        <v>144</v>
      </c>
      <c r="L5251" t="s">
        <v>14867</v>
      </c>
      <c r="M5251" t="s">
        <v>14868</v>
      </c>
      <c r="N5251">
        <v>0.31027777699999998</v>
      </c>
      <c r="O5251">
        <v>0</v>
      </c>
      <c r="P5251">
        <v>3065</v>
      </c>
      <c r="Q5251">
        <v>0</v>
      </c>
      <c r="R5251">
        <v>0</v>
      </c>
      <c r="S5251">
        <v>1</v>
      </c>
      <c r="T5251">
        <v>475</v>
      </c>
      <c r="U5251">
        <v>0</v>
      </c>
      <c r="V5251">
        <v>0</v>
      </c>
      <c r="W5251">
        <v>0</v>
      </c>
      <c r="X5251">
        <v>221.05290216201502</v>
      </c>
      <c r="Y5251">
        <v>0</v>
      </c>
      <c r="Z5251">
        <v>0</v>
      </c>
      <c r="AA5251">
        <v>7.9654740151464658</v>
      </c>
      <c r="AB5251">
        <v>110.33204861037767</v>
      </c>
      <c r="AC5251">
        <v>0</v>
      </c>
      <c r="AD5251">
        <v>0</v>
      </c>
      <c r="AE5251">
        <v>339.35042478753917</v>
      </c>
    </row>
    <row r="5252" spans="1:31" x14ac:dyDescent="0.3">
      <c r="A5252">
        <v>2585202</v>
      </c>
      <c r="B5252">
        <v>1</v>
      </c>
      <c r="C5252" t="s">
        <v>80</v>
      </c>
      <c r="D5252" t="s">
        <v>105</v>
      </c>
      <c r="E5252" t="s">
        <v>147</v>
      </c>
      <c r="F5252" t="s">
        <v>8396</v>
      </c>
      <c r="G5252" t="s">
        <v>134</v>
      </c>
      <c r="H5252" t="s">
        <v>135</v>
      </c>
      <c r="I5252" t="s">
        <v>136</v>
      </c>
      <c r="J5252" t="s">
        <v>137</v>
      </c>
      <c r="K5252" t="s">
        <v>138</v>
      </c>
      <c r="L5252" t="s">
        <v>14869</v>
      </c>
      <c r="M5252" t="s">
        <v>14870</v>
      </c>
      <c r="N5252">
        <v>0.40500000000000003</v>
      </c>
      <c r="O5252">
        <v>2</v>
      </c>
      <c r="P5252">
        <v>1523</v>
      </c>
      <c r="Q5252">
        <v>4</v>
      </c>
      <c r="R5252">
        <v>116</v>
      </c>
      <c r="S5252">
        <v>8</v>
      </c>
      <c r="T5252">
        <v>153</v>
      </c>
      <c r="U5252">
        <v>0</v>
      </c>
      <c r="V5252">
        <v>0</v>
      </c>
      <c r="W5252">
        <v>0.96456527687023019</v>
      </c>
      <c r="X5252">
        <v>101.37625472536112</v>
      </c>
      <c r="Y5252">
        <v>44.410944221267997</v>
      </c>
      <c r="Z5252">
        <v>8.3831184026195409</v>
      </c>
      <c r="AA5252">
        <v>22.080296179914544</v>
      </c>
      <c r="AB5252">
        <v>42.274589225844792</v>
      </c>
      <c r="AC5252">
        <v>0</v>
      </c>
      <c r="AD5252">
        <v>0</v>
      </c>
      <c r="AE5252">
        <v>219.48976803187821</v>
      </c>
    </row>
    <row r="5253" spans="1:31" x14ac:dyDescent="0.3">
      <c r="A5253">
        <v>2585703</v>
      </c>
      <c r="B5253">
        <v>1</v>
      </c>
      <c r="C5253" t="s">
        <v>80</v>
      </c>
      <c r="D5253" t="s">
        <v>95</v>
      </c>
      <c r="E5253" t="s">
        <v>147</v>
      </c>
      <c r="F5253" t="s">
        <v>4511</v>
      </c>
      <c r="G5253" t="s">
        <v>134</v>
      </c>
      <c r="H5253" t="s">
        <v>135</v>
      </c>
      <c r="I5253" t="s">
        <v>136</v>
      </c>
      <c r="J5253" t="s">
        <v>137</v>
      </c>
      <c r="K5253" t="s">
        <v>138</v>
      </c>
      <c r="L5253" t="s">
        <v>14871</v>
      </c>
      <c r="M5253" t="s">
        <v>14872</v>
      </c>
      <c r="N5253">
        <v>0.444722222</v>
      </c>
      <c r="O5253">
        <v>0</v>
      </c>
      <c r="P5253">
        <v>653</v>
      </c>
      <c r="Q5253">
        <v>3</v>
      </c>
      <c r="R5253">
        <v>19</v>
      </c>
      <c r="S5253">
        <v>3</v>
      </c>
      <c r="T5253">
        <v>35</v>
      </c>
      <c r="U5253">
        <v>0</v>
      </c>
      <c r="V5253">
        <v>0</v>
      </c>
      <c r="W5253">
        <v>0</v>
      </c>
      <c r="X5253">
        <v>46.008828051224519</v>
      </c>
      <c r="Y5253">
        <v>1.2884967305439325</v>
      </c>
      <c r="Z5253">
        <v>6.3860217193649849</v>
      </c>
      <c r="AA5253">
        <v>30.249476336305008</v>
      </c>
      <c r="AB5253">
        <v>10.214990203272166</v>
      </c>
      <c r="AC5253">
        <v>0</v>
      </c>
      <c r="AD5253">
        <v>0</v>
      </c>
      <c r="AE5253">
        <v>94.147813040710602</v>
      </c>
    </row>
    <row r="5254" spans="1:31" x14ac:dyDescent="0.3">
      <c r="A5254">
        <v>2585354</v>
      </c>
      <c r="B5254">
        <v>1</v>
      </c>
      <c r="C5254" t="s">
        <v>80</v>
      </c>
      <c r="D5254" t="s">
        <v>98</v>
      </c>
      <c r="E5254" t="s">
        <v>155</v>
      </c>
      <c r="F5254" t="s">
        <v>10956</v>
      </c>
      <c r="G5254" t="s">
        <v>206</v>
      </c>
      <c r="H5254" t="s">
        <v>157</v>
      </c>
      <c r="I5254" t="s">
        <v>136</v>
      </c>
      <c r="J5254" t="s">
        <v>137</v>
      </c>
      <c r="K5254" t="s">
        <v>138</v>
      </c>
      <c r="L5254" t="s">
        <v>14873</v>
      </c>
      <c r="M5254" t="s">
        <v>14874</v>
      </c>
      <c r="N5254">
        <v>2.090833333</v>
      </c>
      <c r="O5254">
        <v>0</v>
      </c>
      <c r="P5254">
        <v>7</v>
      </c>
      <c r="Q5254">
        <v>0</v>
      </c>
      <c r="R5254">
        <v>7</v>
      </c>
      <c r="S5254">
        <v>0</v>
      </c>
      <c r="T5254">
        <v>3</v>
      </c>
      <c r="U5254">
        <v>0</v>
      </c>
      <c r="V5254">
        <v>0</v>
      </c>
      <c r="W5254">
        <v>0</v>
      </c>
      <c r="X5254">
        <v>3.2826449287259547</v>
      </c>
      <c r="Y5254">
        <v>0</v>
      </c>
      <c r="Z5254">
        <v>11.32159805387592</v>
      </c>
      <c r="AA5254">
        <v>0</v>
      </c>
      <c r="AB5254">
        <v>1.4797114130317499</v>
      </c>
      <c r="AC5254">
        <v>0</v>
      </c>
      <c r="AD5254">
        <v>0</v>
      </c>
      <c r="AE5254">
        <v>16.083954395633626</v>
      </c>
    </row>
    <row r="5255" spans="1:31" x14ac:dyDescent="0.3">
      <c r="A5255">
        <v>2585162</v>
      </c>
      <c r="B5255">
        <v>1</v>
      </c>
      <c r="C5255" t="s">
        <v>80</v>
      </c>
      <c r="D5255" t="s">
        <v>100</v>
      </c>
      <c r="E5255" t="s">
        <v>141</v>
      </c>
      <c r="F5255" t="s">
        <v>14875</v>
      </c>
      <c r="G5255" t="s">
        <v>134</v>
      </c>
      <c r="H5255" t="s">
        <v>135</v>
      </c>
      <c r="I5255" t="s">
        <v>136</v>
      </c>
      <c r="J5255" t="s">
        <v>137</v>
      </c>
      <c r="K5255" t="s">
        <v>138</v>
      </c>
      <c r="L5255" t="s">
        <v>14876</v>
      </c>
      <c r="M5255" t="s">
        <v>14877</v>
      </c>
      <c r="N5255">
        <v>0.21972222199999999</v>
      </c>
      <c r="O5255">
        <v>1</v>
      </c>
      <c r="P5255">
        <v>1781</v>
      </c>
      <c r="Q5255">
        <v>1</v>
      </c>
      <c r="R5255">
        <v>47</v>
      </c>
      <c r="S5255">
        <v>5</v>
      </c>
      <c r="T5255">
        <v>115</v>
      </c>
      <c r="U5255">
        <v>1</v>
      </c>
      <c r="V5255">
        <v>0</v>
      </c>
      <c r="W5255">
        <v>3.8030261579590006</v>
      </c>
      <c r="X5255">
        <v>51.246715776417538</v>
      </c>
      <c r="Y5255">
        <v>1.2104290485715168</v>
      </c>
      <c r="Z5255">
        <v>11.670800746770274</v>
      </c>
      <c r="AA5255">
        <v>4.0682518478505836</v>
      </c>
      <c r="AB5255">
        <v>25.946540645129762</v>
      </c>
      <c r="AC5255">
        <v>45.319841008022003</v>
      </c>
      <c r="AD5255">
        <v>0</v>
      </c>
      <c r="AE5255">
        <v>143.26560523072069</v>
      </c>
    </row>
    <row r="5256" spans="1:31" x14ac:dyDescent="0.3">
      <c r="A5256">
        <v>2585603</v>
      </c>
      <c r="B5256">
        <v>1</v>
      </c>
      <c r="C5256" t="s">
        <v>80</v>
      </c>
      <c r="D5256" t="s">
        <v>97</v>
      </c>
      <c r="E5256" t="s">
        <v>132</v>
      </c>
      <c r="F5256" t="s">
        <v>14878</v>
      </c>
      <c r="G5256" t="s">
        <v>1170</v>
      </c>
      <c r="H5256" t="s">
        <v>135</v>
      </c>
      <c r="I5256" t="s">
        <v>136</v>
      </c>
      <c r="J5256" t="s">
        <v>137</v>
      </c>
      <c r="K5256" t="s">
        <v>138</v>
      </c>
      <c r="L5256" t="s">
        <v>14879</v>
      </c>
      <c r="M5256" t="s">
        <v>14880</v>
      </c>
      <c r="N5256">
        <v>2.4088888879999999</v>
      </c>
      <c r="O5256">
        <v>17</v>
      </c>
      <c r="P5256">
        <v>7717</v>
      </c>
      <c r="Q5256">
        <v>21</v>
      </c>
      <c r="R5256">
        <v>258</v>
      </c>
      <c r="S5256">
        <v>60</v>
      </c>
      <c r="T5256">
        <v>997</v>
      </c>
      <c r="U5256">
        <v>3</v>
      </c>
      <c r="V5256">
        <v>1</v>
      </c>
      <c r="W5256">
        <v>146.54314599801216</v>
      </c>
      <c r="X5256">
        <v>3566.4492173335589</v>
      </c>
      <c r="Y5256">
        <v>50.79062663183597</v>
      </c>
      <c r="Z5256">
        <v>258.6044125532743</v>
      </c>
      <c r="AA5256">
        <v>1227.9305476696907</v>
      </c>
      <c r="AB5256">
        <v>2709.713531656766</v>
      </c>
      <c r="AC5256">
        <v>647.73784800955241</v>
      </c>
      <c r="AD5256">
        <v>50.416219661500335</v>
      </c>
      <c r="AE5256">
        <v>8658.1855495141899</v>
      </c>
    </row>
    <row r="5257" spans="1:31" x14ac:dyDescent="0.3">
      <c r="A5257">
        <v>2597210</v>
      </c>
      <c r="B5257">
        <v>1</v>
      </c>
      <c r="C5257" t="s">
        <v>81</v>
      </c>
      <c r="D5257" t="s">
        <v>128</v>
      </c>
      <c r="E5257" t="s">
        <v>184</v>
      </c>
      <c r="F5257" t="s">
        <v>14881</v>
      </c>
      <c r="G5257" t="s">
        <v>186</v>
      </c>
      <c r="H5257" t="s">
        <v>135</v>
      </c>
      <c r="I5257" t="s">
        <v>136</v>
      </c>
      <c r="J5257" t="s">
        <v>137</v>
      </c>
      <c r="K5257" t="s">
        <v>138</v>
      </c>
      <c r="L5257" t="s">
        <v>14882</v>
      </c>
      <c r="M5257" t="s">
        <v>14883</v>
      </c>
      <c r="N5257">
        <v>18.716666665999998</v>
      </c>
      <c r="O5257">
        <v>0</v>
      </c>
      <c r="P5257">
        <v>176</v>
      </c>
      <c r="Q5257">
        <v>0</v>
      </c>
      <c r="R5257">
        <v>3</v>
      </c>
      <c r="S5257">
        <v>0</v>
      </c>
      <c r="T5257">
        <v>13</v>
      </c>
      <c r="U5257">
        <v>0</v>
      </c>
      <c r="V5257">
        <v>0</v>
      </c>
      <c r="W5257">
        <v>0</v>
      </c>
      <c r="X5257">
        <v>584.69401556219771</v>
      </c>
      <c r="Y5257">
        <v>0</v>
      </c>
      <c r="Z5257">
        <v>37.314800152774204</v>
      </c>
      <c r="AA5257">
        <v>0</v>
      </c>
      <c r="AB5257">
        <v>60.520124029319156</v>
      </c>
      <c r="AC5257">
        <v>0</v>
      </c>
      <c r="AD5257">
        <v>0</v>
      </c>
      <c r="AE5257">
        <v>682.52893974429105</v>
      </c>
    </row>
    <row r="5258" spans="1:31" x14ac:dyDescent="0.3">
      <c r="A5258">
        <v>2585308</v>
      </c>
      <c r="B5258">
        <v>1</v>
      </c>
      <c r="C5258" t="s">
        <v>80</v>
      </c>
      <c r="D5258" t="s">
        <v>86</v>
      </c>
      <c r="E5258" t="s">
        <v>132</v>
      </c>
      <c r="F5258" t="s">
        <v>14884</v>
      </c>
      <c r="G5258" t="s">
        <v>134</v>
      </c>
      <c r="H5258" t="s">
        <v>135</v>
      </c>
      <c r="I5258" t="s">
        <v>136</v>
      </c>
      <c r="J5258" t="s">
        <v>137</v>
      </c>
      <c r="K5258" t="s">
        <v>138</v>
      </c>
      <c r="L5258" t="s">
        <v>14885</v>
      </c>
      <c r="M5258" t="s">
        <v>14886</v>
      </c>
      <c r="N5258">
        <v>1.4086111109999999</v>
      </c>
      <c r="O5258">
        <v>0</v>
      </c>
      <c r="P5258">
        <v>0</v>
      </c>
      <c r="Q5258">
        <v>0</v>
      </c>
      <c r="R5258">
        <v>0</v>
      </c>
      <c r="S5258">
        <v>2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7977.8857176098081</v>
      </c>
      <c r="AB5258">
        <v>0</v>
      </c>
      <c r="AC5258">
        <v>0</v>
      </c>
      <c r="AD5258">
        <v>0</v>
      </c>
      <c r="AE5258">
        <v>7977.8857176098081</v>
      </c>
    </row>
    <row r="5259" spans="1:31" x14ac:dyDescent="0.3">
      <c r="A5259">
        <v>2585125</v>
      </c>
      <c r="B5259">
        <v>1</v>
      </c>
      <c r="C5259" t="s">
        <v>81</v>
      </c>
      <c r="D5259" t="s">
        <v>113</v>
      </c>
      <c r="E5259" t="s">
        <v>141</v>
      </c>
      <c r="F5259" t="s">
        <v>14887</v>
      </c>
      <c r="G5259" t="s">
        <v>7276</v>
      </c>
      <c r="H5259" t="s">
        <v>135</v>
      </c>
      <c r="I5259" t="s">
        <v>136</v>
      </c>
      <c r="J5259" t="s">
        <v>137</v>
      </c>
      <c r="K5259" t="s">
        <v>144</v>
      </c>
      <c r="L5259" t="s">
        <v>14888</v>
      </c>
      <c r="M5259" t="s">
        <v>14889</v>
      </c>
      <c r="N5259">
        <v>6.9191666659999997</v>
      </c>
      <c r="O5259">
        <v>32</v>
      </c>
      <c r="P5259">
        <v>2984</v>
      </c>
      <c r="Q5259">
        <v>263</v>
      </c>
      <c r="R5259">
        <v>1078</v>
      </c>
      <c r="S5259">
        <v>43</v>
      </c>
      <c r="T5259">
        <v>222</v>
      </c>
      <c r="U5259">
        <v>2</v>
      </c>
      <c r="V5259">
        <v>0</v>
      </c>
      <c r="W5259">
        <v>66.081030436317249</v>
      </c>
      <c r="X5259">
        <v>3224.7534881636984</v>
      </c>
      <c r="Y5259">
        <v>6730.68135432293</v>
      </c>
      <c r="Z5259">
        <v>15273.661568318576</v>
      </c>
      <c r="AA5259">
        <v>1800.7194328193466</v>
      </c>
      <c r="AB5259">
        <v>1184.0483591780292</v>
      </c>
      <c r="AC5259">
        <v>1702.2987088645777</v>
      </c>
      <c r="AD5259">
        <v>0</v>
      </c>
      <c r="AE5259">
        <v>29982.243942103476</v>
      </c>
    </row>
    <row r="5260" spans="1:31" x14ac:dyDescent="0.3">
      <c r="A5260">
        <v>2585766</v>
      </c>
      <c r="B5260">
        <v>1</v>
      </c>
      <c r="C5260" t="s">
        <v>81</v>
      </c>
      <c r="D5260" t="s">
        <v>112</v>
      </c>
      <c r="E5260" t="s">
        <v>141</v>
      </c>
      <c r="F5260" t="s">
        <v>14890</v>
      </c>
      <c r="G5260" t="s">
        <v>134</v>
      </c>
      <c r="H5260" t="s">
        <v>135</v>
      </c>
      <c r="I5260" t="s">
        <v>136</v>
      </c>
      <c r="J5260" t="s">
        <v>137</v>
      </c>
      <c r="K5260" t="s">
        <v>138</v>
      </c>
      <c r="L5260" t="s">
        <v>14891</v>
      </c>
      <c r="M5260" t="s">
        <v>14892</v>
      </c>
      <c r="N5260">
        <v>1.1813888880000001</v>
      </c>
      <c r="O5260">
        <v>1</v>
      </c>
      <c r="P5260">
        <v>863</v>
      </c>
      <c r="Q5260">
        <v>103</v>
      </c>
      <c r="R5260">
        <v>151</v>
      </c>
      <c r="S5260">
        <v>10</v>
      </c>
      <c r="T5260">
        <v>104</v>
      </c>
      <c r="U5260">
        <v>0</v>
      </c>
      <c r="V5260">
        <v>1</v>
      </c>
      <c r="W5260">
        <v>0</v>
      </c>
      <c r="X5260">
        <v>197.17947161378351</v>
      </c>
      <c r="Y5260">
        <v>314.1110381990411</v>
      </c>
      <c r="Z5260">
        <v>379.2937553418779</v>
      </c>
      <c r="AA5260">
        <v>34.767438238684171</v>
      </c>
      <c r="AB5260">
        <v>121.54256093596321</v>
      </c>
      <c r="AC5260">
        <v>0</v>
      </c>
      <c r="AD5260">
        <v>17.347301445375663</v>
      </c>
      <c r="AE5260">
        <v>1064.2415657747256</v>
      </c>
    </row>
    <row r="5261" spans="1:31" x14ac:dyDescent="0.3">
      <c r="A5261">
        <v>2585268</v>
      </c>
      <c r="B5261">
        <v>1</v>
      </c>
      <c r="C5261" t="s">
        <v>81</v>
      </c>
      <c r="D5261" t="s">
        <v>120</v>
      </c>
      <c r="E5261" t="s">
        <v>132</v>
      </c>
      <c r="F5261" t="s">
        <v>14893</v>
      </c>
      <c r="G5261" t="s">
        <v>134</v>
      </c>
      <c r="H5261" t="s">
        <v>135</v>
      </c>
      <c r="I5261" t="s">
        <v>136</v>
      </c>
      <c r="J5261" t="s">
        <v>137</v>
      </c>
      <c r="K5261" t="s">
        <v>138</v>
      </c>
      <c r="L5261" t="s">
        <v>14894</v>
      </c>
      <c r="M5261" t="s">
        <v>14895</v>
      </c>
      <c r="N5261">
        <v>0.57805555500000005</v>
      </c>
      <c r="O5261">
        <v>19</v>
      </c>
      <c r="P5261">
        <v>6503</v>
      </c>
      <c r="Q5261">
        <v>442</v>
      </c>
      <c r="R5261">
        <v>362</v>
      </c>
      <c r="S5261">
        <v>76</v>
      </c>
      <c r="T5261">
        <v>602</v>
      </c>
      <c r="U5261">
        <v>10</v>
      </c>
      <c r="V5261">
        <v>2</v>
      </c>
      <c r="W5261">
        <v>2.6797160431393507</v>
      </c>
      <c r="X5261">
        <v>602.43978866535929</v>
      </c>
      <c r="Y5261">
        <v>763.98867424507432</v>
      </c>
      <c r="Z5261">
        <v>344.19086822676013</v>
      </c>
      <c r="AA5261">
        <v>123.48413013064076</v>
      </c>
      <c r="AB5261">
        <v>220.41919176020949</v>
      </c>
      <c r="AC5261">
        <v>257.10531632790327</v>
      </c>
      <c r="AD5261">
        <v>85.613266978694426</v>
      </c>
      <c r="AE5261">
        <v>2399.9209523777808</v>
      </c>
    </row>
    <row r="5262" spans="1:31" x14ac:dyDescent="0.3">
      <c r="A5262">
        <v>2585743</v>
      </c>
      <c r="B5262">
        <v>1</v>
      </c>
      <c r="C5262" t="s">
        <v>80</v>
      </c>
      <c r="D5262" t="s">
        <v>104</v>
      </c>
      <c r="E5262" t="s">
        <v>141</v>
      </c>
      <c r="F5262" t="s">
        <v>2672</v>
      </c>
      <c r="G5262" t="s">
        <v>134</v>
      </c>
      <c r="H5262" t="s">
        <v>135</v>
      </c>
      <c r="I5262" t="s">
        <v>136</v>
      </c>
      <c r="J5262" t="s">
        <v>137</v>
      </c>
      <c r="K5262" t="s">
        <v>138</v>
      </c>
      <c r="L5262" t="s">
        <v>14896</v>
      </c>
      <c r="M5262" t="s">
        <v>14897</v>
      </c>
      <c r="N5262">
        <v>0.68472222199999999</v>
      </c>
      <c r="O5262">
        <v>1</v>
      </c>
      <c r="P5262">
        <v>471</v>
      </c>
      <c r="Q5262">
        <v>22</v>
      </c>
      <c r="R5262">
        <v>27</v>
      </c>
      <c r="S5262">
        <v>28</v>
      </c>
      <c r="T5262">
        <v>72</v>
      </c>
      <c r="U5262">
        <v>5</v>
      </c>
      <c r="V5262">
        <v>0</v>
      </c>
      <c r="W5262">
        <v>1.1624308994776333</v>
      </c>
      <c r="X5262">
        <v>64.971887635110193</v>
      </c>
      <c r="Y5262">
        <v>31.839659924673484</v>
      </c>
      <c r="Z5262">
        <v>8.3142397479427039</v>
      </c>
      <c r="AA5262">
        <v>440.72890306531679</v>
      </c>
      <c r="AB5262">
        <v>37.9304478431714</v>
      </c>
      <c r="AC5262">
        <v>93.956164121546877</v>
      </c>
      <c r="AD5262">
        <v>0</v>
      </c>
      <c r="AE5262">
        <v>678.90373323723907</v>
      </c>
    </row>
    <row r="5263" spans="1:31" x14ac:dyDescent="0.3">
      <c r="A5263">
        <v>2585411</v>
      </c>
      <c r="B5263">
        <v>1</v>
      </c>
      <c r="C5263" t="s">
        <v>80</v>
      </c>
      <c r="D5263" t="s">
        <v>97</v>
      </c>
      <c r="E5263" t="s">
        <v>184</v>
      </c>
      <c r="F5263" t="s">
        <v>14898</v>
      </c>
      <c r="G5263" t="s">
        <v>134</v>
      </c>
      <c r="H5263" t="s">
        <v>135</v>
      </c>
      <c r="I5263" t="s">
        <v>136</v>
      </c>
      <c r="J5263" t="s">
        <v>137</v>
      </c>
      <c r="K5263" t="s">
        <v>138</v>
      </c>
      <c r="L5263" t="s">
        <v>14899</v>
      </c>
      <c r="M5263" t="s">
        <v>14900</v>
      </c>
      <c r="N5263">
        <v>5.4444444000000002E-2</v>
      </c>
      <c r="O5263">
        <v>0</v>
      </c>
      <c r="P5263">
        <v>827</v>
      </c>
      <c r="Q5263">
        <v>0</v>
      </c>
      <c r="R5263">
        <v>3</v>
      </c>
      <c r="S5263">
        <v>0</v>
      </c>
      <c r="T5263">
        <v>70</v>
      </c>
      <c r="U5263">
        <v>0</v>
      </c>
      <c r="V5263">
        <v>0</v>
      </c>
      <c r="W5263">
        <v>0</v>
      </c>
      <c r="X5263">
        <v>9.4699492936245164</v>
      </c>
      <c r="Y5263">
        <v>0</v>
      </c>
      <c r="Z5263">
        <v>2.2070090800333335E-3</v>
      </c>
      <c r="AA5263">
        <v>0</v>
      </c>
      <c r="AB5263">
        <v>7.3976174834739821</v>
      </c>
      <c r="AC5263">
        <v>0</v>
      </c>
      <c r="AD5263">
        <v>0</v>
      </c>
      <c r="AE5263">
        <v>16.869773786178531</v>
      </c>
    </row>
    <row r="5264" spans="1:31" x14ac:dyDescent="0.3">
      <c r="A5264">
        <v>2585978</v>
      </c>
      <c r="B5264">
        <v>1</v>
      </c>
      <c r="C5264" t="s">
        <v>80</v>
      </c>
      <c r="D5264" t="s">
        <v>92</v>
      </c>
      <c r="E5264" t="s">
        <v>147</v>
      </c>
      <c r="F5264" t="s">
        <v>14901</v>
      </c>
      <c r="G5264" t="s">
        <v>134</v>
      </c>
      <c r="H5264" t="s">
        <v>135</v>
      </c>
      <c r="I5264" t="s">
        <v>136</v>
      </c>
      <c r="J5264" t="s">
        <v>137</v>
      </c>
      <c r="K5264" t="s">
        <v>138</v>
      </c>
      <c r="L5264" t="s">
        <v>14902</v>
      </c>
      <c r="M5264" t="s">
        <v>14903</v>
      </c>
      <c r="N5264">
        <v>1.5877777769999999</v>
      </c>
      <c r="O5264">
        <v>0</v>
      </c>
      <c r="P5264">
        <v>0</v>
      </c>
      <c r="Q5264">
        <v>0</v>
      </c>
      <c r="R5264">
        <v>0</v>
      </c>
      <c r="S5264">
        <v>1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</row>
    <row r="5265" spans="1:31" x14ac:dyDescent="0.3">
      <c r="A5265">
        <v>2585643</v>
      </c>
      <c r="B5265">
        <v>1</v>
      </c>
      <c r="C5265" t="s">
        <v>81</v>
      </c>
      <c r="D5265" t="s">
        <v>120</v>
      </c>
      <c r="E5265" t="s">
        <v>147</v>
      </c>
      <c r="F5265" t="s">
        <v>14904</v>
      </c>
      <c r="G5265" t="s">
        <v>254</v>
      </c>
      <c r="H5265" t="s">
        <v>135</v>
      </c>
      <c r="I5265" t="s">
        <v>136</v>
      </c>
      <c r="J5265" t="s">
        <v>137</v>
      </c>
      <c r="K5265" t="s">
        <v>138</v>
      </c>
      <c r="L5265" t="s">
        <v>14905</v>
      </c>
      <c r="M5265" t="s">
        <v>14906</v>
      </c>
      <c r="N5265">
        <v>3.517222222</v>
      </c>
      <c r="O5265">
        <v>1</v>
      </c>
      <c r="P5265">
        <v>1188</v>
      </c>
      <c r="Q5265">
        <v>0</v>
      </c>
      <c r="R5265">
        <v>18</v>
      </c>
      <c r="S5265">
        <v>2</v>
      </c>
      <c r="T5265">
        <v>121</v>
      </c>
      <c r="U5265">
        <v>2</v>
      </c>
      <c r="V5265">
        <v>1</v>
      </c>
      <c r="W5265">
        <v>0.79937050255999997</v>
      </c>
      <c r="X5265">
        <v>724.28512548164178</v>
      </c>
      <c r="Y5265">
        <v>0</v>
      </c>
      <c r="Z5265">
        <v>82.228653605372628</v>
      </c>
      <c r="AA5265">
        <v>8.6771213998658894</v>
      </c>
      <c r="AB5265">
        <v>198.7863768425423</v>
      </c>
      <c r="AC5265">
        <v>197.35757477414492</v>
      </c>
      <c r="AD5265">
        <v>4.2986360705323454</v>
      </c>
      <c r="AE5265">
        <v>1216.4328586766599</v>
      </c>
    </row>
    <row r="5266" spans="1:31" x14ac:dyDescent="0.3">
      <c r="A5266">
        <v>2585909</v>
      </c>
      <c r="B5266">
        <v>1</v>
      </c>
      <c r="C5266" t="s">
        <v>80</v>
      </c>
      <c r="D5266" t="s">
        <v>84</v>
      </c>
      <c r="E5266" t="s">
        <v>175</v>
      </c>
      <c r="F5266" t="s">
        <v>14799</v>
      </c>
      <c r="G5266" t="s">
        <v>202</v>
      </c>
      <c r="H5266" t="s">
        <v>157</v>
      </c>
      <c r="I5266" t="s">
        <v>136</v>
      </c>
      <c r="J5266" t="s">
        <v>137</v>
      </c>
      <c r="K5266" t="s">
        <v>138</v>
      </c>
      <c r="L5266" t="s">
        <v>14907</v>
      </c>
      <c r="M5266" t="s">
        <v>14908</v>
      </c>
      <c r="N5266">
        <v>2.3824999999999998</v>
      </c>
      <c r="O5266">
        <v>0</v>
      </c>
      <c r="P5266">
        <v>114</v>
      </c>
      <c r="Q5266">
        <v>0</v>
      </c>
      <c r="R5266">
        <v>0</v>
      </c>
      <c r="S5266">
        <v>0</v>
      </c>
      <c r="T5266">
        <v>9</v>
      </c>
      <c r="U5266">
        <v>0</v>
      </c>
      <c r="V5266">
        <v>0</v>
      </c>
      <c r="W5266">
        <v>0</v>
      </c>
      <c r="X5266">
        <v>56.022548071427494</v>
      </c>
      <c r="Y5266">
        <v>0</v>
      </c>
      <c r="Z5266">
        <v>0</v>
      </c>
      <c r="AA5266">
        <v>0</v>
      </c>
      <c r="AB5266">
        <v>9.5036477068678291</v>
      </c>
      <c r="AC5266">
        <v>0</v>
      </c>
      <c r="AD5266">
        <v>0</v>
      </c>
      <c r="AE5266">
        <v>65.526195778295317</v>
      </c>
    </row>
    <row r="5267" spans="1:31" x14ac:dyDescent="0.3">
      <c r="A5267">
        <v>2585245</v>
      </c>
      <c r="B5267">
        <v>1</v>
      </c>
      <c r="C5267" t="s">
        <v>80</v>
      </c>
      <c r="D5267" t="s">
        <v>98</v>
      </c>
      <c r="E5267" t="s">
        <v>141</v>
      </c>
      <c r="F5267" t="s">
        <v>14909</v>
      </c>
      <c r="G5267" t="s">
        <v>134</v>
      </c>
      <c r="H5267" t="s">
        <v>135</v>
      </c>
      <c r="I5267" t="s">
        <v>136</v>
      </c>
      <c r="J5267" t="s">
        <v>137</v>
      </c>
      <c r="K5267" t="s">
        <v>138</v>
      </c>
      <c r="L5267" t="s">
        <v>14910</v>
      </c>
      <c r="M5267" t="s">
        <v>14911</v>
      </c>
      <c r="N5267">
        <v>8.1666665999999999E-2</v>
      </c>
      <c r="O5267">
        <v>1</v>
      </c>
      <c r="P5267">
        <v>261</v>
      </c>
      <c r="Q5267">
        <v>2</v>
      </c>
      <c r="R5267">
        <v>12</v>
      </c>
      <c r="S5267">
        <v>10</v>
      </c>
      <c r="T5267">
        <v>68</v>
      </c>
      <c r="U5267">
        <v>0</v>
      </c>
      <c r="V5267">
        <v>0</v>
      </c>
      <c r="W5267">
        <v>0.13505471633430002</v>
      </c>
      <c r="X5267">
        <v>4.1312873796627807</v>
      </c>
      <c r="Y5267">
        <v>0.11172099857100001</v>
      </c>
      <c r="Z5267">
        <v>1.97827769352052</v>
      </c>
      <c r="AA5267">
        <v>13.021861081088918</v>
      </c>
      <c r="AB5267">
        <v>4.0639620303230801</v>
      </c>
      <c r="AC5267">
        <v>0</v>
      </c>
      <c r="AD5267">
        <v>0</v>
      </c>
      <c r="AE5267">
        <v>23.442163899500596</v>
      </c>
    </row>
    <row r="5268" spans="1:31" x14ac:dyDescent="0.3">
      <c r="A5268">
        <v>2585935</v>
      </c>
      <c r="B5268">
        <v>1</v>
      </c>
      <c r="C5268" t="s">
        <v>80</v>
      </c>
      <c r="D5268" t="s">
        <v>98</v>
      </c>
      <c r="E5268" t="s">
        <v>166</v>
      </c>
      <c r="F5268" t="s">
        <v>14912</v>
      </c>
      <c r="G5268" t="s">
        <v>168</v>
      </c>
      <c r="H5268" t="s">
        <v>157</v>
      </c>
      <c r="I5268" t="s">
        <v>136</v>
      </c>
      <c r="J5268" t="s">
        <v>137</v>
      </c>
      <c r="K5268" t="s">
        <v>138</v>
      </c>
      <c r="L5268" t="s">
        <v>14913</v>
      </c>
      <c r="M5268" t="s">
        <v>14914</v>
      </c>
      <c r="N5268">
        <v>4.1547222220000002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1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0.38976179481369</v>
      </c>
      <c r="AC5268">
        <v>0</v>
      </c>
      <c r="AD5268">
        <v>0</v>
      </c>
      <c r="AE5268">
        <v>0.38976179481369</v>
      </c>
    </row>
    <row r="5269" spans="1:31" x14ac:dyDescent="0.3">
      <c r="A5269">
        <v>2585225</v>
      </c>
      <c r="B5269">
        <v>1</v>
      </c>
      <c r="C5269" t="s">
        <v>81</v>
      </c>
      <c r="D5269" t="s">
        <v>124</v>
      </c>
      <c r="E5269" t="s">
        <v>141</v>
      </c>
      <c r="F5269" t="s">
        <v>1430</v>
      </c>
      <c r="G5269" t="s">
        <v>134</v>
      </c>
      <c r="H5269" t="s">
        <v>135</v>
      </c>
      <c r="I5269" t="s">
        <v>136</v>
      </c>
      <c r="J5269" t="s">
        <v>137</v>
      </c>
      <c r="K5269" t="s">
        <v>138</v>
      </c>
      <c r="L5269" t="s">
        <v>14915</v>
      </c>
      <c r="M5269" t="s">
        <v>14916</v>
      </c>
      <c r="N5269">
        <v>1.5366666659999999</v>
      </c>
      <c r="O5269">
        <v>2</v>
      </c>
      <c r="P5269">
        <v>183</v>
      </c>
      <c r="Q5269">
        <v>38</v>
      </c>
      <c r="R5269">
        <v>128</v>
      </c>
      <c r="S5269">
        <v>14</v>
      </c>
      <c r="T5269">
        <v>21</v>
      </c>
      <c r="U5269">
        <v>1</v>
      </c>
      <c r="V5269">
        <v>0</v>
      </c>
      <c r="W5269">
        <v>1.7368665971417603</v>
      </c>
      <c r="X5269">
        <v>34.265341129621163</v>
      </c>
      <c r="Y5269">
        <v>80.317551892697452</v>
      </c>
      <c r="Z5269">
        <v>215.86416271596937</v>
      </c>
      <c r="AA5269">
        <v>65.09136603550381</v>
      </c>
      <c r="AB5269">
        <v>11.411363321041883</v>
      </c>
      <c r="AC5269">
        <v>3.4097398546598336</v>
      </c>
      <c r="AD5269">
        <v>0</v>
      </c>
      <c r="AE5269">
        <v>412.09639154663535</v>
      </c>
    </row>
    <row r="5270" spans="1:31" x14ac:dyDescent="0.3">
      <c r="A5270">
        <v>2585723</v>
      </c>
      <c r="B5270">
        <v>1</v>
      </c>
      <c r="C5270" t="s">
        <v>81</v>
      </c>
      <c r="D5270" t="s">
        <v>121</v>
      </c>
      <c r="E5270" t="s">
        <v>155</v>
      </c>
      <c r="F5270" t="s">
        <v>14917</v>
      </c>
      <c r="G5270" t="s">
        <v>206</v>
      </c>
      <c r="H5270" t="s">
        <v>157</v>
      </c>
      <c r="I5270" t="s">
        <v>136</v>
      </c>
      <c r="J5270" t="s">
        <v>137</v>
      </c>
      <c r="K5270" t="s">
        <v>138</v>
      </c>
      <c r="L5270" t="s">
        <v>14918</v>
      </c>
      <c r="M5270" t="s">
        <v>14919</v>
      </c>
      <c r="N5270">
        <v>0.89749999999999996</v>
      </c>
      <c r="O5270">
        <v>0</v>
      </c>
      <c r="P5270">
        <v>37</v>
      </c>
      <c r="Q5270">
        <v>0</v>
      </c>
      <c r="R5270">
        <v>19</v>
      </c>
      <c r="S5270">
        <v>0</v>
      </c>
      <c r="T5270">
        <v>1</v>
      </c>
      <c r="U5270">
        <v>0</v>
      </c>
      <c r="V5270">
        <v>0</v>
      </c>
      <c r="W5270">
        <v>0</v>
      </c>
      <c r="X5270">
        <v>5.2100194604457828</v>
      </c>
      <c r="Y5270">
        <v>0</v>
      </c>
      <c r="Z5270">
        <v>2.6722809667091791</v>
      </c>
      <c r="AA5270">
        <v>0</v>
      </c>
      <c r="AB5270">
        <v>6.211706707133334E-2</v>
      </c>
      <c r="AC5270">
        <v>0</v>
      </c>
      <c r="AD5270">
        <v>0</v>
      </c>
      <c r="AE5270">
        <v>7.9444174942262951</v>
      </c>
    </row>
    <row r="5271" spans="1:31" x14ac:dyDescent="0.3">
      <c r="A5271">
        <v>2585829</v>
      </c>
      <c r="B5271">
        <v>1</v>
      </c>
      <c r="C5271" t="s">
        <v>81</v>
      </c>
      <c r="D5271" t="s">
        <v>118</v>
      </c>
      <c r="E5271" t="s">
        <v>184</v>
      </c>
      <c r="F5271" t="s">
        <v>4088</v>
      </c>
      <c r="G5271" t="s">
        <v>149</v>
      </c>
      <c r="H5271" t="s">
        <v>135</v>
      </c>
      <c r="I5271" t="s">
        <v>136</v>
      </c>
      <c r="J5271" t="s">
        <v>137</v>
      </c>
      <c r="K5271" t="s">
        <v>138</v>
      </c>
      <c r="L5271" t="s">
        <v>14920</v>
      </c>
      <c r="M5271" t="s">
        <v>14921</v>
      </c>
      <c r="N5271">
        <v>3.2427777770000001</v>
      </c>
      <c r="O5271">
        <v>1</v>
      </c>
      <c r="P5271">
        <v>2</v>
      </c>
      <c r="Q5271">
        <v>32</v>
      </c>
      <c r="R5271">
        <v>21</v>
      </c>
      <c r="S5271">
        <v>2</v>
      </c>
      <c r="T5271">
        <v>2</v>
      </c>
      <c r="U5271">
        <v>0</v>
      </c>
      <c r="V5271">
        <v>0</v>
      </c>
      <c r="W5271">
        <v>0.79194506864000003</v>
      </c>
      <c r="X5271">
        <v>13.2801971149881</v>
      </c>
      <c r="Y5271">
        <v>119.09522865324476</v>
      </c>
      <c r="Z5271">
        <v>146.51140261413599</v>
      </c>
      <c r="AA5271">
        <v>1.5105745382485098</v>
      </c>
      <c r="AB5271">
        <v>6.3982917759163325</v>
      </c>
      <c r="AC5271">
        <v>0</v>
      </c>
      <c r="AD5271">
        <v>0</v>
      </c>
      <c r="AE5271">
        <v>287.58763976517372</v>
      </c>
    </row>
    <row r="5272" spans="1:31" x14ac:dyDescent="0.3">
      <c r="A5272">
        <v>2585915</v>
      </c>
      <c r="B5272">
        <v>1</v>
      </c>
      <c r="C5272" t="s">
        <v>80</v>
      </c>
      <c r="D5272" t="s">
        <v>96</v>
      </c>
      <c r="E5272" t="s">
        <v>147</v>
      </c>
      <c r="F5272" t="s">
        <v>14922</v>
      </c>
      <c r="G5272" t="s">
        <v>134</v>
      </c>
      <c r="H5272" t="s">
        <v>135</v>
      </c>
      <c r="I5272" t="s">
        <v>136</v>
      </c>
      <c r="J5272" t="s">
        <v>137</v>
      </c>
      <c r="K5272" t="s">
        <v>138</v>
      </c>
      <c r="L5272" t="s">
        <v>14923</v>
      </c>
      <c r="M5272" t="s">
        <v>14924</v>
      </c>
      <c r="N5272">
        <v>0.61305555499999997</v>
      </c>
      <c r="O5272">
        <v>0</v>
      </c>
      <c r="P5272">
        <v>0</v>
      </c>
      <c r="Q5272">
        <v>0</v>
      </c>
      <c r="R5272">
        <v>0</v>
      </c>
      <c r="S5272">
        <v>2</v>
      </c>
      <c r="T5272">
        <v>0</v>
      </c>
      <c r="U5272">
        <v>1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19.635734306466365</v>
      </c>
      <c r="AB5272">
        <v>0</v>
      </c>
      <c r="AC5272">
        <v>40.424517770011661</v>
      </c>
      <c r="AD5272">
        <v>0</v>
      </c>
      <c r="AE5272">
        <v>60.060252076478022</v>
      </c>
    </row>
    <row r="5273" spans="1:31" x14ac:dyDescent="0.3">
      <c r="A5273">
        <v>2585082</v>
      </c>
      <c r="B5273">
        <v>1</v>
      </c>
      <c r="C5273" t="s">
        <v>81</v>
      </c>
      <c r="D5273" t="s">
        <v>118</v>
      </c>
      <c r="E5273" t="s">
        <v>147</v>
      </c>
      <c r="F5273" t="s">
        <v>6512</v>
      </c>
      <c r="G5273" t="s">
        <v>134</v>
      </c>
      <c r="H5273" t="s">
        <v>135</v>
      </c>
      <c r="I5273" t="s">
        <v>136</v>
      </c>
      <c r="J5273" t="s">
        <v>137</v>
      </c>
      <c r="K5273" t="s">
        <v>138</v>
      </c>
      <c r="L5273" t="s">
        <v>14925</v>
      </c>
      <c r="M5273" t="s">
        <v>14926</v>
      </c>
      <c r="N5273">
        <v>1.0536111109999999</v>
      </c>
      <c r="O5273">
        <v>0</v>
      </c>
      <c r="P5273">
        <v>0</v>
      </c>
      <c r="Q5273">
        <v>18</v>
      </c>
      <c r="R5273">
        <v>8</v>
      </c>
      <c r="S5273">
        <v>14</v>
      </c>
      <c r="T5273">
        <v>0</v>
      </c>
      <c r="U5273">
        <v>10</v>
      </c>
      <c r="V5273">
        <v>0</v>
      </c>
      <c r="W5273">
        <v>0</v>
      </c>
      <c r="X5273">
        <v>0</v>
      </c>
      <c r="Y5273">
        <v>67.709190287503674</v>
      </c>
      <c r="Z5273">
        <v>12.865240110247022</v>
      </c>
      <c r="AA5273">
        <v>178.57173634233007</v>
      </c>
      <c r="AB5273">
        <v>0</v>
      </c>
      <c r="AC5273">
        <v>1705.9574536000371</v>
      </c>
      <c r="AD5273">
        <v>0</v>
      </c>
      <c r="AE5273">
        <v>1965.1036203401177</v>
      </c>
    </row>
    <row r="5274" spans="1:31" x14ac:dyDescent="0.3">
      <c r="A5274">
        <v>2586164</v>
      </c>
      <c r="B5274">
        <v>1</v>
      </c>
      <c r="C5274" t="s">
        <v>81</v>
      </c>
      <c r="D5274" t="s">
        <v>123</v>
      </c>
      <c r="E5274" t="s">
        <v>171</v>
      </c>
      <c r="F5274" t="s">
        <v>10544</v>
      </c>
      <c r="G5274" t="s">
        <v>190</v>
      </c>
      <c r="H5274" t="s">
        <v>157</v>
      </c>
      <c r="I5274" t="s">
        <v>136</v>
      </c>
      <c r="J5274" t="s">
        <v>137</v>
      </c>
      <c r="K5274" t="s">
        <v>138</v>
      </c>
      <c r="L5274" t="s">
        <v>14927</v>
      </c>
      <c r="M5274" t="s">
        <v>14928</v>
      </c>
      <c r="N5274">
        <v>0.95499999999999996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16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9.6536257232933487</v>
      </c>
      <c r="AC5274">
        <v>0</v>
      </c>
      <c r="AD5274">
        <v>0</v>
      </c>
      <c r="AE5274">
        <v>9.6536257232933487</v>
      </c>
    </row>
    <row r="5275" spans="1:31" x14ac:dyDescent="0.3">
      <c r="A5275">
        <v>2585474</v>
      </c>
      <c r="B5275">
        <v>1</v>
      </c>
      <c r="C5275" t="s">
        <v>81</v>
      </c>
      <c r="D5275" t="s">
        <v>118</v>
      </c>
      <c r="E5275" t="s">
        <v>147</v>
      </c>
      <c r="F5275" t="s">
        <v>14523</v>
      </c>
      <c r="G5275" t="s">
        <v>134</v>
      </c>
      <c r="H5275" t="s">
        <v>135</v>
      </c>
      <c r="I5275" t="s">
        <v>136</v>
      </c>
      <c r="J5275" t="s">
        <v>137</v>
      </c>
      <c r="K5275" t="s">
        <v>138</v>
      </c>
      <c r="L5275" t="s">
        <v>14929</v>
      </c>
      <c r="M5275" t="s">
        <v>14930</v>
      </c>
      <c r="N5275">
        <v>3.1205555550000001</v>
      </c>
      <c r="O5275">
        <v>2</v>
      </c>
      <c r="P5275">
        <v>125</v>
      </c>
      <c r="Q5275">
        <v>26</v>
      </c>
      <c r="R5275">
        <v>4</v>
      </c>
      <c r="S5275">
        <v>7</v>
      </c>
      <c r="T5275">
        <v>4</v>
      </c>
      <c r="U5275">
        <v>0</v>
      </c>
      <c r="V5275">
        <v>0</v>
      </c>
      <c r="W5275">
        <v>1.3878507544000001</v>
      </c>
      <c r="X5275">
        <v>37.89739758567665</v>
      </c>
      <c r="Y5275">
        <v>134.2888833473385</v>
      </c>
      <c r="Z5275">
        <v>4.6813663742601603</v>
      </c>
      <c r="AA5275">
        <v>41.934572509741749</v>
      </c>
      <c r="AB5275">
        <v>2.58294668387708</v>
      </c>
      <c r="AC5275">
        <v>0</v>
      </c>
      <c r="AD5275">
        <v>0</v>
      </c>
      <c r="AE5275">
        <v>222.77301725529415</v>
      </c>
    </row>
    <row r="5276" spans="1:31" x14ac:dyDescent="0.3">
      <c r="A5276">
        <v>2585288</v>
      </c>
      <c r="B5276">
        <v>1</v>
      </c>
      <c r="C5276" t="s">
        <v>80</v>
      </c>
      <c r="D5276" t="s">
        <v>99</v>
      </c>
      <c r="E5276" t="s">
        <v>184</v>
      </c>
      <c r="F5276" t="s">
        <v>14931</v>
      </c>
      <c r="G5276" t="s">
        <v>149</v>
      </c>
      <c r="H5276" t="s">
        <v>135</v>
      </c>
      <c r="I5276" t="s">
        <v>136</v>
      </c>
      <c r="J5276" t="s">
        <v>137</v>
      </c>
      <c r="K5276" t="s">
        <v>138</v>
      </c>
      <c r="L5276" t="s">
        <v>14932</v>
      </c>
      <c r="M5276" t="s">
        <v>14933</v>
      </c>
      <c r="N5276">
        <v>1.5313888879999999</v>
      </c>
      <c r="O5276">
        <v>0</v>
      </c>
      <c r="P5276">
        <v>160</v>
      </c>
      <c r="Q5276">
        <v>0</v>
      </c>
      <c r="R5276">
        <v>0</v>
      </c>
      <c r="S5276">
        <v>0</v>
      </c>
      <c r="T5276">
        <v>9</v>
      </c>
      <c r="U5276">
        <v>0</v>
      </c>
      <c r="V5276">
        <v>0</v>
      </c>
      <c r="W5276">
        <v>0</v>
      </c>
      <c r="X5276">
        <v>42.544213148341868</v>
      </c>
      <c r="Y5276">
        <v>0</v>
      </c>
      <c r="Z5276">
        <v>0</v>
      </c>
      <c r="AA5276">
        <v>0</v>
      </c>
      <c r="AB5276">
        <v>5.1161750098554402</v>
      </c>
      <c r="AC5276">
        <v>0</v>
      </c>
      <c r="AD5276">
        <v>0</v>
      </c>
      <c r="AE5276">
        <v>47.660388158197307</v>
      </c>
    </row>
    <row r="5277" spans="1:31" x14ac:dyDescent="0.3">
      <c r="A5277">
        <v>2585331</v>
      </c>
      <c r="B5277">
        <v>1</v>
      </c>
      <c r="C5277" t="s">
        <v>80</v>
      </c>
      <c r="D5277" t="s">
        <v>103</v>
      </c>
      <c r="E5277" t="s">
        <v>141</v>
      </c>
      <c r="F5277" t="s">
        <v>4382</v>
      </c>
      <c r="G5277" t="s">
        <v>134</v>
      </c>
      <c r="H5277" t="s">
        <v>135</v>
      </c>
      <c r="I5277" t="s">
        <v>136</v>
      </c>
      <c r="J5277" t="s">
        <v>137</v>
      </c>
      <c r="K5277" t="s">
        <v>138</v>
      </c>
      <c r="L5277" t="s">
        <v>14934</v>
      </c>
      <c r="M5277" t="s">
        <v>14935</v>
      </c>
      <c r="N5277">
        <v>0.66249999999999998</v>
      </c>
      <c r="O5277">
        <v>1</v>
      </c>
      <c r="P5277">
        <v>294</v>
      </c>
      <c r="Q5277">
        <v>18</v>
      </c>
      <c r="R5277">
        <v>107</v>
      </c>
      <c r="S5277">
        <v>12</v>
      </c>
      <c r="T5277">
        <v>50</v>
      </c>
      <c r="U5277">
        <v>4</v>
      </c>
      <c r="V5277">
        <v>0</v>
      </c>
      <c r="W5277">
        <v>1.0600150271251123</v>
      </c>
      <c r="X5277">
        <v>40.3724098857884</v>
      </c>
      <c r="Y5277">
        <v>214.26296584763091</v>
      </c>
      <c r="Z5277">
        <v>127.95005712205966</v>
      </c>
      <c r="AA5277">
        <v>31.021610006740801</v>
      </c>
      <c r="AB5277">
        <v>44.018250517494678</v>
      </c>
      <c r="AC5277">
        <v>590.25900439628344</v>
      </c>
      <c r="AD5277">
        <v>0</v>
      </c>
      <c r="AE5277">
        <v>1048.944312803123</v>
      </c>
    </row>
    <row r="5278" spans="1:31" x14ac:dyDescent="0.3">
      <c r="A5278">
        <v>2585580</v>
      </c>
      <c r="B5278">
        <v>1</v>
      </c>
      <c r="C5278" t="s">
        <v>80</v>
      </c>
      <c r="D5278" t="s">
        <v>93</v>
      </c>
      <c r="E5278" t="s">
        <v>147</v>
      </c>
      <c r="F5278" t="s">
        <v>14936</v>
      </c>
      <c r="G5278" t="s">
        <v>134</v>
      </c>
      <c r="H5278" t="s">
        <v>135</v>
      </c>
      <c r="I5278" t="s">
        <v>136</v>
      </c>
      <c r="J5278" t="s">
        <v>137</v>
      </c>
      <c r="K5278" t="s">
        <v>138</v>
      </c>
      <c r="L5278" t="s">
        <v>14937</v>
      </c>
      <c r="M5278" t="s">
        <v>14938</v>
      </c>
      <c r="N5278">
        <v>3.8824999999999998</v>
      </c>
      <c r="O5278">
        <v>0</v>
      </c>
      <c r="P5278">
        <v>190</v>
      </c>
      <c r="Q5278">
        <v>2</v>
      </c>
      <c r="R5278">
        <v>21</v>
      </c>
      <c r="S5278">
        <v>0</v>
      </c>
      <c r="T5278">
        <v>18</v>
      </c>
      <c r="U5278">
        <v>0</v>
      </c>
      <c r="V5278">
        <v>0</v>
      </c>
      <c r="W5278">
        <v>0</v>
      </c>
      <c r="X5278">
        <v>64.844311258222561</v>
      </c>
      <c r="Y5278">
        <v>8.1452021690813314</v>
      </c>
      <c r="Z5278">
        <v>41.606911590233977</v>
      </c>
      <c r="AA5278">
        <v>0</v>
      </c>
      <c r="AB5278">
        <v>38.433457552702052</v>
      </c>
      <c r="AC5278">
        <v>0</v>
      </c>
      <c r="AD5278">
        <v>0</v>
      </c>
      <c r="AE5278">
        <v>153.02988257023992</v>
      </c>
    </row>
    <row r="5279" spans="1:31" x14ac:dyDescent="0.3">
      <c r="A5279">
        <v>2585431</v>
      </c>
      <c r="B5279">
        <v>1</v>
      </c>
      <c r="C5279" t="s">
        <v>80</v>
      </c>
      <c r="D5279" t="s">
        <v>93</v>
      </c>
      <c r="E5279" t="s">
        <v>184</v>
      </c>
      <c r="F5279" t="s">
        <v>14939</v>
      </c>
      <c r="G5279" t="s">
        <v>134</v>
      </c>
      <c r="H5279" t="s">
        <v>135</v>
      </c>
      <c r="I5279" t="s">
        <v>136</v>
      </c>
      <c r="J5279" t="s">
        <v>137</v>
      </c>
      <c r="K5279" t="s">
        <v>138</v>
      </c>
      <c r="L5279" t="s">
        <v>14940</v>
      </c>
      <c r="M5279" t="s">
        <v>14941</v>
      </c>
      <c r="N5279">
        <v>5.0886111109999996</v>
      </c>
      <c r="O5279">
        <v>0</v>
      </c>
      <c r="P5279">
        <v>1319</v>
      </c>
      <c r="Q5279">
        <v>0</v>
      </c>
      <c r="R5279">
        <v>0</v>
      </c>
      <c r="S5279">
        <v>4</v>
      </c>
      <c r="T5279">
        <v>184</v>
      </c>
      <c r="U5279">
        <v>0</v>
      </c>
      <c r="V5279">
        <v>0</v>
      </c>
      <c r="W5279">
        <v>0</v>
      </c>
      <c r="X5279">
        <v>1135.4264679782293</v>
      </c>
      <c r="Y5279">
        <v>0</v>
      </c>
      <c r="Z5279">
        <v>0</v>
      </c>
      <c r="AA5279">
        <v>252.77528907341681</v>
      </c>
      <c r="AB5279">
        <v>1068.8305240019008</v>
      </c>
      <c r="AC5279">
        <v>0</v>
      </c>
      <c r="AD5279">
        <v>0</v>
      </c>
      <c r="AE5279">
        <v>2457.0322810535472</v>
      </c>
    </row>
    <row r="5280" spans="1:31" x14ac:dyDescent="0.3">
      <c r="A5280">
        <v>2585944</v>
      </c>
      <c r="B5280">
        <v>1</v>
      </c>
      <c r="C5280" t="s">
        <v>81</v>
      </c>
      <c r="D5280" t="s">
        <v>122</v>
      </c>
      <c r="E5280" t="s">
        <v>147</v>
      </c>
      <c r="F5280" t="s">
        <v>14942</v>
      </c>
      <c r="G5280" t="s">
        <v>134</v>
      </c>
      <c r="H5280" t="s">
        <v>135</v>
      </c>
      <c r="I5280" t="s">
        <v>136</v>
      </c>
      <c r="J5280" t="s">
        <v>137</v>
      </c>
      <c r="K5280" t="s">
        <v>138</v>
      </c>
      <c r="L5280" t="s">
        <v>14943</v>
      </c>
      <c r="M5280" t="s">
        <v>14944</v>
      </c>
      <c r="N5280">
        <v>1.5180555549999999</v>
      </c>
      <c r="O5280">
        <v>0</v>
      </c>
      <c r="P5280">
        <v>931</v>
      </c>
      <c r="Q5280">
        <v>0</v>
      </c>
      <c r="R5280">
        <v>8</v>
      </c>
      <c r="S5280">
        <v>2</v>
      </c>
      <c r="T5280">
        <v>114</v>
      </c>
      <c r="U5280">
        <v>0</v>
      </c>
      <c r="V5280">
        <v>1</v>
      </c>
      <c r="W5280">
        <v>0</v>
      </c>
      <c r="X5280">
        <v>204.03660431171133</v>
      </c>
      <c r="Y5280">
        <v>0</v>
      </c>
      <c r="Z5280">
        <v>3.414298600853138</v>
      </c>
      <c r="AA5280">
        <v>2.7740049619092502</v>
      </c>
      <c r="AB5280">
        <v>90.793487929022064</v>
      </c>
      <c r="AC5280">
        <v>0</v>
      </c>
      <c r="AD5280">
        <v>0.18334183991227498</v>
      </c>
      <c r="AE5280">
        <v>301.20173764340802</v>
      </c>
    </row>
    <row r="5281" spans="1:31" x14ac:dyDescent="0.3">
      <c r="A5281">
        <v>2585065</v>
      </c>
      <c r="B5281">
        <v>1</v>
      </c>
      <c r="C5281" t="s">
        <v>81</v>
      </c>
      <c r="D5281" t="s">
        <v>123</v>
      </c>
      <c r="E5281" t="s">
        <v>141</v>
      </c>
      <c r="F5281" t="s">
        <v>3090</v>
      </c>
      <c r="G5281" t="s">
        <v>134</v>
      </c>
      <c r="H5281" t="s">
        <v>135</v>
      </c>
      <c r="I5281" t="s">
        <v>136</v>
      </c>
      <c r="J5281" t="s">
        <v>137</v>
      </c>
      <c r="K5281" t="s">
        <v>138</v>
      </c>
      <c r="L5281" t="s">
        <v>14945</v>
      </c>
      <c r="M5281" t="s">
        <v>14946</v>
      </c>
      <c r="N5281">
        <v>1.7066666660000001</v>
      </c>
      <c r="O5281">
        <v>1</v>
      </c>
      <c r="P5281">
        <v>951</v>
      </c>
      <c r="Q5281">
        <v>26</v>
      </c>
      <c r="R5281">
        <v>132</v>
      </c>
      <c r="S5281">
        <v>3</v>
      </c>
      <c r="T5281">
        <v>102</v>
      </c>
      <c r="U5281">
        <v>0</v>
      </c>
      <c r="V5281">
        <v>0</v>
      </c>
      <c r="W5281">
        <v>0.29145719904</v>
      </c>
      <c r="X5281">
        <v>164.41895064903866</v>
      </c>
      <c r="Y5281">
        <v>15.20071202748332</v>
      </c>
      <c r="Z5281">
        <v>115.6817349659388</v>
      </c>
      <c r="AA5281">
        <v>5.6173812604234099</v>
      </c>
      <c r="AB5281">
        <v>51.934724792895594</v>
      </c>
      <c r="AC5281">
        <v>0</v>
      </c>
      <c r="AD5281">
        <v>0</v>
      </c>
      <c r="AE5281">
        <v>353.14496089481975</v>
      </c>
    </row>
    <row r="5282" spans="1:31" x14ac:dyDescent="0.3">
      <c r="A5282">
        <v>2585729</v>
      </c>
      <c r="B5282">
        <v>1</v>
      </c>
      <c r="C5282" t="s">
        <v>80</v>
      </c>
      <c r="D5282" t="s">
        <v>92</v>
      </c>
      <c r="E5282" t="s">
        <v>184</v>
      </c>
      <c r="F5282" t="s">
        <v>14947</v>
      </c>
      <c r="G5282" t="s">
        <v>134</v>
      </c>
      <c r="H5282" t="s">
        <v>135</v>
      </c>
      <c r="I5282" t="s">
        <v>136</v>
      </c>
      <c r="J5282" t="s">
        <v>137</v>
      </c>
      <c r="K5282" t="s">
        <v>138</v>
      </c>
      <c r="L5282" t="s">
        <v>14948</v>
      </c>
      <c r="M5282" t="s">
        <v>14949</v>
      </c>
      <c r="N5282">
        <v>0.41333333300000002</v>
      </c>
      <c r="O5282">
        <v>2</v>
      </c>
      <c r="P5282">
        <v>548</v>
      </c>
      <c r="Q5282">
        <v>0</v>
      </c>
      <c r="R5282">
        <v>0</v>
      </c>
      <c r="S5282">
        <v>4</v>
      </c>
      <c r="T5282">
        <v>1</v>
      </c>
      <c r="U5282">
        <v>0</v>
      </c>
      <c r="V5282">
        <v>0</v>
      </c>
      <c r="W5282">
        <v>2.9570771845305597</v>
      </c>
      <c r="X5282">
        <v>54.883509665076986</v>
      </c>
      <c r="Y5282">
        <v>0</v>
      </c>
      <c r="Z5282">
        <v>0</v>
      </c>
      <c r="AA5282">
        <v>8.2617410150006396</v>
      </c>
      <c r="AB5282">
        <v>0.17514192044520002</v>
      </c>
      <c r="AC5282">
        <v>0</v>
      </c>
      <c r="AD5282">
        <v>0</v>
      </c>
      <c r="AE5282">
        <v>66.277469785053384</v>
      </c>
    </row>
    <row r="5283" spans="1:31" x14ac:dyDescent="0.3">
      <c r="A5283">
        <v>2585397</v>
      </c>
      <c r="B5283">
        <v>1</v>
      </c>
      <c r="C5283" t="s">
        <v>80</v>
      </c>
      <c r="D5283" t="s">
        <v>93</v>
      </c>
      <c r="E5283" t="s">
        <v>141</v>
      </c>
      <c r="F5283" t="s">
        <v>14950</v>
      </c>
      <c r="G5283" t="s">
        <v>134</v>
      </c>
      <c r="H5283" t="s">
        <v>135</v>
      </c>
      <c r="I5283" t="s">
        <v>136</v>
      </c>
      <c r="J5283" t="s">
        <v>137</v>
      </c>
      <c r="K5283" t="s">
        <v>138</v>
      </c>
      <c r="L5283" t="s">
        <v>14951</v>
      </c>
      <c r="M5283" t="s">
        <v>14952</v>
      </c>
      <c r="N5283">
        <v>0.328333333</v>
      </c>
      <c r="O5283">
        <v>0</v>
      </c>
      <c r="P5283">
        <v>2401</v>
      </c>
      <c r="Q5283">
        <v>5</v>
      </c>
      <c r="R5283">
        <v>518</v>
      </c>
      <c r="S5283">
        <v>5</v>
      </c>
      <c r="T5283">
        <v>597</v>
      </c>
      <c r="U5283">
        <v>1</v>
      </c>
      <c r="V5283">
        <v>0</v>
      </c>
      <c r="W5283">
        <v>0</v>
      </c>
      <c r="X5283">
        <v>97.705301706695224</v>
      </c>
      <c r="Y5283">
        <v>4.9694167584479274</v>
      </c>
      <c r="Z5283">
        <v>79.404196748712465</v>
      </c>
      <c r="AA5283">
        <v>14.457096458547786</v>
      </c>
      <c r="AB5283">
        <v>106.73004772401097</v>
      </c>
      <c r="AC5283">
        <v>0.75058189026239996</v>
      </c>
      <c r="AD5283">
        <v>0</v>
      </c>
      <c r="AE5283">
        <v>304.01664128667682</v>
      </c>
    </row>
    <row r="5284" spans="1:31" x14ac:dyDescent="0.3">
      <c r="A5284">
        <v>2585543</v>
      </c>
      <c r="B5284">
        <v>1</v>
      </c>
      <c r="C5284" t="s">
        <v>80</v>
      </c>
      <c r="D5284" t="s">
        <v>94</v>
      </c>
      <c r="E5284" t="s">
        <v>141</v>
      </c>
      <c r="F5284" t="s">
        <v>14953</v>
      </c>
      <c r="G5284" t="s">
        <v>134</v>
      </c>
      <c r="H5284" t="s">
        <v>135</v>
      </c>
      <c r="I5284" t="s">
        <v>136</v>
      </c>
      <c r="J5284" t="s">
        <v>137</v>
      </c>
      <c r="K5284" t="s">
        <v>138</v>
      </c>
      <c r="L5284" t="s">
        <v>14954</v>
      </c>
      <c r="M5284" t="s">
        <v>14955</v>
      </c>
      <c r="N5284">
        <v>1.439166666</v>
      </c>
      <c r="O5284">
        <v>0</v>
      </c>
      <c r="P5284">
        <v>403</v>
      </c>
      <c r="Q5284">
        <v>0</v>
      </c>
      <c r="R5284">
        <v>1</v>
      </c>
      <c r="S5284">
        <v>3</v>
      </c>
      <c r="T5284">
        <v>24</v>
      </c>
      <c r="U5284">
        <v>0</v>
      </c>
      <c r="V5284">
        <v>0</v>
      </c>
      <c r="W5284">
        <v>0</v>
      </c>
      <c r="X5284">
        <v>53.561913586976424</v>
      </c>
      <c r="Y5284">
        <v>0</v>
      </c>
      <c r="Z5284">
        <v>9.0567139563145008E-2</v>
      </c>
      <c r="AA5284">
        <v>15.927398768749159</v>
      </c>
      <c r="AB5284">
        <v>19.060204498461953</v>
      </c>
      <c r="AC5284">
        <v>0</v>
      </c>
      <c r="AD5284">
        <v>0</v>
      </c>
      <c r="AE5284">
        <v>88.640083993750679</v>
      </c>
    </row>
    <row r="5285" spans="1:31" x14ac:dyDescent="0.3">
      <c r="A5285">
        <v>2586084</v>
      </c>
      <c r="B5285">
        <v>1</v>
      </c>
      <c r="C5285" t="s">
        <v>80</v>
      </c>
      <c r="D5285" t="s">
        <v>83</v>
      </c>
      <c r="E5285" t="s">
        <v>147</v>
      </c>
      <c r="F5285" t="s">
        <v>1700</v>
      </c>
      <c r="G5285" t="s">
        <v>134</v>
      </c>
      <c r="H5285" t="s">
        <v>135</v>
      </c>
      <c r="I5285" t="s">
        <v>136</v>
      </c>
      <c r="J5285" t="s">
        <v>137</v>
      </c>
      <c r="K5285" t="s">
        <v>138</v>
      </c>
      <c r="L5285" t="s">
        <v>14956</v>
      </c>
      <c r="M5285" t="s">
        <v>14957</v>
      </c>
      <c r="N5285">
        <v>0.20638888799999999</v>
      </c>
      <c r="O5285">
        <v>11</v>
      </c>
      <c r="P5285">
        <v>801</v>
      </c>
      <c r="Q5285">
        <v>13</v>
      </c>
      <c r="R5285">
        <v>52</v>
      </c>
      <c r="S5285">
        <v>33</v>
      </c>
      <c r="T5285">
        <v>70</v>
      </c>
      <c r="U5285">
        <v>1</v>
      </c>
      <c r="V5285">
        <v>0</v>
      </c>
      <c r="W5285">
        <v>2.1507250704291563</v>
      </c>
      <c r="X5285">
        <v>37.375730624666971</v>
      </c>
      <c r="Y5285">
        <v>2.4281971262729933</v>
      </c>
      <c r="Z5285">
        <v>2.6274404911770843</v>
      </c>
      <c r="AA5285">
        <v>23.223294550009413</v>
      </c>
      <c r="AB5285">
        <v>9.6919191847984436</v>
      </c>
      <c r="AC5285">
        <v>3.0041933883822538</v>
      </c>
      <c r="AD5285">
        <v>0</v>
      </c>
      <c r="AE5285">
        <v>80.501500435736318</v>
      </c>
    </row>
    <row r="5286" spans="1:31" x14ac:dyDescent="0.3">
      <c r="A5286">
        <v>2584925</v>
      </c>
      <c r="B5286">
        <v>1</v>
      </c>
      <c r="C5286" t="s">
        <v>80</v>
      </c>
      <c r="D5286" t="s">
        <v>84</v>
      </c>
      <c r="E5286" t="s">
        <v>141</v>
      </c>
      <c r="F5286" t="s">
        <v>14067</v>
      </c>
      <c r="G5286" t="s">
        <v>194</v>
      </c>
      <c r="H5286" t="s">
        <v>135</v>
      </c>
      <c r="I5286" t="s">
        <v>136</v>
      </c>
      <c r="J5286" t="s">
        <v>137</v>
      </c>
      <c r="K5286" t="s">
        <v>144</v>
      </c>
      <c r="L5286" t="s">
        <v>14958</v>
      </c>
      <c r="M5286" t="s">
        <v>14959</v>
      </c>
      <c r="N5286">
        <v>2.0930555549999998</v>
      </c>
      <c r="O5286">
        <v>0</v>
      </c>
      <c r="P5286">
        <v>8013</v>
      </c>
      <c r="Q5286">
        <v>0</v>
      </c>
      <c r="R5286">
        <v>0</v>
      </c>
      <c r="S5286">
        <v>1</v>
      </c>
      <c r="T5286">
        <v>1426</v>
      </c>
      <c r="U5286">
        <v>0</v>
      </c>
      <c r="V5286">
        <v>12</v>
      </c>
      <c r="W5286">
        <v>0</v>
      </c>
      <c r="X5286">
        <v>3191.8467737140959</v>
      </c>
      <c r="Y5286">
        <v>0</v>
      </c>
      <c r="Z5286">
        <v>0</v>
      </c>
      <c r="AA5286">
        <v>2.3998713936916665</v>
      </c>
      <c r="AB5286">
        <v>1408.4499350050567</v>
      </c>
      <c r="AC5286">
        <v>0</v>
      </c>
      <c r="AD5286">
        <v>299.85028267311395</v>
      </c>
      <c r="AE5286">
        <v>4902.5468627859582</v>
      </c>
    </row>
    <row r="5287" spans="1:31" x14ac:dyDescent="0.3">
      <c r="A5287">
        <v>2585589</v>
      </c>
      <c r="B5287">
        <v>1</v>
      </c>
      <c r="C5287" t="s">
        <v>80</v>
      </c>
      <c r="D5287" t="s">
        <v>95</v>
      </c>
      <c r="E5287" t="s">
        <v>132</v>
      </c>
      <c r="F5287" t="s">
        <v>1594</v>
      </c>
      <c r="G5287" t="s">
        <v>134</v>
      </c>
      <c r="H5287" t="s">
        <v>135</v>
      </c>
      <c r="I5287" t="s">
        <v>136</v>
      </c>
      <c r="J5287" t="s">
        <v>137</v>
      </c>
      <c r="K5287" t="s">
        <v>138</v>
      </c>
      <c r="L5287" t="s">
        <v>14960</v>
      </c>
      <c r="M5287" t="s">
        <v>14961</v>
      </c>
      <c r="N5287">
        <v>0.233055555</v>
      </c>
      <c r="O5287">
        <v>0</v>
      </c>
      <c r="P5287">
        <v>739</v>
      </c>
      <c r="Q5287">
        <v>6</v>
      </c>
      <c r="R5287">
        <v>21</v>
      </c>
      <c r="S5287">
        <v>8</v>
      </c>
      <c r="T5287">
        <v>40</v>
      </c>
      <c r="U5287">
        <v>1</v>
      </c>
      <c r="V5287">
        <v>0</v>
      </c>
      <c r="W5287">
        <v>0</v>
      </c>
      <c r="X5287">
        <v>27.574258873206716</v>
      </c>
      <c r="Y5287">
        <v>11.471705917983543</v>
      </c>
      <c r="Z5287">
        <v>3.6395585792492784</v>
      </c>
      <c r="AA5287">
        <v>40.888463581683204</v>
      </c>
      <c r="AB5287">
        <v>6.9701339286657316</v>
      </c>
      <c r="AC5287">
        <v>24.188572819188799</v>
      </c>
      <c r="AD5287">
        <v>0</v>
      </c>
      <c r="AE5287">
        <v>114.73269369997726</v>
      </c>
    </row>
    <row r="5288" spans="1:31" x14ac:dyDescent="0.3">
      <c r="A5288">
        <v>2585443</v>
      </c>
      <c r="B5288">
        <v>1</v>
      </c>
      <c r="C5288" t="s">
        <v>80</v>
      </c>
      <c r="D5288" t="s">
        <v>106</v>
      </c>
      <c r="E5288" t="s">
        <v>141</v>
      </c>
      <c r="F5288" t="s">
        <v>14962</v>
      </c>
      <c r="G5288" t="s">
        <v>134</v>
      </c>
      <c r="H5288" t="s">
        <v>135</v>
      </c>
      <c r="I5288" t="s">
        <v>136</v>
      </c>
      <c r="J5288" t="s">
        <v>137</v>
      </c>
      <c r="K5288" t="s">
        <v>138</v>
      </c>
      <c r="L5288" t="s">
        <v>14963</v>
      </c>
      <c r="M5288" t="s">
        <v>14964</v>
      </c>
      <c r="N5288">
        <v>0.26777777699999999</v>
      </c>
      <c r="O5288">
        <v>0</v>
      </c>
      <c r="P5288">
        <v>31</v>
      </c>
      <c r="Q5288">
        <v>13</v>
      </c>
      <c r="R5288">
        <v>48</v>
      </c>
      <c r="S5288">
        <v>11</v>
      </c>
      <c r="T5288">
        <v>20</v>
      </c>
      <c r="U5288">
        <v>3</v>
      </c>
      <c r="V5288">
        <v>0</v>
      </c>
      <c r="W5288">
        <v>0</v>
      </c>
      <c r="X5288">
        <v>3.2789486638499601</v>
      </c>
      <c r="Y5288">
        <v>23.831130341110672</v>
      </c>
      <c r="Z5288">
        <v>29.775518158663882</v>
      </c>
      <c r="AA5288">
        <v>44.175918447519479</v>
      </c>
      <c r="AB5288">
        <v>13.302070891690482</v>
      </c>
      <c r="AC5288">
        <v>86.70888105665469</v>
      </c>
      <c r="AD5288">
        <v>0</v>
      </c>
      <c r="AE5288">
        <v>201.07246755948916</v>
      </c>
    </row>
    <row r="5289" spans="1:31" x14ac:dyDescent="0.3">
      <c r="A5289">
        <v>2585566</v>
      </c>
      <c r="B5289">
        <v>1</v>
      </c>
      <c r="C5289" t="s">
        <v>80</v>
      </c>
      <c r="D5289" t="s">
        <v>98</v>
      </c>
      <c r="E5289" t="s">
        <v>184</v>
      </c>
      <c r="F5289" t="s">
        <v>14965</v>
      </c>
      <c r="G5289" t="s">
        <v>149</v>
      </c>
      <c r="H5289" t="s">
        <v>135</v>
      </c>
      <c r="I5289" t="s">
        <v>136</v>
      </c>
      <c r="J5289" t="s">
        <v>137</v>
      </c>
      <c r="K5289" t="s">
        <v>138</v>
      </c>
      <c r="L5289" t="s">
        <v>14966</v>
      </c>
      <c r="M5289" t="s">
        <v>14967</v>
      </c>
      <c r="N5289">
        <v>7.5177777770000001</v>
      </c>
      <c r="O5289">
        <v>0</v>
      </c>
      <c r="P5289">
        <v>132</v>
      </c>
      <c r="Q5289">
        <v>0</v>
      </c>
      <c r="R5289">
        <v>5</v>
      </c>
      <c r="S5289">
        <v>0</v>
      </c>
      <c r="T5289">
        <v>34</v>
      </c>
      <c r="U5289">
        <v>0</v>
      </c>
      <c r="V5289">
        <v>0</v>
      </c>
      <c r="W5289">
        <v>0</v>
      </c>
      <c r="X5289">
        <v>206.2187485671042</v>
      </c>
      <c r="Y5289">
        <v>0</v>
      </c>
      <c r="Z5289">
        <v>76.845317916133084</v>
      </c>
      <c r="AA5289">
        <v>0</v>
      </c>
      <c r="AB5289">
        <v>187.77814662868977</v>
      </c>
      <c r="AC5289">
        <v>0</v>
      </c>
      <c r="AD5289">
        <v>0</v>
      </c>
      <c r="AE5289">
        <v>470.84221311192709</v>
      </c>
    </row>
    <row r="5290" spans="1:31" x14ac:dyDescent="0.3">
      <c r="A5290">
        <v>2584965</v>
      </c>
      <c r="B5290">
        <v>1</v>
      </c>
      <c r="C5290" t="s">
        <v>80</v>
      </c>
      <c r="D5290" t="s">
        <v>110</v>
      </c>
      <c r="E5290" t="s">
        <v>132</v>
      </c>
      <c r="F5290" t="s">
        <v>5817</v>
      </c>
      <c r="G5290" t="s">
        <v>318</v>
      </c>
      <c r="H5290" t="s">
        <v>276</v>
      </c>
      <c r="I5290" t="s">
        <v>136</v>
      </c>
      <c r="J5290" t="s">
        <v>137</v>
      </c>
      <c r="K5290" t="s">
        <v>144</v>
      </c>
      <c r="L5290" t="s">
        <v>14968</v>
      </c>
      <c r="M5290" t="s">
        <v>14969</v>
      </c>
      <c r="N5290">
        <v>0.270277777</v>
      </c>
      <c r="O5290">
        <v>0</v>
      </c>
      <c r="P5290">
        <v>3564</v>
      </c>
      <c r="Q5290">
        <v>0</v>
      </c>
      <c r="R5290">
        <v>0</v>
      </c>
      <c r="S5290">
        <v>0</v>
      </c>
      <c r="T5290">
        <v>470</v>
      </c>
      <c r="U5290">
        <v>0</v>
      </c>
      <c r="V5290">
        <v>2</v>
      </c>
      <c r="W5290">
        <v>0</v>
      </c>
      <c r="X5290">
        <v>186.48161517559345</v>
      </c>
      <c r="Y5290">
        <v>0</v>
      </c>
      <c r="Z5290">
        <v>0</v>
      </c>
      <c r="AA5290">
        <v>0</v>
      </c>
      <c r="AB5290">
        <v>114.37553431493974</v>
      </c>
      <c r="AC5290">
        <v>0</v>
      </c>
      <c r="AD5290">
        <v>6.9393802960856856</v>
      </c>
      <c r="AE5290">
        <v>307.79652978661886</v>
      </c>
    </row>
    <row r="5291" spans="1:31" x14ac:dyDescent="0.3">
      <c r="A5291">
        <v>2585712</v>
      </c>
      <c r="B5291">
        <v>1</v>
      </c>
      <c r="C5291" t="s">
        <v>80</v>
      </c>
      <c r="D5291" t="s">
        <v>94</v>
      </c>
      <c r="E5291" t="s">
        <v>132</v>
      </c>
      <c r="F5291" t="s">
        <v>609</v>
      </c>
      <c r="G5291" t="s">
        <v>134</v>
      </c>
      <c r="H5291" t="s">
        <v>135</v>
      </c>
      <c r="I5291" t="s">
        <v>136</v>
      </c>
      <c r="J5291" t="s">
        <v>137</v>
      </c>
      <c r="K5291" t="s">
        <v>138</v>
      </c>
      <c r="L5291" t="s">
        <v>14970</v>
      </c>
      <c r="M5291" t="s">
        <v>14971</v>
      </c>
      <c r="N5291">
        <v>0.394166666</v>
      </c>
      <c r="O5291">
        <v>0</v>
      </c>
      <c r="P5291">
        <v>1209</v>
      </c>
      <c r="Q5291">
        <v>49</v>
      </c>
      <c r="R5291">
        <v>147</v>
      </c>
      <c r="S5291">
        <v>40</v>
      </c>
      <c r="T5291">
        <v>137</v>
      </c>
      <c r="U5291">
        <v>10</v>
      </c>
      <c r="V5291">
        <v>0</v>
      </c>
      <c r="W5291">
        <v>0</v>
      </c>
      <c r="X5291">
        <v>75.557964798171028</v>
      </c>
      <c r="Y5291">
        <v>207.2000029434156</v>
      </c>
      <c r="Z5291">
        <v>90.954797826818108</v>
      </c>
      <c r="AA5291">
        <v>146.78542511168084</v>
      </c>
      <c r="AB5291">
        <v>49.870522317381955</v>
      </c>
      <c r="AC5291">
        <v>474.83511199792258</v>
      </c>
      <c r="AD5291">
        <v>0</v>
      </c>
      <c r="AE5291">
        <v>1045.2038249953903</v>
      </c>
    </row>
    <row r="5292" spans="1:31" x14ac:dyDescent="0.3">
      <c r="A5292">
        <v>2585606</v>
      </c>
      <c r="B5292">
        <v>1</v>
      </c>
      <c r="C5292" t="s">
        <v>81</v>
      </c>
      <c r="D5292" t="s">
        <v>112</v>
      </c>
      <c r="E5292" t="s">
        <v>141</v>
      </c>
      <c r="F5292" t="s">
        <v>14972</v>
      </c>
      <c r="G5292" t="s">
        <v>134</v>
      </c>
      <c r="H5292" t="s">
        <v>135</v>
      </c>
      <c r="I5292" t="s">
        <v>136</v>
      </c>
      <c r="J5292" t="s">
        <v>137</v>
      </c>
      <c r="K5292" t="s">
        <v>138</v>
      </c>
      <c r="L5292" t="s">
        <v>14973</v>
      </c>
      <c r="M5292" t="s">
        <v>14974</v>
      </c>
      <c r="N5292">
        <v>1.0022222220000001</v>
      </c>
      <c r="O5292">
        <v>0</v>
      </c>
      <c r="P5292">
        <v>9519</v>
      </c>
      <c r="Q5292">
        <v>0</v>
      </c>
      <c r="R5292">
        <v>331</v>
      </c>
      <c r="S5292">
        <v>1</v>
      </c>
      <c r="T5292">
        <v>812</v>
      </c>
      <c r="U5292">
        <v>1</v>
      </c>
      <c r="V5292">
        <v>1</v>
      </c>
      <c r="W5292">
        <v>0</v>
      </c>
      <c r="X5292">
        <v>1586.5686542251231</v>
      </c>
      <c r="Y5292">
        <v>0</v>
      </c>
      <c r="Z5292">
        <v>42.827180228869622</v>
      </c>
      <c r="AA5292">
        <v>1.6260724848700001</v>
      </c>
      <c r="AB5292">
        <v>722.91415775623068</v>
      </c>
      <c r="AC5292">
        <v>9.4035557109537287</v>
      </c>
      <c r="AD5292">
        <v>1.5492081249802001</v>
      </c>
      <c r="AE5292">
        <v>2364.8888285310277</v>
      </c>
    </row>
    <row r="5293" spans="1:31" x14ac:dyDescent="0.3">
      <c r="A5293">
        <v>2585938</v>
      </c>
      <c r="B5293">
        <v>1</v>
      </c>
      <c r="C5293" t="s">
        <v>81</v>
      </c>
      <c r="D5293" t="s">
        <v>112</v>
      </c>
      <c r="E5293" t="s">
        <v>147</v>
      </c>
      <c r="F5293" t="s">
        <v>14975</v>
      </c>
      <c r="G5293" t="s">
        <v>134</v>
      </c>
      <c r="H5293" t="s">
        <v>135</v>
      </c>
      <c r="I5293" t="s">
        <v>136</v>
      </c>
      <c r="J5293" t="s">
        <v>137</v>
      </c>
      <c r="K5293" t="s">
        <v>138</v>
      </c>
      <c r="L5293" t="s">
        <v>14976</v>
      </c>
      <c r="M5293" t="s">
        <v>14977</v>
      </c>
      <c r="N5293">
        <v>1.0166666660000001</v>
      </c>
      <c r="O5293">
        <v>2</v>
      </c>
      <c r="P5293">
        <v>153</v>
      </c>
      <c r="Q5293">
        <v>21</v>
      </c>
      <c r="R5293">
        <v>10</v>
      </c>
      <c r="S5293">
        <v>2</v>
      </c>
      <c r="T5293">
        <v>9</v>
      </c>
      <c r="U5293">
        <v>0</v>
      </c>
      <c r="V5293">
        <v>0</v>
      </c>
      <c r="W5293">
        <v>0.50218064352000003</v>
      </c>
      <c r="X5293">
        <v>18.920829071962959</v>
      </c>
      <c r="Y5293">
        <v>44.259045207147416</v>
      </c>
      <c r="Z5293">
        <v>27.947034345518645</v>
      </c>
      <c r="AA5293">
        <v>34.055535464374863</v>
      </c>
      <c r="AB5293">
        <v>1.9829631879079901</v>
      </c>
      <c r="AC5293">
        <v>0</v>
      </c>
      <c r="AD5293">
        <v>0</v>
      </c>
      <c r="AE5293">
        <v>127.66758792043186</v>
      </c>
    </row>
    <row r="5294" spans="1:31" x14ac:dyDescent="0.3">
      <c r="A5294">
        <v>2585403</v>
      </c>
      <c r="B5294">
        <v>1</v>
      </c>
      <c r="C5294" t="s">
        <v>80</v>
      </c>
      <c r="D5294" t="s">
        <v>89</v>
      </c>
      <c r="E5294" t="s">
        <v>175</v>
      </c>
      <c r="F5294" t="s">
        <v>14978</v>
      </c>
      <c r="G5294" t="s">
        <v>213</v>
      </c>
      <c r="H5294" t="s">
        <v>157</v>
      </c>
      <c r="I5294" t="s">
        <v>136</v>
      </c>
      <c r="J5294" t="s">
        <v>137</v>
      </c>
      <c r="K5294" t="s">
        <v>138</v>
      </c>
      <c r="L5294" t="s">
        <v>14979</v>
      </c>
      <c r="M5294" t="s">
        <v>14980</v>
      </c>
      <c r="N5294">
        <v>3.622222222</v>
      </c>
      <c r="O5294">
        <v>0</v>
      </c>
      <c r="P5294">
        <v>21</v>
      </c>
      <c r="Q5294">
        <v>0</v>
      </c>
      <c r="R5294">
        <v>1</v>
      </c>
      <c r="S5294">
        <v>0</v>
      </c>
      <c r="T5294">
        <v>1</v>
      </c>
      <c r="U5294">
        <v>0</v>
      </c>
      <c r="V5294">
        <v>0</v>
      </c>
      <c r="W5294">
        <v>0</v>
      </c>
      <c r="X5294">
        <v>64.604669959284493</v>
      </c>
      <c r="Y5294">
        <v>0</v>
      </c>
      <c r="Z5294">
        <v>0.44951002021979169</v>
      </c>
      <c r="AA5294">
        <v>0</v>
      </c>
      <c r="AB5294">
        <v>0</v>
      </c>
      <c r="AC5294">
        <v>0</v>
      </c>
      <c r="AD5294">
        <v>0</v>
      </c>
      <c r="AE5294">
        <v>65.054179979504283</v>
      </c>
    </row>
    <row r="5295" spans="1:31" x14ac:dyDescent="0.3">
      <c r="A5295">
        <v>2585460</v>
      </c>
      <c r="B5295">
        <v>1</v>
      </c>
      <c r="C5295" t="s">
        <v>80</v>
      </c>
      <c r="D5295" t="s">
        <v>84</v>
      </c>
      <c r="E5295" t="s">
        <v>155</v>
      </c>
      <c r="F5295" t="s">
        <v>14981</v>
      </c>
      <c r="G5295" t="s">
        <v>1541</v>
      </c>
      <c r="H5295" t="s">
        <v>157</v>
      </c>
      <c r="I5295" t="s">
        <v>136</v>
      </c>
      <c r="J5295" t="s">
        <v>137</v>
      </c>
      <c r="K5295" t="s">
        <v>138</v>
      </c>
      <c r="L5295" t="s">
        <v>14982</v>
      </c>
      <c r="M5295" t="s">
        <v>14983</v>
      </c>
      <c r="N5295">
        <v>7.7638888880000003</v>
      </c>
      <c r="O5295">
        <v>0</v>
      </c>
      <c r="P5295">
        <v>603</v>
      </c>
      <c r="Q5295">
        <v>0</v>
      </c>
      <c r="R5295">
        <v>0</v>
      </c>
      <c r="S5295">
        <v>0</v>
      </c>
      <c r="T5295">
        <v>24</v>
      </c>
      <c r="U5295">
        <v>0</v>
      </c>
      <c r="V5295">
        <v>0</v>
      </c>
      <c r="W5295">
        <v>0</v>
      </c>
      <c r="X5295">
        <v>1130.5570813095831</v>
      </c>
      <c r="Y5295">
        <v>0</v>
      </c>
      <c r="Z5295">
        <v>0</v>
      </c>
      <c r="AA5295">
        <v>0</v>
      </c>
      <c r="AB5295">
        <v>710.04548289759748</v>
      </c>
      <c r="AC5295">
        <v>0</v>
      </c>
      <c r="AD5295">
        <v>0</v>
      </c>
      <c r="AE5295">
        <v>1840.6025642071804</v>
      </c>
    </row>
    <row r="5296" spans="1:31" x14ac:dyDescent="0.3">
      <c r="A5296">
        <v>2585549</v>
      </c>
      <c r="B5296">
        <v>1</v>
      </c>
      <c r="C5296" t="s">
        <v>81</v>
      </c>
      <c r="D5296" t="s">
        <v>128</v>
      </c>
      <c r="E5296" t="s">
        <v>155</v>
      </c>
      <c r="F5296" t="s">
        <v>14984</v>
      </c>
      <c r="G5296" t="s">
        <v>206</v>
      </c>
      <c r="H5296" t="s">
        <v>157</v>
      </c>
      <c r="I5296" t="s">
        <v>136</v>
      </c>
      <c r="J5296" t="s">
        <v>137</v>
      </c>
      <c r="K5296" t="s">
        <v>138</v>
      </c>
      <c r="L5296" t="s">
        <v>14985</v>
      </c>
      <c r="M5296" t="s">
        <v>14986</v>
      </c>
      <c r="N5296">
        <v>9.6669444440000003</v>
      </c>
      <c r="O5296">
        <v>0</v>
      </c>
      <c r="P5296">
        <v>149</v>
      </c>
      <c r="Q5296">
        <v>0</v>
      </c>
      <c r="R5296">
        <v>8</v>
      </c>
      <c r="S5296">
        <v>0</v>
      </c>
      <c r="T5296">
        <v>13</v>
      </c>
      <c r="U5296">
        <v>0</v>
      </c>
      <c r="V5296">
        <v>0</v>
      </c>
      <c r="W5296">
        <v>0</v>
      </c>
      <c r="X5296">
        <v>214.7650584436723</v>
      </c>
      <c r="Y5296">
        <v>0</v>
      </c>
      <c r="Z5296">
        <v>100.48596951781518</v>
      </c>
      <c r="AA5296">
        <v>0</v>
      </c>
      <c r="AB5296">
        <v>76.559747690295154</v>
      </c>
      <c r="AC5296">
        <v>0</v>
      </c>
      <c r="AD5296">
        <v>0</v>
      </c>
      <c r="AE5296">
        <v>391.81077565178259</v>
      </c>
    </row>
    <row r="5297" spans="1:31" x14ac:dyDescent="0.3">
      <c r="A5297">
        <v>2585752</v>
      </c>
      <c r="B5297">
        <v>1</v>
      </c>
      <c r="C5297" t="s">
        <v>80</v>
      </c>
      <c r="D5297" t="s">
        <v>91</v>
      </c>
      <c r="E5297" t="s">
        <v>141</v>
      </c>
      <c r="F5297" t="s">
        <v>2069</v>
      </c>
      <c r="G5297" t="s">
        <v>134</v>
      </c>
      <c r="H5297" t="s">
        <v>135</v>
      </c>
      <c r="I5297" t="s">
        <v>136</v>
      </c>
      <c r="J5297" t="s">
        <v>137</v>
      </c>
      <c r="K5297" t="s">
        <v>138</v>
      </c>
      <c r="L5297" t="s">
        <v>14987</v>
      </c>
      <c r="M5297" t="s">
        <v>14988</v>
      </c>
      <c r="N5297">
        <v>1.0227777769999999</v>
      </c>
      <c r="O5297">
        <v>1</v>
      </c>
      <c r="P5297">
        <v>0</v>
      </c>
      <c r="Q5297">
        <v>52</v>
      </c>
      <c r="R5297">
        <v>18</v>
      </c>
      <c r="S5297">
        <v>35</v>
      </c>
      <c r="T5297">
        <v>10</v>
      </c>
      <c r="U5297">
        <v>1</v>
      </c>
      <c r="V5297">
        <v>0</v>
      </c>
      <c r="W5297">
        <v>0.61709635333197499</v>
      </c>
      <c r="X5297">
        <v>0</v>
      </c>
      <c r="Y5297">
        <v>510.05909922787669</v>
      </c>
      <c r="Z5297">
        <v>19.643058745489778</v>
      </c>
      <c r="AA5297">
        <v>311.04834913599603</v>
      </c>
      <c r="AB5297">
        <v>10.846388146824266</v>
      </c>
      <c r="AC5297">
        <v>1.1233349788890952</v>
      </c>
      <c r="AD5297">
        <v>0</v>
      </c>
      <c r="AE5297">
        <v>853.33732658840779</v>
      </c>
    </row>
    <row r="5298" spans="1:31" x14ac:dyDescent="0.3">
      <c r="A5298">
        <v>2585506</v>
      </c>
      <c r="B5298">
        <v>1</v>
      </c>
      <c r="C5298" t="s">
        <v>80</v>
      </c>
      <c r="D5298" t="s">
        <v>93</v>
      </c>
      <c r="E5298" t="s">
        <v>171</v>
      </c>
      <c r="F5298" t="s">
        <v>14989</v>
      </c>
      <c r="G5298" t="s">
        <v>190</v>
      </c>
      <c r="H5298" t="s">
        <v>157</v>
      </c>
      <c r="I5298" t="s">
        <v>136</v>
      </c>
      <c r="J5298" t="s">
        <v>137</v>
      </c>
      <c r="K5298" t="s">
        <v>138</v>
      </c>
      <c r="L5298" t="s">
        <v>14990</v>
      </c>
      <c r="M5298" t="s">
        <v>14991</v>
      </c>
      <c r="N5298">
        <v>1.7738888880000001</v>
      </c>
      <c r="O5298">
        <v>0</v>
      </c>
      <c r="P5298">
        <v>1</v>
      </c>
      <c r="Q5298">
        <v>0</v>
      </c>
      <c r="R5298">
        <v>5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0.36496522336000004</v>
      </c>
      <c r="Y5298">
        <v>0</v>
      </c>
      <c r="Z5298">
        <v>8.0882614373136228</v>
      </c>
      <c r="AA5298">
        <v>0</v>
      </c>
      <c r="AB5298">
        <v>0</v>
      </c>
      <c r="AC5298">
        <v>0</v>
      </c>
      <c r="AD5298">
        <v>0</v>
      </c>
      <c r="AE5298">
        <v>8.4532266606736233</v>
      </c>
    </row>
    <row r="5299" spans="1:31" x14ac:dyDescent="0.3">
      <c r="A5299">
        <v>2585111</v>
      </c>
      <c r="B5299">
        <v>1</v>
      </c>
      <c r="C5299" t="s">
        <v>81</v>
      </c>
      <c r="D5299" t="s">
        <v>118</v>
      </c>
      <c r="E5299" t="s">
        <v>147</v>
      </c>
      <c r="F5299" t="s">
        <v>2842</v>
      </c>
      <c r="G5299" t="s">
        <v>134</v>
      </c>
      <c r="H5299" t="s">
        <v>135</v>
      </c>
      <c r="I5299" t="s">
        <v>136</v>
      </c>
      <c r="J5299" t="s">
        <v>137</v>
      </c>
      <c r="K5299" t="s">
        <v>138</v>
      </c>
      <c r="L5299" t="s">
        <v>14992</v>
      </c>
      <c r="M5299" t="s">
        <v>14993</v>
      </c>
      <c r="N5299">
        <v>0.12472222199999999</v>
      </c>
      <c r="O5299">
        <v>4</v>
      </c>
      <c r="P5299">
        <v>782</v>
      </c>
      <c r="Q5299">
        <v>7</v>
      </c>
      <c r="R5299">
        <v>27</v>
      </c>
      <c r="S5299">
        <v>0</v>
      </c>
      <c r="T5299">
        <v>27</v>
      </c>
      <c r="U5299">
        <v>0</v>
      </c>
      <c r="V5299">
        <v>0</v>
      </c>
      <c r="W5299">
        <v>8.6841485120000006E-2</v>
      </c>
      <c r="X5299">
        <v>10.798209185325337</v>
      </c>
      <c r="Y5299">
        <v>1.2732454142777401</v>
      </c>
      <c r="Z5299">
        <v>3.9141359890528182</v>
      </c>
      <c r="AA5299">
        <v>0</v>
      </c>
      <c r="AB5299">
        <v>1.9349179532291876</v>
      </c>
      <c r="AC5299">
        <v>0</v>
      </c>
      <c r="AD5299">
        <v>0</v>
      </c>
      <c r="AE5299">
        <v>18.007350027005085</v>
      </c>
    </row>
    <row r="5300" spans="1:31" x14ac:dyDescent="0.3">
      <c r="A5300">
        <v>2585652</v>
      </c>
      <c r="B5300">
        <v>1</v>
      </c>
      <c r="C5300" t="s">
        <v>80</v>
      </c>
      <c r="D5300" t="s">
        <v>82</v>
      </c>
      <c r="E5300" t="s">
        <v>166</v>
      </c>
      <c r="F5300" t="s">
        <v>14994</v>
      </c>
      <c r="G5300" t="s">
        <v>168</v>
      </c>
      <c r="H5300" t="s">
        <v>157</v>
      </c>
      <c r="I5300" t="s">
        <v>136</v>
      </c>
      <c r="J5300" t="s">
        <v>137</v>
      </c>
      <c r="K5300" t="s">
        <v>138</v>
      </c>
      <c r="L5300" t="s">
        <v>14995</v>
      </c>
      <c r="M5300" t="s">
        <v>14996</v>
      </c>
      <c r="N5300">
        <v>2.5049999999999999</v>
      </c>
      <c r="O5300">
        <v>0</v>
      </c>
      <c r="P5300">
        <v>1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</row>
    <row r="5301" spans="1:31" x14ac:dyDescent="0.3">
      <c r="A5301">
        <v>2585005</v>
      </c>
      <c r="B5301">
        <v>1</v>
      </c>
      <c r="C5301" t="s">
        <v>80</v>
      </c>
      <c r="D5301" t="s">
        <v>104</v>
      </c>
      <c r="E5301" t="s">
        <v>141</v>
      </c>
      <c r="F5301" t="s">
        <v>12269</v>
      </c>
      <c r="G5301" t="s">
        <v>134</v>
      </c>
      <c r="H5301" t="s">
        <v>135</v>
      </c>
      <c r="I5301" t="s">
        <v>136</v>
      </c>
      <c r="J5301" t="s">
        <v>137</v>
      </c>
      <c r="K5301" t="s">
        <v>138</v>
      </c>
      <c r="L5301" t="s">
        <v>14997</v>
      </c>
      <c r="M5301" t="s">
        <v>14998</v>
      </c>
      <c r="N5301">
        <v>0.78361111100000003</v>
      </c>
      <c r="O5301">
        <v>10</v>
      </c>
      <c r="P5301">
        <v>210</v>
      </c>
      <c r="Q5301">
        <v>9</v>
      </c>
      <c r="R5301">
        <v>33</v>
      </c>
      <c r="S5301">
        <v>17</v>
      </c>
      <c r="T5301">
        <v>66</v>
      </c>
      <c r="U5301">
        <v>1</v>
      </c>
      <c r="V5301">
        <v>0</v>
      </c>
      <c r="W5301">
        <v>11.214278340014687</v>
      </c>
      <c r="X5301">
        <v>41.500726130830046</v>
      </c>
      <c r="Y5301">
        <v>8.4947610787438119</v>
      </c>
      <c r="Z5301">
        <v>21.153501355126608</v>
      </c>
      <c r="AA5301">
        <v>64.962646990498357</v>
      </c>
      <c r="AB5301">
        <v>74.657013307917651</v>
      </c>
      <c r="AC5301">
        <v>5.7951263683156675</v>
      </c>
      <c r="AD5301">
        <v>0</v>
      </c>
      <c r="AE5301">
        <v>227.7780535714468</v>
      </c>
    </row>
    <row r="5302" spans="1:31" x14ac:dyDescent="0.3">
      <c r="A5302">
        <v>2585646</v>
      </c>
      <c r="B5302">
        <v>1</v>
      </c>
      <c r="C5302" t="s">
        <v>81</v>
      </c>
      <c r="D5302" t="s">
        <v>115</v>
      </c>
      <c r="E5302" t="s">
        <v>166</v>
      </c>
      <c r="F5302" t="s">
        <v>14999</v>
      </c>
      <c r="G5302" t="s">
        <v>168</v>
      </c>
      <c r="H5302" t="s">
        <v>157</v>
      </c>
      <c r="I5302" t="s">
        <v>136</v>
      </c>
      <c r="J5302" t="s">
        <v>137</v>
      </c>
      <c r="K5302" t="s">
        <v>138</v>
      </c>
      <c r="L5302" t="s">
        <v>15000</v>
      </c>
      <c r="M5302" t="s">
        <v>15001</v>
      </c>
      <c r="N5302">
        <v>2.313055555</v>
      </c>
      <c r="O5302">
        <v>0</v>
      </c>
      <c r="P5302">
        <v>1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8.4723703880660001E-2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8.4723703880660001E-2</v>
      </c>
    </row>
    <row r="5303" spans="1:31" x14ac:dyDescent="0.3">
      <c r="A5303">
        <v>2585695</v>
      </c>
      <c r="B5303">
        <v>1</v>
      </c>
      <c r="C5303" t="s">
        <v>80</v>
      </c>
      <c r="D5303" t="s">
        <v>96</v>
      </c>
      <c r="E5303" t="s">
        <v>166</v>
      </c>
      <c r="F5303" t="s">
        <v>15002</v>
      </c>
      <c r="G5303" t="s">
        <v>198</v>
      </c>
      <c r="H5303" t="s">
        <v>157</v>
      </c>
      <c r="I5303" t="s">
        <v>136</v>
      </c>
      <c r="J5303" t="s">
        <v>137</v>
      </c>
      <c r="K5303" t="s">
        <v>138</v>
      </c>
      <c r="L5303" t="s">
        <v>15003</v>
      </c>
      <c r="M5303" t="s">
        <v>15004</v>
      </c>
      <c r="N5303">
        <v>5.6186111109999999</v>
      </c>
      <c r="O5303">
        <v>0</v>
      </c>
      <c r="P5303">
        <v>1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</row>
    <row r="5304" spans="1:31" x14ac:dyDescent="0.3">
      <c r="A5304">
        <v>2585838</v>
      </c>
      <c r="B5304">
        <v>1</v>
      </c>
      <c r="C5304" t="s">
        <v>81</v>
      </c>
      <c r="D5304" t="s">
        <v>118</v>
      </c>
      <c r="E5304" t="s">
        <v>184</v>
      </c>
      <c r="F5304" t="s">
        <v>15005</v>
      </c>
      <c r="G5304" t="s">
        <v>149</v>
      </c>
      <c r="H5304" t="s">
        <v>135</v>
      </c>
      <c r="I5304" t="s">
        <v>136</v>
      </c>
      <c r="J5304" t="s">
        <v>137</v>
      </c>
      <c r="K5304" t="s">
        <v>138</v>
      </c>
      <c r="L5304" t="s">
        <v>15006</v>
      </c>
      <c r="M5304" t="s">
        <v>15007</v>
      </c>
      <c r="N5304">
        <v>6.0497222219999998</v>
      </c>
      <c r="O5304">
        <v>0</v>
      </c>
      <c r="P5304">
        <v>165</v>
      </c>
      <c r="Q5304">
        <v>1</v>
      </c>
      <c r="R5304">
        <v>2</v>
      </c>
      <c r="S5304">
        <v>1</v>
      </c>
      <c r="T5304">
        <v>5</v>
      </c>
      <c r="U5304">
        <v>0</v>
      </c>
      <c r="V5304">
        <v>0</v>
      </c>
      <c r="W5304">
        <v>0</v>
      </c>
      <c r="X5304">
        <v>55.179655195306658</v>
      </c>
      <c r="Y5304">
        <v>1.4177286473666566</v>
      </c>
      <c r="Z5304">
        <v>0.38664386127572498</v>
      </c>
      <c r="AA5304">
        <v>6.8616684164307902</v>
      </c>
      <c r="AB5304">
        <v>23.974502057210081</v>
      </c>
      <c r="AC5304">
        <v>0</v>
      </c>
      <c r="AD5304">
        <v>0</v>
      </c>
      <c r="AE5304">
        <v>87.820198177589901</v>
      </c>
    </row>
    <row r="5305" spans="1:31" x14ac:dyDescent="0.3">
      <c r="A5305">
        <v>2585171</v>
      </c>
      <c r="B5305">
        <v>1</v>
      </c>
      <c r="C5305" t="s">
        <v>80</v>
      </c>
      <c r="D5305" t="s">
        <v>89</v>
      </c>
      <c r="E5305" t="s">
        <v>175</v>
      </c>
      <c r="F5305" t="s">
        <v>15008</v>
      </c>
      <c r="G5305" t="s">
        <v>177</v>
      </c>
      <c r="H5305" t="s">
        <v>157</v>
      </c>
      <c r="I5305" t="s">
        <v>136</v>
      </c>
      <c r="J5305" t="s">
        <v>137</v>
      </c>
      <c r="K5305" t="s">
        <v>138</v>
      </c>
      <c r="L5305" t="s">
        <v>15009</v>
      </c>
      <c r="M5305" t="s">
        <v>15010</v>
      </c>
      <c r="N5305">
        <v>2.0669444440000002</v>
      </c>
      <c r="O5305">
        <v>0</v>
      </c>
      <c r="P5305">
        <v>13</v>
      </c>
      <c r="Q5305">
        <v>0</v>
      </c>
      <c r="R5305">
        <v>0</v>
      </c>
      <c r="S5305">
        <v>0</v>
      </c>
      <c r="T5305">
        <v>2</v>
      </c>
      <c r="U5305">
        <v>0</v>
      </c>
      <c r="V5305">
        <v>0</v>
      </c>
      <c r="W5305">
        <v>0</v>
      </c>
      <c r="X5305">
        <v>5.4988220521009037</v>
      </c>
      <c r="Y5305">
        <v>0</v>
      </c>
      <c r="Z5305">
        <v>0</v>
      </c>
      <c r="AA5305">
        <v>0</v>
      </c>
      <c r="AB5305">
        <v>0.48711803506432</v>
      </c>
      <c r="AC5305">
        <v>0</v>
      </c>
      <c r="AD5305">
        <v>0</v>
      </c>
      <c r="AE5305">
        <v>5.9859400871652237</v>
      </c>
    </row>
    <row r="5306" spans="1:31" x14ac:dyDescent="0.3">
      <c r="A5306">
        <v>2585689</v>
      </c>
      <c r="B5306">
        <v>1</v>
      </c>
      <c r="C5306" t="s">
        <v>81</v>
      </c>
      <c r="D5306" t="s">
        <v>120</v>
      </c>
      <c r="E5306" t="s">
        <v>147</v>
      </c>
      <c r="F5306" t="s">
        <v>15011</v>
      </c>
      <c r="G5306" t="s">
        <v>134</v>
      </c>
      <c r="H5306" t="s">
        <v>135</v>
      </c>
      <c r="I5306" t="s">
        <v>136</v>
      </c>
      <c r="J5306" t="s">
        <v>137</v>
      </c>
      <c r="K5306" t="s">
        <v>138</v>
      </c>
      <c r="L5306" t="s">
        <v>15012</v>
      </c>
      <c r="M5306" t="s">
        <v>15013</v>
      </c>
      <c r="N5306">
        <v>2.2430555550000002</v>
      </c>
      <c r="O5306">
        <v>0</v>
      </c>
      <c r="P5306">
        <v>349</v>
      </c>
      <c r="Q5306">
        <v>86</v>
      </c>
      <c r="R5306">
        <v>44</v>
      </c>
      <c r="S5306">
        <v>3</v>
      </c>
      <c r="T5306">
        <v>49</v>
      </c>
      <c r="U5306">
        <v>1</v>
      </c>
      <c r="V5306">
        <v>0</v>
      </c>
      <c r="W5306">
        <v>0</v>
      </c>
      <c r="X5306">
        <v>127.48778147096994</v>
      </c>
      <c r="Y5306">
        <v>809.08627666037512</v>
      </c>
      <c r="Z5306">
        <v>282.63405820452607</v>
      </c>
      <c r="AA5306">
        <v>29.575885034784783</v>
      </c>
      <c r="AB5306">
        <v>56.816329560231665</v>
      </c>
      <c r="AC5306">
        <v>18.942507297078002</v>
      </c>
      <c r="AD5306">
        <v>0</v>
      </c>
      <c r="AE5306">
        <v>1324.5428382279656</v>
      </c>
    </row>
    <row r="5307" spans="1:31" x14ac:dyDescent="0.3">
      <c r="A5307">
        <v>2585048</v>
      </c>
      <c r="B5307">
        <v>1</v>
      </c>
      <c r="C5307" t="s">
        <v>80</v>
      </c>
      <c r="D5307" t="s">
        <v>88</v>
      </c>
      <c r="E5307" t="s">
        <v>184</v>
      </c>
      <c r="F5307" t="s">
        <v>15014</v>
      </c>
      <c r="G5307" t="s">
        <v>134</v>
      </c>
      <c r="H5307" t="s">
        <v>135</v>
      </c>
      <c r="I5307" t="s">
        <v>136</v>
      </c>
      <c r="J5307" t="s">
        <v>137</v>
      </c>
      <c r="K5307" t="s">
        <v>138</v>
      </c>
      <c r="L5307" t="s">
        <v>15015</v>
      </c>
      <c r="M5307" t="s">
        <v>15016</v>
      </c>
      <c r="N5307">
        <v>1.093611111</v>
      </c>
      <c r="O5307">
        <v>0</v>
      </c>
      <c r="P5307">
        <v>623</v>
      </c>
      <c r="Q5307">
        <v>0</v>
      </c>
      <c r="R5307">
        <v>0</v>
      </c>
      <c r="S5307">
        <v>0</v>
      </c>
      <c r="T5307">
        <v>66</v>
      </c>
      <c r="U5307">
        <v>0</v>
      </c>
      <c r="V5307">
        <v>0</v>
      </c>
      <c r="W5307">
        <v>0</v>
      </c>
      <c r="X5307">
        <v>116.09860817587338</v>
      </c>
      <c r="Y5307">
        <v>0</v>
      </c>
      <c r="Z5307">
        <v>0</v>
      </c>
      <c r="AA5307">
        <v>0</v>
      </c>
      <c r="AB5307">
        <v>52.184597986183803</v>
      </c>
      <c r="AC5307">
        <v>0</v>
      </c>
      <c r="AD5307">
        <v>0</v>
      </c>
      <c r="AE5307">
        <v>168.28320616205718</v>
      </c>
    </row>
    <row r="5308" spans="1:31" x14ac:dyDescent="0.3">
      <c r="A5308">
        <v>2585440</v>
      </c>
      <c r="B5308">
        <v>1</v>
      </c>
      <c r="C5308" t="s">
        <v>81</v>
      </c>
      <c r="D5308" t="s">
        <v>123</v>
      </c>
      <c r="E5308" t="s">
        <v>147</v>
      </c>
      <c r="F5308" t="s">
        <v>5564</v>
      </c>
      <c r="G5308" t="s">
        <v>134</v>
      </c>
      <c r="H5308" t="s">
        <v>135</v>
      </c>
      <c r="I5308" t="s">
        <v>136</v>
      </c>
      <c r="J5308" t="s">
        <v>137</v>
      </c>
      <c r="K5308" t="s">
        <v>138</v>
      </c>
      <c r="L5308" t="s">
        <v>15017</v>
      </c>
      <c r="M5308" t="s">
        <v>15018</v>
      </c>
      <c r="N5308">
        <v>0.21833333299999999</v>
      </c>
      <c r="O5308">
        <v>4</v>
      </c>
      <c r="P5308">
        <v>60</v>
      </c>
      <c r="Q5308">
        <v>129</v>
      </c>
      <c r="R5308">
        <v>324</v>
      </c>
      <c r="S5308">
        <v>17</v>
      </c>
      <c r="T5308">
        <v>80</v>
      </c>
      <c r="U5308">
        <v>0</v>
      </c>
      <c r="V5308">
        <v>0</v>
      </c>
      <c r="W5308">
        <v>1.14280095880375</v>
      </c>
      <c r="X5308">
        <v>2.5565666298360252</v>
      </c>
      <c r="Y5308">
        <v>42.280135762263519</v>
      </c>
      <c r="Z5308">
        <v>45.164373398914599</v>
      </c>
      <c r="AA5308">
        <v>5.1519793712218211</v>
      </c>
      <c r="AB5308">
        <v>12.092833595459672</v>
      </c>
      <c r="AC5308">
        <v>0</v>
      </c>
      <c r="AD5308">
        <v>0</v>
      </c>
      <c r="AE5308">
        <v>108.38868971649939</v>
      </c>
    </row>
    <row r="5309" spans="1:31" x14ac:dyDescent="0.3">
      <c r="A5309">
        <v>2584942</v>
      </c>
      <c r="B5309">
        <v>1</v>
      </c>
      <c r="C5309" t="s">
        <v>80</v>
      </c>
      <c r="D5309" t="s">
        <v>110</v>
      </c>
      <c r="E5309" t="s">
        <v>132</v>
      </c>
      <c r="F5309" t="s">
        <v>5731</v>
      </c>
      <c r="G5309" t="s">
        <v>318</v>
      </c>
      <c r="H5309" t="s">
        <v>276</v>
      </c>
      <c r="I5309" t="s">
        <v>136</v>
      </c>
      <c r="J5309" t="s">
        <v>137</v>
      </c>
      <c r="K5309" t="s">
        <v>144</v>
      </c>
      <c r="L5309" t="s">
        <v>15019</v>
      </c>
      <c r="M5309" t="s">
        <v>15020</v>
      </c>
      <c r="N5309">
        <v>0.30055555499999997</v>
      </c>
      <c r="O5309">
        <v>0</v>
      </c>
      <c r="P5309">
        <v>30670</v>
      </c>
      <c r="Q5309">
        <v>0</v>
      </c>
      <c r="R5309">
        <v>0</v>
      </c>
      <c r="S5309">
        <v>26</v>
      </c>
      <c r="T5309">
        <v>3238</v>
      </c>
      <c r="U5309">
        <v>3</v>
      </c>
      <c r="V5309">
        <v>3</v>
      </c>
      <c r="W5309">
        <v>0</v>
      </c>
      <c r="X5309">
        <v>1836.9006591668037</v>
      </c>
      <c r="Y5309">
        <v>0</v>
      </c>
      <c r="Z5309">
        <v>0</v>
      </c>
      <c r="AA5309">
        <v>171.12389711680245</v>
      </c>
      <c r="AB5309">
        <v>700.94046483624265</v>
      </c>
      <c r="AC5309">
        <v>86.152541065828814</v>
      </c>
      <c r="AD5309">
        <v>8.3744280487909197</v>
      </c>
      <c r="AE5309">
        <v>2803.4919902344682</v>
      </c>
    </row>
    <row r="5310" spans="1:31" x14ac:dyDescent="0.3">
      <c r="A5310">
        <v>2585569</v>
      </c>
      <c r="B5310">
        <v>1</v>
      </c>
      <c r="C5310" t="s">
        <v>80</v>
      </c>
      <c r="D5310" t="s">
        <v>106</v>
      </c>
      <c r="E5310" t="s">
        <v>184</v>
      </c>
      <c r="F5310" t="s">
        <v>15021</v>
      </c>
      <c r="G5310" t="s">
        <v>149</v>
      </c>
      <c r="H5310" t="s">
        <v>135</v>
      </c>
      <c r="I5310" t="s">
        <v>136</v>
      </c>
      <c r="J5310" t="s">
        <v>137</v>
      </c>
      <c r="K5310" t="s">
        <v>138</v>
      </c>
      <c r="L5310" t="s">
        <v>15022</v>
      </c>
      <c r="M5310" t="s">
        <v>15023</v>
      </c>
      <c r="N5310">
        <v>4.8827777770000003</v>
      </c>
      <c r="O5310">
        <v>0</v>
      </c>
      <c r="P5310">
        <v>91</v>
      </c>
      <c r="Q5310">
        <v>0</v>
      </c>
      <c r="R5310">
        <v>0</v>
      </c>
      <c r="S5310">
        <v>0</v>
      </c>
      <c r="T5310">
        <v>16</v>
      </c>
      <c r="U5310">
        <v>0</v>
      </c>
      <c r="V5310">
        <v>0</v>
      </c>
      <c r="W5310">
        <v>0</v>
      </c>
      <c r="X5310">
        <v>68.396279103097456</v>
      </c>
      <c r="Y5310">
        <v>0</v>
      </c>
      <c r="Z5310">
        <v>0</v>
      </c>
      <c r="AA5310">
        <v>0</v>
      </c>
      <c r="AB5310">
        <v>99.398239889117036</v>
      </c>
      <c r="AC5310">
        <v>0</v>
      </c>
      <c r="AD5310">
        <v>0</v>
      </c>
      <c r="AE5310">
        <v>167.79451899221448</v>
      </c>
    </row>
    <row r="5311" spans="1:31" x14ac:dyDescent="0.3">
      <c r="A5311">
        <v>2585818</v>
      </c>
      <c r="B5311">
        <v>1</v>
      </c>
      <c r="C5311" t="s">
        <v>81</v>
      </c>
      <c r="D5311" t="s">
        <v>113</v>
      </c>
      <c r="E5311" t="s">
        <v>155</v>
      </c>
      <c r="F5311" t="s">
        <v>15024</v>
      </c>
      <c r="G5311" t="s">
        <v>229</v>
      </c>
      <c r="H5311" t="s">
        <v>157</v>
      </c>
      <c r="I5311" t="s">
        <v>136</v>
      </c>
      <c r="J5311" t="s">
        <v>137</v>
      </c>
      <c r="K5311" t="s">
        <v>138</v>
      </c>
      <c r="L5311" t="s">
        <v>15025</v>
      </c>
      <c r="M5311" t="s">
        <v>15026</v>
      </c>
      <c r="N5311">
        <v>2.6036111110000002</v>
      </c>
      <c r="O5311">
        <v>0</v>
      </c>
      <c r="P5311">
        <v>141</v>
      </c>
      <c r="Q5311">
        <v>0</v>
      </c>
      <c r="R5311">
        <v>18</v>
      </c>
      <c r="S5311">
        <v>0</v>
      </c>
      <c r="T5311">
        <v>3</v>
      </c>
      <c r="U5311">
        <v>0</v>
      </c>
      <c r="V5311">
        <v>0</v>
      </c>
      <c r="W5311">
        <v>0</v>
      </c>
      <c r="X5311">
        <v>105.83217339728887</v>
      </c>
      <c r="Y5311">
        <v>0</v>
      </c>
      <c r="Z5311">
        <v>36.469851250195589</v>
      </c>
      <c r="AA5311">
        <v>0</v>
      </c>
      <c r="AB5311">
        <v>0.34574788134388329</v>
      </c>
      <c r="AC5311">
        <v>0</v>
      </c>
      <c r="AD5311">
        <v>0</v>
      </c>
      <c r="AE5311">
        <v>142.64777252882837</v>
      </c>
    </row>
    <row r="5312" spans="1:31" x14ac:dyDescent="0.3">
      <c r="A5312">
        <v>2585626</v>
      </c>
      <c r="B5312">
        <v>1</v>
      </c>
      <c r="C5312" t="s">
        <v>81</v>
      </c>
      <c r="D5312" t="s">
        <v>128</v>
      </c>
      <c r="E5312" t="s">
        <v>141</v>
      </c>
      <c r="F5312" t="s">
        <v>15027</v>
      </c>
      <c r="G5312" t="s">
        <v>134</v>
      </c>
      <c r="H5312" t="s">
        <v>135</v>
      </c>
      <c r="I5312" t="s">
        <v>136</v>
      </c>
      <c r="J5312" t="s">
        <v>137</v>
      </c>
      <c r="K5312" t="s">
        <v>138</v>
      </c>
      <c r="L5312" t="s">
        <v>15028</v>
      </c>
      <c r="M5312" t="s">
        <v>15029</v>
      </c>
      <c r="N5312">
        <v>2.6147222220000002</v>
      </c>
      <c r="O5312">
        <v>0</v>
      </c>
      <c r="P5312">
        <v>1073</v>
      </c>
      <c r="Q5312">
        <v>0</v>
      </c>
      <c r="R5312">
        <v>0</v>
      </c>
      <c r="S5312">
        <v>1</v>
      </c>
      <c r="T5312">
        <v>40</v>
      </c>
      <c r="U5312">
        <v>1</v>
      </c>
      <c r="V5312">
        <v>0</v>
      </c>
      <c r="W5312">
        <v>0</v>
      </c>
      <c r="X5312">
        <v>581.00691000929419</v>
      </c>
      <c r="Y5312">
        <v>0</v>
      </c>
      <c r="Z5312">
        <v>0</v>
      </c>
      <c r="AA5312">
        <v>4.0820290630911114</v>
      </c>
      <c r="AB5312">
        <v>141.09048950935124</v>
      </c>
      <c r="AC5312">
        <v>288.89735379238999</v>
      </c>
      <c r="AD5312">
        <v>0</v>
      </c>
      <c r="AE5312">
        <v>1015.0767823741267</v>
      </c>
    </row>
    <row r="5313" spans="1:31" x14ac:dyDescent="0.3">
      <c r="A5313">
        <v>2584985</v>
      </c>
      <c r="B5313">
        <v>1</v>
      </c>
      <c r="C5313" t="s">
        <v>80</v>
      </c>
      <c r="D5313" t="s">
        <v>86</v>
      </c>
      <c r="E5313" t="s">
        <v>132</v>
      </c>
      <c r="F5313" t="s">
        <v>15030</v>
      </c>
      <c r="G5313" t="s">
        <v>134</v>
      </c>
      <c r="H5313" t="s">
        <v>135</v>
      </c>
      <c r="I5313" t="s">
        <v>136</v>
      </c>
      <c r="J5313" t="s">
        <v>137</v>
      </c>
      <c r="K5313" t="s">
        <v>138</v>
      </c>
      <c r="L5313" t="s">
        <v>15031</v>
      </c>
      <c r="M5313" t="s">
        <v>15032</v>
      </c>
      <c r="N5313">
        <v>8.4722222E-2</v>
      </c>
      <c r="O5313">
        <v>1</v>
      </c>
      <c r="P5313">
        <v>1421</v>
      </c>
      <c r="Q5313">
        <v>0</v>
      </c>
      <c r="R5313">
        <v>138</v>
      </c>
      <c r="S5313">
        <v>1</v>
      </c>
      <c r="T5313">
        <v>216</v>
      </c>
      <c r="U5313">
        <v>0</v>
      </c>
      <c r="V5313">
        <v>1</v>
      </c>
      <c r="W5313">
        <v>0.53417226870427503</v>
      </c>
      <c r="X5313">
        <v>50.843205593791254</v>
      </c>
      <c r="Y5313">
        <v>0</v>
      </c>
      <c r="Z5313">
        <v>5.6763370509838289</v>
      </c>
      <c r="AA5313">
        <v>10.467960542167335</v>
      </c>
      <c r="AB5313">
        <v>19.21593344291858</v>
      </c>
      <c r="AC5313">
        <v>0</v>
      </c>
      <c r="AD5313">
        <v>0.63635824539604169</v>
      </c>
      <c r="AE5313">
        <v>87.373967143961309</v>
      </c>
    </row>
    <row r="5314" spans="1:31" x14ac:dyDescent="0.3">
      <c r="A5314">
        <v>2585085</v>
      </c>
      <c r="B5314">
        <v>1</v>
      </c>
      <c r="C5314" t="s">
        <v>80</v>
      </c>
      <c r="D5314" t="s">
        <v>101</v>
      </c>
      <c r="E5314" t="s">
        <v>184</v>
      </c>
      <c r="F5314" t="s">
        <v>15033</v>
      </c>
      <c r="G5314" t="s">
        <v>149</v>
      </c>
      <c r="H5314" t="s">
        <v>135</v>
      </c>
      <c r="I5314" t="s">
        <v>136</v>
      </c>
      <c r="J5314" t="s">
        <v>137</v>
      </c>
      <c r="K5314" t="s">
        <v>138</v>
      </c>
      <c r="L5314" t="s">
        <v>15034</v>
      </c>
      <c r="M5314" t="s">
        <v>15035</v>
      </c>
      <c r="N5314">
        <v>5.8594444440000002</v>
      </c>
      <c r="O5314">
        <v>7</v>
      </c>
      <c r="P5314">
        <v>0</v>
      </c>
      <c r="Q5314">
        <v>3</v>
      </c>
      <c r="R5314">
        <v>0</v>
      </c>
      <c r="S5314">
        <v>1</v>
      </c>
      <c r="T5314">
        <v>0</v>
      </c>
      <c r="U5314">
        <v>0</v>
      </c>
      <c r="V5314">
        <v>0</v>
      </c>
      <c r="W5314">
        <v>32.803635977874755</v>
      </c>
      <c r="X5314">
        <v>0</v>
      </c>
      <c r="Y5314">
        <v>5.8748813311970842</v>
      </c>
      <c r="Z5314">
        <v>0</v>
      </c>
      <c r="AA5314">
        <v>9.1595809979166667</v>
      </c>
      <c r="AB5314">
        <v>0</v>
      </c>
      <c r="AC5314">
        <v>0</v>
      </c>
      <c r="AD5314">
        <v>0</v>
      </c>
      <c r="AE5314">
        <v>47.838098306988499</v>
      </c>
    </row>
    <row r="5315" spans="1:31" x14ac:dyDescent="0.3">
      <c r="A5315">
        <v>2586167</v>
      </c>
      <c r="B5315">
        <v>1</v>
      </c>
      <c r="C5315" t="s">
        <v>80</v>
      </c>
      <c r="D5315" t="s">
        <v>97</v>
      </c>
      <c r="E5315" t="s">
        <v>175</v>
      </c>
      <c r="F5315" t="s">
        <v>15036</v>
      </c>
      <c r="G5315" t="s">
        <v>177</v>
      </c>
      <c r="H5315" t="s">
        <v>157</v>
      </c>
      <c r="I5315" t="s">
        <v>136</v>
      </c>
      <c r="J5315" t="s">
        <v>137</v>
      </c>
      <c r="K5315" t="s">
        <v>138</v>
      </c>
      <c r="L5315" t="s">
        <v>15037</v>
      </c>
      <c r="M5315" t="s">
        <v>15038</v>
      </c>
      <c r="N5315">
        <v>0.35944444399999997</v>
      </c>
      <c r="O5315">
        <v>0</v>
      </c>
      <c r="P5315">
        <v>43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3.8201784941490406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3.8201784941490406</v>
      </c>
    </row>
    <row r="5316" spans="1:31" x14ac:dyDescent="0.3">
      <c r="A5316">
        <v>2585563</v>
      </c>
      <c r="B5316">
        <v>1</v>
      </c>
      <c r="C5316" t="s">
        <v>80</v>
      </c>
      <c r="D5316" t="s">
        <v>105</v>
      </c>
      <c r="E5316" t="s">
        <v>184</v>
      </c>
      <c r="F5316" t="s">
        <v>15039</v>
      </c>
      <c r="G5316" t="s">
        <v>149</v>
      </c>
      <c r="H5316" t="s">
        <v>135</v>
      </c>
      <c r="I5316" t="s">
        <v>136</v>
      </c>
      <c r="J5316" t="s">
        <v>137</v>
      </c>
      <c r="K5316" t="s">
        <v>138</v>
      </c>
      <c r="L5316" t="s">
        <v>15040</v>
      </c>
      <c r="M5316" t="s">
        <v>15041</v>
      </c>
      <c r="N5316">
        <v>2.068333333</v>
      </c>
      <c r="O5316">
        <v>0</v>
      </c>
      <c r="P5316">
        <v>112</v>
      </c>
      <c r="Q5316">
        <v>0</v>
      </c>
      <c r="R5316">
        <v>25</v>
      </c>
      <c r="S5316">
        <v>0</v>
      </c>
      <c r="T5316">
        <v>13</v>
      </c>
      <c r="U5316">
        <v>0</v>
      </c>
      <c r="V5316">
        <v>0</v>
      </c>
      <c r="W5316">
        <v>0</v>
      </c>
      <c r="X5316">
        <v>41.115494888740635</v>
      </c>
      <c r="Y5316">
        <v>0</v>
      </c>
      <c r="Z5316">
        <v>8.9401015872930465</v>
      </c>
      <c r="AA5316">
        <v>0</v>
      </c>
      <c r="AB5316">
        <v>34.234761088530952</v>
      </c>
      <c r="AC5316">
        <v>0</v>
      </c>
      <c r="AD5316">
        <v>0</v>
      </c>
      <c r="AE5316">
        <v>84.29035756456463</v>
      </c>
    </row>
    <row r="5317" spans="1:31" x14ac:dyDescent="0.3">
      <c r="A5317">
        <v>2585423</v>
      </c>
      <c r="B5317">
        <v>1</v>
      </c>
      <c r="C5317" t="s">
        <v>80</v>
      </c>
      <c r="D5317" t="s">
        <v>96</v>
      </c>
      <c r="E5317" t="s">
        <v>132</v>
      </c>
      <c r="F5317" t="s">
        <v>11154</v>
      </c>
      <c r="G5317" t="s">
        <v>1572</v>
      </c>
      <c r="H5317" t="s">
        <v>135</v>
      </c>
      <c r="I5317" t="s">
        <v>136</v>
      </c>
      <c r="J5317" t="s">
        <v>137</v>
      </c>
      <c r="K5317" t="s">
        <v>138</v>
      </c>
      <c r="L5317" t="s">
        <v>15042</v>
      </c>
      <c r="M5317" t="s">
        <v>15043</v>
      </c>
      <c r="N5317">
        <v>4.789722222</v>
      </c>
      <c r="O5317">
        <v>0</v>
      </c>
      <c r="P5317">
        <v>290</v>
      </c>
      <c r="Q5317">
        <v>15</v>
      </c>
      <c r="R5317">
        <v>31</v>
      </c>
      <c r="S5317">
        <v>24</v>
      </c>
      <c r="T5317">
        <v>59</v>
      </c>
      <c r="U5317">
        <v>5</v>
      </c>
      <c r="V5317">
        <v>0</v>
      </c>
      <c r="W5317">
        <v>0</v>
      </c>
      <c r="X5317">
        <v>389.46306197133026</v>
      </c>
      <c r="Y5317">
        <v>224.08936233851264</v>
      </c>
      <c r="Z5317">
        <v>87.906746829101365</v>
      </c>
      <c r="AA5317">
        <v>774.55861582346643</v>
      </c>
      <c r="AB5317">
        <v>211.21191867376064</v>
      </c>
      <c r="AC5317">
        <v>5133.1745575136138</v>
      </c>
      <c r="AD5317">
        <v>0</v>
      </c>
      <c r="AE5317">
        <v>6820.404263149785</v>
      </c>
    </row>
    <row r="5318" spans="1:31" x14ac:dyDescent="0.3">
      <c r="A5318">
        <v>2585254</v>
      </c>
      <c r="B5318">
        <v>1</v>
      </c>
      <c r="C5318" t="s">
        <v>81</v>
      </c>
      <c r="D5318" t="s">
        <v>122</v>
      </c>
      <c r="E5318" t="s">
        <v>132</v>
      </c>
      <c r="F5318" t="s">
        <v>15044</v>
      </c>
      <c r="G5318" t="s">
        <v>134</v>
      </c>
      <c r="H5318" t="s">
        <v>135</v>
      </c>
      <c r="I5318" t="s">
        <v>136</v>
      </c>
      <c r="J5318" t="s">
        <v>137</v>
      </c>
      <c r="K5318" t="s">
        <v>138</v>
      </c>
      <c r="L5318" t="s">
        <v>15045</v>
      </c>
      <c r="M5318" t="s">
        <v>15046</v>
      </c>
      <c r="N5318">
        <v>0.38138888799999998</v>
      </c>
      <c r="O5318">
        <v>0</v>
      </c>
      <c r="P5318">
        <v>6342</v>
      </c>
      <c r="Q5318">
        <v>0</v>
      </c>
      <c r="R5318">
        <v>0</v>
      </c>
      <c r="S5318">
        <v>3</v>
      </c>
      <c r="T5318">
        <v>1655</v>
      </c>
      <c r="U5318">
        <v>0</v>
      </c>
      <c r="V5318">
        <v>0</v>
      </c>
      <c r="W5318">
        <v>0</v>
      </c>
      <c r="X5318">
        <v>442.98849103104084</v>
      </c>
      <c r="Y5318">
        <v>0</v>
      </c>
      <c r="Z5318">
        <v>0</v>
      </c>
      <c r="AA5318">
        <v>16.25403888871951</v>
      </c>
      <c r="AB5318">
        <v>545.69837354280207</v>
      </c>
      <c r="AC5318">
        <v>0</v>
      </c>
      <c r="AD5318">
        <v>0</v>
      </c>
      <c r="AE5318">
        <v>1004.9409034625623</v>
      </c>
    </row>
    <row r="5319" spans="1:31" x14ac:dyDescent="0.3">
      <c r="A5319">
        <v>2585755</v>
      </c>
      <c r="B5319">
        <v>1</v>
      </c>
      <c r="C5319" t="s">
        <v>80</v>
      </c>
      <c r="D5319" t="s">
        <v>82</v>
      </c>
      <c r="E5319" t="s">
        <v>175</v>
      </c>
      <c r="F5319" t="s">
        <v>15047</v>
      </c>
      <c r="G5319" t="s">
        <v>213</v>
      </c>
      <c r="H5319" t="s">
        <v>157</v>
      </c>
      <c r="I5319" t="s">
        <v>136</v>
      </c>
      <c r="J5319" t="s">
        <v>137</v>
      </c>
      <c r="K5319" t="s">
        <v>138</v>
      </c>
      <c r="L5319" t="s">
        <v>15048</v>
      </c>
      <c r="M5319" t="s">
        <v>15049</v>
      </c>
      <c r="N5319">
        <v>4.1227777769999996</v>
      </c>
      <c r="O5319">
        <v>0</v>
      </c>
      <c r="P5319">
        <v>132</v>
      </c>
      <c r="Q5319">
        <v>0</v>
      </c>
      <c r="R5319">
        <v>0</v>
      </c>
      <c r="S5319">
        <v>0</v>
      </c>
      <c r="T5319">
        <v>34</v>
      </c>
      <c r="U5319">
        <v>0</v>
      </c>
      <c r="V5319">
        <v>0</v>
      </c>
      <c r="W5319">
        <v>0</v>
      </c>
      <c r="X5319">
        <v>92.411958702120103</v>
      </c>
      <c r="Y5319">
        <v>0</v>
      </c>
      <c r="Z5319">
        <v>0</v>
      </c>
      <c r="AA5319">
        <v>0</v>
      </c>
      <c r="AB5319">
        <v>119.745266029901</v>
      </c>
      <c r="AC5319">
        <v>0</v>
      </c>
      <c r="AD5319">
        <v>0</v>
      </c>
      <c r="AE5319">
        <v>212.15722473202112</v>
      </c>
    </row>
    <row r="5320" spans="1:31" x14ac:dyDescent="0.3">
      <c r="A5320">
        <v>2585068</v>
      </c>
      <c r="B5320">
        <v>1</v>
      </c>
      <c r="C5320" t="s">
        <v>80</v>
      </c>
      <c r="D5320" t="s">
        <v>99</v>
      </c>
      <c r="E5320" t="s">
        <v>141</v>
      </c>
      <c r="F5320" t="s">
        <v>15050</v>
      </c>
      <c r="G5320" t="s">
        <v>134</v>
      </c>
      <c r="H5320" t="s">
        <v>135</v>
      </c>
      <c r="I5320" t="s">
        <v>136</v>
      </c>
      <c r="J5320" t="s">
        <v>137</v>
      </c>
      <c r="K5320" t="s">
        <v>138</v>
      </c>
      <c r="L5320" t="s">
        <v>15051</v>
      </c>
      <c r="M5320" t="s">
        <v>15052</v>
      </c>
      <c r="N5320">
        <v>5.7222222000000003E-2</v>
      </c>
      <c r="O5320">
        <v>2</v>
      </c>
      <c r="P5320">
        <v>1944</v>
      </c>
      <c r="Q5320">
        <v>1</v>
      </c>
      <c r="R5320">
        <v>35</v>
      </c>
      <c r="S5320">
        <v>7</v>
      </c>
      <c r="T5320">
        <v>201</v>
      </c>
      <c r="U5320">
        <v>0</v>
      </c>
      <c r="V5320">
        <v>3</v>
      </c>
      <c r="W5320">
        <v>3.6032752622533332E-2</v>
      </c>
      <c r="X5320">
        <v>13.768763619645567</v>
      </c>
      <c r="Y5320">
        <v>1.193486490337E-2</v>
      </c>
      <c r="Z5320">
        <v>0.25228693271890001</v>
      </c>
      <c r="AA5320">
        <v>0.51237199478804163</v>
      </c>
      <c r="AB5320">
        <v>5.7150494425564027</v>
      </c>
      <c r="AC5320">
        <v>0</v>
      </c>
      <c r="AD5320">
        <v>4.5405799809786007</v>
      </c>
      <c r="AE5320">
        <v>24.837019588213415</v>
      </c>
    </row>
    <row r="5321" spans="1:31" x14ac:dyDescent="0.3">
      <c r="A5321">
        <v>2585277</v>
      </c>
      <c r="B5321">
        <v>1</v>
      </c>
      <c r="C5321" t="s">
        <v>80</v>
      </c>
      <c r="D5321" t="s">
        <v>105</v>
      </c>
      <c r="E5321" t="s">
        <v>184</v>
      </c>
      <c r="F5321" t="s">
        <v>15053</v>
      </c>
      <c r="G5321" t="s">
        <v>149</v>
      </c>
      <c r="H5321" t="s">
        <v>135</v>
      </c>
      <c r="I5321" t="s">
        <v>136</v>
      </c>
      <c r="J5321" t="s">
        <v>137</v>
      </c>
      <c r="K5321" t="s">
        <v>138</v>
      </c>
      <c r="L5321" t="s">
        <v>15054</v>
      </c>
      <c r="M5321" t="s">
        <v>15055</v>
      </c>
      <c r="N5321">
        <v>1.378055555</v>
      </c>
      <c r="O5321">
        <v>0</v>
      </c>
      <c r="P5321">
        <v>0</v>
      </c>
      <c r="Q5321">
        <v>0</v>
      </c>
      <c r="R5321">
        <v>0</v>
      </c>
      <c r="S5321">
        <v>2</v>
      </c>
      <c r="T5321">
        <v>0</v>
      </c>
      <c r="U5321">
        <v>2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9.5312331576711831</v>
      </c>
      <c r="AB5321">
        <v>0</v>
      </c>
      <c r="AC5321">
        <v>167.50562131837324</v>
      </c>
      <c r="AD5321">
        <v>0</v>
      </c>
      <c r="AE5321">
        <v>177.03685447604443</v>
      </c>
    </row>
    <row r="5322" spans="1:31" x14ac:dyDescent="0.3">
      <c r="A5322">
        <v>2584945</v>
      </c>
      <c r="B5322">
        <v>1</v>
      </c>
      <c r="C5322" t="s">
        <v>80</v>
      </c>
      <c r="D5322" t="s">
        <v>110</v>
      </c>
      <c r="E5322" t="s">
        <v>132</v>
      </c>
      <c r="F5322" t="s">
        <v>5482</v>
      </c>
      <c r="G5322" t="s">
        <v>318</v>
      </c>
      <c r="H5322" t="s">
        <v>276</v>
      </c>
      <c r="I5322" t="s">
        <v>136</v>
      </c>
      <c r="J5322" t="s">
        <v>137</v>
      </c>
      <c r="K5322" t="s">
        <v>144</v>
      </c>
      <c r="L5322" t="s">
        <v>15056</v>
      </c>
      <c r="M5322" t="s">
        <v>15057</v>
      </c>
      <c r="N5322">
        <v>0.22166666600000001</v>
      </c>
      <c r="O5322">
        <v>0</v>
      </c>
      <c r="P5322">
        <v>0</v>
      </c>
      <c r="Q5322">
        <v>0</v>
      </c>
      <c r="R5322">
        <v>0</v>
      </c>
      <c r="S5322">
        <v>4</v>
      </c>
      <c r="T5322">
        <v>1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3.9692529891369603</v>
      </c>
      <c r="AB5322">
        <v>0.49120098607439999</v>
      </c>
      <c r="AC5322">
        <v>0</v>
      </c>
      <c r="AD5322">
        <v>0</v>
      </c>
      <c r="AE5322">
        <v>4.4604539752113599</v>
      </c>
    </row>
    <row r="5323" spans="1:31" x14ac:dyDescent="0.3">
      <c r="A5323">
        <v>2585709</v>
      </c>
      <c r="B5323">
        <v>1</v>
      </c>
      <c r="C5323" t="s">
        <v>80</v>
      </c>
      <c r="D5323" t="s">
        <v>94</v>
      </c>
      <c r="E5323" t="s">
        <v>141</v>
      </c>
      <c r="F5323" t="s">
        <v>11217</v>
      </c>
      <c r="G5323" t="s">
        <v>134</v>
      </c>
      <c r="H5323" t="s">
        <v>135</v>
      </c>
      <c r="I5323" t="s">
        <v>136</v>
      </c>
      <c r="J5323" t="s">
        <v>137</v>
      </c>
      <c r="K5323" t="s">
        <v>138</v>
      </c>
      <c r="L5323" t="s">
        <v>15058</v>
      </c>
      <c r="M5323" t="s">
        <v>15059</v>
      </c>
      <c r="N5323">
        <v>9.2499999999999999E-2</v>
      </c>
      <c r="O5323">
        <v>0</v>
      </c>
      <c r="P5323">
        <v>0</v>
      </c>
      <c r="Q5323">
        <v>19</v>
      </c>
      <c r="R5323">
        <v>5</v>
      </c>
      <c r="S5323">
        <v>14</v>
      </c>
      <c r="T5323">
        <v>1</v>
      </c>
      <c r="U5323">
        <v>5</v>
      </c>
      <c r="V5323">
        <v>0</v>
      </c>
      <c r="W5323">
        <v>0</v>
      </c>
      <c r="X5323">
        <v>0</v>
      </c>
      <c r="Y5323">
        <v>37.826792566624469</v>
      </c>
      <c r="Z5323">
        <v>1.0174014696746025</v>
      </c>
      <c r="AA5323">
        <v>10.26678823858278</v>
      </c>
      <c r="AB5323">
        <v>2.1344217874875001E-2</v>
      </c>
      <c r="AC5323">
        <v>95.6991525041595</v>
      </c>
      <c r="AD5323">
        <v>0</v>
      </c>
      <c r="AE5323">
        <v>144.83147899691622</v>
      </c>
    </row>
    <row r="5324" spans="1:31" x14ac:dyDescent="0.3">
      <c r="A5324">
        <v>2585901</v>
      </c>
      <c r="B5324">
        <v>1</v>
      </c>
      <c r="C5324" t="s">
        <v>81</v>
      </c>
      <c r="D5324" t="s">
        <v>120</v>
      </c>
      <c r="E5324" t="s">
        <v>141</v>
      </c>
      <c r="F5324" t="s">
        <v>14809</v>
      </c>
      <c r="G5324" t="s">
        <v>134</v>
      </c>
      <c r="H5324" t="s">
        <v>135</v>
      </c>
      <c r="I5324" t="s">
        <v>680</v>
      </c>
      <c r="J5324" t="s">
        <v>137</v>
      </c>
      <c r="K5324" t="s">
        <v>138</v>
      </c>
      <c r="L5324" t="s">
        <v>15060</v>
      </c>
      <c r="M5324" t="s">
        <v>15061</v>
      </c>
      <c r="N5324">
        <v>1.0833333000000001E-2</v>
      </c>
      <c r="O5324">
        <v>4</v>
      </c>
      <c r="P5324">
        <v>5</v>
      </c>
      <c r="Q5324">
        <v>70</v>
      </c>
      <c r="R5324">
        <v>69</v>
      </c>
      <c r="S5324">
        <v>9</v>
      </c>
      <c r="T5324">
        <v>3</v>
      </c>
      <c r="U5324">
        <v>0</v>
      </c>
      <c r="V5324">
        <v>0</v>
      </c>
      <c r="W5324">
        <v>1.5052943499652501E-2</v>
      </c>
      <c r="X5324">
        <v>1.2532642702807502E-2</v>
      </c>
      <c r="Y5324">
        <v>1.6998858193242907</v>
      </c>
      <c r="Z5324">
        <v>1.1662316145328229</v>
      </c>
      <c r="AA5324">
        <v>0.22770233580986665</v>
      </c>
      <c r="AB5324">
        <v>2.7694329062876666E-2</v>
      </c>
      <c r="AC5324">
        <v>0</v>
      </c>
      <c r="AD5324">
        <v>0</v>
      </c>
      <c r="AE5324">
        <v>3.1490996849323176</v>
      </c>
    </row>
    <row r="5325" spans="1:31" x14ac:dyDescent="0.3">
      <c r="A5325">
        <v>2585108</v>
      </c>
      <c r="B5325">
        <v>1</v>
      </c>
      <c r="C5325" t="s">
        <v>80</v>
      </c>
      <c r="D5325" t="s">
        <v>92</v>
      </c>
      <c r="E5325" t="s">
        <v>141</v>
      </c>
      <c r="F5325" t="s">
        <v>919</v>
      </c>
      <c r="G5325" t="s">
        <v>134</v>
      </c>
      <c r="H5325" t="s">
        <v>135</v>
      </c>
      <c r="I5325" t="s">
        <v>136</v>
      </c>
      <c r="J5325" t="s">
        <v>137</v>
      </c>
      <c r="K5325" t="s">
        <v>138</v>
      </c>
      <c r="L5325" t="s">
        <v>15062</v>
      </c>
      <c r="M5325" t="s">
        <v>15063</v>
      </c>
      <c r="N5325">
        <v>0.174444444</v>
      </c>
      <c r="O5325">
        <v>0</v>
      </c>
      <c r="P5325">
        <v>98</v>
      </c>
      <c r="Q5325">
        <v>7</v>
      </c>
      <c r="R5325">
        <v>19</v>
      </c>
      <c r="S5325">
        <v>5</v>
      </c>
      <c r="T5325">
        <v>7</v>
      </c>
      <c r="U5325">
        <v>2</v>
      </c>
      <c r="V5325">
        <v>0</v>
      </c>
      <c r="W5325">
        <v>0</v>
      </c>
      <c r="X5325">
        <v>3.2171689283216032</v>
      </c>
      <c r="Y5325">
        <v>11.177566453301523</v>
      </c>
      <c r="Z5325">
        <v>0.54320642025569332</v>
      </c>
      <c r="AA5325">
        <v>16.385932614664437</v>
      </c>
      <c r="AB5325">
        <v>2.1125602226505005</v>
      </c>
      <c r="AC5325">
        <v>20.537055322804001</v>
      </c>
      <c r="AD5325">
        <v>0</v>
      </c>
      <c r="AE5325">
        <v>53.973489961997757</v>
      </c>
    </row>
    <row r="5326" spans="1:31" x14ac:dyDescent="0.3">
      <c r="A5326">
        <v>2586104</v>
      </c>
      <c r="B5326">
        <v>1</v>
      </c>
      <c r="C5326" t="s">
        <v>80</v>
      </c>
      <c r="D5326" t="s">
        <v>103</v>
      </c>
      <c r="E5326" t="s">
        <v>166</v>
      </c>
      <c r="F5326" t="s">
        <v>15064</v>
      </c>
      <c r="G5326" t="s">
        <v>168</v>
      </c>
      <c r="H5326" t="s">
        <v>157</v>
      </c>
      <c r="I5326" t="s">
        <v>136</v>
      </c>
      <c r="J5326" t="s">
        <v>137</v>
      </c>
      <c r="K5326" t="s">
        <v>138</v>
      </c>
      <c r="L5326" t="s">
        <v>15065</v>
      </c>
      <c r="M5326" t="s">
        <v>15066</v>
      </c>
      <c r="N5326">
        <v>0.59722222199999997</v>
      </c>
      <c r="O5326">
        <v>0</v>
      </c>
      <c r="P5326">
        <v>1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0.19310413671098003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0.19310413671098003</v>
      </c>
    </row>
    <row r="5327" spans="1:31" x14ac:dyDescent="0.3">
      <c r="A5327">
        <v>2584962</v>
      </c>
      <c r="B5327">
        <v>1</v>
      </c>
      <c r="C5327" t="s">
        <v>80</v>
      </c>
      <c r="D5327" t="s">
        <v>110</v>
      </c>
      <c r="E5327" t="s">
        <v>132</v>
      </c>
      <c r="F5327" t="s">
        <v>5551</v>
      </c>
      <c r="G5327" t="s">
        <v>318</v>
      </c>
      <c r="H5327" t="s">
        <v>276</v>
      </c>
      <c r="I5327" t="s">
        <v>136</v>
      </c>
      <c r="J5327" t="s">
        <v>137</v>
      </c>
      <c r="K5327" t="s">
        <v>144</v>
      </c>
      <c r="L5327" t="s">
        <v>15067</v>
      </c>
      <c r="M5327" t="s">
        <v>15068</v>
      </c>
      <c r="N5327">
        <v>0.101111111</v>
      </c>
      <c r="O5327">
        <v>0</v>
      </c>
      <c r="P5327">
        <v>400</v>
      </c>
      <c r="Q5327">
        <v>0</v>
      </c>
      <c r="R5327">
        <v>0</v>
      </c>
      <c r="S5327">
        <v>1</v>
      </c>
      <c r="T5327">
        <v>193</v>
      </c>
      <c r="U5327">
        <v>0</v>
      </c>
      <c r="V5327">
        <v>0</v>
      </c>
      <c r="W5327">
        <v>0</v>
      </c>
      <c r="X5327">
        <v>9.0666071438524405</v>
      </c>
      <c r="Y5327">
        <v>0</v>
      </c>
      <c r="Z5327">
        <v>0</v>
      </c>
      <c r="AA5327">
        <v>0.36893377238899999</v>
      </c>
      <c r="AB5327">
        <v>9.3766627641187572</v>
      </c>
      <c r="AC5327">
        <v>0</v>
      </c>
      <c r="AD5327">
        <v>0</v>
      </c>
      <c r="AE5327">
        <v>18.812203680360199</v>
      </c>
    </row>
    <row r="5328" spans="1:31" x14ac:dyDescent="0.3">
      <c r="A5328">
        <v>2586047</v>
      </c>
      <c r="B5328">
        <v>1</v>
      </c>
      <c r="C5328" t="s">
        <v>80</v>
      </c>
      <c r="D5328" t="s">
        <v>89</v>
      </c>
      <c r="E5328" t="s">
        <v>166</v>
      </c>
      <c r="F5328" t="s">
        <v>15069</v>
      </c>
      <c r="G5328" t="s">
        <v>198</v>
      </c>
      <c r="H5328" t="s">
        <v>157</v>
      </c>
      <c r="I5328" t="s">
        <v>136</v>
      </c>
      <c r="J5328" t="s">
        <v>137</v>
      </c>
      <c r="K5328" t="s">
        <v>138</v>
      </c>
      <c r="L5328" t="s">
        <v>15070</v>
      </c>
      <c r="M5328" t="s">
        <v>15071</v>
      </c>
      <c r="N5328">
        <v>3.5733333329999999</v>
      </c>
      <c r="O5328">
        <v>0</v>
      </c>
      <c r="P5328">
        <v>4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3.7641881943557078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3.7641881943557078</v>
      </c>
    </row>
    <row r="5329" spans="1:31" x14ac:dyDescent="0.3">
      <c r="A5329">
        <v>2584959</v>
      </c>
      <c r="B5329">
        <v>1</v>
      </c>
      <c r="C5329" t="s">
        <v>80</v>
      </c>
      <c r="D5329" t="s">
        <v>105</v>
      </c>
      <c r="E5329" t="s">
        <v>141</v>
      </c>
      <c r="F5329" t="s">
        <v>15072</v>
      </c>
      <c r="G5329" t="s">
        <v>134</v>
      </c>
      <c r="H5329" t="s">
        <v>135</v>
      </c>
      <c r="I5329" t="s">
        <v>136</v>
      </c>
      <c r="J5329" t="s">
        <v>137</v>
      </c>
      <c r="K5329" t="s">
        <v>138</v>
      </c>
      <c r="L5329" t="s">
        <v>15073</v>
      </c>
      <c r="M5329" t="s">
        <v>15074</v>
      </c>
      <c r="N5329">
        <v>6.3333333000000006E-2</v>
      </c>
      <c r="O5329">
        <v>12</v>
      </c>
      <c r="P5329">
        <v>5952</v>
      </c>
      <c r="Q5329">
        <v>18</v>
      </c>
      <c r="R5329">
        <v>593</v>
      </c>
      <c r="S5329">
        <v>40</v>
      </c>
      <c r="T5329">
        <v>409</v>
      </c>
      <c r="U5329">
        <v>1</v>
      </c>
      <c r="V5329">
        <v>2</v>
      </c>
      <c r="W5329">
        <v>0.21516953164800004</v>
      </c>
      <c r="X5329">
        <v>65.166642039253873</v>
      </c>
      <c r="Y5329">
        <v>3.9795339638098106</v>
      </c>
      <c r="Z5329">
        <v>8.7496702428952222</v>
      </c>
      <c r="AA5329">
        <v>79.198830546751424</v>
      </c>
      <c r="AB5329">
        <v>17.203121323747474</v>
      </c>
      <c r="AC5329">
        <v>3.6601407362800007</v>
      </c>
      <c r="AD5329">
        <v>0.44829560374722005</v>
      </c>
      <c r="AE5329">
        <v>178.62140398813301</v>
      </c>
    </row>
    <row r="5330" spans="1:31" x14ac:dyDescent="0.3">
      <c r="A5330">
        <v>2585337</v>
      </c>
      <c r="B5330">
        <v>1</v>
      </c>
      <c r="C5330" t="s">
        <v>81</v>
      </c>
      <c r="D5330" t="s">
        <v>118</v>
      </c>
      <c r="E5330" t="s">
        <v>147</v>
      </c>
      <c r="F5330" t="s">
        <v>15075</v>
      </c>
      <c r="G5330" t="s">
        <v>134</v>
      </c>
      <c r="H5330" t="s">
        <v>135</v>
      </c>
      <c r="I5330" t="s">
        <v>136</v>
      </c>
      <c r="J5330" t="s">
        <v>137</v>
      </c>
      <c r="K5330" t="s">
        <v>138</v>
      </c>
      <c r="L5330" t="s">
        <v>15076</v>
      </c>
      <c r="M5330" t="s">
        <v>15077</v>
      </c>
      <c r="N5330">
        <v>3.1580555549999998</v>
      </c>
      <c r="O5330">
        <v>4</v>
      </c>
      <c r="P5330">
        <v>969</v>
      </c>
      <c r="Q5330">
        <v>53</v>
      </c>
      <c r="R5330">
        <v>148</v>
      </c>
      <c r="S5330">
        <v>6</v>
      </c>
      <c r="T5330">
        <v>79</v>
      </c>
      <c r="U5330">
        <v>0</v>
      </c>
      <c r="V5330">
        <v>0</v>
      </c>
      <c r="W5330">
        <v>3.0558022806180349</v>
      </c>
      <c r="X5330">
        <v>307.95433921452519</v>
      </c>
      <c r="Y5330">
        <v>410.47515526173839</v>
      </c>
      <c r="Z5330">
        <v>292.9872856068439</v>
      </c>
      <c r="AA5330">
        <v>23.246612403092879</v>
      </c>
      <c r="AB5330">
        <v>143.98768995130646</v>
      </c>
      <c r="AC5330">
        <v>0</v>
      </c>
      <c r="AD5330">
        <v>0</v>
      </c>
      <c r="AE5330">
        <v>1181.7068847181249</v>
      </c>
    </row>
    <row r="5331" spans="1:31" x14ac:dyDescent="0.3">
      <c r="A5331">
        <v>2585672</v>
      </c>
      <c r="B5331">
        <v>1</v>
      </c>
      <c r="C5331" t="s">
        <v>81</v>
      </c>
      <c r="D5331" t="s">
        <v>118</v>
      </c>
      <c r="E5331" t="s">
        <v>166</v>
      </c>
      <c r="F5331" t="s">
        <v>15078</v>
      </c>
      <c r="G5331" t="s">
        <v>168</v>
      </c>
      <c r="H5331" t="s">
        <v>157</v>
      </c>
      <c r="I5331" t="s">
        <v>136</v>
      </c>
      <c r="J5331" t="s">
        <v>137</v>
      </c>
      <c r="K5331" t="s">
        <v>138</v>
      </c>
      <c r="L5331" t="s">
        <v>15079</v>
      </c>
      <c r="M5331" t="s">
        <v>15080</v>
      </c>
      <c r="N5331">
        <v>6.1475</v>
      </c>
      <c r="O5331">
        <v>0</v>
      </c>
      <c r="P5331">
        <v>1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1.5027110412059901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1.5027110412059901</v>
      </c>
    </row>
    <row r="5332" spans="1:31" x14ac:dyDescent="0.3">
      <c r="A5332">
        <v>2641072</v>
      </c>
      <c r="B5332">
        <v>1</v>
      </c>
      <c r="C5332" t="s">
        <v>81</v>
      </c>
      <c r="D5332" t="s">
        <v>122</v>
      </c>
      <c r="E5332" t="s">
        <v>147</v>
      </c>
      <c r="F5332" t="s">
        <v>15081</v>
      </c>
      <c r="G5332" t="s">
        <v>134</v>
      </c>
      <c r="H5332" t="s">
        <v>135</v>
      </c>
      <c r="I5332" t="s">
        <v>136</v>
      </c>
      <c r="J5332" t="s">
        <v>137</v>
      </c>
      <c r="K5332" t="s">
        <v>138</v>
      </c>
      <c r="L5332" t="s">
        <v>15082</v>
      </c>
      <c r="M5332" t="s">
        <v>15083</v>
      </c>
      <c r="N5332">
        <v>1.023055555</v>
      </c>
      <c r="O5332">
        <v>5</v>
      </c>
      <c r="P5332">
        <v>3034</v>
      </c>
      <c r="Q5332">
        <v>62</v>
      </c>
      <c r="R5332">
        <v>126</v>
      </c>
      <c r="S5332">
        <v>17</v>
      </c>
      <c r="T5332">
        <v>316</v>
      </c>
      <c r="U5332">
        <v>2</v>
      </c>
      <c r="V5332">
        <v>1</v>
      </c>
      <c r="W5332">
        <v>1.2346702962</v>
      </c>
      <c r="X5332">
        <v>447.1181934548315</v>
      </c>
      <c r="Y5332">
        <v>97.21160525337325</v>
      </c>
      <c r="Z5332">
        <v>70.419476726139322</v>
      </c>
      <c r="AA5332">
        <v>93.884902110029032</v>
      </c>
      <c r="AB5332">
        <v>189.06969641663579</v>
      </c>
      <c r="AC5332">
        <v>31.600179101305205</v>
      </c>
      <c r="AD5332">
        <v>0.14370191353772249</v>
      </c>
      <c r="AE5332">
        <v>930.68242527205189</v>
      </c>
    </row>
    <row r="5333" spans="1:31" x14ac:dyDescent="0.3">
      <c r="A5333">
        <v>2585715</v>
      </c>
      <c r="B5333">
        <v>1</v>
      </c>
      <c r="C5333" t="s">
        <v>80</v>
      </c>
      <c r="D5333" t="s">
        <v>92</v>
      </c>
      <c r="E5333" t="s">
        <v>155</v>
      </c>
      <c r="F5333" t="s">
        <v>15084</v>
      </c>
      <c r="G5333" t="s">
        <v>202</v>
      </c>
      <c r="H5333" t="s">
        <v>157</v>
      </c>
      <c r="I5333" t="s">
        <v>136</v>
      </c>
      <c r="J5333" t="s">
        <v>137</v>
      </c>
      <c r="K5333" t="s">
        <v>138</v>
      </c>
      <c r="L5333" t="s">
        <v>15085</v>
      </c>
      <c r="M5333" t="s">
        <v>15086</v>
      </c>
      <c r="N5333">
        <v>0.42861111099999999</v>
      </c>
      <c r="O5333">
        <v>0</v>
      </c>
      <c r="P5333">
        <v>9</v>
      </c>
      <c r="Q5333">
        <v>0</v>
      </c>
      <c r="R5333">
        <v>1</v>
      </c>
      <c r="S5333">
        <v>0</v>
      </c>
      <c r="T5333">
        <v>6</v>
      </c>
      <c r="U5333">
        <v>0</v>
      </c>
      <c r="V5333">
        <v>0</v>
      </c>
      <c r="W5333">
        <v>0</v>
      </c>
      <c r="X5333">
        <v>0.54399822830356248</v>
      </c>
      <c r="Y5333">
        <v>0</v>
      </c>
      <c r="Z5333">
        <v>0</v>
      </c>
      <c r="AA5333">
        <v>0</v>
      </c>
      <c r="AB5333">
        <v>2.6856316801957587</v>
      </c>
      <c r="AC5333">
        <v>0</v>
      </c>
      <c r="AD5333">
        <v>0</v>
      </c>
      <c r="AE5333">
        <v>3.2296299084993212</v>
      </c>
    </row>
    <row r="5334" spans="1:31" x14ac:dyDescent="0.3">
      <c r="A5334">
        <v>2585151</v>
      </c>
      <c r="B5334">
        <v>1</v>
      </c>
      <c r="C5334" t="s">
        <v>80</v>
      </c>
      <c r="D5334" t="s">
        <v>103</v>
      </c>
      <c r="E5334" t="s">
        <v>141</v>
      </c>
      <c r="F5334" t="s">
        <v>2075</v>
      </c>
      <c r="G5334" t="s">
        <v>134</v>
      </c>
      <c r="H5334" t="s">
        <v>135</v>
      </c>
      <c r="I5334" t="s">
        <v>136</v>
      </c>
      <c r="J5334" t="s">
        <v>137</v>
      </c>
      <c r="K5334" t="s">
        <v>138</v>
      </c>
      <c r="L5334" t="s">
        <v>15087</v>
      </c>
      <c r="M5334" t="s">
        <v>15088</v>
      </c>
      <c r="N5334">
        <v>0.155</v>
      </c>
      <c r="O5334">
        <v>0</v>
      </c>
      <c r="P5334">
        <v>0</v>
      </c>
      <c r="Q5334">
        <v>0</v>
      </c>
      <c r="R5334">
        <v>0</v>
      </c>
      <c r="S5334">
        <v>34</v>
      </c>
      <c r="T5334">
        <v>0</v>
      </c>
      <c r="U5334">
        <v>37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39.72301127084242</v>
      </c>
      <c r="AB5334">
        <v>0</v>
      </c>
      <c r="AC5334">
        <v>808.69012393963237</v>
      </c>
      <c r="AD5334">
        <v>0</v>
      </c>
      <c r="AE5334">
        <v>848.41313521047482</v>
      </c>
    </row>
    <row r="5335" spans="1:31" x14ac:dyDescent="0.3">
      <c r="A5335">
        <v>2585692</v>
      </c>
      <c r="B5335">
        <v>1</v>
      </c>
      <c r="C5335" t="s">
        <v>80</v>
      </c>
      <c r="D5335" t="s">
        <v>97</v>
      </c>
      <c r="E5335" t="s">
        <v>155</v>
      </c>
      <c r="F5335" t="s">
        <v>15089</v>
      </c>
      <c r="G5335" t="s">
        <v>206</v>
      </c>
      <c r="H5335" t="s">
        <v>157</v>
      </c>
      <c r="I5335" t="s">
        <v>136</v>
      </c>
      <c r="J5335" t="s">
        <v>137</v>
      </c>
      <c r="K5335" t="s">
        <v>138</v>
      </c>
      <c r="L5335" t="s">
        <v>15090</v>
      </c>
      <c r="M5335" t="s">
        <v>15091</v>
      </c>
      <c r="N5335">
        <v>7.4894444440000001</v>
      </c>
      <c r="O5335">
        <v>0</v>
      </c>
      <c r="P5335">
        <v>294</v>
      </c>
      <c r="Q5335">
        <v>0</v>
      </c>
      <c r="R5335">
        <v>4</v>
      </c>
      <c r="S5335">
        <v>0</v>
      </c>
      <c r="T5335">
        <v>22</v>
      </c>
      <c r="U5335">
        <v>0</v>
      </c>
      <c r="V5335">
        <v>0</v>
      </c>
      <c r="W5335">
        <v>0</v>
      </c>
      <c r="X5335">
        <v>463.92013896236983</v>
      </c>
      <c r="Y5335">
        <v>0</v>
      </c>
      <c r="Z5335">
        <v>2.7273331545016801</v>
      </c>
      <c r="AA5335">
        <v>0</v>
      </c>
      <c r="AB5335">
        <v>227.45938348914885</v>
      </c>
      <c r="AC5335">
        <v>0</v>
      </c>
      <c r="AD5335">
        <v>0</v>
      </c>
      <c r="AE5335">
        <v>694.10685560602042</v>
      </c>
    </row>
    <row r="5336" spans="1:31" x14ac:dyDescent="0.3">
      <c r="A5336">
        <v>2585815</v>
      </c>
      <c r="B5336">
        <v>1</v>
      </c>
      <c r="C5336" t="s">
        <v>80</v>
      </c>
      <c r="D5336" t="s">
        <v>100</v>
      </c>
      <c r="E5336" t="s">
        <v>184</v>
      </c>
      <c r="F5336" t="s">
        <v>15092</v>
      </c>
      <c r="G5336" t="s">
        <v>149</v>
      </c>
      <c r="H5336" t="s">
        <v>135</v>
      </c>
      <c r="I5336" t="s">
        <v>136</v>
      </c>
      <c r="J5336" t="s">
        <v>137</v>
      </c>
      <c r="K5336" t="s">
        <v>138</v>
      </c>
      <c r="L5336" t="s">
        <v>15093</v>
      </c>
      <c r="M5336" t="s">
        <v>15094</v>
      </c>
      <c r="N5336">
        <v>6.3105555549999997</v>
      </c>
      <c r="O5336">
        <v>0</v>
      </c>
      <c r="P5336">
        <v>22</v>
      </c>
      <c r="Q5336">
        <v>0</v>
      </c>
      <c r="R5336">
        <v>24</v>
      </c>
      <c r="S5336">
        <v>0</v>
      </c>
      <c r="T5336">
        <v>15</v>
      </c>
      <c r="U5336">
        <v>0</v>
      </c>
      <c r="V5336">
        <v>0</v>
      </c>
      <c r="W5336">
        <v>0</v>
      </c>
      <c r="X5336">
        <v>36.81213418319436</v>
      </c>
      <c r="Y5336">
        <v>0</v>
      </c>
      <c r="Z5336">
        <v>121.78212438802731</v>
      </c>
      <c r="AA5336">
        <v>0</v>
      </c>
      <c r="AB5336">
        <v>79.306777394026142</v>
      </c>
      <c r="AC5336">
        <v>0</v>
      </c>
      <c r="AD5336">
        <v>0</v>
      </c>
      <c r="AE5336">
        <v>237.90103596524781</v>
      </c>
    </row>
    <row r="5337" spans="1:31" x14ac:dyDescent="0.3">
      <c r="A5337">
        <v>2585835</v>
      </c>
      <c r="B5337">
        <v>1</v>
      </c>
      <c r="C5337" t="s">
        <v>81</v>
      </c>
      <c r="D5337" t="s">
        <v>122</v>
      </c>
      <c r="E5337" t="s">
        <v>141</v>
      </c>
      <c r="F5337" t="s">
        <v>15095</v>
      </c>
      <c r="G5337" t="s">
        <v>134</v>
      </c>
      <c r="H5337" t="s">
        <v>135</v>
      </c>
      <c r="I5337" t="s">
        <v>680</v>
      </c>
      <c r="J5337" t="s">
        <v>137</v>
      </c>
      <c r="K5337" t="s">
        <v>138</v>
      </c>
      <c r="L5337" t="s">
        <v>15096</v>
      </c>
      <c r="M5337" t="s">
        <v>15097</v>
      </c>
      <c r="N5337">
        <v>1.7222221999999999E-2</v>
      </c>
      <c r="O5337">
        <v>0</v>
      </c>
      <c r="P5337">
        <v>638</v>
      </c>
      <c r="Q5337">
        <v>0</v>
      </c>
      <c r="R5337">
        <v>0</v>
      </c>
      <c r="S5337">
        <v>0</v>
      </c>
      <c r="T5337">
        <v>271</v>
      </c>
      <c r="U5337">
        <v>0</v>
      </c>
      <c r="V5337">
        <v>0</v>
      </c>
      <c r="W5337">
        <v>0</v>
      </c>
      <c r="X5337">
        <v>2.2352803279458122</v>
      </c>
      <c r="Y5337">
        <v>0</v>
      </c>
      <c r="Z5337">
        <v>0</v>
      </c>
      <c r="AA5337">
        <v>0</v>
      </c>
      <c r="AB5337">
        <v>4.33224665387137</v>
      </c>
      <c r="AC5337">
        <v>0</v>
      </c>
      <c r="AD5337">
        <v>0</v>
      </c>
      <c r="AE5337">
        <v>6.5675269818171822</v>
      </c>
    </row>
    <row r="5338" spans="1:31" x14ac:dyDescent="0.3">
      <c r="A5338">
        <v>2585002</v>
      </c>
      <c r="B5338">
        <v>1</v>
      </c>
      <c r="C5338" t="s">
        <v>80</v>
      </c>
      <c r="D5338" t="s">
        <v>83</v>
      </c>
      <c r="E5338" t="s">
        <v>166</v>
      </c>
      <c r="F5338" t="s">
        <v>15098</v>
      </c>
      <c r="G5338" t="s">
        <v>168</v>
      </c>
      <c r="H5338" t="s">
        <v>157</v>
      </c>
      <c r="I5338" t="s">
        <v>136</v>
      </c>
      <c r="J5338" t="s">
        <v>137</v>
      </c>
      <c r="K5338" t="s">
        <v>138</v>
      </c>
      <c r="L5338" t="s">
        <v>15099</v>
      </c>
      <c r="M5338" t="s">
        <v>15100</v>
      </c>
      <c r="N5338">
        <v>3.5727777770000002</v>
      </c>
      <c r="O5338">
        <v>0</v>
      </c>
      <c r="P5338">
        <v>5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2.7549036913395768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2.7549036913395768</v>
      </c>
    </row>
    <row r="5339" spans="1:31" x14ac:dyDescent="0.3">
      <c r="A5339">
        <v>2585984</v>
      </c>
      <c r="B5339">
        <v>1</v>
      </c>
      <c r="C5339" t="s">
        <v>81</v>
      </c>
      <c r="D5339" t="s">
        <v>120</v>
      </c>
      <c r="E5339" t="s">
        <v>147</v>
      </c>
      <c r="F5339" t="s">
        <v>2678</v>
      </c>
      <c r="G5339" t="s">
        <v>134</v>
      </c>
      <c r="H5339" t="s">
        <v>135</v>
      </c>
      <c r="I5339" t="s">
        <v>136</v>
      </c>
      <c r="J5339" t="s">
        <v>137</v>
      </c>
      <c r="K5339" t="s">
        <v>138</v>
      </c>
      <c r="L5339" t="s">
        <v>15101</v>
      </c>
      <c r="M5339" t="s">
        <v>15102</v>
      </c>
      <c r="N5339">
        <v>1.2397222219999999</v>
      </c>
      <c r="O5339">
        <v>4</v>
      </c>
      <c r="P5339">
        <v>4</v>
      </c>
      <c r="Q5339">
        <v>70</v>
      </c>
      <c r="R5339">
        <v>65</v>
      </c>
      <c r="S5339">
        <v>9</v>
      </c>
      <c r="T5339">
        <v>2</v>
      </c>
      <c r="U5339">
        <v>0</v>
      </c>
      <c r="V5339">
        <v>0</v>
      </c>
      <c r="W5339">
        <v>1.8764446507861303</v>
      </c>
      <c r="X5339">
        <v>1.2616006446066625</v>
      </c>
      <c r="Y5339">
        <v>188.65209060301518</v>
      </c>
      <c r="Z5339">
        <v>123.66564131575804</v>
      </c>
      <c r="AA5339">
        <v>26.175005912983814</v>
      </c>
      <c r="AB5339">
        <v>2.2633839515634149</v>
      </c>
      <c r="AC5339">
        <v>0</v>
      </c>
      <c r="AD5339">
        <v>0</v>
      </c>
      <c r="AE5339">
        <v>343.89416707871322</v>
      </c>
    </row>
    <row r="5340" spans="1:31" x14ac:dyDescent="0.3">
      <c r="A5340">
        <v>2586127</v>
      </c>
      <c r="B5340">
        <v>1</v>
      </c>
      <c r="C5340" t="s">
        <v>80</v>
      </c>
      <c r="D5340" t="s">
        <v>97</v>
      </c>
      <c r="E5340" t="s">
        <v>141</v>
      </c>
      <c r="F5340" t="s">
        <v>1840</v>
      </c>
      <c r="G5340" t="s">
        <v>134</v>
      </c>
      <c r="H5340" t="s">
        <v>135</v>
      </c>
      <c r="I5340" t="s">
        <v>136</v>
      </c>
      <c r="J5340" t="s">
        <v>137</v>
      </c>
      <c r="K5340" t="s">
        <v>138</v>
      </c>
      <c r="L5340" t="s">
        <v>15103</v>
      </c>
      <c r="M5340" t="s">
        <v>15104</v>
      </c>
      <c r="N5340">
        <v>5.8333333000000001E-2</v>
      </c>
      <c r="O5340">
        <v>5</v>
      </c>
      <c r="P5340">
        <v>1590</v>
      </c>
      <c r="Q5340">
        <v>5</v>
      </c>
      <c r="R5340">
        <v>69</v>
      </c>
      <c r="S5340">
        <v>16</v>
      </c>
      <c r="T5340">
        <v>149</v>
      </c>
      <c r="U5340">
        <v>1</v>
      </c>
      <c r="V5340">
        <v>0</v>
      </c>
      <c r="W5340">
        <v>2.3318281087563002</v>
      </c>
      <c r="X5340">
        <v>19.042849535363832</v>
      </c>
      <c r="Y5340">
        <v>0.147896512973125</v>
      </c>
      <c r="Z5340">
        <v>0.80175862110645024</v>
      </c>
      <c r="AA5340">
        <v>2.568841203418875</v>
      </c>
      <c r="AB5340">
        <v>7.1987594000599113</v>
      </c>
      <c r="AC5340">
        <v>7.4077161535387495</v>
      </c>
      <c r="AD5340">
        <v>0</v>
      </c>
      <c r="AE5340">
        <v>39.499649535217245</v>
      </c>
    </row>
    <row r="5341" spans="1:31" x14ac:dyDescent="0.3">
      <c r="A5341">
        <v>2585878</v>
      </c>
      <c r="B5341">
        <v>1</v>
      </c>
      <c r="C5341" t="s">
        <v>81</v>
      </c>
      <c r="D5341" t="s">
        <v>126</v>
      </c>
      <c r="E5341" t="s">
        <v>147</v>
      </c>
      <c r="F5341" t="s">
        <v>5432</v>
      </c>
      <c r="G5341" t="s">
        <v>134</v>
      </c>
      <c r="H5341" t="s">
        <v>135</v>
      </c>
      <c r="I5341" t="s">
        <v>136</v>
      </c>
      <c r="J5341" t="s">
        <v>137</v>
      </c>
      <c r="K5341" t="s">
        <v>138</v>
      </c>
      <c r="L5341" t="s">
        <v>15105</v>
      </c>
      <c r="M5341" t="s">
        <v>15106</v>
      </c>
      <c r="N5341">
        <v>0.13527777699999999</v>
      </c>
      <c r="O5341">
        <v>1</v>
      </c>
      <c r="P5341">
        <v>267</v>
      </c>
      <c r="Q5341">
        <v>4</v>
      </c>
      <c r="R5341">
        <v>47</v>
      </c>
      <c r="S5341">
        <v>10</v>
      </c>
      <c r="T5341">
        <v>27</v>
      </c>
      <c r="U5341">
        <v>0</v>
      </c>
      <c r="V5341">
        <v>0</v>
      </c>
      <c r="W5341">
        <v>3.193116796E-2</v>
      </c>
      <c r="X5341">
        <v>3.9722656900617261</v>
      </c>
      <c r="Y5341">
        <v>0.91144738144872672</v>
      </c>
      <c r="Z5341">
        <v>2.2693007811849353</v>
      </c>
      <c r="AA5341">
        <v>3.1088943721494751</v>
      </c>
      <c r="AB5341">
        <v>2.448541614458438</v>
      </c>
      <c r="AC5341">
        <v>0</v>
      </c>
      <c r="AD5341">
        <v>0</v>
      </c>
      <c r="AE5341">
        <v>12.742381007263301</v>
      </c>
    </row>
    <row r="5342" spans="1:31" x14ac:dyDescent="0.3">
      <c r="A5342">
        <v>2585131</v>
      </c>
      <c r="B5342">
        <v>1</v>
      </c>
      <c r="C5342" t="s">
        <v>80</v>
      </c>
      <c r="D5342" t="s">
        <v>91</v>
      </c>
      <c r="E5342" t="s">
        <v>141</v>
      </c>
      <c r="F5342" t="s">
        <v>15107</v>
      </c>
      <c r="G5342" t="s">
        <v>134</v>
      </c>
      <c r="H5342" t="s">
        <v>135</v>
      </c>
      <c r="I5342" t="s">
        <v>136</v>
      </c>
      <c r="J5342" t="s">
        <v>137</v>
      </c>
      <c r="K5342" t="s">
        <v>138</v>
      </c>
      <c r="L5342" t="s">
        <v>14756</v>
      </c>
      <c r="M5342" t="s">
        <v>15108</v>
      </c>
      <c r="N5342">
        <v>0.148888888</v>
      </c>
      <c r="O5342">
        <v>0</v>
      </c>
      <c r="P5342">
        <v>8</v>
      </c>
      <c r="Q5342">
        <v>0</v>
      </c>
      <c r="R5342">
        <v>12</v>
      </c>
      <c r="S5342">
        <v>0</v>
      </c>
      <c r="T5342">
        <v>20</v>
      </c>
      <c r="U5342">
        <v>0</v>
      </c>
      <c r="V5342">
        <v>0</v>
      </c>
      <c r="W5342">
        <v>0</v>
      </c>
      <c r="X5342">
        <v>0.19242051201305332</v>
      </c>
      <c r="Y5342">
        <v>0</v>
      </c>
      <c r="Z5342">
        <v>1.5962760773305198</v>
      </c>
      <c r="AA5342">
        <v>0</v>
      </c>
      <c r="AB5342">
        <v>13.716121480394666</v>
      </c>
      <c r="AC5342">
        <v>0</v>
      </c>
      <c r="AD5342">
        <v>0</v>
      </c>
      <c r="AE5342">
        <v>15.504818069738239</v>
      </c>
    </row>
    <row r="5343" spans="1:31" x14ac:dyDescent="0.3">
      <c r="A5343">
        <v>2585237</v>
      </c>
      <c r="B5343">
        <v>1</v>
      </c>
      <c r="C5343" t="s">
        <v>80</v>
      </c>
      <c r="D5343" t="s">
        <v>100</v>
      </c>
      <c r="E5343" t="s">
        <v>141</v>
      </c>
      <c r="F5343" t="s">
        <v>7497</v>
      </c>
      <c r="G5343" t="s">
        <v>134</v>
      </c>
      <c r="H5343" t="s">
        <v>135</v>
      </c>
      <c r="I5343" t="s">
        <v>136</v>
      </c>
      <c r="J5343" t="s">
        <v>137</v>
      </c>
      <c r="K5343" t="s">
        <v>138</v>
      </c>
      <c r="L5343" t="s">
        <v>15109</v>
      </c>
      <c r="M5343" t="s">
        <v>15110</v>
      </c>
      <c r="N5343">
        <v>1.0691666660000001</v>
      </c>
      <c r="O5343">
        <v>2</v>
      </c>
      <c r="P5343">
        <v>1493</v>
      </c>
      <c r="Q5343">
        <v>14</v>
      </c>
      <c r="R5343">
        <v>153</v>
      </c>
      <c r="S5343">
        <v>29</v>
      </c>
      <c r="T5343">
        <v>144</v>
      </c>
      <c r="U5343">
        <v>1</v>
      </c>
      <c r="V5343">
        <v>0</v>
      </c>
      <c r="W5343">
        <v>0.52322749016432668</v>
      </c>
      <c r="X5343">
        <v>545.46650920158459</v>
      </c>
      <c r="Y5343">
        <v>46.368781171644279</v>
      </c>
      <c r="Z5343">
        <v>140.30448582639363</v>
      </c>
      <c r="AA5343">
        <v>281.77644424508821</v>
      </c>
      <c r="AB5343">
        <v>169.02426115999987</v>
      </c>
      <c r="AC5343">
        <v>86.002519455181158</v>
      </c>
      <c r="AD5343">
        <v>0</v>
      </c>
      <c r="AE5343">
        <v>1269.466228550056</v>
      </c>
    </row>
    <row r="5344" spans="1:31" x14ac:dyDescent="0.3">
      <c r="A5344">
        <v>2585486</v>
      </c>
      <c r="B5344">
        <v>1</v>
      </c>
      <c r="C5344" t="s">
        <v>80</v>
      </c>
      <c r="D5344" t="s">
        <v>100</v>
      </c>
      <c r="E5344" t="s">
        <v>141</v>
      </c>
      <c r="F5344" t="s">
        <v>2417</v>
      </c>
      <c r="G5344" t="s">
        <v>134</v>
      </c>
      <c r="H5344" t="s">
        <v>135</v>
      </c>
      <c r="I5344" t="s">
        <v>136</v>
      </c>
      <c r="J5344" t="s">
        <v>137</v>
      </c>
      <c r="K5344" t="s">
        <v>138</v>
      </c>
      <c r="L5344" t="s">
        <v>15111</v>
      </c>
      <c r="M5344" t="s">
        <v>15112</v>
      </c>
      <c r="N5344">
        <v>0.20722222200000001</v>
      </c>
      <c r="O5344">
        <v>5</v>
      </c>
      <c r="P5344">
        <v>431</v>
      </c>
      <c r="Q5344">
        <v>4</v>
      </c>
      <c r="R5344">
        <v>64</v>
      </c>
      <c r="S5344">
        <v>17</v>
      </c>
      <c r="T5344">
        <v>107</v>
      </c>
      <c r="U5344">
        <v>4</v>
      </c>
      <c r="V5344">
        <v>1</v>
      </c>
      <c r="W5344">
        <v>0.52481693277830166</v>
      </c>
      <c r="X5344">
        <v>32.690212651024851</v>
      </c>
      <c r="Y5344">
        <v>0.84078043889766019</v>
      </c>
      <c r="Z5344">
        <v>12.04174819497428</v>
      </c>
      <c r="AA5344">
        <v>13.487922947744972</v>
      </c>
      <c r="AB5344">
        <v>17.384983151777906</v>
      </c>
      <c r="AC5344">
        <v>60.76651200057632</v>
      </c>
      <c r="AD5344">
        <v>4.9970126402267501E-2</v>
      </c>
      <c r="AE5344">
        <v>137.78694644417655</v>
      </c>
    </row>
    <row r="5345" spans="1:31" x14ac:dyDescent="0.3">
      <c r="A5345">
        <v>2585523</v>
      </c>
      <c r="B5345">
        <v>1</v>
      </c>
      <c r="C5345" t="s">
        <v>80</v>
      </c>
      <c r="D5345" t="s">
        <v>110</v>
      </c>
      <c r="E5345" t="s">
        <v>184</v>
      </c>
      <c r="F5345" t="s">
        <v>15113</v>
      </c>
      <c r="G5345" t="s">
        <v>194</v>
      </c>
      <c r="H5345" t="s">
        <v>135</v>
      </c>
      <c r="I5345" t="s">
        <v>136</v>
      </c>
      <c r="J5345" t="s">
        <v>137</v>
      </c>
      <c r="K5345" t="s">
        <v>144</v>
      </c>
      <c r="L5345" t="s">
        <v>15114</v>
      </c>
      <c r="M5345" t="s">
        <v>15115</v>
      </c>
      <c r="N5345">
        <v>3.5291666660000001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1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155.64861501619333</v>
      </c>
      <c r="AC5345">
        <v>0</v>
      </c>
      <c r="AD5345">
        <v>0</v>
      </c>
      <c r="AE5345">
        <v>155.64861501619333</v>
      </c>
    </row>
    <row r="5346" spans="1:31" x14ac:dyDescent="0.3">
      <c r="A5346">
        <v>2585188</v>
      </c>
      <c r="B5346">
        <v>1</v>
      </c>
      <c r="C5346" t="s">
        <v>81</v>
      </c>
      <c r="D5346" t="s">
        <v>123</v>
      </c>
      <c r="E5346" t="s">
        <v>184</v>
      </c>
      <c r="F5346" t="s">
        <v>15116</v>
      </c>
      <c r="G5346" t="s">
        <v>301</v>
      </c>
      <c r="H5346" t="s">
        <v>135</v>
      </c>
      <c r="I5346" t="s">
        <v>136</v>
      </c>
      <c r="J5346" t="s">
        <v>137</v>
      </c>
      <c r="K5346" t="s">
        <v>144</v>
      </c>
      <c r="L5346" t="s">
        <v>15117</v>
      </c>
      <c r="M5346" t="s">
        <v>15118</v>
      </c>
      <c r="N5346">
        <v>2.23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6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23.455385072616664</v>
      </c>
      <c r="AC5346">
        <v>0</v>
      </c>
      <c r="AD5346">
        <v>0</v>
      </c>
      <c r="AE5346">
        <v>23.455385072616664</v>
      </c>
    </row>
    <row r="5347" spans="1:31" x14ac:dyDescent="0.3">
      <c r="A5347">
        <v>2585921</v>
      </c>
      <c r="B5347">
        <v>1</v>
      </c>
      <c r="C5347" t="s">
        <v>81</v>
      </c>
      <c r="D5347" t="s">
        <v>120</v>
      </c>
      <c r="E5347" t="s">
        <v>141</v>
      </c>
      <c r="F5347" t="s">
        <v>14809</v>
      </c>
      <c r="G5347" t="s">
        <v>134</v>
      </c>
      <c r="H5347" t="s">
        <v>135</v>
      </c>
      <c r="I5347" t="s">
        <v>136</v>
      </c>
      <c r="J5347" t="s">
        <v>137</v>
      </c>
      <c r="K5347" t="s">
        <v>138</v>
      </c>
      <c r="L5347" t="s">
        <v>15119</v>
      </c>
      <c r="M5347" t="s">
        <v>15120</v>
      </c>
      <c r="N5347">
        <v>0.132222222</v>
      </c>
      <c r="O5347">
        <v>5</v>
      </c>
      <c r="P5347">
        <v>1193</v>
      </c>
      <c r="Q5347">
        <v>70</v>
      </c>
      <c r="R5347">
        <v>87</v>
      </c>
      <c r="S5347">
        <v>11</v>
      </c>
      <c r="T5347">
        <v>124</v>
      </c>
      <c r="U5347">
        <v>2</v>
      </c>
      <c r="V5347">
        <v>1</v>
      </c>
      <c r="W5347">
        <v>0.22412865838670998</v>
      </c>
      <c r="X5347">
        <v>27.552575946765685</v>
      </c>
      <c r="Y5347">
        <v>20.84911214803606</v>
      </c>
      <c r="Z5347">
        <v>17.030215769877081</v>
      </c>
      <c r="AA5347">
        <v>3.0372928683413396</v>
      </c>
      <c r="AB5347">
        <v>7.2258082586145145</v>
      </c>
      <c r="AC5347">
        <v>4.9430788811237631</v>
      </c>
      <c r="AD5347">
        <v>0.10036617764130999</v>
      </c>
      <c r="AE5347">
        <v>80.962578708786467</v>
      </c>
    </row>
    <row r="5348" spans="1:31" x14ac:dyDescent="0.3">
      <c r="A5348">
        <v>2584971</v>
      </c>
      <c r="B5348">
        <v>1</v>
      </c>
      <c r="C5348" t="s">
        <v>80</v>
      </c>
      <c r="D5348" t="s">
        <v>95</v>
      </c>
      <c r="E5348" t="s">
        <v>141</v>
      </c>
      <c r="F5348" t="s">
        <v>15121</v>
      </c>
      <c r="G5348" t="s">
        <v>134</v>
      </c>
      <c r="H5348" t="s">
        <v>135</v>
      </c>
      <c r="I5348" t="s">
        <v>136</v>
      </c>
      <c r="J5348" t="s">
        <v>137</v>
      </c>
      <c r="K5348" t="s">
        <v>138</v>
      </c>
      <c r="L5348" t="s">
        <v>15122</v>
      </c>
      <c r="M5348" t="s">
        <v>15123</v>
      </c>
      <c r="N5348">
        <v>1.228888888</v>
      </c>
      <c r="O5348">
        <v>0</v>
      </c>
      <c r="P5348">
        <v>2093</v>
      </c>
      <c r="Q5348">
        <v>0</v>
      </c>
      <c r="R5348">
        <v>2</v>
      </c>
      <c r="S5348">
        <v>1</v>
      </c>
      <c r="T5348">
        <v>164</v>
      </c>
      <c r="U5348">
        <v>0</v>
      </c>
      <c r="V5348">
        <v>3</v>
      </c>
      <c r="W5348">
        <v>0</v>
      </c>
      <c r="X5348">
        <v>392.75519710369753</v>
      </c>
      <c r="Y5348">
        <v>0</v>
      </c>
      <c r="Z5348">
        <v>0.16276105897388332</v>
      </c>
      <c r="AA5348">
        <v>0.6020420921315417</v>
      </c>
      <c r="AB5348">
        <v>124.79395045844682</v>
      </c>
      <c r="AC5348">
        <v>0</v>
      </c>
      <c r="AD5348">
        <v>90.870009987415841</v>
      </c>
      <c r="AE5348">
        <v>609.18396070066569</v>
      </c>
    </row>
    <row r="5349" spans="1:31" x14ac:dyDescent="0.3">
      <c r="A5349">
        <v>2585967</v>
      </c>
      <c r="B5349">
        <v>1</v>
      </c>
      <c r="C5349" t="s">
        <v>80</v>
      </c>
      <c r="D5349" t="s">
        <v>104</v>
      </c>
      <c r="E5349" t="s">
        <v>147</v>
      </c>
      <c r="F5349" t="s">
        <v>15124</v>
      </c>
      <c r="G5349" t="s">
        <v>134</v>
      </c>
      <c r="H5349" t="s">
        <v>135</v>
      </c>
      <c r="I5349" t="s">
        <v>136</v>
      </c>
      <c r="J5349" t="s">
        <v>137</v>
      </c>
      <c r="K5349" t="s">
        <v>138</v>
      </c>
      <c r="L5349" t="s">
        <v>15125</v>
      </c>
      <c r="M5349" t="s">
        <v>15126</v>
      </c>
      <c r="N5349">
        <v>7.3333333000000001E-2</v>
      </c>
      <c r="O5349">
        <v>0</v>
      </c>
      <c r="P5349">
        <v>34</v>
      </c>
      <c r="Q5349">
        <v>0</v>
      </c>
      <c r="R5349">
        <v>59</v>
      </c>
      <c r="S5349">
        <v>2</v>
      </c>
      <c r="T5349">
        <v>14</v>
      </c>
      <c r="U5349">
        <v>4</v>
      </c>
      <c r="V5349">
        <v>0</v>
      </c>
      <c r="W5349">
        <v>0</v>
      </c>
      <c r="X5349">
        <v>1.0176281250735602</v>
      </c>
      <c r="Y5349">
        <v>0</v>
      </c>
      <c r="Z5349">
        <v>2.9514030967876397</v>
      </c>
      <c r="AA5349">
        <v>4.0356760745718994</v>
      </c>
      <c r="AB5349">
        <v>0.39690149348300008</v>
      </c>
      <c r="AC5349">
        <v>34.9215029775348</v>
      </c>
      <c r="AD5349">
        <v>0</v>
      </c>
      <c r="AE5349">
        <v>43.323111767450897</v>
      </c>
    </row>
    <row r="5350" spans="1:31" x14ac:dyDescent="0.3">
      <c r="A5350">
        <v>2584948</v>
      </c>
      <c r="B5350">
        <v>1</v>
      </c>
      <c r="C5350" t="s">
        <v>80</v>
      </c>
      <c r="D5350" t="s">
        <v>88</v>
      </c>
      <c r="E5350" t="s">
        <v>147</v>
      </c>
      <c r="F5350" t="s">
        <v>6180</v>
      </c>
      <c r="G5350" t="s">
        <v>134</v>
      </c>
      <c r="H5350" t="s">
        <v>135</v>
      </c>
      <c r="I5350" t="s">
        <v>680</v>
      </c>
      <c r="J5350" t="s">
        <v>137</v>
      </c>
      <c r="K5350" t="s">
        <v>138</v>
      </c>
      <c r="L5350" t="s">
        <v>15127</v>
      </c>
      <c r="M5350" t="s">
        <v>15128</v>
      </c>
      <c r="N5350">
        <v>2.8333332999999999E-2</v>
      </c>
      <c r="O5350">
        <v>0</v>
      </c>
      <c r="P5350">
        <v>0</v>
      </c>
      <c r="Q5350">
        <v>0</v>
      </c>
      <c r="R5350">
        <v>0</v>
      </c>
      <c r="S5350">
        <v>8</v>
      </c>
      <c r="T5350">
        <v>7</v>
      </c>
      <c r="U5350">
        <v>6</v>
      </c>
      <c r="V5350">
        <v>3</v>
      </c>
      <c r="W5350">
        <v>0</v>
      </c>
      <c r="X5350">
        <v>0</v>
      </c>
      <c r="Y5350">
        <v>0</v>
      </c>
      <c r="Z5350">
        <v>0</v>
      </c>
      <c r="AA5350">
        <v>3.7289201482067198</v>
      </c>
      <c r="AB5350">
        <v>2.5376804695350348</v>
      </c>
      <c r="AC5350">
        <v>7.4141129705407494</v>
      </c>
      <c r="AD5350">
        <v>1.5068701833160001</v>
      </c>
      <c r="AE5350">
        <v>15.187583771598504</v>
      </c>
    </row>
    <row r="5351" spans="1:31" x14ac:dyDescent="0.3">
      <c r="A5351">
        <v>2584994</v>
      </c>
      <c r="B5351">
        <v>1</v>
      </c>
      <c r="C5351" t="s">
        <v>81</v>
      </c>
      <c r="D5351" t="s">
        <v>120</v>
      </c>
      <c r="E5351" t="s">
        <v>147</v>
      </c>
      <c r="F5351" t="s">
        <v>12981</v>
      </c>
      <c r="G5351" t="s">
        <v>134</v>
      </c>
      <c r="H5351" t="s">
        <v>135</v>
      </c>
      <c r="I5351" t="s">
        <v>136</v>
      </c>
      <c r="J5351" t="s">
        <v>137</v>
      </c>
      <c r="K5351" t="s">
        <v>138</v>
      </c>
      <c r="L5351" t="s">
        <v>15129</v>
      </c>
      <c r="M5351" t="s">
        <v>15130</v>
      </c>
      <c r="N5351">
        <v>0.42499999999999999</v>
      </c>
      <c r="O5351">
        <v>0</v>
      </c>
      <c r="P5351">
        <v>835</v>
      </c>
      <c r="Q5351">
        <v>0</v>
      </c>
      <c r="R5351">
        <v>35</v>
      </c>
      <c r="S5351">
        <v>1</v>
      </c>
      <c r="T5351">
        <v>176</v>
      </c>
      <c r="U5351">
        <v>1</v>
      </c>
      <c r="V5351">
        <v>0</v>
      </c>
      <c r="W5351">
        <v>0</v>
      </c>
      <c r="X5351">
        <v>44.344914690114898</v>
      </c>
      <c r="Y5351">
        <v>0</v>
      </c>
      <c r="Z5351">
        <v>6.020823237442972</v>
      </c>
      <c r="AA5351">
        <v>0.44321124358444453</v>
      </c>
      <c r="AB5351">
        <v>27.438767890917056</v>
      </c>
      <c r="AC5351">
        <v>23.767298807396671</v>
      </c>
      <c r="AD5351">
        <v>0</v>
      </c>
      <c r="AE5351">
        <v>102.01501586945604</v>
      </c>
    </row>
    <row r="5352" spans="1:31" x14ac:dyDescent="0.3">
      <c r="A5352">
        <v>2585326</v>
      </c>
      <c r="B5352">
        <v>1</v>
      </c>
      <c r="C5352" t="s">
        <v>80</v>
      </c>
      <c r="D5352" t="s">
        <v>101</v>
      </c>
      <c r="E5352" t="s">
        <v>141</v>
      </c>
      <c r="F5352" t="s">
        <v>15131</v>
      </c>
      <c r="G5352" t="s">
        <v>134</v>
      </c>
      <c r="H5352" t="s">
        <v>135</v>
      </c>
      <c r="I5352" t="s">
        <v>136</v>
      </c>
      <c r="J5352" t="s">
        <v>137</v>
      </c>
      <c r="K5352" t="s">
        <v>138</v>
      </c>
      <c r="L5352" t="s">
        <v>15132</v>
      </c>
      <c r="M5352" t="s">
        <v>15133</v>
      </c>
      <c r="N5352">
        <v>0.48777777700000002</v>
      </c>
      <c r="O5352">
        <v>6</v>
      </c>
      <c r="P5352">
        <v>4255</v>
      </c>
      <c r="Q5352">
        <v>2</v>
      </c>
      <c r="R5352">
        <v>1</v>
      </c>
      <c r="S5352">
        <v>32</v>
      </c>
      <c r="T5352">
        <v>815</v>
      </c>
      <c r="U5352">
        <v>0</v>
      </c>
      <c r="V5352">
        <v>0</v>
      </c>
      <c r="W5352">
        <v>6.7661131626610462</v>
      </c>
      <c r="X5352">
        <v>365.54960802689828</v>
      </c>
      <c r="Y5352">
        <v>1.6575339578074064</v>
      </c>
      <c r="Z5352">
        <v>9.2980713922666668E-3</v>
      </c>
      <c r="AA5352">
        <v>545.26018719357319</v>
      </c>
      <c r="AB5352">
        <v>600.0453476325398</v>
      </c>
      <c r="AC5352">
        <v>0</v>
      </c>
      <c r="AD5352">
        <v>0</v>
      </c>
      <c r="AE5352">
        <v>1519.288088044872</v>
      </c>
    </row>
    <row r="5353" spans="1:31" x14ac:dyDescent="0.3">
      <c r="A5353">
        <v>2585658</v>
      </c>
      <c r="B5353">
        <v>1</v>
      </c>
      <c r="C5353" t="s">
        <v>80</v>
      </c>
      <c r="D5353" t="s">
        <v>90</v>
      </c>
      <c r="E5353" t="s">
        <v>166</v>
      </c>
      <c r="F5353" t="s">
        <v>15134</v>
      </c>
      <c r="G5353" t="s">
        <v>311</v>
      </c>
      <c r="H5353" t="s">
        <v>157</v>
      </c>
      <c r="I5353" t="s">
        <v>136</v>
      </c>
      <c r="J5353" t="s">
        <v>3</v>
      </c>
      <c r="K5353" t="s">
        <v>138</v>
      </c>
      <c r="L5353" t="s">
        <v>15135</v>
      </c>
      <c r="M5353" t="s">
        <v>15136</v>
      </c>
      <c r="N5353">
        <v>4.2336111110000001</v>
      </c>
      <c r="O5353">
        <v>0</v>
      </c>
      <c r="P5353">
        <v>19</v>
      </c>
      <c r="Q5353">
        <v>0</v>
      </c>
      <c r="R5353">
        <v>0</v>
      </c>
      <c r="S5353">
        <v>0</v>
      </c>
      <c r="T5353">
        <v>1</v>
      </c>
      <c r="U5353">
        <v>0</v>
      </c>
      <c r="V5353">
        <v>0</v>
      </c>
      <c r="W5353">
        <v>0</v>
      </c>
      <c r="X5353">
        <v>17.854950145874437</v>
      </c>
      <c r="Y5353">
        <v>0</v>
      </c>
      <c r="Z5353">
        <v>0</v>
      </c>
      <c r="AA5353">
        <v>0</v>
      </c>
      <c r="AB5353">
        <v>7.254353940213889</v>
      </c>
      <c r="AC5353">
        <v>0</v>
      </c>
      <c r="AD5353">
        <v>0</v>
      </c>
      <c r="AE5353">
        <v>25.109304086088326</v>
      </c>
    </row>
    <row r="5354" spans="1:31" x14ac:dyDescent="0.3">
      <c r="A5354">
        <v>2585489</v>
      </c>
      <c r="B5354">
        <v>1</v>
      </c>
      <c r="C5354" t="s">
        <v>80</v>
      </c>
      <c r="D5354" t="s">
        <v>103</v>
      </c>
      <c r="E5354" t="s">
        <v>184</v>
      </c>
      <c r="F5354" t="s">
        <v>15137</v>
      </c>
      <c r="G5354" t="s">
        <v>149</v>
      </c>
      <c r="H5354" t="s">
        <v>135</v>
      </c>
      <c r="I5354" t="s">
        <v>136</v>
      </c>
      <c r="J5354" t="s">
        <v>137</v>
      </c>
      <c r="K5354" t="s">
        <v>138</v>
      </c>
      <c r="L5354" t="s">
        <v>15138</v>
      </c>
      <c r="M5354" t="s">
        <v>15139</v>
      </c>
      <c r="N5354">
        <v>1.916666666</v>
      </c>
      <c r="O5354">
        <v>0</v>
      </c>
      <c r="P5354">
        <v>119</v>
      </c>
      <c r="Q5354">
        <v>0</v>
      </c>
      <c r="R5354">
        <v>0</v>
      </c>
      <c r="S5354">
        <v>0</v>
      </c>
      <c r="T5354">
        <v>7</v>
      </c>
      <c r="U5354">
        <v>0</v>
      </c>
      <c r="V5354">
        <v>0</v>
      </c>
      <c r="W5354">
        <v>0</v>
      </c>
      <c r="X5354">
        <v>69.981285618976514</v>
      </c>
      <c r="Y5354">
        <v>0</v>
      </c>
      <c r="Z5354">
        <v>0</v>
      </c>
      <c r="AA5354">
        <v>0</v>
      </c>
      <c r="AB5354">
        <v>4.308035318707975</v>
      </c>
      <c r="AC5354">
        <v>0</v>
      </c>
      <c r="AD5354">
        <v>0</v>
      </c>
      <c r="AE5354">
        <v>74.289320937684494</v>
      </c>
    </row>
    <row r="5355" spans="1:31" x14ac:dyDescent="0.3">
      <c r="A5355">
        <v>2585950</v>
      </c>
      <c r="B5355">
        <v>1</v>
      </c>
      <c r="C5355" t="s">
        <v>80</v>
      </c>
      <c r="D5355" t="s">
        <v>96</v>
      </c>
      <c r="E5355" t="s">
        <v>166</v>
      </c>
      <c r="F5355" t="s">
        <v>15140</v>
      </c>
      <c r="G5355" t="s">
        <v>168</v>
      </c>
      <c r="H5355" t="s">
        <v>157</v>
      </c>
      <c r="I5355" t="s">
        <v>136</v>
      </c>
      <c r="J5355" t="s">
        <v>137</v>
      </c>
      <c r="K5355" t="s">
        <v>138</v>
      </c>
      <c r="L5355" t="s">
        <v>15141</v>
      </c>
      <c r="M5355" t="s">
        <v>15142</v>
      </c>
      <c r="N5355">
        <v>4.244722222</v>
      </c>
      <c r="O5355">
        <v>0</v>
      </c>
      <c r="P5355">
        <v>1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2.3644945482116668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2.3644945482116668</v>
      </c>
    </row>
    <row r="5356" spans="1:31" x14ac:dyDescent="0.3">
      <c r="A5356">
        <v>2585071</v>
      </c>
      <c r="B5356">
        <v>1</v>
      </c>
      <c r="C5356" t="s">
        <v>81</v>
      </c>
      <c r="D5356" t="s">
        <v>128</v>
      </c>
      <c r="E5356" t="s">
        <v>184</v>
      </c>
      <c r="F5356" t="s">
        <v>15143</v>
      </c>
      <c r="G5356" t="s">
        <v>134</v>
      </c>
      <c r="H5356" t="s">
        <v>135</v>
      </c>
      <c r="I5356" t="s">
        <v>136</v>
      </c>
      <c r="J5356" t="s">
        <v>137</v>
      </c>
      <c r="K5356" t="s">
        <v>138</v>
      </c>
      <c r="L5356" t="s">
        <v>15144</v>
      </c>
      <c r="M5356" t="s">
        <v>15145</v>
      </c>
      <c r="N5356">
        <v>4.5088888880000004</v>
      </c>
      <c r="O5356">
        <v>1</v>
      </c>
      <c r="P5356">
        <v>332</v>
      </c>
      <c r="Q5356">
        <v>1</v>
      </c>
      <c r="R5356">
        <v>13</v>
      </c>
      <c r="S5356">
        <v>0</v>
      </c>
      <c r="T5356">
        <v>34</v>
      </c>
      <c r="U5356">
        <v>0</v>
      </c>
      <c r="V5356">
        <v>0</v>
      </c>
      <c r="W5356">
        <v>0.93209003319999995</v>
      </c>
      <c r="X5356">
        <v>208.703829348732</v>
      </c>
      <c r="Y5356">
        <v>1.7518914344169332</v>
      </c>
      <c r="Z5356">
        <v>23.2087409214076</v>
      </c>
      <c r="AA5356">
        <v>0</v>
      </c>
      <c r="AB5356">
        <v>77.503438268009006</v>
      </c>
      <c r="AC5356">
        <v>0</v>
      </c>
      <c r="AD5356">
        <v>0</v>
      </c>
      <c r="AE5356">
        <v>312.09999000576556</v>
      </c>
    </row>
    <row r="5357" spans="1:31" x14ac:dyDescent="0.3">
      <c r="A5357">
        <v>2585263</v>
      </c>
      <c r="B5357">
        <v>1</v>
      </c>
      <c r="C5357" t="s">
        <v>80</v>
      </c>
      <c r="D5357" t="s">
        <v>82</v>
      </c>
      <c r="E5357" t="s">
        <v>155</v>
      </c>
      <c r="F5357" t="s">
        <v>5094</v>
      </c>
      <c r="G5357" t="s">
        <v>202</v>
      </c>
      <c r="H5357" t="s">
        <v>157</v>
      </c>
      <c r="I5357" t="s">
        <v>136</v>
      </c>
      <c r="J5357" t="s">
        <v>137</v>
      </c>
      <c r="K5357" t="s">
        <v>138</v>
      </c>
      <c r="L5357" t="s">
        <v>15146</v>
      </c>
      <c r="M5357" t="s">
        <v>14636</v>
      </c>
      <c r="N5357">
        <v>1.436666666</v>
      </c>
      <c r="O5357">
        <v>0</v>
      </c>
      <c r="P5357">
        <v>275</v>
      </c>
      <c r="Q5357">
        <v>0</v>
      </c>
      <c r="R5357">
        <v>0</v>
      </c>
      <c r="S5357">
        <v>0</v>
      </c>
      <c r="T5357">
        <v>45</v>
      </c>
      <c r="U5357">
        <v>0</v>
      </c>
      <c r="V5357">
        <v>0</v>
      </c>
      <c r="W5357">
        <v>0</v>
      </c>
      <c r="X5357">
        <v>71.545708512554839</v>
      </c>
      <c r="Y5357">
        <v>0</v>
      </c>
      <c r="Z5357">
        <v>0</v>
      </c>
      <c r="AA5357">
        <v>0</v>
      </c>
      <c r="AB5357">
        <v>43.12687901398688</v>
      </c>
      <c r="AC5357">
        <v>0</v>
      </c>
      <c r="AD5357">
        <v>0</v>
      </c>
      <c r="AE5357">
        <v>114.67258752654172</v>
      </c>
    </row>
    <row r="5358" spans="1:31" x14ac:dyDescent="0.3">
      <c r="A5358">
        <v>2585844</v>
      </c>
      <c r="B5358">
        <v>1</v>
      </c>
      <c r="C5358" t="s">
        <v>81</v>
      </c>
      <c r="D5358" t="s">
        <v>112</v>
      </c>
      <c r="E5358" t="s">
        <v>147</v>
      </c>
      <c r="F5358" t="s">
        <v>6398</v>
      </c>
      <c r="G5358" t="s">
        <v>134</v>
      </c>
      <c r="H5358" t="s">
        <v>135</v>
      </c>
      <c r="I5358" t="s">
        <v>136</v>
      </c>
      <c r="J5358" t="s">
        <v>137</v>
      </c>
      <c r="K5358" t="s">
        <v>138</v>
      </c>
      <c r="L5358" t="s">
        <v>15147</v>
      </c>
      <c r="M5358" t="s">
        <v>15148</v>
      </c>
      <c r="N5358">
        <v>2.1886111110000002</v>
      </c>
      <c r="O5358">
        <v>0</v>
      </c>
      <c r="P5358">
        <v>587</v>
      </c>
      <c r="Q5358">
        <v>30</v>
      </c>
      <c r="R5358">
        <v>22</v>
      </c>
      <c r="S5358">
        <v>1</v>
      </c>
      <c r="T5358">
        <v>211</v>
      </c>
      <c r="U5358">
        <v>0</v>
      </c>
      <c r="V5358">
        <v>1</v>
      </c>
      <c r="W5358">
        <v>0</v>
      </c>
      <c r="X5358">
        <v>186.1501475017879</v>
      </c>
      <c r="Y5358">
        <v>22.054636110495867</v>
      </c>
      <c r="Z5358">
        <v>17.418127761976081</v>
      </c>
      <c r="AA5358">
        <v>0.3506770960937875</v>
      </c>
      <c r="AB5358">
        <v>166.7621606336875</v>
      </c>
      <c r="AC5358">
        <v>0</v>
      </c>
      <c r="AD5358">
        <v>1.4431212555044777</v>
      </c>
      <c r="AE5358">
        <v>394.17887035954561</v>
      </c>
    </row>
    <row r="5359" spans="1:31" x14ac:dyDescent="0.3">
      <c r="A5359">
        <v>2585758</v>
      </c>
      <c r="B5359">
        <v>1</v>
      </c>
      <c r="C5359" t="s">
        <v>81</v>
      </c>
      <c r="D5359" t="s">
        <v>118</v>
      </c>
      <c r="E5359" t="s">
        <v>184</v>
      </c>
      <c r="F5359" t="s">
        <v>15149</v>
      </c>
      <c r="G5359" t="s">
        <v>149</v>
      </c>
      <c r="H5359" t="s">
        <v>135</v>
      </c>
      <c r="I5359" t="s">
        <v>136</v>
      </c>
      <c r="J5359" t="s">
        <v>137</v>
      </c>
      <c r="K5359" t="s">
        <v>138</v>
      </c>
      <c r="L5359" t="s">
        <v>15150</v>
      </c>
      <c r="M5359" t="s">
        <v>15151</v>
      </c>
      <c r="N5359">
        <v>3.5874999999999999</v>
      </c>
      <c r="O5359">
        <v>2</v>
      </c>
      <c r="P5359">
        <v>775</v>
      </c>
      <c r="Q5359">
        <v>53</v>
      </c>
      <c r="R5359">
        <v>137</v>
      </c>
      <c r="S5359">
        <v>4</v>
      </c>
      <c r="T5359">
        <v>67</v>
      </c>
      <c r="U5359">
        <v>0</v>
      </c>
      <c r="V5359">
        <v>0</v>
      </c>
      <c r="W5359">
        <v>1.7031594163200001</v>
      </c>
      <c r="X5359">
        <v>268.96079173288433</v>
      </c>
      <c r="Y5359">
        <v>430.89321177849087</v>
      </c>
      <c r="Z5359">
        <v>306.68161073003898</v>
      </c>
      <c r="AA5359">
        <v>21.665063233167196</v>
      </c>
      <c r="AB5359">
        <v>140.16373528622864</v>
      </c>
      <c r="AC5359">
        <v>0</v>
      </c>
      <c r="AD5359">
        <v>0</v>
      </c>
      <c r="AE5359">
        <v>1170.0675721771299</v>
      </c>
    </row>
    <row r="5360" spans="1:31" x14ac:dyDescent="0.3">
      <c r="A5360">
        <v>2585449</v>
      </c>
      <c r="B5360">
        <v>1</v>
      </c>
      <c r="C5360" t="s">
        <v>80</v>
      </c>
      <c r="D5360" t="s">
        <v>92</v>
      </c>
      <c r="E5360" t="s">
        <v>171</v>
      </c>
      <c r="F5360" t="s">
        <v>15152</v>
      </c>
      <c r="G5360" t="s">
        <v>177</v>
      </c>
      <c r="H5360" t="s">
        <v>157</v>
      </c>
      <c r="I5360" t="s">
        <v>136</v>
      </c>
      <c r="J5360" t="s">
        <v>137</v>
      </c>
      <c r="K5360" t="s">
        <v>138</v>
      </c>
      <c r="L5360" t="s">
        <v>15153</v>
      </c>
      <c r="M5360" t="s">
        <v>15154</v>
      </c>
      <c r="N5360">
        <v>8.2650000000000006</v>
      </c>
      <c r="O5360">
        <v>0</v>
      </c>
      <c r="P5360">
        <v>15</v>
      </c>
      <c r="Q5360">
        <v>0</v>
      </c>
      <c r="R5360">
        <v>9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15.633274033932743</v>
      </c>
      <c r="Y5360">
        <v>0</v>
      </c>
      <c r="Z5360">
        <v>33.438456241122168</v>
      </c>
      <c r="AA5360">
        <v>0</v>
      </c>
      <c r="AB5360">
        <v>0</v>
      </c>
      <c r="AC5360">
        <v>0</v>
      </c>
      <c r="AD5360">
        <v>0</v>
      </c>
      <c r="AE5360">
        <v>49.071730275054911</v>
      </c>
    </row>
    <row r="5361" spans="1:31" x14ac:dyDescent="0.3">
      <c r="A5361">
        <v>2585203</v>
      </c>
      <c r="B5361">
        <v>1</v>
      </c>
      <c r="C5361" t="s">
        <v>80</v>
      </c>
      <c r="D5361" t="s">
        <v>96</v>
      </c>
      <c r="E5361" t="s">
        <v>175</v>
      </c>
      <c r="F5361" t="s">
        <v>15155</v>
      </c>
      <c r="G5361" t="s">
        <v>213</v>
      </c>
      <c r="H5361" t="s">
        <v>157</v>
      </c>
      <c r="I5361" t="s">
        <v>136</v>
      </c>
      <c r="J5361" t="s">
        <v>137</v>
      </c>
      <c r="K5361" t="s">
        <v>138</v>
      </c>
      <c r="L5361" t="s">
        <v>15156</v>
      </c>
      <c r="M5361" t="s">
        <v>15157</v>
      </c>
      <c r="N5361">
        <v>1.7725</v>
      </c>
      <c r="O5361">
        <v>0</v>
      </c>
      <c r="P5361">
        <v>11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5.7922242679841016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5.7922242679841016</v>
      </c>
    </row>
    <row r="5362" spans="1:31" x14ac:dyDescent="0.3">
      <c r="A5362">
        <v>2585904</v>
      </c>
      <c r="B5362">
        <v>1</v>
      </c>
      <c r="C5362" t="s">
        <v>80</v>
      </c>
      <c r="D5362" t="s">
        <v>84</v>
      </c>
      <c r="E5362" t="s">
        <v>184</v>
      </c>
      <c r="F5362" t="s">
        <v>15158</v>
      </c>
      <c r="G5362" t="s">
        <v>202</v>
      </c>
      <c r="H5362" t="s">
        <v>135</v>
      </c>
      <c r="I5362" t="s">
        <v>136</v>
      </c>
      <c r="J5362" t="s">
        <v>137</v>
      </c>
      <c r="K5362" t="s">
        <v>138</v>
      </c>
      <c r="L5362" t="s">
        <v>15159</v>
      </c>
      <c r="M5362" t="s">
        <v>15160</v>
      </c>
      <c r="N5362">
        <v>0.77611111099999996</v>
      </c>
      <c r="O5362">
        <v>0</v>
      </c>
      <c r="P5362">
        <v>31</v>
      </c>
      <c r="Q5362">
        <v>0</v>
      </c>
      <c r="R5362">
        <v>2</v>
      </c>
      <c r="S5362">
        <v>0</v>
      </c>
      <c r="T5362">
        <v>3</v>
      </c>
      <c r="U5362">
        <v>0</v>
      </c>
      <c r="V5362">
        <v>0</v>
      </c>
      <c r="W5362">
        <v>0</v>
      </c>
      <c r="X5362">
        <v>3.4995370620783426</v>
      </c>
      <c r="Y5362">
        <v>0</v>
      </c>
      <c r="Z5362">
        <v>0.24250553265363334</v>
      </c>
      <c r="AA5362">
        <v>0</v>
      </c>
      <c r="AB5362">
        <v>1.5884308849420279</v>
      </c>
      <c r="AC5362">
        <v>0</v>
      </c>
      <c r="AD5362">
        <v>0</v>
      </c>
      <c r="AE5362">
        <v>5.3304734796740032</v>
      </c>
    </row>
    <row r="5363" spans="1:31" x14ac:dyDescent="0.3">
      <c r="A5363">
        <v>2585057</v>
      </c>
      <c r="B5363">
        <v>1</v>
      </c>
      <c r="C5363" t="s">
        <v>80</v>
      </c>
      <c r="D5363" t="s">
        <v>99</v>
      </c>
      <c r="E5363" t="s">
        <v>141</v>
      </c>
      <c r="F5363" t="s">
        <v>14288</v>
      </c>
      <c r="G5363" t="s">
        <v>134</v>
      </c>
      <c r="H5363" t="s">
        <v>135</v>
      </c>
      <c r="I5363" t="s">
        <v>136</v>
      </c>
      <c r="J5363" t="s">
        <v>137</v>
      </c>
      <c r="K5363" t="s">
        <v>138</v>
      </c>
      <c r="L5363" t="s">
        <v>15161</v>
      </c>
      <c r="M5363" t="s">
        <v>15162</v>
      </c>
      <c r="N5363">
        <v>0.19388888800000001</v>
      </c>
      <c r="O5363">
        <v>4</v>
      </c>
      <c r="P5363">
        <v>591</v>
      </c>
      <c r="Q5363">
        <v>1</v>
      </c>
      <c r="R5363">
        <v>39</v>
      </c>
      <c r="S5363">
        <v>2</v>
      </c>
      <c r="T5363">
        <v>73</v>
      </c>
      <c r="U5363">
        <v>0</v>
      </c>
      <c r="V5363">
        <v>0</v>
      </c>
      <c r="W5363">
        <v>3.8489734650749252</v>
      </c>
      <c r="X5363">
        <v>16.041842560784037</v>
      </c>
      <c r="Y5363">
        <v>5.2425907697766665E-2</v>
      </c>
      <c r="Z5363">
        <v>0.6889954111860801</v>
      </c>
      <c r="AA5363">
        <v>8.8166623887036746</v>
      </c>
      <c r="AB5363">
        <v>6.4435670984557074</v>
      </c>
      <c r="AC5363">
        <v>0</v>
      </c>
      <c r="AD5363">
        <v>0</v>
      </c>
      <c r="AE5363">
        <v>35.89246683190219</v>
      </c>
    </row>
    <row r="5364" spans="1:31" x14ac:dyDescent="0.3">
      <c r="A5364">
        <v>2585157</v>
      </c>
      <c r="B5364">
        <v>1</v>
      </c>
      <c r="C5364" t="s">
        <v>80</v>
      </c>
      <c r="D5364" t="s">
        <v>101</v>
      </c>
      <c r="E5364" t="s">
        <v>166</v>
      </c>
      <c r="F5364" t="s">
        <v>15163</v>
      </c>
      <c r="G5364" t="s">
        <v>198</v>
      </c>
      <c r="H5364" t="s">
        <v>157</v>
      </c>
      <c r="I5364" t="s">
        <v>136</v>
      </c>
      <c r="J5364" t="s">
        <v>137</v>
      </c>
      <c r="K5364" t="s">
        <v>138</v>
      </c>
      <c r="L5364" t="s">
        <v>15164</v>
      </c>
      <c r="M5364" t="s">
        <v>15165</v>
      </c>
      <c r="N5364">
        <v>7.9766666659999999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2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1.8096123483750624</v>
      </c>
      <c r="AC5364">
        <v>0</v>
      </c>
      <c r="AD5364">
        <v>0</v>
      </c>
      <c r="AE5364">
        <v>1.8096123483750624</v>
      </c>
    </row>
    <row r="5365" spans="1:31" x14ac:dyDescent="0.3">
      <c r="A5365">
        <v>2585054</v>
      </c>
      <c r="B5365">
        <v>1</v>
      </c>
      <c r="C5365" t="s">
        <v>80</v>
      </c>
      <c r="D5365" t="s">
        <v>106</v>
      </c>
      <c r="E5365" t="s">
        <v>141</v>
      </c>
      <c r="F5365" t="s">
        <v>5305</v>
      </c>
      <c r="G5365" t="s">
        <v>134</v>
      </c>
      <c r="H5365" t="s">
        <v>135</v>
      </c>
      <c r="I5365" t="s">
        <v>136</v>
      </c>
      <c r="J5365" t="s">
        <v>137</v>
      </c>
      <c r="K5365" t="s">
        <v>138</v>
      </c>
      <c r="L5365" t="s">
        <v>15166</v>
      </c>
      <c r="M5365" t="s">
        <v>15167</v>
      </c>
      <c r="N5365">
        <v>0.24333333300000001</v>
      </c>
      <c r="O5365">
        <v>1</v>
      </c>
      <c r="P5365">
        <v>4</v>
      </c>
      <c r="Q5365">
        <v>68</v>
      </c>
      <c r="R5365">
        <v>332</v>
      </c>
      <c r="S5365">
        <v>27</v>
      </c>
      <c r="T5365">
        <v>63</v>
      </c>
      <c r="U5365">
        <v>0</v>
      </c>
      <c r="V5365">
        <v>0</v>
      </c>
      <c r="W5365">
        <v>9.8707270097700014E-2</v>
      </c>
      <c r="X5365">
        <v>0.32536486198762005</v>
      </c>
      <c r="Y5365">
        <v>145.53305812114095</v>
      </c>
      <c r="Z5365">
        <v>250.75585118844609</v>
      </c>
      <c r="AA5365">
        <v>19.296834033019952</v>
      </c>
      <c r="AB5365">
        <v>32.599639580389862</v>
      </c>
      <c r="AC5365">
        <v>0</v>
      </c>
      <c r="AD5365">
        <v>0</v>
      </c>
      <c r="AE5365">
        <v>448.60945505508215</v>
      </c>
    </row>
    <row r="5366" spans="1:31" x14ac:dyDescent="0.3">
      <c r="A5366">
        <v>2585220</v>
      </c>
      <c r="B5366">
        <v>1</v>
      </c>
      <c r="C5366" t="s">
        <v>81</v>
      </c>
      <c r="D5366" t="s">
        <v>127</v>
      </c>
      <c r="E5366" t="s">
        <v>141</v>
      </c>
      <c r="F5366" t="s">
        <v>15168</v>
      </c>
      <c r="G5366" t="s">
        <v>134</v>
      </c>
      <c r="H5366" t="s">
        <v>135</v>
      </c>
      <c r="I5366" t="s">
        <v>136</v>
      </c>
      <c r="J5366" t="s">
        <v>137</v>
      </c>
      <c r="K5366" t="s">
        <v>138</v>
      </c>
      <c r="L5366" t="s">
        <v>15169</v>
      </c>
      <c r="M5366" t="s">
        <v>15170</v>
      </c>
      <c r="N5366">
        <v>0.90749999999999997</v>
      </c>
      <c r="O5366">
        <v>30</v>
      </c>
      <c r="P5366">
        <v>4981</v>
      </c>
      <c r="Q5366">
        <v>692</v>
      </c>
      <c r="R5366">
        <v>492</v>
      </c>
      <c r="S5366">
        <v>68</v>
      </c>
      <c r="T5366">
        <v>598</v>
      </c>
      <c r="U5366">
        <v>16</v>
      </c>
      <c r="V5366">
        <v>1</v>
      </c>
      <c r="W5366">
        <v>11.527852086442115</v>
      </c>
      <c r="X5366">
        <v>749.9847770179249</v>
      </c>
      <c r="Y5366">
        <v>1614.0562774862351</v>
      </c>
      <c r="Z5366">
        <v>645.91591581484818</v>
      </c>
      <c r="AA5366">
        <v>913.27156558389652</v>
      </c>
      <c r="AB5366">
        <v>348.95881575552113</v>
      </c>
      <c r="AC5366">
        <v>1135.9146001683632</v>
      </c>
      <c r="AD5366">
        <v>1.5194789006943699</v>
      </c>
      <c r="AE5366">
        <v>5421.1492828139253</v>
      </c>
    </row>
    <row r="5367" spans="1:31" x14ac:dyDescent="0.3">
      <c r="A5367">
        <v>2585077</v>
      </c>
      <c r="B5367">
        <v>1</v>
      </c>
      <c r="C5367" t="s">
        <v>80</v>
      </c>
      <c r="D5367" t="s">
        <v>97</v>
      </c>
      <c r="E5367" t="s">
        <v>141</v>
      </c>
      <c r="F5367" t="s">
        <v>15171</v>
      </c>
      <c r="G5367" t="s">
        <v>134</v>
      </c>
      <c r="H5367" t="s">
        <v>135</v>
      </c>
      <c r="I5367" t="s">
        <v>136</v>
      </c>
      <c r="J5367" t="s">
        <v>137</v>
      </c>
      <c r="K5367" t="s">
        <v>138</v>
      </c>
      <c r="L5367" t="s">
        <v>15172</v>
      </c>
      <c r="M5367" t="s">
        <v>15173</v>
      </c>
      <c r="N5367">
        <v>7.6011111109999998</v>
      </c>
      <c r="O5367">
        <v>1</v>
      </c>
      <c r="P5367">
        <v>1539</v>
      </c>
      <c r="Q5367">
        <v>0</v>
      </c>
      <c r="R5367">
        <v>107</v>
      </c>
      <c r="S5367">
        <v>8</v>
      </c>
      <c r="T5367">
        <v>183</v>
      </c>
      <c r="U5367">
        <v>1</v>
      </c>
      <c r="V5367">
        <v>0</v>
      </c>
      <c r="W5367">
        <v>140.92642373488229</v>
      </c>
      <c r="X5367">
        <v>2178.2838053270125</v>
      </c>
      <c r="Y5367">
        <v>0</v>
      </c>
      <c r="Z5367">
        <v>168.39217487988742</v>
      </c>
      <c r="AA5367">
        <v>2135.4391040681817</v>
      </c>
      <c r="AB5367">
        <v>1251.2251010540624</v>
      </c>
      <c r="AC5367">
        <v>796.42047648204095</v>
      </c>
      <c r="AD5367">
        <v>0</v>
      </c>
      <c r="AE5367">
        <v>6670.6870855460675</v>
      </c>
    </row>
    <row r="5368" spans="1:31" x14ac:dyDescent="0.3">
      <c r="A5368">
        <v>2584911</v>
      </c>
      <c r="B5368">
        <v>1</v>
      </c>
      <c r="C5368" t="s">
        <v>80</v>
      </c>
      <c r="D5368" t="s">
        <v>101</v>
      </c>
      <c r="E5368" t="s">
        <v>171</v>
      </c>
      <c r="F5368" t="s">
        <v>15174</v>
      </c>
      <c r="G5368" t="s">
        <v>202</v>
      </c>
      <c r="H5368" t="s">
        <v>157</v>
      </c>
      <c r="I5368" t="s">
        <v>136</v>
      </c>
      <c r="J5368" t="s">
        <v>137</v>
      </c>
      <c r="K5368" t="s">
        <v>138</v>
      </c>
      <c r="L5368" t="s">
        <v>15175</v>
      </c>
      <c r="M5368" t="s">
        <v>15176</v>
      </c>
      <c r="N5368">
        <v>0.76833333299999995</v>
      </c>
      <c r="O5368">
        <v>0</v>
      </c>
      <c r="P5368">
        <v>93</v>
      </c>
      <c r="Q5368">
        <v>0</v>
      </c>
      <c r="R5368">
        <v>0</v>
      </c>
      <c r="S5368">
        <v>0</v>
      </c>
      <c r="T5368">
        <v>15</v>
      </c>
      <c r="U5368">
        <v>0</v>
      </c>
      <c r="V5368">
        <v>0</v>
      </c>
      <c r="W5368">
        <v>0</v>
      </c>
      <c r="X5368">
        <v>15.100857794843433</v>
      </c>
      <c r="Y5368">
        <v>0</v>
      </c>
      <c r="Z5368">
        <v>0</v>
      </c>
      <c r="AA5368">
        <v>0</v>
      </c>
      <c r="AB5368">
        <v>3.1367772533356262</v>
      </c>
      <c r="AC5368">
        <v>0</v>
      </c>
      <c r="AD5368">
        <v>0</v>
      </c>
      <c r="AE5368">
        <v>18.237635048179058</v>
      </c>
    </row>
    <row r="5369" spans="1:31" x14ac:dyDescent="0.3">
      <c r="A5369">
        <v>2585575</v>
      </c>
      <c r="B5369">
        <v>1</v>
      </c>
      <c r="C5369" t="s">
        <v>80</v>
      </c>
      <c r="D5369" t="s">
        <v>98</v>
      </c>
      <c r="E5369" t="s">
        <v>171</v>
      </c>
      <c r="F5369" t="s">
        <v>15177</v>
      </c>
      <c r="G5369" t="s">
        <v>229</v>
      </c>
      <c r="H5369" t="s">
        <v>157</v>
      </c>
      <c r="I5369" t="s">
        <v>136</v>
      </c>
      <c r="J5369" t="s">
        <v>137</v>
      </c>
      <c r="K5369" t="s">
        <v>138</v>
      </c>
      <c r="L5369" t="s">
        <v>15178</v>
      </c>
      <c r="M5369" t="s">
        <v>15179</v>
      </c>
      <c r="N5369">
        <v>5.5216666659999998</v>
      </c>
      <c r="O5369">
        <v>0</v>
      </c>
      <c r="P5369">
        <v>26</v>
      </c>
      <c r="Q5369">
        <v>0</v>
      </c>
      <c r="R5369">
        <v>5</v>
      </c>
      <c r="S5369">
        <v>0</v>
      </c>
      <c r="T5369">
        <v>4</v>
      </c>
      <c r="U5369">
        <v>0</v>
      </c>
      <c r="V5369">
        <v>0</v>
      </c>
      <c r="W5369">
        <v>0</v>
      </c>
      <c r="X5369">
        <v>30.914167577737949</v>
      </c>
      <c r="Y5369">
        <v>0</v>
      </c>
      <c r="Z5369">
        <v>21.618045955438628</v>
      </c>
      <c r="AA5369">
        <v>0</v>
      </c>
      <c r="AB5369">
        <v>4.7036978885427407</v>
      </c>
      <c r="AC5369">
        <v>0</v>
      </c>
      <c r="AD5369">
        <v>0</v>
      </c>
      <c r="AE5369">
        <v>57.235911421719315</v>
      </c>
    </row>
    <row r="5370" spans="1:31" x14ac:dyDescent="0.3">
      <c r="A5370">
        <v>2585930</v>
      </c>
      <c r="B5370">
        <v>1</v>
      </c>
      <c r="C5370" t="s">
        <v>81</v>
      </c>
      <c r="D5370" t="s">
        <v>113</v>
      </c>
      <c r="E5370" t="s">
        <v>184</v>
      </c>
      <c r="F5370" t="s">
        <v>15180</v>
      </c>
      <c r="G5370" t="s">
        <v>149</v>
      </c>
      <c r="H5370" t="s">
        <v>135</v>
      </c>
      <c r="I5370" t="s">
        <v>136</v>
      </c>
      <c r="J5370" t="s">
        <v>137</v>
      </c>
      <c r="K5370" t="s">
        <v>138</v>
      </c>
      <c r="L5370" t="s">
        <v>15181</v>
      </c>
      <c r="M5370" t="s">
        <v>15182</v>
      </c>
      <c r="N5370">
        <v>2.3325</v>
      </c>
      <c r="O5370">
        <v>0</v>
      </c>
      <c r="P5370">
        <v>0</v>
      </c>
      <c r="Q5370">
        <v>0</v>
      </c>
      <c r="R5370">
        <v>17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78.454501806020332</v>
      </c>
      <c r="AA5370">
        <v>0</v>
      </c>
      <c r="AB5370">
        <v>0</v>
      </c>
      <c r="AC5370">
        <v>0</v>
      </c>
      <c r="AD5370">
        <v>0</v>
      </c>
      <c r="AE5370">
        <v>78.454501806020332</v>
      </c>
    </row>
    <row r="5371" spans="1:31" x14ac:dyDescent="0.3">
      <c r="A5371">
        <v>2585887</v>
      </c>
      <c r="B5371">
        <v>1</v>
      </c>
      <c r="C5371" t="s">
        <v>81</v>
      </c>
      <c r="D5371" t="s">
        <v>128</v>
      </c>
      <c r="E5371" t="s">
        <v>141</v>
      </c>
      <c r="F5371" t="s">
        <v>15183</v>
      </c>
      <c r="G5371" t="s">
        <v>134</v>
      </c>
      <c r="H5371" t="s">
        <v>135</v>
      </c>
      <c r="I5371" t="s">
        <v>136</v>
      </c>
      <c r="J5371" t="s">
        <v>137</v>
      </c>
      <c r="K5371" t="s">
        <v>138</v>
      </c>
      <c r="L5371" t="s">
        <v>15184</v>
      </c>
      <c r="M5371" t="s">
        <v>15185</v>
      </c>
      <c r="N5371">
        <v>0.199444444</v>
      </c>
      <c r="O5371">
        <v>0</v>
      </c>
      <c r="P5371">
        <v>647</v>
      </c>
      <c r="Q5371">
        <v>0</v>
      </c>
      <c r="R5371">
        <v>0</v>
      </c>
      <c r="S5371">
        <v>2</v>
      </c>
      <c r="T5371">
        <v>16</v>
      </c>
      <c r="U5371">
        <v>1</v>
      </c>
      <c r="V5371">
        <v>0</v>
      </c>
      <c r="W5371">
        <v>0</v>
      </c>
      <c r="X5371">
        <v>38.722277962510695</v>
      </c>
      <c r="Y5371">
        <v>0</v>
      </c>
      <c r="Z5371">
        <v>0</v>
      </c>
      <c r="AA5371">
        <v>19.174161972511001</v>
      </c>
      <c r="AB5371">
        <v>5.9978366643689363</v>
      </c>
      <c r="AC5371">
        <v>1.1726313040087799</v>
      </c>
      <c r="AD5371">
        <v>0</v>
      </c>
      <c r="AE5371">
        <v>65.066907903399411</v>
      </c>
    </row>
    <row r="5372" spans="1:31" x14ac:dyDescent="0.3">
      <c r="A5372">
        <v>2585097</v>
      </c>
      <c r="B5372">
        <v>1</v>
      </c>
      <c r="C5372" t="s">
        <v>80</v>
      </c>
      <c r="D5372" t="s">
        <v>103</v>
      </c>
      <c r="E5372" t="s">
        <v>141</v>
      </c>
      <c r="F5372" t="s">
        <v>2075</v>
      </c>
      <c r="G5372" t="s">
        <v>134</v>
      </c>
      <c r="H5372" t="s">
        <v>135</v>
      </c>
      <c r="I5372" t="s">
        <v>136</v>
      </c>
      <c r="J5372" t="s">
        <v>137</v>
      </c>
      <c r="K5372" t="s">
        <v>138</v>
      </c>
      <c r="L5372" t="s">
        <v>15186</v>
      </c>
      <c r="M5372" t="s">
        <v>15187</v>
      </c>
      <c r="N5372">
        <v>0.101944444</v>
      </c>
      <c r="O5372">
        <v>0</v>
      </c>
      <c r="P5372">
        <v>0</v>
      </c>
      <c r="Q5372">
        <v>0</v>
      </c>
      <c r="R5372">
        <v>0</v>
      </c>
      <c r="S5372">
        <v>38</v>
      </c>
      <c r="T5372">
        <v>1</v>
      </c>
      <c r="U5372">
        <v>44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34.181078470649197</v>
      </c>
      <c r="AB5372">
        <v>0.14552903248275001</v>
      </c>
      <c r="AC5372">
        <v>484.30471568600427</v>
      </c>
      <c r="AD5372">
        <v>0</v>
      </c>
      <c r="AE5372">
        <v>518.6313231891362</v>
      </c>
    </row>
    <row r="5373" spans="1:31" x14ac:dyDescent="0.3">
      <c r="A5373">
        <v>2585738</v>
      </c>
      <c r="B5373">
        <v>1</v>
      </c>
      <c r="C5373" t="s">
        <v>80</v>
      </c>
      <c r="D5373" t="s">
        <v>83</v>
      </c>
      <c r="E5373" t="s">
        <v>166</v>
      </c>
      <c r="F5373" t="s">
        <v>15188</v>
      </c>
      <c r="G5373" t="s">
        <v>198</v>
      </c>
      <c r="H5373" t="s">
        <v>157</v>
      </c>
      <c r="I5373" t="s">
        <v>136</v>
      </c>
      <c r="J5373" t="s">
        <v>137</v>
      </c>
      <c r="K5373" t="s">
        <v>138</v>
      </c>
      <c r="L5373" t="s">
        <v>15189</v>
      </c>
      <c r="M5373" t="s">
        <v>15190</v>
      </c>
      <c r="N5373">
        <v>1.001666666</v>
      </c>
      <c r="O5373">
        <v>0</v>
      </c>
      <c r="P5373">
        <v>12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1.8268905139221201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1.8268905139221201</v>
      </c>
    </row>
    <row r="5374" spans="1:31" x14ac:dyDescent="0.3">
      <c r="A5374">
        <v>2585618</v>
      </c>
      <c r="B5374">
        <v>1</v>
      </c>
      <c r="C5374" t="s">
        <v>80</v>
      </c>
      <c r="D5374" t="s">
        <v>84</v>
      </c>
      <c r="E5374" t="s">
        <v>184</v>
      </c>
      <c r="F5374" t="s">
        <v>15191</v>
      </c>
      <c r="G5374" t="s">
        <v>149</v>
      </c>
      <c r="H5374" t="s">
        <v>135</v>
      </c>
      <c r="I5374" t="s">
        <v>136</v>
      </c>
      <c r="J5374" t="s">
        <v>137</v>
      </c>
      <c r="K5374" t="s">
        <v>138</v>
      </c>
      <c r="L5374" t="s">
        <v>15192</v>
      </c>
      <c r="M5374" t="s">
        <v>15193</v>
      </c>
      <c r="N5374">
        <v>4.6463888879999997</v>
      </c>
      <c r="O5374">
        <v>0</v>
      </c>
      <c r="P5374">
        <v>24</v>
      </c>
      <c r="Q5374">
        <v>0</v>
      </c>
      <c r="R5374">
        <v>1</v>
      </c>
      <c r="S5374">
        <v>0</v>
      </c>
      <c r="T5374">
        <v>3</v>
      </c>
      <c r="U5374">
        <v>0</v>
      </c>
      <c r="V5374">
        <v>0</v>
      </c>
      <c r="W5374">
        <v>0</v>
      </c>
      <c r="X5374">
        <v>15.966549779923108</v>
      </c>
      <c r="Y5374">
        <v>0</v>
      </c>
      <c r="Z5374">
        <v>1.4457868419168418</v>
      </c>
      <c r="AA5374">
        <v>0</v>
      </c>
      <c r="AB5374">
        <v>10.113249367922556</v>
      </c>
      <c r="AC5374">
        <v>0</v>
      </c>
      <c r="AD5374">
        <v>0</v>
      </c>
      <c r="AE5374">
        <v>27.525585989762504</v>
      </c>
    </row>
    <row r="5375" spans="1:31" x14ac:dyDescent="0.3">
      <c r="A5375">
        <v>2586116</v>
      </c>
      <c r="B5375">
        <v>1</v>
      </c>
      <c r="C5375" t="s">
        <v>81</v>
      </c>
      <c r="D5375" t="s">
        <v>127</v>
      </c>
      <c r="E5375" t="s">
        <v>147</v>
      </c>
      <c r="F5375" t="s">
        <v>15194</v>
      </c>
      <c r="G5375" t="s">
        <v>134</v>
      </c>
      <c r="H5375" t="s">
        <v>135</v>
      </c>
      <c r="I5375" t="s">
        <v>136</v>
      </c>
      <c r="J5375" t="s">
        <v>137</v>
      </c>
      <c r="K5375" t="s">
        <v>138</v>
      </c>
      <c r="L5375" t="s">
        <v>15195</v>
      </c>
      <c r="M5375" t="s">
        <v>15196</v>
      </c>
      <c r="N5375">
        <v>2.111111111</v>
      </c>
      <c r="O5375">
        <v>9</v>
      </c>
      <c r="P5375">
        <v>1467</v>
      </c>
      <c r="Q5375">
        <v>30</v>
      </c>
      <c r="R5375">
        <v>84</v>
      </c>
      <c r="S5375">
        <v>6</v>
      </c>
      <c r="T5375">
        <v>125</v>
      </c>
      <c r="U5375">
        <v>1</v>
      </c>
      <c r="V5375">
        <v>0</v>
      </c>
      <c r="W5375">
        <v>4.5879138733511553</v>
      </c>
      <c r="X5375">
        <v>414.55953029951854</v>
      </c>
      <c r="Y5375">
        <v>138.13625852160783</v>
      </c>
      <c r="Z5375">
        <v>74.971703703716415</v>
      </c>
      <c r="AA5375">
        <v>46.406366602012433</v>
      </c>
      <c r="AB5375">
        <v>97.429612209596229</v>
      </c>
      <c r="AC5375">
        <v>1.9250862222149998</v>
      </c>
      <c r="AD5375">
        <v>0</v>
      </c>
      <c r="AE5375">
        <v>778.01647143201774</v>
      </c>
    </row>
    <row r="5376" spans="1:31" x14ac:dyDescent="0.3">
      <c r="A5376">
        <v>2585781</v>
      </c>
      <c r="B5376">
        <v>1</v>
      </c>
      <c r="C5376" t="s">
        <v>81</v>
      </c>
      <c r="D5376" t="s">
        <v>122</v>
      </c>
      <c r="E5376" t="s">
        <v>141</v>
      </c>
      <c r="F5376" t="s">
        <v>15197</v>
      </c>
      <c r="G5376" t="s">
        <v>134</v>
      </c>
      <c r="H5376" t="s">
        <v>135</v>
      </c>
      <c r="I5376" t="s">
        <v>136</v>
      </c>
      <c r="J5376" t="s">
        <v>137</v>
      </c>
      <c r="K5376" t="s">
        <v>138</v>
      </c>
      <c r="L5376" t="s">
        <v>15198</v>
      </c>
      <c r="M5376" t="s">
        <v>15199</v>
      </c>
      <c r="N5376">
        <v>1.4311111110000001</v>
      </c>
      <c r="O5376">
        <v>17</v>
      </c>
      <c r="P5376">
        <v>4115</v>
      </c>
      <c r="Q5376">
        <v>99</v>
      </c>
      <c r="R5376">
        <v>164</v>
      </c>
      <c r="S5376">
        <v>57</v>
      </c>
      <c r="T5376">
        <v>388</v>
      </c>
      <c r="U5376">
        <v>4</v>
      </c>
      <c r="V5376">
        <v>1</v>
      </c>
      <c r="W5376">
        <v>6.7094783158050664</v>
      </c>
      <c r="X5376">
        <v>781.42337952066794</v>
      </c>
      <c r="Y5376">
        <v>351.38485695844969</v>
      </c>
      <c r="Z5376">
        <v>128.60778016300517</v>
      </c>
      <c r="AA5376">
        <v>212.79507617757642</v>
      </c>
      <c r="AB5376">
        <v>322.92830979533579</v>
      </c>
      <c r="AC5376">
        <v>192.55658056090158</v>
      </c>
      <c r="AD5376">
        <v>0.24982646420235</v>
      </c>
      <c r="AE5376">
        <v>1996.6552879559442</v>
      </c>
    </row>
    <row r="5377" spans="1:31" x14ac:dyDescent="0.3">
      <c r="A5377">
        <v>2585240</v>
      </c>
      <c r="B5377">
        <v>1</v>
      </c>
      <c r="C5377" t="s">
        <v>80</v>
      </c>
      <c r="D5377" t="s">
        <v>104</v>
      </c>
      <c r="E5377" t="s">
        <v>184</v>
      </c>
      <c r="F5377" t="s">
        <v>7317</v>
      </c>
      <c r="G5377" t="s">
        <v>149</v>
      </c>
      <c r="H5377" t="s">
        <v>135</v>
      </c>
      <c r="I5377" t="s">
        <v>136</v>
      </c>
      <c r="J5377" t="s">
        <v>137</v>
      </c>
      <c r="K5377" t="s">
        <v>138</v>
      </c>
      <c r="L5377" t="s">
        <v>15200</v>
      </c>
      <c r="M5377" t="s">
        <v>15201</v>
      </c>
      <c r="N5377">
        <v>1.8563888879999999</v>
      </c>
      <c r="O5377">
        <v>0</v>
      </c>
      <c r="P5377">
        <v>16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6.1690215139875741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6.1690215139875741</v>
      </c>
    </row>
    <row r="5378" spans="1:31" x14ac:dyDescent="0.3">
      <c r="A5378">
        <v>2585134</v>
      </c>
      <c r="B5378">
        <v>1</v>
      </c>
      <c r="C5378" t="s">
        <v>81</v>
      </c>
      <c r="D5378" t="s">
        <v>120</v>
      </c>
      <c r="E5378" t="s">
        <v>141</v>
      </c>
      <c r="F5378" t="s">
        <v>15202</v>
      </c>
      <c r="G5378" t="s">
        <v>301</v>
      </c>
      <c r="H5378" t="s">
        <v>135</v>
      </c>
      <c r="I5378" t="s">
        <v>136</v>
      </c>
      <c r="J5378" t="s">
        <v>137</v>
      </c>
      <c r="K5378" t="s">
        <v>144</v>
      </c>
      <c r="L5378" t="s">
        <v>15203</v>
      </c>
      <c r="M5378" t="s">
        <v>15204</v>
      </c>
      <c r="N5378">
        <v>2.2686111109999998</v>
      </c>
      <c r="O5378">
        <v>0</v>
      </c>
      <c r="P5378">
        <v>4404</v>
      </c>
      <c r="Q5378">
        <v>8</v>
      </c>
      <c r="R5378">
        <v>29</v>
      </c>
      <c r="S5378">
        <v>5</v>
      </c>
      <c r="T5378">
        <v>873</v>
      </c>
      <c r="U5378">
        <v>4</v>
      </c>
      <c r="V5378">
        <v>1</v>
      </c>
      <c r="W5378">
        <v>0</v>
      </c>
      <c r="X5378">
        <v>1780.6384361227665</v>
      </c>
      <c r="Y5378">
        <v>21.299339365905993</v>
      </c>
      <c r="Z5378">
        <v>35.06717317572835</v>
      </c>
      <c r="AA5378">
        <v>113.9403810320337</v>
      </c>
      <c r="AB5378">
        <v>1684.3655904202474</v>
      </c>
      <c r="AC5378">
        <v>965.20770195225919</v>
      </c>
      <c r="AD5378">
        <v>0</v>
      </c>
      <c r="AE5378">
        <v>4600.5186220689411</v>
      </c>
    </row>
    <row r="5379" spans="1:31" x14ac:dyDescent="0.3">
      <c r="A5379">
        <v>2585140</v>
      </c>
      <c r="B5379">
        <v>1</v>
      </c>
      <c r="C5379" t="s">
        <v>81</v>
      </c>
      <c r="D5379" t="s">
        <v>112</v>
      </c>
      <c r="E5379" t="s">
        <v>184</v>
      </c>
      <c r="F5379" t="s">
        <v>12065</v>
      </c>
      <c r="G5379" t="s">
        <v>301</v>
      </c>
      <c r="H5379" t="s">
        <v>135</v>
      </c>
      <c r="I5379" t="s">
        <v>136</v>
      </c>
      <c r="J5379" t="s">
        <v>137</v>
      </c>
      <c r="K5379" t="s">
        <v>144</v>
      </c>
      <c r="L5379" t="s">
        <v>15205</v>
      </c>
      <c r="M5379" t="s">
        <v>15206</v>
      </c>
      <c r="N5379">
        <v>8.0727777770000007</v>
      </c>
      <c r="O5379">
        <v>0</v>
      </c>
      <c r="P5379">
        <v>99</v>
      </c>
      <c r="Q5379">
        <v>0</v>
      </c>
      <c r="R5379">
        <v>1</v>
      </c>
      <c r="S5379">
        <v>0</v>
      </c>
      <c r="T5379">
        <v>6</v>
      </c>
      <c r="U5379">
        <v>0</v>
      </c>
      <c r="V5379">
        <v>0</v>
      </c>
      <c r="W5379">
        <v>0</v>
      </c>
      <c r="X5379">
        <v>63.980949973956356</v>
      </c>
      <c r="Y5379">
        <v>0</v>
      </c>
      <c r="Z5379">
        <v>13.602422516383333</v>
      </c>
      <c r="AA5379">
        <v>0</v>
      </c>
      <c r="AB5379">
        <v>29.216503911066177</v>
      </c>
      <c r="AC5379">
        <v>0</v>
      </c>
      <c r="AD5379">
        <v>0</v>
      </c>
      <c r="AE5379">
        <v>106.79987640140587</v>
      </c>
    </row>
    <row r="5380" spans="1:31" x14ac:dyDescent="0.3">
      <c r="A5380">
        <v>2585034</v>
      </c>
      <c r="B5380">
        <v>1</v>
      </c>
      <c r="C5380" t="s">
        <v>80</v>
      </c>
      <c r="D5380" t="s">
        <v>99</v>
      </c>
      <c r="E5380" t="s">
        <v>141</v>
      </c>
      <c r="F5380" t="s">
        <v>15050</v>
      </c>
      <c r="G5380" t="s">
        <v>134</v>
      </c>
      <c r="H5380" t="s">
        <v>135</v>
      </c>
      <c r="I5380" t="s">
        <v>136</v>
      </c>
      <c r="J5380" t="s">
        <v>137</v>
      </c>
      <c r="K5380" t="s">
        <v>138</v>
      </c>
      <c r="L5380" t="s">
        <v>14753</v>
      </c>
      <c r="M5380" t="s">
        <v>15207</v>
      </c>
      <c r="N5380">
        <v>0.170833333</v>
      </c>
      <c r="O5380">
        <v>2</v>
      </c>
      <c r="P5380">
        <v>1944</v>
      </c>
      <c r="Q5380">
        <v>1</v>
      </c>
      <c r="R5380">
        <v>35</v>
      </c>
      <c r="S5380">
        <v>7</v>
      </c>
      <c r="T5380">
        <v>201</v>
      </c>
      <c r="U5380">
        <v>0</v>
      </c>
      <c r="V5380">
        <v>3</v>
      </c>
      <c r="W5380">
        <v>0.10322820161472002</v>
      </c>
      <c r="X5380">
        <v>40.168703706464726</v>
      </c>
      <c r="Y5380">
        <v>3.4613834858062506E-2</v>
      </c>
      <c r="Z5380">
        <v>0.70754771002371497</v>
      </c>
      <c r="AA5380">
        <v>1.4744978610138</v>
      </c>
      <c r="AB5380">
        <v>16.057004364226593</v>
      </c>
      <c r="AC5380">
        <v>0</v>
      </c>
      <c r="AD5380">
        <v>12.403012133261971</v>
      </c>
      <c r="AE5380">
        <v>70.948607811463589</v>
      </c>
    </row>
    <row r="5381" spans="1:31" x14ac:dyDescent="0.3">
      <c r="A5381">
        <v>2585675</v>
      </c>
      <c r="B5381">
        <v>1</v>
      </c>
      <c r="C5381" t="s">
        <v>81</v>
      </c>
      <c r="D5381" t="s">
        <v>123</v>
      </c>
      <c r="E5381" t="s">
        <v>184</v>
      </c>
      <c r="F5381" t="s">
        <v>15208</v>
      </c>
      <c r="G5381" t="s">
        <v>1218</v>
      </c>
      <c r="H5381" t="s">
        <v>135</v>
      </c>
      <c r="I5381" t="s">
        <v>136</v>
      </c>
      <c r="J5381" t="s">
        <v>137</v>
      </c>
      <c r="K5381" t="s">
        <v>138</v>
      </c>
      <c r="L5381" t="s">
        <v>15209</v>
      </c>
      <c r="M5381" t="s">
        <v>15210</v>
      </c>
      <c r="N5381">
        <v>2.369444444</v>
      </c>
      <c r="O5381">
        <v>1</v>
      </c>
      <c r="P5381">
        <v>325</v>
      </c>
      <c r="Q5381">
        <v>6</v>
      </c>
      <c r="R5381">
        <v>28</v>
      </c>
      <c r="S5381">
        <v>3</v>
      </c>
      <c r="T5381">
        <v>32</v>
      </c>
      <c r="U5381">
        <v>0</v>
      </c>
      <c r="V5381">
        <v>0</v>
      </c>
      <c r="W5381">
        <v>0.53272781043999995</v>
      </c>
      <c r="X5381">
        <v>106.46702118034925</v>
      </c>
      <c r="Y5381">
        <v>52.421597557013655</v>
      </c>
      <c r="Z5381">
        <v>43.159534589240273</v>
      </c>
      <c r="AA5381">
        <v>12.661065868275049</v>
      </c>
      <c r="AB5381">
        <v>13.558291096638682</v>
      </c>
      <c r="AC5381">
        <v>0</v>
      </c>
      <c r="AD5381">
        <v>0</v>
      </c>
      <c r="AE5381">
        <v>228.80023810195689</v>
      </c>
    </row>
    <row r="5382" spans="1:31" x14ac:dyDescent="0.3">
      <c r="A5382">
        <v>2585469</v>
      </c>
      <c r="B5382">
        <v>1</v>
      </c>
      <c r="C5382" t="s">
        <v>81</v>
      </c>
      <c r="D5382" t="s">
        <v>128</v>
      </c>
      <c r="E5382" t="s">
        <v>141</v>
      </c>
      <c r="F5382" t="s">
        <v>14667</v>
      </c>
      <c r="G5382" t="s">
        <v>134</v>
      </c>
      <c r="H5382" t="s">
        <v>135</v>
      </c>
      <c r="I5382" t="s">
        <v>136</v>
      </c>
      <c r="J5382" t="s">
        <v>137</v>
      </c>
      <c r="K5382" t="s">
        <v>138</v>
      </c>
      <c r="L5382" t="s">
        <v>15211</v>
      </c>
      <c r="M5382" t="s">
        <v>14545</v>
      </c>
      <c r="N5382">
        <v>0.60750000000000004</v>
      </c>
      <c r="O5382">
        <v>59</v>
      </c>
      <c r="P5382">
        <v>3650</v>
      </c>
      <c r="Q5382">
        <v>416</v>
      </c>
      <c r="R5382">
        <v>317</v>
      </c>
      <c r="S5382">
        <v>44</v>
      </c>
      <c r="T5382">
        <v>421</v>
      </c>
      <c r="U5382">
        <v>3</v>
      </c>
      <c r="V5382">
        <v>0</v>
      </c>
      <c r="W5382">
        <v>14.340555518437876</v>
      </c>
      <c r="X5382">
        <v>316.86712906833685</v>
      </c>
      <c r="Y5382">
        <v>376.57931824427652</v>
      </c>
      <c r="Z5382">
        <v>153.60497932577366</v>
      </c>
      <c r="AA5382">
        <v>264.70444608695965</v>
      </c>
      <c r="AB5382">
        <v>150.93791066284976</v>
      </c>
      <c r="AC5382">
        <v>20.88660002364491</v>
      </c>
      <c r="AD5382">
        <v>0</v>
      </c>
      <c r="AE5382">
        <v>1297.9209389302794</v>
      </c>
    </row>
    <row r="5383" spans="1:31" x14ac:dyDescent="0.3">
      <c r="A5383">
        <v>2585801</v>
      </c>
      <c r="B5383">
        <v>1</v>
      </c>
      <c r="C5383" t="s">
        <v>80</v>
      </c>
      <c r="D5383" t="s">
        <v>95</v>
      </c>
      <c r="E5383" t="s">
        <v>147</v>
      </c>
      <c r="F5383" t="s">
        <v>13492</v>
      </c>
      <c r="G5383" t="s">
        <v>134</v>
      </c>
      <c r="H5383" t="s">
        <v>135</v>
      </c>
      <c r="I5383" t="s">
        <v>136</v>
      </c>
      <c r="J5383" t="s">
        <v>137</v>
      </c>
      <c r="K5383" t="s">
        <v>138</v>
      </c>
      <c r="L5383" t="s">
        <v>15212</v>
      </c>
      <c r="M5383" t="s">
        <v>15213</v>
      </c>
      <c r="N5383">
        <v>1.0816666660000001</v>
      </c>
      <c r="O5383">
        <v>5</v>
      </c>
      <c r="P5383">
        <v>402</v>
      </c>
      <c r="Q5383">
        <v>8</v>
      </c>
      <c r="R5383">
        <v>1</v>
      </c>
      <c r="S5383">
        <v>38</v>
      </c>
      <c r="T5383">
        <v>18</v>
      </c>
      <c r="U5383">
        <v>4</v>
      </c>
      <c r="V5383">
        <v>0</v>
      </c>
      <c r="W5383">
        <v>2.945591707603215</v>
      </c>
      <c r="X5383">
        <v>94.863315944199044</v>
      </c>
      <c r="Y5383">
        <v>157.52153294270275</v>
      </c>
      <c r="Z5383">
        <v>3.0994316749886712</v>
      </c>
      <c r="AA5383">
        <v>420.96919723053941</v>
      </c>
      <c r="AB5383">
        <v>16.104061536862371</v>
      </c>
      <c r="AC5383">
        <v>273.15629181668135</v>
      </c>
      <c r="AD5383">
        <v>0</v>
      </c>
      <c r="AE5383">
        <v>968.65942285357676</v>
      </c>
    </row>
    <row r="5384" spans="1:31" x14ac:dyDescent="0.3">
      <c r="A5384">
        <v>2585114</v>
      </c>
      <c r="B5384">
        <v>1</v>
      </c>
      <c r="C5384" t="s">
        <v>80</v>
      </c>
      <c r="D5384" t="s">
        <v>103</v>
      </c>
      <c r="E5384" t="s">
        <v>141</v>
      </c>
      <c r="F5384" t="s">
        <v>1798</v>
      </c>
      <c r="G5384" t="s">
        <v>134</v>
      </c>
      <c r="H5384" t="s">
        <v>135</v>
      </c>
      <c r="I5384" t="s">
        <v>136</v>
      </c>
      <c r="J5384" t="s">
        <v>137</v>
      </c>
      <c r="K5384" t="s">
        <v>138</v>
      </c>
      <c r="L5384" t="s">
        <v>15214</v>
      </c>
      <c r="M5384" t="s">
        <v>15215</v>
      </c>
      <c r="N5384">
        <v>2.0313888879999999</v>
      </c>
      <c r="O5384">
        <v>2</v>
      </c>
      <c r="P5384">
        <v>382</v>
      </c>
      <c r="Q5384">
        <v>59</v>
      </c>
      <c r="R5384">
        <v>74</v>
      </c>
      <c r="S5384">
        <v>15</v>
      </c>
      <c r="T5384">
        <v>48</v>
      </c>
      <c r="U5384">
        <v>0</v>
      </c>
      <c r="V5384">
        <v>0</v>
      </c>
      <c r="W5384">
        <v>1.1602110483887984</v>
      </c>
      <c r="X5384">
        <v>158.37129670419463</v>
      </c>
      <c r="Y5384">
        <v>458.98445923092942</v>
      </c>
      <c r="Z5384">
        <v>578.34879856796397</v>
      </c>
      <c r="AA5384">
        <v>233.77812741000528</v>
      </c>
      <c r="AB5384">
        <v>172.43933221816667</v>
      </c>
      <c r="AC5384">
        <v>0</v>
      </c>
      <c r="AD5384">
        <v>0</v>
      </c>
      <c r="AE5384">
        <v>1603.082225179649</v>
      </c>
    </row>
    <row r="5385" spans="1:31" x14ac:dyDescent="0.3">
      <c r="A5385">
        <v>2585446</v>
      </c>
      <c r="B5385">
        <v>1</v>
      </c>
      <c r="C5385" t="s">
        <v>81</v>
      </c>
      <c r="D5385" t="s">
        <v>119</v>
      </c>
      <c r="E5385" t="s">
        <v>166</v>
      </c>
      <c r="F5385" t="s">
        <v>15216</v>
      </c>
      <c r="G5385" t="s">
        <v>168</v>
      </c>
      <c r="H5385" t="s">
        <v>157</v>
      </c>
      <c r="I5385" t="s">
        <v>136</v>
      </c>
      <c r="J5385" t="s">
        <v>137</v>
      </c>
      <c r="K5385" t="s">
        <v>138</v>
      </c>
      <c r="L5385" t="s">
        <v>15217</v>
      </c>
      <c r="M5385" t="s">
        <v>15218</v>
      </c>
      <c r="N5385">
        <v>4.7677777770000001</v>
      </c>
      <c r="O5385">
        <v>0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8.1026147979333327</v>
      </c>
      <c r="AA5385">
        <v>0</v>
      </c>
      <c r="AB5385">
        <v>0</v>
      </c>
      <c r="AC5385">
        <v>0</v>
      </c>
      <c r="AD5385">
        <v>0</v>
      </c>
      <c r="AE5385">
        <v>8.1026147979333327</v>
      </c>
    </row>
    <row r="5386" spans="1:31" x14ac:dyDescent="0.3">
      <c r="A5386">
        <v>2585638</v>
      </c>
      <c r="B5386">
        <v>1</v>
      </c>
      <c r="C5386" t="s">
        <v>81</v>
      </c>
      <c r="D5386" t="s">
        <v>116</v>
      </c>
      <c r="E5386" t="s">
        <v>184</v>
      </c>
      <c r="F5386" t="s">
        <v>15219</v>
      </c>
      <c r="G5386" t="s">
        <v>1218</v>
      </c>
      <c r="H5386" t="s">
        <v>135</v>
      </c>
      <c r="I5386" t="s">
        <v>136</v>
      </c>
      <c r="J5386" t="s">
        <v>137</v>
      </c>
      <c r="K5386" t="s">
        <v>138</v>
      </c>
      <c r="L5386" t="s">
        <v>15220</v>
      </c>
      <c r="M5386" t="s">
        <v>15221</v>
      </c>
      <c r="N5386">
        <v>2.1461111110000002</v>
      </c>
      <c r="O5386">
        <v>0</v>
      </c>
      <c r="P5386">
        <v>21</v>
      </c>
      <c r="Q5386">
        <v>0</v>
      </c>
      <c r="R5386">
        <v>8</v>
      </c>
      <c r="S5386">
        <v>0</v>
      </c>
      <c r="T5386">
        <v>2</v>
      </c>
      <c r="U5386">
        <v>0</v>
      </c>
      <c r="V5386">
        <v>0</v>
      </c>
      <c r="W5386">
        <v>0</v>
      </c>
      <c r="X5386">
        <v>6.4001757966019062</v>
      </c>
      <c r="Y5386">
        <v>0</v>
      </c>
      <c r="Z5386">
        <v>11.420655720445264</v>
      </c>
      <c r="AA5386">
        <v>0</v>
      </c>
      <c r="AB5386">
        <v>3.8154304449575571</v>
      </c>
      <c r="AC5386">
        <v>0</v>
      </c>
      <c r="AD5386">
        <v>0</v>
      </c>
      <c r="AE5386">
        <v>21.636261962004728</v>
      </c>
    </row>
    <row r="5387" spans="1:31" x14ac:dyDescent="0.3">
      <c r="A5387">
        <v>2585323</v>
      </c>
      <c r="B5387">
        <v>1</v>
      </c>
      <c r="C5387" t="s">
        <v>80</v>
      </c>
      <c r="D5387" t="s">
        <v>84</v>
      </c>
      <c r="E5387" t="s">
        <v>184</v>
      </c>
      <c r="F5387" t="s">
        <v>15222</v>
      </c>
      <c r="G5387" t="s">
        <v>149</v>
      </c>
      <c r="H5387" t="s">
        <v>135</v>
      </c>
      <c r="I5387" t="s">
        <v>136</v>
      </c>
      <c r="J5387" t="s">
        <v>137</v>
      </c>
      <c r="K5387" t="s">
        <v>138</v>
      </c>
      <c r="L5387" t="s">
        <v>15223</v>
      </c>
      <c r="M5387" t="s">
        <v>15224</v>
      </c>
      <c r="N5387">
        <v>3.290277777</v>
      </c>
      <c r="O5387">
        <v>1</v>
      </c>
      <c r="P5387">
        <v>547</v>
      </c>
      <c r="Q5387">
        <v>0</v>
      </c>
      <c r="R5387">
        <v>19</v>
      </c>
      <c r="S5387">
        <v>28</v>
      </c>
      <c r="T5387">
        <v>532</v>
      </c>
      <c r="U5387">
        <v>5</v>
      </c>
      <c r="V5387">
        <v>7</v>
      </c>
      <c r="W5387">
        <v>0</v>
      </c>
      <c r="X5387">
        <v>558.97230696901556</v>
      </c>
      <c r="Y5387">
        <v>0</v>
      </c>
      <c r="Z5387">
        <v>36.643626445244422</v>
      </c>
      <c r="AA5387">
        <v>578.10253661352965</v>
      </c>
      <c r="AB5387">
        <v>2546.6371622624956</v>
      </c>
      <c r="AC5387">
        <v>1179.9940317648338</v>
      </c>
      <c r="AD5387">
        <v>621.28631742852099</v>
      </c>
      <c r="AE5387">
        <v>5521.6359814836396</v>
      </c>
    </row>
    <row r="5388" spans="1:31" x14ac:dyDescent="0.3">
      <c r="A5388">
        <v>2585515</v>
      </c>
      <c r="B5388">
        <v>1</v>
      </c>
      <c r="C5388" t="s">
        <v>80</v>
      </c>
      <c r="D5388" t="s">
        <v>106</v>
      </c>
      <c r="E5388" t="s">
        <v>184</v>
      </c>
      <c r="F5388" t="s">
        <v>15225</v>
      </c>
      <c r="G5388" t="s">
        <v>149</v>
      </c>
      <c r="H5388" t="s">
        <v>135</v>
      </c>
      <c r="I5388" t="s">
        <v>136</v>
      </c>
      <c r="J5388" t="s">
        <v>137</v>
      </c>
      <c r="K5388" t="s">
        <v>138</v>
      </c>
      <c r="L5388" t="s">
        <v>15226</v>
      </c>
      <c r="M5388" t="s">
        <v>15227</v>
      </c>
      <c r="N5388">
        <v>6.4550000000000001</v>
      </c>
      <c r="O5388">
        <v>0</v>
      </c>
      <c r="P5388">
        <v>28</v>
      </c>
      <c r="Q5388">
        <v>0</v>
      </c>
      <c r="R5388">
        <v>32</v>
      </c>
      <c r="S5388">
        <v>3</v>
      </c>
      <c r="T5388">
        <v>11</v>
      </c>
      <c r="U5388">
        <v>0</v>
      </c>
      <c r="V5388">
        <v>0</v>
      </c>
      <c r="W5388">
        <v>0</v>
      </c>
      <c r="X5388">
        <v>78.465935144519136</v>
      </c>
      <c r="Y5388">
        <v>0</v>
      </c>
      <c r="Z5388">
        <v>564.67382817440773</v>
      </c>
      <c r="AA5388">
        <v>276.69679105871614</v>
      </c>
      <c r="AB5388">
        <v>138.96698366528429</v>
      </c>
      <c r="AC5388">
        <v>0</v>
      </c>
      <c r="AD5388">
        <v>0</v>
      </c>
      <c r="AE5388">
        <v>1058.8035380429274</v>
      </c>
    </row>
    <row r="5389" spans="1:31" x14ac:dyDescent="0.3">
      <c r="A5389">
        <v>2585592</v>
      </c>
      <c r="B5389">
        <v>1</v>
      </c>
      <c r="C5389" t="s">
        <v>80</v>
      </c>
      <c r="D5389" t="s">
        <v>97</v>
      </c>
      <c r="E5389" t="s">
        <v>132</v>
      </c>
      <c r="F5389" t="s">
        <v>15228</v>
      </c>
      <c r="G5389" t="s">
        <v>134</v>
      </c>
      <c r="H5389" t="s">
        <v>276</v>
      </c>
      <c r="I5389" t="s">
        <v>136</v>
      </c>
      <c r="J5389" t="s">
        <v>137</v>
      </c>
      <c r="K5389" t="s">
        <v>138</v>
      </c>
      <c r="L5389" t="s">
        <v>15229</v>
      </c>
      <c r="M5389" t="s">
        <v>15230</v>
      </c>
      <c r="N5389">
        <v>0.123611111</v>
      </c>
      <c r="O5389">
        <v>17</v>
      </c>
      <c r="P5389">
        <v>14698</v>
      </c>
      <c r="Q5389">
        <v>37</v>
      </c>
      <c r="R5389">
        <v>886</v>
      </c>
      <c r="S5389">
        <v>87</v>
      </c>
      <c r="T5389">
        <v>1589</v>
      </c>
      <c r="U5389">
        <v>4</v>
      </c>
      <c r="V5389">
        <v>2</v>
      </c>
      <c r="W5389">
        <v>18.656577905919967</v>
      </c>
      <c r="X5389">
        <v>407.78817228891683</v>
      </c>
      <c r="Y5389">
        <v>21.642865754549454</v>
      </c>
      <c r="Z5389">
        <v>63.615697019284319</v>
      </c>
      <c r="AA5389">
        <v>83.330549034412343</v>
      </c>
      <c r="AB5389">
        <v>232.1410742424753</v>
      </c>
      <c r="AC5389">
        <v>35.926013010180014</v>
      </c>
      <c r="AD5389">
        <v>1.606172369929</v>
      </c>
      <c r="AE5389">
        <v>864.70712162566724</v>
      </c>
    </row>
    <row r="5390" spans="1:31" x14ac:dyDescent="0.3">
      <c r="A5390">
        <v>2584951</v>
      </c>
      <c r="B5390">
        <v>1</v>
      </c>
      <c r="C5390" t="s">
        <v>81</v>
      </c>
      <c r="D5390" t="s">
        <v>117</v>
      </c>
      <c r="E5390" t="s">
        <v>184</v>
      </c>
      <c r="F5390" t="s">
        <v>3144</v>
      </c>
      <c r="G5390" t="s">
        <v>134</v>
      </c>
      <c r="H5390" t="s">
        <v>135</v>
      </c>
      <c r="I5390" t="s">
        <v>136</v>
      </c>
      <c r="J5390" t="s">
        <v>137</v>
      </c>
      <c r="K5390" t="s">
        <v>138</v>
      </c>
      <c r="L5390" t="s">
        <v>15231</v>
      </c>
      <c r="M5390" t="s">
        <v>15232</v>
      </c>
      <c r="N5390">
        <v>0.75333333300000005</v>
      </c>
      <c r="O5390">
        <v>10</v>
      </c>
      <c r="P5390">
        <v>1016</v>
      </c>
      <c r="Q5390">
        <v>103</v>
      </c>
      <c r="R5390">
        <v>243</v>
      </c>
      <c r="S5390">
        <v>17</v>
      </c>
      <c r="T5390">
        <v>107</v>
      </c>
      <c r="U5390">
        <v>3</v>
      </c>
      <c r="V5390">
        <v>0</v>
      </c>
      <c r="W5390">
        <v>2.0270848014848566</v>
      </c>
      <c r="X5390">
        <v>115.26269375030267</v>
      </c>
      <c r="Y5390">
        <v>128.35050288675356</v>
      </c>
      <c r="Z5390">
        <v>100.83426904159745</v>
      </c>
      <c r="AA5390">
        <v>59.281275833732821</v>
      </c>
      <c r="AB5390">
        <v>51.746991458745939</v>
      </c>
      <c r="AC5390">
        <v>36.331271297472931</v>
      </c>
      <c r="AD5390">
        <v>0</v>
      </c>
      <c r="AE5390">
        <v>493.83408907009022</v>
      </c>
    </row>
    <row r="5391" spans="1:31" x14ac:dyDescent="0.3">
      <c r="A5391">
        <v>2585452</v>
      </c>
      <c r="B5391">
        <v>1</v>
      </c>
      <c r="C5391" t="s">
        <v>80</v>
      </c>
      <c r="D5391" t="s">
        <v>106</v>
      </c>
      <c r="E5391" t="s">
        <v>147</v>
      </c>
      <c r="F5391" t="s">
        <v>15233</v>
      </c>
      <c r="G5391" t="s">
        <v>134</v>
      </c>
      <c r="H5391" t="s">
        <v>135</v>
      </c>
      <c r="I5391" t="s">
        <v>136</v>
      </c>
      <c r="J5391" t="s">
        <v>137</v>
      </c>
      <c r="K5391" t="s">
        <v>138</v>
      </c>
      <c r="L5391" t="s">
        <v>15234</v>
      </c>
      <c r="M5391" t="s">
        <v>15235</v>
      </c>
      <c r="N5391">
        <v>2.9269444440000001</v>
      </c>
      <c r="O5391">
        <v>1</v>
      </c>
      <c r="P5391">
        <v>45</v>
      </c>
      <c r="Q5391">
        <v>28</v>
      </c>
      <c r="R5391">
        <v>10</v>
      </c>
      <c r="S5391">
        <v>1</v>
      </c>
      <c r="T5391">
        <v>10</v>
      </c>
      <c r="U5391">
        <v>0</v>
      </c>
      <c r="V5391">
        <v>0</v>
      </c>
      <c r="W5391">
        <v>0.54495958701057501</v>
      </c>
      <c r="X5391">
        <v>54.315035002968266</v>
      </c>
      <c r="Y5391">
        <v>498.98163770194498</v>
      </c>
      <c r="Z5391">
        <v>77.986046923795385</v>
      </c>
      <c r="AA5391">
        <v>3.7841579142101769</v>
      </c>
      <c r="AB5391">
        <v>48.228475956000558</v>
      </c>
      <c r="AC5391">
        <v>0</v>
      </c>
      <c r="AD5391">
        <v>0</v>
      </c>
      <c r="AE5391">
        <v>683.84031308592989</v>
      </c>
    </row>
    <row r="5392" spans="1:31" x14ac:dyDescent="0.3">
      <c r="A5392">
        <v>2585306</v>
      </c>
      <c r="B5392">
        <v>1</v>
      </c>
      <c r="C5392" t="s">
        <v>81</v>
      </c>
      <c r="D5392" t="s">
        <v>123</v>
      </c>
      <c r="E5392" t="s">
        <v>147</v>
      </c>
      <c r="F5392" t="s">
        <v>6646</v>
      </c>
      <c r="G5392" t="s">
        <v>134</v>
      </c>
      <c r="H5392" t="s">
        <v>135</v>
      </c>
      <c r="I5392" t="s">
        <v>136</v>
      </c>
      <c r="J5392" t="s">
        <v>137</v>
      </c>
      <c r="K5392" t="s">
        <v>138</v>
      </c>
      <c r="L5392" t="s">
        <v>15236</v>
      </c>
      <c r="M5392" t="s">
        <v>15237</v>
      </c>
      <c r="N5392">
        <v>1.718611111</v>
      </c>
      <c r="O5392">
        <v>6</v>
      </c>
      <c r="P5392">
        <v>396</v>
      </c>
      <c r="Q5392">
        <v>304</v>
      </c>
      <c r="R5392">
        <v>346</v>
      </c>
      <c r="S5392">
        <v>25</v>
      </c>
      <c r="T5392">
        <v>68</v>
      </c>
      <c r="U5392">
        <v>1</v>
      </c>
      <c r="V5392">
        <v>0</v>
      </c>
      <c r="W5392">
        <v>13.693046970330075</v>
      </c>
      <c r="X5392">
        <v>150.54071750978889</v>
      </c>
      <c r="Y5392">
        <v>1528.6034849233986</v>
      </c>
      <c r="Z5392">
        <v>1099.7868649340357</v>
      </c>
      <c r="AA5392">
        <v>43.849650233602283</v>
      </c>
      <c r="AB5392">
        <v>140.09549821217459</v>
      </c>
      <c r="AC5392">
        <v>238.40683202962501</v>
      </c>
      <c r="AD5392">
        <v>0</v>
      </c>
      <c r="AE5392">
        <v>3214.9760948129556</v>
      </c>
    </row>
    <row r="5393" spans="1:31" x14ac:dyDescent="0.3">
      <c r="A5393">
        <v>2585655</v>
      </c>
      <c r="B5393">
        <v>1</v>
      </c>
      <c r="C5393" t="s">
        <v>80</v>
      </c>
      <c r="D5393" t="s">
        <v>84</v>
      </c>
      <c r="E5393" t="s">
        <v>166</v>
      </c>
      <c r="F5393" t="s">
        <v>15238</v>
      </c>
      <c r="G5393" t="s">
        <v>311</v>
      </c>
      <c r="H5393" t="s">
        <v>157</v>
      </c>
      <c r="I5393" t="s">
        <v>136</v>
      </c>
      <c r="J5393" t="s">
        <v>3</v>
      </c>
      <c r="K5393" t="s">
        <v>138</v>
      </c>
      <c r="L5393" t="s">
        <v>15239</v>
      </c>
      <c r="M5393" t="s">
        <v>15240</v>
      </c>
      <c r="N5393">
        <v>5.6316666660000001</v>
      </c>
      <c r="O5393">
        <v>0</v>
      </c>
      <c r="P5393">
        <v>14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14.898215954490837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14.898215954490837</v>
      </c>
    </row>
    <row r="5394" spans="1:31" x14ac:dyDescent="0.3">
      <c r="A5394">
        <v>2585993</v>
      </c>
      <c r="B5394">
        <v>1</v>
      </c>
      <c r="C5394" t="s">
        <v>81</v>
      </c>
      <c r="D5394" t="s">
        <v>118</v>
      </c>
      <c r="E5394" t="s">
        <v>184</v>
      </c>
      <c r="F5394" t="s">
        <v>15241</v>
      </c>
      <c r="G5394" t="s">
        <v>149</v>
      </c>
      <c r="H5394" t="s">
        <v>135</v>
      </c>
      <c r="I5394" t="s">
        <v>136</v>
      </c>
      <c r="J5394" t="s">
        <v>137</v>
      </c>
      <c r="K5394" t="s">
        <v>138</v>
      </c>
      <c r="L5394" t="s">
        <v>15242</v>
      </c>
      <c r="M5394" t="s">
        <v>15243</v>
      </c>
      <c r="N5394">
        <v>4.9311111109999999</v>
      </c>
      <c r="O5394">
        <v>0</v>
      </c>
      <c r="P5394">
        <v>0</v>
      </c>
      <c r="Q5394">
        <v>0</v>
      </c>
      <c r="R5394">
        <v>0</v>
      </c>
      <c r="S5394">
        <v>1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21.255230151851435</v>
      </c>
      <c r="AB5394">
        <v>0</v>
      </c>
      <c r="AC5394">
        <v>0</v>
      </c>
      <c r="AD5394">
        <v>0</v>
      </c>
      <c r="AE5394">
        <v>21.255230151851435</v>
      </c>
    </row>
    <row r="5395" spans="1:31" x14ac:dyDescent="0.3">
      <c r="A5395">
        <v>2585014</v>
      </c>
      <c r="B5395">
        <v>1</v>
      </c>
      <c r="C5395" t="s">
        <v>81</v>
      </c>
      <c r="D5395" t="s">
        <v>121</v>
      </c>
      <c r="E5395" t="s">
        <v>147</v>
      </c>
      <c r="F5395" t="s">
        <v>15244</v>
      </c>
      <c r="G5395" t="s">
        <v>134</v>
      </c>
      <c r="H5395" t="s">
        <v>135</v>
      </c>
      <c r="I5395" t="s">
        <v>136</v>
      </c>
      <c r="J5395" t="s">
        <v>137</v>
      </c>
      <c r="K5395" t="s">
        <v>138</v>
      </c>
      <c r="L5395" t="s">
        <v>15245</v>
      </c>
      <c r="M5395" t="s">
        <v>15246</v>
      </c>
      <c r="N5395">
        <v>2.4741666659999999</v>
      </c>
      <c r="O5395">
        <v>1</v>
      </c>
      <c r="P5395">
        <v>377</v>
      </c>
      <c r="Q5395">
        <v>1</v>
      </c>
      <c r="R5395">
        <v>36</v>
      </c>
      <c r="S5395">
        <v>0</v>
      </c>
      <c r="T5395">
        <v>29</v>
      </c>
      <c r="U5395">
        <v>0</v>
      </c>
      <c r="V5395">
        <v>0</v>
      </c>
      <c r="W5395">
        <v>0.37933684600000001</v>
      </c>
      <c r="X5395">
        <v>85.668078148191626</v>
      </c>
      <c r="Y5395">
        <v>3.4525417244694845</v>
      </c>
      <c r="Z5395">
        <v>20.865578407246112</v>
      </c>
      <c r="AA5395">
        <v>0</v>
      </c>
      <c r="AB5395">
        <v>28.763860387477568</v>
      </c>
      <c r="AC5395">
        <v>0</v>
      </c>
      <c r="AD5395">
        <v>0</v>
      </c>
      <c r="AE5395">
        <v>139.12939551338479</v>
      </c>
    </row>
    <row r="5396" spans="1:31" x14ac:dyDescent="0.3">
      <c r="A5396">
        <v>2585847</v>
      </c>
      <c r="B5396">
        <v>1</v>
      </c>
      <c r="C5396" t="s">
        <v>81</v>
      </c>
      <c r="D5396" t="s">
        <v>127</v>
      </c>
      <c r="E5396" t="s">
        <v>147</v>
      </c>
      <c r="F5396" t="s">
        <v>1871</v>
      </c>
      <c r="G5396" t="s">
        <v>134</v>
      </c>
      <c r="H5396" t="s">
        <v>135</v>
      </c>
      <c r="I5396" t="s">
        <v>136</v>
      </c>
      <c r="J5396" t="s">
        <v>137</v>
      </c>
      <c r="K5396" t="s">
        <v>138</v>
      </c>
      <c r="L5396" t="s">
        <v>15247</v>
      </c>
      <c r="M5396" t="s">
        <v>15248</v>
      </c>
      <c r="N5396">
        <v>3.7380555549999999</v>
      </c>
      <c r="O5396">
        <v>13</v>
      </c>
      <c r="P5396">
        <v>1555</v>
      </c>
      <c r="Q5396">
        <v>296</v>
      </c>
      <c r="R5396">
        <v>176</v>
      </c>
      <c r="S5396">
        <v>23</v>
      </c>
      <c r="T5396">
        <v>176</v>
      </c>
      <c r="U5396">
        <v>1</v>
      </c>
      <c r="V5396">
        <v>0</v>
      </c>
      <c r="W5396">
        <v>24.337018935275676</v>
      </c>
      <c r="X5396">
        <v>982.5815187586951</v>
      </c>
      <c r="Y5396">
        <v>1659.2768774006852</v>
      </c>
      <c r="Z5396">
        <v>819.60782566303203</v>
      </c>
      <c r="AA5396">
        <v>383.15927902802707</v>
      </c>
      <c r="AB5396">
        <v>386.68545404746112</v>
      </c>
      <c r="AC5396">
        <v>65.653489567185673</v>
      </c>
      <c r="AD5396">
        <v>0</v>
      </c>
      <c r="AE5396">
        <v>4321.3014634003621</v>
      </c>
    </row>
    <row r="5397" spans="1:31" x14ac:dyDescent="0.3">
      <c r="A5397">
        <v>2585701</v>
      </c>
      <c r="B5397">
        <v>1</v>
      </c>
      <c r="C5397" t="s">
        <v>81</v>
      </c>
      <c r="D5397" t="s">
        <v>121</v>
      </c>
      <c r="E5397" t="s">
        <v>171</v>
      </c>
      <c r="F5397" t="s">
        <v>15249</v>
      </c>
      <c r="G5397" t="s">
        <v>190</v>
      </c>
      <c r="H5397" t="s">
        <v>157</v>
      </c>
      <c r="I5397" t="s">
        <v>136</v>
      </c>
      <c r="J5397" t="s">
        <v>137</v>
      </c>
      <c r="K5397" t="s">
        <v>138</v>
      </c>
      <c r="L5397" t="s">
        <v>15250</v>
      </c>
      <c r="M5397" t="s">
        <v>15251</v>
      </c>
      <c r="N5397">
        <v>4.4636111109999996</v>
      </c>
      <c r="O5397">
        <v>0</v>
      </c>
      <c r="P5397">
        <v>14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8.304026060292129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8.304026060292129</v>
      </c>
    </row>
    <row r="5398" spans="1:31" x14ac:dyDescent="0.3">
      <c r="A5398">
        <v>2585409</v>
      </c>
      <c r="B5398">
        <v>1</v>
      </c>
      <c r="C5398" t="s">
        <v>81</v>
      </c>
      <c r="D5398" t="s">
        <v>120</v>
      </c>
      <c r="E5398" t="s">
        <v>147</v>
      </c>
      <c r="F5398" t="s">
        <v>2827</v>
      </c>
      <c r="G5398" t="s">
        <v>134</v>
      </c>
      <c r="H5398" t="s">
        <v>135</v>
      </c>
      <c r="I5398" t="s">
        <v>136</v>
      </c>
      <c r="J5398" t="s">
        <v>137</v>
      </c>
      <c r="K5398" t="s">
        <v>138</v>
      </c>
      <c r="L5398" t="s">
        <v>15252</v>
      </c>
      <c r="M5398" t="s">
        <v>15253</v>
      </c>
      <c r="N5398">
        <v>2.8686111109999999</v>
      </c>
      <c r="O5398">
        <v>1</v>
      </c>
      <c r="P5398">
        <v>584</v>
      </c>
      <c r="Q5398">
        <v>46</v>
      </c>
      <c r="R5398">
        <v>11</v>
      </c>
      <c r="S5398">
        <v>1</v>
      </c>
      <c r="T5398">
        <v>82</v>
      </c>
      <c r="U5398">
        <v>0</v>
      </c>
      <c r="V5398">
        <v>0</v>
      </c>
      <c r="W5398">
        <v>0.63934276996000006</v>
      </c>
      <c r="X5398">
        <v>304.37977182343434</v>
      </c>
      <c r="Y5398">
        <v>299.293222026102</v>
      </c>
      <c r="Z5398">
        <v>53.757993165977382</v>
      </c>
      <c r="AA5398">
        <v>43.932332100965255</v>
      </c>
      <c r="AB5398">
        <v>125.26022550397916</v>
      </c>
      <c r="AC5398">
        <v>0</v>
      </c>
      <c r="AD5398">
        <v>0</v>
      </c>
      <c r="AE5398">
        <v>827.2628873904182</v>
      </c>
    </row>
    <row r="5399" spans="1:31" x14ac:dyDescent="0.3">
      <c r="A5399">
        <v>2585243</v>
      </c>
      <c r="B5399">
        <v>1</v>
      </c>
      <c r="C5399" t="s">
        <v>80</v>
      </c>
      <c r="D5399" t="s">
        <v>90</v>
      </c>
      <c r="E5399" t="s">
        <v>166</v>
      </c>
      <c r="F5399" t="s">
        <v>15254</v>
      </c>
      <c r="G5399" t="s">
        <v>168</v>
      </c>
      <c r="H5399" t="s">
        <v>157</v>
      </c>
      <c r="I5399" t="s">
        <v>136</v>
      </c>
      <c r="J5399" t="s">
        <v>137</v>
      </c>
      <c r="K5399" t="s">
        <v>138</v>
      </c>
      <c r="L5399" t="s">
        <v>15255</v>
      </c>
      <c r="M5399" t="s">
        <v>15256</v>
      </c>
      <c r="N5399">
        <v>1.161944444</v>
      </c>
      <c r="O5399">
        <v>0</v>
      </c>
      <c r="P5399">
        <v>2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8.4914190373397494E-2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8.4914190373397494E-2</v>
      </c>
    </row>
    <row r="5400" spans="1:31" x14ac:dyDescent="0.3">
      <c r="A5400">
        <v>2585907</v>
      </c>
      <c r="B5400">
        <v>1</v>
      </c>
      <c r="C5400" t="s">
        <v>80</v>
      </c>
      <c r="D5400" t="s">
        <v>97</v>
      </c>
      <c r="E5400" t="s">
        <v>141</v>
      </c>
      <c r="F5400" t="s">
        <v>15257</v>
      </c>
      <c r="G5400" t="s">
        <v>134</v>
      </c>
      <c r="H5400" t="s">
        <v>135</v>
      </c>
      <c r="I5400" t="s">
        <v>136</v>
      </c>
      <c r="J5400" t="s">
        <v>137</v>
      </c>
      <c r="K5400" t="s">
        <v>138</v>
      </c>
      <c r="L5400" t="s">
        <v>15258</v>
      </c>
      <c r="M5400" t="s">
        <v>14814</v>
      </c>
      <c r="N5400">
        <v>0.78888888800000001</v>
      </c>
      <c r="O5400">
        <v>5</v>
      </c>
      <c r="P5400">
        <v>520</v>
      </c>
      <c r="Q5400">
        <v>4</v>
      </c>
      <c r="R5400">
        <v>25</v>
      </c>
      <c r="S5400">
        <v>10</v>
      </c>
      <c r="T5400">
        <v>67</v>
      </c>
      <c r="U5400">
        <v>0</v>
      </c>
      <c r="V5400">
        <v>0</v>
      </c>
      <c r="W5400">
        <v>402.17255336404764</v>
      </c>
      <c r="X5400">
        <v>110.79427285183404</v>
      </c>
      <c r="Y5400">
        <v>201.55095480073339</v>
      </c>
      <c r="Z5400">
        <v>4.8637148278025304</v>
      </c>
      <c r="AA5400">
        <v>22.377458549611962</v>
      </c>
      <c r="AB5400">
        <v>48.028127172423261</v>
      </c>
      <c r="AC5400">
        <v>0</v>
      </c>
      <c r="AD5400">
        <v>0</v>
      </c>
      <c r="AE5400">
        <v>789.78708156645291</v>
      </c>
    </row>
    <row r="5401" spans="1:31" x14ac:dyDescent="0.3">
      <c r="A5401">
        <v>2585598</v>
      </c>
      <c r="B5401">
        <v>1</v>
      </c>
      <c r="C5401" t="s">
        <v>81</v>
      </c>
      <c r="D5401" t="s">
        <v>123</v>
      </c>
      <c r="E5401" t="s">
        <v>147</v>
      </c>
      <c r="F5401" t="s">
        <v>5564</v>
      </c>
      <c r="G5401" t="s">
        <v>134</v>
      </c>
      <c r="H5401" t="s">
        <v>135</v>
      </c>
      <c r="I5401" t="s">
        <v>136</v>
      </c>
      <c r="J5401" t="s">
        <v>137</v>
      </c>
      <c r="K5401" t="s">
        <v>138</v>
      </c>
      <c r="L5401" t="s">
        <v>15259</v>
      </c>
      <c r="M5401" t="s">
        <v>15260</v>
      </c>
      <c r="N5401">
        <v>2.4500000000000002</v>
      </c>
      <c r="O5401">
        <v>4</v>
      </c>
      <c r="P5401">
        <v>60</v>
      </c>
      <c r="Q5401">
        <v>129</v>
      </c>
      <c r="R5401">
        <v>324</v>
      </c>
      <c r="S5401">
        <v>17</v>
      </c>
      <c r="T5401">
        <v>80</v>
      </c>
      <c r="U5401">
        <v>0</v>
      </c>
      <c r="V5401">
        <v>0</v>
      </c>
      <c r="W5401">
        <v>12.683803079914981</v>
      </c>
      <c r="X5401">
        <v>29.588442498793118</v>
      </c>
      <c r="Y5401">
        <v>465.04922555997069</v>
      </c>
      <c r="Z5401">
        <v>474.53571043305709</v>
      </c>
      <c r="AA5401">
        <v>57.470847789550405</v>
      </c>
      <c r="AB5401">
        <v>135.35945739406247</v>
      </c>
      <c r="AC5401">
        <v>0</v>
      </c>
      <c r="AD5401">
        <v>0</v>
      </c>
      <c r="AE5401">
        <v>1174.6874867553488</v>
      </c>
    </row>
    <row r="5402" spans="1:31" x14ac:dyDescent="0.3">
      <c r="A5402">
        <v>2586076</v>
      </c>
      <c r="B5402">
        <v>1</v>
      </c>
      <c r="C5402" t="s">
        <v>80</v>
      </c>
      <c r="D5402" t="s">
        <v>94</v>
      </c>
      <c r="E5402" t="s">
        <v>141</v>
      </c>
      <c r="F5402" t="s">
        <v>12466</v>
      </c>
      <c r="G5402" t="s">
        <v>134</v>
      </c>
      <c r="H5402" t="s">
        <v>135</v>
      </c>
      <c r="I5402" t="s">
        <v>136</v>
      </c>
      <c r="J5402" t="s">
        <v>137</v>
      </c>
      <c r="K5402" t="s">
        <v>138</v>
      </c>
      <c r="L5402" t="s">
        <v>15261</v>
      </c>
      <c r="M5402" t="s">
        <v>15262</v>
      </c>
      <c r="N5402">
        <v>2.4669444440000001</v>
      </c>
      <c r="O5402">
        <v>0</v>
      </c>
      <c r="P5402">
        <v>510</v>
      </c>
      <c r="Q5402">
        <v>5</v>
      </c>
      <c r="R5402">
        <v>48</v>
      </c>
      <c r="S5402">
        <v>2</v>
      </c>
      <c r="T5402">
        <v>53</v>
      </c>
      <c r="U5402">
        <v>2</v>
      </c>
      <c r="V5402">
        <v>0</v>
      </c>
      <c r="W5402">
        <v>0</v>
      </c>
      <c r="X5402">
        <v>170.76308530871384</v>
      </c>
      <c r="Y5402">
        <v>19.276957677940317</v>
      </c>
      <c r="Z5402">
        <v>138.1593161868465</v>
      </c>
      <c r="AA5402">
        <v>12.372782667518782</v>
      </c>
      <c r="AB5402">
        <v>80.645408079147856</v>
      </c>
      <c r="AC5402">
        <v>35.520595253892395</v>
      </c>
      <c r="AD5402">
        <v>0</v>
      </c>
      <c r="AE5402">
        <v>456.73814517405964</v>
      </c>
    </row>
    <row r="5403" spans="1:31" x14ac:dyDescent="0.3">
      <c r="A5403">
        <v>2585051</v>
      </c>
      <c r="B5403">
        <v>1</v>
      </c>
      <c r="C5403" t="s">
        <v>80</v>
      </c>
      <c r="D5403" t="s">
        <v>97</v>
      </c>
      <c r="E5403" t="s">
        <v>147</v>
      </c>
      <c r="F5403" t="s">
        <v>14384</v>
      </c>
      <c r="G5403" t="s">
        <v>134</v>
      </c>
      <c r="H5403" t="s">
        <v>135</v>
      </c>
      <c r="I5403" t="s">
        <v>136</v>
      </c>
      <c r="J5403" t="s">
        <v>137</v>
      </c>
      <c r="K5403" t="s">
        <v>138</v>
      </c>
      <c r="L5403" t="s">
        <v>15263</v>
      </c>
      <c r="M5403" t="s">
        <v>15264</v>
      </c>
      <c r="N5403">
        <v>1.851388888</v>
      </c>
      <c r="O5403">
        <v>4</v>
      </c>
      <c r="P5403">
        <v>374</v>
      </c>
      <c r="Q5403">
        <v>5</v>
      </c>
      <c r="R5403">
        <v>67</v>
      </c>
      <c r="S5403">
        <v>10</v>
      </c>
      <c r="T5403">
        <v>48</v>
      </c>
      <c r="U5403">
        <v>1</v>
      </c>
      <c r="V5403">
        <v>0</v>
      </c>
      <c r="W5403">
        <v>216.31141167929061</v>
      </c>
      <c r="X5403">
        <v>213.86326597971069</v>
      </c>
      <c r="Y5403">
        <v>599.86699109201413</v>
      </c>
      <c r="Z5403">
        <v>33.122454241892562</v>
      </c>
      <c r="AA5403">
        <v>67.408848905763691</v>
      </c>
      <c r="AB5403">
        <v>82.48848472745253</v>
      </c>
      <c r="AC5403">
        <v>112.38733721782086</v>
      </c>
      <c r="AD5403">
        <v>0</v>
      </c>
      <c r="AE5403">
        <v>1325.4487938439452</v>
      </c>
    </row>
    <row r="5404" spans="1:31" x14ac:dyDescent="0.3">
      <c r="A5404">
        <v>2585200</v>
      </c>
      <c r="B5404">
        <v>1</v>
      </c>
      <c r="C5404" t="s">
        <v>80</v>
      </c>
      <c r="D5404" t="s">
        <v>85</v>
      </c>
      <c r="E5404" t="s">
        <v>166</v>
      </c>
      <c r="F5404" t="s">
        <v>14418</v>
      </c>
      <c r="G5404" t="s">
        <v>198</v>
      </c>
      <c r="H5404" t="s">
        <v>157</v>
      </c>
      <c r="I5404" t="s">
        <v>136</v>
      </c>
      <c r="J5404" t="s">
        <v>137</v>
      </c>
      <c r="K5404" t="s">
        <v>138</v>
      </c>
      <c r="L5404" t="s">
        <v>15265</v>
      </c>
      <c r="M5404" t="s">
        <v>15266</v>
      </c>
      <c r="N5404">
        <v>0.48472222199999998</v>
      </c>
      <c r="O5404">
        <v>0</v>
      </c>
      <c r="P5404">
        <v>11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1.3346825922587502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1.3346825922587502</v>
      </c>
    </row>
    <row r="5405" spans="1:31" x14ac:dyDescent="0.3">
      <c r="A5405">
        <v>2585343</v>
      </c>
      <c r="B5405">
        <v>1</v>
      </c>
      <c r="C5405" t="s">
        <v>81</v>
      </c>
      <c r="D5405" t="s">
        <v>123</v>
      </c>
      <c r="E5405" t="s">
        <v>141</v>
      </c>
      <c r="F5405" t="s">
        <v>15267</v>
      </c>
      <c r="G5405" t="s">
        <v>134</v>
      </c>
      <c r="H5405" t="s">
        <v>135</v>
      </c>
      <c r="I5405" t="s">
        <v>136</v>
      </c>
      <c r="J5405" t="s">
        <v>137</v>
      </c>
      <c r="K5405" t="s">
        <v>138</v>
      </c>
      <c r="L5405" t="s">
        <v>15268</v>
      </c>
      <c r="M5405" t="s">
        <v>15269</v>
      </c>
      <c r="N5405">
        <v>0.834166666</v>
      </c>
      <c r="O5405">
        <v>0</v>
      </c>
      <c r="P5405">
        <v>2246</v>
      </c>
      <c r="Q5405">
        <v>4</v>
      </c>
      <c r="R5405">
        <v>12</v>
      </c>
      <c r="S5405">
        <v>21</v>
      </c>
      <c r="T5405">
        <v>807</v>
      </c>
      <c r="U5405">
        <v>4</v>
      </c>
      <c r="V5405">
        <v>10</v>
      </c>
      <c r="W5405">
        <v>0</v>
      </c>
      <c r="X5405">
        <v>416.16608773808645</v>
      </c>
      <c r="Y5405">
        <v>3.1965076218073936</v>
      </c>
      <c r="Z5405">
        <v>3.5265942085210158</v>
      </c>
      <c r="AA5405">
        <v>84.887217561039165</v>
      </c>
      <c r="AB5405">
        <v>568.59709067766585</v>
      </c>
      <c r="AC5405">
        <v>1196.99918628966</v>
      </c>
      <c r="AD5405">
        <v>150.73274421048626</v>
      </c>
      <c r="AE5405">
        <v>2424.1054283072658</v>
      </c>
    </row>
    <row r="5406" spans="1:31" x14ac:dyDescent="0.3">
      <c r="A5406">
        <v>2585074</v>
      </c>
      <c r="B5406">
        <v>1</v>
      </c>
      <c r="C5406" t="s">
        <v>80</v>
      </c>
      <c r="D5406" t="s">
        <v>92</v>
      </c>
      <c r="E5406" t="s">
        <v>141</v>
      </c>
      <c r="F5406" t="s">
        <v>919</v>
      </c>
      <c r="G5406" t="s">
        <v>134</v>
      </c>
      <c r="H5406" t="s">
        <v>135</v>
      </c>
      <c r="I5406" t="s">
        <v>136</v>
      </c>
      <c r="J5406" t="s">
        <v>137</v>
      </c>
      <c r="K5406" t="s">
        <v>138</v>
      </c>
      <c r="L5406" t="s">
        <v>15270</v>
      </c>
      <c r="M5406" t="s">
        <v>15271</v>
      </c>
      <c r="N5406">
        <v>7.2777777000000002E-2</v>
      </c>
      <c r="O5406">
        <v>0</v>
      </c>
      <c r="P5406">
        <v>98</v>
      </c>
      <c r="Q5406">
        <v>7</v>
      </c>
      <c r="R5406">
        <v>19</v>
      </c>
      <c r="S5406">
        <v>5</v>
      </c>
      <c r="T5406">
        <v>7</v>
      </c>
      <c r="U5406">
        <v>2</v>
      </c>
      <c r="V5406">
        <v>0</v>
      </c>
      <c r="W5406">
        <v>0</v>
      </c>
      <c r="X5406">
        <v>1.2513012070665455</v>
      </c>
      <c r="Y5406">
        <v>4.0409599156936373</v>
      </c>
      <c r="Z5406">
        <v>0.21511564528051336</v>
      </c>
      <c r="AA5406">
        <v>5.6219848379594168</v>
      </c>
      <c r="AB5406">
        <v>0.69494541485313999</v>
      </c>
      <c r="AC5406">
        <v>4.655423772331666</v>
      </c>
      <c r="AD5406">
        <v>0</v>
      </c>
      <c r="AE5406">
        <v>16.47973079318492</v>
      </c>
    </row>
    <row r="5407" spans="1:31" x14ac:dyDescent="0.3">
      <c r="A5407">
        <v>2585784</v>
      </c>
      <c r="B5407">
        <v>1</v>
      </c>
      <c r="C5407" t="s">
        <v>80</v>
      </c>
      <c r="D5407" t="s">
        <v>92</v>
      </c>
      <c r="E5407" t="s">
        <v>184</v>
      </c>
      <c r="F5407" t="s">
        <v>15272</v>
      </c>
      <c r="G5407" t="s">
        <v>149</v>
      </c>
      <c r="H5407" t="s">
        <v>135</v>
      </c>
      <c r="I5407" t="s">
        <v>136</v>
      </c>
      <c r="J5407" t="s">
        <v>137</v>
      </c>
      <c r="K5407" t="s">
        <v>138</v>
      </c>
      <c r="L5407" t="s">
        <v>15273</v>
      </c>
      <c r="M5407" t="s">
        <v>15274</v>
      </c>
      <c r="N5407">
        <v>4.9958333330000002</v>
      </c>
      <c r="O5407">
        <v>0</v>
      </c>
      <c r="P5407">
        <v>26</v>
      </c>
      <c r="Q5407">
        <v>0</v>
      </c>
      <c r="R5407">
        <v>39</v>
      </c>
      <c r="S5407">
        <v>0</v>
      </c>
      <c r="T5407">
        <v>9</v>
      </c>
      <c r="U5407">
        <v>0</v>
      </c>
      <c r="V5407">
        <v>0</v>
      </c>
      <c r="W5407">
        <v>0</v>
      </c>
      <c r="X5407">
        <v>51.116838557300255</v>
      </c>
      <c r="Y5407">
        <v>0</v>
      </c>
      <c r="Z5407">
        <v>197.6711313978893</v>
      </c>
      <c r="AA5407">
        <v>0</v>
      </c>
      <c r="AB5407">
        <v>51.576188108375696</v>
      </c>
      <c r="AC5407">
        <v>0</v>
      </c>
      <c r="AD5407">
        <v>0</v>
      </c>
      <c r="AE5407">
        <v>300.36415806356524</v>
      </c>
    </row>
    <row r="5408" spans="1:31" x14ac:dyDescent="0.3">
      <c r="A5408">
        <v>2585180</v>
      </c>
      <c r="B5408">
        <v>1</v>
      </c>
      <c r="C5408" t="s">
        <v>80</v>
      </c>
      <c r="D5408" t="s">
        <v>100</v>
      </c>
      <c r="E5408" t="s">
        <v>141</v>
      </c>
      <c r="F5408" t="s">
        <v>15275</v>
      </c>
      <c r="G5408" t="s">
        <v>134</v>
      </c>
      <c r="H5408" t="s">
        <v>135</v>
      </c>
      <c r="I5408" t="s">
        <v>136</v>
      </c>
      <c r="J5408" t="s">
        <v>137</v>
      </c>
      <c r="K5408" t="s">
        <v>138</v>
      </c>
      <c r="L5408" t="s">
        <v>15276</v>
      </c>
      <c r="M5408" t="s">
        <v>15277</v>
      </c>
      <c r="N5408">
        <v>0.06</v>
      </c>
      <c r="O5408">
        <v>0</v>
      </c>
      <c r="P5408">
        <v>1928</v>
      </c>
      <c r="Q5408">
        <v>0</v>
      </c>
      <c r="R5408">
        <v>19</v>
      </c>
      <c r="S5408">
        <v>6</v>
      </c>
      <c r="T5408">
        <v>341</v>
      </c>
      <c r="U5408">
        <v>0</v>
      </c>
      <c r="V5408">
        <v>0</v>
      </c>
      <c r="W5408">
        <v>0</v>
      </c>
      <c r="X5408">
        <v>15.169466413491122</v>
      </c>
      <c r="Y5408">
        <v>0</v>
      </c>
      <c r="Z5408">
        <v>0.34547682198780005</v>
      </c>
      <c r="AA5408">
        <v>32.485900788607204</v>
      </c>
      <c r="AB5408">
        <v>25.707682878465878</v>
      </c>
      <c r="AC5408">
        <v>0</v>
      </c>
      <c r="AD5408">
        <v>0</v>
      </c>
      <c r="AE5408">
        <v>73.708526902552009</v>
      </c>
    </row>
    <row r="5409" spans="1:31" x14ac:dyDescent="0.3">
      <c r="A5409">
        <v>2586176</v>
      </c>
      <c r="B5409">
        <v>1</v>
      </c>
      <c r="C5409" t="s">
        <v>81</v>
      </c>
      <c r="D5409" t="s">
        <v>120</v>
      </c>
      <c r="E5409" t="s">
        <v>147</v>
      </c>
      <c r="F5409" t="s">
        <v>15278</v>
      </c>
      <c r="G5409" t="s">
        <v>134</v>
      </c>
      <c r="H5409" t="s">
        <v>135</v>
      </c>
      <c r="I5409" t="s">
        <v>136</v>
      </c>
      <c r="J5409" t="s">
        <v>137</v>
      </c>
      <c r="K5409" t="s">
        <v>138</v>
      </c>
      <c r="L5409" t="s">
        <v>15279</v>
      </c>
      <c r="M5409" t="s">
        <v>15280</v>
      </c>
      <c r="N5409">
        <v>5.460555555</v>
      </c>
      <c r="O5409">
        <v>0</v>
      </c>
      <c r="P5409">
        <v>0</v>
      </c>
      <c r="Q5409">
        <v>56</v>
      </c>
      <c r="R5409">
        <v>36</v>
      </c>
      <c r="S5409">
        <v>2</v>
      </c>
      <c r="T5409">
        <v>2</v>
      </c>
      <c r="U5409">
        <v>1</v>
      </c>
      <c r="V5409">
        <v>0</v>
      </c>
      <c r="W5409">
        <v>0</v>
      </c>
      <c r="X5409">
        <v>0</v>
      </c>
      <c r="Y5409">
        <v>1366.6689865795161</v>
      </c>
      <c r="Z5409">
        <v>478.17929579058756</v>
      </c>
      <c r="AA5409">
        <v>38.567747667798201</v>
      </c>
      <c r="AB5409">
        <v>24.258045223128629</v>
      </c>
      <c r="AC5409">
        <v>18.9778459382925</v>
      </c>
      <c r="AD5409">
        <v>0</v>
      </c>
      <c r="AE5409">
        <v>1926.6519211993229</v>
      </c>
    </row>
    <row r="5410" spans="1:31" x14ac:dyDescent="0.3">
      <c r="A5410">
        <v>2586113</v>
      </c>
      <c r="B5410">
        <v>1</v>
      </c>
      <c r="C5410" t="s">
        <v>81</v>
      </c>
      <c r="D5410" t="s">
        <v>124</v>
      </c>
      <c r="E5410" t="s">
        <v>171</v>
      </c>
      <c r="F5410" t="s">
        <v>15281</v>
      </c>
      <c r="G5410" t="s">
        <v>190</v>
      </c>
      <c r="H5410" t="s">
        <v>157</v>
      </c>
      <c r="I5410" t="s">
        <v>136</v>
      </c>
      <c r="J5410" t="s">
        <v>137</v>
      </c>
      <c r="K5410" t="s">
        <v>138</v>
      </c>
      <c r="L5410" t="s">
        <v>15282</v>
      </c>
      <c r="M5410" t="s">
        <v>15283</v>
      </c>
      <c r="N5410">
        <v>1.2666666660000001</v>
      </c>
      <c r="O5410">
        <v>0</v>
      </c>
      <c r="P5410">
        <v>8</v>
      </c>
      <c r="Q5410">
        <v>0</v>
      </c>
      <c r="R5410">
        <v>1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0.53700119853671247</v>
      </c>
      <c r="Y5410">
        <v>0</v>
      </c>
      <c r="Z5410">
        <v>0.1144032169797375</v>
      </c>
      <c r="AA5410">
        <v>0</v>
      </c>
      <c r="AB5410">
        <v>0</v>
      </c>
      <c r="AC5410">
        <v>0</v>
      </c>
      <c r="AD5410">
        <v>0</v>
      </c>
      <c r="AE5410">
        <v>0.65140441551645001</v>
      </c>
    </row>
    <row r="5411" spans="1:31" x14ac:dyDescent="0.3">
      <c r="A5411">
        <v>2585721</v>
      </c>
      <c r="B5411">
        <v>1</v>
      </c>
      <c r="C5411" t="s">
        <v>80</v>
      </c>
      <c r="D5411" t="s">
        <v>97</v>
      </c>
      <c r="E5411" t="s">
        <v>141</v>
      </c>
      <c r="F5411" t="s">
        <v>15284</v>
      </c>
      <c r="G5411" t="s">
        <v>134</v>
      </c>
      <c r="H5411" t="s">
        <v>135</v>
      </c>
      <c r="I5411" t="s">
        <v>136</v>
      </c>
      <c r="J5411" t="s">
        <v>137</v>
      </c>
      <c r="K5411" t="s">
        <v>138</v>
      </c>
      <c r="L5411" t="s">
        <v>15285</v>
      </c>
      <c r="M5411" t="s">
        <v>15286</v>
      </c>
      <c r="N5411">
        <v>0.13388888800000001</v>
      </c>
      <c r="O5411">
        <v>3</v>
      </c>
      <c r="P5411">
        <v>572</v>
      </c>
      <c r="Q5411">
        <v>4</v>
      </c>
      <c r="R5411">
        <v>73</v>
      </c>
      <c r="S5411">
        <v>20</v>
      </c>
      <c r="T5411">
        <v>110</v>
      </c>
      <c r="U5411">
        <v>0</v>
      </c>
      <c r="V5411">
        <v>0</v>
      </c>
      <c r="W5411">
        <v>0.74024705323383999</v>
      </c>
      <c r="X5411">
        <v>18.386718711505747</v>
      </c>
      <c r="Y5411">
        <v>0.61271044480208003</v>
      </c>
      <c r="Z5411">
        <v>4.0942948127008352</v>
      </c>
      <c r="AA5411">
        <v>13.482302743012767</v>
      </c>
      <c r="AB5411">
        <v>12.625458158480718</v>
      </c>
      <c r="AC5411">
        <v>0</v>
      </c>
      <c r="AD5411">
        <v>0</v>
      </c>
      <c r="AE5411">
        <v>49.941731923735986</v>
      </c>
    </row>
    <row r="5412" spans="1:31" x14ac:dyDescent="0.3">
      <c r="A5412">
        <v>2585821</v>
      </c>
      <c r="B5412">
        <v>1</v>
      </c>
      <c r="C5412" t="s">
        <v>80</v>
      </c>
      <c r="D5412" t="s">
        <v>93</v>
      </c>
      <c r="E5412" t="s">
        <v>184</v>
      </c>
      <c r="F5412" t="s">
        <v>15287</v>
      </c>
      <c r="G5412" t="s">
        <v>202</v>
      </c>
      <c r="H5412" t="s">
        <v>135</v>
      </c>
      <c r="I5412" t="s">
        <v>136</v>
      </c>
      <c r="J5412" t="s">
        <v>137</v>
      </c>
      <c r="K5412" t="s">
        <v>138</v>
      </c>
      <c r="L5412" t="s">
        <v>15288</v>
      </c>
      <c r="M5412" t="s">
        <v>15289</v>
      </c>
      <c r="N5412">
        <v>1.5977777769999999</v>
      </c>
      <c r="O5412">
        <v>0</v>
      </c>
      <c r="P5412">
        <v>26</v>
      </c>
      <c r="Q5412">
        <v>7</v>
      </c>
      <c r="R5412">
        <v>4</v>
      </c>
      <c r="S5412">
        <v>3</v>
      </c>
      <c r="T5412">
        <v>2</v>
      </c>
      <c r="U5412">
        <v>0</v>
      </c>
      <c r="V5412">
        <v>0</v>
      </c>
      <c r="W5412">
        <v>0</v>
      </c>
      <c r="X5412">
        <v>4.4359455357356996</v>
      </c>
      <c r="Y5412">
        <v>5.5633149357010403</v>
      </c>
      <c r="Z5412">
        <v>7.194106069326641</v>
      </c>
      <c r="AA5412">
        <v>8.5463420721265617</v>
      </c>
      <c r="AB5412">
        <v>3.2259405662373251</v>
      </c>
      <c r="AC5412">
        <v>0</v>
      </c>
      <c r="AD5412">
        <v>0</v>
      </c>
      <c r="AE5412">
        <v>28.965649179127269</v>
      </c>
    </row>
    <row r="5413" spans="1:31" x14ac:dyDescent="0.3">
      <c r="A5413">
        <v>2585678</v>
      </c>
      <c r="B5413">
        <v>1</v>
      </c>
      <c r="C5413" t="s">
        <v>80</v>
      </c>
      <c r="D5413" t="s">
        <v>97</v>
      </c>
      <c r="E5413" t="s">
        <v>171</v>
      </c>
      <c r="F5413" t="s">
        <v>15290</v>
      </c>
      <c r="G5413" t="s">
        <v>190</v>
      </c>
      <c r="H5413" t="s">
        <v>157</v>
      </c>
      <c r="I5413" t="s">
        <v>136</v>
      </c>
      <c r="J5413" t="s">
        <v>137</v>
      </c>
      <c r="K5413" t="s">
        <v>138</v>
      </c>
      <c r="L5413" t="s">
        <v>15291</v>
      </c>
      <c r="M5413" t="s">
        <v>15292</v>
      </c>
      <c r="N5413">
        <v>5.3030555550000003</v>
      </c>
      <c r="O5413">
        <v>0</v>
      </c>
      <c r="P5413">
        <v>34</v>
      </c>
      <c r="Q5413">
        <v>0</v>
      </c>
      <c r="R5413">
        <v>0</v>
      </c>
      <c r="S5413">
        <v>0</v>
      </c>
      <c r="T5413">
        <v>17</v>
      </c>
      <c r="U5413">
        <v>0</v>
      </c>
      <c r="V5413">
        <v>0</v>
      </c>
      <c r="W5413">
        <v>0</v>
      </c>
      <c r="X5413">
        <v>39.829597414735879</v>
      </c>
      <c r="Y5413">
        <v>0</v>
      </c>
      <c r="Z5413">
        <v>0</v>
      </c>
      <c r="AA5413">
        <v>0</v>
      </c>
      <c r="AB5413">
        <v>169.35268637150978</v>
      </c>
      <c r="AC5413">
        <v>0</v>
      </c>
      <c r="AD5413">
        <v>0</v>
      </c>
      <c r="AE5413">
        <v>209.18228378624565</v>
      </c>
    </row>
    <row r="5414" spans="1:31" x14ac:dyDescent="0.3">
      <c r="A5414">
        <v>2586119</v>
      </c>
      <c r="B5414">
        <v>1</v>
      </c>
      <c r="C5414" t="s">
        <v>80</v>
      </c>
      <c r="D5414" t="s">
        <v>94</v>
      </c>
      <c r="E5414" t="s">
        <v>132</v>
      </c>
      <c r="F5414" t="s">
        <v>6002</v>
      </c>
      <c r="G5414" t="s">
        <v>134</v>
      </c>
      <c r="H5414" t="s">
        <v>135</v>
      </c>
      <c r="I5414" t="s">
        <v>680</v>
      </c>
      <c r="J5414" t="s">
        <v>137</v>
      </c>
      <c r="K5414" t="s">
        <v>138</v>
      </c>
      <c r="L5414" t="s">
        <v>15293</v>
      </c>
      <c r="M5414" t="s">
        <v>15294</v>
      </c>
      <c r="N5414">
        <v>0.05</v>
      </c>
      <c r="O5414">
        <v>2</v>
      </c>
      <c r="P5414">
        <v>2805</v>
      </c>
      <c r="Q5414">
        <v>43</v>
      </c>
      <c r="R5414">
        <v>414</v>
      </c>
      <c r="S5414">
        <v>63</v>
      </c>
      <c r="T5414">
        <v>303</v>
      </c>
      <c r="U5414">
        <v>14</v>
      </c>
      <c r="V5414">
        <v>0</v>
      </c>
      <c r="W5414">
        <v>8.790380886150001E-2</v>
      </c>
      <c r="X5414">
        <v>18.718570260487809</v>
      </c>
      <c r="Y5414">
        <v>11.457393798732001</v>
      </c>
      <c r="Z5414">
        <v>21.94260318515969</v>
      </c>
      <c r="AA5414">
        <v>14.225661943955551</v>
      </c>
      <c r="AB5414">
        <v>6.9939274045600053</v>
      </c>
      <c r="AC5414">
        <v>215.02205681333851</v>
      </c>
      <c r="AD5414">
        <v>0</v>
      </c>
      <c r="AE5414">
        <v>288.44811721509507</v>
      </c>
    </row>
    <row r="5415" spans="1:31" x14ac:dyDescent="0.3">
      <c r="A5415">
        <v>2584988</v>
      </c>
      <c r="B5415">
        <v>1</v>
      </c>
      <c r="C5415" t="s">
        <v>81</v>
      </c>
      <c r="D5415" t="s">
        <v>128</v>
      </c>
      <c r="E5415" t="s">
        <v>141</v>
      </c>
      <c r="F5415" t="s">
        <v>2203</v>
      </c>
      <c r="G5415" t="s">
        <v>134</v>
      </c>
      <c r="H5415" t="s">
        <v>135</v>
      </c>
      <c r="I5415" t="s">
        <v>136</v>
      </c>
      <c r="J5415" t="s">
        <v>137</v>
      </c>
      <c r="K5415" t="s">
        <v>138</v>
      </c>
      <c r="L5415" t="s">
        <v>15295</v>
      </c>
      <c r="M5415" t="s">
        <v>15296</v>
      </c>
      <c r="N5415">
        <v>1.1655555550000001</v>
      </c>
      <c r="O5415">
        <v>69</v>
      </c>
      <c r="P5415">
        <v>4528</v>
      </c>
      <c r="Q5415">
        <v>542</v>
      </c>
      <c r="R5415">
        <v>326</v>
      </c>
      <c r="S5415">
        <v>59</v>
      </c>
      <c r="T5415">
        <v>421</v>
      </c>
      <c r="U5415">
        <v>3</v>
      </c>
      <c r="V5415">
        <v>0</v>
      </c>
      <c r="W5415">
        <v>30.394700463635182</v>
      </c>
      <c r="X5415">
        <v>627.77420581343347</v>
      </c>
      <c r="Y5415">
        <v>679.67705209540782</v>
      </c>
      <c r="Z5415">
        <v>202.47631765762262</v>
      </c>
      <c r="AA5415">
        <v>521.65133166151111</v>
      </c>
      <c r="AB5415">
        <v>155.69781845336121</v>
      </c>
      <c r="AC5415">
        <v>163.73484658234779</v>
      </c>
      <c r="AD5415">
        <v>0</v>
      </c>
      <c r="AE5415">
        <v>2381.4062727273194</v>
      </c>
    </row>
    <row r="5416" spans="1:31" x14ac:dyDescent="0.3">
      <c r="A5416">
        <v>2585896</v>
      </c>
      <c r="B5416">
        <v>1</v>
      </c>
      <c r="C5416" t="s">
        <v>80</v>
      </c>
      <c r="D5416" t="s">
        <v>107</v>
      </c>
      <c r="E5416" t="s">
        <v>171</v>
      </c>
      <c r="F5416" t="s">
        <v>15297</v>
      </c>
      <c r="G5416" t="s">
        <v>190</v>
      </c>
      <c r="H5416" t="s">
        <v>157</v>
      </c>
      <c r="I5416" t="s">
        <v>136</v>
      </c>
      <c r="J5416" t="s">
        <v>137</v>
      </c>
      <c r="K5416" t="s">
        <v>138</v>
      </c>
      <c r="L5416" t="s">
        <v>15298</v>
      </c>
      <c r="M5416" t="s">
        <v>15299</v>
      </c>
      <c r="N5416">
        <v>1.9069444440000001</v>
      </c>
      <c r="O5416">
        <v>0</v>
      </c>
      <c r="P5416">
        <v>89</v>
      </c>
      <c r="Q5416">
        <v>0</v>
      </c>
      <c r="R5416">
        <v>0</v>
      </c>
      <c r="S5416">
        <v>0</v>
      </c>
      <c r="T5416">
        <v>1</v>
      </c>
      <c r="U5416">
        <v>0</v>
      </c>
      <c r="V5416">
        <v>0</v>
      </c>
      <c r="W5416">
        <v>0</v>
      </c>
      <c r="X5416">
        <v>21.869807490507789</v>
      </c>
      <c r="Y5416">
        <v>0</v>
      </c>
      <c r="Z5416">
        <v>0</v>
      </c>
      <c r="AA5416">
        <v>0</v>
      </c>
      <c r="AB5416">
        <v>3.0692458641522222</v>
      </c>
      <c r="AC5416">
        <v>0</v>
      </c>
      <c r="AD5416">
        <v>0</v>
      </c>
      <c r="AE5416">
        <v>24.939053354660011</v>
      </c>
    </row>
    <row r="5417" spans="1:31" x14ac:dyDescent="0.3">
      <c r="A5417">
        <v>2585564</v>
      </c>
      <c r="B5417">
        <v>1</v>
      </c>
      <c r="C5417" t="s">
        <v>80</v>
      </c>
      <c r="D5417" t="s">
        <v>98</v>
      </c>
      <c r="E5417" t="s">
        <v>171</v>
      </c>
      <c r="F5417" t="s">
        <v>15300</v>
      </c>
      <c r="G5417" t="s">
        <v>190</v>
      </c>
      <c r="H5417" t="s">
        <v>157</v>
      </c>
      <c r="I5417" t="s">
        <v>136</v>
      </c>
      <c r="J5417" t="s">
        <v>137</v>
      </c>
      <c r="K5417" t="s">
        <v>138</v>
      </c>
      <c r="L5417" t="s">
        <v>15301</v>
      </c>
      <c r="M5417" t="s">
        <v>15302</v>
      </c>
      <c r="N5417">
        <v>7.3936111110000002</v>
      </c>
      <c r="O5417">
        <v>0</v>
      </c>
      <c r="P5417">
        <v>0</v>
      </c>
      <c r="Q5417">
        <v>0</v>
      </c>
      <c r="R5417">
        <v>1</v>
      </c>
      <c r="S5417">
        <v>0</v>
      </c>
      <c r="T5417">
        <v>2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47.84401441896312</v>
      </c>
      <c r="AA5417">
        <v>0</v>
      </c>
      <c r="AB5417">
        <v>17.863641243237751</v>
      </c>
      <c r="AC5417">
        <v>0</v>
      </c>
      <c r="AD5417">
        <v>0</v>
      </c>
      <c r="AE5417">
        <v>65.707655662200864</v>
      </c>
    </row>
    <row r="5418" spans="1:31" x14ac:dyDescent="0.3">
      <c r="A5418">
        <v>2585017</v>
      </c>
      <c r="B5418">
        <v>1</v>
      </c>
      <c r="C5418" t="s">
        <v>80</v>
      </c>
      <c r="D5418" t="s">
        <v>99</v>
      </c>
      <c r="E5418" t="s">
        <v>141</v>
      </c>
      <c r="F5418" t="s">
        <v>7465</v>
      </c>
      <c r="G5418" t="s">
        <v>134</v>
      </c>
      <c r="H5418" t="s">
        <v>135</v>
      </c>
      <c r="I5418" t="s">
        <v>136</v>
      </c>
      <c r="J5418" t="s">
        <v>137</v>
      </c>
      <c r="K5418" t="s">
        <v>138</v>
      </c>
      <c r="L5418" t="s">
        <v>15303</v>
      </c>
      <c r="M5418" t="s">
        <v>15304</v>
      </c>
      <c r="N5418">
        <v>8.1111111E-2</v>
      </c>
      <c r="O5418">
        <v>4</v>
      </c>
      <c r="P5418">
        <v>922</v>
      </c>
      <c r="Q5418">
        <v>14</v>
      </c>
      <c r="R5418">
        <v>132</v>
      </c>
      <c r="S5418">
        <v>20</v>
      </c>
      <c r="T5418">
        <v>81</v>
      </c>
      <c r="U5418">
        <v>0</v>
      </c>
      <c r="V5418">
        <v>4</v>
      </c>
      <c r="W5418">
        <v>0.49549458010209996</v>
      </c>
      <c r="X5418">
        <v>8.7838130733171571</v>
      </c>
      <c r="Y5418">
        <v>2.7135529779910161</v>
      </c>
      <c r="Z5418">
        <v>3.588549809261548</v>
      </c>
      <c r="AA5418">
        <v>3.9852384977558768</v>
      </c>
      <c r="AB5418">
        <v>1.7411538050655997</v>
      </c>
      <c r="AC5418">
        <v>0</v>
      </c>
      <c r="AD5418">
        <v>0.68093205935495993</v>
      </c>
      <c r="AE5418">
        <v>21.988734802848256</v>
      </c>
    </row>
    <row r="5419" spans="1:31" x14ac:dyDescent="0.3">
      <c r="A5419">
        <v>2585395</v>
      </c>
      <c r="B5419">
        <v>1</v>
      </c>
      <c r="C5419" t="s">
        <v>80</v>
      </c>
      <c r="D5419" t="s">
        <v>93</v>
      </c>
      <c r="E5419" t="s">
        <v>141</v>
      </c>
      <c r="F5419" t="s">
        <v>15305</v>
      </c>
      <c r="G5419" t="s">
        <v>134</v>
      </c>
      <c r="H5419" t="s">
        <v>135</v>
      </c>
      <c r="I5419" t="s">
        <v>136</v>
      </c>
      <c r="J5419" t="s">
        <v>137</v>
      </c>
      <c r="K5419" t="s">
        <v>138</v>
      </c>
      <c r="L5419" t="s">
        <v>15306</v>
      </c>
      <c r="M5419" t="s">
        <v>15307</v>
      </c>
      <c r="N5419">
        <v>0.16972222200000001</v>
      </c>
      <c r="O5419">
        <v>1</v>
      </c>
      <c r="P5419">
        <v>101</v>
      </c>
      <c r="Q5419">
        <v>11</v>
      </c>
      <c r="R5419">
        <v>151</v>
      </c>
      <c r="S5419">
        <v>2</v>
      </c>
      <c r="T5419">
        <v>67</v>
      </c>
      <c r="U5419">
        <v>3</v>
      </c>
      <c r="V5419">
        <v>1</v>
      </c>
      <c r="W5419">
        <v>0.87656926906094002</v>
      </c>
      <c r="X5419">
        <v>5.9763117737610294</v>
      </c>
      <c r="Y5419">
        <v>3.5041902785016399</v>
      </c>
      <c r="Z5419">
        <v>19.523117013927362</v>
      </c>
      <c r="AA5419">
        <v>6.8463998167515596</v>
      </c>
      <c r="AB5419">
        <v>7.051108975914576</v>
      </c>
      <c r="AC5419">
        <v>27.465604713319493</v>
      </c>
      <c r="AD5419">
        <v>0.46697635101951174</v>
      </c>
      <c r="AE5419">
        <v>71.710278192256098</v>
      </c>
    </row>
    <row r="5420" spans="1:31" x14ac:dyDescent="0.3">
      <c r="A5420">
        <v>2585372</v>
      </c>
      <c r="B5420">
        <v>1</v>
      </c>
      <c r="C5420" t="s">
        <v>80</v>
      </c>
      <c r="D5420" t="s">
        <v>106</v>
      </c>
      <c r="E5420" t="s">
        <v>184</v>
      </c>
      <c r="F5420" t="s">
        <v>13664</v>
      </c>
      <c r="G5420" t="s">
        <v>1056</v>
      </c>
      <c r="H5420" t="s">
        <v>135</v>
      </c>
      <c r="I5420" t="s">
        <v>136</v>
      </c>
      <c r="J5420" t="s">
        <v>137</v>
      </c>
      <c r="K5420" t="s">
        <v>138</v>
      </c>
      <c r="L5420" t="s">
        <v>15308</v>
      </c>
      <c r="M5420" t="s">
        <v>15309</v>
      </c>
      <c r="N5420">
        <v>8.1363888880000008</v>
      </c>
      <c r="O5420">
        <v>0</v>
      </c>
      <c r="P5420">
        <v>103</v>
      </c>
      <c r="Q5420">
        <v>0</v>
      </c>
      <c r="R5420">
        <v>1</v>
      </c>
      <c r="S5420">
        <v>0</v>
      </c>
      <c r="T5420">
        <v>11</v>
      </c>
      <c r="U5420">
        <v>0</v>
      </c>
      <c r="V5420">
        <v>0</v>
      </c>
      <c r="W5420">
        <v>0</v>
      </c>
      <c r="X5420">
        <v>132.15108721974292</v>
      </c>
      <c r="Y5420">
        <v>0</v>
      </c>
      <c r="Z5420">
        <v>1.2725929893100002E-2</v>
      </c>
      <c r="AA5420">
        <v>0</v>
      </c>
      <c r="AB5420">
        <v>19.455966215518675</v>
      </c>
      <c r="AC5420">
        <v>0</v>
      </c>
      <c r="AD5420">
        <v>0</v>
      </c>
      <c r="AE5420">
        <v>151.6197793651547</v>
      </c>
    </row>
    <row r="5421" spans="1:31" x14ac:dyDescent="0.3">
      <c r="A5421">
        <v>2585495</v>
      </c>
      <c r="B5421">
        <v>1</v>
      </c>
      <c r="C5421" t="s">
        <v>80</v>
      </c>
      <c r="D5421" t="s">
        <v>92</v>
      </c>
      <c r="E5421" t="s">
        <v>184</v>
      </c>
      <c r="F5421" t="s">
        <v>14426</v>
      </c>
      <c r="G5421" t="s">
        <v>149</v>
      </c>
      <c r="H5421" t="s">
        <v>135</v>
      </c>
      <c r="I5421" t="s">
        <v>136</v>
      </c>
      <c r="J5421" t="s">
        <v>137</v>
      </c>
      <c r="K5421" t="s">
        <v>138</v>
      </c>
      <c r="L5421" t="s">
        <v>15310</v>
      </c>
      <c r="M5421" t="s">
        <v>15311</v>
      </c>
      <c r="N5421">
        <v>6.6388888880000003</v>
      </c>
      <c r="O5421">
        <v>0</v>
      </c>
      <c r="P5421">
        <v>84</v>
      </c>
      <c r="Q5421">
        <v>0</v>
      </c>
      <c r="R5421">
        <v>0</v>
      </c>
      <c r="S5421">
        <v>0</v>
      </c>
      <c r="T5421">
        <v>8</v>
      </c>
      <c r="U5421">
        <v>0</v>
      </c>
      <c r="V5421">
        <v>0</v>
      </c>
      <c r="W5421">
        <v>0</v>
      </c>
      <c r="X5421">
        <v>133.48535208177807</v>
      </c>
      <c r="Y5421">
        <v>0</v>
      </c>
      <c r="Z5421">
        <v>0</v>
      </c>
      <c r="AA5421">
        <v>0</v>
      </c>
      <c r="AB5421">
        <v>36.228716202096145</v>
      </c>
      <c r="AC5421">
        <v>0</v>
      </c>
      <c r="AD5421">
        <v>0</v>
      </c>
      <c r="AE5421">
        <v>169.71406828387421</v>
      </c>
    </row>
    <row r="5422" spans="1:31" x14ac:dyDescent="0.3">
      <c r="A5422">
        <v>2585023</v>
      </c>
      <c r="B5422">
        <v>1</v>
      </c>
      <c r="C5422" t="s">
        <v>80</v>
      </c>
      <c r="D5422" t="s">
        <v>105</v>
      </c>
      <c r="E5422" t="s">
        <v>147</v>
      </c>
      <c r="F5422" t="s">
        <v>15312</v>
      </c>
      <c r="G5422" t="s">
        <v>134</v>
      </c>
      <c r="H5422" t="s">
        <v>135</v>
      </c>
      <c r="I5422" t="s">
        <v>136</v>
      </c>
      <c r="J5422" t="s">
        <v>137</v>
      </c>
      <c r="K5422" t="s">
        <v>138</v>
      </c>
      <c r="L5422" t="s">
        <v>15313</v>
      </c>
      <c r="M5422" t="s">
        <v>15314</v>
      </c>
      <c r="N5422">
        <v>2.0469444440000002</v>
      </c>
      <c r="O5422">
        <v>1</v>
      </c>
      <c r="P5422">
        <v>306</v>
      </c>
      <c r="Q5422">
        <v>2</v>
      </c>
      <c r="R5422">
        <v>4</v>
      </c>
      <c r="S5422">
        <v>5</v>
      </c>
      <c r="T5422">
        <v>29</v>
      </c>
      <c r="U5422">
        <v>0</v>
      </c>
      <c r="V5422">
        <v>0</v>
      </c>
      <c r="W5422">
        <v>1.3119365540727916</v>
      </c>
      <c r="X5422">
        <v>84.007316469598777</v>
      </c>
      <c r="Y5422">
        <v>4.1986700603258669</v>
      </c>
      <c r="Z5422">
        <v>7.43734538012116</v>
      </c>
      <c r="AA5422">
        <v>60.934695542864041</v>
      </c>
      <c r="AB5422">
        <v>23.324252620479118</v>
      </c>
      <c r="AC5422">
        <v>0</v>
      </c>
      <c r="AD5422">
        <v>0</v>
      </c>
      <c r="AE5422">
        <v>181.21421662746175</v>
      </c>
    </row>
    <row r="5423" spans="1:31" x14ac:dyDescent="0.3">
      <c r="A5423">
        <v>2585418</v>
      </c>
      <c r="B5423">
        <v>1</v>
      </c>
      <c r="C5423" t="s">
        <v>81</v>
      </c>
      <c r="D5423" t="s">
        <v>120</v>
      </c>
      <c r="E5423" t="s">
        <v>147</v>
      </c>
      <c r="F5423" t="s">
        <v>1507</v>
      </c>
      <c r="G5423" t="s">
        <v>134</v>
      </c>
      <c r="H5423" t="s">
        <v>135</v>
      </c>
      <c r="I5423" t="s">
        <v>136</v>
      </c>
      <c r="J5423" t="s">
        <v>137</v>
      </c>
      <c r="K5423" t="s">
        <v>138</v>
      </c>
      <c r="L5423" t="s">
        <v>15315</v>
      </c>
      <c r="M5423" t="s">
        <v>15316</v>
      </c>
      <c r="N5423">
        <v>1.25</v>
      </c>
      <c r="O5423">
        <v>1</v>
      </c>
      <c r="P5423">
        <v>952</v>
      </c>
      <c r="Q5423">
        <v>37</v>
      </c>
      <c r="R5423">
        <v>65</v>
      </c>
      <c r="S5423">
        <v>5</v>
      </c>
      <c r="T5423">
        <v>69</v>
      </c>
      <c r="U5423">
        <v>1</v>
      </c>
      <c r="V5423">
        <v>1</v>
      </c>
      <c r="W5423">
        <v>0.2769765408</v>
      </c>
      <c r="X5423">
        <v>201.29649757960212</v>
      </c>
      <c r="Y5423">
        <v>166.71737352291657</v>
      </c>
      <c r="Z5423">
        <v>121.4115023833853</v>
      </c>
      <c r="AA5423">
        <v>9.8359975338603984</v>
      </c>
      <c r="AB5423">
        <v>61.912760315992294</v>
      </c>
      <c r="AC5423">
        <v>25.562323764490799</v>
      </c>
      <c r="AD5423">
        <v>160.88191336559998</v>
      </c>
      <c r="AE5423">
        <v>747.8953450066474</v>
      </c>
    </row>
    <row r="5424" spans="1:31" x14ac:dyDescent="0.3">
      <c r="A5424">
        <v>2585000</v>
      </c>
      <c r="B5424">
        <v>1</v>
      </c>
      <c r="C5424" t="s">
        <v>81</v>
      </c>
      <c r="D5424" t="s">
        <v>116</v>
      </c>
      <c r="E5424" t="s">
        <v>147</v>
      </c>
      <c r="F5424" t="s">
        <v>15317</v>
      </c>
      <c r="G5424" t="s">
        <v>134</v>
      </c>
      <c r="H5424" t="s">
        <v>135</v>
      </c>
      <c r="I5424" t="s">
        <v>136</v>
      </c>
      <c r="J5424" t="s">
        <v>137</v>
      </c>
      <c r="K5424" t="s">
        <v>138</v>
      </c>
      <c r="L5424" t="s">
        <v>15318</v>
      </c>
      <c r="M5424" t="s">
        <v>15319</v>
      </c>
      <c r="N5424">
        <v>0.67111111099999998</v>
      </c>
      <c r="O5424">
        <v>1</v>
      </c>
      <c r="P5424">
        <v>527</v>
      </c>
      <c r="Q5424">
        <v>5</v>
      </c>
      <c r="R5424">
        <v>37</v>
      </c>
      <c r="S5424">
        <v>0</v>
      </c>
      <c r="T5424">
        <v>60</v>
      </c>
      <c r="U5424">
        <v>0</v>
      </c>
      <c r="V5424">
        <v>0</v>
      </c>
      <c r="W5424">
        <v>9.2170786559999995E-2</v>
      </c>
      <c r="X5424">
        <v>40.413988374956915</v>
      </c>
      <c r="Y5424">
        <v>7.1312452706277059</v>
      </c>
      <c r="Z5424">
        <v>2.9773841105143197</v>
      </c>
      <c r="AA5424">
        <v>0</v>
      </c>
      <c r="AB5424">
        <v>6.1328649574784011</v>
      </c>
      <c r="AC5424">
        <v>0</v>
      </c>
      <c r="AD5424">
        <v>0</v>
      </c>
      <c r="AE5424">
        <v>56.747653500137346</v>
      </c>
    </row>
    <row r="5425" spans="1:31" x14ac:dyDescent="0.3">
      <c r="A5425">
        <v>2585558</v>
      </c>
      <c r="B5425">
        <v>1</v>
      </c>
      <c r="C5425" t="s">
        <v>80</v>
      </c>
      <c r="D5425" t="s">
        <v>105</v>
      </c>
      <c r="E5425" t="s">
        <v>147</v>
      </c>
      <c r="F5425" t="s">
        <v>15320</v>
      </c>
      <c r="G5425" t="s">
        <v>186</v>
      </c>
      <c r="H5425" t="s">
        <v>135</v>
      </c>
      <c r="I5425" t="s">
        <v>136</v>
      </c>
      <c r="J5425" t="s">
        <v>137</v>
      </c>
      <c r="K5425" t="s">
        <v>138</v>
      </c>
      <c r="L5425" t="s">
        <v>15321</v>
      </c>
      <c r="M5425" t="s">
        <v>15322</v>
      </c>
      <c r="N5425">
        <v>5.8030555550000003</v>
      </c>
      <c r="O5425">
        <v>0</v>
      </c>
      <c r="P5425">
        <v>2</v>
      </c>
      <c r="Q5425">
        <v>0</v>
      </c>
      <c r="R5425">
        <v>1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1.2041968544859916</v>
      </c>
      <c r="Y5425">
        <v>0</v>
      </c>
      <c r="Z5425">
        <v>0.58830686250784336</v>
      </c>
      <c r="AA5425">
        <v>0</v>
      </c>
      <c r="AB5425">
        <v>0</v>
      </c>
      <c r="AC5425">
        <v>0</v>
      </c>
      <c r="AD5425">
        <v>0</v>
      </c>
      <c r="AE5425">
        <v>1.7925037169938349</v>
      </c>
    </row>
    <row r="5426" spans="1:31" x14ac:dyDescent="0.3">
      <c r="A5426">
        <v>2585309</v>
      </c>
      <c r="B5426">
        <v>1</v>
      </c>
      <c r="C5426" t="s">
        <v>80</v>
      </c>
      <c r="D5426" t="s">
        <v>94</v>
      </c>
      <c r="E5426" t="s">
        <v>147</v>
      </c>
      <c r="F5426" t="s">
        <v>2995</v>
      </c>
      <c r="G5426" t="s">
        <v>134</v>
      </c>
      <c r="H5426" t="s">
        <v>135</v>
      </c>
      <c r="I5426" t="s">
        <v>136</v>
      </c>
      <c r="J5426" t="s">
        <v>137</v>
      </c>
      <c r="K5426" t="s">
        <v>138</v>
      </c>
      <c r="L5426" t="s">
        <v>15323</v>
      </c>
      <c r="M5426" t="s">
        <v>15324</v>
      </c>
      <c r="N5426">
        <v>0.90638888799999995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288.39514262871182</v>
      </c>
      <c r="AD5426">
        <v>0</v>
      </c>
      <c r="AE5426">
        <v>288.39514262871182</v>
      </c>
    </row>
    <row r="5427" spans="1:31" x14ac:dyDescent="0.3">
      <c r="A5427">
        <v>2585641</v>
      </c>
      <c r="B5427">
        <v>1</v>
      </c>
      <c r="C5427" t="s">
        <v>80</v>
      </c>
      <c r="D5427" t="s">
        <v>103</v>
      </c>
      <c r="E5427" t="s">
        <v>166</v>
      </c>
      <c r="F5427" t="s">
        <v>15325</v>
      </c>
      <c r="G5427" t="s">
        <v>168</v>
      </c>
      <c r="H5427" t="s">
        <v>157</v>
      </c>
      <c r="I5427" t="s">
        <v>136</v>
      </c>
      <c r="J5427" t="s">
        <v>137</v>
      </c>
      <c r="K5427" t="s">
        <v>138</v>
      </c>
      <c r="L5427" t="s">
        <v>15326</v>
      </c>
      <c r="M5427" t="s">
        <v>15327</v>
      </c>
      <c r="N5427">
        <v>2.8138888880000001</v>
      </c>
      <c r="O5427">
        <v>0</v>
      </c>
      <c r="P5427">
        <v>0</v>
      </c>
      <c r="Q5427">
        <v>0</v>
      </c>
      <c r="R5427">
        <v>4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6.7862178702966141</v>
      </c>
      <c r="AA5427">
        <v>0</v>
      </c>
      <c r="AB5427">
        <v>0</v>
      </c>
      <c r="AC5427">
        <v>0</v>
      </c>
      <c r="AD5427">
        <v>0</v>
      </c>
      <c r="AE5427">
        <v>6.7862178702966141</v>
      </c>
    </row>
    <row r="5428" spans="1:31" x14ac:dyDescent="0.3">
      <c r="A5428">
        <v>2584954</v>
      </c>
      <c r="B5428">
        <v>1</v>
      </c>
      <c r="C5428" t="s">
        <v>80</v>
      </c>
      <c r="D5428" t="s">
        <v>101</v>
      </c>
      <c r="E5428" t="s">
        <v>132</v>
      </c>
      <c r="F5428" t="s">
        <v>1624</v>
      </c>
      <c r="G5428" t="s">
        <v>134</v>
      </c>
      <c r="H5428" t="s">
        <v>135</v>
      </c>
      <c r="I5428" t="s">
        <v>136</v>
      </c>
      <c r="J5428" t="s">
        <v>137</v>
      </c>
      <c r="K5428" t="s">
        <v>138</v>
      </c>
      <c r="L5428" t="s">
        <v>15328</v>
      </c>
      <c r="M5428" t="s">
        <v>15329</v>
      </c>
      <c r="N5428">
        <v>0.47083333300000002</v>
      </c>
      <c r="O5428">
        <v>67</v>
      </c>
      <c r="P5428">
        <v>5084</v>
      </c>
      <c r="Q5428">
        <v>87</v>
      </c>
      <c r="R5428">
        <v>152</v>
      </c>
      <c r="S5428">
        <v>133</v>
      </c>
      <c r="T5428">
        <v>632</v>
      </c>
      <c r="U5428">
        <v>11</v>
      </c>
      <c r="V5428">
        <v>1</v>
      </c>
      <c r="W5428">
        <v>15.423284700227335</v>
      </c>
      <c r="X5428">
        <v>492.23170494806391</v>
      </c>
      <c r="Y5428">
        <v>261.43593786310498</v>
      </c>
      <c r="Z5428">
        <v>22.161411021175493</v>
      </c>
      <c r="AA5428">
        <v>1375.26870438282</v>
      </c>
      <c r="AB5428">
        <v>188.771191212856</v>
      </c>
      <c r="AC5428">
        <v>239.28358004309385</v>
      </c>
      <c r="AD5428">
        <v>0</v>
      </c>
      <c r="AE5428">
        <v>2594.5758141713418</v>
      </c>
    </row>
    <row r="5429" spans="1:31" x14ac:dyDescent="0.3">
      <c r="A5429">
        <v>2585249</v>
      </c>
      <c r="B5429">
        <v>1</v>
      </c>
      <c r="C5429" t="s">
        <v>80</v>
      </c>
      <c r="D5429" t="s">
        <v>83</v>
      </c>
      <c r="E5429" t="s">
        <v>166</v>
      </c>
      <c r="F5429" t="s">
        <v>15330</v>
      </c>
      <c r="G5429" t="s">
        <v>168</v>
      </c>
      <c r="H5429" t="s">
        <v>157</v>
      </c>
      <c r="I5429" t="s">
        <v>136</v>
      </c>
      <c r="J5429" t="s">
        <v>137</v>
      </c>
      <c r="K5429" t="s">
        <v>138</v>
      </c>
      <c r="L5429" t="s">
        <v>15331</v>
      </c>
      <c r="M5429" t="s">
        <v>15332</v>
      </c>
      <c r="N5429">
        <v>3.19</v>
      </c>
      <c r="O5429">
        <v>0</v>
      </c>
      <c r="P5429">
        <v>3</v>
      </c>
      <c r="Q5429">
        <v>0</v>
      </c>
      <c r="R5429">
        <v>0</v>
      </c>
      <c r="S5429">
        <v>0</v>
      </c>
      <c r="T5429">
        <v>1</v>
      </c>
      <c r="U5429">
        <v>0</v>
      </c>
      <c r="V5429">
        <v>0</v>
      </c>
      <c r="W5429">
        <v>0</v>
      </c>
      <c r="X5429">
        <v>1.7576599348789199</v>
      </c>
      <c r="Y5429">
        <v>0</v>
      </c>
      <c r="Z5429">
        <v>0</v>
      </c>
      <c r="AA5429">
        <v>0</v>
      </c>
      <c r="AB5429">
        <v>2.6252420757300002E-3</v>
      </c>
      <c r="AC5429">
        <v>0</v>
      </c>
      <c r="AD5429">
        <v>0</v>
      </c>
      <c r="AE5429">
        <v>1.7602851769546499</v>
      </c>
    </row>
    <row r="5430" spans="1:31" x14ac:dyDescent="0.3">
      <c r="A5430">
        <v>2585856</v>
      </c>
      <c r="B5430">
        <v>1</v>
      </c>
      <c r="C5430" t="s">
        <v>80</v>
      </c>
      <c r="D5430" t="s">
        <v>94</v>
      </c>
      <c r="E5430" t="s">
        <v>132</v>
      </c>
      <c r="F5430" t="s">
        <v>11084</v>
      </c>
      <c r="G5430" t="s">
        <v>134</v>
      </c>
      <c r="H5430" t="s">
        <v>135</v>
      </c>
      <c r="I5430" t="s">
        <v>136</v>
      </c>
      <c r="J5430" t="s">
        <v>137</v>
      </c>
      <c r="K5430" t="s">
        <v>138</v>
      </c>
      <c r="L5430" t="s">
        <v>15333</v>
      </c>
      <c r="M5430" t="s">
        <v>15334</v>
      </c>
      <c r="N5430">
        <v>10.938333332999999</v>
      </c>
      <c r="O5430">
        <v>0</v>
      </c>
      <c r="P5430">
        <v>1</v>
      </c>
      <c r="Q5430">
        <v>36</v>
      </c>
      <c r="R5430">
        <v>105</v>
      </c>
      <c r="S5430">
        <v>5</v>
      </c>
      <c r="T5430">
        <v>7</v>
      </c>
      <c r="U5430">
        <v>0</v>
      </c>
      <c r="V5430">
        <v>0</v>
      </c>
      <c r="W5430">
        <v>0</v>
      </c>
      <c r="X5430">
        <v>0</v>
      </c>
      <c r="Y5430">
        <v>980.02927948444312</v>
      </c>
      <c r="Z5430">
        <v>1271.2229771787993</v>
      </c>
      <c r="AA5430">
        <v>37.118044303619286</v>
      </c>
      <c r="AB5430">
        <v>61.84450750484929</v>
      </c>
      <c r="AC5430">
        <v>0</v>
      </c>
      <c r="AD5430">
        <v>0</v>
      </c>
      <c r="AE5430">
        <v>2350.214808471711</v>
      </c>
    </row>
    <row r="5431" spans="1:31" x14ac:dyDescent="0.3">
      <c r="A5431">
        <v>2586142</v>
      </c>
      <c r="B5431">
        <v>1</v>
      </c>
      <c r="C5431" t="s">
        <v>81</v>
      </c>
      <c r="D5431" t="s">
        <v>127</v>
      </c>
      <c r="E5431" t="s">
        <v>147</v>
      </c>
      <c r="F5431" t="s">
        <v>4991</v>
      </c>
      <c r="G5431" t="s">
        <v>134</v>
      </c>
      <c r="H5431" t="s">
        <v>135</v>
      </c>
      <c r="I5431" t="s">
        <v>136</v>
      </c>
      <c r="J5431" t="s">
        <v>137</v>
      </c>
      <c r="K5431" t="s">
        <v>138</v>
      </c>
      <c r="L5431" t="s">
        <v>15335</v>
      </c>
      <c r="M5431" t="s">
        <v>15336</v>
      </c>
      <c r="N5431">
        <v>4.0638888880000001</v>
      </c>
      <c r="O5431">
        <v>5</v>
      </c>
      <c r="P5431">
        <v>12</v>
      </c>
      <c r="Q5431">
        <v>191</v>
      </c>
      <c r="R5431">
        <v>121</v>
      </c>
      <c r="S5431">
        <v>15</v>
      </c>
      <c r="T5431">
        <v>8</v>
      </c>
      <c r="U5431">
        <v>0</v>
      </c>
      <c r="V5431">
        <v>0</v>
      </c>
      <c r="W5431">
        <v>9.6761894729999014</v>
      </c>
      <c r="X5431">
        <v>5.3022306335209164</v>
      </c>
      <c r="Y5431">
        <v>1303.8077929055503</v>
      </c>
      <c r="Z5431">
        <v>355.50747215522591</v>
      </c>
      <c r="AA5431">
        <v>48.936918679291857</v>
      </c>
      <c r="AB5431">
        <v>14.850565680217361</v>
      </c>
      <c r="AC5431">
        <v>0</v>
      </c>
      <c r="AD5431">
        <v>0</v>
      </c>
      <c r="AE5431">
        <v>1738.0811695268064</v>
      </c>
    </row>
    <row r="5432" spans="1:31" x14ac:dyDescent="0.3">
      <c r="A5432">
        <v>2585063</v>
      </c>
      <c r="B5432">
        <v>1</v>
      </c>
      <c r="C5432" t="s">
        <v>81</v>
      </c>
      <c r="D5432" t="s">
        <v>117</v>
      </c>
      <c r="E5432" t="s">
        <v>171</v>
      </c>
      <c r="F5432" t="s">
        <v>15337</v>
      </c>
      <c r="G5432" t="s">
        <v>190</v>
      </c>
      <c r="H5432" t="s">
        <v>157</v>
      </c>
      <c r="I5432" t="s">
        <v>136</v>
      </c>
      <c r="J5432" t="s">
        <v>137</v>
      </c>
      <c r="K5432" t="s">
        <v>138</v>
      </c>
      <c r="L5432" t="s">
        <v>15338</v>
      </c>
      <c r="M5432" t="s">
        <v>15339</v>
      </c>
      <c r="N5432">
        <v>1.808888888</v>
      </c>
      <c r="O5432">
        <v>0</v>
      </c>
      <c r="P5432">
        <v>7</v>
      </c>
      <c r="Q5432">
        <v>0</v>
      </c>
      <c r="R5432">
        <v>2</v>
      </c>
      <c r="S5432">
        <v>0</v>
      </c>
      <c r="T5432">
        <v>1</v>
      </c>
      <c r="U5432">
        <v>0</v>
      </c>
      <c r="V5432">
        <v>0</v>
      </c>
      <c r="W5432">
        <v>0</v>
      </c>
      <c r="X5432">
        <v>2.3266408562137606</v>
      </c>
      <c r="Y5432">
        <v>0</v>
      </c>
      <c r="Z5432">
        <v>0.17670102516490668</v>
      </c>
      <c r="AA5432">
        <v>0</v>
      </c>
      <c r="AB5432">
        <v>0.75813060549</v>
      </c>
      <c r="AC5432">
        <v>0</v>
      </c>
      <c r="AD5432">
        <v>0</v>
      </c>
      <c r="AE5432">
        <v>3.2614724868686671</v>
      </c>
    </row>
    <row r="5433" spans="1:31" x14ac:dyDescent="0.3">
      <c r="A5433">
        <v>2585163</v>
      </c>
      <c r="B5433">
        <v>1</v>
      </c>
      <c r="C5433" t="s">
        <v>81</v>
      </c>
      <c r="D5433" t="s">
        <v>112</v>
      </c>
      <c r="E5433" t="s">
        <v>155</v>
      </c>
      <c r="F5433" t="s">
        <v>14137</v>
      </c>
      <c r="G5433" t="s">
        <v>301</v>
      </c>
      <c r="H5433" t="s">
        <v>157</v>
      </c>
      <c r="I5433" t="s">
        <v>136</v>
      </c>
      <c r="J5433" t="s">
        <v>137</v>
      </c>
      <c r="K5433" t="s">
        <v>144</v>
      </c>
      <c r="L5433" t="s">
        <v>15340</v>
      </c>
      <c r="M5433" t="s">
        <v>15341</v>
      </c>
      <c r="N5433">
        <v>7.4344444440000004</v>
      </c>
      <c r="O5433">
        <v>0</v>
      </c>
      <c r="P5433">
        <v>151</v>
      </c>
      <c r="Q5433">
        <v>0</v>
      </c>
      <c r="R5433">
        <v>2</v>
      </c>
      <c r="S5433">
        <v>0</v>
      </c>
      <c r="T5433">
        <v>10</v>
      </c>
      <c r="U5433">
        <v>0</v>
      </c>
      <c r="V5433">
        <v>0</v>
      </c>
      <c r="W5433">
        <v>0</v>
      </c>
      <c r="X5433">
        <v>142.04457232571392</v>
      </c>
      <c r="Y5433">
        <v>0</v>
      </c>
      <c r="Z5433">
        <v>12.568462209833333</v>
      </c>
      <c r="AA5433">
        <v>0</v>
      </c>
      <c r="AB5433">
        <v>31.680927339017824</v>
      </c>
      <c r="AC5433">
        <v>0</v>
      </c>
      <c r="AD5433">
        <v>0</v>
      </c>
      <c r="AE5433">
        <v>186.29396187456507</v>
      </c>
    </row>
    <row r="5434" spans="1:31" x14ac:dyDescent="0.3">
      <c r="A5434">
        <v>2585501</v>
      </c>
      <c r="B5434">
        <v>1</v>
      </c>
      <c r="C5434" t="s">
        <v>81</v>
      </c>
      <c r="D5434" t="s">
        <v>120</v>
      </c>
      <c r="E5434" t="s">
        <v>184</v>
      </c>
      <c r="F5434" t="s">
        <v>15342</v>
      </c>
      <c r="G5434" t="s">
        <v>134</v>
      </c>
      <c r="H5434" t="s">
        <v>135</v>
      </c>
      <c r="I5434" t="s">
        <v>136</v>
      </c>
      <c r="J5434" t="s">
        <v>137</v>
      </c>
      <c r="K5434" t="s">
        <v>138</v>
      </c>
      <c r="L5434" t="s">
        <v>15343</v>
      </c>
      <c r="M5434" t="s">
        <v>15344</v>
      </c>
      <c r="N5434">
        <v>2.2461111109999998</v>
      </c>
      <c r="O5434">
        <v>0</v>
      </c>
      <c r="P5434">
        <v>349</v>
      </c>
      <c r="Q5434">
        <v>114</v>
      </c>
      <c r="R5434">
        <v>48</v>
      </c>
      <c r="S5434">
        <v>8</v>
      </c>
      <c r="T5434">
        <v>49</v>
      </c>
      <c r="U5434">
        <v>3</v>
      </c>
      <c r="V5434">
        <v>0</v>
      </c>
      <c r="W5434">
        <v>0</v>
      </c>
      <c r="X5434">
        <v>124.19701500964131</v>
      </c>
      <c r="Y5434">
        <v>1503.316454573946</v>
      </c>
      <c r="Z5434">
        <v>343.0565366208657</v>
      </c>
      <c r="AA5434">
        <v>46.121286357514805</v>
      </c>
      <c r="AB5434">
        <v>64.737731074749661</v>
      </c>
      <c r="AC5434">
        <v>1022.3322130384912</v>
      </c>
      <c r="AD5434">
        <v>0</v>
      </c>
      <c r="AE5434">
        <v>3103.7612366752087</v>
      </c>
    </row>
    <row r="5435" spans="1:31" x14ac:dyDescent="0.3">
      <c r="A5435">
        <v>2585604</v>
      </c>
      <c r="B5435">
        <v>1</v>
      </c>
      <c r="C5435" t="s">
        <v>81</v>
      </c>
      <c r="D5435" t="s">
        <v>127</v>
      </c>
      <c r="E5435" t="s">
        <v>147</v>
      </c>
      <c r="F5435" t="s">
        <v>3383</v>
      </c>
      <c r="G5435" t="s">
        <v>134</v>
      </c>
      <c r="H5435" t="s">
        <v>135</v>
      </c>
      <c r="I5435" t="s">
        <v>136</v>
      </c>
      <c r="J5435" t="s">
        <v>137</v>
      </c>
      <c r="K5435" t="s">
        <v>138</v>
      </c>
      <c r="L5435" t="s">
        <v>14558</v>
      </c>
      <c r="M5435" t="s">
        <v>15345</v>
      </c>
      <c r="N5435">
        <v>2.3374999999999999</v>
      </c>
      <c r="O5435">
        <v>0</v>
      </c>
      <c r="P5435">
        <v>994</v>
      </c>
      <c r="Q5435">
        <v>12</v>
      </c>
      <c r="R5435">
        <v>33</v>
      </c>
      <c r="S5435">
        <v>8</v>
      </c>
      <c r="T5435">
        <v>132</v>
      </c>
      <c r="U5435">
        <v>7</v>
      </c>
      <c r="V5435">
        <v>2</v>
      </c>
      <c r="W5435">
        <v>0</v>
      </c>
      <c r="X5435">
        <v>465.80397280597396</v>
      </c>
      <c r="Y5435">
        <v>67.633300380772667</v>
      </c>
      <c r="Z5435">
        <v>67.196824742656915</v>
      </c>
      <c r="AA5435">
        <v>235.5086088348244</v>
      </c>
      <c r="AB5435">
        <v>199.64962080498077</v>
      </c>
      <c r="AC5435">
        <v>1930.9903800801192</v>
      </c>
      <c r="AD5435">
        <v>24.26452589631289</v>
      </c>
      <c r="AE5435">
        <v>2991.0472335456407</v>
      </c>
    </row>
    <row r="5436" spans="1:31" x14ac:dyDescent="0.3">
      <c r="A5436">
        <v>2585850</v>
      </c>
      <c r="B5436">
        <v>1</v>
      </c>
      <c r="C5436" t="s">
        <v>80</v>
      </c>
      <c r="D5436" t="s">
        <v>96</v>
      </c>
      <c r="E5436" t="s">
        <v>166</v>
      </c>
      <c r="F5436" t="s">
        <v>15346</v>
      </c>
      <c r="G5436" t="s">
        <v>181</v>
      </c>
      <c r="H5436" t="s">
        <v>157</v>
      </c>
      <c r="I5436" t="s">
        <v>136</v>
      </c>
      <c r="J5436" t="s">
        <v>137</v>
      </c>
      <c r="K5436" t="s">
        <v>138</v>
      </c>
      <c r="L5436" t="s">
        <v>15347</v>
      </c>
      <c r="M5436" t="s">
        <v>15348</v>
      </c>
      <c r="N5436">
        <v>6.1402777769999997</v>
      </c>
      <c r="O5436">
        <v>0</v>
      </c>
      <c r="P5436">
        <v>0</v>
      </c>
      <c r="Q5436">
        <v>0</v>
      </c>
      <c r="R5436">
        <v>1</v>
      </c>
      <c r="S5436">
        <v>0</v>
      </c>
      <c r="T5436">
        <v>1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</row>
    <row r="5437" spans="1:31" x14ac:dyDescent="0.3">
      <c r="A5437">
        <v>2585996</v>
      </c>
      <c r="B5437">
        <v>1</v>
      </c>
      <c r="C5437" t="s">
        <v>80</v>
      </c>
      <c r="D5437" t="s">
        <v>96</v>
      </c>
      <c r="E5437" t="s">
        <v>166</v>
      </c>
      <c r="F5437" t="s">
        <v>15349</v>
      </c>
      <c r="G5437" t="s">
        <v>168</v>
      </c>
      <c r="H5437" t="s">
        <v>157</v>
      </c>
      <c r="I5437" t="s">
        <v>136</v>
      </c>
      <c r="J5437" t="s">
        <v>137</v>
      </c>
      <c r="K5437" t="s">
        <v>138</v>
      </c>
      <c r="L5437" t="s">
        <v>15350</v>
      </c>
      <c r="M5437" t="s">
        <v>15351</v>
      </c>
      <c r="N5437">
        <v>2.5919444440000001</v>
      </c>
      <c r="O5437">
        <v>0</v>
      </c>
      <c r="P5437">
        <v>1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0.308522874044385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0.308522874044385</v>
      </c>
    </row>
    <row r="5438" spans="1:31" x14ac:dyDescent="0.3">
      <c r="A5438">
        <v>2585209</v>
      </c>
      <c r="B5438">
        <v>1</v>
      </c>
      <c r="C5438" t="s">
        <v>80</v>
      </c>
      <c r="D5438" t="s">
        <v>82</v>
      </c>
      <c r="E5438" t="s">
        <v>171</v>
      </c>
      <c r="F5438" t="s">
        <v>15352</v>
      </c>
      <c r="G5438" t="s">
        <v>229</v>
      </c>
      <c r="H5438" t="s">
        <v>157</v>
      </c>
      <c r="I5438" t="s">
        <v>136</v>
      </c>
      <c r="J5438" t="s">
        <v>137</v>
      </c>
      <c r="K5438" t="s">
        <v>138</v>
      </c>
      <c r="L5438" t="s">
        <v>15353</v>
      </c>
      <c r="M5438" t="s">
        <v>15354</v>
      </c>
      <c r="N5438">
        <v>1.7169444439999999</v>
      </c>
      <c r="O5438">
        <v>0</v>
      </c>
      <c r="P5438">
        <v>6</v>
      </c>
      <c r="Q5438">
        <v>0</v>
      </c>
      <c r="R5438">
        <v>0</v>
      </c>
      <c r="S5438">
        <v>0</v>
      </c>
      <c r="T5438">
        <v>89</v>
      </c>
      <c r="U5438">
        <v>0</v>
      </c>
      <c r="V5438">
        <v>1</v>
      </c>
      <c r="W5438">
        <v>0</v>
      </c>
      <c r="X5438">
        <v>1.5890067578968203</v>
      </c>
      <c r="Y5438">
        <v>0</v>
      </c>
      <c r="Z5438">
        <v>0</v>
      </c>
      <c r="AA5438">
        <v>0</v>
      </c>
      <c r="AB5438">
        <v>256.77952008076772</v>
      </c>
      <c r="AC5438">
        <v>0</v>
      </c>
      <c r="AD5438">
        <v>7.8590661444438501</v>
      </c>
      <c r="AE5438">
        <v>266.22759298310837</v>
      </c>
    </row>
    <row r="5439" spans="1:31" x14ac:dyDescent="0.3">
      <c r="A5439">
        <v>2584960</v>
      </c>
      <c r="B5439">
        <v>1</v>
      </c>
      <c r="C5439" t="s">
        <v>80</v>
      </c>
      <c r="D5439" t="s">
        <v>105</v>
      </c>
      <c r="E5439" t="s">
        <v>141</v>
      </c>
      <c r="F5439" t="s">
        <v>15355</v>
      </c>
      <c r="G5439" t="s">
        <v>134</v>
      </c>
      <c r="H5439" t="s">
        <v>135</v>
      </c>
      <c r="I5439" t="s">
        <v>136</v>
      </c>
      <c r="J5439" t="s">
        <v>137</v>
      </c>
      <c r="K5439" t="s">
        <v>138</v>
      </c>
      <c r="L5439" t="s">
        <v>15356</v>
      </c>
      <c r="M5439" t="s">
        <v>15357</v>
      </c>
      <c r="N5439">
        <v>7.7777777000000006E-2</v>
      </c>
      <c r="O5439">
        <v>41</v>
      </c>
      <c r="P5439">
        <v>30549</v>
      </c>
      <c r="Q5439">
        <v>40</v>
      </c>
      <c r="R5439">
        <v>1126</v>
      </c>
      <c r="S5439">
        <v>146</v>
      </c>
      <c r="T5439">
        <v>2682</v>
      </c>
      <c r="U5439">
        <v>20</v>
      </c>
      <c r="V5439">
        <v>6</v>
      </c>
      <c r="W5439">
        <v>1.6295889479926005</v>
      </c>
      <c r="X5439">
        <v>427.37853283454587</v>
      </c>
      <c r="Y5439">
        <v>14.40215967658277</v>
      </c>
      <c r="Z5439">
        <v>21.759682746951071</v>
      </c>
      <c r="AA5439">
        <v>176.41554724252902</v>
      </c>
      <c r="AB5439">
        <v>120.8898443229386</v>
      </c>
      <c r="AC5439">
        <v>46.399954636704202</v>
      </c>
      <c r="AD5439">
        <v>1.2322625695758</v>
      </c>
      <c r="AE5439">
        <v>810.10757297782004</v>
      </c>
    </row>
    <row r="5440" spans="1:31" x14ac:dyDescent="0.3">
      <c r="A5440">
        <v>2585126</v>
      </c>
      <c r="B5440">
        <v>1</v>
      </c>
      <c r="C5440" t="s">
        <v>81</v>
      </c>
      <c r="D5440" t="s">
        <v>119</v>
      </c>
      <c r="E5440" t="s">
        <v>141</v>
      </c>
      <c r="F5440" t="s">
        <v>15358</v>
      </c>
      <c r="G5440" t="s">
        <v>143</v>
      </c>
      <c r="H5440" t="s">
        <v>135</v>
      </c>
      <c r="I5440" t="s">
        <v>136</v>
      </c>
      <c r="J5440" t="s">
        <v>137</v>
      </c>
      <c r="K5440" t="s">
        <v>144</v>
      </c>
      <c r="L5440" t="s">
        <v>15359</v>
      </c>
      <c r="M5440" t="s">
        <v>15360</v>
      </c>
      <c r="N5440">
        <v>10.028055555</v>
      </c>
      <c r="O5440">
        <v>2</v>
      </c>
      <c r="P5440">
        <v>1021</v>
      </c>
      <c r="Q5440">
        <v>17</v>
      </c>
      <c r="R5440">
        <v>243</v>
      </c>
      <c r="S5440">
        <v>1</v>
      </c>
      <c r="T5440">
        <v>60</v>
      </c>
      <c r="U5440">
        <v>0</v>
      </c>
      <c r="V5440">
        <v>0</v>
      </c>
      <c r="W5440">
        <v>4.50043136656</v>
      </c>
      <c r="X5440">
        <v>1503.3981805793335</v>
      </c>
      <c r="Y5440">
        <v>853.00297075221783</v>
      </c>
      <c r="Z5440">
        <v>5914.5437651763668</v>
      </c>
      <c r="AA5440">
        <v>15.750332188001112</v>
      </c>
      <c r="AB5440">
        <v>288.7488930455437</v>
      </c>
      <c r="AC5440">
        <v>0</v>
      </c>
      <c r="AD5440">
        <v>0</v>
      </c>
      <c r="AE5440">
        <v>8579.9445731080232</v>
      </c>
    </row>
    <row r="5441" spans="1:31" x14ac:dyDescent="0.3">
      <c r="A5441">
        <v>2585767</v>
      </c>
      <c r="B5441">
        <v>1</v>
      </c>
      <c r="C5441" t="s">
        <v>81</v>
      </c>
      <c r="D5441" t="s">
        <v>127</v>
      </c>
      <c r="E5441" t="s">
        <v>184</v>
      </c>
      <c r="F5441" t="s">
        <v>15361</v>
      </c>
      <c r="G5441" t="s">
        <v>134</v>
      </c>
      <c r="H5441" t="s">
        <v>135</v>
      </c>
      <c r="I5441" t="s">
        <v>136</v>
      </c>
      <c r="J5441" t="s">
        <v>137</v>
      </c>
      <c r="K5441" t="s">
        <v>138</v>
      </c>
      <c r="L5441" t="s">
        <v>15362</v>
      </c>
      <c r="M5441" t="s">
        <v>15363</v>
      </c>
      <c r="N5441">
        <v>2.9350000000000001</v>
      </c>
      <c r="O5441">
        <v>0</v>
      </c>
      <c r="P5441">
        <v>185</v>
      </c>
      <c r="Q5441">
        <v>11</v>
      </c>
      <c r="R5441">
        <v>11</v>
      </c>
      <c r="S5441">
        <v>2</v>
      </c>
      <c r="T5441">
        <v>19</v>
      </c>
      <c r="U5441">
        <v>0</v>
      </c>
      <c r="V5441">
        <v>0</v>
      </c>
      <c r="W5441">
        <v>0</v>
      </c>
      <c r="X5441">
        <v>115.7670010602115</v>
      </c>
      <c r="Y5441">
        <v>70.687771915398187</v>
      </c>
      <c r="Z5441">
        <v>57.986055624286934</v>
      </c>
      <c r="AA5441">
        <v>40.70493113761524</v>
      </c>
      <c r="AB5441">
        <v>26.085183398922528</v>
      </c>
      <c r="AC5441">
        <v>0</v>
      </c>
      <c r="AD5441">
        <v>0</v>
      </c>
      <c r="AE5441">
        <v>311.23094313643441</v>
      </c>
    </row>
    <row r="5442" spans="1:31" x14ac:dyDescent="0.3">
      <c r="A5442">
        <v>2585103</v>
      </c>
      <c r="B5442">
        <v>1</v>
      </c>
      <c r="C5442" t="s">
        <v>80</v>
      </c>
      <c r="D5442" t="s">
        <v>103</v>
      </c>
      <c r="E5442" t="s">
        <v>132</v>
      </c>
      <c r="F5442" t="s">
        <v>15364</v>
      </c>
      <c r="G5442" t="s">
        <v>134</v>
      </c>
      <c r="H5442" t="s">
        <v>135</v>
      </c>
      <c r="I5442" t="s">
        <v>136</v>
      </c>
      <c r="J5442" t="s">
        <v>137</v>
      </c>
      <c r="K5442" t="s">
        <v>138</v>
      </c>
      <c r="L5442" t="s">
        <v>15365</v>
      </c>
      <c r="M5442" t="s">
        <v>15366</v>
      </c>
      <c r="N5442">
        <v>0.33447500000000002</v>
      </c>
      <c r="O5442">
        <v>0</v>
      </c>
      <c r="P5442">
        <v>0</v>
      </c>
      <c r="Q5442">
        <v>8</v>
      </c>
      <c r="R5442">
        <v>1</v>
      </c>
      <c r="S5442">
        <v>8</v>
      </c>
      <c r="T5442">
        <v>38</v>
      </c>
      <c r="U5442">
        <v>9</v>
      </c>
      <c r="V5442">
        <v>7</v>
      </c>
      <c r="W5442">
        <v>0</v>
      </c>
      <c r="X5442">
        <v>0</v>
      </c>
      <c r="Y5442">
        <v>15.013749027715129</v>
      </c>
      <c r="Z5442">
        <v>0.34427495009432002</v>
      </c>
      <c r="AA5442">
        <v>34.853596699550955</v>
      </c>
      <c r="AB5442">
        <v>20.144602017046495</v>
      </c>
      <c r="AC5442">
        <v>1416.7212271575102</v>
      </c>
      <c r="AD5442">
        <v>92.812222915095887</v>
      </c>
      <c r="AE5442">
        <v>1579.8896727670128</v>
      </c>
    </row>
    <row r="5443" spans="1:31" x14ac:dyDescent="0.3">
      <c r="A5443">
        <v>2585953</v>
      </c>
      <c r="B5443">
        <v>1</v>
      </c>
      <c r="C5443" t="s">
        <v>80</v>
      </c>
      <c r="D5443" t="s">
        <v>83</v>
      </c>
      <c r="E5443" t="s">
        <v>166</v>
      </c>
      <c r="F5443" t="s">
        <v>15367</v>
      </c>
      <c r="G5443" t="s">
        <v>181</v>
      </c>
      <c r="H5443" t="s">
        <v>157</v>
      </c>
      <c r="I5443" t="s">
        <v>136</v>
      </c>
      <c r="J5443" t="s">
        <v>137</v>
      </c>
      <c r="K5443" t="s">
        <v>138</v>
      </c>
      <c r="L5443" t="s">
        <v>15363</v>
      </c>
      <c r="M5443" t="s">
        <v>15368</v>
      </c>
      <c r="N5443">
        <v>2.9477777770000002</v>
      </c>
      <c r="O5443">
        <v>0</v>
      </c>
      <c r="P5443">
        <v>1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1.2796401904634149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1.2796401904634149</v>
      </c>
    </row>
    <row r="5444" spans="1:31" x14ac:dyDescent="0.3">
      <c r="A5444">
        <v>2585289</v>
      </c>
      <c r="B5444">
        <v>1</v>
      </c>
      <c r="C5444" t="s">
        <v>80</v>
      </c>
      <c r="D5444" t="s">
        <v>99</v>
      </c>
      <c r="E5444" t="s">
        <v>184</v>
      </c>
      <c r="F5444" t="s">
        <v>15369</v>
      </c>
      <c r="G5444" t="s">
        <v>149</v>
      </c>
      <c r="H5444" t="s">
        <v>135</v>
      </c>
      <c r="I5444" t="s">
        <v>136</v>
      </c>
      <c r="J5444" t="s">
        <v>137</v>
      </c>
      <c r="K5444" t="s">
        <v>138</v>
      </c>
      <c r="L5444" t="s">
        <v>15370</v>
      </c>
      <c r="M5444" t="s">
        <v>15371</v>
      </c>
      <c r="N5444">
        <v>3.4452777769999998</v>
      </c>
      <c r="O5444">
        <v>0</v>
      </c>
      <c r="P5444">
        <v>0</v>
      </c>
      <c r="Q5444">
        <v>1</v>
      </c>
      <c r="R5444">
        <v>0</v>
      </c>
      <c r="S5444">
        <v>1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1.4926641250397037</v>
      </c>
      <c r="Z5444">
        <v>0</v>
      </c>
      <c r="AA5444">
        <v>6.7608598163255795</v>
      </c>
      <c r="AB5444">
        <v>0</v>
      </c>
      <c r="AC5444">
        <v>0</v>
      </c>
      <c r="AD5444">
        <v>0</v>
      </c>
      <c r="AE5444">
        <v>8.2535239413652839</v>
      </c>
    </row>
    <row r="5445" spans="1:31" x14ac:dyDescent="0.3">
      <c r="A5445">
        <v>2585644</v>
      </c>
      <c r="B5445">
        <v>1</v>
      </c>
      <c r="C5445" t="s">
        <v>81</v>
      </c>
      <c r="D5445" t="s">
        <v>118</v>
      </c>
      <c r="E5445" t="s">
        <v>147</v>
      </c>
      <c r="F5445" t="s">
        <v>15372</v>
      </c>
      <c r="G5445" t="s">
        <v>202</v>
      </c>
      <c r="H5445" t="s">
        <v>135</v>
      </c>
      <c r="I5445" t="s">
        <v>136</v>
      </c>
      <c r="J5445" t="s">
        <v>137</v>
      </c>
      <c r="K5445" t="s">
        <v>138</v>
      </c>
      <c r="L5445" t="s">
        <v>15373</v>
      </c>
      <c r="M5445" t="s">
        <v>15374</v>
      </c>
      <c r="N5445">
        <v>0.116666666</v>
      </c>
      <c r="O5445">
        <v>4</v>
      </c>
      <c r="P5445">
        <v>969</v>
      </c>
      <c r="Q5445">
        <v>53</v>
      </c>
      <c r="R5445">
        <v>148</v>
      </c>
      <c r="S5445">
        <v>6</v>
      </c>
      <c r="T5445">
        <v>79</v>
      </c>
      <c r="U5445">
        <v>0</v>
      </c>
      <c r="V5445">
        <v>0</v>
      </c>
      <c r="W5445">
        <v>0.11265743555430001</v>
      </c>
      <c r="X5445">
        <v>11.615945050442605</v>
      </c>
      <c r="Y5445">
        <v>14.856530632491451</v>
      </c>
      <c r="Z5445">
        <v>10.2043069896845</v>
      </c>
      <c r="AA5445">
        <v>0.8475107430911335</v>
      </c>
      <c r="AB5445">
        <v>5.3200263792305025</v>
      </c>
      <c r="AC5445">
        <v>0</v>
      </c>
      <c r="AD5445">
        <v>0</v>
      </c>
      <c r="AE5445">
        <v>42.956977230494495</v>
      </c>
    </row>
    <row r="5446" spans="1:31" x14ac:dyDescent="0.3">
      <c r="A5446">
        <v>2585146</v>
      </c>
      <c r="B5446">
        <v>1</v>
      </c>
      <c r="C5446" t="s">
        <v>80</v>
      </c>
      <c r="D5446" t="s">
        <v>100</v>
      </c>
      <c r="E5446" t="s">
        <v>141</v>
      </c>
      <c r="F5446" t="s">
        <v>15375</v>
      </c>
      <c r="G5446" t="s">
        <v>134</v>
      </c>
      <c r="H5446" t="s">
        <v>135</v>
      </c>
      <c r="I5446" t="s">
        <v>136</v>
      </c>
      <c r="J5446" t="s">
        <v>137</v>
      </c>
      <c r="K5446" t="s">
        <v>138</v>
      </c>
      <c r="L5446" t="s">
        <v>15376</v>
      </c>
      <c r="M5446" t="s">
        <v>15377</v>
      </c>
      <c r="N5446">
        <v>0.16277777700000001</v>
      </c>
      <c r="O5446">
        <v>0</v>
      </c>
      <c r="P5446">
        <v>566</v>
      </c>
      <c r="Q5446">
        <v>0</v>
      </c>
      <c r="R5446">
        <v>85</v>
      </c>
      <c r="S5446">
        <v>3</v>
      </c>
      <c r="T5446">
        <v>148</v>
      </c>
      <c r="U5446">
        <v>1</v>
      </c>
      <c r="V5446">
        <v>2</v>
      </c>
      <c r="W5446">
        <v>0</v>
      </c>
      <c r="X5446">
        <v>16.706700821707347</v>
      </c>
      <c r="Y5446">
        <v>0</v>
      </c>
      <c r="Z5446">
        <v>6.4064390133028946</v>
      </c>
      <c r="AA5446">
        <v>15.188640143012119</v>
      </c>
      <c r="AB5446">
        <v>16.664634962623033</v>
      </c>
      <c r="AC5446">
        <v>26.324962304303995</v>
      </c>
      <c r="AD5446">
        <v>28.479309816169497</v>
      </c>
      <c r="AE5446">
        <v>109.77068706111888</v>
      </c>
    </row>
    <row r="5447" spans="1:31" x14ac:dyDescent="0.3">
      <c r="A5447">
        <v>2585169</v>
      </c>
      <c r="B5447">
        <v>1</v>
      </c>
      <c r="C5447" t="s">
        <v>80</v>
      </c>
      <c r="D5447" t="s">
        <v>103</v>
      </c>
      <c r="E5447" t="s">
        <v>141</v>
      </c>
      <c r="F5447" t="s">
        <v>11288</v>
      </c>
      <c r="G5447" t="s">
        <v>134</v>
      </c>
      <c r="H5447" t="s">
        <v>135</v>
      </c>
      <c r="I5447" t="s">
        <v>136</v>
      </c>
      <c r="J5447" t="s">
        <v>137</v>
      </c>
      <c r="K5447" t="s">
        <v>138</v>
      </c>
      <c r="L5447" t="s">
        <v>15378</v>
      </c>
      <c r="M5447" t="s">
        <v>15379</v>
      </c>
      <c r="N5447">
        <v>1.525555555</v>
      </c>
      <c r="O5447">
        <v>0</v>
      </c>
      <c r="P5447">
        <v>90</v>
      </c>
      <c r="Q5447">
        <v>16</v>
      </c>
      <c r="R5447">
        <v>39</v>
      </c>
      <c r="S5447">
        <v>3</v>
      </c>
      <c r="T5447">
        <v>13</v>
      </c>
      <c r="U5447">
        <v>0</v>
      </c>
      <c r="V5447">
        <v>0</v>
      </c>
      <c r="W5447">
        <v>0</v>
      </c>
      <c r="X5447">
        <v>41.235033414433161</v>
      </c>
      <c r="Y5447">
        <v>49.243848249313778</v>
      </c>
      <c r="Z5447">
        <v>133.96764793779991</v>
      </c>
      <c r="AA5447">
        <v>0.24579620739839003</v>
      </c>
      <c r="AB5447">
        <v>32.525575897995481</v>
      </c>
      <c r="AC5447">
        <v>0</v>
      </c>
      <c r="AD5447">
        <v>0</v>
      </c>
      <c r="AE5447">
        <v>257.21790170694072</v>
      </c>
    </row>
    <row r="5448" spans="1:31" x14ac:dyDescent="0.3">
      <c r="A5448">
        <v>2585269</v>
      </c>
      <c r="B5448">
        <v>1</v>
      </c>
      <c r="C5448" t="s">
        <v>80</v>
      </c>
      <c r="D5448" t="s">
        <v>108</v>
      </c>
      <c r="E5448" t="s">
        <v>147</v>
      </c>
      <c r="F5448" t="s">
        <v>1211</v>
      </c>
      <c r="G5448" t="s">
        <v>134</v>
      </c>
      <c r="H5448" t="s">
        <v>135</v>
      </c>
      <c r="I5448" t="s">
        <v>136</v>
      </c>
      <c r="J5448" t="s">
        <v>137</v>
      </c>
      <c r="K5448" t="s">
        <v>138</v>
      </c>
      <c r="L5448" t="s">
        <v>15380</v>
      </c>
      <c r="M5448" t="s">
        <v>15381</v>
      </c>
      <c r="N5448">
        <v>0.59805555499999996</v>
      </c>
      <c r="O5448">
        <v>0</v>
      </c>
      <c r="P5448">
        <v>837</v>
      </c>
      <c r="Q5448">
        <v>5</v>
      </c>
      <c r="R5448">
        <v>99</v>
      </c>
      <c r="S5448">
        <v>2</v>
      </c>
      <c r="T5448">
        <v>158</v>
      </c>
      <c r="U5448">
        <v>1</v>
      </c>
      <c r="V5448">
        <v>0</v>
      </c>
      <c r="W5448">
        <v>0</v>
      </c>
      <c r="X5448">
        <v>95.692629859726466</v>
      </c>
      <c r="Y5448">
        <v>21.924158281800903</v>
      </c>
      <c r="Z5448">
        <v>39.737945644946585</v>
      </c>
      <c r="AA5448">
        <v>8.9111116845720595</v>
      </c>
      <c r="AB5448">
        <v>84.500732312301167</v>
      </c>
      <c r="AC5448">
        <v>18.487236887951305</v>
      </c>
      <c r="AD5448">
        <v>0</v>
      </c>
      <c r="AE5448">
        <v>269.25381467129853</v>
      </c>
    </row>
    <row r="5449" spans="1:31" x14ac:dyDescent="0.3">
      <c r="A5449">
        <v>2585936</v>
      </c>
      <c r="B5449">
        <v>1</v>
      </c>
      <c r="C5449" t="s">
        <v>81</v>
      </c>
      <c r="D5449" t="s">
        <v>127</v>
      </c>
      <c r="E5449" t="s">
        <v>141</v>
      </c>
      <c r="F5449" t="s">
        <v>15382</v>
      </c>
      <c r="G5449" t="s">
        <v>134</v>
      </c>
      <c r="H5449" t="s">
        <v>135</v>
      </c>
      <c r="I5449" t="s">
        <v>136</v>
      </c>
      <c r="J5449" t="s">
        <v>137</v>
      </c>
      <c r="K5449" t="s">
        <v>138</v>
      </c>
      <c r="L5449" t="s">
        <v>15383</v>
      </c>
      <c r="M5449" t="s">
        <v>15384</v>
      </c>
      <c r="N5449">
        <v>7.1269444440000003</v>
      </c>
      <c r="O5449">
        <v>1</v>
      </c>
      <c r="P5449">
        <v>407</v>
      </c>
      <c r="Q5449">
        <v>30</v>
      </c>
      <c r="R5449">
        <v>66</v>
      </c>
      <c r="S5449">
        <v>3</v>
      </c>
      <c r="T5449">
        <v>55</v>
      </c>
      <c r="U5449">
        <v>0</v>
      </c>
      <c r="V5449">
        <v>0</v>
      </c>
      <c r="W5449">
        <v>1.60822276196</v>
      </c>
      <c r="X5449">
        <v>653.93693285205154</v>
      </c>
      <c r="Y5449">
        <v>679.23860050451651</v>
      </c>
      <c r="Z5449">
        <v>967.69725089315068</v>
      </c>
      <c r="AA5449">
        <v>35.966589778026808</v>
      </c>
      <c r="AB5449">
        <v>178.99972166045339</v>
      </c>
      <c r="AC5449">
        <v>0</v>
      </c>
      <c r="AD5449">
        <v>0</v>
      </c>
      <c r="AE5449">
        <v>2517.4473184501589</v>
      </c>
    </row>
    <row r="5450" spans="1:31" x14ac:dyDescent="0.3">
      <c r="A5450">
        <v>2585246</v>
      </c>
      <c r="B5450">
        <v>1</v>
      </c>
      <c r="C5450" t="s">
        <v>80</v>
      </c>
      <c r="D5450" t="s">
        <v>82</v>
      </c>
      <c r="E5450" t="s">
        <v>171</v>
      </c>
      <c r="F5450" t="s">
        <v>15385</v>
      </c>
      <c r="G5450" t="s">
        <v>190</v>
      </c>
      <c r="H5450" t="s">
        <v>157</v>
      </c>
      <c r="I5450" t="s">
        <v>136</v>
      </c>
      <c r="J5450" t="s">
        <v>137</v>
      </c>
      <c r="K5450" t="s">
        <v>138</v>
      </c>
      <c r="L5450" t="s">
        <v>15386</v>
      </c>
      <c r="M5450" t="s">
        <v>15387</v>
      </c>
      <c r="N5450">
        <v>1.193888888</v>
      </c>
      <c r="O5450">
        <v>0</v>
      </c>
      <c r="P5450">
        <v>81</v>
      </c>
      <c r="Q5450">
        <v>0</v>
      </c>
      <c r="R5450">
        <v>0</v>
      </c>
      <c r="S5450">
        <v>0</v>
      </c>
      <c r="T5450">
        <v>2</v>
      </c>
      <c r="U5450">
        <v>0</v>
      </c>
      <c r="V5450">
        <v>0</v>
      </c>
      <c r="W5450">
        <v>0</v>
      </c>
      <c r="X5450">
        <v>28.287049678863831</v>
      </c>
      <c r="Y5450">
        <v>0</v>
      </c>
      <c r="Z5450">
        <v>0</v>
      </c>
      <c r="AA5450">
        <v>0</v>
      </c>
      <c r="AB5450">
        <v>2.1131842476166667</v>
      </c>
      <c r="AC5450">
        <v>0</v>
      </c>
      <c r="AD5450">
        <v>0</v>
      </c>
      <c r="AE5450">
        <v>30.400233926480496</v>
      </c>
    </row>
    <row r="5451" spans="1:31" x14ac:dyDescent="0.3">
      <c r="A5451">
        <v>2585959</v>
      </c>
      <c r="B5451">
        <v>1</v>
      </c>
      <c r="C5451" t="s">
        <v>81</v>
      </c>
      <c r="D5451" t="s">
        <v>112</v>
      </c>
      <c r="E5451" t="s">
        <v>141</v>
      </c>
      <c r="F5451" t="s">
        <v>15388</v>
      </c>
      <c r="G5451" t="s">
        <v>134</v>
      </c>
      <c r="H5451" t="s">
        <v>135</v>
      </c>
      <c r="I5451" t="s">
        <v>136</v>
      </c>
      <c r="J5451" t="s">
        <v>137</v>
      </c>
      <c r="K5451" t="s">
        <v>138</v>
      </c>
      <c r="L5451" t="s">
        <v>15389</v>
      </c>
      <c r="M5451" t="s">
        <v>15390</v>
      </c>
      <c r="N5451">
        <v>0.37944444399999999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12.537635583454998</v>
      </c>
      <c r="AD5451">
        <v>0</v>
      </c>
      <c r="AE5451">
        <v>12.537635583454998</v>
      </c>
    </row>
    <row r="5452" spans="1:31" x14ac:dyDescent="0.3">
      <c r="A5452">
        <v>2584977</v>
      </c>
      <c r="B5452">
        <v>1</v>
      </c>
      <c r="C5452" t="s">
        <v>80</v>
      </c>
      <c r="D5452" t="s">
        <v>83</v>
      </c>
      <c r="E5452" t="s">
        <v>184</v>
      </c>
      <c r="F5452" t="s">
        <v>15391</v>
      </c>
      <c r="G5452" t="s">
        <v>134</v>
      </c>
      <c r="H5452" t="s">
        <v>135</v>
      </c>
      <c r="I5452" t="s">
        <v>136</v>
      </c>
      <c r="J5452" t="s">
        <v>137</v>
      </c>
      <c r="K5452" t="s">
        <v>138</v>
      </c>
      <c r="L5452" t="s">
        <v>15392</v>
      </c>
      <c r="M5452" t="s">
        <v>15393</v>
      </c>
      <c r="N5452">
        <v>0.46500000000000002</v>
      </c>
      <c r="O5452">
        <v>0</v>
      </c>
      <c r="P5452">
        <v>1510</v>
      </c>
      <c r="Q5452">
        <v>0</v>
      </c>
      <c r="R5452">
        <v>0</v>
      </c>
      <c r="S5452">
        <v>0</v>
      </c>
      <c r="T5452">
        <v>116</v>
      </c>
      <c r="U5452">
        <v>0</v>
      </c>
      <c r="V5452">
        <v>0</v>
      </c>
      <c r="W5452">
        <v>0</v>
      </c>
      <c r="X5452">
        <v>135.17794517243846</v>
      </c>
      <c r="Y5452">
        <v>0</v>
      </c>
      <c r="Z5452">
        <v>0</v>
      </c>
      <c r="AA5452">
        <v>0</v>
      </c>
      <c r="AB5452">
        <v>25.609898822306189</v>
      </c>
      <c r="AC5452">
        <v>0</v>
      </c>
      <c r="AD5452">
        <v>0</v>
      </c>
      <c r="AE5452">
        <v>160.78784399474463</v>
      </c>
    </row>
    <row r="5453" spans="1:31" x14ac:dyDescent="0.3">
      <c r="A5453">
        <v>2585475</v>
      </c>
      <c r="B5453">
        <v>1</v>
      </c>
      <c r="C5453" t="s">
        <v>80</v>
      </c>
      <c r="D5453" t="s">
        <v>96</v>
      </c>
      <c r="E5453" t="s">
        <v>166</v>
      </c>
      <c r="F5453" t="s">
        <v>15394</v>
      </c>
      <c r="G5453" t="s">
        <v>181</v>
      </c>
      <c r="H5453" t="s">
        <v>157</v>
      </c>
      <c r="I5453" t="s">
        <v>136</v>
      </c>
      <c r="J5453" t="s">
        <v>137</v>
      </c>
      <c r="K5453" t="s">
        <v>138</v>
      </c>
      <c r="L5453" t="s">
        <v>15395</v>
      </c>
      <c r="M5453" t="s">
        <v>15396</v>
      </c>
      <c r="N5453">
        <v>5.5952777769999997</v>
      </c>
      <c r="O5453">
        <v>0</v>
      </c>
      <c r="P5453">
        <v>3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24.18433929782114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24.18433929782114</v>
      </c>
    </row>
    <row r="5454" spans="1:31" x14ac:dyDescent="0.3">
      <c r="A5454">
        <v>2585226</v>
      </c>
      <c r="B5454">
        <v>1</v>
      </c>
      <c r="C5454" t="s">
        <v>81</v>
      </c>
      <c r="D5454" t="s">
        <v>114</v>
      </c>
      <c r="E5454" t="s">
        <v>166</v>
      </c>
      <c r="F5454" t="s">
        <v>15397</v>
      </c>
      <c r="G5454" t="s">
        <v>168</v>
      </c>
      <c r="H5454" t="s">
        <v>157</v>
      </c>
      <c r="I5454" t="s">
        <v>136</v>
      </c>
      <c r="J5454" t="s">
        <v>137</v>
      </c>
      <c r="K5454" t="s">
        <v>138</v>
      </c>
      <c r="L5454" t="s">
        <v>15398</v>
      </c>
      <c r="M5454" t="s">
        <v>15399</v>
      </c>
      <c r="N5454">
        <v>2.017222222</v>
      </c>
      <c r="O5454">
        <v>0</v>
      </c>
      <c r="P5454">
        <v>1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0.15675167413169999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0.15675167413169999</v>
      </c>
    </row>
    <row r="5455" spans="1:31" x14ac:dyDescent="0.3">
      <c r="A5455">
        <v>2585189</v>
      </c>
      <c r="B5455">
        <v>1</v>
      </c>
      <c r="C5455" t="s">
        <v>80</v>
      </c>
      <c r="D5455" t="s">
        <v>103</v>
      </c>
      <c r="E5455" t="s">
        <v>141</v>
      </c>
      <c r="F5455" t="s">
        <v>15400</v>
      </c>
      <c r="G5455" t="s">
        <v>134</v>
      </c>
      <c r="H5455" t="s">
        <v>135</v>
      </c>
      <c r="I5455" t="s">
        <v>136</v>
      </c>
      <c r="J5455" t="s">
        <v>137</v>
      </c>
      <c r="K5455" t="s">
        <v>138</v>
      </c>
      <c r="L5455" t="s">
        <v>15401</v>
      </c>
      <c r="M5455" t="s">
        <v>15402</v>
      </c>
      <c r="N5455">
        <v>1.2269444439999999</v>
      </c>
      <c r="O5455">
        <v>0</v>
      </c>
      <c r="P5455">
        <v>1074</v>
      </c>
      <c r="Q5455">
        <v>1</v>
      </c>
      <c r="R5455">
        <v>11</v>
      </c>
      <c r="S5455">
        <v>0</v>
      </c>
      <c r="T5455">
        <v>136</v>
      </c>
      <c r="U5455">
        <v>0</v>
      </c>
      <c r="V5455">
        <v>0</v>
      </c>
      <c r="W5455">
        <v>0</v>
      </c>
      <c r="X5455">
        <v>241.86269262897548</v>
      </c>
      <c r="Y5455">
        <v>2.0522545047666667</v>
      </c>
      <c r="Z5455">
        <v>4.6875398095561867</v>
      </c>
      <c r="AA5455">
        <v>0</v>
      </c>
      <c r="AB5455">
        <v>121.60768978072069</v>
      </c>
      <c r="AC5455">
        <v>0</v>
      </c>
      <c r="AD5455">
        <v>0</v>
      </c>
      <c r="AE5455">
        <v>370.21017672401905</v>
      </c>
    </row>
    <row r="5456" spans="1:31" x14ac:dyDescent="0.3">
      <c r="A5456">
        <v>2585916</v>
      </c>
      <c r="B5456">
        <v>1</v>
      </c>
      <c r="C5456" t="s">
        <v>81</v>
      </c>
      <c r="D5456" t="s">
        <v>118</v>
      </c>
      <c r="E5456" t="s">
        <v>147</v>
      </c>
      <c r="F5456" t="s">
        <v>15403</v>
      </c>
      <c r="G5456" t="s">
        <v>134</v>
      </c>
      <c r="H5456" t="s">
        <v>135</v>
      </c>
      <c r="I5456" t="s">
        <v>136</v>
      </c>
      <c r="J5456" t="s">
        <v>137</v>
      </c>
      <c r="K5456" t="s">
        <v>138</v>
      </c>
      <c r="L5456" t="s">
        <v>15404</v>
      </c>
      <c r="M5456" t="s">
        <v>15405</v>
      </c>
      <c r="N5456">
        <v>6.1291666659999997</v>
      </c>
      <c r="O5456">
        <v>0</v>
      </c>
      <c r="P5456">
        <v>43</v>
      </c>
      <c r="Q5456">
        <v>0</v>
      </c>
      <c r="R5456">
        <v>8</v>
      </c>
      <c r="S5456">
        <v>0</v>
      </c>
      <c r="T5456">
        <v>1</v>
      </c>
      <c r="U5456">
        <v>0</v>
      </c>
      <c r="V5456">
        <v>0</v>
      </c>
      <c r="W5456">
        <v>0</v>
      </c>
      <c r="X5456">
        <v>86.639393920301828</v>
      </c>
      <c r="Y5456">
        <v>0</v>
      </c>
      <c r="Z5456">
        <v>21.212628300246728</v>
      </c>
      <c r="AA5456">
        <v>0</v>
      </c>
      <c r="AB5456">
        <v>5.0017419570747732</v>
      </c>
      <c r="AC5456">
        <v>0</v>
      </c>
      <c r="AD5456">
        <v>0</v>
      </c>
      <c r="AE5456">
        <v>112.85376417762332</v>
      </c>
    </row>
    <row r="5457" spans="1:31" x14ac:dyDescent="0.3">
      <c r="A5457">
        <v>2585040</v>
      </c>
      <c r="B5457">
        <v>1</v>
      </c>
      <c r="C5457" t="s">
        <v>81</v>
      </c>
      <c r="D5457" t="s">
        <v>112</v>
      </c>
      <c r="E5457" t="s">
        <v>184</v>
      </c>
      <c r="F5457" t="s">
        <v>15406</v>
      </c>
      <c r="G5457" t="s">
        <v>134</v>
      </c>
      <c r="H5457" t="s">
        <v>135</v>
      </c>
      <c r="I5457" t="s">
        <v>680</v>
      </c>
      <c r="J5457" t="s">
        <v>137</v>
      </c>
      <c r="K5457" t="s">
        <v>138</v>
      </c>
      <c r="L5457" t="s">
        <v>15407</v>
      </c>
      <c r="M5457" t="s">
        <v>15408</v>
      </c>
      <c r="N5457">
        <v>3.0555550000000002E-3</v>
      </c>
      <c r="O5457">
        <v>1</v>
      </c>
      <c r="P5457">
        <v>780</v>
      </c>
      <c r="Q5457">
        <v>0</v>
      </c>
      <c r="R5457">
        <v>26</v>
      </c>
      <c r="S5457">
        <v>0</v>
      </c>
      <c r="T5457">
        <v>105</v>
      </c>
      <c r="U5457">
        <v>0</v>
      </c>
      <c r="V5457">
        <v>0</v>
      </c>
      <c r="W5457">
        <v>4.5633940000000002E-4</v>
      </c>
      <c r="X5457">
        <v>0.33432469724541153</v>
      </c>
      <c r="Y5457">
        <v>0</v>
      </c>
      <c r="Z5457">
        <v>0.17044233725025837</v>
      </c>
      <c r="AA5457">
        <v>0</v>
      </c>
      <c r="AB5457">
        <v>8.1329417759571657E-2</v>
      </c>
      <c r="AC5457">
        <v>0</v>
      </c>
      <c r="AD5457">
        <v>0</v>
      </c>
      <c r="AE5457">
        <v>0.58655279165524166</v>
      </c>
    </row>
    <row r="5458" spans="1:31" x14ac:dyDescent="0.3">
      <c r="A5458">
        <v>2586165</v>
      </c>
      <c r="B5458">
        <v>1</v>
      </c>
      <c r="C5458" t="s">
        <v>80</v>
      </c>
      <c r="D5458" t="s">
        <v>110</v>
      </c>
      <c r="E5458" t="s">
        <v>175</v>
      </c>
      <c r="F5458" t="s">
        <v>15409</v>
      </c>
      <c r="G5458" t="s">
        <v>213</v>
      </c>
      <c r="H5458" t="s">
        <v>157</v>
      </c>
      <c r="I5458" t="s">
        <v>136</v>
      </c>
      <c r="J5458" t="s">
        <v>137</v>
      </c>
      <c r="K5458" t="s">
        <v>138</v>
      </c>
      <c r="L5458" t="s">
        <v>15410</v>
      </c>
      <c r="M5458" t="s">
        <v>15411</v>
      </c>
      <c r="N5458">
        <v>1.3430555550000001</v>
      </c>
      <c r="O5458">
        <v>0</v>
      </c>
      <c r="P5458">
        <v>29</v>
      </c>
      <c r="Q5458">
        <v>0</v>
      </c>
      <c r="R5458">
        <v>0</v>
      </c>
      <c r="S5458">
        <v>0</v>
      </c>
      <c r="T5458">
        <v>2</v>
      </c>
      <c r="U5458">
        <v>0</v>
      </c>
      <c r="V5458">
        <v>0</v>
      </c>
      <c r="W5458">
        <v>0</v>
      </c>
      <c r="X5458">
        <v>20.995274171262714</v>
      </c>
      <c r="Y5458">
        <v>0</v>
      </c>
      <c r="Z5458">
        <v>0</v>
      </c>
      <c r="AA5458">
        <v>0</v>
      </c>
      <c r="AB5458">
        <v>10.903154327403934</v>
      </c>
      <c r="AC5458">
        <v>0</v>
      </c>
      <c r="AD5458">
        <v>0</v>
      </c>
      <c r="AE5458">
        <v>31.898428498666647</v>
      </c>
    </row>
    <row r="5459" spans="1:31" x14ac:dyDescent="0.3">
      <c r="A5459">
        <v>2585183</v>
      </c>
      <c r="B5459">
        <v>1</v>
      </c>
      <c r="C5459" t="s">
        <v>80</v>
      </c>
      <c r="D5459" t="s">
        <v>88</v>
      </c>
      <c r="E5459" t="s">
        <v>184</v>
      </c>
      <c r="F5459" t="s">
        <v>1141</v>
      </c>
      <c r="G5459" t="s">
        <v>134</v>
      </c>
      <c r="H5459" t="s">
        <v>135</v>
      </c>
      <c r="I5459" t="s">
        <v>136</v>
      </c>
      <c r="J5459" t="s">
        <v>137</v>
      </c>
      <c r="K5459" t="s">
        <v>138</v>
      </c>
      <c r="L5459" t="s">
        <v>15412</v>
      </c>
      <c r="M5459" t="s">
        <v>15413</v>
      </c>
      <c r="N5459">
        <v>2.6838888879999998</v>
      </c>
      <c r="O5459">
        <v>0</v>
      </c>
      <c r="P5459">
        <v>0</v>
      </c>
      <c r="Q5459">
        <v>0</v>
      </c>
      <c r="R5459">
        <v>0</v>
      </c>
      <c r="S5459">
        <v>4</v>
      </c>
      <c r="T5459">
        <v>2</v>
      </c>
      <c r="U5459">
        <v>5</v>
      </c>
      <c r="V5459">
        <v>2</v>
      </c>
      <c r="W5459">
        <v>0</v>
      </c>
      <c r="X5459">
        <v>0</v>
      </c>
      <c r="Y5459">
        <v>0</v>
      </c>
      <c r="Z5459">
        <v>0</v>
      </c>
      <c r="AA5459">
        <v>90.239948280141718</v>
      </c>
      <c r="AB5459">
        <v>434.97087507283095</v>
      </c>
      <c r="AC5459">
        <v>1316.8819412932403</v>
      </c>
      <c r="AD5459">
        <v>275.33312216422399</v>
      </c>
      <c r="AE5459">
        <v>2117.4258868104366</v>
      </c>
    </row>
    <row r="5460" spans="1:31" x14ac:dyDescent="0.3">
      <c r="A5460">
        <v>2585332</v>
      </c>
      <c r="B5460">
        <v>1</v>
      </c>
      <c r="C5460" t="s">
        <v>81</v>
      </c>
      <c r="D5460" t="s">
        <v>123</v>
      </c>
      <c r="E5460" t="s">
        <v>141</v>
      </c>
      <c r="F5460" t="s">
        <v>11792</v>
      </c>
      <c r="G5460" t="s">
        <v>134</v>
      </c>
      <c r="H5460" t="s">
        <v>135</v>
      </c>
      <c r="I5460" t="s">
        <v>136</v>
      </c>
      <c r="J5460" t="s">
        <v>137</v>
      </c>
      <c r="K5460" t="s">
        <v>138</v>
      </c>
      <c r="L5460" t="s">
        <v>15414</v>
      </c>
      <c r="M5460" t="s">
        <v>15415</v>
      </c>
      <c r="N5460">
        <v>0.79166666600000002</v>
      </c>
      <c r="O5460">
        <v>5</v>
      </c>
      <c r="P5460">
        <v>1326</v>
      </c>
      <c r="Q5460">
        <v>129</v>
      </c>
      <c r="R5460">
        <v>138</v>
      </c>
      <c r="S5460">
        <v>15</v>
      </c>
      <c r="T5460">
        <v>181</v>
      </c>
      <c r="U5460">
        <v>0</v>
      </c>
      <c r="V5460">
        <v>1</v>
      </c>
      <c r="W5460">
        <v>2.6330824496180001</v>
      </c>
      <c r="X5460">
        <v>145.90934674606922</v>
      </c>
      <c r="Y5460">
        <v>134.23585849277717</v>
      </c>
      <c r="Z5460">
        <v>180.70021704043722</v>
      </c>
      <c r="AA5460">
        <v>19.314674762969997</v>
      </c>
      <c r="AB5460">
        <v>77.327081618358761</v>
      </c>
      <c r="AC5460">
        <v>0</v>
      </c>
      <c r="AD5460">
        <v>0.156091720672875</v>
      </c>
      <c r="AE5460">
        <v>560.27635283090319</v>
      </c>
    </row>
    <row r="5461" spans="1:31" x14ac:dyDescent="0.3">
      <c r="A5461">
        <v>2585873</v>
      </c>
      <c r="B5461">
        <v>1</v>
      </c>
      <c r="C5461" t="s">
        <v>81</v>
      </c>
      <c r="D5461" t="s">
        <v>127</v>
      </c>
      <c r="E5461" t="s">
        <v>147</v>
      </c>
      <c r="F5461" t="s">
        <v>15416</v>
      </c>
      <c r="G5461" t="s">
        <v>134</v>
      </c>
      <c r="H5461" t="s">
        <v>135</v>
      </c>
      <c r="I5461" t="s">
        <v>136</v>
      </c>
      <c r="J5461" t="s">
        <v>137</v>
      </c>
      <c r="K5461" t="s">
        <v>138</v>
      </c>
      <c r="L5461" t="s">
        <v>15417</v>
      </c>
      <c r="M5461" t="s">
        <v>15418</v>
      </c>
      <c r="N5461">
        <v>1.338055555</v>
      </c>
      <c r="O5461">
        <v>29</v>
      </c>
      <c r="P5461">
        <v>2938</v>
      </c>
      <c r="Q5461">
        <v>616</v>
      </c>
      <c r="R5461">
        <v>350</v>
      </c>
      <c r="S5461">
        <v>56</v>
      </c>
      <c r="T5461">
        <v>317</v>
      </c>
      <c r="U5461">
        <v>7</v>
      </c>
      <c r="V5461">
        <v>0</v>
      </c>
      <c r="W5461">
        <v>17.644056130968163</v>
      </c>
      <c r="X5461">
        <v>632.45020845424017</v>
      </c>
      <c r="Y5461">
        <v>1844.9425678246298</v>
      </c>
      <c r="Z5461">
        <v>549.59508666424904</v>
      </c>
      <c r="AA5461">
        <v>893.37519173438102</v>
      </c>
      <c r="AB5461">
        <v>231.84197003700584</v>
      </c>
      <c r="AC5461">
        <v>408.11838558737526</v>
      </c>
      <c r="AD5461">
        <v>0</v>
      </c>
      <c r="AE5461">
        <v>4577.9674664328486</v>
      </c>
    </row>
    <row r="5462" spans="1:31" x14ac:dyDescent="0.3">
      <c r="A5462">
        <v>2586085</v>
      </c>
      <c r="B5462">
        <v>1</v>
      </c>
      <c r="C5462" t="s">
        <v>81</v>
      </c>
      <c r="D5462" t="s">
        <v>120</v>
      </c>
      <c r="E5462" t="s">
        <v>171</v>
      </c>
      <c r="F5462" t="s">
        <v>15419</v>
      </c>
      <c r="G5462" t="s">
        <v>190</v>
      </c>
      <c r="H5462" t="s">
        <v>157</v>
      </c>
      <c r="I5462" t="s">
        <v>136</v>
      </c>
      <c r="J5462" t="s">
        <v>137</v>
      </c>
      <c r="K5462" t="s">
        <v>138</v>
      </c>
      <c r="L5462" t="s">
        <v>15420</v>
      </c>
      <c r="M5462" t="s">
        <v>15421</v>
      </c>
      <c r="N5462">
        <v>0.49527777699999997</v>
      </c>
      <c r="O5462">
        <v>0</v>
      </c>
      <c r="P5462">
        <v>59</v>
      </c>
      <c r="Q5462">
        <v>0</v>
      </c>
      <c r="R5462">
        <v>0</v>
      </c>
      <c r="S5462">
        <v>0</v>
      </c>
      <c r="T5462">
        <v>11</v>
      </c>
      <c r="U5462">
        <v>0</v>
      </c>
      <c r="V5462">
        <v>0</v>
      </c>
      <c r="W5462">
        <v>0</v>
      </c>
      <c r="X5462">
        <v>4.2401185758476752</v>
      </c>
      <c r="Y5462">
        <v>0</v>
      </c>
      <c r="Z5462">
        <v>0</v>
      </c>
      <c r="AA5462">
        <v>0</v>
      </c>
      <c r="AB5462">
        <v>3.3324252497438045</v>
      </c>
      <c r="AC5462">
        <v>0</v>
      </c>
      <c r="AD5462">
        <v>0</v>
      </c>
      <c r="AE5462">
        <v>7.5725438255914792</v>
      </c>
    </row>
    <row r="5463" spans="1:31" x14ac:dyDescent="0.3">
      <c r="A5463">
        <v>2585352</v>
      </c>
      <c r="B5463">
        <v>1</v>
      </c>
      <c r="C5463" t="s">
        <v>80</v>
      </c>
      <c r="D5463" t="s">
        <v>88</v>
      </c>
      <c r="E5463" t="s">
        <v>175</v>
      </c>
      <c r="F5463" t="s">
        <v>15422</v>
      </c>
      <c r="G5463" t="s">
        <v>190</v>
      </c>
      <c r="H5463" t="s">
        <v>157</v>
      </c>
      <c r="I5463" t="s">
        <v>136</v>
      </c>
      <c r="J5463" t="s">
        <v>137</v>
      </c>
      <c r="K5463" t="s">
        <v>138</v>
      </c>
      <c r="L5463" t="s">
        <v>15423</v>
      </c>
      <c r="M5463" t="s">
        <v>15424</v>
      </c>
      <c r="N5463">
        <v>0.67333333299999998</v>
      </c>
      <c r="O5463">
        <v>0</v>
      </c>
      <c r="P5463">
        <v>32</v>
      </c>
      <c r="Q5463">
        <v>0</v>
      </c>
      <c r="R5463">
        <v>0</v>
      </c>
      <c r="S5463">
        <v>0</v>
      </c>
      <c r="T5463">
        <v>10</v>
      </c>
      <c r="U5463">
        <v>0</v>
      </c>
      <c r="V5463">
        <v>0</v>
      </c>
      <c r="W5463">
        <v>0</v>
      </c>
      <c r="X5463">
        <v>4.6118638461713983</v>
      </c>
      <c r="Y5463">
        <v>0</v>
      </c>
      <c r="Z5463">
        <v>0</v>
      </c>
      <c r="AA5463">
        <v>0</v>
      </c>
      <c r="AB5463">
        <v>17.914023716880003</v>
      </c>
      <c r="AC5463">
        <v>0</v>
      </c>
      <c r="AD5463">
        <v>0</v>
      </c>
      <c r="AE5463">
        <v>22.525887563051402</v>
      </c>
    </row>
    <row r="5464" spans="1:31" x14ac:dyDescent="0.3">
      <c r="A5464">
        <v>2585020</v>
      </c>
      <c r="B5464">
        <v>1</v>
      </c>
      <c r="C5464" t="s">
        <v>80</v>
      </c>
      <c r="D5464" t="s">
        <v>108</v>
      </c>
      <c r="E5464" t="s">
        <v>147</v>
      </c>
      <c r="F5464" t="s">
        <v>12937</v>
      </c>
      <c r="G5464" t="s">
        <v>134</v>
      </c>
      <c r="H5464" t="s">
        <v>135</v>
      </c>
      <c r="I5464" t="s">
        <v>136</v>
      </c>
      <c r="J5464" t="s">
        <v>137</v>
      </c>
      <c r="K5464" t="s">
        <v>138</v>
      </c>
      <c r="L5464" t="s">
        <v>15425</v>
      </c>
      <c r="M5464" t="s">
        <v>15426</v>
      </c>
      <c r="N5464">
        <v>0.321111111</v>
      </c>
      <c r="O5464">
        <v>0</v>
      </c>
      <c r="P5464">
        <v>837</v>
      </c>
      <c r="Q5464">
        <v>5</v>
      </c>
      <c r="R5464">
        <v>99</v>
      </c>
      <c r="S5464">
        <v>2</v>
      </c>
      <c r="T5464">
        <v>158</v>
      </c>
      <c r="U5464">
        <v>1</v>
      </c>
      <c r="V5464">
        <v>0</v>
      </c>
      <c r="W5464">
        <v>0</v>
      </c>
      <c r="X5464">
        <v>41.210238280322912</v>
      </c>
      <c r="Y5464">
        <v>8.7563257662607672</v>
      </c>
      <c r="Z5464">
        <v>16.945071793942709</v>
      </c>
      <c r="AA5464">
        <v>3.0432192547902002</v>
      </c>
      <c r="AB5464">
        <v>24.47724082432504</v>
      </c>
      <c r="AC5464">
        <v>3.7230794166673338</v>
      </c>
      <c r="AD5464">
        <v>0</v>
      </c>
      <c r="AE5464">
        <v>98.155175336308957</v>
      </c>
    </row>
    <row r="5465" spans="1:31" x14ac:dyDescent="0.3">
      <c r="A5465">
        <v>2585043</v>
      </c>
      <c r="B5465">
        <v>1</v>
      </c>
      <c r="C5465" t="s">
        <v>81</v>
      </c>
      <c r="D5465" t="s">
        <v>128</v>
      </c>
      <c r="E5465" t="s">
        <v>147</v>
      </c>
      <c r="F5465" t="s">
        <v>14563</v>
      </c>
      <c r="G5465" t="s">
        <v>134</v>
      </c>
      <c r="H5465" t="s">
        <v>135</v>
      </c>
      <c r="I5465" t="s">
        <v>136</v>
      </c>
      <c r="J5465" t="s">
        <v>137</v>
      </c>
      <c r="K5465" t="s">
        <v>138</v>
      </c>
      <c r="L5465" t="s">
        <v>15427</v>
      </c>
      <c r="M5465" t="s">
        <v>15428</v>
      </c>
      <c r="N5465">
        <v>1.569722222</v>
      </c>
      <c r="O5465">
        <v>6</v>
      </c>
      <c r="P5465">
        <v>387</v>
      </c>
      <c r="Q5465">
        <v>2</v>
      </c>
      <c r="R5465">
        <v>16</v>
      </c>
      <c r="S5465">
        <v>13</v>
      </c>
      <c r="T5465">
        <v>14</v>
      </c>
      <c r="U5465">
        <v>0</v>
      </c>
      <c r="V5465">
        <v>0</v>
      </c>
      <c r="W5465">
        <v>1.2773515962476165</v>
      </c>
      <c r="X5465">
        <v>102.90429735652201</v>
      </c>
      <c r="Y5465">
        <v>2.6613649623540354</v>
      </c>
      <c r="Z5465">
        <v>4.5331031413139673</v>
      </c>
      <c r="AA5465">
        <v>94.481428439391735</v>
      </c>
      <c r="AB5465">
        <v>8.4553527938459201</v>
      </c>
      <c r="AC5465">
        <v>0</v>
      </c>
      <c r="AD5465">
        <v>0</v>
      </c>
      <c r="AE5465">
        <v>214.31289828967527</v>
      </c>
    </row>
    <row r="5466" spans="1:31" x14ac:dyDescent="0.3">
      <c r="A5466">
        <v>2585707</v>
      </c>
      <c r="B5466">
        <v>1</v>
      </c>
      <c r="C5466" t="s">
        <v>80</v>
      </c>
      <c r="D5466" t="s">
        <v>103</v>
      </c>
      <c r="E5466" t="s">
        <v>184</v>
      </c>
      <c r="F5466" t="s">
        <v>15429</v>
      </c>
      <c r="G5466" t="s">
        <v>844</v>
      </c>
      <c r="H5466" t="s">
        <v>135</v>
      </c>
      <c r="I5466" t="s">
        <v>136</v>
      </c>
      <c r="J5466" t="s">
        <v>137</v>
      </c>
      <c r="K5466" t="s">
        <v>138</v>
      </c>
      <c r="L5466" t="s">
        <v>15430</v>
      </c>
      <c r="M5466" t="s">
        <v>15431</v>
      </c>
      <c r="N5466">
        <v>1.5608333329999999</v>
      </c>
      <c r="O5466">
        <v>0</v>
      </c>
      <c r="P5466">
        <v>0</v>
      </c>
      <c r="Q5466">
        <v>1</v>
      </c>
      <c r="R5466">
        <v>0</v>
      </c>
      <c r="S5466">
        <v>1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0.44068915994337499</v>
      </c>
      <c r="Z5466">
        <v>0</v>
      </c>
      <c r="AA5466">
        <v>6.1540024983020007</v>
      </c>
      <c r="AB5466">
        <v>0</v>
      </c>
      <c r="AC5466">
        <v>0</v>
      </c>
      <c r="AD5466">
        <v>0</v>
      </c>
      <c r="AE5466">
        <v>6.5946916582453756</v>
      </c>
    </row>
    <row r="5467" spans="1:31" x14ac:dyDescent="0.3">
      <c r="A5467">
        <v>2585375</v>
      </c>
      <c r="B5467">
        <v>1</v>
      </c>
      <c r="C5467" t="s">
        <v>80</v>
      </c>
      <c r="D5467" t="s">
        <v>94</v>
      </c>
      <c r="E5467" t="s">
        <v>141</v>
      </c>
      <c r="F5467" t="s">
        <v>10904</v>
      </c>
      <c r="G5467" t="s">
        <v>134</v>
      </c>
      <c r="H5467" t="s">
        <v>135</v>
      </c>
      <c r="I5467" t="s">
        <v>136</v>
      </c>
      <c r="J5467" t="s">
        <v>137</v>
      </c>
      <c r="K5467" t="s">
        <v>138</v>
      </c>
      <c r="L5467" t="s">
        <v>15432</v>
      </c>
      <c r="M5467" t="s">
        <v>15433</v>
      </c>
      <c r="N5467">
        <v>1.027222222</v>
      </c>
      <c r="O5467">
        <v>0</v>
      </c>
      <c r="P5467">
        <v>3460</v>
      </c>
      <c r="Q5467">
        <v>102</v>
      </c>
      <c r="R5467">
        <v>677</v>
      </c>
      <c r="S5467">
        <v>17</v>
      </c>
      <c r="T5467">
        <v>461</v>
      </c>
      <c r="U5467">
        <v>8</v>
      </c>
      <c r="V5467">
        <v>1</v>
      </c>
      <c r="W5467">
        <v>0</v>
      </c>
      <c r="X5467">
        <v>477.84240751379423</v>
      </c>
      <c r="Y5467">
        <v>166.98439821163777</v>
      </c>
      <c r="Z5467">
        <v>645.87578010724496</v>
      </c>
      <c r="AA5467">
        <v>75.587752151200888</v>
      </c>
      <c r="AB5467">
        <v>323.12137189971202</v>
      </c>
      <c r="AC5467">
        <v>452.39642260701703</v>
      </c>
      <c r="AD5467">
        <v>6.3195365748646676E-2</v>
      </c>
      <c r="AE5467">
        <v>2141.8713278563555</v>
      </c>
    </row>
    <row r="5468" spans="1:31" x14ac:dyDescent="0.3">
      <c r="A5468">
        <v>2585561</v>
      </c>
      <c r="B5468">
        <v>1</v>
      </c>
      <c r="C5468" t="s">
        <v>80</v>
      </c>
      <c r="D5468" t="s">
        <v>92</v>
      </c>
      <c r="E5468" t="s">
        <v>141</v>
      </c>
      <c r="F5468" t="s">
        <v>15434</v>
      </c>
      <c r="G5468" t="s">
        <v>149</v>
      </c>
      <c r="H5468" t="s">
        <v>135</v>
      </c>
      <c r="I5468" t="s">
        <v>136</v>
      </c>
      <c r="J5468" t="s">
        <v>137</v>
      </c>
      <c r="K5468" t="s">
        <v>138</v>
      </c>
      <c r="L5468" t="s">
        <v>15435</v>
      </c>
      <c r="M5468" t="s">
        <v>15436</v>
      </c>
      <c r="N5468">
        <v>3.0108333329999999</v>
      </c>
      <c r="O5468">
        <v>4</v>
      </c>
      <c r="P5468">
        <v>194</v>
      </c>
      <c r="Q5468">
        <v>5</v>
      </c>
      <c r="R5468">
        <v>3</v>
      </c>
      <c r="S5468">
        <v>7</v>
      </c>
      <c r="T5468">
        <v>26</v>
      </c>
      <c r="U5468">
        <v>0</v>
      </c>
      <c r="V5468">
        <v>0</v>
      </c>
      <c r="W5468">
        <v>5.4583775822206801</v>
      </c>
      <c r="X5468">
        <v>58.5594126334232</v>
      </c>
      <c r="Y5468">
        <v>46.526672550541647</v>
      </c>
      <c r="Z5468">
        <v>0.28429783749554999</v>
      </c>
      <c r="AA5468">
        <v>34.251325692345858</v>
      </c>
      <c r="AB5468">
        <v>58.382488254757135</v>
      </c>
      <c r="AC5468">
        <v>0</v>
      </c>
      <c r="AD5468">
        <v>0</v>
      </c>
      <c r="AE5468">
        <v>203.46257455078407</v>
      </c>
    </row>
    <row r="5469" spans="1:31" x14ac:dyDescent="0.3">
      <c r="A5469">
        <v>2585060</v>
      </c>
      <c r="B5469">
        <v>1</v>
      </c>
      <c r="C5469" t="s">
        <v>80</v>
      </c>
      <c r="D5469" t="s">
        <v>97</v>
      </c>
      <c r="E5469" t="s">
        <v>147</v>
      </c>
      <c r="F5469" t="s">
        <v>3667</v>
      </c>
      <c r="G5469" t="s">
        <v>134</v>
      </c>
      <c r="H5469" t="s">
        <v>135</v>
      </c>
      <c r="I5469" t="s">
        <v>136</v>
      </c>
      <c r="J5469" t="s">
        <v>137</v>
      </c>
      <c r="K5469" t="s">
        <v>138</v>
      </c>
      <c r="L5469" t="s">
        <v>15437</v>
      </c>
      <c r="M5469" t="s">
        <v>15438</v>
      </c>
      <c r="N5469">
        <v>0.2</v>
      </c>
      <c r="O5469">
        <v>0</v>
      </c>
      <c r="P5469">
        <v>110</v>
      </c>
      <c r="Q5469">
        <v>0</v>
      </c>
      <c r="R5469">
        <v>6</v>
      </c>
      <c r="S5469">
        <v>3</v>
      </c>
      <c r="T5469">
        <v>11</v>
      </c>
      <c r="U5469">
        <v>0</v>
      </c>
      <c r="V5469">
        <v>0</v>
      </c>
      <c r="W5469">
        <v>0</v>
      </c>
      <c r="X5469">
        <v>8.760534316402202</v>
      </c>
      <c r="Y5469">
        <v>0</v>
      </c>
      <c r="Z5469">
        <v>1.1361317725920002</v>
      </c>
      <c r="AA5469">
        <v>104.73836933868</v>
      </c>
      <c r="AB5469">
        <v>1.6596774244643999</v>
      </c>
      <c r="AC5469">
        <v>0</v>
      </c>
      <c r="AD5469">
        <v>0</v>
      </c>
      <c r="AE5469">
        <v>116.29471285213862</v>
      </c>
    </row>
    <row r="5470" spans="1:31" x14ac:dyDescent="0.3">
      <c r="A5470">
        <v>2585807</v>
      </c>
      <c r="B5470">
        <v>1</v>
      </c>
      <c r="C5470" t="s">
        <v>81</v>
      </c>
      <c r="D5470" t="s">
        <v>128</v>
      </c>
      <c r="E5470" t="s">
        <v>141</v>
      </c>
      <c r="F5470" t="s">
        <v>2336</v>
      </c>
      <c r="G5470" t="s">
        <v>134</v>
      </c>
      <c r="H5470" t="s">
        <v>135</v>
      </c>
      <c r="I5470" t="s">
        <v>136</v>
      </c>
      <c r="J5470" t="s">
        <v>137</v>
      </c>
      <c r="K5470" t="s">
        <v>138</v>
      </c>
      <c r="L5470" t="s">
        <v>15439</v>
      </c>
      <c r="M5470" t="s">
        <v>15440</v>
      </c>
      <c r="N5470">
        <v>9.0311111109999995</v>
      </c>
      <c r="O5470">
        <v>21</v>
      </c>
      <c r="P5470">
        <v>177</v>
      </c>
      <c r="Q5470">
        <v>303</v>
      </c>
      <c r="R5470">
        <v>102</v>
      </c>
      <c r="S5470">
        <v>12</v>
      </c>
      <c r="T5470">
        <v>9</v>
      </c>
      <c r="U5470">
        <v>0</v>
      </c>
      <c r="V5470">
        <v>0</v>
      </c>
      <c r="W5470">
        <v>131.21153355488102</v>
      </c>
      <c r="X5470">
        <v>483.52497613620841</v>
      </c>
      <c r="Y5470">
        <v>2816.3909368406767</v>
      </c>
      <c r="Z5470">
        <v>723.13338742329927</v>
      </c>
      <c r="AA5470">
        <v>87.82577670543931</v>
      </c>
      <c r="AB5470">
        <v>45.86409270360442</v>
      </c>
      <c r="AC5470">
        <v>0</v>
      </c>
      <c r="AD5470">
        <v>0</v>
      </c>
      <c r="AE5470">
        <v>4287.9507033641084</v>
      </c>
    </row>
    <row r="5471" spans="1:31" x14ac:dyDescent="0.3">
      <c r="A5471">
        <v>2585106</v>
      </c>
      <c r="B5471">
        <v>1</v>
      </c>
      <c r="C5471" t="s">
        <v>81</v>
      </c>
      <c r="D5471" t="s">
        <v>128</v>
      </c>
      <c r="E5471" t="s">
        <v>184</v>
      </c>
      <c r="F5471" t="s">
        <v>8408</v>
      </c>
      <c r="G5471" t="s">
        <v>134</v>
      </c>
      <c r="H5471" t="s">
        <v>135</v>
      </c>
      <c r="I5471" t="s">
        <v>136</v>
      </c>
      <c r="J5471" t="s">
        <v>137</v>
      </c>
      <c r="K5471" t="s">
        <v>138</v>
      </c>
      <c r="L5471" t="s">
        <v>15441</v>
      </c>
      <c r="M5471" t="s">
        <v>15442</v>
      </c>
      <c r="N5471">
        <v>0.72138888800000001</v>
      </c>
      <c r="O5471">
        <v>4</v>
      </c>
      <c r="P5471">
        <v>53</v>
      </c>
      <c r="Q5471">
        <v>10</v>
      </c>
      <c r="R5471">
        <v>101</v>
      </c>
      <c r="S5471">
        <v>10</v>
      </c>
      <c r="T5471">
        <v>11</v>
      </c>
      <c r="U5471">
        <v>1</v>
      </c>
      <c r="V5471">
        <v>0</v>
      </c>
      <c r="W5471">
        <v>0.87971729624262007</v>
      </c>
      <c r="X5471">
        <v>7.6076339719765631</v>
      </c>
      <c r="Y5471">
        <v>9.2520203419234388</v>
      </c>
      <c r="Z5471">
        <v>59.177249216643695</v>
      </c>
      <c r="AA5471">
        <v>45.811749569490999</v>
      </c>
      <c r="AB5471">
        <v>7.6286500616165682</v>
      </c>
      <c r="AC5471">
        <v>23.486446232275203</v>
      </c>
      <c r="AD5471">
        <v>0</v>
      </c>
      <c r="AE5471">
        <v>153.84346669016909</v>
      </c>
    </row>
    <row r="5472" spans="1:31" x14ac:dyDescent="0.3">
      <c r="A5472">
        <v>2585853</v>
      </c>
      <c r="B5472">
        <v>1</v>
      </c>
      <c r="C5472" t="s">
        <v>80</v>
      </c>
      <c r="D5472" t="s">
        <v>100</v>
      </c>
      <c r="E5472" t="s">
        <v>166</v>
      </c>
      <c r="F5472" t="s">
        <v>15443</v>
      </c>
      <c r="G5472" t="s">
        <v>198</v>
      </c>
      <c r="H5472" t="s">
        <v>157</v>
      </c>
      <c r="I5472" t="s">
        <v>136</v>
      </c>
      <c r="J5472" t="s">
        <v>137</v>
      </c>
      <c r="K5472" t="s">
        <v>138</v>
      </c>
      <c r="L5472" t="s">
        <v>15444</v>
      </c>
      <c r="M5472" t="s">
        <v>15445</v>
      </c>
      <c r="N5472">
        <v>3.0872222219999998</v>
      </c>
      <c r="O5472">
        <v>0</v>
      </c>
      <c r="P5472">
        <v>1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0.13321754537494002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0.13321754537494002</v>
      </c>
    </row>
    <row r="5473" spans="1:31" x14ac:dyDescent="0.3">
      <c r="A5473">
        <v>2585498</v>
      </c>
      <c r="B5473">
        <v>1</v>
      </c>
      <c r="C5473" t="s">
        <v>81</v>
      </c>
      <c r="D5473" t="s">
        <v>119</v>
      </c>
      <c r="E5473" t="s">
        <v>141</v>
      </c>
      <c r="F5473" t="s">
        <v>9394</v>
      </c>
      <c r="G5473" t="s">
        <v>134</v>
      </c>
      <c r="H5473" t="s">
        <v>135</v>
      </c>
      <c r="I5473" t="s">
        <v>136</v>
      </c>
      <c r="J5473" t="s">
        <v>137</v>
      </c>
      <c r="K5473" t="s">
        <v>138</v>
      </c>
      <c r="L5473" t="s">
        <v>15446</v>
      </c>
      <c r="M5473" t="s">
        <v>15447</v>
      </c>
      <c r="N5473">
        <v>0.30027777700000002</v>
      </c>
      <c r="O5473">
        <v>2</v>
      </c>
      <c r="P5473">
        <v>413</v>
      </c>
      <c r="Q5473">
        <v>53</v>
      </c>
      <c r="R5473">
        <v>99</v>
      </c>
      <c r="S5473">
        <v>4</v>
      </c>
      <c r="T5473">
        <v>19</v>
      </c>
      <c r="U5473">
        <v>0</v>
      </c>
      <c r="V5473">
        <v>0</v>
      </c>
      <c r="W5473">
        <v>0.13313803551999998</v>
      </c>
      <c r="X5473">
        <v>15.067065091805459</v>
      </c>
      <c r="Y5473">
        <v>43.802929740945054</v>
      </c>
      <c r="Z5473">
        <v>72.221253034197858</v>
      </c>
      <c r="AA5473">
        <v>3.0300848132541605</v>
      </c>
      <c r="AB5473">
        <v>3.081168623004185</v>
      </c>
      <c r="AC5473">
        <v>0</v>
      </c>
      <c r="AD5473">
        <v>0</v>
      </c>
      <c r="AE5473">
        <v>137.33563933872671</v>
      </c>
    </row>
    <row r="5474" spans="1:31" x14ac:dyDescent="0.3">
      <c r="A5474">
        <v>2585461</v>
      </c>
      <c r="B5474">
        <v>1</v>
      </c>
      <c r="C5474" t="s">
        <v>81</v>
      </c>
      <c r="D5474" t="s">
        <v>121</v>
      </c>
      <c r="E5474" t="s">
        <v>147</v>
      </c>
      <c r="F5474" t="s">
        <v>11838</v>
      </c>
      <c r="G5474" t="s">
        <v>134</v>
      </c>
      <c r="H5474" t="s">
        <v>135</v>
      </c>
      <c r="I5474" t="s">
        <v>136</v>
      </c>
      <c r="J5474" t="s">
        <v>137</v>
      </c>
      <c r="K5474" t="s">
        <v>138</v>
      </c>
      <c r="L5474" t="s">
        <v>15448</v>
      </c>
      <c r="M5474" t="s">
        <v>15449</v>
      </c>
      <c r="N5474">
        <v>1.3886111109999999</v>
      </c>
      <c r="O5474">
        <v>1</v>
      </c>
      <c r="P5474">
        <v>355</v>
      </c>
      <c r="Q5474">
        <v>0</v>
      </c>
      <c r="R5474">
        <v>0</v>
      </c>
      <c r="S5474">
        <v>1</v>
      </c>
      <c r="T5474">
        <v>23</v>
      </c>
      <c r="U5474">
        <v>0</v>
      </c>
      <c r="V5474">
        <v>0</v>
      </c>
      <c r="W5474">
        <v>0.30945783447999997</v>
      </c>
      <c r="X5474">
        <v>40.181115872563666</v>
      </c>
      <c r="Y5474">
        <v>0</v>
      </c>
      <c r="Z5474">
        <v>0</v>
      </c>
      <c r="AA5474">
        <v>1.3006181206948202</v>
      </c>
      <c r="AB5474">
        <v>6.0533410137648795</v>
      </c>
      <c r="AC5474">
        <v>0</v>
      </c>
      <c r="AD5474">
        <v>0</v>
      </c>
      <c r="AE5474">
        <v>47.844532841503366</v>
      </c>
    </row>
    <row r="5475" spans="1:31" x14ac:dyDescent="0.3">
      <c r="A5475">
        <v>2585252</v>
      </c>
      <c r="B5475">
        <v>1</v>
      </c>
      <c r="C5475" t="s">
        <v>80</v>
      </c>
      <c r="D5475" t="s">
        <v>100</v>
      </c>
      <c r="E5475" t="s">
        <v>184</v>
      </c>
      <c r="F5475" t="s">
        <v>15450</v>
      </c>
      <c r="G5475" t="s">
        <v>134</v>
      </c>
      <c r="H5475" t="s">
        <v>135</v>
      </c>
      <c r="I5475" t="s">
        <v>136</v>
      </c>
      <c r="J5475" t="s">
        <v>137</v>
      </c>
      <c r="K5475" t="s">
        <v>138</v>
      </c>
      <c r="L5475" t="s">
        <v>15451</v>
      </c>
      <c r="M5475" t="s">
        <v>15452</v>
      </c>
      <c r="N5475">
        <v>0.84222222199999996</v>
      </c>
      <c r="O5475">
        <v>0</v>
      </c>
      <c r="P5475">
        <v>3095</v>
      </c>
      <c r="Q5475">
        <v>0</v>
      </c>
      <c r="R5475">
        <v>15</v>
      </c>
      <c r="S5475">
        <v>0</v>
      </c>
      <c r="T5475">
        <v>132</v>
      </c>
      <c r="U5475">
        <v>0</v>
      </c>
      <c r="V5475">
        <v>0</v>
      </c>
      <c r="W5475">
        <v>0</v>
      </c>
      <c r="X5475">
        <v>462.22341415330618</v>
      </c>
      <c r="Y5475">
        <v>0</v>
      </c>
      <c r="Z5475">
        <v>10.096683147286669</v>
      </c>
      <c r="AA5475">
        <v>0</v>
      </c>
      <c r="AB5475">
        <v>181.45614358389901</v>
      </c>
      <c r="AC5475">
        <v>0</v>
      </c>
      <c r="AD5475">
        <v>0</v>
      </c>
      <c r="AE5475">
        <v>653.77624088449193</v>
      </c>
    </row>
    <row r="5476" spans="1:31" x14ac:dyDescent="0.3">
      <c r="A5476">
        <v>2585893</v>
      </c>
      <c r="B5476">
        <v>1</v>
      </c>
      <c r="C5476" t="s">
        <v>80</v>
      </c>
      <c r="D5476" t="s">
        <v>100</v>
      </c>
      <c r="E5476" t="s">
        <v>166</v>
      </c>
      <c r="F5476" t="s">
        <v>15453</v>
      </c>
      <c r="G5476" t="s">
        <v>181</v>
      </c>
      <c r="H5476" t="s">
        <v>157</v>
      </c>
      <c r="I5476" t="s">
        <v>136</v>
      </c>
      <c r="J5476" t="s">
        <v>137</v>
      </c>
      <c r="K5476" t="s">
        <v>138</v>
      </c>
      <c r="L5476" t="s">
        <v>15454</v>
      </c>
      <c r="M5476" t="s">
        <v>15455</v>
      </c>
      <c r="N5476">
        <v>7.8025000000000002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1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0.15329144660913416</v>
      </c>
      <c r="AC5476">
        <v>0</v>
      </c>
      <c r="AD5476">
        <v>0</v>
      </c>
      <c r="AE5476">
        <v>0.15329144660913416</v>
      </c>
    </row>
    <row r="5477" spans="1:31" x14ac:dyDescent="0.3">
      <c r="A5477">
        <v>2585206</v>
      </c>
      <c r="B5477">
        <v>1</v>
      </c>
      <c r="C5477" t="s">
        <v>80</v>
      </c>
      <c r="D5477" t="s">
        <v>107</v>
      </c>
      <c r="E5477" t="s">
        <v>155</v>
      </c>
      <c r="F5477" t="s">
        <v>13894</v>
      </c>
      <c r="G5477" t="s">
        <v>206</v>
      </c>
      <c r="H5477" t="s">
        <v>157</v>
      </c>
      <c r="I5477" t="s">
        <v>136</v>
      </c>
      <c r="J5477" t="s">
        <v>137</v>
      </c>
      <c r="K5477" t="s">
        <v>138</v>
      </c>
      <c r="L5477" t="s">
        <v>15456</v>
      </c>
      <c r="M5477" t="s">
        <v>15457</v>
      </c>
      <c r="N5477">
        <v>0.55472222199999999</v>
      </c>
      <c r="O5477">
        <v>0</v>
      </c>
      <c r="P5477">
        <v>47</v>
      </c>
      <c r="Q5477">
        <v>0</v>
      </c>
      <c r="R5477">
        <v>2</v>
      </c>
      <c r="S5477">
        <v>0</v>
      </c>
      <c r="T5477">
        <v>14</v>
      </c>
      <c r="U5477">
        <v>0</v>
      </c>
      <c r="V5477">
        <v>0</v>
      </c>
      <c r="W5477">
        <v>0</v>
      </c>
      <c r="X5477">
        <v>4.5013127192224216</v>
      </c>
      <c r="Y5477">
        <v>0</v>
      </c>
      <c r="Z5477">
        <v>0.19818452265861666</v>
      </c>
      <c r="AA5477">
        <v>0</v>
      </c>
      <c r="AB5477">
        <v>5.1436530032849124</v>
      </c>
      <c r="AC5477">
        <v>0</v>
      </c>
      <c r="AD5477">
        <v>0</v>
      </c>
      <c r="AE5477">
        <v>9.8431502451659512</v>
      </c>
    </row>
    <row r="5478" spans="1:31" x14ac:dyDescent="0.3">
      <c r="A5478">
        <v>2585601</v>
      </c>
      <c r="B5478">
        <v>1</v>
      </c>
      <c r="C5478" t="s">
        <v>80</v>
      </c>
      <c r="D5478" t="s">
        <v>88</v>
      </c>
      <c r="E5478" t="s">
        <v>171</v>
      </c>
      <c r="F5478" t="s">
        <v>15458</v>
      </c>
      <c r="G5478" t="s">
        <v>190</v>
      </c>
      <c r="H5478" t="s">
        <v>157</v>
      </c>
      <c r="I5478" t="s">
        <v>136</v>
      </c>
      <c r="J5478" t="s">
        <v>137</v>
      </c>
      <c r="K5478" t="s">
        <v>138</v>
      </c>
      <c r="L5478" t="s">
        <v>15459</v>
      </c>
      <c r="M5478" t="s">
        <v>15460</v>
      </c>
      <c r="N5478">
        <v>1.7413888879999999</v>
      </c>
      <c r="O5478">
        <v>0</v>
      </c>
      <c r="P5478">
        <v>162</v>
      </c>
      <c r="Q5478">
        <v>0</v>
      </c>
      <c r="R5478">
        <v>0</v>
      </c>
      <c r="S5478">
        <v>0</v>
      </c>
      <c r="T5478">
        <v>7</v>
      </c>
      <c r="U5478">
        <v>0</v>
      </c>
      <c r="V5478">
        <v>0</v>
      </c>
      <c r="W5478">
        <v>0</v>
      </c>
      <c r="X5478">
        <v>55.75330356293248</v>
      </c>
      <c r="Y5478">
        <v>0</v>
      </c>
      <c r="Z5478">
        <v>0</v>
      </c>
      <c r="AA5478">
        <v>0</v>
      </c>
      <c r="AB5478">
        <v>4.1516803376842173</v>
      </c>
      <c r="AC5478">
        <v>0</v>
      </c>
      <c r="AD5478">
        <v>0</v>
      </c>
      <c r="AE5478">
        <v>59.904983900616699</v>
      </c>
    </row>
    <row r="5479" spans="1:31" x14ac:dyDescent="0.3">
      <c r="A5479">
        <v>2585813</v>
      </c>
      <c r="B5479">
        <v>1</v>
      </c>
      <c r="C5479" t="s">
        <v>81</v>
      </c>
      <c r="D5479" t="s">
        <v>128</v>
      </c>
      <c r="E5479" t="s">
        <v>147</v>
      </c>
      <c r="F5479" t="s">
        <v>4048</v>
      </c>
      <c r="G5479" t="s">
        <v>134</v>
      </c>
      <c r="H5479" t="s">
        <v>135</v>
      </c>
      <c r="I5479" t="s">
        <v>136</v>
      </c>
      <c r="J5479" t="s">
        <v>137</v>
      </c>
      <c r="K5479" t="s">
        <v>138</v>
      </c>
      <c r="L5479" t="s">
        <v>15461</v>
      </c>
      <c r="M5479" t="s">
        <v>15462</v>
      </c>
      <c r="N5479">
        <v>0.86666666599999997</v>
      </c>
      <c r="O5479">
        <v>6</v>
      </c>
      <c r="P5479">
        <v>182</v>
      </c>
      <c r="Q5479">
        <v>100</v>
      </c>
      <c r="R5479">
        <v>5</v>
      </c>
      <c r="S5479">
        <v>6</v>
      </c>
      <c r="T5479">
        <v>19</v>
      </c>
      <c r="U5479">
        <v>0</v>
      </c>
      <c r="V5479">
        <v>0</v>
      </c>
      <c r="W5479">
        <v>1.4476069725390002</v>
      </c>
      <c r="X5479">
        <v>19.29587090487421</v>
      </c>
      <c r="Y5479">
        <v>86.403804691479579</v>
      </c>
      <c r="Z5479">
        <v>0.76359898425980011</v>
      </c>
      <c r="AA5479">
        <v>17.550801350894936</v>
      </c>
      <c r="AB5479">
        <v>11.268230514028801</v>
      </c>
      <c r="AC5479">
        <v>0</v>
      </c>
      <c r="AD5479">
        <v>0</v>
      </c>
      <c r="AE5479">
        <v>136.72991341807634</v>
      </c>
    </row>
    <row r="5480" spans="1:31" x14ac:dyDescent="0.3">
      <c r="A5480">
        <v>2585315</v>
      </c>
      <c r="B5480">
        <v>1</v>
      </c>
      <c r="C5480" t="s">
        <v>81</v>
      </c>
      <c r="D5480" t="s">
        <v>120</v>
      </c>
      <c r="E5480" t="s">
        <v>141</v>
      </c>
      <c r="F5480" t="s">
        <v>15463</v>
      </c>
      <c r="G5480" t="s">
        <v>134</v>
      </c>
      <c r="H5480" t="s">
        <v>135</v>
      </c>
      <c r="I5480" t="s">
        <v>136</v>
      </c>
      <c r="J5480" t="s">
        <v>137</v>
      </c>
      <c r="K5480" t="s">
        <v>138</v>
      </c>
      <c r="L5480" t="s">
        <v>15464</v>
      </c>
      <c r="M5480" t="s">
        <v>15465</v>
      </c>
      <c r="N5480">
        <v>1.734444444</v>
      </c>
      <c r="O5480">
        <v>5</v>
      </c>
      <c r="P5480">
        <v>2188</v>
      </c>
      <c r="Q5480">
        <v>283</v>
      </c>
      <c r="R5480">
        <v>271</v>
      </c>
      <c r="S5480">
        <v>46</v>
      </c>
      <c r="T5480">
        <v>289</v>
      </c>
      <c r="U5480">
        <v>6</v>
      </c>
      <c r="V5480">
        <v>0</v>
      </c>
      <c r="W5480">
        <v>17.104395046753258</v>
      </c>
      <c r="X5480">
        <v>626.39134126342196</v>
      </c>
      <c r="Y5480">
        <v>1879.2212474457992</v>
      </c>
      <c r="Z5480">
        <v>1452.8207812543733</v>
      </c>
      <c r="AA5480">
        <v>189.8519548518573</v>
      </c>
      <c r="AB5480">
        <v>276.73978059452503</v>
      </c>
      <c r="AC5480">
        <v>279.56466702305352</v>
      </c>
      <c r="AD5480">
        <v>0</v>
      </c>
      <c r="AE5480">
        <v>4721.6941674797836</v>
      </c>
    </row>
    <row r="5481" spans="1:31" x14ac:dyDescent="0.3">
      <c r="A5481">
        <v>2585647</v>
      </c>
      <c r="B5481">
        <v>1</v>
      </c>
      <c r="C5481" t="s">
        <v>80</v>
      </c>
      <c r="D5481" t="s">
        <v>93</v>
      </c>
      <c r="E5481" t="s">
        <v>141</v>
      </c>
      <c r="F5481" t="s">
        <v>15466</v>
      </c>
      <c r="G5481" t="s">
        <v>134</v>
      </c>
      <c r="H5481" t="s">
        <v>135</v>
      </c>
      <c r="I5481" t="s">
        <v>136</v>
      </c>
      <c r="J5481" t="s">
        <v>137</v>
      </c>
      <c r="K5481" t="s">
        <v>138</v>
      </c>
      <c r="L5481" t="s">
        <v>15467</v>
      </c>
      <c r="M5481" t="s">
        <v>15468</v>
      </c>
      <c r="N5481">
        <v>0.60166666599999996</v>
      </c>
      <c r="O5481">
        <v>2</v>
      </c>
      <c r="P5481">
        <v>267</v>
      </c>
      <c r="Q5481">
        <v>37</v>
      </c>
      <c r="R5481">
        <v>33</v>
      </c>
      <c r="S5481">
        <v>5</v>
      </c>
      <c r="T5481">
        <v>39</v>
      </c>
      <c r="U5481">
        <v>0</v>
      </c>
      <c r="V5481">
        <v>0</v>
      </c>
      <c r="W5481">
        <v>0.86598999500449003</v>
      </c>
      <c r="X5481">
        <v>31.132380895903331</v>
      </c>
      <c r="Y5481">
        <v>95.306793876231723</v>
      </c>
      <c r="Z5481">
        <v>58.282848090061478</v>
      </c>
      <c r="AA5481">
        <v>12.202954142794656</v>
      </c>
      <c r="AB5481">
        <v>27.623265886611176</v>
      </c>
      <c r="AC5481">
        <v>0</v>
      </c>
      <c r="AD5481">
        <v>0</v>
      </c>
      <c r="AE5481">
        <v>225.41423288660684</v>
      </c>
    </row>
    <row r="5482" spans="1:31" x14ac:dyDescent="0.3">
      <c r="A5482">
        <v>2585458</v>
      </c>
      <c r="B5482">
        <v>1</v>
      </c>
      <c r="C5482" t="s">
        <v>80</v>
      </c>
      <c r="D5482" t="s">
        <v>92</v>
      </c>
      <c r="E5482" t="s">
        <v>141</v>
      </c>
      <c r="F5482" t="s">
        <v>15434</v>
      </c>
      <c r="G5482" t="s">
        <v>134</v>
      </c>
      <c r="H5482" t="s">
        <v>135</v>
      </c>
      <c r="I5482" t="s">
        <v>136</v>
      </c>
      <c r="J5482" t="s">
        <v>137</v>
      </c>
      <c r="K5482" t="s">
        <v>138</v>
      </c>
      <c r="L5482" t="s">
        <v>15469</v>
      </c>
      <c r="M5482" t="s">
        <v>15470</v>
      </c>
      <c r="N5482">
        <v>6.3055554999999999E-2</v>
      </c>
      <c r="O5482">
        <v>4</v>
      </c>
      <c r="P5482">
        <v>194</v>
      </c>
      <c r="Q5482">
        <v>5</v>
      </c>
      <c r="R5482">
        <v>3</v>
      </c>
      <c r="S5482">
        <v>7</v>
      </c>
      <c r="T5482">
        <v>26</v>
      </c>
      <c r="U5482">
        <v>0</v>
      </c>
      <c r="V5482">
        <v>0</v>
      </c>
      <c r="W5482">
        <v>0.1157182795396875</v>
      </c>
      <c r="X5482">
        <v>1.198585054052236</v>
      </c>
      <c r="Y5482">
        <v>0.97870087103511749</v>
      </c>
      <c r="Z5482">
        <v>6.1470480246833331E-3</v>
      </c>
      <c r="AA5482">
        <v>0.71208517995398002</v>
      </c>
      <c r="AB5482">
        <v>1.2185965998848154</v>
      </c>
      <c r="AC5482">
        <v>0</v>
      </c>
      <c r="AD5482">
        <v>0</v>
      </c>
      <c r="AE5482">
        <v>4.2298330324905198</v>
      </c>
    </row>
    <row r="5483" spans="1:31" x14ac:dyDescent="0.3">
      <c r="A5483">
        <v>2585956</v>
      </c>
      <c r="B5483">
        <v>1</v>
      </c>
      <c r="C5483" t="s">
        <v>80</v>
      </c>
      <c r="D5483" t="s">
        <v>83</v>
      </c>
      <c r="E5483" t="s">
        <v>184</v>
      </c>
      <c r="F5483" t="s">
        <v>15471</v>
      </c>
      <c r="G5483" t="s">
        <v>149</v>
      </c>
      <c r="H5483" t="s">
        <v>135</v>
      </c>
      <c r="I5483" t="s">
        <v>136</v>
      </c>
      <c r="J5483" t="s">
        <v>137</v>
      </c>
      <c r="K5483" t="s">
        <v>138</v>
      </c>
      <c r="L5483" t="s">
        <v>15472</v>
      </c>
      <c r="M5483" t="s">
        <v>15473</v>
      </c>
      <c r="N5483">
        <v>2.369722222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24</v>
      </c>
      <c r="U5483">
        <v>0</v>
      </c>
      <c r="V5483">
        <v>2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186.53327413579282</v>
      </c>
      <c r="AC5483">
        <v>0</v>
      </c>
      <c r="AD5483">
        <v>121.54256010487971</v>
      </c>
      <c r="AE5483">
        <v>308.07583424067252</v>
      </c>
    </row>
    <row r="5484" spans="1:31" x14ac:dyDescent="0.3">
      <c r="A5484">
        <v>2585435</v>
      </c>
      <c r="B5484">
        <v>1</v>
      </c>
      <c r="C5484" t="s">
        <v>80</v>
      </c>
      <c r="D5484" t="s">
        <v>101</v>
      </c>
      <c r="E5484" t="s">
        <v>147</v>
      </c>
      <c r="F5484" t="s">
        <v>15474</v>
      </c>
      <c r="G5484" t="s">
        <v>134</v>
      </c>
      <c r="H5484" t="s">
        <v>135</v>
      </c>
      <c r="I5484" t="s">
        <v>136</v>
      </c>
      <c r="J5484" t="s">
        <v>137</v>
      </c>
      <c r="K5484" t="s">
        <v>138</v>
      </c>
      <c r="L5484" t="s">
        <v>15475</v>
      </c>
      <c r="M5484" t="s">
        <v>15476</v>
      </c>
      <c r="N5484">
        <v>7.7777777000000006E-2</v>
      </c>
      <c r="O5484">
        <v>28</v>
      </c>
      <c r="P5484">
        <v>4534</v>
      </c>
      <c r="Q5484">
        <v>54</v>
      </c>
      <c r="R5484">
        <v>78</v>
      </c>
      <c r="S5484">
        <v>46</v>
      </c>
      <c r="T5484">
        <v>462</v>
      </c>
      <c r="U5484">
        <v>7</v>
      </c>
      <c r="V5484">
        <v>0</v>
      </c>
      <c r="W5484">
        <v>2.1112639014655996</v>
      </c>
      <c r="X5484">
        <v>78.095217936686524</v>
      </c>
      <c r="Y5484">
        <v>56.5641928265701</v>
      </c>
      <c r="Z5484">
        <v>3.1582683568692671</v>
      </c>
      <c r="AA5484">
        <v>43.178253645822409</v>
      </c>
      <c r="AB5484">
        <v>43.271143316858897</v>
      </c>
      <c r="AC5484">
        <v>38.387345344710837</v>
      </c>
      <c r="AD5484">
        <v>0</v>
      </c>
      <c r="AE5484">
        <v>264.76568532898364</v>
      </c>
    </row>
    <row r="5485" spans="1:31" x14ac:dyDescent="0.3">
      <c r="A5485">
        <v>2585080</v>
      </c>
      <c r="B5485">
        <v>1</v>
      </c>
      <c r="C5485" t="s">
        <v>80</v>
      </c>
      <c r="D5485" t="s">
        <v>99</v>
      </c>
      <c r="E5485" t="s">
        <v>141</v>
      </c>
      <c r="F5485" t="s">
        <v>15050</v>
      </c>
      <c r="G5485" t="s">
        <v>134</v>
      </c>
      <c r="H5485" t="s">
        <v>135</v>
      </c>
      <c r="I5485" t="s">
        <v>136</v>
      </c>
      <c r="J5485" t="s">
        <v>137</v>
      </c>
      <c r="K5485" t="s">
        <v>138</v>
      </c>
      <c r="L5485" t="s">
        <v>14822</v>
      </c>
      <c r="M5485" t="s">
        <v>15477</v>
      </c>
      <c r="N5485">
        <v>9.4722221999999995E-2</v>
      </c>
      <c r="O5485">
        <v>2</v>
      </c>
      <c r="P5485">
        <v>1944</v>
      </c>
      <c r="Q5485">
        <v>1</v>
      </c>
      <c r="R5485">
        <v>35</v>
      </c>
      <c r="S5485">
        <v>7</v>
      </c>
      <c r="T5485">
        <v>201</v>
      </c>
      <c r="U5485">
        <v>0</v>
      </c>
      <c r="V5485">
        <v>3</v>
      </c>
      <c r="W5485">
        <v>6.9520074116826661E-2</v>
      </c>
      <c r="X5485">
        <v>24.447572767846914</v>
      </c>
      <c r="Y5485">
        <v>2.2798644760980001E-2</v>
      </c>
      <c r="Z5485">
        <v>0.43996329338173668</v>
      </c>
      <c r="AA5485">
        <v>1.0313253308784707</v>
      </c>
      <c r="AB5485">
        <v>11.997954150793726</v>
      </c>
      <c r="AC5485">
        <v>0</v>
      </c>
      <c r="AD5485">
        <v>12.033354430433162</v>
      </c>
      <c r="AE5485">
        <v>50.042488692211819</v>
      </c>
    </row>
    <row r="5486" spans="1:31" x14ac:dyDescent="0.3">
      <c r="A5486">
        <v>2584957</v>
      </c>
      <c r="B5486">
        <v>1</v>
      </c>
      <c r="C5486" t="s">
        <v>80</v>
      </c>
      <c r="D5486" t="s">
        <v>110</v>
      </c>
      <c r="E5486" t="s">
        <v>132</v>
      </c>
      <c r="F5486" t="s">
        <v>5775</v>
      </c>
      <c r="G5486" t="s">
        <v>318</v>
      </c>
      <c r="H5486" t="s">
        <v>276</v>
      </c>
      <c r="I5486" t="s">
        <v>136</v>
      </c>
      <c r="J5486" t="s">
        <v>137</v>
      </c>
      <c r="K5486" t="s">
        <v>144</v>
      </c>
      <c r="L5486" t="s">
        <v>15478</v>
      </c>
      <c r="M5486" t="s">
        <v>15479</v>
      </c>
      <c r="N5486">
        <v>8.6944443999999996E-2</v>
      </c>
      <c r="O5486">
        <v>0</v>
      </c>
      <c r="P5486">
        <v>9981</v>
      </c>
      <c r="Q5486">
        <v>0</v>
      </c>
      <c r="R5486">
        <v>1</v>
      </c>
      <c r="S5486">
        <v>1</v>
      </c>
      <c r="T5486">
        <v>767</v>
      </c>
      <c r="U5486">
        <v>0</v>
      </c>
      <c r="V5486">
        <v>2</v>
      </c>
      <c r="W5486">
        <v>0</v>
      </c>
      <c r="X5486">
        <v>182.41566358593374</v>
      </c>
      <c r="Y5486">
        <v>0</v>
      </c>
      <c r="Z5486">
        <v>0.12891644822450002</v>
      </c>
      <c r="AA5486">
        <v>9.592473526944445E-2</v>
      </c>
      <c r="AB5486">
        <v>41.496229003464059</v>
      </c>
      <c r="AC5486">
        <v>0</v>
      </c>
      <c r="AD5486">
        <v>1.3613462680809001</v>
      </c>
      <c r="AE5486">
        <v>225.49808004097264</v>
      </c>
    </row>
    <row r="5487" spans="1:31" x14ac:dyDescent="0.3">
      <c r="A5487">
        <v>2584980</v>
      </c>
      <c r="B5487">
        <v>1</v>
      </c>
      <c r="C5487" t="s">
        <v>80</v>
      </c>
      <c r="D5487" t="s">
        <v>82</v>
      </c>
      <c r="E5487" t="s">
        <v>141</v>
      </c>
      <c r="F5487" t="s">
        <v>15480</v>
      </c>
      <c r="G5487" t="s">
        <v>134</v>
      </c>
      <c r="H5487" t="s">
        <v>135</v>
      </c>
      <c r="I5487" t="s">
        <v>136</v>
      </c>
      <c r="J5487" t="s">
        <v>137</v>
      </c>
      <c r="K5487" t="s">
        <v>138</v>
      </c>
      <c r="L5487" t="s">
        <v>15481</v>
      </c>
      <c r="M5487" t="s">
        <v>15482</v>
      </c>
      <c r="N5487">
        <v>1.740555555</v>
      </c>
      <c r="O5487">
        <v>0</v>
      </c>
      <c r="P5487">
        <v>3144</v>
      </c>
      <c r="Q5487">
        <v>0</v>
      </c>
      <c r="R5487">
        <v>0</v>
      </c>
      <c r="S5487">
        <v>1</v>
      </c>
      <c r="T5487">
        <v>268</v>
      </c>
      <c r="U5487">
        <v>0</v>
      </c>
      <c r="V5487">
        <v>0</v>
      </c>
      <c r="W5487">
        <v>0</v>
      </c>
      <c r="X5487">
        <v>895.23377339571357</v>
      </c>
      <c r="Y5487">
        <v>0</v>
      </c>
      <c r="Z5487">
        <v>0</v>
      </c>
      <c r="AA5487">
        <v>104.80604846100343</v>
      </c>
      <c r="AB5487">
        <v>249.36137591480067</v>
      </c>
      <c r="AC5487">
        <v>0</v>
      </c>
      <c r="AD5487">
        <v>0</v>
      </c>
      <c r="AE5487">
        <v>1249.4011977715177</v>
      </c>
    </row>
    <row r="5488" spans="1:31" x14ac:dyDescent="0.3">
      <c r="A5488">
        <v>2585833</v>
      </c>
      <c r="B5488">
        <v>1</v>
      </c>
      <c r="C5488" t="s">
        <v>81</v>
      </c>
      <c r="D5488" t="s">
        <v>122</v>
      </c>
      <c r="E5488" t="s">
        <v>147</v>
      </c>
      <c r="F5488" t="s">
        <v>15483</v>
      </c>
      <c r="G5488" t="s">
        <v>134</v>
      </c>
      <c r="H5488" t="s">
        <v>135</v>
      </c>
      <c r="I5488" t="s">
        <v>680</v>
      </c>
      <c r="J5488" t="s">
        <v>137</v>
      </c>
      <c r="K5488" t="s">
        <v>138</v>
      </c>
      <c r="L5488" t="s">
        <v>15484</v>
      </c>
      <c r="M5488" t="s">
        <v>15485</v>
      </c>
      <c r="N5488">
        <v>3.6111111000000001E-2</v>
      </c>
      <c r="O5488">
        <v>0</v>
      </c>
      <c r="P5488">
        <v>604</v>
      </c>
      <c r="Q5488">
        <v>0</v>
      </c>
      <c r="R5488">
        <v>0</v>
      </c>
      <c r="S5488">
        <v>0</v>
      </c>
      <c r="T5488">
        <v>39</v>
      </c>
      <c r="U5488">
        <v>0</v>
      </c>
      <c r="V5488">
        <v>0</v>
      </c>
      <c r="W5488">
        <v>0</v>
      </c>
      <c r="X5488">
        <v>4.0418356930021355</v>
      </c>
      <c r="Y5488">
        <v>0</v>
      </c>
      <c r="Z5488">
        <v>0</v>
      </c>
      <c r="AA5488">
        <v>0</v>
      </c>
      <c r="AB5488">
        <v>0.57083178601193318</v>
      </c>
      <c r="AC5488">
        <v>0</v>
      </c>
      <c r="AD5488">
        <v>0</v>
      </c>
      <c r="AE5488">
        <v>4.6126674790140685</v>
      </c>
    </row>
    <row r="5489" spans="1:31" x14ac:dyDescent="0.3">
      <c r="A5489">
        <v>2585392</v>
      </c>
      <c r="B5489">
        <v>1</v>
      </c>
      <c r="C5489" t="s">
        <v>81</v>
      </c>
      <c r="D5489" t="s">
        <v>120</v>
      </c>
      <c r="E5489" t="s">
        <v>141</v>
      </c>
      <c r="F5489" t="s">
        <v>15486</v>
      </c>
      <c r="G5489" t="s">
        <v>134</v>
      </c>
      <c r="H5489" t="s">
        <v>135</v>
      </c>
      <c r="I5489" t="s">
        <v>136</v>
      </c>
      <c r="J5489" t="s">
        <v>137</v>
      </c>
      <c r="K5489" t="s">
        <v>138</v>
      </c>
      <c r="L5489" t="s">
        <v>15487</v>
      </c>
      <c r="M5489" t="s">
        <v>15488</v>
      </c>
      <c r="N5489">
        <v>3.8263888879999999</v>
      </c>
      <c r="O5489">
        <v>5</v>
      </c>
      <c r="P5489">
        <v>1831</v>
      </c>
      <c r="Q5489">
        <v>79</v>
      </c>
      <c r="R5489">
        <v>102</v>
      </c>
      <c r="S5489">
        <v>14</v>
      </c>
      <c r="T5489">
        <v>201</v>
      </c>
      <c r="U5489">
        <v>4</v>
      </c>
      <c r="V5489">
        <v>1</v>
      </c>
      <c r="W5489">
        <v>5.8866940793863129</v>
      </c>
      <c r="X5489">
        <v>1147.5448995560837</v>
      </c>
      <c r="Y5489">
        <v>803.49177082036147</v>
      </c>
      <c r="Z5489">
        <v>618.91894338257111</v>
      </c>
      <c r="AA5489">
        <v>137.33585283788534</v>
      </c>
      <c r="AB5489">
        <v>519.85921588363954</v>
      </c>
      <c r="AC5489">
        <v>1124.573429326291</v>
      </c>
      <c r="AD5489">
        <v>7.1016301802513961</v>
      </c>
      <c r="AE5489">
        <v>4364.7124360664702</v>
      </c>
    </row>
    <row r="5490" spans="1:31" x14ac:dyDescent="0.3">
      <c r="A5490">
        <v>2585913</v>
      </c>
      <c r="B5490">
        <v>1</v>
      </c>
      <c r="C5490" t="s">
        <v>80</v>
      </c>
      <c r="D5490" t="s">
        <v>92</v>
      </c>
      <c r="E5490" t="s">
        <v>147</v>
      </c>
      <c r="F5490" t="s">
        <v>6620</v>
      </c>
      <c r="G5490" t="s">
        <v>202</v>
      </c>
      <c r="H5490" t="s">
        <v>135</v>
      </c>
      <c r="I5490" t="s">
        <v>136</v>
      </c>
      <c r="J5490" t="s">
        <v>137</v>
      </c>
      <c r="K5490" t="s">
        <v>138</v>
      </c>
      <c r="L5490" t="s">
        <v>15489</v>
      </c>
      <c r="M5490" t="s">
        <v>15490</v>
      </c>
      <c r="N5490">
        <v>0.257222222</v>
      </c>
      <c r="O5490">
        <v>10</v>
      </c>
      <c r="P5490">
        <v>3237</v>
      </c>
      <c r="Q5490">
        <v>3</v>
      </c>
      <c r="R5490">
        <v>26</v>
      </c>
      <c r="S5490">
        <v>13</v>
      </c>
      <c r="T5490">
        <v>230</v>
      </c>
      <c r="U5490">
        <v>1</v>
      </c>
      <c r="V5490">
        <v>1</v>
      </c>
      <c r="W5490">
        <v>10.051529252042346</v>
      </c>
      <c r="X5490">
        <v>158.37571760000634</v>
      </c>
      <c r="Y5490">
        <v>0.95276612515401005</v>
      </c>
      <c r="Z5490">
        <v>1.8915825283553538</v>
      </c>
      <c r="AA5490">
        <v>13.684198915569342</v>
      </c>
      <c r="AB5490">
        <v>39.481968417024859</v>
      </c>
      <c r="AC5490">
        <v>0.10917954362179001</v>
      </c>
      <c r="AD5490">
        <v>0</v>
      </c>
      <c r="AE5490">
        <v>224.54694238177402</v>
      </c>
    </row>
    <row r="5491" spans="1:31" x14ac:dyDescent="0.3">
      <c r="A5491">
        <v>2585584</v>
      </c>
      <c r="B5491">
        <v>1</v>
      </c>
      <c r="C5491" t="s">
        <v>81</v>
      </c>
      <c r="D5491" t="s">
        <v>128</v>
      </c>
      <c r="E5491" t="s">
        <v>141</v>
      </c>
      <c r="F5491" t="s">
        <v>288</v>
      </c>
      <c r="G5491" t="s">
        <v>134</v>
      </c>
      <c r="H5491" t="s">
        <v>135</v>
      </c>
      <c r="I5491" t="s">
        <v>136</v>
      </c>
      <c r="J5491" t="s">
        <v>137</v>
      </c>
      <c r="K5491" t="s">
        <v>138</v>
      </c>
      <c r="L5491" t="s">
        <v>15491</v>
      </c>
      <c r="M5491" t="s">
        <v>15492</v>
      </c>
      <c r="N5491">
        <v>30.390833333</v>
      </c>
      <c r="O5491">
        <v>13</v>
      </c>
      <c r="P5491">
        <v>106</v>
      </c>
      <c r="Q5491">
        <v>35</v>
      </c>
      <c r="R5491">
        <v>16</v>
      </c>
      <c r="S5491">
        <v>3</v>
      </c>
      <c r="T5491">
        <v>9</v>
      </c>
      <c r="U5491">
        <v>0</v>
      </c>
      <c r="V5491">
        <v>0</v>
      </c>
      <c r="W5491">
        <v>82.874739771410276</v>
      </c>
      <c r="X5491">
        <v>492.32937318492981</v>
      </c>
      <c r="Y5491">
        <v>540.99551387431802</v>
      </c>
      <c r="Z5491">
        <v>127.47711383313626</v>
      </c>
      <c r="AA5491">
        <v>82.918937974798752</v>
      </c>
      <c r="AB5491">
        <v>112.58007780906581</v>
      </c>
      <c r="AC5491">
        <v>0</v>
      </c>
      <c r="AD5491">
        <v>0</v>
      </c>
      <c r="AE5491">
        <v>1439.1757564476588</v>
      </c>
    </row>
    <row r="5492" spans="1:31" x14ac:dyDescent="0.3">
      <c r="A5492">
        <v>2585727</v>
      </c>
      <c r="B5492">
        <v>1</v>
      </c>
      <c r="C5492" t="s">
        <v>81</v>
      </c>
      <c r="D5492" t="s">
        <v>121</v>
      </c>
      <c r="E5492" t="s">
        <v>171</v>
      </c>
      <c r="F5492" t="s">
        <v>15493</v>
      </c>
      <c r="G5492" t="s">
        <v>190</v>
      </c>
      <c r="H5492" t="s">
        <v>157</v>
      </c>
      <c r="I5492" t="s">
        <v>136</v>
      </c>
      <c r="J5492" t="s">
        <v>137</v>
      </c>
      <c r="K5492" t="s">
        <v>138</v>
      </c>
      <c r="L5492" t="s">
        <v>15494</v>
      </c>
      <c r="M5492" t="s">
        <v>15495</v>
      </c>
      <c r="N5492">
        <v>3.2855555550000002</v>
      </c>
      <c r="O5492">
        <v>0</v>
      </c>
      <c r="P5492">
        <v>36</v>
      </c>
      <c r="Q5492">
        <v>0</v>
      </c>
      <c r="R5492">
        <v>0</v>
      </c>
      <c r="S5492">
        <v>0</v>
      </c>
      <c r="T5492">
        <v>2</v>
      </c>
      <c r="U5492">
        <v>0</v>
      </c>
      <c r="V5492">
        <v>0</v>
      </c>
      <c r="W5492">
        <v>0</v>
      </c>
      <c r="X5492">
        <v>13.587618759869796</v>
      </c>
      <c r="Y5492">
        <v>0</v>
      </c>
      <c r="Z5492">
        <v>0</v>
      </c>
      <c r="AA5492">
        <v>0</v>
      </c>
      <c r="AB5492">
        <v>3.0986765156262503</v>
      </c>
      <c r="AC5492">
        <v>0</v>
      </c>
      <c r="AD5492">
        <v>0</v>
      </c>
      <c r="AE5492">
        <v>16.686295275496047</v>
      </c>
    </row>
    <row r="5493" spans="1:31" x14ac:dyDescent="0.3">
      <c r="A5493">
        <v>2585229</v>
      </c>
      <c r="B5493">
        <v>1</v>
      </c>
      <c r="C5493" t="s">
        <v>81</v>
      </c>
      <c r="D5493" t="s">
        <v>112</v>
      </c>
      <c r="E5493" t="s">
        <v>141</v>
      </c>
      <c r="F5493" t="s">
        <v>2753</v>
      </c>
      <c r="G5493" t="s">
        <v>301</v>
      </c>
      <c r="H5493" t="s">
        <v>135</v>
      </c>
      <c r="I5493" t="s">
        <v>136</v>
      </c>
      <c r="J5493" t="s">
        <v>137</v>
      </c>
      <c r="K5493" t="s">
        <v>144</v>
      </c>
      <c r="L5493" t="s">
        <v>15496</v>
      </c>
      <c r="M5493" t="s">
        <v>15497</v>
      </c>
      <c r="N5493">
        <v>8.1008333330000006</v>
      </c>
      <c r="O5493">
        <v>3</v>
      </c>
      <c r="P5493">
        <v>1283</v>
      </c>
      <c r="Q5493">
        <v>5</v>
      </c>
      <c r="R5493">
        <v>37</v>
      </c>
      <c r="S5493">
        <v>7</v>
      </c>
      <c r="T5493">
        <v>69</v>
      </c>
      <c r="U5493">
        <v>0</v>
      </c>
      <c r="V5493">
        <v>0</v>
      </c>
      <c r="W5493">
        <v>5.4659244673200007</v>
      </c>
      <c r="X5493">
        <v>799.1808649827849</v>
      </c>
      <c r="Y5493">
        <v>279.99869062316293</v>
      </c>
      <c r="Z5493">
        <v>74.306767901983022</v>
      </c>
      <c r="AA5493">
        <v>134.62085150639336</v>
      </c>
      <c r="AB5493">
        <v>189.26733849341485</v>
      </c>
      <c r="AC5493">
        <v>0</v>
      </c>
      <c r="AD5493">
        <v>0</v>
      </c>
      <c r="AE5493">
        <v>1482.8404379750589</v>
      </c>
    </row>
    <row r="5494" spans="1:31" x14ac:dyDescent="0.3">
      <c r="A5494">
        <v>2585329</v>
      </c>
      <c r="B5494">
        <v>1</v>
      </c>
      <c r="C5494" t="s">
        <v>81</v>
      </c>
      <c r="D5494" t="s">
        <v>123</v>
      </c>
      <c r="E5494" t="s">
        <v>141</v>
      </c>
      <c r="F5494" t="s">
        <v>15498</v>
      </c>
      <c r="G5494" t="s">
        <v>134</v>
      </c>
      <c r="H5494" t="s">
        <v>135</v>
      </c>
      <c r="I5494" t="s">
        <v>136</v>
      </c>
      <c r="J5494" t="s">
        <v>137</v>
      </c>
      <c r="K5494" t="s">
        <v>138</v>
      </c>
      <c r="L5494" t="s">
        <v>15499</v>
      </c>
      <c r="M5494" t="s">
        <v>15500</v>
      </c>
      <c r="N5494">
        <v>0.93222222200000004</v>
      </c>
      <c r="O5494">
        <v>2</v>
      </c>
      <c r="P5494">
        <v>1369</v>
      </c>
      <c r="Q5494">
        <v>31</v>
      </c>
      <c r="R5494">
        <v>256</v>
      </c>
      <c r="S5494">
        <v>6</v>
      </c>
      <c r="T5494">
        <v>160</v>
      </c>
      <c r="U5494">
        <v>0</v>
      </c>
      <c r="V5494">
        <v>0</v>
      </c>
      <c r="W5494">
        <v>0.42385501407999993</v>
      </c>
      <c r="X5494">
        <v>145.04419574772118</v>
      </c>
      <c r="Y5494">
        <v>13.905718040293019</v>
      </c>
      <c r="Z5494">
        <v>126.6006394920735</v>
      </c>
      <c r="AA5494">
        <v>10.590226008041814</v>
      </c>
      <c r="AB5494">
        <v>69.767429259147391</v>
      </c>
      <c r="AC5494">
        <v>0</v>
      </c>
      <c r="AD5494">
        <v>0</v>
      </c>
      <c r="AE5494">
        <v>366.3320635613569</v>
      </c>
    </row>
    <row r="5495" spans="1:31" x14ac:dyDescent="0.3">
      <c r="A5495">
        <v>2585037</v>
      </c>
      <c r="B5495">
        <v>1</v>
      </c>
      <c r="C5495" t="s">
        <v>80</v>
      </c>
      <c r="D5495" t="s">
        <v>106</v>
      </c>
      <c r="E5495" t="s">
        <v>155</v>
      </c>
      <c r="F5495" t="s">
        <v>15501</v>
      </c>
      <c r="G5495" t="s">
        <v>206</v>
      </c>
      <c r="H5495" t="s">
        <v>157</v>
      </c>
      <c r="I5495" t="s">
        <v>136</v>
      </c>
      <c r="J5495" t="s">
        <v>137</v>
      </c>
      <c r="K5495" t="s">
        <v>138</v>
      </c>
      <c r="L5495" t="s">
        <v>15502</v>
      </c>
      <c r="M5495" t="s">
        <v>15503</v>
      </c>
      <c r="N5495">
        <v>3.298333333</v>
      </c>
      <c r="O5495">
        <v>0</v>
      </c>
      <c r="P5495">
        <v>291</v>
      </c>
      <c r="Q5495">
        <v>0</v>
      </c>
      <c r="R5495">
        <v>1</v>
      </c>
      <c r="S5495">
        <v>0</v>
      </c>
      <c r="T5495">
        <v>12</v>
      </c>
      <c r="U5495">
        <v>0</v>
      </c>
      <c r="V5495">
        <v>0</v>
      </c>
      <c r="W5495">
        <v>0</v>
      </c>
      <c r="X5495">
        <v>140.61009506745123</v>
      </c>
      <c r="Y5495">
        <v>0</v>
      </c>
      <c r="Z5495">
        <v>5.1256119141333336</v>
      </c>
      <c r="AA5495">
        <v>0</v>
      </c>
      <c r="AB5495">
        <v>44.170189416439541</v>
      </c>
      <c r="AC5495">
        <v>0</v>
      </c>
      <c r="AD5495">
        <v>0</v>
      </c>
      <c r="AE5495">
        <v>189.90589639802411</v>
      </c>
    </row>
    <row r="5496" spans="1:31" x14ac:dyDescent="0.3">
      <c r="A5496">
        <v>2585086</v>
      </c>
      <c r="B5496">
        <v>1</v>
      </c>
      <c r="C5496" t="s">
        <v>80</v>
      </c>
      <c r="D5496" t="s">
        <v>97</v>
      </c>
      <c r="E5496" t="s">
        <v>184</v>
      </c>
      <c r="F5496" t="s">
        <v>15504</v>
      </c>
      <c r="G5496" t="s">
        <v>134</v>
      </c>
      <c r="H5496" t="s">
        <v>135</v>
      </c>
      <c r="I5496" t="s">
        <v>136</v>
      </c>
      <c r="J5496" t="s">
        <v>137</v>
      </c>
      <c r="K5496" t="s">
        <v>138</v>
      </c>
      <c r="L5496" t="s">
        <v>15505</v>
      </c>
      <c r="M5496" t="s">
        <v>15506</v>
      </c>
      <c r="N5496">
        <v>2.5958333329999999</v>
      </c>
      <c r="O5496">
        <v>1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15.050070000839074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15.050070000839074</v>
      </c>
    </row>
    <row r="5497" spans="1:31" x14ac:dyDescent="0.3">
      <c r="A5497">
        <v>2585255</v>
      </c>
      <c r="B5497">
        <v>1</v>
      </c>
      <c r="C5497" t="s">
        <v>80</v>
      </c>
      <c r="D5497" t="s">
        <v>98</v>
      </c>
      <c r="E5497" t="s">
        <v>141</v>
      </c>
      <c r="F5497" t="s">
        <v>15507</v>
      </c>
      <c r="G5497" t="s">
        <v>134</v>
      </c>
      <c r="H5497" t="s">
        <v>135</v>
      </c>
      <c r="I5497" t="s">
        <v>136</v>
      </c>
      <c r="J5497" t="s">
        <v>137</v>
      </c>
      <c r="K5497" t="s">
        <v>138</v>
      </c>
      <c r="L5497" t="s">
        <v>15508</v>
      </c>
      <c r="M5497" t="s">
        <v>15509</v>
      </c>
      <c r="N5497">
        <v>6.9444443999999994E-2</v>
      </c>
      <c r="O5497">
        <v>1</v>
      </c>
      <c r="P5497">
        <v>1710</v>
      </c>
      <c r="Q5497">
        <v>114</v>
      </c>
      <c r="R5497">
        <v>439</v>
      </c>
      <c r="S5497">
        <v>35</v>
      </c>
      <c r="T5497">
        <v>483</v>
      </c>
      <c r="U5497">
        <v>4</v>
      </c>
      <c r="V5497">
        <v>0</v>
      </c>
      <c r="W5497">
        <v>1.9002898800000004E-2</v>
      </c>
      <c r="X5497">
        <v>24.130508040845164</v>
      </c>
      <c r="Y5497">
        <v>55.698548532997478</v>
      </c>
      <c r="Z5497">
        <v>51.65078963078502</v>
      </c>
      <c r="AA5497">
        <v>9.1104104049455579</v>
      </c>
      <c r="AB5497">
        <v>42.429418372249387</v>
      </c>
      <c r="AC5497">
        <v>8.2060445285568768</v>
      </c>
      <c r="AD5497">
        <v>0</v>
      </c>
      <c r="AE5497">
        <v>191.24472240917947</v>
      </c>
    </row>
    <row r="5498" spans="1:31" x14ac:dyDescent="0.3">
      <c r="A5498">
        <v>2585115</v>
      </c>
      <c r="B5498">
        <v>1</v>
      </c>
      <c r="C5498" t="s">
        <v>81</v>
      </c>
      <c r="D5498" t="s">
        <v>112</v>
      </c>
      <c r="E5498" t="s">
        <v>141</v>
      </c>
      <c r="F5498" t="s">
        <v>15510</v>
      </c>
      <c r="G5498" t="s">
        <v>134</v>
      </c>
      <c r="H5498" t="s">
        <v>135</v>
      </c>
      <c r="I5498" t="s">
        <v>136</v>
      </c>
      <c r="J5498" t="s">
        <v>137</v>
      </c>
      <c r="K5498" t="s">
        <v>138</v>
      </c>
      <c r="L5498" t="s">
        <v>15511</v>
      </c>
      <c r="M5498" t="s">
        <v>15512</v>
      </c>
      <c r="N5498">
        <v>1.946388888</v>
      </c>
      <c r="O5498">
        <v>3</v>
      </c>
      <c r="P5498">
        <v>0</v>
      </c>
      <c r="Q5498">
        <v>29</v>
      </c>
      <c r="R5498">
        <v>12</v>
      </c>
      <c r="S5498">
        <v>6</v>
      </c>
      <c r="T5498">
        <v>1</v>
      </c>
      <c r="U5498">
        <v>2</v>
      </c>
      <c r="V5498">
        <v>0</v>
      </c>
      <c r="W5498">
        <v>12.522880872455167</v>
      </c>
      <c r="X5498">
        <v>0</v>
      </c>
      <c r="Y5498">
        <v>497.74368914770304</v>
      </c>
      <c r="Z5498">
        <v>160.31875378491603</v>
      </c>
      <c r="AA5498">
        <v>13.374872558889328</v>
      </c>
      <c r="AB5498">
        <v>0</v>
      </c>
      <c r="AC5498">
        <v>43.093696250756636</v>
      </c>
      <c r="AD5498">
        <v>0</v>
      </c>
      <c r="AE5498">
        <v>727.05389261472033</v>
      </c>
    </row>
    <row r="5499" spans="1:31" x14ac:dyDescent="0.3">
      <c r="A5499">
        <v>2585942</v>
      </c>
      <c r="B5499">
        <v>1</v>
      </c>
      <c r="C5499" t="s">
        <v>81</v>
      </c>
      <c r="D5499" t="s">
        <v>118</v>
      </c>
      <c r="E5499" t="s">
        <v>166</v>
      </c>
      <c r="F5499" t="s">
        <v>15513</v>
      </c>
      <c r="G5499" t="s">
        <v>181</v>
      </c>
      <c r="H5499" t="s">
        <v>157</v>
      </c>
      <c r="I5499" t="s">
        <v>136</v>
      </c>
      <c r="J5499" t="s">
        <v>137</v>
      </c>
      <c r="K5499" t="s">
        <v>138</v>
      </c>
      <c r="L5499" t="s">
        <v>15514</v>
      </c>
      <c r="M5499" t="s">
        <v>15515</v>
      </c>
      <c r="N5499">
        <v>4.0563888879999999</v>
      </c>
      <c r="O5499">
        <v>0</v>
      </c>
      <c r="P5499">
        <v>1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0.86122119448000001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0.86122119448000001</v>
      </c>
    </row>
    <row r="5500" spans="1:31" x14ac:dyDescent="0.3">
      <c r="A5500">
        <v>2585092</v>
      </c>
      <c r="B5500">
        <v>1</v>
      </c>
      <c r="C5500" t="s">
        <v>81</v>
      </c>
      <c r="D5500" t="s">
        <v>123</v>
      </c>
      <c r="E5500" t="s">
        <v>147</v>
      </c>
      <c r="F5500" t="s">
        <v>15516</v>
      </c>
      <c r="G5500" t="s">
        <v>134</v>
      </c>
      <c r="H5500" t="s">
        <v>135</v>
      </c>
      <c r="I5500" t="s">
        <v>136</v>
      </c>
      <c r="J5500" t="s">
        <v>137</v>
      </c>
      <c r="K5500" t="s">
        <v>138</v>
      </c>
      <c r="L5500" t="s">
        <v>15517</v>
      </c>
      <c r="M5500" t="s">
        <v>15518</v>
      </c>
      <c r="N5500">
        <v>2.2405555549999998</v>
      </c>
      <c r="O5500">
        <v>3</v>
      </c>
      <c r="P5500">
        <v>1</v>
      </c>
      <c r="Q5500">
        <v>112</v>
      </c>
      <c r="R5500">
        <v>44</v>
      </c>
      <c r="S5500">
        <v>8</v>
      </c>
      <c r="T5500">
        <v>8</v>
      </c>
      <c r="U5500">
        <v>0</v>
      </c>
      <c r="V5500">
        <v>0</v>
      </c>
      <c r="W5500">
        <v>6.2077035039643773</v>
      </c>
      <c r="X5500">
        <v>0.42665377320000003</v>
      </c>
      <c r="Y5500">
        <v>753.52944434431993</v>
      </c>
      <c r="Z5500">
        <v>109.01616935284092</v>
      </c>
      <c r="AA5500">
        <v>12.805140098553904</v>
      </c>
      <c r="AB5500">
        <v>44.23440557258597</v>
      </c>
      <c r="AC5500">
        <v>0</v>
      </c>
      <c r="AD5500">
        <v>0</v>
      </c>
      <c r="AE5500">
        <v>926.21951664546509</v>
      </c>
    </row>
    <row r="5501" spans="1:31" x14ac:dyDescent="0.3">
      <c r="A5501">
        <v>2585965</v>
      </c>
      <c r="B5501">
        <v>1</v>
      </c>
      <c r="C5501" t="s">
        <v>81</v>
      </c>
      <c r="D5501" t="s">
        <v>114</v>
      </c>
      <c r="E5501" t="s">
        <v>171</v>
      </c>
      <c r="F5501" t="s">
        <v>15519</v>
      </c>
      <c r="G5501" t="s">
        <v>190</v>
      </c>
      <c r="H5501" t="s">
        <v>157</v>
      </c>
      <c r="I5501" t="s">
        <v>136</v>
      </c>
      <c r="J5501" t="s">
        <v>137</v>
      </c>
      <c r="K5501" t="s">
        <v>138</v>
      </c>
      <c r="L5501" t="s">
        <v>15520</v>
      </c>
      <c r="M5501" t="s">
        <v>15521</v>
      </c>
      <c r="N5501">
        <v>2.0044444440000002</v>
      </c>
      <c r="O5501">
        <v>0</v>
      </c>
      <c r="P5501">
        <v>15</v>
      </c>
      <c r="Q5501">
        <v>0</v>
      </c>
      <c r="R5501">
        <v>2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3.3311556052825058</v>
      </c>
      <c r="Y5501">
        <v>0</v>
      </c>
      <c r="Z5501">
        <v>4.3391539233826666E-2</v>
      </c>
      <c r="AA5501">
        <v>0</v>
      </c>
      <c r="AB5501">
        <v>0</v>
      </c>
      <c r="AC5501">
        <v>0</v>
      </c>
      <c r="AD5501">
        <v>0</v>
      </c>
      <c r="AE5501">
        <v>3.3745471445163324</v>
      </c>
    </row>
    <row r="5502" spans="1:31" x14ac:dyDescent="0.3">
      <c r="A5502">
        <v>2586088</v>
      </c>
      <c r="B5502">
        <v>1</v>
      </c>
      <c r="C5502" t="s">
        <v>80</v>
      </c>
      <c r="D5502" t="s">
        <v>99</v>
      </c>
      <c r="E5502" t="s">
        <v>171</v>
      </c>
      <c r="F5502" t="s">
        <v>15522</v>
      </c>
      <c r="G5502" t="s">
        <v>190</v>
      </c>
      <c r="H5502" t="s">
        <v>157</v>
      </c>
      <c r="I5502" t="s">
        <v>136</v>
      </c>
      <c r="J5502" t="s">
        <v>137</v>
      </c>
      <c r="K5502" t="s">
        <v>138</v>
      </c>
      <c r="L5502" t="s">
        <v>15523</v>
      </c>
      <c r="M5502" t="s">
        <v>15524</v>
      </c>
      <c r="N5502">
        <v>3.185277777</v>
      </c>
      <c r="O5502">
        <v>0</v>
      </c>
      <c r="P5502">
        <v>10</v>
      </c>
      <c r="Q5502">
        <v>0</v>
      </c>
      <c r="R5502">
        <v>0</v>
      </c>
      <c r="S5502">
        <v>0</v>
      </c>
      <c r="T5502">
        <v>2</v>
      </c>
      <c r="U5502">
        <v>0</v>
      </c>
      <c r="V5502">
        <v>0</v>
      </c>
      <c r="W5502">
        <v>0</v>
      </c>
      <c r="X5502">
        <v>9.6003398236177446</v>
      </c>
      <c r="Y5502">
        <v>0</v>
      </c>
      <c r="Z5502">
        <v>0</v>
      </c>
      <c r="AA5502">
        <v>0</v>
      </c>
      <c r="AB5502">
        <v>31.094962787154241</v>
      </c>
      <c r="AC5502">
        <v>0</v>
      </c>
      <c r="AD5502">
        <v>0</v>
      </c>
      <c r="AE5502">
        <v>40.695302610771989</v>
      </c>
    </row>
    <row r="5503" spans="1:31" x14ac:dyDescent="0.3">
      <c r="A5503">
        <v>2585988</v>
      </c>
      <c r="B5503">
        <v>1</v>
      </c>
      <c r="C5503" t="s">
        <v>81</v>
      </c>
      <c r="D5503" t="s">
        <v>120</v>
      </c>
      <c r="E5503" t="s">
        <v>147</v>
      </c>
      <c r="F5503" t="s">
        <v>14864</v>
      </c>
      <c r="G5503" t="s">
        <v>134</v>
      </c>
      <c r="H5503" t="s">
        <v>135</v>
      </c>
      <c r="I5503" t="s">
        <v>136</v>
      </c>
      <c r="J5503" t="s">
        <v>137</v>
      </c>
      <c r="K5503" t="s">
        <v>138</v>
      </c>
      <c r="L5503" t="s">
        <v>15525</v>
      </c>
      <c r="M5503" t="s">
        <v>15526</v>
      </c>
      <c r="N5503">
        <v>0.72388888799999995</v>
      </c>
      <c r="O5503">
        <v>0</v>
      </c>
      <c r="P5503">
        <v>638</v>
      </c>
      <c r="Q5503">
        <v>9</v>
      </c>
      <c r="R5503">
        <v>15</v>
      </c>
      <c r="S5503">
        <v>3</v>
      </c>
      <c r="T5503">
        <v>77</v>
      </c>
      <c r="U5503">
        <v>2</v>
      </c>
      <c r="V5503">
        <v>0</v>
      </c>
      <c r="W5503">
        <v>0</v>
      </c>
      <c r="X5503">
        <v>73.932443237343676</v>
      </c>
      <c r="Y5503">
        <v>25.773388091120736</v>
      </c>
      <c r="Z5503">
        <v>17.247199027093799</v>
      </c>
      <c r="AA5503">
        <v>6.1812571651358796</v>
      </c>
      <c r="AB5503">
        <v>44.946629884613046</v>
      </c>
      <c r="AC5503">
        <v>75.631723866003</v>
      </c>
      <c r="AD5503">
        <v>0</v>
      </c>
      <c r="AE5503">
        <v>243.71264127131013</v>
      </c>
    </row>
    <row r="5504" spans="1:31" x14ac:dyDescent="0.3">
      <c r="A5504">
        <v>2585733</v>
      </c>
      <c r="B5504">
        <v>1</v>
      </c>
      <c r="C5504" t="s">
        <v>81</v>
      </c>
      <c r="D5504" t="s">
        <v>117</v>
      </c>
      <c r="E5504" t="s">
        <v>184</v>
      </c>
      <c r="F5504" t="s">
        <v>15527</v>
      </c>
      <c r="G5504" t="s">
        <v>149</v>
      </c>
      <c r="H5504" t="s">
        <v>135</v>
      </c>
      <c r="I5504" t="s">
        <v>136</v>
      </c>
      <c r="J5504" t="s">
        <v>137</v>
      </c>
      <c r="K5504" t="s">
        <v>138</v>
      </c>
      <c r="L5504" t="s">
        <v>15528</v>
      </c>
      <c r="M5504" t="s">
        <v>15165</v>
      </c>
      <c r="N5504">
        <v>0.86638888800000002</v>
      </c>
      <c r="O5504">
        <v>0</v>
      </c>
      <c r="P5504">
        <v>18</v>
      </c>
      <c r="Q5504">
        <v>0</v>
      </c>
      <c r="R5504">
        <v>11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2.8073098895223061</v>
      </c>
      <c r="Y5504">
        <v>0</v>
      </c>
      <c r="Z5504">
        <v>4.0137561234368073</v>
      </c>
      <c r="AA5504">
        <v>0</v>
      </c>
      <c r="AB5504">
        <v>0</v>
      </c>
      <c r="AC5504">
        <v>0</v>
      </c>
      <c r="AD5504">
        <v>0</v>
      </c>
      <c r="AE5504">
        <v>6.821066012959113</v>
      </c>
    </row>
    <row r="5505" spans="1:31" x14ac:dyDescent="0.3">
      <c r="A5505">
        <v>2585902</v>
      </c>
      <c r="B5505">
        <v>1</v>
      </c>
      <c r="C5505" t="s">
        <v>81</v>
      </c>
      <c r="D5505" t="s">
        <v>119</v>
      </c>
      <c r="E5505" t="s">
        <v>147</v>
      </c>
      <c r="F5505" t="s">
        <v>15529</v>
      </c>
      <c r="G5505" t="s">
        <v>134</v>
      </c>
      <c r="H5505" t="s">
        <v>135</v>
      </c>
      <c r="I5505" t="s">
        <v>680</v>
      </c>
      <c r="J5505" t="s">
        <v>137</v>
      </c>
      <c r="K5505" t="s">
        <v>138</v>
      </c>
      <c r="L5505" t="s">
        <v>15530</v>
      </c>
      <c r="M5505" t="s">
        <v>15531</v>
      </c>
      <c r="N5505">
        <v>1.6666666E-2</v>
      </c>
      <c r="O5505">
        <v>3</v>
      </c>
      <c r="P5505">
        <v>1393</v>
      </c>
      <c r="Q5505">
        <v>126</v>
      </c>
      <c r="R5505">
        <v>261</v>
      </c>
      <c r="S5505">
        <v>2</v>
      </c>
      <c r="T5505">
        <v>96</v>
      </c>
      <c r="U5505">
        <v>0</v>
      </c>
      <c r="V5505">
        <v>0</v>
      </c>
      <c r="W5505">
        <v>1.117615466255E-2</v>
      </c>
      <c r="X5505">
        <v>2.7197258076973476</v>
      </c>
      <c r="Y5505">
        <v>2.7110543792236004</v>
      </c>
      <c r="Z5505">
        <v>3.8470008165391509</v>
      </c>
      <c r="AA5505">
        <v>1.4882627733999999E-2</v>
      </c>
      <c r="AB5505">
        <v>0.71644044534766671</v>
      </c>
      <c r="AC5505">
        <v>0</v>
      </c>
      <c r="AD5505">
        <v>0</v>
      </c>
      <c r="AE5505">
        <v>10.020280231204316</v>
      </c>
    </row>
    <row r="5506" spans="1:31" x14ac:dyDescent="0.3">
      <c r="A5506">
        <v>2585155</v>
      </c>
      <c r="B5506">
        <v>1</v>
      </c>
      <c r="C5506" t="s">
        <v>80</v>
      </c>
      <c r="D5506" t="s">
        <v>96</v>
      </c>
      <c r="E5506" t="s">
        <v>155</v>
      </c>
      <c r="F5506" t="s">
        <v>15532</v>
      </c>
      <c r="G5506" t="s">
        <v>190</v>
      </c>
      <c r="H5506" t="s">
        <v>157</v>
      </c>
      <c r="I5506" t="s">
        <v>136</v>
      </c>
      <c r="J5506" t="s">
        <v>137</v>
      </c>
      <c r="K5506" t="s">
        <v>138</v>
      </c>
      <c r="L5506" t="s">
        <v>15533</v>
      </c>
      <c r="M5506" t="s">
        <v>15534</v>
      </c>
      <c r="N5506">
        <v>4.7908333330000001</v>
      </c>
      <c r="O5506">
        <v>0</v>
      </c>
      <c r="P5506">
        <v>162</v>
      </c>
      <c r="Q5506">
        <v>0</v>
      </c>
      <c r="R5506">
        <v>0</v>
      </c>
      <c r="S5506">
        <v>0</v>
      </c>
      <c r="T5506">
        <v>95</v>
      </c>
      <c r="U5506">
        <v>0</v>
      </c>
      <c r="V5506">
        <v>1</v>
      </c>
      <c r="W5506">
        <v>0</v>
      </c>
      <c r="X5506">
        <v>419.28486508174313</v>
      </c>
      <c r="Y5506">
        <v>0</v>
      </c>
      <c r="Z5506">
        <v>0</v>
      </c>
      <c r="AA5506">
        <v>0</v>
      </c>
      <c r="AB5506">
        <v>1053.0940011177581</v>
      </c>
      <c r="AC5506">
        <v>0</v>
      </c>
      <c r="AD5506">
        <v>94.102719163696705</v>
      </c>
      <c r="AE5506">
        <v>1566.4815853631981</v>
      </c>
    </row>
    <row r="5507" spans="1:31" x14ac:dyDescent="0.3">
      <c r="A5507">
        <v>2584906</v>
      </c>
      <c r="B5507">
        <v>1</v>
      </c>
      <c r="C5507" t="s">
        <v>80</v>
      </c>
      <c r="D5507" t="s">
        <v>82</v>
      </c>
      <c r="E5507" t="s">
        <v>155</v>
      </c>
      <c r="F5507" t="s">
        <v>7637</v>
      </c>
      <c r="G5507" t="s">
        <v>206</v>
      </c>
      <c r="H5507" t="s">
        <v>157</v>
      </c>
      <c r="I5507" t="s">
        <v>136</v>
      </c>
      <c r="J5507" t="s">
        <v>137</v>
      </c>
      <c r="K5507" t="s">
        <v>138</v>
      </c>
      <c r="L5507" t="s">
        <v>15535</v>
      </c>
      <c r="M5507" t="s">
        <v>15536</v>
      </c>
      <c r="N5507">
        <v>0.45250000000000001</v>
      </c>
      <c r="O5507">
        <v>0</v>
      </c>
      <c r="P5507">
        <v>862</v>
      </c>
      <c r="Q5507">
        <v>0</v>
      </c>
      <c r="R5507">
        <v>0</v>
      </c>
      <c r="S5507">
        <v>0</v>
      </c>
      <c r="T5507">
        <v>46</v>
      </c>
      <c r="U5507">
        <v>0</v>
      </c>
      <c r="V5507">
        <v>0</v>
      </c>
      <c r="W5507">
        <v>0</v>
      </c>
      <c r="X5507">
        <v>76.010923074185158</v>
      </c>
      <c r="Y5507">
        <v>0</v>
      </c>
      <c r="Z5507">
        <v>0</v>
      </c>
      <c r="AA5507">
        <v>0</v>
      </c>
      <c r="AB5507">
        <v>6.2141518675441638</v>
      </c>
      <c r="AC5507">
        <v>0</v>
      </c>
      <c r="AD5507">
        <v>0</v>
      </c>
      <c r="AE5507">
        <v>82.225074941729318</v>
      </c>
    </row>
    <row r="5508" spans="1:31" x14ac:dyDescent="0.3">
      <c r="A5508">
        <v>2585593</v>
      </c>
      <c r="B5508">
        <v>1</v>
      </c>
      <c r="C5508" t="s">
        <v>80</v>
      </c>
      <c r="D5508" t="s">
        <v>89</v>
      </c>
      <c r="E5508" t="s">
        <v>141</v>
      </c>
      <c r="F5508" t="s">
        <v>15537</v>
      </c>
      <c r="G5508" t="s">
        <v>318</v>
      </c>
      <c r="H5508" t="s">
        <v>135</v>
      </c>
      <c r="I5508" t="s">
        <v>136</v>
      </c>
      <c r="J5508" t="s">
        <v>137</v>
      </c>
      <c r="K5508" t="s">
        <v>138</v>
      </c>
      <c r="L5508" t="s">
        <v>15229</v>
      </c>
      <c r="M5508" t="s">
        <v>15538</v>
      </c>
      <c r="N5508">
        <v>8.1388888000000006E-2</v>
      </c>
      <c r="O5508">
        <v>0</v>
      </c>
      <c r="P5508">
        <v>970</v>
      </c>
      <c r="Q5508">
        <v>3</v>
      </c>
      <c r="R5508">
        <v>82</v>
      </c>
      <c r="S5508">
        <v>11</v>
      </c>
      <c r="T5508">
        <v>157</v>
      </c>
      <c r="U5508">
        <v>1</v>
      </c>
      <c r="V5508">
        <v>0</v>
      </c>
      <c r="W5508">
        <v>0</v>
      </c>
      <c r="X5508">
        <v>44.014134046094007</v>
      </c>
      <c r="Y5508">
        <v>5.0066883301283338E-2</v>
      </c>
      <c r="Z5508">
        <v>3.5534848933442547</v>
      </c>
      <c r="AA5508">
        <v>13.617258983575944</v>
      </c>
      <c r="AB5508">
        <v>30.007620340890512</v>
      </c>
      <c r="AC5508">
        <v>0.89456716515620927</v>
      </c>
      <c r="AD5508">
        <v>0</v>
      </c>
      <c r="AE5508">
        <v>92.137132312362198</v>
      </c>
    </row>
    <row r="5509" spans="1:31" x14ac:dyDescent="0.3">
      <c r="A5509">
        <v>2585547</v>
      </c>
      <c r="B5509">
        <v>1</v>
      </c>
      <c r="C5509" t="s">
        <v>80</v>
      </c>
      <c r="D5509" t="s">
        <v>91</v>
      </c>
      <c r="E5509" t="s">
        <v>141</v>
      </c>
      <c r="F5509" t="s">
        <v>15539</v>
      </c>
      <c r="G5509" t="s">
        <v>149</v>
      </c>
      <c r="H5509" t="s">
        <v>135</v>
      </c>
      <c r="I5509" t="s">
        <v>136</v>
      </c>
      <c r="J5509" t="s">
        <v>137</v>
      </c>
      <c r="K5509" t="s">
        <v>138</v>
      </c>
      <c r="L5509" t="s">
        <v>15540</v>
      </c>
      <c r="M5509" t="s">
        <v>15541</v>
      </c>
      <c r="N5509">
        <v>1.318333333</v>
      </c>
      <c r="O5509">
        <v>1</v>
      </c>
      <c r="P5509">
        <v>0</v>
      </c>
      <c r="Q5509">
        <v>52</v>
      </c>
      <c r="R5509">
        <v>18</v>
      </c>
      <c r="S5509">
        <v>35</v>
      </c>
      <c r="T5509">
        <v>10</v>
      </c>
      <c r="U5509">
        <v>1</v>
      </c>
      <c r="V5509">
        <v>0</v>
      </c>
      <c r="W5509">
        <v>0.77705937243953338</v>
      </c>
      <c r="X5509">
        <v>0</v>
      </c>
      <c r="Y5509">
        <v>707.72959901297099</v>
      </c>
      <c r="Z5509">
        <v>27.537629431724927</v>
      </c>
      <c r="AA5509">
        <v>437.68908177705396</v>
      </c>
      <c r="AB5509">
        <v>14.7486937984375</v>
      </c>
      <c r="AC5509">
        <v>3.3564063174052703</v>
      </c>
      <c r="AD5509">
        <v>0</v>
      </c>
      <c r="AE5509">
        <v>1191.8384697100321</v>
      </c>
    </row>
    <row r="5510" spans="1:31" x14ac:dyDescent="0.3">
      <c r="A5510">
        <v>2585842</v>
      </c>
      <c r="B5510">
        <v>1</v>
      </c>
      <c r="C5510" t="s">
        <v>81</v>
      </c>
      <c r="D5510" t="s">
        <v>113</v>
      </c>
      <c r="E5510" t="s">
        <v>147</v>
      </c>
      <c r="F5510" t="s">
        <v>5787</v>
      </c>
      <c r="G5510" t="s">
        <v>134</v>
      </c>
      <c r="H5510" t="s">
        <v>135</v>
      </c>
      <c r="I5510" t="s">
        <v>136</v>
      </c>
      <c r="J5510" t="s">
        <v>137</v>
      </c>
      <c r="K5510" t="s">
        <v>138</v>
      </c>
      <c r="L5510" t="s">
        <v>15542</v>
      </c>
      <c r="M5510" t="s">
        <v>15543</v>
      </c>
      <c r="N5510">
        <v>1.1997222219999999</v>
      </c>
      <c r="O5510">
        <v>0</v>
      </c>
      <c r="P5510">
        <v>133</v>
      </c>
      <c r="Q5510">
        <v>4</v>
      </c>
      <c r="R5510">
        <v>42</v>
      </c>
      <c r="S5510">
        <v>0</v>
      </c>
      <c r="T5510">
        <v>6</v>
      </c>
      <c r="U5510">
        <v>0</v>
      </c>
      <c r="V5510">
        <v>0</v>
      </c>
      <c r="W5510">
        <v>0</v>
      </c>
      <c r="X5510">
        <v>26.366853700219629</v>
      </c>
      <c r="Y5510">
        <v>11.678930408799133</v>
      </c>
      <c r="Z5510">
        <v>33.553912178322335</v>
      </c>
      <c r="AA5510">
        <v>0</v>
      </c>
      <c r="AB5510">
        <v>1.5416406152204867</v>
      </c>
      <c r="AC5510">
        <v>0</v>
      </c>
      <c r="AD5510">
        <v>0</v>
      </c>
      <c r="AE5510">
        <v>73.141336902561576</v>
      </c>
    </row>
    <row r="5511" spans="1:31" x14ac:dyDescent="0.3">
      <c r="A5511">
        <v>2585215</v>
      </c>
      <c r="B5511">
        <v>1</v>
      </c>
      <c r="C5511" t="s">
        <v>81</v>
      </c>
      <c r="D5511" t="s">
        <v>123</v>
      </c>
      <c r="E5511" t="s">
        <v>171</v>
      </c>
      <c r="F5511" t="s">
        <v>15544</v>
      </c>
      <c r="G5511" t="s">
        <v>190</v>
      </c>
      <c r="H5511" t="s">
        <v>157</v>
      </c>
      <c r="I5511" t="s">
        <v>136</v>
      </c>
      <c r="J5511" t="s">
        <v>137</v>
      </c>
      <c r="K5511" t="s">
        <v>138</v>
      </c>
      <c r="L5511" t="s">
        <v>15545</v>
      </c>
      <c r="M5511" t="s">
        <v>15546</v>
      </c>
      <c r="N5511">
        <v>0.88500000000000001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4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3.6416402925711604</v>
      </c>
      <c r="AC5511">
        <v>0</v>
      </c>
      <c r="AD5511">
        <v>0</v>
      </c>
      <c r="AE5511">
        <v>3.6416402925711604</v>
      </c>
    </row>
    <row r="5512" spans="1:31" x14ac:dyDescent="0.3">
      <c r="A5512">
        <v>2585693</v>
      </c>
      <c r="B5512">
        <v>1</v>
      </c>
      <c r="C5512" t="s">
        <v>81</v>
      </c>
      <c r="D5512" t="s">
        <v>123</v>
      </c>
      <c r="E5512" t="s">
        <v>171</v>
      </c>
      <c r="F5512" t="s">
        <v>15547</v>
      </c>
      <c r="G5512" t="s">
        <v>190</v>
      </c>
      <c r="H5512" t="s">
        <v>157</v>
      </c>
      <c r="I5512" t="s">
        <v>136</v>
      </c>
      <c r="J5512" t="s">
        <v>137</v>
      </c>
      <c r="K5512" t="s">
        <v>138</v>
      </c>
      <c r="L5512" t="s">
        <v>15548</v>
      </c>
      <c r="M5512" t="s">
        <v>15549</v>
      </c>
      <c r="N5512">
        <v>3.2761111110000001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4</v>
      </c>
      <c r="U5512">
        <v>0</v>
      </c>
      <c r="V5512">
        <v>1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15.16260806843831</v>
      </c>
      <c r="AC5512">
        <v>0</v>
      </c>
      <c r="AD5512">
        <v>0</v>
      </c>
      <c r="AE5512">
        <v>15.16260806843831</v>
      </c>
    </row>
    <row r="5513" spans="1:31" x14ac:dyDescent="0.3">
      <c r="A5513">
        <v>2585152</v>
      </c>
      <c r="B5513">
        <v>1</v>
      </c>
      <c r="C5513" t="s">
        <v>80</v>
      </c>
      <c r="D5513" t="s">
        <v>101</v>
      </c>
      <c r="E5513" t="s">
        <v>141</v>
      </c>
      <c r="F5513" t="s">
        <v>15550</v>
      </c>
      <c r="G5513" t="s">
        <v>301</v>
      </c>
      <c r="H5513" t="s">
        <v>135</v>
      </c>
      <c r="I5513" t="s">
        <v>136</v>
      </c>
      <c r="J5513" t="s">
        <v>137</v>
      </c>
      <c r="K5513" t="s">
        <v>144</v>
      </c>
      <c r="L5513" t="s">
        <v>15551</v>
      </c>
      <c r="M5513" t="s">
        <v>15552</v>
      </c>
      <c r="N5513">
        <v>6.2266666659999999</v>
      </c>
      <c r="O5513">
        <v>0</v>
      </c>
      <c r="P5513">
        <v>3809</v>
      </c>
      <c r="Q5513">
        <v>0</v>
      </c>
      <c r="R5513">
        <v>2</v>
      </c>
      <c r="S5513">
        <v>2</v>
      </c>
      <c r="T5513">
        <v>201</v>
      </c>
      <c r="U5513">
        <v>0</v>
      </c>
      <c r="V5513">
        <v>0</v>
      </c>
      <c r="W5513">
        <v>0</v>
      </c>
      <c r="X5513">
        <v>4569.6521769973315</v>
      </c>
      <c r="Y5513">
        <v>0</v>
      </c>
      <c r="Z5513">
        <v>1.6483648275658376</v>
      </c>
      <c r="AA5513">
        <v>1349.4989420331858</v>
      </c>
      <c r="AB5513">
        <v>1447.075517646258</v>
      </c>
      <c r="AC5513">
        <v>0</v>
      </c>
      <c r="AD5513">
        <v>0</v>
      </c>
      <c r="AE5513">
        <v>7367.8750015043415</v>
      </c>
    </row>
    <row r="5514" spans="1:31" x14ac:dyDescent="0.3">
      <c r="A5514">
        <v>2585175</v>
      </c>
      <c r="B5514">
        <v>1</v>
      </c>
      <c r="C5514" t="s">
        <v>80</v>
      </c>
      <c r="D5514" t="s">
        <v>100</v>
      </c>
      <c r="E5514" t="s">
        <v>141</v>
      </c>
      <c r="F5514" t="s">
        <v>15553</v>
      </c>
      <c r="G5514" t="s">
        <v>134</v>
      </c>
      <c r="H5514" t="s">
        <v>135</v>
      </c>
      <c r="I5514" t="s">
        <v>136</v>
      </c>
      <c r="J5514" t="s">
        <v>137</v>
      </c>
      <c r="K5514" t="s">
        <v>138</v>
      </c>
      <c r="L5514" t="s">
        <v>15554</v>
      </c>
      <c r="M5514" t="s">
        <v>15555</v>
      </c>
      <c r="N5514">
        <v>7.4444443999999999E-2</v>
      </c>
      <c r="O5514">
        <v>5</v>
      </c>
      <c r="P5514">
        <v>13678</v>
      </c>
      <c r="Q5514">
        <v>4</v>
      </c>
      <c r="R5514">
        <v>303</v>
      </c>
      <c r="S5514">
        <v>26</v>
      </c>
      <c r="T5514">
        <v>1264</v>
      </c>
      <c r="U5514">
        <v>2</v>
      </c>
      <c r="V5514">
        <v>3</v>
      </c>
      <c r="W5514">
        <v>7.3548917884975342</v>
      </c>
      <c r="X5514">
        <v>158.56065160884617</v>
      </c>
      <c r="Y5514">
        <v>0.67433723656335987</v>
      </c>
      <c r="Z5514">
        <v>8.9098224279445635</v>
      </c>
      <c r="AA5514">
        <v>51.872079845918442</v>
      </c>
      <c r="AB5514">
        <v>86.353389418797121</v>
      </c>
      <c r="AC5514">
        <v>21.152162926640887</v>
      </c>
      <c r="AD5514">
        <v>13.625523940233791</v>
      </c>
      <c r="AE5514">
        <v>348.50285919344185</v>
      </c>
    </row>
    <row r="5515" spans="1:31" x14ac:dyDescent="0.3">
      <c r="A5515">
        <v>2585052</v>
      </c>
      <c r="B5515">
        <v>1</v>
      </c>
      <c r="C5515" t="s">
        <v>81</v>
      </c>
      <c r="D5515" t="s">
        <v>118</v>
      </c>
      <c r="E5515" t="s">
        <v>184</v>
      </c>
      <c r="F5515" t="s">
        <v>15556</v>
      </c>
      <c r="G5515" t="s">
        <v>134</v>
      </c>
      <c r="H5515" t="s">
        <v>135</v>
      </c>
      <c r="I5515" t="s">
        <v>136</v>
      </c>
      <c r="J5515" t="s">
        <v>137</v>
      </c>
      <c r="K5515" t="s">
        <v>138</v>
      </c>
      <c r="L5515" t="s">
        <v>15557</v>
      </c>
      <c r="M5515" t="s">
        <v>15558</v>
      </c>
      <c r="N5515">
        <v>0.65555555499999996</v>
      </c>
      <c r="O5515">
        <v>1</v>
      </c>
      <c r="P5515">
        <v>35</v>
      </c>
      <c r="Q5515">
        <v>14</v>
      </c>
      <c r="R5515">
        <v>6</v>
      </c>
      <c r="S5515">
        <v>8</v>
      </c>
      <c r="T5515">
        <v>27</v>
      </c>
      <c r="U5515">
        <v>3</v>
      </c>
      <c r="V5515">
        <v>0</v>
      </c>
      <c r="W5515">
        <v>0.70245596060933346</v>
      </c>
      <c r="X5515">
        <v>3.8664248075708669</v>
      </c>
      <c r="Y5515">
        <v>19.618878517897869</v>
      </c>
      <c r="Z5515">
        <v>14.444543449411</v>
      </c>
      <c r="AA5515">
        <v>81.536888515873997</v>
      </c>
      <c r="AB5515">
        <v>5.1572189454236002</v>
      </c>
      <c r="AC5515">
        <v>343.28056154985995</v>
      </c>
      <c r="AD5515">
        <v>0</v>
      </c>
      <c r="AE5515">
        <v>468.60697174664659</v>
      </c>
    </row>
    <row r="5516" spans="1:31" x14ac:dyDescent="0.3">
      <c r="A5516">
        <v>2585195</v>
      </c>
      <c r="B5516">
        <v>1</v>
      </c>
      <c r="C5516" t="s">
        <v>80</v>
      </c>
      <c r="D5516" t="s">
        <v>88</v>
      </c>
      <c r="E5516" t="s">
        <v>147</v>
      </c>
      <c r="F5516" t="s">
        <v>6180</v>
      </c>
      <c r="G5516" t="s">
        <v>134</v>
      </c>
      <c r="H5516" t="s">
        <v>135</v>
      </c>
      <c r="I5516" t="s">
        <v>680</v>
      </c>
      <c r="J5516" t="s">
        <v>137</v>
      </c>
      <c r="K5516" t="s">
        <v>138</v>
      </c>
      <c r="L5516" t="s">
        <v>15559</v>
      </c>
      <c r="M5516" t="s">
        <v>15560</v>
      </c>
      <c r="N5516">
        <v>2.4444443999999999E-2</v>
      </c>
      <c r="O5516">
        <v>0</v>
      </c>
      <c r="P5516">
        <v>0</v>
      </c>
      <c r="Q5516">
        <v>0</v>
      </c>
      <c r="R5516">
        <v>0</v>
      </c>
      <c r="S5516">
        <v>4</v>
      </c>
      <c r="T5516">
        <v>5</v>
      </c>
      <c r="U5516">
        <v>1</v>
      </c>
      <c r="V5516">
        <v>1</v>
      </c>
      <c r="W5516">
        <v>0</v>
      </c>
      <c r="X5516">
        <v>0</v>
      </c>
      <c r="Y5516">
        <v>0</v>
      </c>
      <c r="Z5516">
        <v>0</v>
      </c>
      <c r="AA5516">
        <v>3.5541261849842716</v>
      </c>
      <c r="AB5516">
        <v>0.10290772393012221</v>
      </c>
      <c r="AC5516">
        <v>3.4383559471359999</v>
      </c>
      <c r="AD5516">
        <v>0.49603045839893334</v>
      </c>
      <c r="AE5516">
        <v>7.5914203144493273</v>
      </c>
    </row>
    <row r="5517" spans="1:31" x14ac:dyDescent="0.3">
      <c r="A5517">
        <v>2585295</v>
      </c>
      <c r="B5517">
        <v>1</v>
      </c>
      <c r="C5517" t="s">
        <v>80</v>
      </c>
      <c r="D5517" t="s">
        <v>92</v>
      </c>
      <c r="E5517" t="s">
        <v>147</v>
      </c>
      <c r="F5517" t="s">
        <v>6620</v>
      </c>
      <c r="G5517" t="s">
        <v>134</v>
      </c>
      <c r="H5517" t="s">
        <v>135</v>
      </c>
      <c r="I5517" t="s">
        <v>136</v>
      </c>
      <c r="J5517" t="s">
        <v>137</v>
      </c>
      <c r="K5517" t="s">
        <v>138</v>
      </c>
      <c r="L5517" t="s">
        <v>15561</v>
      </c>
      <c r="M5517" t="s">
        <v>15562</v>
      </c>
      <c r="N5517">
        <v>3.3402777769999998</v>
      </c>
      <c r="O5517">
        <v>7</v>
      </c>
      <c r="P5517">
        <v>2513</v>
      </c>
      <c r="Q5517">
        <v>2</v>
      </c>
      <c r="R5517">
        <v>26</v>
      </c>
      <c r="S5517">
        <v>13</v>
      </c>
      <c r="T5517">
        <v>224</v>
      </c>
      <c r="U5517">
        <v>1</v>
      </c>
      <c r="V5517">
        <v>1</v>
      </c>
      <c r="W5517">
        <v>99.048352917886291</v>
      </c>
      <c r="X5517">
        <v>1576.1312859029215</v>
      </c>
      <c r="Y5517">
        <v>3.9872838103673871</v>
      </c>
      <c r="Z5517">
        <v>26.122637997386665</v>
      </c>
      <c r="AA5517">
        <v>202.02092224287111</v>
      </c>
      <c r="AB5517">
        <v>524.58630469484604</v>
      </c>
      <c r="AC5517">
        <v>2.9459405973138901</v>
      </c>
      <c r="AD5517">
        <v>0</v>
      </c>
      <c r="AE5517">
        <v>2434.8427281635927</v>
      </c>
    </row>
    <row r="5518" spans="1:31" x14ac:dyDescent="0.3">
      <c r="A5518">
        <v>2585238</v>
      </c>
      <c r="B5518">
        <v>1</v>
      </c>
      <c r="C5518" t="s">
        <v>81</v>
      </c>
      <c r="D5518" t="s">
        <v>122</v>
      </c>
      <c r="E5518" t="s">
        <v>147</v>
      </c>
      <c r="F5518" t="s">
        <v>2520</v>
      </c>
      <c r="G5518" t="s">
        <v>134</v>
      </c>
      <c r="H5518" t="s">
        <v>135</v>
      </c>
      <c r="I5518" t="s">
        <v>136</v>
      </c>
      <c r="J5518" t="s">
        <v>137</v>
      </c>
      <c r="K5518" t="s">
        <v>138</v>
      </c>
      <c r="L5518" t="s">
        <v>15563</v>
      </c>
      <c r="M5518" t="s">
        <v>15564</v>
      </c>
      <c r="N5518">
        <v>0.181666666</v>
      </c>
      <c r="O5518">
        <v>2</v>
      </c>
      <c r="P5518">
        <v>379</v>
      </c>
      <c r="Q5518">
        <v>46</v>
      </c>
      <c r="R5518">
        <v>20</v>
      </c>
      <c r="S5518">
        <v>2</v>
      </c>
      <c r="T5518">
        <v>48</v>
      </c>
      <c r="U5518">
        <v>0</v>
      </c>
      <c r="V5518">
        <v>0</v>
      </c>
      <c r="W5518">
        <v>7.3786754147400005E-2</v>
      </c>
      <c r="X5518">
        <v>8.4457648728714165</v>
      </c>
      <c r="Y5518">
        <v>19.325200307304062</v>
      </c>
      <c r="Z5518">
        <v>1.4492347127115197</v>
      </c>
      <c r="AA5518">
        <v>0.31347243052363505</v>
      </c>
      <c r="AB5518">
        <v>5.8178268290690145</v>
      </c>
      <c r="AC5518">
        <v>0</v>
      </c>
      <c r="AD5518">
        <v>0</v>
      </c>
      <c r="AE5518">
        <v>35.425285906627046</v>
      </c>
    </row>
    <row r="5519" spans="1:31" x14ac:dyDescent="0.3">
      <c r="A5519">
        <v>2584989</v>
      </c>
      <c r="B5519">
        <v>1</v>
      </c>
      <c r="C5519" t="s">
        <v>80</v>
      </c>
      <c r="D5519" t="s">
        <v>106</v>
      </c>
      <c r="E5519" t="s">
        <v>132</v>
      </c>
      <c r="F5519" t="s">
        <v>15565</v>
      </c>
      <c r="G5519" t="s">
        <v>134</v>
      </c>
      <c r="H5519" t="s">
        <v>135</v>
      </c>
      <c r="I5519" t="s">
        <v>136</v>
      </c>
      <c r="J5519" t="s">
        <v>137</v>
      </c>
      <c r="K5519" t="s">
        <v>138</v>
      </c>
      <c r="L5519" t="s">
        <v>15566</v>
      </c>
      <c r="M5519" t="s">
        <v>15567</v>
      </c>
      <c r="N5519">
        <v>1.955833333</v>
      </c>
      <c r="O5519">
        <v>0</v>
      </c>
      <c r="P5519">
        <v>0</v>
      </c>
      <c r="Q5519">
        <v>1</v>
      </c>
      <c r="R5519">
        <v>0</v>
      </c>
      <c r="S5519">
        <v>16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2.5432687382250001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2.5432687382250001</v>
      </c>
    </row>
    <row r="5520" spans="1:31" x14ac:dyDescent="0.3">
      <c r="A5520">
        <v>2585132</v>
      </c>
      <c r="B5520">
        <v>1</v>
      </c>
      <c r="C5520" t="s">
        <v>80</v>
      </c>
      <c r="D5520" t="s">
        <v>105</v>
      </c>
      <c r="E5520" t="s">
        <v>141</v>
      </c>
      <c r="F5520" t="s">
        <v>15568</v>
      </c>
      <c r="G5520" t="s">
        <v>134</v>
      </c>
      <c r="H5520" t="s">
        <v>135</v>
      </c>
      <c r="I5520" t="s">
        <v>136</v>
      </c>
      <c r="J5520" t="s">
        <v>137</v>
      </c>
      <c r="K5520" t="s">
        <v>138</v>
      </c>
      <c r="L5520" t="s">
        <v>15569</v>
      </c>
      <c r="M5520" t="s">
        <v>15570</v>
      </c>
      <c r="N5520">
        <v>0.52361111100000002</v>
      </c>
      <c r="O5520">
        <v>5</v>
      </c>
      <c r="P5520">
        <v>6259</v>
      </c>
      <c r="Q5520">
        <v>9</v>
      </c>
      <c r="R5520">
        <v>466</v>
      </c>
      <c r="S5520">
        <v>47</v>
      </c>
      <c r="T5520">
        <v>605</v>
      </c>
      <c r="U5520">
        <v>7</v>
      </c>
      <c r="V5520">
        <v>2</v>
      </c>
      <c r="W5520">
        <v>2.2001345241610588</v>
      </c>
      <c r="X5520">
        <v>582.95436674715336</v>
      </c>
      <c r="Y5520">
        <v>67.700341982828945</v>
      </c>
      <c r="Z5520">
        <v>78.197310754975831</v>
      </c>
      <c r="AA5520">
        <v>189.17777726828183</v>
      </c>
      <c r="AB5520">
        <v>271.68937455133613</v>
      </c>
      <c r="AC5520">
        <v>297.86066469171271</v>
      </c>
      <c r="AD5520">
        <v>3.7182085624003669</v>
      </c>
      <c r="AE5520">
        <v>1493.4981790828501</v>
      </c>
    </row>
    <row r="5521" spans="1:31" x14ac:dyDescent="0.3">
      <c r="A5521">
        <v>2599845</v>
      </c>
      <c r="B5521">
        <v>1</v>
      </c>
      <c r="C5521" t="s">
        <v>81</v>
      </c>
      <c r="D5521" t="s">
        <v>128</v>
      </c>
      <c r="E5521" t="s">
        <v>147</v>
      </c>
      <c r="F5521" t="s">
        <v>4048</v>
      </c>
      <c r="G5521" t="s">
        <v>134</v>
      </c>
      <c r="H5521" t="s">
        <v>135</v>
      </c>
      <c r="I5521" t="s">
        <v>136</v>
      </c>
      <c r="J5521" t="s">
        <v>137</v>
      </c>
      <c r="K5521" t="s">
        <v>138</v>
      </c>
      <c r="L5521" t="s">
        <v>15571</v>
      </c>
      <c r="M5521" t="s">
        <v>15572</v>
      </c>
      <c r="N5521">
        <v>9.3833333329999995</v>
      </c>
      <c r="O5521">
        <v>6</v>
      </c>
      <c r="P5521">
        <v>182</v>
      </c>
      <c r="Q5521">
        <v>100</v>
      </c>
      <c r="R5521">
        <v>5</v>
      </c>
      <c r="S5521">
        <v>6</v>
      </c>
      <c r="T5521">
        <v>19</v>
      </c>
      <c r="U5521">
        <v>0</v>
      </c>
      <c r="V5521">
        <v>0</v>
      </c>
      <c r="W5521">
        <v>13.436820900827996</v>
      </c>
      <c r="X5521">
        <v>186.7671532789368</v>
      </c>
      <c r="Y5521">
        <v>910.02845720829225</v>
      </c>
      <c r="Z5521">
        <v>8.2255944748043035</v>
      </c>
      <c r="AA5521">
        <v>181.19976051600747</v>
      </c>
      <c r="AB5521">
        <v>106.8570188184913</v>
      </c>
      <c r="AC5521">
        <v>0</v>
      </c>
      <c r="AD5521">
        <v>0</v>
      </c>
      <c r="AE5521">
        <v>1406.5148051973599</v>
      </c>
    </row>
    <row r="5522" spans="1:31" x14ac:dyDescent="0.3">
      <c r="A5522">
        <v>2586071</v>
      </c>
      <c r="B5522">
        <v>1</v>
      </c>
      <c r="C5522" t="s">
        <v>80</v>
      </c>
      <c r="D5522" t="s">
        <v>105</v>
      </c>
      <c r="E5522" t="s">
        <v>147</v>
      </c>
      <c r="F5522" t="s">
        <v>15573</v>
      </c>
      <c r="G5522" t="s">
        <v>134</v>
      </c>
      <c r="H5522" t="s">
        <v>135</v>
      </c>
      <c r="I5522" t="s">
        <v>136</v>
      </c>
      <c r="J5522" t="s">
        <v>137</v>
      </c>
      <c r="K5522" t="s">
        <v>138</v>
      </c>
      <c r="L5522" t="s">
        <v>15574</v>
      </c>
      <c r="M5522" t="s">
        <v>15575</v>
      </c>
      <c r="N5522">
        <v>0.86638888800000002</v>
      </c>
      <c r="O5522">
        <v>6</v>
      </c>
      <c r="P5522">
        <v>2636</v>
      </c>
      <c r="Q5522">
        <v>6</v>
      </c>
      <c r="R5522">
        <v>14</v>
      </c>
      <c r="S5522">
        <v>25</v>
      </c>
      <c r="T5522">
        <v>296</v>
      </c>
      <c r="U5522">
        <v>4</v>
      </c>
      <c r="V5522">
        <v>0</v>
      </c>
      <c r="W5522">
        <v>5.9052344863112793</v>
      </c>
      <c r="X5522">
        <v>499.20788637215833</v>
      </c>
      <c r="Y5522">
        <v>34.809286399502888</v>
      </c>
      <c r="Z5522">
        <v>7.0469208814983997</v>
      </c>
      <c r="AA5522">
        <v>144.27283964765095</v>
      </c>
      <c r="AB5522">
        <v>257.90233431638967</v>
      </c>
      <c r="AC5522">
        <v>157.92023425169594</v>
      </c>
      <c r="AD5522">
        <v>0</v>
      </c>
      <c r="AE5522">
        <v>1107.0647363552075</v>
      </c>
    </row>
    <row r="5523" spans="1:31" x14ac:dyDescent="0.3">
      <c r="A5523">
        <v>2585822</v>
      </c>
      <c r="B5523">
        <v>1</v>
      </c>
      <c r="C5523" t="s">
        <v>81</v>
      </c>
      <c r="D5523" t="s">
        <v>112</v>
      </c>
      <c r="E5523" t="s">
        <v>166</v>
      </c>
      <c r="F5523" t="s">
        <v>15576</v>
      </c>
      <c r="G5523" t="s">
        <v>168</v>
      </c>
      <c r="H5523" t="s">
        <v>157</v>
      </c>
      <c r="I5523" t="s">
        <v>136</v>
      </c>
      <c r="J5523" t="s">
        <v>137</v>
      </c>
      <c r="K5523" t="s">
        <v>138</v>
      </c>
      <c r="L5523" t="s">
        <v>15577</v>
      </c>
      <c r="M5523" t="s">
        <v>15578</v>
      </c>
      <c r="N5523">
        <v>2.321666666</v>
      </c>
      <c r="O5523">
        <v>0</v>
      </c>
      <c r="P5523">
        <v>1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0.48766828536000001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0.48766828536000001</v>
      </c>
    </row>
    <row r="5524" spans="1:31" x14ac:dyDescent="0.3">
      <c r="A5524">
        <v>2585673</v>
      </c>
      <c r="B5524">
        <v>1</v>
      </c>
      <c r="C5524" t="s">
        <v>80</v>
      </c>
      <c r="D5524" t="s">
        <v>101</v>
      </c>
      <c r="E5524" t="s">
        <v>184</v>
      </c>
      <c r="F5524" t="s">
        <v>15579</v>
      </c>
      <c r="G5524" t="s">
        <v>149</v>
      </c>
      <c r="H5524" t="s">
        <v>135</v>
      </c>
      <c r="I5524" t="s">
        <v>136</v>
      </c>
      <c r="J5524" t="s">
        <v>137</v>
      </c>
      <c r="K5524" t="s">
        <v>138</v>
      </c>
      <c r="L5524" t="s">
        <v>15580</v>
      </c>
      <c r="M5524" t="s">
        <v>15581</v>
      </c>
      <c r="N5524">
        <v>3.7144444440000002</v>
      </c>
      <c r="O5524">
        <v>0</v>
      </c>
      <c r="P5524">
        <v>22</v>
      </c>
      <c r="Q5524">
        <v>0</v>
      </c>
      <c r="R5524">
        <v>2</v>
      </c>
      <c r="S5524">
        <v>0</v>
      </c>
      <c r="T5524">
        <v>4</v>
      </c>
      <c r="U5524">
        <v>0</v>
      </c>
      <c r="V5524">
        <v>0</v>
      </c>
      <c r="W5524">
        <v>0</v>
      </c>
      <c r="X5524">
        <v>21.089234202075755</v>
      </c>
      <c r="Y5524">
        <v>0</v>
      </c>
      <c r="Z5524">
        <v>0.47284324088312008</v>
      </c>
      <c r="AA5524">
        <v>0</v>
      </c>
      <c r="AB5524">
        <v>9.9119265457455441</v>
      </c>
      <c r="AC5524">
        <v>0</v>
      </c>
      <c r="AD5524">
        <v>0</v>
      </c>
      <c r="AE5524">
        <v>31.474003988704418</v>
      </c>
    </row>
    <row r="5525" spans="1:31" x14ac:dyDescent="0.3">
      <c r="A5525">
        <v>2585381</v>
      </c>
      <c r="B5525">
        <v>1</v>
      </c>
      <c r="C5525" t="s">
        <v>80</v>
      </c>
      <c r="D5525" t="s">
        <v>100</v>
      </c>
      <c r="E5525" t="s">
        <v>147</v>
      </c>
      <c r="F5525" t="s">
        <v>15582</v>
      </c>
      <c r="G5525" t="s">
        <v>134</v>
      </c>
      <c r="H5525" t="s">
        <v>135</v>
      </c>
      <c r="I5525" t="s">
        <v>136</v>
      </c>
      <c r="J5525" t="s">
        <v>137</v>
      </c>
      <c r="K5525" t="s">
        <v>138</v>
      </c>
      <c r="L5525" t="s">
        <v>15583</v>
      </c>
      <c r="M5525" t="s">
        <v>15584</v>
      </c>
      <c r="N5525">
        <v>0.73277777700000002</v>
      </c>
      <c r="O5525">
        <v>1</v>
      </c>
      <c r="P5525">
        <v>0</v>
      </c>
      <c r="Q5525">
        <v>93</v>
      </c>
      <c r="R5525">
        <v>26</v>
      </c>
      <c r="S5525">
        <v>7</v>
      </c>
      <c r="T5525">
        <v>2</v>
      </c>
      <c r="U5525">
        <v>0</v>
      </c>
      <c r="V5525">
        <v>0</v>
      </c>
      <c r="W5525">
        <v>0.81610346554038826</v>
      </c>
      <c r="X5525">
        <v>0</v>
      </c>
      <c r="Y5525">
        <v>393.28185214814005</v>
      </c>
      <c r="Z5525">
        <v>46.067351575644118</v>
      </c>
      <c r="AA5525">
        <v>23.247347732607658</v>
      </c>
      <c r="AB5525">
        <v>0.45212655807255009</v>
      </c>
      <c r="AC5525">
        <v>0</v>
      </c>
      <c r="AD5525">
        <v>0</v>
      </c>
      <c r="AE5525">
        <v>463.86478148000475</v>
      </c>
    </row>
    <row r="5526" spans="1:31" x14ac:dyDescent="0.3">
      <c r="A5526">
        <v>2585968</v>
      </c>
      <c r="B5526">
        <v>1</v>
      </c>
      <c r="C5526" t="s">
        <v>80</v>
      </c>
      <c r="D5526" t="s">
        <v>82</v>
      </c>
      <c r="E5526" t="s">
        <v>175</v>
      </c>
      <c r="F5526" t="s">
        <v>15585</v>
      </c>
      <c r="G5526" t="s">
        <v>213</v>
      </c>
      <c r="H5526" t="s">
        <v>157</v>
      </c>
      <c r="I5526" t="s">
        <v>136</v>
      </c>
      <c r="J5526" t="s">
        <v>137</v>
      </c>
      <c r="K5526" t="s">
        <v>138</v>
      </c>
      <c r="L5526" t="s">
        <v>15586</v>
      </c>
      <c r="M5526" t="s">
        <v>15587</v>
      </c>
      <c r="N5526">
        <v>1.7536111109999999</v>
      </c>
      <c r="O5526">
        <v>0</v>
      </c>
      <c r="P5526">
        <v>7</v>
      </c>
      <c r="Q5526">
        <v>0</v>
      </c>
      <c r="R5526">
        <v>0</v>
      </c>
      <c r="S5526">
        <v>0</v>
      </c>
      <c r="T5526">
        <v>22</v>
      </c>
      <c r="U5526">
        <v>0</v>
      </c>
      <c r="V5526">
        <v>0</v>
      </c>
      <c r="W5526">
        <v>0</v>
      </c>
      <c r="X5526">
        <v>3.7141486302482636</v>
      </c>
      <c r="Y5526">
        <v>0</v>
      </c>
      <c r="Z5526">
        <v>0</v>
      </c>
      <c r="AA5526">
        <v>0</v>
      </c>
      <c r="AB5526">
        <v>21.289927766209811</v>
      </c>
      <c r="AC5526">
        <v>0</v>
      </c>
      <c r="AD5526">
        <v>0</v>
      </c>
      <c r="AE5526">
        <v>25.004076396458075</v>
      </c>
    </row>
    <row r="5527" spans="1:31" x14ac:dyDescent="0.3">
      <c r="A5527">
        <v>2585444</v>
      </c>
      <c r="B5527">
        <v>1</v>
      </c>
      <c r="C5527" t="s">
        <v>80</v>
      </c>
      <c r="D5527" t="s">
        <v>105</v>
      </c>
      <c r="E5527" t="s">
        <v>141</v>
      </c>
      <c r="F5527" t="s">
        <v>5938</v>
      </c>
      <c r="G5527" t="s">
        <v>134</v>
      </c>
      <c r="H5527" t="s">
        <v>135</v>
      </c>
      <c r="I5527" t="s">
        <v>680</v>
      </c>
      <c r="J5527" t="s">
        <v>137</v>
      </c>
      <c r="K5527" t="s">
        <v>138</v>
      </c>
      <c r="L5527" t="s">
        <v>15588</v>
      </c>
      <c r="M5527" t="s">
        <v>15589</v>
      </c>
      <c r="N5527">
        <v>3.2777777000000001E-2</v>
      </c>
      <c r="O5527">
        <v>0</v>
      </c>
      <c r="P5527">
        <v>1250</v>
      </c>
      <c r="Q5527">
        <v>1</v>
      </c>
      <c r="R5527">
        <v>0</v>
      </c>
      <c r="S5527">
        <v>1</v>
      </c>
      <c r="T5527">
        <v>118</v>
      </c>
      <c r="U5527">
        <v>0</v>
      </c>
      <c r="V5527">
        <v>0</v>
      </c>
      <c r="W5527">
        <v>0</v>
      </c>
      <c r="X5527">
        <v>13.133680513854696</v>
      </c>
      <c r="Y5527">
        <v>5.8265053850400008E-3</v>
      </c>
      <c r="Z5527">
        <v>0</v>
      </c>
      <c r="AA5527">
        <v>3.0033994768020007E-2</v>
      </c>
      <c r="AB5527">
        <v>6.7135261177931218</v>
      </c>
      <c r="AC5527">
        <v>0</v>
      </c>
      <c r="AD5527">
        <v>0</v>
      </c>
      <c r="AE5527">
        <v>19.883067131800878</v>
      </c>
    </row>
    <row r="5528" spans="1:31" x14ac:dyDescent="0.3">
      <c r="A5528">
        <v>2585613</v>
      </c>
      <c r="B5528">
        <v>1</v>
      </c>
      <c r="C5528" t="s">
        <v>80</v>
      </c>
      <c r="D5528" t="s">
        <v>110</v>
      </c>
      <c r="E5528" t="s">
        <v>166</v>
      </c>
      <c r="F5528" t="s">
        <v>15590</v>
      </c>
      <c r="G5528" t="s">
        <v>181</v>
      </c>
      <c r="H5528" t="s">
        <v>157</v>
      </c>
      <c r="I5528" t="s">
        <v>136</v>
      </c>
      <c r="J5528" t="s">
        <v>137</v>
      </c>
      <c r="K5528" t="s">
        <v>138</v>
      </c>
      <c r="L5528" t="s">
        <v>15591</v>
      </c>
      <c r="M5528" t="s">
        <v>15592</v>
      </c>
      <c r="N5528">
        <v>4.4711111109999999</v>
      </c>
      <c r="O5528">
        <v>0</v>
      </c>
      <c r="P5528">
        <v>1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0.77313418630983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0.77313418630983</v>
      </c>
    </row>
    <row r="5529" spans="1:31" x14ac:dyDescent="0.3">
      <c r="A5529">
        <v>2584926</v>
      </c>
      <c r="B5529">
        <v>1</v>
      </c>
      <c r="C5529" t="s">
        <v>80</v>
      </c>
      <c r="D5529" t="s">
        <v>97</v>
      </c>
      <c r="E5529" t="s">
        <v>141</v>
      </c>
      <c r="F5529" t="s">
        <v>15593</v>
      </c>
      <c r="G5529" t="s">
        <v>134</v>
      </c>
      <c r="H5529" t="s">
        <v>135</v>
      </c>
      <c r="I5529" t="s">
        <v>136</v>
      </c>
      <c r="J5529" t="s">
        <v>137</v>
      </c>
      <c r="K5529" t="s">
        <v>138</v>
      </c>
      <c r="L5529" t="s">
        <v>15594</v>
      </c>
      <c r="M5529" t="s">
        <v>15595</v>
      </c>
      <c r="N5529">
        <v>1.828333333</v>
      </c>
      <c r="O5529">
        <v>2</v>
      </c>
      <c r="P5529">
        <v>267</v>
      </c>
      <c r="Q5529">
        <v>2</v>
      </c>
      <c r="R5529">
        <v>12</v>
      </c>
      <c r="S5529">
        <v>7</v>
      </c>
      <c r="T5529">
        <v>27</v>
      </c>
      <c r="U5529">
        <v>0</v>
      </c>
      <c r="V5529">
        <v>0</v>
      </c>
      <c r="W5529">
        <v>4.1111999186835408</v>
      </c>
      <c r="X5529">
        <v>80.250833362100252</v>
      </c>
      <c r="Y5529">
        <v>1.9613413071817949</v>
      </c>
      <c r="Z5529">
        <v>1.8199337951341201</v>
      </c>
      <c r="AA5529">
        <v>42.568080063218403</v>
      </c>
      <c r="AB5529">
        <v>10.253678398885821</v>
      </c>
      <c r="AC5529">
        <v>0</v>
      </c>
      <c r="AD5529">
        <v>0</v>
      </c>
      <c r="AE5529">
        <v>140.96506684520392</v>
      </c>
    </row>
    <row r="5530" spans="1:31" x14ac:dyDescent="0.3">
      <c r="A5530">
        <v>2585404</v>
      </c>
      <c r="B5530">
        <v>1</v>
      </c>
      <c r="C5530" t="s">
        <v>81</v>
      </c>
      <c r="D5530" t="s">
        <v>122</v>
      </c>
      <c r="E5530" t="s">
        <v>141</v>
      </c>
      <c r="F5530" t="s">
        <v>14835</v>
      </c>
      <c r="G5530" t="s">
        <v>134</v>
      </c>
      <c r="H5530" t="s">
        <v>135</v>
      </c>
      <c r="I5530" t="s">
        <v>136</v>
      </c>
      <c r="J5530" t="s">
        <v>137</v>
      </c>
      <c r="K5530" t="s">
        <v>138</v>
      </c>
      <c r="L5530" t="s">
        <v>15596</v>
      </c>
      <c r="M5530" t="s">
        <v>15597</v>
      </c>
      <c r="N5530">
        <v>0.37833333299999999</v>
      </c>
      <c r="O5530">
        <v>9</v>
      </c>
      <c r="P5530">
        <v>722</v>
      </c>
      <c r="Q5530">
        <v>200</v>
      </c>
      <c r="R5530">
        <v>60</v>
      </c>
      <c r="S5530">
        <v>18</v>
      </c>
      <c r="T5530">
        <v>93</v>
      </c>
      <c r="U5530">
        <v>0</v>
      </c>
      <c r="V5530">
        <v>0</v>
      </c>
      <c r="W5530">
        <v>0.74256584348309995</v>
      </c>
      <c r="X5530">
        <v>36.218021845073821</v>
      </c>
      <c r="Y5530">
        <v>206.60715062201552</v>
      </c>
      <c r="Z5530">
        <v>18.322104765505362</v>
      </c>
      <c r="AA5530">
        <v>124.97523613901149</v>
      </c>
      <c r="AB5530">
        <v>19.179849324984378</v>
      </c>
      <c r="AC5530">
        <v>0</v>
      </c>
      <c r="AD5530">
        <v>0</v>
      </c>
      <c r="AE5530">
        <v>406.04492854007367</v>
      </c>
    </row>
    <row r="5531" spans="1:31" x14ac:dyDescent="0.3">
      <c r="A5531">
        <v>2585985</v>
      </c>
      <c r="B5531">
        <v>1</v>
      </c>
      <c r="C5531" t="s">
        <v>80</v>
      </c>
      <c r="D5531" t="s">
        <v>103</v>
      </c>
      <c r="E5531" t="s">
        <v>132</v>
      </c>
      <c r="F5531" t="s">
        <v>15598</v>
      </c>
      <c r="G5531" t="s">
        <v>134</v>
      </c>
      <c r="H5531" t="s">
        <v>135</v>
      </c>
      <c r="I5531" t="s">
        <v>136</v>
      </c>
      <c r="J5531" t="s">
        <v>137</v>
      </c>
      <c r="K5531" t="s">
        <v>138</v>
      </c>
      <c r="L5531" t="s">
        <v>15599</v>
      </c>
      <c r="M5531" t="s">
        <v>15600</v>
      </c>
      <c r="N5531">
        <v>0.215</v>
      </c>
      <c r="O5531">
        <v>1</v>
      </c>
      <c r="P5531">
        <v>403</v>
      </c>
      <c r="Q5531">
        <v>40</v>
      </c>
      <c r="R5531">
        <v>91</v>
      </c>
      <c r="S5531">
        <v>21</v>
      </c>
      <c r="T5531">
        <v>70</v>
      </c>
      <c r="U5531">
        <v>6</v>
      </c>
      <c r="V5531">
        <v>1</v>
      </c>
      <c r="W5531">
        <v>0.12242462232</v>
      </c>
      <c r="X5531">
        <v>21.091332104110908</v>
      </c>
      <c r="Y5531">
        <v>60.233564795648995</v>
      </c>
      <c r="Z5531">
        <v>33.158933998513923</v>
      </c>
      <c r="AA5531">
        <v>16.509994590748004</v>
      </c>
      <c r="AB5531">
        <v>13.319465418628653</v>
      </c>
      <c r="AC5531">
        <v>116.4294981114282</v>
      </c>
      <c r="AD5531">
        <v>3.2478748226049601</v>
      </c>
      <c r="AE5531">
        <v>264.11308846400362</v>
      </c>
    </row>
    <row r="5532" spans="1:31" x14ac:dyDescent="0.3">
      <c r="A5532">
        <v>2584966</v>
      </c>
      <c r="B5532">
        <v>1</v>
      </c>
      <c r="C5532" t="s">
        <v>81</v>
      </c>
      <c r="D5532" t="s">
        <v>120</v>
      </c>
      <c r="E5532" t="s">
        <v>147</v>
      </c>
      <c r="F5532" t="s">
        <v>5961</v>
      </c>
      <c r="G5532" t="s">
        <v>134</v>
      </c>
      <c r="H5532" t="s">
        <v>135</v>
      </c>
      <c r="I5532" t="s">
        <v>136</v>
      </c>
      <c r="J5532" t="s">
        <v>137</v>
      </c>
      <c r="K5532" t="s">
        <v>138</v>
      </c>
      <c r="L5532" t="s">
        <v>15601</v>
      </c>
      <c r="M5532" t="s">
        <v>15602</v>
      </c>
      <c r="N5532">
        <v>1.2013888880000001</v>
      </c>
      <c r="O5532">
        <v>1</v>
      </c>
      <c r="P5532">
        <v>0</v>
      </c>
      <c r="Q5532">
        <v>39</v>
      </c>
      <c r="R5532">
        <v>44</v>
      </c>
      <c r="S5532">
        <v>4</v>
      </c>
      <c r="T5532">
        <v>0</v>
      </c>
      <c r="U5532">
        <v>0</v>
      </c>
      <c r="V5532">
        <v>0</v>
      </c>
      <c r="W5532">
        <v>0.17287250896000003</v>
      </c>
      <c r="X5532">
        <v>0</v>
      </c>
      <c r="Y5532">
        <v>263.43602443281094</v>
      </c>
      <c r="Z5532">
        <v>216.54278315928397</v>
      </c>
      <c r="AA5532">
        <v>11.884931197108042</v>
      </c>
      <c r="AB5532">
        <v>0</v>
      </c>
      <c r="AC5532">
        <v>0</v>
      </c>
      <c r="AD5532">
        <v>0</v>
      </c>
      <c r="AE5532">
        <v>492.03661129816294</v>
      </c>
    </row>
    <row r="5533" spans="1:31" x14ac:dyDescent="0.3">
      <c r="A5533">
        <v>2585298</v>
      </c>
      <c r="B5533">
        <v>1</v>
      </c>
      <c r="C5533" t="s">
        <v>81</v>
      </c>
      <c r="D5533" t="s">
        <v>118</v>
      </c>
      <c r="E5533" t="s">
        <v>147</v>
      </c>
      <c r="F5533" t="s">
        <v>15603</v>
      </c>
      <c r="G5533" t="s">
        <v>134</v>
      </c>
      <c r="H5533" t="s">
        <v>135</v>
      </c>
      <c r="I5533" t="s">
        <v>136</v>
      </c>
      <c r="J5533" t="s">
        <v>137</v>
      </c>
      <c r="K5533" t="s">
        <v>138</v>
      </c>
      <c r="L5533" t="s">
        <v>15604</v>
      </c>
      <c r="M5533" t="s">
        <v>15605</v>
      </c>
      <c r="N5533">
        <v>1.7652777770000001</v>
      </c>
      <c r="O5533">
        <v>2</v>
      </c>
      <c r="P5533">
        <v>125</v>
      </c>
      <c r="Q5533">
        <v>26</v>
      </c>
      <c r="R5533">
        <v>4</v>
      </c>
      <c r="S5533">
        <v>7</v>
      </c>
      <c r="T5533">
        <v>4</v>
      </c>
      <c r="U5533">
        <v>0</v>
      </c>
      <c r="V5533">
        <v>0</v>
      </c>
      <c r="W5533">
        <v>0.80202256439999997</v>
      </c>
      <c r="X5533">
        <v>20.972504633756564</v>
      </c>
      <c r="Y5533">
        <v>75.289164171564579</v>
      </c>
      <c r="Z5533">
        <v>2.5631335325960003</v>
      </c>
      <c r="AA5533">
        <v>23.730469697891571</v>
      </c>
      <c r="AB5533">
        <v>1.4359712650919918</v>
      </c>
      <c r="AC5533">
        <v>0</v>
      </c>
      <c r="AD5533">
        <v>0</v>
      </c>
      <c r="AE5533">
        <v>124.79326586530071</v>
      </c>
    </row>
    <row r="5534" spans="1:31" x14ac:dyDescent="0.3">
      <c r="A5534">
        <v>2586148</v>
      </c>
      <c r="B5534">
        <v>1</v>
      </c>
      <c r="C5534" t="s">
        <v>81</v>
      </c>
      <c r="D5534" t="s">
        <v>118</v>
      </c>
      <c r="E5534" t="s">
        <v>147</v>
      </c>
      <c r="F5534" t="s">
        <v>627</v>
      </c>
      <c r="G5534" t="s">
        <v>134</v>
      </c>
      <c r="H5534" t="s">
        <v>135</v>
      </c>
      <c r="I5534" t="s">
        <v>136</v>
      </c>
      <c r="J5534" t="s">
        <v>137</v>
      </c>
      <c r="K5534" t="s">
        <v>138</v>
      </c>
      <c r="L5534" t="s">
        <v>15606</v>
      </c>
      <c r="M5534" t="s">
        <v>15607</v>
      </c>
      <c r="N5534">
        <v>0.38388888799999998</v>
      </c>
      <c r="O5534">
        <v>3</v>
      </c>
      <c r="P5534">
        <v>326</v>
      </c>
      <c r="Q5534">
        <v>17</v>
      </c>
      <c r="R5534">
        <v>63</v>
      </c>
      <c r="S5534">
        <v>2</v>
      </c>
      <c r="T5534">
        <v>31</v>
      </c>
      <c r="U5534">
        <v>0</v>
      </c>
      <c r="V5534">
        <v>0</v>
      </c>
      <c r="W5534">
        <v>0.27032185368</v>
      </c>
      <c r="X5534">
        <v>13.897343461963519</v>
      </c>
      <c r="Y5534">
        <v>16.286598132293861</v>
      </c>
      <c r="Z5534">
        <v>7.604945003200779</v>
      </c>
      <c r="AA5534">
        <v>3.7125453150648253</v>
      </c>
      <c r="AB5534">
        <v>3.067651277179678</v>
      </c>
      <c r="AC5534">
        <v>0</v>
      </c>
      <c r="AD5534">
        <v>0</v>
      </c>
      <c r="AE5534">
        <v>44.839405043382662</v>
      </c>
    </row>
    <row r="5535" spans="1:31" x14ac:dyDescent="0.3">
      <c r="A5535">
        <v>2585112</v>
      </c>
      <c r="B5535">
        <v>1</v>
      </c>
      <c r="C5535" t="s">
        <v>80</v>
      </c>
      <c r="D5535" t="s">
        <v>104</v>
      </c>
      <c r="E5535" t="s">
        <v>141</v>
      </c>
      <c r="F5535" t="s">
        <v>4364</v>
      </c>
      <c r="G5535" t="s">
        <v>134</v>
      </c>
      <c r="H5535" t="s">
        <v>135</v>
      </c>
      <c r="I5535" t="s">
        <v>680</v>
      </c>
      <c r="J5535" t="s">
        <v>137</v>
      </c>
      <c r="K5535" t="s">
        <v>138</v>
      </c>
      <c r="L5535" t="s">
        <v>15608</v>
      </c>
      <c r="M5535" t="s">
        <v>15609</v>
      </c>
      <c r="N5535">
        <v>4.0833332999999999E-2</v>
      </c>
      <c r="O5535">
        <v>47</v>
      </c>
      <c r="P5535">
        <v>3183</v>
      </c>
      <c r="Q5535">
        <v>127</v>
      </c>
      <c r="R5535">
        <v>207</v>
      </c>
      <c r="S5535">
        <v>59</v>
      </c>
      <c r="T5535">
        <v>410</v>
      </c>
      <c r="U5535">
        <v>2</v>
      </c>
      <c r="V5535">
        <v>1</v>
      </c>
      <c r="W5535">
        <v>2.0671777459296599</v>
      </c>
      <c r="X5535">
        <v>24.105715200379205</v>
      </c>
      <c r="Y5535">
        <v>6.0364957595530893</v>
      </c>
      <c r="Z5535">
        <v>5.1066594704345478</v>
      </c>
      <c r="AA5535">
        <v>8.0138685551505358</v>
      </c>
      <c r="AB5535">
        <v>10.069557774720936</v>
      </c>
      <c r="AC5535">
        <v>9.7579257677999992E-2</v>
      </c>
      <c r="AD5535">
        <v>0.10862804814624</v>
      </c>
      <c r="AE5535">
        <v>55.605681811992213</v>
      </c>
    </row>
    <row r="5536" spans="1:31" x14ac:dyDescent="0.3">
      <c r="A5536">
        <v>2585799</v>
      </c>
      <c r="B5536">
        <v>1</v>
      </c>
      <c r="C5536" t="s">
        <v>80</v>
      </c>
      <c r="D5536" t="s">
        <v>95</v>
      </c>
      <c r="E5536" t="s">
        <v>171</v>
      </c>
      <c r="F5536" t="s">
        <v>15610</v>
      </c>
      <c r="G5536" t="s">
        <v>202</v>
      </c>
      <c r="H5536" t="s">
        <v>157</v>
      </c>
      <c r="I5536" t="s">
        <v>136</v>
      </c>
      <c r="J5536" t="s">
        <v>137</v>
      </c>
      <c r="K5536" t="s">
        <v>138</v>
      </c>
      <c r="L5536" t="s">
        <v>15611</v>
      </c>
      <c r="M5536" t="s">
        <v>15612</v>
      </c>
      <c r="N5536">
        <v>2.1069444439999998</v>
      </c>
      <c r="O5536">
        <v>0</v>
      </c>
      <c r="P5536">
        <v>202</v>
      </c>
      <c r="Q5536">
        <v>0</v>
      </c>
      <c r="R5536">
        <v>0</v>
      </c>
      <c r="S5536">
        <v>0</v>
      </c>
      <c r="T5536">
        <v>5</v>
      </c>
      <c r="U5536">
        <v>0</v>
      </c>
      <c r="V5536">
        <v>0</v>
      </c>
      <c r="W5536">
        <v>0</v>
      </c>
      <c r="X5536">
        <v>81.544311831879625</v>
      </c>
      <c r="Y5536">
        <v>0</v>
      </c>
      <c r="Z5536">
        <v>0</v>
      </c>
      <c r="AA5536">
        <v>0</v>
      </c>
      <c r="AB5536">
        <v>1.1000565963459734</v>
      </c>
      <c r="AC5536">
        <v>0</v>
      </c>
      <c r="AD5536">
        <v>0</v>
      </c>
      <c r="AE5536">
        <v>82.644368428225604</v>
      </c>
    </row>
    <row r="5537" spans="1:31" x14ac:dyDescent="0.3">
      <c r="A5537">
        <v>2585739</v>
      </c>
      <c r="B5537">
        <v>1</v>
      </c>
      <c r="C5537" t="s">
        <v>80</v>
      </c>
      <c r="D5537" t="s">
        <v>97</v>
      </c>
      <c r="E5537" t="s">
        <v>141</v>
      </c>
      <c r="F5537" t="s">
        <v>15613</v>
      </c>
      <c r="G5537" t="s">
        <v>318</v>
      </c>
      <c r="H5537" t="s">
        <v>135</v>
      </c>
      <c r="I5537" t="s">
        <v>136</v>
      </c>
      <c r="J5537" t="s">
        <v>137</v>
      </c>
      <c r="K5537" t="s">
        <v>138</v>
      </c>
      <c r="L5537" t="s">
        <v>15614</v>
      </c>
      <c r="M5537" t="s">
        <v>15615</v>
      </c>
      <c r="N5537">
        <v>0.77249999999999996</v>
      </c>
      <c r="O5537">
        <v>23</v>
      </c>
      <c r="P5537">
        <v>11911</v>
      </c>
      <c r="Q5537">
        <v>21</v>
      </c>
      <c r="R5537">
        <v>427</v>
      </c>
      <c r="S5537">
        <v>70</v>
      </c>
      <c r="T5537">
        <v>1536</v>
      </c>
      <c r="U5537">
        <v>4</v>
      </c>
      <c r="V5537">
        <v>3</v>
      </c>
      <c r="W5537">
        <v>110.23750101559551</v>
      </c>
      <c r="X5537">
        <v>1805.6123591862704</v>
      </c>
      <c r="Y5537">
        <v>15.4646755755284</v>
      </c>
      <c r="Z5537">
        <v>104.44208192023152</v>
      </c>
      <c r="AA5537">
        <v>594.5109664439791</v>
      </c>
      <c r="AB5537">
        <v>1253.2699823472178</v>
      </c>
      <c r="AC5537">
        <v>229.13076575612814</v>
      </c>
      <c r="AD5537">
        <v>12.823615383053969</v>
      </c>
      <c r="AE5537">
        <v>4125.4919476280047</v>
      </c>
    </row>
    <row r="5538" spans="1:31" x14ac:dyDescent="0.3">
      <c r="A5538">
        <v>2585982</v>
      </c>
      <c r="B5538">
        <v>1</v>
      </c>
      <c r="C5538" t="s">
        <v>80</v>
      </c>
      <c r="D5538" t="s">
        <v>95</v>
      </c>
      <c r="E5538" t="s">
        <v>184</v>
      </c>
      <c r="F5538" t="s">
        <v>15616</v>
      </c>
      <c r="G5538" t="s">
        <v>149</v>
      </c>
      <c r="H5538" t="s">
        <v>135</v>
      </c>
      <c r="I5538" t="s">
        <v>136</v>
      </c>
      <c r="J5538" t="s">
        <v>137</v>
      </c>
      <c r="K5538" t="s">
        <v>138</v>
      </c>
      <c r="L5538" t="s">
        <v>15617</v>
      </c>
      <c r="M5538" t="s">
        <v>15618</v>
      </c>
      <c r="N5538">
        <v>2.846944444</v>
      </c>
      <c r="O5538">
        <v>0</v>
      </c>
      <c r="P5538">
        <v>9</v>
      </c>
      <c r="Q5538">
        <v>0</v>
      </c>
      <c r="R5538">
        <v>14</v>
      </c>
      <c r="S5538">
        <v>0</v>
      </c>
      <c r="T5538">
        <v>6</v>
      </c>
      <c r="U5538">
        <v>0</v>
      </c>
      <c r="V5538">
        <v>0</v>
      </c>
      <c r="W5538">
        <v>0</v>
      </c>
      <c r="X5538">
        <v>10.07983088784383</v>
      </c>
      <c r="Y5538">
        <v>0</v>
      </c>
      <c r="Z5538">
        <v>22.988034219986325</v>
      </c>
      <c r="AA5538">
        <v>0</v>
      </c>
      <c r="AB5538">
        <v>10.743531504439463</v>
      </c>
      <c r="AC5538">
        <v>0</v>
      </c>
      <c r="AD5538">
        <v>0</v>
      </c>
      <c r="AE5538">
        <v>43.811396612269618</v>
      </c>
    </row>
    <row r="5539" spans="1:31" x14ac:dyDescent="0.3">
      <c r="A5539">
        <v>2585882</v>
      </c>
      <c r="B5539">
        <v>1</v>
      </c>
      <c r="C5539" t="s">
        <v>81</v>
      </c>
      <c r="D5539" t="s">
        <v>118</v>
      </c>
      <c r="E5539" t="s">
        <v>184</v>
      </c>
      <c r="F5539" t="s">
        <v>15619</v>
      </c>
      <c r="G5539" t="s">
        <v>149</v>
      </c>
      <c r="H5539" t="s">
        <v>135</v>
      </c>
      <c r="I5539" t="s">
        <v>136</v>
      </c>
      <c r="J5539" t="s">
        <v>137</v>
      </c>
      <c r="K5539" t="s">
        <v>138</v>
      </c>
      <c r="L5539" t="s">
        <v>15620</v>
      </c>
      <c r="M5539" t="s">
        <v>15621</v>
      </c>
      <c r="N5539">
        <v>5.7052777770000001</v>
      </c>
      <c r="O5539">
        <v>0</v>
      </c>
      <c r="P5539">
        <v>41</v>
      </c>
      <c r="Q5539">
        <v>0</v>
      </c>
      <c r="R5539">
        <v>1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25.21735892857717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25.21735892857717</v>
      </c>
    </row>
    <row r="5540" spans="1:31" x14ac:dyDescent="0.3">
      <c r="A5540">
        <v>2585172</v>
      </c>
      <c r="B5540">
        <v>1</v>
      </c>
      <c r="C5540" t="s">
        <v>81</v>
      </c>
      <c r="D5540" t="s">
        <v>128</v>
      </c>
      <c r="E5540" t="s">
        <v>132</v>
      </c>
      <c r="F5540" t="s">
        <v>15622</v>
      </c>
      <c r="G5540" t="s">
        <v>134</v>
      </c>
      <c r="H5540" t="s">
        <v>135</v>
      </c>
      <c r="I5540" t="s">
        <v>136</v>
      </c>
      <c r="J5540" t="s">
        <v>137</v>
      </c>
      <c r="K5540" t="s">
        <v>138</v>
      </c>
      <c r="L5540" t="s">
        <v>15623</v>
      </c>
      <c r="M5540" t="s">
        <v>15624</v>
      </c>
      <c r="N5540">
        <v>3</v>
      </c>
      <c r="O5540">
        <v>94</v>
      </c>
      <c r="P5540">
        <v>19967</v>
      </c>
      <c r="Q5540">
        <v>580</v>
      </c>
      <c r="R5540">
        <v>459</v>
      </c>
      <c r="S5540">
        <v>101</v>
      </c>
      <c r="T5540">
        <v>1785</v>
      </c>
      <c r="U5540">
        <v>14</v>
      </c>
      <c r="V5540">
        <v>1</v>
      </c>
      <c r="W5540">
        <v>147.30242725166232</v>
      </c>
      <c r="X5540">
        <v>9669.6133529448143</v>
      </c>
      <c r="Y5540">
        <v>3644.8564066331446</v>
      </c>
      <c r="Z5540">
        <v>1017.778322378305</v>
      </c>
      <c r="AA5540">
        <v>3048.2238996392784</v>
      </c>
      <c r="AB5540">
        <v>4596.9067217834863</v>
      </c>
      <c r="AC5540">
        <v>6711.1263706165564</v>
      </c>
      <c r="AD5540">
        <v>67.657427062533003</v>
      </c>
      <c r="AE5540">
        <v>28903.464928309775</v>
      </c>
    </row>
    <row r="5541" spans="1:31" x14ac:dyDescent="0.3">
      <c r="A5541">
        <v>2585321</v>
      </c>
      <c r="B5541">
        <v>1</v>
      </c>
      <c r="C5541" t="s">
        <v>80</v>
      </c>
      <c r="D5541" t="s">
        <v>108</v>
      </c>
      <c r="E5541" t="s">
        <v>155</v>
      </c>
      <c r="F5541" t="s">
        <v>15625</v>
      </c>
      <c r="G5541" t="s">
        <v>301</v>
      </c>
      <c r="H5541" t="s">
        <v>157</v>
      </c>
      <c r="I5541" t="s">
        <v>136</v>
      </c>
      <c r="J5541" t="s">
        <v>137</v>
      </c>
      <c r="K5541" t="s">
        <v>144</v>
      </c>
      <c r="L5541" t="s">
        <v>15626</v>
      </c>
      <c r="M5541" t="s">
        <v>15627</v>
      </c>
      <c r="N5541">
        <v>5.9113888880000003</v>
      </c>
      <c r="O5541">
        <v>0</v>
      </c>
      <c r="P5541">
        <v>37</v>
      </c>
      <c r="Q5541">
        <v>0</v>
      </c>
      <c r="R5541">
        <v>17</v>
      </c>
      <c r="S5541">
        <v>0</v>
      </c>
      <c r="T5541">
        <v>6</v>
      </c>
      <c r="U5541">
        <v>0</v>
      </c>
      <c r="V5541">
        <v>0</v>
      </c>
      <c r="W5541">
        <v>0</v>
      </c>
      <c r="X5541">
        <v>26.074532827335574</v>
      </c>
      <c r="Y5541">
        <v>0</v>
      </c>
      <c r="Z5541">
        <v>26.394508574057163</v>
      </c>
      <c r="AA5541">
        <v>0</v>
      </c>
      <c r="AB5541">
        <v>16.96862262424948</v>
      </c>
      <c r="AC5541">
        <v>0</v>
      </c>
      <c r="AD5541">
        <v>0</v>
      </c>
      <c r="AE5541">
        <v>69.437664025642221</v>
      </c>
    </row>
    <row r="5542" spans="1:31" x14ac:dyDescent="0.3">
      <c r="A5542">
        <v>2585925</v>
      </c>
      <c r="B5542">
        <v>1</v>
      </c>
      <c r="C5542" t="s">
        <v>81</v>
      </c>
      <c r="D5542" t="s">
        <v>122</v>
      </c>
      <c r="E5542" t="s">
        <v>147</v>
      </c>
      <c r="F5542" t="s">
        <v>15628</v>
      </c>
      <c r="G5542" t="s">
        <v>134</v>
      </c>
      <c r="H5542" t="s">
        <v>135</v>
      </c>
      <c r="I5542" t="s">
        <v>136</v>
      </c>
      <c r="J5542" t="s">
        <v>137</v>
      </c>
      <c r="K5542" t="s">
        <v>138</v>
      </c>
      <c r="L5542" t="s">
        <v>15629</v>
      </c>
      <c r="M5542" t="s">
        <v>15630</v>
      </c>
      <c r="N5542">
        <v>0.85277777700000001</v>
      </c>
      <c r="O5542">
        <v>4</v>
      </c>
      <c r="P5542">
        <v>563</v>
      </c>
      <c r="Q5542">
        <v>4</v>
      </c>
      <c r="R5542">
        <v>0</v>
      </c>
      <c r="S5542">
        <v>4</v>
      </c>
      <c r="T5542">
        <v>20</v>
      </c>
      <c r="U5542">
        <v>0</v>
      </c>
      <c r="V5542">
        <v>0</v>
      </c>
      <c r="W5542">
        <v>0.75397897199182506</v>
      </c>
      <c r="X5542">
        <v>44.041577380620325</v>
      </c>
      <c r="Y5542">
        <v>13.323410893977202</v>
      </c>
      <c r="Z5542">
        <v>0</v>
      </c>
      <c r="AA5542">
        <v>5.5505002231148</v>
      </c>
      <c r="AB5542">
        <v>6.1052328456126643</v>
      </c>
      <c r="AC5542">
        <v>0</v>
      </c>
      <c r="AD5542">
        <v>0</v>
      </c>
      <c r="AE5542">
        <v>69.774700315316821</v>
      </c>
    </row>
    <row r="5543" spans="1:31" x14ac:dyDescent="0.3">
      <c r="A5543">
        <v>2586174</v>
      </c>
      <c r="B5543">
        <v>1</v>
      </c>
      <c r="C5543" t="s">
        <v>81</v>
      </c>
      <c r="D5543" t="s">
        <v>118</v>
      </c>
      <c r="E5543" t="s">
        <v>175</v>
      </c>
      <c r="F5543" t="s">
        <v>15631</v>
      </c>
      <c r="G5543" t="s">
        <v>213</v>
      </c>
      <c r="H5543" t="s">
        <v>157</v>
      </c>
      <c r="I5543" t="s">
        <v>136</v>
      </c>
      <c r="J5543" t="s">
        <v>137</v>
      </c>
      <c r="K5543" t="s">
        <v>138</v>
      </c>
      <c r="L5543" t="s">
        <v>15632</v>
      </c>
      <c r="M5543" t="s">
        <v>15633</v>
      </c>
      <c r="N5543">
        <v>1.079722222</v>
      </c>
      <c r="O5543">
        <v>0</v>
      </c>
      <c r="P5543">
        <v>27</v>
      </c>
      <c r="Q5543">
        <v>0</v>
      </c>
      <c r="R5543">
        <v>0</v>
      </c>
      <c r="S5543">
        <v>0</v>
      </c>
      <c r="T5543">
        <v>10</v>
      </c>
      <c r="U5543">
        <v>0</v>
      </c>
      <c r="V5543">
        <v>0</v>
      </c>
      <c r="W5543">
        <v>0</v>
      </c>
      <c r="X5543">
        <v>11.873317450307951</v>
      </c>
      <c r="Y5543">
        <v>0</v>
      </c>
      <c r="Z5543">
        <v>0</v>
      </c>
      <c r="AA5543">
        <v>0</v>
      </c>
      <c r="AB5543">
        <v>6.0363329914340671</v>
      </c>
      <c r="AC5543">
        <v>0</v>
      </c>
      <c r="AD5543">
        <v>0</v>
      </c>
      <c r="AE5543">
        <v>17.909650441742016</v>
      </c>
    </row>
    <row r="5544" spans="1:31" x14ac:dyDescent="0.3">
      <c r="A5544">
        <v>2584986</v>
      </c>
      <c r="B5544">
        <v>1</v>
      </c>
      <c r="C5544" t="s">
        <v>80</v>
      </c>
      <c r="D5544" t="s">
        <v>104</v>
      </c>
      <c r="E5544" t="s">
        <v>147</v>
      </c>
      <c r="F5544" t="s">
        <v>1744</v>
      </c>
      <c r="G5544" t="s">
        <v>134</v>
      </c>
      <c r="H5544" t="s">
        <v>135</v>
      </c>
      <c r="I5544" t="s">
        <v>136</v>
      </c>
      <c r="J5544" t="s">
        <v>137</v>
      </c>
      <c r="K5544" t="s">
        <v>138</v>
      </c>
      <c r="L5544" t="s">
        <v>15634</v>
      </c>
      <c r="M5544" t="s">
        <v>15635</v>
      </c>
      <c r="N5544">
        <v>0.91916666599999997</v>
      </c>
      <c r="O5544">
        <v>6</v>
      </c>
      <c r="P5544">
        <v>33</v>
      </c>
      <c r="Q5544">
        <v>23</v>
      </c>
      <c r="R5544">
        <v>42</v>
      </c>
      <c r="S5544">
        <v>10</v>
      </c>
      <c r="T5544">
        <v>24</v>
      </c>
      <c r="U5544">
        <v>0</v>
      </c>
      <c r="V5544">
        <v>0</v>
      </c>
      <c r="W5544">
        <v>0.97531162096187007</v>
      </c>
      <c r="X5544">
        <v>6.0179559309103405</v>
      </c>
      <c r="Y5544">
        <v>15.004906944634069</v>
      </c>
      <c r="Z5544">
        <v>21.025352719755293</v>
      </c>
      <c r="AA5544">
        <v>2.3236866298440328</v>
      </c>
      <c r="AB5544">
        <v>2.4746598795518735</v>
      </c>
      <c r="AC5544">
        <v>0</v>
      </c>
      <c r="AD5544">
        <v>0</v>
      </c>
      <c r="AE5544">
        <v>47.821873725657476</v>
      </c>
    </row>
    <row r="5545" spans="1:31" x14ac:dyDescent="0.3">
      <c r="A5545">
        <v>2585235</v>
      </c>
      <c r="B5545">
        <v>1</v>
      </c>
      <c r="C5545" t="s">
        <v>80</v>
      </c>
      <c r="D5545" t="s">
        <v>82</v>
      </c>
      <c r="E5545" t="s">
        <v>175</v>
      </c>
      <c r="F5545" t="s">
        <v>15636</v>
      </c>
      <c r="G5545" t="s">
        <v>202</v>
      </c>
      <c r="H5545" t="s">
        <v>157</v>
      </c>
      <c r="I5545" t="s">
        <v>136</v>
      </c>
      <c r="J5545" t="s">
        <v>137</v>
      </c>
      <c r="K5545" t="s">
        <v>138</v>
      </c>
      <c r="L5545" t="s">
        <v>15637</v>
      </c>
      <c r="M5545" t="s">
        <v>15638</v>
      </c>
      <c r="N5545">
        <v>1.6513888880000001</v>
      </c>
      <c r="O5545">
        <v>0</v>
      </c>
      <c r="P5545">
        <v>56</v>
      </c>
      <c r="Q5545">
        <v>0</v>
      </c>
      <c r="R5545">
        <v>0</v>
      </c>
      <c r="S5545">
        <v>0</v>
      </c>
      <c r="T5545">
        <v>16</v>
      </c>
      <c r="U5545">
        <v>0</v>
      </c>
      <c r="V5545">
        <v>0</v>
      </c>
      <c r="W5545">
        <v>0</v>
      </c>
      <c r="X5545">
        <v>14.322149188264376</v>
      </c>
      <c r="Y5545">
        <v>0</v>
      </c>
      <c r="Z5545">
        <v>0</v>
      </c>
      <c r="AA5545">
        <v>0</v>
      </c>
      <c r="AB5545">
        <v>39.68685248178079</v>
      </c>
      <c r="AC5545">
        <v>0</v>
      </c>
      <c r="AD5545">
        <v>0</v>
      </c>
      <c r="AE5545">
        <v>54.009001670045166</v>
      </c>
    </row>
    <row r="5546" spans="1:31" x14ac:dyDescent="0.3">
      <c r="A5546">
        <v>2585384</v>
      </c>
      <c r="B5546">
        <v>1</v>
      </c>
      <c r="C5546" t="s">
        <v>80</v>
      </c>
      <c r="D5546" t="s">
        <v>93</v>
      </c>
      <c r="E5546" t="s">
        <v>141</v>
      </c>
      <c r="F5546" t="s">
        <v>15639</v>
      </c>
      <c r="G5546" t="s">
        <v>134</v>
      </c>
      <c r="H5546" t="s">
        <v>135</v>
      </c>
      <c r="I5546" t="s">
        <v>136</v>
      </c>
      <c r="J5546" t="s">
        <v>137</v>
      </c>
      <c r="K5546" t="s">
        <v>138</v>
      </c>
      <c r="L5546" t="s">
        <v>15640</v>
      </c>
      <c r="M5546" t="s">
        <v>15641</v>
      </c>
      <c r="N5546">
        <v>1.775555555</v>
      </c>
      <c r="O5546">
        <v>0</v>
      </c>
      <c r="P5546">
        <v>195</v>
      </c>
      <c r="Q5546">
        <v>2</v>
      </c>
      <c r="R5546">
        <v>49</v>
      </c>
      <c r="S5546">
        <v>4</v>
      </c>
      <c r="T5546">
        <v>44</v>
      </c>
      <c r="U5546">
        <v>0</v>
      </c>
      <c r="V5546">
        <v>0</v>
      </c>
      <c r="W5546">
        <v>0</v>
      </c>
      <c r="X5546">
        <v>26.608071443085635</v>
      </c>
      <c r="Y5546">
        <v>55.577847648441214</v>
      </c>
      <c r="Z5546">
        <v>30.60249960533848</v>
      </c>
      <c r="AA5546">
        <v>6.3426205141949925</v>
      </c>
      <c r="AB5546">
        <v>29.237658702743989</v>
      </c>
      <c r="AC5546">
        <v>0</v>
      </c>
      <c r="AD5546">
        <v>0</v>
      </c>
      <c r="AE5546">
        <v>148.36869791380431</v>
      </c>
    </row>
    <row r="5547" spans="1:31" x14ac:dyDescent="0.3">
      <c r="A5547">
        <v>2585135</v>
      </c>
      <c r="B5547">
        <v>1</v>
      </c>
      <c r="C5547" t="s">
        <v>80</v>
      </c>
      <c r="D5547" t="s">
        <v>83</v>
      </c>
      <c r="E5547" t="s">
        <v>171</v>
      </c>
      <c r="F5547" t="s">
        <v>14034</v>
      </c>
      <c r="G5547" t="s">
        <v>177</v>
      </c>
      <c r="H5547" t="s">
        <v>157</v>
      </c>
      <c r="I5547" t="s">
        <v>136</v>
      </c>
      <c r="J5547" t="s">
        <v>137</v>
      </c>
      <c r="K5547" t="s">
        <v>138</v>
      </c>
      <c r="L5547" t="s">
        <v>15642</v>
      </c>
      <c r="M5547" t="s">
        <v>15643</v>
      </c>
      <c r="N5547">
        <v>7.4625000000000004</v>
      </c>
      <c r="O5547">
        <v>0</v>
      </c>
      <c r="P5547">
        <v>117</v>
      </c>
      <c r="Q5547">
        <v>0</v>
      </c>
      <c r="R5547">
        <v>0</v>
      </c>
      <c r="S5547">
        <v>0</v>
      </c>
      <c r="T5547">
        <v>8</v>
      </c>
      <c r="U5547">
        <v>0</v>
      </c>
      <c r="V5547">
        <v>0</v>
      </c>
      <c r="W5547">
        <v>0</v>
      </c>
      <c r="X5547">
        <v>214.36276038964263</v>
      </c>
      <c r="Y5547">
        <v>0</v>
      </c>
      <c r="Z5547">
        <v>0</v>
      </c>
      <c r="AA5547">
        <v>0</v>
      </c>
      <c r="AB5547">
        <v>149.90756495600968</v>
      </c>
      <c r="AC5547">
        <v>0</v>
      </c>
      <c r="AD5547">
        <v>0</v>
      </c>
      <c r="AE5547">
        <v>364.27032534565228</v>
      </c>
    </row>
    <row r="5548" spans="1:31" x14ac:dyDescent="0.3">
      <c r="A5548">
        <v>2586558</v>
      </c>
      <c r="B5548">
        <v>1</v>
      </c>
      <c r="C5548" t="s">
        <v>80</v>
      </c>
      <c r="D5548" t="s">
        <v>83</v>
      </c>
      <c r="E5548" t="s">
        <v>132</v>
      </c>
      <c r="F5548" t="s">
        <v>15644</v>
      </c>
      <c r="G5548" t="s">
        <v>134</v>
      </c>
      <c r="H5548" t="s">
        <v>135</v>
      </c>
      <c r="I5548" t="s">
        <v>136</v>
      </c>
      <c r="J5548" t="s">
        <v>137</v>
      </c>
      <c r="K5548" t="s">
        <v>138</v>
      </c>
      <c r="L5548" t="s">
        <v>15645</v>
      </c>
      <c r="M5548" t="s">
        <v>15646</v>
      </c>
      <c r="N5548">
        <v>0.33388888799999999</v>
      </c>
      <c r="O5548">
        <v>14</v>
      </c>
      <c r="P5548">
        <v>2346</v>
      </c>
      <c r="Q5548">
        <v>13</v>
      </c>
      <c r="R5548">
        <v>262</v>
      </c>
      <c r="S5548">
        <v>47</v>
      </c>
      <c r="T5548">
        <v>386</v>
      </c>
      <c r="U5548">
        <v>4</v>
      </c>
      <c r="V5548">
        <v>1</v>
      </c>
      <c r="W5548">
        <v>2.0439342653666768</v>
      </c>
      <c r="X5548">
        <v>132.48869406776191</v>
      </c>
      <c r="Y5548">
        <v>19.677550596844835</v>
      </c>
      <c r="Z5548">
        <v>47.908556881359409</v>
      </c>
      <c r="AA5548">
        <v>63.673965242555973</v>
      </c>
      <c r="AB5548">
        <v>112.14979590681305</v>
      </c>
      <c r="AC5548">
        <v>50.718965204535102</v>
      </c>
      <c r="AD5548">
        <v>0.90091195630791665</v>
      </c>
      <c r="AE5548">
        <v>429.56237412154491</v>
      </c>
    </row>
    <row r="5549" spans="1:31" x14ac:dyDescent="0.3">
      <c r="A5549">
        <v>2586704</v>
      </c>
      <c r="B5549">
        <v>1</v>
      </c>
      <c r="C5549" t="s">
        <v>80</v>
      </c>
      <c r="D5549" t="s">
        <v>97</v>
      </c>
      <c r="E5549" t="s">
        <v>141</v>
      </c>
      <c r="F5549" t="s">
        <v>15647</v>
      </c>
      <c r="G5549" t="s">
        <v>134</v>
      </c>
      <c r="H5549" t="s">
        <v>135</v>
      </c>
      <c r="I5549" t="s">
        <v>136</v>
      </c>
      <c r="J5549" t="s">
        <v>137</v>
      </c>
      <c r="K5549" t="s">
        <v>138</v>
      </c>
      <c r="L5549" t="s">
        <v>15648</v>
      </c>
      <c r="M5549" t="s">
        <v>15649</v>
      </c>
      <c r="N5549">
        <v>0.95083333299999995</v>
      </c>
      <c r="O5549">
        <v>12</v>
      </c>
      <c r="P5549">
        <v>705</v>
      </c>
      <c r="Q5549">
        <v>10</v>
      </c>
      <c r="R5549">
        <v>102</v>
      </c>
      <c r="S5549">
        <v>16</v>
      </c>
      <c r="T5549">
        <v>138</v>
      </c>
      <c r="U5549">
        <v>0</v>
      </c>
      <c r="V5549">
        <v>1</v>
      </c>
      <c r="W5549">
        <v>40.451733230010113</v>
      </c>
      <c r="X5549">
        <v>157.40023836758851</v>
      </c>
      <c r="Y5549">
        <v>12.569037907897906</v>
      </c>
      <c r="Z5549">
        <v>36.453440723901778</v>
      </c>
      <c r="AA5549">
        <v>86.038280907485728</v>
      </c>
      <c r="AB5549">
        <v>108.33267861926711</v>
      </c>
      <c r="AC5549">
        <v>0</v>
      </c>
      <c r="AD5549">
        <v>7.7212846893616254</v>
      </c>
      <c r="AE5549">
        <v>448.96669444551281</v>
      </c>
    </row>
    <row r="5550" spans="1:31" x14ac:dyDescent="0.3">
      <c r="A5550">
        <v>2586349</v>
      </c>
      <c r="B5550">
        <v>1</v>
      </c>
      <c r="C5550" t="s">
        <v>81</v>
      </c>
      <c r="D5550" t="s">
        <v>123</v>
      </c>
      <c r="E5550" t="s">
        <v>184</v>
      </c>
      <c r="F5550" t="s">
        <v>15650</v>
      </c>
      <c r="G5550" t="s">
        <v>301</v>
      </c>
      <c r="H5550" t="s">
        <v>135</v>
      </c>
      <c r="I5550" t="s">
        <v>136</v>
      </c>
      <c r="J5550" t="s">
        <v>137</v>
      </c>
      <c r="K5550" t="s">
        <v>144</v>
      </c>
      <c r="L5550" t="s">
        <v>15651</v>
      </c>
      <c r="M5550" t="s">
        <v>15652</v>
      </c>
      <c r="N5550">
        <v>1.5380555549999999</v>
      </c>
      <c r="O5550">
        <v>0</v>
      </c>
      <c r="P5550">
        <v>0</v>
      </c>
      <c r="Q5550">
        <v>0</v>
      </c>
      <c r="R5550">
        <v>0</v>
      </c>
      <c r="S5550">
        <v>1</v>
      </c>
      <c r="T5550">
        <v>1</v>
      </c>
      <c r="U5550">
        <v>1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0.68750313429378584</v>
      </c>
      <c r="AC5550">
        <v>182.95507546638169</v>
      </c>
      <c r="AD5550">
        <v>0</v>
      </c>
      <c r="AE5550">
        <v>183.64257860067548</v>
      </c>
    </row>
    <row r="5551" spans="1:31" x14ac:dyDescent="0.3">
      <c r="A5551">
        <v>2586744</v>
      </c>
      <c r="B5551">
        <v>1</v>
      </c>
      <c r="C5551" t="s">
        <v>81</v>
      </c>
      <c r="D5551" t="s">
        <v>118</v>
      </c>
      <c r="E5551" t="s">
        <v>132</v>
      </c>
      <c r="F5551" t="s">
        <v>15653</v>
      </c>
      <c r="G5551" t="s">
        <v>134</v>
      </c>
      <c r="H5551" t="s">
        <v>135</v>
      </c>
      <c r="I5551" t="s">
        <v>136</v>
      </c>
      <c r="J5551" t="s">
        <v>137</v>
      </c>
      <c r="K5551" t="s">
        <v>138</v>
      </c>
      <c r="L5551" t="s">
        <v>15654</v>
      </c>
      <c r="M5551" t="s">
        <v>15655</v>
      </c>
      <c r="N5551">
        <v>0.34361111100000002</v>
      </c>
      <c r="O5551">
        <v>0</v>
      </c>
      <c r="P5551">
        <v>0</v>
      </c>
      <c r="Q5551">
        <v>2</v>
      </c>
      <c r="R5551">
        <v>0</v>
      </c>
      <c r="S5551">
        <v>3</v>
      </c>
      <c r="T5551">
        <v>0</v>
      </c>
      <c r="U5551">
        <v>2</v>
      </c>
      <c r="V5551">
        <v>0</v>
      </c>
      <c r="W5551">
        <v>0</v>
      </c>
      <c r="X5551">
        <v>0</v>
      </c>
      <c r="Y5551">
        <v>0.96348195816197912</v>
      </c>
      <c r="Z5551">
        <v>0</v>
      </c>
      <c r="AA5551">
        <v>2.1086555741030444</v>
      </c>
      <c r="AB5551">
        <v>0</v>
      </c>
      <c r="AC5551">
        <v>3.3756755765983071</v>
      </c>
      <c r="AD5551">
        <v>0</v>
      </c>
      <c r="AE5551">
        <v>6.4478131088633308</v>
      </c>
    </row>
    <row r="5552" spans="1:31" x14ac:dyDescent="0.3">
      <c r="A5552">
        <v>2586635</v>
      </c>
      <c r="B5552">
        <v>1</v>
      </c>
      <c r="C5552" t="s">
        <v>80</v>
      </c>
      <c r="D5552" t="s">
        <v>101</v>
      </c>
      <c r="E5552" t="s">
        <v>166</v>
      </c>
      <c r="F5552" t="s">
        <v>15656</v>
      </c>
      <c r="G5552" t="s">
        <v>168</v>
      </c>
      <c r="H5552" t="s">
        <v>157</v>
      </c>
      <c r="I5552" t="s">
        <v>136</v>
      </c>
      <c r="J5552" t="s">
        <v>137</v>
      </c>
      <c r="K5552" t="s">
        <v>138</v>
      </c>
      <c r="L5552" t="s">
        <v>15657</v>
      </c>
      <c r="M5552" t="s">
        <v>15658</v>
      </c>
      <c r="N5552">
        <v>1.287222222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1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11.403803186903895</v>
      </c>
      <c r="AC5552">
        <v>0</v>
      </c>
      <c r="AD5552">
        <v>0</v>
      </c>
      <c r="AE5552">
        <v>11.403803186903895</v>
      </c>
    </row>
    <row r="5553" spans="1:31" x14ac:dyDescent="0.3">
      <c r="A5553">
        <v>2586243</v>
      </c>
      <c r="B5553">
        <v>1</v>
      </c>
      <c r="C5553" t="s">
        <v>80</v>
      </c>
      <c r="D5553" t="s">
        <v>86</v>
      </c>
      <c r="E5553" t="s">
        <v>184</v>
      </c>
      <c r="F5553" t="s">
        <v>2018</v>
      </c>
      <c r="G5553" t="s">
        <v>134</v>
      </c>
      <c r="H5553" t="s">
        <v>135</v>
      </c>
      <c r="I5553" t="s">
        <v>136</v>
      </c>
      <c r="J5553" t="s">
        <v>137</v>
      </c>
      <c r="K5553" t="s">
        <v>138</v>
      </c>
      <c r="L5553" t="s">
        <v>15659</v>
      </c>
      <c r="M5553" t="s">
        <v>15660</v>
      </c>
      <c r="N5553">
        <v>9.9722221999999999E-2</v>
      </c>
      <c r="O5553">
        <v>1</v>
      </c>
      <c r="P5553">
        <v>752</v>
      </c>
      <c r="Q5553">
        <v>0</v>
      </c>
      <c r="R5553">
        <v>1</v>
      </c>
      <c r="S5553">
        <v>4</v>
      </c>
      <c r="T5553">
        <v>56</v>
      </c>
      <c r="U5553">
        <v>0</v>
      </c>
      <c r="V5553">
        <v>0</v>
      </c>
      <c r="W5553">
        <v>1.4361938600000002E-2</v>
      </c>
      <c r="X5553">
        <v>16.712700503522171</v>
      </c>
      <c r="Y5553">
        <v>0</v>
      </c>
      <c r="Z5553">
        <v>1.0590083380500001E-2</v>
      </c>
      <c r="AA5553">
        <v>18.706706663200254</v>
      </c>
      <c r="AB5553">
        <v>3.9835665121891273</v>
      </c>
      <c r="AC5553">
        <v>0</v>
      </c>
      <c r="AD5553">
        <v>0</v>
      </c>
      <c r="AE5553">
        <v>39.427925700892054</v>
      </c>
    </row>
    <row r="5554" spans="1:31" x14ac:dyDescent="0.3">
      <c r="A5554">
        <v>2586489</v>
      </c>
      <c r="B5554">
        <v>1</v>
      </c>
      <c r="C5554" t="s">
        <v>80</v>
      </c>
      <c r="D5554" t="s">
        <v>97</v>
      </c>
      <c r="E5554" t="s">
        <v>175</v>
      </c>
      <c r="F5554" t="s">
        <v>15661</v>
      </c>
      <c r="G5554" t="s">
        <v>190</v>
      </c>
      <c r="H5554" t="s">
        <v>157</v>
      </c>
      <c r="I5554" t="s">
        <v>136</v>
      </c>
      <c r="J5554" t="s">
        <v>137</v>
      </c>
      <c r="K5554" t="s">
        <v>138</v>
      </c>
      <c r="L5554" t="s">
        <v>15662</v>
      </c>
      <c r="M5554" t="s">
        <v>15663</v>
      </c>
      <c r="N5554">
        <v>2.8325</v>
      </c>
      <c r="O5554">
        <v>0</v>
      </c>
      <c r="P5554">
        <v>12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7.4409685857936161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7.4409685857936161</v>
      </c>
    </row>
    <row r="5555" spans="1:31" x14ac:dyDescent="0.3">
      <c r="A5555">
        <v>2586263</v>
      </c>
      <c r="B5555">
        <v>1</v>
      </c>
      <c r="C5555" t="s">
        <v>80</v>
      </c>
      <c r="D5555" t="s">
        <v>105</v>
      </c>
      <c r="E5555" t="s">
        <v>184</v>
      </c>
      <c r="F5555" t="s">
        <v>5866</v>
      </c>
      <c r="G5555" t="s">
        <v>149</v>
      </c>
      <c r="H5555" t="s">
        <v>135</v>
      </c>
      <c r="I5555" t="s">
        <v>136</v>
      </c>
      <c r="J5555" t="s">
        <v>137</v>
      </c>
      <c r="K5555" t="s">
        <v>138</v>
      </c>
      <c r="L5555" t="s">
        <v>15664</v>
      </c>
      <c r="M5555" t="s">
        <v>15665</v>
      </c>
      <c r="N5555">
        <v>5.6452777770000004</v>
      </c>
      <c r="O5555">
        <v>5</v>
      </c>
      <c r="P5555">
        <v>7</v>
      </c>
      <c r="Q5555">
        <v>3</v>
      </c>
      <c r="R5555">
        <v>20</v>
      </c>
      <c r="S5555">
        <v>2</v>
      </c>
      <c r="T5555">
        <v>1</v>
      </c>
      <c r="U5555">
        <v>0</v>
      </c>
      <c r="V5555">
        <v>0</v>
      </c>
      <c r="W5555">
        <v>18.289466232035835</v>
      </c>
      <c r="X5555">
        <v>28.175389032105773</v>
      </c>
      <c r="Y5555">
        <v>3.8274236332668141</v>
      </c>
      <c r="Z5555">
        <v>39.758341140870066</v>
      </c>
      <c r="AA5555">
        <v>56.55250283368602</v>
      </c>
      <c r="AB5555">
        <v>0.81672914739679081</v>
      </c>
      <c r="AC5555">
        <v>0</v>
      </c>
      <c r="AD5555">
        <v>0</v>
      </c>
      <c r="AE5555">
        <v>147.41985201936129</v>
      </c>
    </row>
    <row r="5556" spans="1:31" x14ac:dyDescent="0.3">
      <c r="A5556">
        <v>2586761</v>
      </c>
      <c r="B5556">
        <v>1</v>
      </c>
      <c r="C5556" t="s">
        <v>80</v>
      </c>
      <c r="D5556" t="s">
        <v>95</v>
      </c>
      <c r="E5556" t="s">
        <v>141</v>
      </c>
      <c r="F5556" t="s">
        <v>15666</v>
      </c>
      <c r="G5556" t="s">
        <v>134</v>
      </c>
      <c r="H5556" t="s">
        <v>135</v>
      </c>
      <c r="I5556" t="s">
        <v>136</v>
      </c>
      <c r="J5556" t="s">
        <v>137</v>
      </c>
      <c r="K5556" t="s">
        <v>138</v>
      </c>
      <c r="L5556" t="s">
        <v>15667</v>
      </c>
      <c r="M5556" t="s">
        <v>15668</v>
      </c>
      <c r="N5556">
        <v>1.209166666</v>
      </c>
      <c r="O5556">
        <v>0</v>
      </c>
      <c r="P5556">
        <v>432</v>
      </c>
      <c r="Q5556">
        <v>0</v>
      </c>
      <c r="R5556">
        <v>0</v>
      </c>
      <c r="S5556">
        <v>0</v>
      </c>
      <c r="T5556">
        <v>62</v>
      </c>
      <c r="U5556">
        <v>0</v>
      </c>
      <c r="V5556">
        <v>0</v>
      </c>
      <c r="W5556">
        <v>0</v>
      </c>
      <c r="X5556">
        <v>106.0243173673033</v>
      </c>
      <c r="Y5556">
        <v>0</v>
      </c>
      <c r="Z5556">
        <v>0</v>
      </c>
      <c r="AA5556">
        <v>0</v>
      </c>
      <c r="AB5556">
        <v>65.144239097609855</v>
      </c>
      <c r="AC5556">
        <v>0</v>
      </c>
      <c r="AD5556">
        <v>0</v>
      </c>
      <c r="AE5556">
        <v>171.16855646491314</v>
      </c>
    </row>
    <row r="5557" spans="1:31" x14ac:dyDescent="0.3">
      <c r="A5557">
        <v>2586240</v>
      </c>
      <c r="B5557">
        <v>1</v>
      </c>
      <c r="C5557" t="s">
        <v>80</v>
      </c>
      <c r="D5557" t="s">
        <v>97</v>
      </c>
      <c r="E5557" t="s">
        <v>147</v>
      </c>
      <c r="F5557" t="s">
        <v>15669</v>
      </c>
      <c r="G5557" t="s">
        <v>134</v>
      </c>
      <c r="H5557" t="s">
        <v>135</v>
      </c>
      <c r="I5557" t="s">
        <v>136</v>
      </c>
      <c r="J5557" t="s">
        <v>137</v>
      </c>
      <c r="K5557" t="s">
        <v>138</v>
      </c>
      <c r="L5557" t="s">
        <v>15670</v>
      </c>
      <c r="M5557" t="s">
        <v>15671</v>
      </c>
      <c r="N5557">
        <v>1.556944444</v>
      </c>
      <c r="O5557">
        <v>4</v>
      </c>
      <c r="P5557">
        <v>374</v>
      </c>
      <c r="Q5557">
        <v>5</v>
      </c>
      <c r="R5557">
        <v>67</v>
      </c>
      <c r="S5557">
        <v>10</v>
      </c>
      <c r="T5557">
        <v>48</v>
      </c>
      <c r="U5557">
        <v>1</v>
      </c>
      <c r="V5557">
        <v>0</v>
      </c>
      <c r="W5557">
        <v>154.65080166214554</v>
      </c>
      <c r="X5557">
        <v>159.74548587368028</v>
      </c>
      <c r="Y5557">
        <v>421.28708418004538</v>
      </c>
      <c r="Z5557">
        <v>22.536355920040556</v>
      </c>
      <c r="AA5557">
        <v>44.768089508334349</v>
      </c>
      <c r="AB5557">
        <v>50.266448195037746</v>
      </c>
      <c r="AC5557">
        <v>40.072780130968255</v>
      </c>
      <c r="AD5557">
        <v>0</v>
      </c>
      <c r="AE5557">
        <v>893.32704547025207</v>
      </c>
    </row>
    <row r="5558" spans="1:31" x14ac:dyDescent="0.3">
      <c r="A5558">
        <v>2586973</v>
      </c>
      <c r="B5558">
        <v>1</v>
      </c>
      <c r="C5558" t="s">
        <v>80</v>
      </c>
      <c r="D5558" t="s">
        <v>104</v>
      </c>
      <c r="E5558" t="s">
        <v>141</v>
      </c>
      <c r="F5558" t="s">
        <v>3706</v>
      </c>
      <c r="G5558" t="s">
        <v>134</v>
      </c>
      <c r="H5558" t="s">
        <v>135</v>
      </c>
      <c r="I5558" t="s">
        <v>136</v>
      </c>
      <c r="J5558" t="s">
        <v>137</v>
      </c>
      <c r="K5558" t="s">
        <v>138</v>
      </c>
      <c r="L5558" t="s">
        <v>15672</v>
      </c>
      <c r="M5558" t="s">
        <v>15673</v>
      </c>
      <c r="N5558">
        <v>1.420833333</v>
      </c>
      <c r="O5558">
        <v>5</v>
      </c>
      <c r="P5558">
        <v>125</v>
      </c>
      <c r="Q5558">
        <v>4</v>
      </c>
      <c r="R5558">
        <v>2</v>
      </c>
      <c r="S5558">
        <v>6</v>
      </c>
      <c r="T5558">
        <v>8</v>
      </c>
      <c r="U5558">
        <v>2</v>
      </c>
      <c r="V5558">
        <v>0</v>
      </c>
      <c r="W5558">
        <v>2.8899332691571464</v>
      </c>
      <c r="X5558">
        <v>45.763711332850924</v>
      </c>
      <c r="Y5558">
        <v>5.0997894173778295</v>
      </c>
      <c r="Z5558">
        <v>0.5266114401112767</v>
      </c>
      <c r="AA5558">
        <v>178.23613191345356</v>
      </c>
      <c r="AB5558">
        <v>5.4366759512013658</v>
      </c>
      <c r="AC5558">
        <v>210.78983107038999</v>
      </c>
      <c r="AD5558">
        <v>0</v>
      </c>
      <c r="AE5558">
        <v>448.7426843945421</v>
      </c>
    </row>
    <row r="5559" spans="1:31" x14ac:dyDescent="0.3">
      <c r="A5559">
        <v>2586641</v>
      </c>
      <c r="B5559">
        <v>1</v>
      </c>
      <c r="C5559" t="s">
        <v>81</v>
      </c>
      <c r="D5559" t="s">
        <v>113</v>
      </c>
      <c r="E5559" t="s">
        <v>175</v>
      </c>
      <c r="F5559" t="s">
        <v>15674</v>
      </c>
      <c r="G5559" t="s">
        <v>229</v>
      </c>
      <c r="H5559" t="s">
        <v>157</v>
      </c>
      <c r="I5559" t="s">
        <v>136</v>
      </c>
      <c r="J5559" t="s">
        <v>137</v>
      </c>
      <c r="K5559" t="s">
        <v>138</v>
      </c>
      <c r="L5559" t="s">
        <v>15675</v>
      </c>
      <c r="M5559" t="s">
        <v>15676</v>
      </c>
      <c r="N5559">
        <v>2.0355555550000002</v>
      </c>
      <c r="O5559">
        <v>0</v>
      </c>
      <c r="P5559">
        <v>34</v>
      </c>
      <c r="Q5559">
        <v>0</v>
      </c>
      <c r="R5559">
        <v>6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13.324678049356907</v>
      </c>
      <c r="Y5559">
        <v>0</v>
      </c>
      <c r="Z5559">
        <v>3.269610390321954</v>
      </c>
      <c r="AA5559">
        <v>0</v>
      </c>
      <c r="AB5559">
        <v>0</v>
      </c>
      <c r="AC5559">
        <v>0</v>
      </c>
      <c r="AD5559">
        <v>0</v>
      </c>
      <c r="AE5559">
        <v>16.594288439678859</v>
      </c>
    </row>
    <row r="5560" spans="1:31" x14ac:dyDescent="0.3">
      <c r="A5560">
        <v>2587096</v>
      </c>
      <c r="B5560">
        <v>1</v>
      </c>
      <c r="C5560" t="s">
        <v>80</v>
      </c>
      <c r="D5560" t="s">
        <v>100</v>
      </c>
      <c r="E5560" t="s">
        <v>141</v>
      </c>
      <c r="F5560" t="s">
        <v>15677</v>
      </c>
      <c r="G5560" t="s">
        <v>134</v>
      </c>
      <c r="H5560" t="s">
        <v>135</v>
      </c>
      <c r="I5560" t="s">
        <v>136</v>
      </c>
      <c r="J5560" t="s">
        <v>137</v>
      </c>
      <c r="K5560" t="s">
        <v>138</v>
      </c>
      <c r="L5560" t="s">
        <v>15678</v>
      </c>
      <c r="M5560" t="s">
        <v>15679</v>
      </c>
      <c r="N5560">
        <v>2.1638888879999998</v>
      </c>
      <c r="O5560">
        <v>5</v>
      </c>
      <c r="P5560">
        <v>1630</v>
      </c>
      <c r="Q5560">
        <v>34</v>
      </c>
      <c r="R5560">
        <v>331</v>
      </c>
      <c r="S5560">
        <v>18</v>
      </c>
      <c r="T5560">
        <v>273</v>
      </c>
      <c r="U5560">
        <v>0</v>
      </c>
      <c r="V5560">
        <v>0</v>
      </c>
      <c r="W5560">
        <v>41.818652590977379</v>
      </c>
      <c r="X5560">
        <v>701.51270880825803</v>
      </c>
      <c r="Y5560">
        <v>385.71684518583987</v>
      </c>
      <c r="Z5560">
        <v>594.70752354048307</v>
      </c>
      <c r="AA5560">
        <v>181.46118874745628</v>
      </c>
      <c r="AB5560">
        <v>446.0420388895991</v>
      </c>
      <c r="AC5560">
        <v>0</v>
      </c>
      <c r="AD5560">
        <v>0</v>
      </c>
      <c r="AE5560">
        <v>2351.2589577626136</v>
      </c>
    </row>
    <row r="5561" spans="1:31" x14ac:dyDescent="0.3">
      <c r="A5561">
        <v>2586432</v>
      </c>
      <c r="B5561">
        <v>1</v>
      </c>
      <c r="C5561" t="s">
        <v>80</v>
      </c>
      <c r="D5561" t="s">
        <v>83</v>
      </c>
      <c r="E5561" t="s">
        <v>184</v>
      </c>
      <c r="F5561" t="s">
        <v>15680</v>
      </c>
      <c r="G5561" t="s">
        <v>301</v>
      </c>
      <c r="H5561" t="s">
        <v>135</v>
      </c>
      <c r="I5561" t="s">
        <v>136</v>
      </c>
      <c r="J5561" t="s">
        <v>137</v>
      </c>
      <c r="K5561" t="s">
        <v>144</v>
      </c>
      <c r="L5561" t="s">
        <v>15681</v>
      </c>
      <c r="M5561" t="s">
        <v>15682</v>
      </c>
      <c r="N5561">
        <v>4.5963888879999999</v>
      </c>
      <c r="O5561">
        <v>0</v>
      </c>
      <c r="P5561">
        <v>0</v>
      </c>
      <c r="Q5561">
        <v>0</v>
      </c>
      <c r="R5561">
        <v>0</v>
      </c>
      <c r="S5561">
        <v>3</v>
      </c>
      <c r="T5561">
        <v>0</v>
      </c>
      <c r="U5561">
        <v>1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129.85687577826749</v>
      </c>
      <c r="AB5561">
        <v>0</v>
      </c>
      <c r="AC5561">
        <v>484.36515506587989</v>
      </c>
      <c r="AD5561">
        <v>0</v>
      </c>
      <c r="AE5561">
        <v>614.22203084414741</v>
      </c>
    </row>
    <row r="5562" spans="1:31" x14ac:dyDescent="0.3">
      <c r="A5562">
        <v>2586598</v>
      </c>
      <c r="B5562">
        <v>1</v>
      </c>
      <c r="C5562" t="s">
        <v>80</v>
      </c>
      <c r="D5562" t="s">
        <v>84</v>
      </c>
      <c r="E5562" t="s">
        <v>171</v>
      </c>
      <c r="F5562" t="s">
        <v>15683</v>
      </c>
      <c r="G5562" t="s">
        <v>190</v>
      </c>
      <c r="H5562" t="s">
        <v>157</v>
      </c>
      <c r="I5562" t="s">
        <v>136</v>
      </c>
      <c r="J5562" t="s">
        <v>137</v>
      </c>
      <c r="K5562" t="s">
        <v>138</v>
      </c>
      <c r="L5562" t="s">
        <v>15684</v>
      </c>
      <c r="M5562" t="s">
        <v>15685</v>
      </c>
      <c r="N5562">
        <v>3.244444444</v>
      </c>
      <c r="O5562">
        <v>0</v>
      </c>
      <c r="P5562">
        <v>97</v>
      </c>
      <c r="Q5562">
        <v>0</v>
      </c>
      <c r="R5562">
        <v>0</v>
      </c>
      <c r="S5562">
        <v>0</v>
      </c>
      <c r="T5562">
        <v>13</v>
      </c>
      <c r="U5562">
        <v>0</v>
      </c>
      <c r="V5562">
        <v>0</v>
      </c>
      <c r="W5562">
        <v>0</v>
      </c>
      <c r="X5562">
        <v>64.53167344543283</v>
      </c>
      <c r="Y5562">
        <v>0</v>
      </c>
      <c r="Z5562">
        <v>0</v>
      </c>
      <c r="AA5562">
        <v>0</v>
      </c>
      <c r="AB5562">
        <v>128.74224177492559</v>
      </c>
      <c r="AC5562">
        <v>0</v>
      </c>
      <c r="AD5562">
        <v>0</v>
      </c>
      <c r="AE5562">
        <v>193.27391522035842</v>
      </c>
    </row>
    <row r="5563" spans="1:31" x14ac:dyDescent="0.3">
      <c r="A5563">
        <v>2586449</v>
      </c>
      <c r="B5563">
        <v>1</v>
      </c>
      <c r="C5563" t="s">
        <v>81</v>
      </c>
      <c r="D5563" t="s">
        <v>113</v>
      </c>
      <c r="E5563" t="s">
        <v>184</v>
      </c>
      <c r="F5563" t="s">
        <v>7182</v>
      </c>
      <c r="G5563" t="s">
        <v>202</v>
      </c>
      <c r="H5563" t="s">
        <v>135</v>
      </c>
      <c r="I5563" t="s">
        <v>136</v>
      </c>
      <c r="J5563" t="s">
        <v>137</v>
      </c>
      <c r="K5563" t="s">
        <v>138</v>
      </c>
      <c r="L5563" t="s">
        <v>15686</v>
      </c>
      <c r="M5563" t="s">
        <v>15687</v>
      </c>
      <c r="N5563">
        <v>0.518055555</v>
      </c>
      <c r="O5563">
        <v>0</v>
      </c>
      <c r="P5563">
        <v>162</v>
      </c>
      <c r="Q5563">
        <v>0</v>
      </c>
      <c r="R5563">
        <v>32</v>
      </c>
      <c r="S5563">
        <v>0</v>
      </c>
      <c r="T5563">
        <v>16</v>
      </c>
      <c r="U5563">
        <v>0</v>
      </c>
      <c r="V5563">
        <v>0</v>
      </c>
      <c r="W5563">
        <v>0</v>
      </c>
      <c r="X5563">
        <v>15.267511472342996</v>
      </c>
      <c r="Y5563">
        <v>0</v>
      </c>
      <c r="Z5563">
        <v>31.115549435806251</v>
      </c>
      <c r="AA5563">
        <v>0</v>
      </c>
      <c r="AB5563">
        <v>4.1630456090340129</v>
      </c>
      <c r="AC5563">
        <v>0</v>
      </c>
      <c r="AD5563">
        <v>0</v>
      </c>
      <c r="AE5563">
        <v>50.546106517183262</v>
      </c>
    </row>
    <row r="5564" spans="1:31" x14ac:dyDescent="0.3">
      <c r="A5564">
        <v>2586283</v>
      </c>
      <c r="B5564">
        <v>1</v>
      </c>
      <c r="C5564" t="s">
        <v>80</v>
      </c>
      <c r="D5564" t="s">
        <v>102</v>
      </c>
      <c r="E5564" t="s">
        <v>141</v>
      </c>
      <c r="F5564" t="s">
        <v>4123</v>
      </c>
      <c r="G5564" t="s">
        <v>134</v>
      </c>
      <c r="H5564" t="s">
        <v>135</v>
      </c>
      <c r="I5564" t="s">
        <v>136</v>
      </c>
      <c r="J5564" t="s">
        <v>137</v>
      </c>
      <c r="K5564" t="s">
        <v>138</v>
      </c>
      <c r="L5564" t="s">
        <v>15688</v>
      </c>
      <c r="M5564" t="s">
        <v>15689</v>
      </c>
      <c r="N5564">
        <v>1.2194444440000001</v>
      </c>
      <c r="O5564">
        <v>0</v>
      </c>
      <c r="P5564">
        <v>630</v>
      </c>
      <c r="Q5564">
        <v>39</v>
      </c>
      <c r="R5564">
        <v>133</v>
      </c>
      <c r="S5564">
        <v>18</v>
      </c>
      <c r="T5564">
        <v>78</v>
      </c>
      <c r="U5564">
        <v>1</v>
      </c>
      <c r="V5564">
        <v>0</v>
      </c>
      <c r="W5564">
        <v>0</v>
      </c>
      <c r="X5564">
        <v>122.60480080060172</v>
      </c>
      <c r="Y5564">
        <v>181.35091122968683</v>
      </c>
      <c r="Z5564">
        <v>242.35841377733988</v>
      </c>
      <c r="AA5564">
        <v>109.5526538380212</v>
      </c>
      <c r="AB5564">
        <v>68.884348756801231</v>
      </c>
      <c r="AC5564">
        <v>11.476831540389874</v>
      </c>
      <c r="AD5564">
        <v>0</v>
      </c>
      <c r="AE5564">
        <v>736.22795994284081</v>
      </c>
    </row>
    <row r="5565" spans="1:31" x14ac:dyDescent="0.3">
      <c r="A5565">
        <v>2586947</v>
      </c>
      <c r="B5565">
        <v>1</v>
      </c>
      <c r="C5565" t="s">
        <v>81</v>
      </c>
      <c r="D5565" t="s">
        <v>115</v>
      </c>
      <c r="E5565" t="s">
        <v>147</v>
      </c>
      <c r="F5565" t="s">
        <v>5297</v>
      </c>
      <c r="G5565" t="s">
        <v>134</v>
      </c>
      <c r="H5565" t="s">
        <v>135</v>
      </c>
      <c r="I5565" t="s">
        <v>136</v>
      </c>
      <c r="J5565" t="s">
        <v>137</v>
      </c>
      <c r="K5565" t="s">
        <v>138</v>
      </c>
      <c r="L5565" t="s">
        <v>15690</v>
      </c>
      <c r="M5565" t="s">
        <v>15691</v>
      </c>
      <c r="N5565">
        <v>3.5530555549999998</v>
      </c>
      <c r="O5565">
        <v>5</v>
      </c>
      <c r="P5565">
        <v>1233</v>
      </c>
      <c r="Q5565">
        <v>1</v>
      </c>
      <c r="R5565">
        <v>20</v>
      </c>
      <c r="S5565">
        <v>3</v>
      </c>
      <c r="T5565">
        <v>110</v>
      </c>
      <c r="U5565">
        <v>1</v>
      </c>
      <c r="V5565">
        <v>0</v>
      </c>
      <c r="W5565">
        <v>4.4903479674</v>
      </c>
      <c r="X5565">
        <v>462.86005095606447</v>
      </c>
      <c r="Y5565">
        <v>5.8756191310469585</v>
      </c>
      <c r="Z5565">
        <v>8.6896741079574014</v>
      </c>
      <c r="AA5565">
        <v>73.970944864683332</v>
      </c>
      <c r="AB5565">
        <v>87.55504767484058</v>
      </c>
      <c r="AC5565">
        <v>22.131812158726667</v>
      </c>
      <c r="AD5565">
        <v>0</v>
      </c>
      <c r="AE5565">
        <v>665.57349686071939</v>
      </c>
    </row>
    <row r="5566" spans="1:31" x14ac:dyDescent="0.3">
      <c r="A5566">
        <v>2586475</v>
      </c>
      <c r="B5566">
        <v>1</v>
      </c>
      <c r="C5566" t="s">
        <v>81</v>
      </c>
      <c r="D5566" t="s">
        <v>122</v>
      </c>
      <c r="E5566" t="s">
        <v>184</v>
      </c>
      <c r="F5566" t="s">
        <v>15692</v>
      </c>
      <c r="G5566" t="s">
        <v>149</v>
      </c>
      <c r="H5566" t="s">
        <v>135</v>
      </c>
      <c r="I5566" t="s">
        <v>136</v>
      </c>
      <c r="J5566" t="s">
        <v>137</v>
      </c>
      <c r="K5566" t="s">
        <v>138</v>
      </c>
      <c r="L5566" t="s">
        <v>15693</v>
      </c>
      <c r="M5566" t="s">
        <v>15694</v>
      </c>
      <c r="N5566">
        <v>1.220555555</v>
      </c>
      <c r="O5566">
        <v>0</v>
      </c>
      <c r="P5566">
        <v>192</v>
      </c>
      <c r="Q5566">
        <v>0</v>
      </c>
      <c r="R5566">
        <v>1</v>
      </c>
      <c r="S5566">
        <v>0</v>
      </c>
      <c r="T5566">
        <v>2</v>
      </c>
      <c r="U5566">
        <v>0</v>
      </c>
      <c r="V5566">
        <v>0</v>
      </c>
      <c r="W5566">
        <v>0</v>
      </c>
      <c r="X5566">
        <v>31.627862943136655</v>
      </c>
      <c r="Y5566">
        <v>0</v>
      </c>
      <c r="Z5566">
        <v>0.23341844221326419</v>
      </c>
      <c r="AA5566">
        <v>0</v>
      </c>
      <c r="AB5566">
        <v>0.25682542405050668</v>
      </c>
      <c r="AC5566">
        <v>0</v>
      </c>
      <c r="AD5566">
        <v>0</v>
      </c>
      <c r="AE5566">
        <v>32.118106809400423</v>
      </c>
    </row>
    <row r="5567" spans="1:31" x14ac:dyDescent="0.3">
      <c r="A5567">
        <v>2586306</v>
      </c>
      <c r="B5567">
        <v>1</v>
      </c>
      <c r="C5567" t="s">
        <v>80</v>
      </c>
      <c r="D5567" t="s">
        <v>97</v>
      </c>
      <c r="E5567" t="s">
        <v>184</v>
      </c>
      <c r="F5567" t="s">
        <v>14276</v>
      </c>
      <c r="G5567" t="s">
        <v>149</v>
      </c>
      <c r="H5567" t="s">
        <v>135</v>
      </c>
      <c r="I5567" t="s">
        <v>136</v>
      </c>
      <c r="J5567" t="s">
        <v>137</v>
      </c>
      <c r="K5567" t="s">
        <v>138</v>
      </c>
      <c r="L5567" t="s">
        <v>15695</v>
      </c>
      <c r="M5567" t="s">
        <v>15696</v>
      </c>
      <c r="N5567">
        <v>1.91</v>
      </c>
      <c r="O5567">
        <v>0</v>
      </c>
      <c r="P5567">
        <v>79</v>
      </c>
      <c r="Q5567">
        <v>0</v>
      </c>
      <c r="R5567">
        <v>17</v>
      </c>
      <c r="S5567">
        <v>0</v>
      </c>
      <c r="T5567">
        <v>16</v>
      </c>
      <c r="U5567">
        <v>0</v>
      </c>
      <c r="V5567">
        <v>0</v>
      </c>
      <c r="W5567">
        <v>0</v>
      </c>
      <c r="X5567">
        <v>24.940667726678029</v>
      </c>
      <c r="Y5567">
        <v>0</v>
      </c>
      <c r="Z5567">
        <v>3.5586402237568011</v>
      </c>
      <c r="AA5567">
        <v>0</v>
      </c>
      <c r="AB5567">
        <v>14.788069869912226</v>
      </c>
      <c r="AC5567">
        <v>0</v>
      </c>
      <c r="AD5567">
        <v>0</v>
      </c>
      <c r="AE5567">
        <v>43.287377820347054</v>
      </c>
    </row>
    <row r="5568" spans="1:31" x14ac:dyDescent="0.3">
      <c r="A5568">
        <v>2587139</v>
      </c>
      <c r="B5568">
        <v>1</v>
      </c>
      <c r="C5568" t="s">
        <v>81</v>
      </c>
      <c r="D5568" t="s">
        <v>128</v>
      </c>
      <c r="E5568" t="s">
        <v>155</v>
      </c>
      <c r="F5568" t="s">
        <v>15697</v>
      </c>
      <c r="G5568" t="s">
        <v>206</v>
      </c>
      <c r="H5568" t="s">
        <v>157</v>
      </c>
      <c r="I5568" t="s">
        <v>136</v>
      </c>
      <c r="J5568" t="s">
        <v>137</v>
      </c>
      <c r="K5568" t="s">
        <v>138</v>
      </c>
      <c r="L5568" t="s">
        <v>15698</v>
      </c>
      <c r="M5568" t="s">
        <v>15699</v>
      </c>
      <c r="N5568">
        <v>0.53916666599999996</v>
      </c>
      <c r="O5568">
        <v>0</v>
      </c>
      <c r="P5568">
        <v>73</v>
      </c>
      <c r="Q5568">
        <v>0</v>
      </c>
      <c r="R5568">
        <v>0</v>
      </c>
      <c r="S5568">
        <v>0</v>
      </c>
      <c r="T5568">
        <v>4</v>
      </c>
      <c r="U5568">
        <v>0</v>
      </c>
      <c r="V5568">
        <v>0</v>
      </c>
      <c r="W5568">
        <v>0</v>
      </c>
      <c r="X5568">
        <v>4.3549861282573454</v>
      </c>
      <c r="Y5568">
        <v>0</v>
      </c>
      <c r="Z5568">
        <v>0</v>
      </c>
      <c r="AA5568">
        <v>0</v>
      </c>
      <c r="AB5568">
        <v>1.5256581409485E-2</v>
      </c>
      <c r="AC5568">
        <v>0</v>
      </c>
      <c r="AD5568">
        <v>0</v>
      </c>
      <c r="AE5568">
        <v>4.3702427096668304</v>
      </c>
    </row>
    <row r="5569" spans="1:31" x14ac:dyDescent="0.3">
      <c r="A5569">
        <v>2587116</v>
      </c>
      <c r="B5569">
        <v>1</v>
      </c>
      <c r="C5569" t="s">
        <v>80</v>
      </c>
      <c r="D5569" t="s">
        <v>83</v>
      </c>
      <c r="E5569" t="s">
        <v>166</v>
      </c>
      <c r="F5569" t="s">
        <v>15700</v>
      </c>
      <c r="G5569" t="s">
        <v>198</v>
      </c>
      <c r="H5569" t="s">
        <v>157</v>
      </c>
      <c r="I5569" t="s">
        <v>136</v>
      </c>
      <c r="J5569" t="s">
        <v>137</v>
      </c>
      <c r="K5569" t="s">
        <v>138</v>
      </c>
      <c r="L5569" t="s">
        <v>15701</v>
      </c>
      <c r="M5569" t="s">
        <v>15702</v>
      </c>
      <c r="N5569">
        <v>2.735833333</v>
      </c>
      <c r="O5569">
        <v>0</v>
      </c>
      <c r="P5569">
        <v>2</v>
      </c>
      <c r="Q5569">
        <v>0</v>
      </c>
      <c r="R5569">
        <v>0</v>
      </c>
      <c r="S5569">
        <v>0</v>
      </c>
      <c r="T5569">
        <v>1</v>
      </c>
      <c r="U5569">
        <v>0</v>
      </c>
      <c r="V5569">
        <v>0</v>
      </c>
      <c r="W5569">
        <v>0</v>
      </c>
      <c r="X5569">
        <v>1.2468824286727052</v>
      </c>
      <c r="Y5569">
        <v>0</v>
      </c>
      <c r="Z5569">
        <v>0</v>
      </c>
      <c r="AA5569">
        <v>0</v>
      </c>
      <c r="AB5569">
        <v>6.1773788492500004E-5</v>
      </c>
      <c r="AC5569">
        <v>0</v>
      </c>
      <c r="AD5569">
        <v>0</v>
      </c>
      <c r="AE5569">
        <v>1.2469442024611976</v>
      </c>
    </row>
    <row r="5570" spans="1:31" x14ac:dyDescent="0.3">
      <c r="A5570">
        <v>2586469</v>
      </c>
      <c r="B5570">
        <v>1</v>
      </c>
      <c r="C5570" t="s">
        <v>80</v>
      </c>
      <c r="D5570" t="s">
        <v>107</v>
      </c>
      <c r="E5570" t="s">
        <v>171</v>
      </c>
      <c r="F5570" t="s">
        <v>15703</v>
      </c>
      <c r="G5570" t="s">
        <v>202</v>
      </c>
      <c r="H5570" t="s">
        <v>157</v>
      </c>
      <c r="I5570" t="s">
        <v>136</v>
      </c>
      <c r="J5570" t="s">
        <v>137</v>
      </c>
      <c r="K5570" t="s">
        <v>138</v>
      </c>
      <c r="L5570" t="s">
        <v>15704</v>
      </c>
      <c r="M5570" t="s">
        <v>15705</v>
      </c>
      <c r="N5570">
        <v>0.587777777</v>
      </c>
      <c r="O5570">
        <v>0</v>
      </c>
      <c r="P5570">
        <v>70</v>
      </c>
      <c r="Q5570">
        <v>0</v>
      </c>
      <c r="R5570">
        <v>0</v>
      </c>
      <c r="S5570">
        <v>0</v>
      </c>
      <c r="T5570">
        <v>14</v>
      </c>
      <c r="U5570">
        <v>0</v>
      </c>
      <c r="V5570">
        <v>0</v>
      </c>
      <c r="W5570">
        <v>0</v>
      </c>
      <c r="X5570">
        <v>6.2699503584077485</v>
      </c>
      <c r="Y5570">
        <v>0</v>
      </c>
      <c r="Z5570">
        <v>0</v>
      </c>
      <c r="AA5570">
        <v>0</v>
      </c>
      <c r="AB5570">
        <v>5.4004356117650554</v>
      </c>
      <c r="AC5570">
        <v>0</v>
      </c>
      <c r="AD5570">
        <v>0</v>
      </c>
      <c r="AE5570">
        <v>11.670385970172804</v>
      </c>
    </row>
    <row r="5571" spans="1:31" x14ac:dyDescent="0.3">
      <c r="A5571">
        <v>2586953</v>
      </c>
      <c r="B5571">
        <v>1</v>
      </c>
      <c r="C5571" t="s">
        <v>81</v>
      </c>
      <c r="D5571" t="s">
        <v>120</v>
      </c>
      <c r="E5571" t="s">
        <v>141</v>
      </c>
      <c r="F5571" t="s">
        <v>7585</v>
      </c>
      <c r="G5571" t="s">
        <v>134</v>
      </c>
      <c r="H5571" t="s">
        <v>135</v>
      </c>
      <c r="I5571" t="s">
        <v>136</v>
      </c>
      <c r="J5571" t="s">
        <v>137</v>
      </c>
      <c r="K5571" t="s">
        <v>138</v>
      </c>
      <c r="L5571" t="s">
        <v>15706</v>
      </c>
      <c r="M5571" t="s">
        <v>15707</v>
      </c>
      <c r="N5571">
        <v>0.92944444400000004</v>
      </c>
      <c r="O5571">
        <v>0</v>
      </c>
      <c r="P5571">
        <v>1146</v>
      </c>
      <c r="Q5571">
        <v>0</v>
      </c>
      <c r="R5571">
        <v>8</v>
      </c>
      <c r="S5571">
        <v>0</v>
      </c>
      <c r="T5571">
        <v>146</v>
      </c>
      <c r="U5571">
        <v>1</v>
      </c>
      <c r="V5571">
        <v>0</v>
      </c>
      <c r="W5571">
        <v>0</v>
      </c>
      <c r="X5571">
        <v>185.52646298936602</v>
      </c>
      <c r="Y5571">
        <v>0</v>
      </c>
      <c r="Z5571">
        <v>13.584229351933526</v>
      </c>
      <c r="AA5571">
        <v>0</v>
      </c>
      <c r="AB5571">
        <v>62.772141486591451</v>
      </c>
      <c r="AC5571">
        <v>2.5281522564152001</v>
      </c>
      <c r="AD5571">
        <v>0</v>
      </c>
      <c r="AE5571">
        <v>264.41098608430616</v>
      </c>
    </row>
    <row r="5572" spans="1:31" x14ac:dyDescent="0.3">
      <c r="A5572">
        <v>2587010</v>
      </c>
      <c r="B5572">
        <v>1</v>
      </c>
      <c r="C5572" t="s">
        <v>80</v>
      </c>
      <c r="D5572" t="s">
        <v>93</v>
      </c>
      <c r="E5572" t="s">
        <v>141</v>
      </c>
      <c r="F5572" t="s">
        <v>15708</v>
      </c>
      <c r="G5572" t="s">
        <v>134</v>
      </c>
      <c r="H5572" t="s">
        <v>135</v>
      </c>
      <c r="I5572" t="s">
        <v>136</v>
      </c>
      <c r="J5572" t="s">
        <v>137</v>
      </c>
      <c r="K5572" t="s">
        <v>138</v>
      </c>
      <c r="L5572" t="s">
        <v>15709</v>
      </c>
      <c r="M5572" t="s">
        <v>15710</v>
      </c>
      <c r="N5572">
        <v>1.5877777769999999</v>
      </c>
      <c r="O5572">
        <v>1</v>
      </c>
      <c r="P5572">
        <v>0</v>
      </c>
      <c r="Q5572">
        <v>17</v>
      </c>
      <c r="R5572">
        <v>0</v>
      </c>
      <c r="S5572">
        <v>1</v>
      </c>
      <c r="T5572">
        <v>0</v>
      </c>
      <c r="U5572">
        <v>1</v>
      </c>
      <c r="V5572">
        <v>0</v>
      </c>
      <c r="W5572">
        <v>16.536570106174729</v>
      </c>
      <c r="X5572">
        <v>0</v>
      </c>
      <c r="Y5572">
        <v>249.55761420468036</v>
      </c>
      <c r="Z5572">
        <v>0</v>
      </c>
      <c r="AA5572">
        <v>13.462914047276</v>
      </c>
      <c r="AB5572">
        <v>0</v>
      </c>
      <c r="AC5572">
        <v>34.341039167954769</v>
      </c>
      <c r="AD5572">
        <v>0</v>
      </c>
      <c r="AE5572">
        <v>313.89813752608586</v>
      </c>
    </row>
    <row r="5573" spans="1:31" x14ac:dyDescent="0.3">
      <c r="A5573">
        <v>2586678</v>
      </c>
      <c r="B5573">
        <v>1</v>
      </c>
      <c r="C5573" t="s">
        <v>80</v>
      </c>
      <c r="D5573" t="s">
        <v>90</v>
      </c>
      <c r="E5573" t="s">
        <v>184</v>
      </c>
      <c r="F5573" t="s">
        <v>15711</v>
      </c>
      <c r="G5573" t="s">
        <v>202</v>
      </c>
      <c r="H5573" t="s">
        <v>135</v>
      </c>
      <c r="I5573" t="s">
        <v>136</v>
      </c>
      <c r="J5573" t="s">
        <v>137</v>
      </c>
      <c r="K5573" t="s">
        <v>138</v>
      </c>
      <c r="L5573" t="s">
        <v>15712</v>
      </c>
      <c r="M5573" t="s">
        <v>15713</v>
      </c>
      <c r="N5573">
        <v>2.1669444439999999</v>
      </c>
      <c r="O5573">
        <v>0</v>
      </c>
      <c r="P5573">
        <v>2588</v>
      </c>
      <c r="Q5573">
        <v>0</v>
      </c>
      <c r="R5573">
        <v>0</v>
      </c>
      <c r="S5573">
        <v>0</v>
      </c>
      <c r="T5573">
        <v>100</v>
      </c>
      <c r="U5573">
        <v>0</v>
      </c>
      <c r="V5573">
        <v>0</v>
      </c>
      <c r="W5573">
        <v>0</v>
      </c>
      <c r="X5573">
        <v>1180.2015277738678</v>
      </c>
      <c r="Y5573">
        <v>0</v>
      </c>
      <c r="Z5573">
        <v>0</v>
      </c>
      <c r="AA5573">
        <v>0</v>
      </c>
      <c r="AB5573">
        <v>154.4231192171581</v>
      </c>
      <c r="AC5573">
        <v>0</v>
      </c>
      <c r="AD5573">
        <v>0</v>
      </c>
      <c r="AE5573">
        <v>1334.6246469910259</v>
      </c>
    </row>
    <row r="5574" spans="1:31" x14ac:dyDescent="0.3">
      <c r="A5574">
        <v>2586724</v>
      </c>
      <c r="B5574">
        <v>1</v>
      </c>
      <c r="C5574" t="s">
        <v>81</v>
      </c>
      <c r="D5574" t="s">
        <v>120</v>
      </c>
      <c r="E5574" t="s">
        <v>147</v>
      </c>
      <c r="F5574" t="s">
        <v>12415</v>
      </c>
      <c r="G5574" t="s">
        <v>134</v>
      </c>
      <c r="H5574" t="s">
        <v>135</v>
      </c>
      <c r="I5574" t="s">
        <v>136</v>
      </c>
      <c r="J5574" t="s">
        <v>137</v>
      </c>
      <c r="K5574" t="s">
        <v>138</v>
      </c>
      <c r="L5574" t="s">
        <v>15714</v>
      </c>
      <c r="M5574" t="s">
        <v>15715</v>
      </c>
      <c r="N5574">
        <v>0.89694444399999995</v>
      </c>
      <c r="O5574">
        <v>1</v>
      </c>
      <c r="P5574">
        <v>408</v>
      </c>
      <c r="Q5574">
        <v>30</v>
      </c>
      <c r="R5574">
        <v>21</v>
      </c>
      <c r="S5574">
        <v>2</v>
      </c>
      <c r="T5574">
        <v>39</v>
      </c>
      <c r="U5574">
        <v>0</v>
      </c>
      <c r="V5574">
        <v>0</v>
      </c>
      <c r="W5574">
        <v>9.5307283963499995E-2</v>
      </c>
      <c r="X5574">
        <v>57.527155243746108</v>
      </c>
      <c r="Y5574">
        <v>37.913397426251542</v>
      </c>
      <c r="Z5574">
        <v>13.757253624352813</v>
      </c>
      <c r="AA5574">
        <v>12.116536151460442</v>
      </c>
      <c r="AB5574">
        <v>10.731851068183365</v>
      </c>
      <c r="AC5574">
        <v>0</v>
      </c>
      <c r="AD5574">
        <v>0</v>
      </c>
      <c r="AE5574">
        <v>132.14150079795778</v>
      </c>
    </row>
    <row r="5575" spans="1:31" x14ac:dyDescent="0.3">
      <c r="A5575">
        <v>2586870</v>
      </c>
      <c r="B5575">
        <v>1</v>
      </c>
      <c r="C5575" t="s">
        <v>80</v>
      </c>
      <c r="D5575" t="s">
        <v>91</v>
      </c>
      <c r="E5575" t="s">
        <v>141</v>
      </c>
      <c r="F5575" t="s">
        <v>8559</v>
      </c>
      <c r="G5575" t="s">
        <v>134</v>
      </c>
      <c r="H5575" t="s">
        <v>135</v>
      </c>
      <c r="I5575" t="s">
        <v>136</v>
      </c>
      <c r="J5575" t="s">
        <v>137</v>
      </c>
      <c r="K5575" t="s">
        <v>138</v>
      </c>
      <c r="L5575" t="s">
        <v>15716</v>
      </c>
      <c r="M5575" t="s">
        <v>15717</v>
      </c>
      <c r="N5575">
        <v>1.865555555</v>
      </c>
      <c r="O5575">
        <v>2</v>
      </c>
      <c r="P5575">
        <v>746</v>
      </c>
      <c r="Q5575">
        <v>90</v>
      </c>
      <c r="R5575">
        <v>138</v>
      </c>
      <c r="S5575">
        <v>10</v>
      </c>
      <c r="T5575">
        <v>106</v>
      </c>
      <c r="U5575">
        <v>1</v>
      </c>
      <c r="V5575">
        <v>0</v>
      </c>
      <c r="W5575">
        <v>1.0582302371662164</v>
      </c>
      <c r="X5575">
        <v>259.75275182576615</v>
      </c>
      <c r="Y5575">
        <v>703.11188348081077</v>
      </c>
      <c r="Z5575">
        <v>749.63706481276085</v>
      </c>
      <c r="AA5575">
        <v>69.410514530679251</v>
      </c>
      <c r="AB5575">
        <v>213.71802839786403</v>
      </c>
      <c r="AC5575">
        <v>0.49079363298110668</v>
      </c>
      <c r="AD5575">
        <v>0</v>
      </c>
      <c r="AE5575">
        <v>1997.1792669180284</v>
      </c>
    </row>
    <row r="5576" spans="1:31" x14ac:dyDescent="0.3">
      <c r="A5576">
        <v>2586578</v>
      </c>
      <c r="B5576">
        <v>1</v>
      </c>
      <c r="C5576" t="s">
        <v>80</v>
      </c>
      <c r="D5576" t="s">
        <v>96</v>
      </c>
      <c r="E5576" t="s">
        <v>184</v>
      </c>
      <c r="F5576" t="s">
        <v>15718</v>
      </c>
      <c r="G5576" t="s">
        <v>1218</v>
      </c>
      <c r="H5576" t="s">
        <v>135</v>
      </c>
      <c r="I5576" t="s">
        <v>136</v>
      </c>
      <c r="J5576" t="s">
        <v>137</v>
      </c>
      <c r="K5576" t="s">
        <v>138</v>
      </c>
      <c r="L5576" t="s">
        <v>15719</v>
      </c>
      <c r="M5576" t="s">
        <v>15720</v>
      </c>
      <c r="N5576">
        <v>1.7436111110000001</v>
      </c>
      <c r="O5576">
        <v>0</v>
      </c>
      <c r="P5576">
        <v>418</v>
      </c>
      <c r="Q5576">
        <v>0</v>
      </c>
      <c r="R5576">
        <v>0</v>
      </c>
      <c r="S5576">
        <v>8</v>
      </c>
      <c r="T5576">
        <v>16</v>
      </c>
      <c r="U5576">
        <v>0</v>
      </c>
      <c r="V5576">
        <v>0</v>
      </c>
      <c r="W5576">
        <v>0</v>
      </c>
      <c r="X5576">
        <v>132.7768747340194</v>
      </c>
      <c r="Y5576">
        <v>0</v>
      </c>
      <c r="Z5576">
        <v>0</v>
      </c>
      <c r="AA5576">
        <v>29.778754602527261</v>
      </c>
      <c r="AB5576">
        <v>30.056617456322506</v>
      </c>
      <c r="AC5576">
        <v>0</v>
      </c>
      <c r="AD5576">
        <v>0</v>
      </c>
      <c r="AE5576">
        <v>192.61224679286917</v>
      </c>
    </row>
    <row r="5577" spans="1:31" x14ac:dyDescent="0.3">
      <c r="A5577">
        <v>2586386</v>
      </c>
      <c r="B5577">
        <v>1</v>
      </c>
      <c r="C5577" t="s">
        <v>80</v>
      </c>
      <c r="D5577" t="s">
        <v>104</v>
      </c>
      <c r="E5577" t="s">
        <v>132</v>
      </c>
      <c r="F5577" t="s">
        <v>4716</v>
      </c>
      <c r="G5577" t="s">
        <v>134</v>
      </c>
      <c r="H5577" t="s">
        <v>135</v>
      </c>
      <c r="I5577" t="s">
        <v>136</v>
      </c>
      <c r="J5577" t="s">
        <v>137</v>
      </c>
      <c r="K5577" t="s">
        <v>138</v>
      </c>
      <c r="L5577" t="s">
        <v>15721</v>
      </c>
      <c r="M5577" t="s">
        <v>15722</v>
      </c>
      <c r="N5577">
        <v>1.184722222</v>
      </c>
      <c r="O5577">
        <v>0</v>
      </c>
      <c r="P5577">
        <v>19147</v>
      </c>
      <c r="Q5577">
        <v>7</v>
      </c>
      <c r="R5577">
        <v>97</v>
      </c>
      <c r="S5577">
        <v>9</v>
      </c>
      <c r="T5577">
        <v>2474</v>
      </c>
      <c r="U5577">
        <v>5</v>
      </c>
      <c r="V5577">
        <v>6</v>
      </c>
      <c r="W5577">
        <v>0</v>
      </c>
      <c r="X5577">
        <v>3808.0010645148068</v>
      </c>
      <c r="Y5577">
        <v>10.138754284657487</v>
      </c>
      <c r="Z5577">
        <v>69.294879041513482</v>
      </c>
      <c r="AA5577">
        <v>271.3277630299574</v>
      </c>
      <c r="AB5577">
        <v>2378.34747516673</v>
      </c>
      <c r="AC5577">
        <v>429.33393846321843</v>
      </c>
      <c r="AD5577">
        <v>77.946094085963551</v>
      </c>
      <c r="AE5577">
        <v>7044.3899685868464</v>
      </c>
    </row>
    <row r="5578" spans="1:31" x14ac:dyDescent="0.3">
      <c r="A5578">
        <v>2586887</v>
      </c>
      <c r="B5578">
        <v>1</v>
      </c>
      <c r="C5578" t="s">
        <v>81</v>
      </c>
      <c r="D5578" t="s">
        <v>112</v>
      </c>
      <c r="E5578" t="s">
        <v>184</v>
      </c>
      <c r="F5578" t="s">
        <v>15723</v>
      </c>
      <c r="G5578" t="s">
        <v>134</v>
      </c>
      <c r="H5578" t="s">
        <v>135</v>
      </c>
      <c r="I5578" t="s">
        <v>136</v>
      </c>
      <c r="J5578" t="s">
        <v>137</v>
      </c>
      <c r="K5578" t="s">
        <v>138</v>
      </c>
      <c r="L5578" t="s">
        <v>15724</v>
      </c>
      <c r="M5578" t="s">
        <v>15725</v>
      </c>
      <c r="N5578">
        <v>1.750277777</v>
      </c>
      <c r="O5578">
        <v>0</v>
      </c>
      <c r="P5578">
        <v>612</v>
      </c>
      <c r="Q5578">
        <v>0</v>
      </c>
      <c r="R5578">
        <v>0</v>
      </c>
      <c r="S5578">
        <v>0</v>
      </c>
      <c r="T5578">
        <v>651</v>
      </c>
      <c r="U5578">
        <v>0</v>
      </c>
      <c r="V5578">
        <v>1</v>
      </c>
      <c r="W5578">
        <v>0</v>
      </c>
      <c r="X5578">
        <v>169.2571847087693</v>
      </c>
      <c r="Y5578">
        <v>0</v>
      </c>
      <c r="Z5578">
        <v>0</v>
      </c>
      <c r="AA5578">
        <v>0</v>
      </c>
      <c r="AB5578">
        <v>846.49373761559775</v>
      </c>
      <c r="AC5578">
        <v>0</v>
      </c>
      <c r="AD5578">
        <v>9.091016906290335</v>
      </c>
      <c r="AE5578">
        <v>1024.8419392306573</v>
      </c>
    </row>
    <row r="5579" spans="1:31" x14ac:dyDescent="0.3">
      <c r="A5579">
        <v>2586787</v>
      </c>
      <c r="B5579">
        <v>1</v>
      </c>
      <c r="C5579" t="s">
        <v>81</v>
      </c>
      <c r="D5579" t="s">
        <v>112</v>
      </c>
      <c r="E5579" t="s">
        <v>141</v>
      </c>
      <c r="F5579" t="s">
        <v>4099</v>
      </c>
      <c r="G5579" t="s">
        <v>134</v>
      </c>
      <c r="H5579" t="s">
        <v>135</v>
      </c>
      <c r="I5579" t="s">
        <v>136</v>
      </c>
      <c r="J5579" t="s">
        <v>137</v>
      </c>
      <c r="K5579" t="s">
        <v>138</v>
      </c>
      <c r="L5579" t="s">
        <v>15726</v>
      </c>
      <c r="M5579" t="s">
        <v>15727</v>
      </c>
      <c r="N5579">
        <v>3.6233333330000002</v>
      </c>
      <c r="O5579">
        <v>3</v>
      </c>
      <c r="P5579">
        <v>256</v>
      </c>
      <c r="Q5579">
        <v>124</v>
      </c>
      <c r="R5579">
        <v>355</v>
      </c>
      <c r="S5579">
        <v>9</v>
      </c>
      <c r="T5579">
        <v>38</v>
      </c>
      <c r="U5579">
        <v>5</v>
      </c>
      <c r="V5579">
        <v>1</v>
      </c>
      <c r="W5579">
        <v>1.0524168250602535</v>
      </c>
      <c r="X5579">
        <v>142.90893640274109</v>
      </c>
      <c r="Y5579">
        <v>307.95034337703845</v>
      </c>
      <c r="Z5579">
        <v>387.59678848607695</v>
      </c>
      <c r="AA5579">
        <v>65.188203304110672</v>
      </c>
      <c r="AB5579">
        <v>142.22591983618747</v>
      </c>
      <c r="AC5579">
        <v>611.78860643372366</v>
      </c>
      <c r="AD5579">
        <v>5.1247911228508798</v>
      </c>
      <c r="AE5579">
        <v>1663.8360057877892</v>
      </c>
    </row>
    <row r="5580" spans="1:31" x14ac:dyDescent="0.3">
      <c r="A5580">
        <v>2586638</v>
      </c>
      <c r="B5580">
        <v>1</v>
      </c>
      <c r="C5580" t="s">
        <v>80</v>
      </c>
      <c r="D5580" t="s">
        <v>96</v>
      </c>
      <c r="E5580" t="s">
        <v>184</v>
      </c>
      <c r="F5580" t="s">
        <v>15728</v>
      </c>
      <c r="G5580" t="s">
        <v>318</v>
      </c>
      <c r="H5580" t="s">
        <v>135</v>
      </c>
      <c r="I5580" t="s">
        <v>136</v>
      </c>
      <c r="J5580" t="s">
        <v>137</v>
      </c>
      <c r="K5580" t="s">
        <v>138</v>
      </c>
      <c r="L5580" t="s">
        <v>15729</v>
      </c>
      <c r="M5580" t="s">
        <v>15730</v>
      </c>
      <c r="N5580">
        <v>0.275277777</v>
      </c>
      <c r="O5580">
        <v>0</v>
      </c>
      <c r="P5580">
        <v>0</v>
      </c>
      <c r="Q5580">
        <v>0</v>
      </c>
      <c r="R5580">
        <v>0</v>
      </c>
      <c r="S5580">
        <v>1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25.599402194028805</v>
      </c>
      <c r="AB5580">
        <v>0</v>
      </c>
      <c r="AC5580">
        <v>0</v>
      </c>
      <c r="AD5580">
        <v>0</v>
      </c>
      <c r="AE5580">
        <v>25.599402194028805</v>
      </c>
    </row>
    <row r="5581" spans="1:31" x14ac:dyDescent="0.3">
      <c r="A5581">
        <v>2586784</v>
      </c>
      <c r="B5581">
        <v>1</v>
      </c>
      <c r="C5581" t="s">
        <v>80</v>
      </c>
      <c r="D5581" t="s">
        <v>85</v>
      </c>
      <c r="E5581" t="s">
        <v>184</v>
      </c>
      <c r="F5581" t="s">
        <v>15731</v>
      </c>
      <c r="G5581" t="s">
        <v>311</v>
      </c>
      <c r="H5581" t="s">
        <v>135</v>
      </c>
      <c r="I5581" t="s">
        <v>136</v>
      </c>
      <c r="J5581" t="s">
        <v>3</v>
      </c>
      <c r="K5581" t="s">
        <v>138</v>
      </c>
      <c r="L5581" t="s">
        <v>15732</v>
      </c>
      <c r="M5581" t="s">
        <v>15733</v>
      </c>
      <c r="N5581">
        <v>3.071111111</v>
      </c>
      <c r="O5581">
        <v>0</v>
      </c>
      <c r="P5581">
        <v>1066</v>
      </c>
      <c r="Q5581">
        <v>0</v>
      </c>
      <c r="R5581">
        <v>0</v>
      </c>
      <c r="S5581">
        <v>2</v>
      </c>
      <c r="T5581">
        <v>132</v>
      </c>
      <c r="U5581">
        <v>1</v>
      </c>
      <c r="V5581">
        <v>1</v>
      </c>
      <c r="W5581">
        <v>0</v>
      </c>
      <c r="X5581">
        <v>864.05872929170471</v>
      </c>
      <c r="Y5581">
        <v>0</v>
      </c>
      <c r="Z5581">
        <v>0</v>
      </c>
      <c r="AA5581">
        <v>92.417388654849617</v>
      </c>
      <c r="AB5581">
        <v>467.578627430155</v>
      </c>
      <c r="AC5581">
        <v>195.60827406043001</v>
      </c>
      <c r="AD5581">
        <v>45.415656121265421</v>
      </c>
      <c r="AE5581">
        <v>1665.0786755584045</v>
      </c>
    </row>
    <row r="5582" spans="1:31" x14ac:dyDescent="0.3">
      <c r="A5582">
        <v>2587079</v>
      </c>
      <c r="B5582">
        <v>1</v>
      </c>
      <c r="C5582" t="s">
        <v>81</v>
      </c>
      <c r="D5582" t="s">
        <v>118</v>
      </c>
      <c r="E5582" t="s">
        <v>184</v>
      </c>
      <c r="F5582" t="s">
        <v>15734</v>
      </c>
      <c r="G5582" t="s">
        <v>149</v>
      </c>
      <c r="H5582" t="s">
        <v>135</v>
      </c>
      <c r="I5582" t="s">
        <v>136</v>
      </c>
      <c r="J5582" t="s">
        <v>137</v>
      </c>
      <c r="K5582" t="s">
        <v>138</v>
      </c>
      <c r="L5582" t="s">
        <v>15735</v>
      </c>
      <c r="M5582" t="s">
        <v>15736</v>
      </c>
      <c r="N5582">
        <v>1.448611111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64.585946796548328</v>
      </c>
      <c r="AD5582">
        <v>0</v>
      </c>
      <c r="AE5582">
        <v>64.585946796548328</v>
      </c>
    </row>
    <row r="5583" spans="1:31" x14ac:dyDescent="0.3">
      <c r="A5583">
        <v>2586595</v>
      </c>
      <c r="B5583">
        <v>1</v>
      </c>
      <c r="C5583" t="s">
        <v>80</v>
      </c>
      <c r="D5583" t="s">
        <v>94</v>
      </c>
      <c r="E5583" t="s">
        <v>141</v>
      </c>
      <c r="F5583" t="s">
        <v>15737</v>
      </c>
      <c r="G5583" t="s">
        <v>134</v>
      </c>
      <c r="H5583" t="s">
        <v>135</v>
      </c>
      <c r="I5583" t="s">
        <v>136</v>
      </c>
      <c r="J5583" t="s">
        <v>137</v>
      </c>
      <c r="K5583" t="s">
        <v>138</v>
      </c>
      <c r="L5583" t="s">
        <v>15738</v>
      </c>
      <c r="M5583" t="s">
        <v>15739</v>
      </c>
      <c r="N5583">
        <v>1.0177777770000001</v>
      </c>
      <c r="O5583">
        <v>0</v>
      </c>
      <c r="P5583">
        <v>0</v>
      </c>
      <c r="Q5583">
        <v>1</v>
      </c>
      <c r="R5583">
        <v>130</v>
      </c>
      <c r="S5583">
        <v>0</v>
      </c>
      <c r="T5583">
        <v>8</v>
      </c>
      <c r="U5583">
        <v>0</v>
      </c>
      <c r="V5583">
        <v>0</v>
      </c>
      <c r="W5583">
        <v>0</v>
      </c>
      <c r="X5583">
        <v>0</v>
      </c>
      <c r="Y5583">
        <v>1.6970801772166664</v>
      </c>
      <c r="Z5583">
        <v>266.86435271283477</v>
      </c>
      <c r="AA5583">
        <v>0</v>
      </c>
      <c r="AB5583">
        <v>7.7176845150775994</v>
      </c>
      <c r="AC5583">
        <v>0</v>
      </c>
      <c r="AD5583">
        <v>0</v>
      </c>
      <c r="AE5583">
        <v>276.27911740512906</v>
      </c>
    </row>
    <row r="5584" spans="1:31" x14ac:dyDescent="0.3">
      <c r="A5584">
        <v>2586429</v>
      </c>
      <c r="B5584">
        <v>1</v>
      </c>
      <c r="C5584" t="s">
        <v>80</v>
      </c>
      <c r="D5584" t="s">
        <v>83</v>
      </c>
      <c r="E5584" t="s">
        <v>147</v>
      </c>
      <c r="F5584" t="s">
        <v>15740</v>
      </c>
      <c r="G5584" t="s">
        <v>301</v>
      </c>
      <c r="H5584" t="s">
        <v>135</v>
      </c>
      <c r="I5584" t="s">
        <v>136</v>
      </c>
      <c r="J5584" t="s">
        <v>137</v>
      </c>
      <c r="K5584" t="s">
        <v>144</v>
      </c>
      <c r="L5584" t="s">
        <v>15741</v>
      </c>
      <c r="M5584" t="s">
        <v>15742</v>
      </c>
      <c r="N5584">
        <v>6.5505555549999999</v>
      </c>
      <c r="O5584">
        <v>0</v>
      </c>
      <c r="P5584">
        <v>0</v>
      </c>
      <c r="Q5584">
        <v>1</v>
      </c>
      <c r="R5584">
        <v>0</v>
      </c>
      <c r="S5584">
        <v>3</v>
      </c>
      <c r="T5584">
        <v>17</v>
      </c>
      <c r="U5584">
        <v>6</v>
      </c>
      <c r="V5584">
        <v>4</v>
      </c>
      <c r="W5584">
        <v>0</v>
      </c>
      <c r="X5584">
        <v>0</v>
      </c>
      <c r="Y5584">
        <v>0.809061508076105</v>
      </c>
      <c r="Z5584">
        <v>0</v>
      </c>
      <c r="AA5584">
        <v>361.99985436694595</v>
      </c>
      <c r="AB5584">
        <v>1281.456057411307</v>
      </c>
      <c r="AC5584">
        <v>4729.0990566426735</v>
      </c>
      <c r="AD5584">
        <v>208.95767329739812</v>
      </c>
      <c r="AE5584">
        <v>6582.321703226401</v>
      </c>
    </row>
    <row r="5585" spans="1:31" x14ac:dyDescent="0.3">
      <c r="A5585">
        <v>2586572</v>
      </c>
      <c r="B5585">
        <v>1</v>
      </c>
      <c r="C5585" t="s">
        <v>80</v>
      </c>
      <c r="D5585" t="s">
        <v>104</v>
      </c>
      <c r="E5585" t="s">
        <v>184</v>
      </c>
      <c r="F5585" t="s">
        <v>15743</v>
      </c>
      <c r="G5585" t="s">
        <v>149</v>
      </c>
      <c r="H5585" t="s">
        <v>135</v>
      </c>
      <c r="I5585" t="s">
        <v>136</v>
      </c>
      <c r="J5585" t="s">
        <v>137</v>
      </c>
      <c r="K5585" t="s">
        <v>138</v>
      </c>
      <c r="L5585" t="s">
        <v>15744</v>
      </c>
      <c r="M5585" t="s">
        <v>15745</v>
      </c>
      <c r="N5585">
        <v>2.2722222219999999</v>
      </c>
      <c r="O5585">
        <v>0</v>
      </c>
      <c r="P5585">
        <v>231</v>
      </c>
      <c r="Q5585">
        <v>8</v>
      </c>
      <c r="R5585">
        <v>5</v>
      </c>
      <c r="S5585">
        <v>2</v>
      </c>
      <c r="T5585">
        <v>36</v>
      </c>
      <c r="U5585">
        <v>0</v>
      </c>
      <c r="V5585">
        <v>0</v>
      </c>
      <c r="W5585">
        <v>0</v>
      </c>
      <c r="X5585">
        <v>95.928515629624513</v>
      </c>
      <c r="Y5585">
        <v>13.751139063528923</v>
      </c>
      <c r="Z5585">
        <v>3.6065589798362834</v>
      </c>
      <c r="AA5585">
        <v>2.5908067095989851</v>
      </c>
      <c r="AB5585">
        <v>72.300575298609772</v>
      </c>
      <c r="AC5585">
        <v>0</v>
      </c>
      <c r="AD5585">
        <v>0</v>
      </c>
      <c r="AE5585">
        <v>188.17759568119845</v>
      </c>
    </row>
    <row r="5586" spans="1:31" x14ac:dyDescent="0.3">
      <c r="A5586">
        <v>2586309</v>
      </c>
      <c r="B5586">
        <v>1</v>
      </c>
      <c r="C5586" t="s">
        <v>80</v>
      </c>
      <c r="D5586" t="s">
        <v>85</v>
      </c>
      <c r="E5586" t="s">
        <v>175</v>
      </c>
      <c r="F5586" t="s">
        <v>15746</v>
      </c>
      <c r="G5586" t="s">
        <v>190</v>
      </c>
      <c r="H5586" t="s">
        <v>157</v>
      </c>
      <c r="I5586" t="s">
        <v>136</v>
      </c>
      <c r="J5586" t="s">
        <v>137</v>
      </c>
      <c r="K5586" t="s">
        <v>138</v>
      </c>
      <c r="L5586" t="s">
        <v>15747</v>
      </c>
      <c r="M5586" t="s">
        <v>15748</v>
      </c>
      <c r="N5586">
        <v>0.69138888799999998</v>
      </c>
      <c r="O5586">
        <v>0</v>
      </c>
      <c r="P5586">
        <v>90</v>
      </c>
      <c r="Q5586">
        <v>0</v>
      </c>
      <c r="R5586">
        <v>0</v>
      </c>
      <c r="S5586">
        <v>0</v>
      </c>
      <c r="T5586">
        <v>9</v>
      </c>
      <c r="U5586">
        <v>0</v>
      </c>
      <c r="V5586">
        <v>0</v>
      </c>
      <c r="W5586">
        <v>0</v>
      </c>
      <c r="X5586">
        <v>8.8042413830315862</v>
      </c>
      <c r="Y5586">
        <v>0</v>
      </c>
      <c r="Z5586">
        <v>0</v>
      </c>
      <c r="AA5586">
        <v>0</v>
      </c>
      <c r="AB5586">
        <v>4.5312665939355741</v>
      </c>
      <c r="AC5586">
        <v>0</v>
      </c>
      <c r="AD5586">
        <v>0</v>
      </c>
      <c r="AE5586">
        <v>13.335507976967161</v>
      </c>
    </row>
    <row r="5587" spans="1:31" x14ac:dyDescent="0.3">
      <c r="A5587">
        <v>2586286</v>
      </c>
      <c r="B5587">
        <v>1</v>
      </c>
      <c r="C5587" t="s">
        <v>80</v>
      </c>
      <c r="D5587" t="s">
        <v>104</v>
      </c>
      <c r="E5587" t="s">
        <v>147</v>
      </c>
      <c r="F5587" t="s">
        <v>1578</v>
      </c>
      <c r="G5587" t="s">
        <v>134</v>
      </c>
      <c r="H5587" t="s">
        <v>135</v>
      </c>
      <c r="I5587" t="s">
        <v>136</v>
      </c>
      <c r="J5587" t="s">
        <v>137</v>
      </c>
      <c r="K5587" t="s">
        <v>138</v>
      </c>
      <c r="L5587" t="s">
        <v>15749</v>
      </c>
      <c r="M5587" t="s">
        <v>15750</v>
      </c>
      <c r="N5587">
        <v>1.516388888</v>
      </c>
      <c r="O5587">
        <v>3</v>
      </c>
      <c r="P5587">
        <v>218</v>
      </c>
      <c r="Q5587">
        <v>19</v>
      </c>
      <c r="R5587">
        <v>246</v>
      </c>
      <c r="S5587">
        <v>14</v>
      </c>
      <c r="T5587">
        <v>83</v>
      </c>
      <c r="U5587">
        <v>4</v>
      </c>
      <c r="V5587">
        <v>0</v>
      </c>
      <c r="W5587">
        <v>21.532766988504918</v>
      </c>
      <c r="X5587">
        <v>102.23999738123</v>
      </c>
      <c r="Y5587">
        <v>20.898952730740795</v>
      </c>
      <c r="Z5587">
        <v>230.03096134615018</v>
      </c>
      <c r="AA5587">
        <v>82.155806729319906</v>
      </c>
      <c r="AB5587">
        <v>88.015823287287404</v>
      </c>
      <c r="AC5587">
        <v>227.43026137939901</v>
      </c>
      <c r="AD5587">
        <v>0</v>
      </c>
      <c r="AE5587">
        <v>772.30456984263219</v>
      </c>
    </row>
    <row r="5588" spans="1:31" x14ac:dyDescent="0.3">
      <c r="A5588">
        <v>2586970</v>
      </c>
      <c r="B5588">
        <v>1</v>
      </c>
      <c r="C5588" t="s">
        <v>80</v>
      </c>
      <c r="D5588" t="s">
        <v>93</v>
      </c>
      <c r="E5588" t="s">
        <v>155</v>
      </c>
      <c r="F5588" t="s">
        <v>15751</v>
      </c>
      <c r="G5588" t="s">
        <v>5725</v>
      </c>
      <c r="H5588" t="s">
        <v>157</v>
      </c>
      <c r="I5588" t="s">
        <v>136</v>
      </c>
      <c r="J5588" t="s">
        <v>3</v>
      </c>
      <c r="K5588" t="s">
        <v>138</v>
      </c>
      <c r="L5588" t="s">
        <v>15752</v>
      </c>
      <c r="M5588" t="s">
        <v>15753</v>
      </c>
      <c r="N5588">
        <v>2.477777777</v>
      </c>
      <c r="O5588">
        <v>0</v>
      </c>
      <c r="P5588">
        <v>127</v>
      </c>
      <c r="Q5588">
        <v>0</v>
      </c>
      <c r="R5588">
        <v>0</v>
      </c>
      <c r="S5588">
        <v>0</v>
      </c>
      <c r="T5588">
        <v>21</v>
      </c>
      <c r="U5588">
        <v>0</v>
      </c>
      <c r="V5588">
        <v>0</v>
      </c>
      <c r="W5588">
        <v>0</v>
      </c>
      <c r="X5588">
        <v>34.037415770620484</v>
      </c>
      <c r="Y5588">
        <v>0</v>
      </c>
      <c r="Z5588">
        <v>0</v>
      </c>
      <c r="AA5588">
        <v>0</v>
      </c>
      <c r="AB5588">
        <v>7.6194251800340931</v>
      </c>
      <c r="AC5588">
        <v>0</v>
      </c>
      <c r="AD5588">
        <v>0</v>
      </c>
      <c r="AE5588">
        <v>41.656840950654576</v>
      </c>
    </row>
    <row r="5589" spans="1:31" x14ac:dyDescent="0.3">
      <c r="A5589">
        <v>2586850</v>
      </c>
      <c r="B5589">
        <v>1</v>
      </c>
      <c r="C5589" t="s">
        <v>81</v>
      </c>
      <c r="D5589" t="s">
        <v>112</v>
      </c>
      <c r="E5589" t="s">
        <v>141</v>
      </c>
      <c r="F5589" t="s">
        <v>3946</v>
      </c>
      <c r="G5589" t="s">
        <v>134</v>
      </c>
      <c r="H5589" t="s">
        <v>135</v>
      </c>
      <c r="I5589" t="s">
        <v>136</v>
      </c>
      <c r="J5589" t="s">
        <v>137</v>
      </c>
      <c r="K5589" t="s">
        <v>138</v>
      </c>
      <c r="L5589" t="s">
        <v>15754</v>
      </c>
      <c r="M5589" t="s">
        <v>15755</v>
      </c>
      <c r="N5589">
        <v>0.43722222199999999</v>
      </c>
      <c r="O5589">
        <v>31</v>
      </c>
      <c r="P5589">
        <v>17211</v>
      </c>
      <c r="Q5589">
        <v>39</v>
      </c>
      <c r="R5589">
        <v>858</v>
      </c>
      <c r="S5589">
        <v>43</v>
      </c>
      <c r="T5589">
        <v>2052</v>
      </c>
      <c r="U5589">
        <v>7</v>
      </c>
      <c r="V5589">
        <v>2</v>
      </c>
      <c r="W5589">
        <v>3.0739083280154187</v>
      </c>
      <c r="X5589">
        <v>777.37690503837064</v>
      </c>
      <c r="Y5589">
        <v>64.685908356828548</v>
      </c>
      <c r="Z5589">
        <v>215.17101184663173</v>
      </c>
      <c r="AA5589">
        <v>93.927806503059585</v>
      </c>
      <c r="AB5589">
        <v>384.51044626955832</v>
      </c>
      <c r="AC5589">
        <v>46.365993266202288</v>
      </c>
      <c r="AD5589">
        <v>2.1618392856035</v>
      </c>
      <c r="AE5589">
        <v>1587.2738188942701</v>
      </c>
    </row>
    <row r="5590" spans="1:31" x14ac:dyDescent="0.3">
      <c r="A5590">
        <v>2586266</v>
      </c>
      <c r="B5590">
        <v>1</v>
      </c>
      <c r="C5590" t="s">
        <v>81</v>
      </c>
      <c r="D5590" t="s">
        <v>128</v>
      </c>
      <c r="E5590" t="s">
        <v>155</v>
      </c>
      <c r="F5590" t="s">
        <v>15756</v>
      </c>
      <c r="G5590" t="s">
        <v>206</v>
      </c>
      <c r="H5590" t="s">
        <v>157</v>
      </c>
      <c r="I5590" t="s">
        <v>136</v>
      </c>
      <c r="J5590" t="s">
        <v>137</v>
      </c>
      <c r="K5590" t="s">
        <v>138</v>
      </c>
      <c r="L5590" t="s">
        <v>15757</v>
      </c>
      <c r="M5590" t="s">
        <v>15758</v>
      </c>
      <c r="N5590">
        <v>6.7908333330000001</v>
      </c>
      <c r="O5590">
        <v>0</v>
      </c>
      <c r="P5590">
        <v>122</v>
      </c>
      <c r="Q5590">
        <v>0</v>
      </c>
      <c r="R5590">
        <v>6</v>
      </c>
      <c r="S5590">
        <v>0</v>
      </c>
      <c r="T5590">
        <v>4</v>
      </c>
      <c r="U5590">
        <v>0</v>
      </c>
      <c r="V5590">
        <v>0</v>
      </c>
      <c r="W5590">
        <v>0</v>
      </c>
      <c r="X5590">
        <v>116.77221711721249</v>
      </c>
      <c r="Y5590">
        <v>0</v>
      </c>
      <c r="Z5590">
        <v>1.7753193714627353</v>
      </c>
      <c r="AA5590">
        <v>0</v>
      </c>
      <c r="AB5590">
        <v>21.860570228603308</v>
      </c>
      <c r="AC5590">
        <v>0</v>
      </c>
      <c r="AD5590">
        <v>0</v>
      </c>
      <c r="AE5590">
        <v>140.40810671727854</v>
      </c>
    </row>
    <row r="5591" spans="1:31" x14ac:dyDescent="0.3">
      <c r="A5591">
        <v>2586764</v>
      </c>
      <c r="B5591">
        <v>1</v>
      </c>
      <c r="C5591" t="s">
        <v>80</v>
      </c>
      <c r="D5591" t="s">
        <v>96</v>
      </c>
      <c r="E5591" t="s">
        <v>132</v>
      </c>
      <c r="F5591" t="s">
        <v>15759</v>
      </c>
      <c r="G5591" t="s">
        <v>134</v>
      </c>
      <c r="H5591" t="s">
        <v>135</v>
      </c>
      <c r="I5591" t="s">
        <v>136</v>
      </c>
      <c r="J5591" t="s">
        <v>137</v>
      </c>
      <c r="K5591" t="s">
        <v>138</v>
      </c>
      <c r="L5591" t="s">
        <v>15760</v>
      </c>
      <c r="M5591" t="s">
        <v>15761</v>
      </c>
      <c r="N5591">
        <v>0.94027777700000004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0.70767559466666663</v>
      </c>
      <c r="AD5591">
        <v>0</v>
      </c>
      <c r="AE5591">
        <v>0.70767559466666663</v>
      </c>
    </row>
    <row r="5592" spans="1:31" x14ac:dyDescent="0.3">
      <c r="A5592">
        <v>2586515</v>
      </c>
      <c r="B5592">
        <v>1</v>
      </c>
      <c r="C5592" t="s">
        <v>80</v>
      </c>
      <c r="D5592" t="s">
        <v>100</v>
      </c>
      <c r="E5592" t="s">
        <v>166</v>
      </c>
      <c r="F5592" t="s">
        <v>15762</v>
      </c>
      <c r="G5592" t="s">
        <v>198</v>
      </c>
      <c r="H5592" t="s">
        <v>157</v>
      </c>
      <c r="I5592" t="s">
        <v>136</v>
      </c>
      <c r="J5592" t="s">
        <v>137</v>
      </c>
      <c r="K5592" t="s">
        <v>138</v>
      </c>
      <c r="L5592" t="s">
        <v>15763</v>
      </c>
      <c r="M5592" t="s">
        <v>15764</v>
      </c>
      <c r="N5592">
        <v>1.0024999999999999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1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1.5529112355916665</v>
      </c>
      <c r="AC5592">
        <v>0</v>
      </c>
      <c r="AD5592">
        <v>0</v>
      </c>
      <c r="AE5592">
        <v>1.5529112355916665</v>
      </c>
    </row>
    <row r="5593" spans="1:31" x14ac:dyDescent="0.3">
      <c r="A5593">
        <v>2586658</v>
      </c>
      <c r="B5593">
        <v>1</v>
      </c>
      <c r="C5593" t="s">
        <v>80</v>
      </c>
      <c r="D5593" t="s">
        <v>96</v>
      </c>
      <c r="E5593" t="s">
        <v>184</v>
      </c>
      <c r="F5593" t="s">
        <v>15765</v>
      </c>
      <c r="G5593" t="s">
        <v>149</v>
      </c>
      <c r="H5593" t="s">
        <v>135</v>
      </c>
      <c r="I5593" t="s">
        <v>136</v>
      </c>
      <c r="J5593" t="s">
        <v>137</v>
      </c>
      <c r="K5593" t="s">
        <v>138</v>
      </c>
      <c r="L5593" t="s">
        <v>15766</v>
      </c>
      <c r="M5593" t="s">
        <v>15767</v>
      </c>
      <c r="N5593">
        <v>3.35</v>
      </c>
      <c r="O5593">
        <v>0</v>
      </c>
      <c r="P5593">
        <v>0</v>
      </c>
      <c r="Q5593">
        <v>3</v>
      </c>
      <c r="R5593">
        <v>0</v>
      </c>
      <c r="S5593">
        <v>2</v>
      </c>
      <c r="T5593">
        <v>0</v>
      </c>
      <c r="U5593">
        <v>2</v>
      </c>
      <c r="V5593">
        <v>0</v>
      </c>
      <c r="W5593">
        <v>0</v>
      </c>
      <c r="X5593">
        <v>0</v>
      </c>
      <c r="Y5593">
        <v>95.545156775863532</v>
      </c>
      <c r="Z5593">
        <v>0</v>
      </c>
      <c r="AA5593">
        <v>7.64370095845213</v>
      </c>
      <c r="AB5593">
        <v>0</v>
      </c>
      <c r="AC5593">
        <v>530.7670190455359</v>
      </c>
      <c r="AD5593">
        <v>0</v>
      </c>
      <c r="AE5593">
        <v>633.95587677985156</v>
      </c>
    </row>
    <row r="5594" spans="1:31" x14ac:dyDescent="0.3">
      <c r="A5594">
        <v>2586907</v>
      </c>
      <c r="B5594">
        <v>1</v>
      </c>
      <c r="C5594" t="s">
        <v>80</v>
      </c>
      <c r="D5594" t="s">
        <v>95</v>
      </c>
      <c r="E5594" t="s">
        <v>184</v>
      </c>
      <c r="F5594" t="s">
        <v>15768</v>
      </c>
      <c r="G5594" t="s">
        <v>134</v>
      </c>
      <c r="H5594" t="s">
        <v>135</v>
      </c>
      <c r="I5594" t="s">
        <v>136</v>
      </c>
      <c r="J5594" t="s">
        <v>137</v>
      </c>
      <c r="K5594" t="s">
        <v>138</v>
      </c>
      <c r="L5594" t="s">
        <v>15769</v>
      </c>
      <c r="M5594" t="s">
        <v>15770</v>
      </c>
      <c r="N5594">
        <v>4.0102777769999998</v>
      </c>
      <c r="O5594">
        <v>1</v>
      </c>
      <c r="P5594">
        <v>3</v>
      </c>
      <c r="Q5594">
        <v>3</v>
      </c>
      <c r="R5594">
        <v>0</v>
      </c>
      <c r="S5594">
        <v>1</v>
      </c>
      <c r="T5594">
        <v>0</v>
      </c>
      <c r="U5594">
        <v>0</v>
      </c>
      <c r="V5594">
        <v>0</v>
      </c>
      <c r="W5594">
        <v>1.8678779632926767</v>
      </c>
      <c r="X5594">
        <v>1.8909325970014934</v>
      </c>
      <c r="Y5594">
        <v>15.617241146433511</v>
      </c>
      <c r="Z5594">
        <v>0</v>
      </c>
      <c r="AA5594">
        <v>1.3212312986785153</v>
      </c>
      <c r="AB5594">
        <v>0</v>
      </c>
      <c r="AC5594">
        <v>0</v>
      </c>
      <c r="AD5594">
        <v>0</v>
      </c>
      <c r="AE5594">
        <v>20.697283005406195</v>
      </c>
    </row>
    <row r="5595" spans="1:31" x14ac:dyDescent="0.3">
      <c r="A5595">
        <v>2586773</v>
      </c>
      <c r="B5595">
        <v>1</v>
      </c>
      <c r="C5595" t="s">
        <v>81</v>
      </c>
      <c r="D5595" t="s">
        <v>115</v>
      </c>
      <c r="E5595" t="s">
        <v>147</v>
      </c>
      <c r="F5595" t="s">
        <v>15771</v>
      </c>
      <c r="G5595" t="s">
        <v>134</v>
      </c>
      <c r="H5595" t="s">
        <v>135</v>
      </c>
      <c r="I5595" t="s">
        <v>136</v>
      </c>
      <c r="J5595" t="s">
        <v>137</v>
      </c>
      <c r="K5595" t="s">
        <v>138</v>
      </c>
      <c r="L5595" t="s">
        <v>15772</v>
      </c>
      <c r="M5595" t="s">
        <v>15773</v>
      </c>
      <c r="N5595">
        <v>0.92666666600000003</v>
      </c>
      <c r="O5595">
        <v>2</v>
      </c>
      <c r="P5595">
        <v>52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0.42044268480000002</v>
      </c>
      <c r="X5595">
        <v>3.3315231732570907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3.7519658580570905</v>
      </c>
    </row>
    <row r="5596" spans="1:31" x14ac:dyDescent="0.3">
      <c r="A5596">
        <v>2586750</v>
      </c>
      <c r="B5596">
        <v>1</v>
      </c>
      <c r="C5596" t="s">
        <v>81</v>
      </c>
      <c r="D5596" t="s">
        <v>115</v>
      </c>
      <c r="E5596" t="s">
        <v>147</v>
      </c>
      <c r="F5596" t="s">
        <v>15774</v>
      </c>
      <c r="G5596" t="s">
        <v>134</v>
      </c>
      <c r="H5596" t="s">
        <v>135</v>
      </c>
      <c r="I5596" t="s">
        <v>136</v>
      </c>
      <c r="J5596" t="s">
        <v>137</v>
      </c>
      <c r="K5596" t="s">
        <v>138</v>
      </c>
      <c r="L5596" t="s">
        <v>15775</v>
      </c>
      <c r="M5596" t="s">
        <v>15776</v>
      </c>
      <c r="N5596">
        <v>0.34472222200000002</v>
      </c>
      <c r="O5596">
        <v>5</v>
      </c>
      <c r="P5596">
        <v>1329</v>
      </c>
      <c r="Q5596">
        <v>1</v>
      </c>
      <c r="R5596">
        <v>21</v>
      </c>
      <c r="S5596">
        <v>3</v>
      </c>
      <c r="T5596">
        <v>117</v>
      </c>
      <c r="U5596">
        <v>1</v>
      </c>
      <c r="V5596">
        <v>0</v>
      </c>
      <c r="W5596">
        <v>0.39082780040000009</v>
      </c>
      <c r="X5596">
        <v>46.407253355715156</v>
      </c>
      <c r="Y5596">
        <v>0.60825395127282511</v>
      </c>
      <c r="Z5596">
        <v>0.81823785454825604</v>
      </c>
      <c r="AA5596">
        <v>7.4892465665395589</v>
      </c>
      <c r="AB5596">
        <v>10.677239635825309</v>
      </c>
      <c r="AC5596">
        <v>2.6233957759108333</v>
      </c>
      <c r="AD5596">
        <v>0</v>
      </c>
      <c r="AE5596">
        <v>69.014454940211934</v>
      </c>
    </row>
    <row r="5597" spans="1:31" x14ac:dyDescent="0.3">
      <c r="A5597">
        <v>2586395</v>
      </c>
      <c r="B5597">
        <v>1</v>
      </c>
      <c r="C5597" t="s">
        <v>80</v>
      </c>
      <c r="D5597" t="s">
        <v>97</v>
      </c>
      <c r="E5597" t="s">
        <v>141</v>
      </c>
      <c r="F5597" t="s">
        <v>15777</v>
      </c>
      <c r="G5597" t="s">
        <v>134</v>
      </c>
      <c r="H5597" t="s">
        <v>135</v>
      </c>
      <c r="I5597" t="s">
        <v>136</v>
      </c>
      <c r="J5597" t="s">
        <v>137</v>
      </c>
      <c r="K5597" t="s">
        <v>138</v>
      </c>
      <c r="L5597" t="s">
        <v>15778</v>
      </c>
      <c r="M5597" t="s">
        <v>15779</v>
      </c>
      <c r="N5597">
        <v>0.61583333299999998</v>
      </c>
      <c r="O5597">
        <v>5</v>
      </c>
      <c r="P5597">
        <v>1471</v>
      </c>
      <c r="Q5597">
        <v>5</v>
      </c>
      <c r="R5597">
        <v>69</v>
      </c>
      <c r="S5597">
        <v>16</v>
      </c>
      <c r="T5597">
        <v>137</v>
      </c>
      <c r="U5597">
        <v>1</v>
      </c>
      <c r="V5597">
        <v>0</v>
      </c>
      <c r="W5597">
        <v>20.805251786585643</v>
      </c>
      <c r="X5597">
        <v>158.96494581890505</v>
      </c>
      <c r="Y5597">
        <v>1.6598971295828751</v>
      </c>
      <c r="Z5597">
        <v>14.106622177330662</v>
      </c>
      <c r="AA5597">
        <v>24.98516532936301</v>
      </c>
      <c r="AB5597">
        <v>71.329514982712055</v>
      </c>
      <c r="AC5597">
        <v>73.099775105308169</v>
      </c>
      <c r="AD5597">
        <v>0</v>
      </c>
      <c r="AE5597">
        <v>364.95117232978748</v>
      </c>
    </row>
    <row r="5598" spans="1:31" x14ac:dyDescent="0.3">
      <c r="A5598">
        <v>2587059</v>
      </c>
      <c r="B5598">
        <v>1</v>
      </c>
      <c r="C5598" t="s">
        <v>80</v>
      </c>
      <c r="D5598" t="s">
        <v>104</v>
      </c>
      <c r="E5598" t="s">
        <v>184</v>
      </c>
      <c r="F5598" t="s">
        <v>15780</v>
      </c>
      <c r="G5598" t="s">
        <v>134</v>
      </c>
      <c r="H5598" t="s">
        <v>135</v>
      </c>
      <c r="I5598" t="s">
        <v>136</v>
      </c>
      <c r="J5598" t="s">
        <v>137</v>
      </c>
      <c r="K5598" t="s">
        <v>138</v>
      </c>
      <c r="L5598" t="s">
        <v>15781</v>
      </c>
      <c r="M5598" t="s">
        <v>15782</v>
      </c>
      <c r="N5598">
        <v>0.53166666600000001</v>
      </c>
      <c r="O5598">
        <v>0</v>
      </c>
      <c r="P5598">
        <v>9</v>
      </c>
      <c r="Q5598">
        <v>0</v>
      </c>
      <c r="R5598">
        <v>1</v>
      </c>
      <c r="S5598">
        <v>0</v>
      </c>
      <c r="T5598">
        <v>3</v>
      </c>
      <c r="U5598">
        <v>0</v>
      </c>
      <c r="V5598">
        <v>0</v>
      </c>
      <c r="W5598">
        <v>0</v>
      </c>
      <c r="X5598">
        <v>0.96575619769694998</v>
      </c>
      <c r="Y5598">
        <v>0</v>
      </c>
      <c r="Z5598">
        <v>7.9446782559999994E-5</v>
      </c>
      <c r="AA5598">
        <v>0</v>
      </c>
      <c r="AB5598">
        <v>0.77387784050806163</v>
      </c>
      <c r="AC5598">
        <v>0</v>
      </c>
      <c r="AD5598">
        <v>0</v>
      </c>
      <c r="AE5598">
        <v>1.7397134849875715</v>
      </c>
    </row>
    <row r="5599" spans="1:31" x14ac:dyDescent="0.3">
      <c r="A5599">
        <v>2586727</v>
      </c>
      <c r="B5599">
        <v>1</v>
      </c>
      <c r="C5599" t="s">
        <v>80</v>
      </c>
      <c r="D5599" t="s">
        <v>85</v>
      </c>
      <c r="E5599" t="s">
        <v>132</v>
      </c>
      <c r="F5599" t="s">
        <v>15783</v>
      </c>
      <c r="G5599" t="s">
        <v>311</v>
      </c>
      <c r="H5599" t="s">
        <v>135</v>
      </c>
      <c r="I5599" t="s">
        <v>136</v>
      </c>
      <c r="J5599" t="s">
        <v>3</v>
      </c>
      <c r="K5599" t="s">
        <v>138</v>
      </c>
      <c r="L5599" t="s">
        <v>15784</v>
      </c>
      <c r="M5599" t="s">
        <v>15785</v>
      </c>
      <c r="N5599">
        <v>2.2322222219999999</v>
      </c>
      <c r="O5599">
        <v>0</v>
      </c>
      <c r="P5599">
        <v>1644</v>
      </c>
      <c r="Q5599">
        <v>0</v>
      </c>
      <c r="R5599">
        <v>0</v>
      </c>
      <c r="S5599">
        <v>2</v>
      </c>
      <c r="T5599">
        <v>169</v>
      </c>
      <c r="U5599">
        <v>1</v>
      </c>
      <c r="V5599">
        <v>2</v>
      </c>
      <c r="W5599">
        <v>0</v>
      </c>
      <c r="X5599">
        <v>941.28129299262889</v>
      </c>
      <c r="Y5599">
        <v>0</v>
      </c>
      <c r="Z5599">
        <v>0</v>
      </c>
      <c r="AA5599">
        <v>68.821764603341109</v>
      </c>
      <c r="AB5599">
        <v>707.01525372078845</v>
      </c>
      <c r="AC5599">
        <v>157.34262189723</v>
      </c>
      <c r="AD5599">
        <v>172.2099692388912</v>
      </c>
      <c r="AE5599">
        <v>2046.6709024528798</v>
      </c>
    </row>
    <row r="5600" spans="1:31" x14ac:dyDescent="0.3">
      <c r="A5600">
        <v>2586913</v>
      </c>
      <c r="B5600">
        <v>1</v>
      </c>
      <c r="C5600" t="s">
        <v>81</v>
      </c>
      <c r="D5600" t="s">
        <v>128</v>
      </c>
      <c r="E5600" t="s">
        <v>147</v>
      </c>
      <c r="F5600" t="s">
        <v>15786</v>
      </c>
      <c r="G5600" t="s">
        <v>202</v>
      </c>
      <c r="H5600" t="s">
        <v>135</v>
      </c>
      <c r="I5600" t="s">
        <v>136</v>
      </c>
      <c r="J5600" t="s">
        <v>137</v>
      </c>
      <c r="K5600" t="s">
        <v>138</v>
      </c>
      <c r="L5600" t="s">
        <v>15787</v>
      </c>
      <c r="M5600" t="s">
        <v>15788</v>
      </c>
      <c r="N5600">
        <v>1.570277777</v>
      </c>
      <c r="O5600">
        <v>6</v>
      </c>
      <c r="P5600">
        <v>387</v>
      </c>
      <c r="Q5600">
        <v>2</v>
      </c>
      <c r="R5600">
        <v>16</v>
      </c>
      <c r="S5600">
        <v>13</v>
      </c>
      <c r="T5600">
        <v>14</v>
      </c>
      <c r="U5600">
        <v>0</v>
      </c>
      <c r="V5600">
        <v>0</v>
      </c>
      <c r="W5600">
        <v>1.9563254976846802</v>
      </c>
      <c r="X5600">
        <v>123.83452650679605</v>
      </c>
      <c r="Y5600">
        <v>3.0187774823907327</v>
      </c>
      <c r="Z5600">
        <v>5.184106907883943</v>
      </c>
      <c r="AA5600">
        <v>106.87045089094657</v>
      </c>
      <c r="AB5600">
        <v>10.874326081908158</v>
      </c>
      <c r="AC5600">
        <v>0</v>
      </c>
      <c r="AD5600">
        <v>0</v>
      </c>
      <c r="AE5600">
        <v>251.73851336761012</v>
      </c>
    </row>
    <row r="5601" spans="1:31" x14ac:dyDescent="0.3">
      <c r="A5601">
        <v>2586627</v>
      </c>
      <c r="B5601">
        <v>1</v>
      </c>
      <c r="C5601" t="s">
        <v>81</v>
      </c>
      <c r="D5601" t="s">
        <v>126</v>
      </c>
      <c r="E5601" t="s">
        <v>147</v>
      </c>
      <c r="F5601" t="s">
        <v>15789</v>
      </c>
      <c r="G5601" t="s">
        <v>134</v>
      </c>
      <c r="H5601" t="s">
        <v>135</v>
      </c>
      <c r="I5601" t="s">
        <v>136</v>
      </c>
      <c r="J5601" t="s">
        <v>137</v>
      </c>
      <c r="K5601" t="s">
        <v>138</v>
      </c>
      <c r="L5601" t="s">
        <v>15790</v>
      </c>
      <c r="M5601" t="s">
        <v>15791</v>
      </c>
      <c r="N5601">
        <v>2.1658333330000001</v>
      </c>
      <c r="O5601">
        <v>0</v>
      </c>
      <c r="P5601">
        <v>496</v>
      </c>
      <c r="Q5601">
        <v>2</v>
      </c>
      <c r="R5601">
        <v>112</v>
      </c>
      <c r="S5601">
        <v>0</v>
      </c>
      <c r="T5601">
        <v>20</v>
      </c>
      <c r="U5601">
        <v>0</v>
      </c>
      <c r="V5601">
        <v>0</v>
      </c>
      <c r="W5601">
        <v>0</v>
      </c>
      <c r="X5601">
        <v>219.13936420207136</v>
      </c>
      <c r="Y5601">
        <v>20.062390343082999</v>
      </c>
      <c r="Z5601">
        <v>189.54498839475448</v>
      </c>
      <c r="AA5601">
        <v>0</v>
      </c>
      <c r="AB5601">
        <v>23.930501771623376</v>
      </c>
      <c r="AC5601">
        <v>0</v>
      </c>
      <c r="AD5601">
        <v>0</v>
      </c>
      <c r="AE5601">
        <v>452.67724471153218</v>
      </c>
    </row>
    <row r="5602" spans="1:31" x14ac:dyDescent="0.3">
      <c r="A5602">
        <v>2586896</v>
      </c>
      <c r="B5602">
        <v>1</v>
      </c>
      <c r="C5602" t="s">
        <v>80</v>
      </c>
      <c r="D5602" t="s">
        <v>90</v>
      </c>
      <c r="E5602" t="s">
        <v>166</v>
      </c>
      <c r="F5602" t="s">
        <v>15792</v>
      </c>
      <c r="G5602" t="s">
        <v>181</v>
      </c>
      <c r="H5602" t="s">
        <v>157</v>
      </c>
      <c r="I5602" t="s">
        <v>136</v>
      </c>
      <c r="J5602" t="s">
        <v>137</v>
      </c>
      <c r="K5602" t="s">
        <v>138</v>
      </c>
      <c r="L5602" t="s">
        <v>15793</v>
      </c>
      <c r="M5602" t="s">
        <v>15794</v>
      </c>
      <c r="N5602">
        <v>0.87166666599999998</v>
      </c>
      <c r="O5602">
        <v>0</v>
      </c>
      <c r="P5602">
        <v>6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1.7558549572745452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1.7558549572745452</v>
      </c>
    </row>
    <row r="5603" spans="1:31" x14ac:dyDescent="0.3">
      <c r="A5603">
        <v>2586186</v>
      </c>
      <c r="B5603">
        <v>1</v>
      </c>
      <c r="C5603" t="s">
        <v>81</v>
      </c>
      <c r="D5603" t="s">
        <v>127</v>
      </c>
      <c r="E5603" t="s">
        <v>132</v>
      </c>
      <c r="F5603" t="s">
        <v>15795</v>
      </c>
      <c r="G5603" t="s">
        <v>134</v>
      </c>
      <c r="H5603" t="s">
        <v>135</v>
      </c>
      <c r="I5603" t="s">
        <v>136</v>
      </c>
      <c r="J5603" t="s">
        <v>137</v>
      </c>
      <c r="K5603" t="s">
        <v>138</v>
      </c>
      <c r="L5603" t="s">
        <v>15796</v>
      </c>
      <c r="M5603" t="s">
        <v>15797</v>
      </c>
      <c r="N5603">
        <v>0.65194444399999996</v>
      </c>
      <c r="O5603">
        <v>0</v>
      </c>
      <c r="P5603">
        <v>14255</v>
      </c>
      <c r="Q5603">
        <v>0</v>
      </c>
      <c r="R5603">
        <v>25</v>
      </c>
      <c r="S5603">
        <v>6</v>
      </c>
      <c r="T5603">
        <v>1024</v>
      </c>
      <c r="U5603">
        <v>5</v>
      </c>
      <c r="V5603">
        <v>5</v>
      </c>
      <c r="W5603">
        <v>0</v>
      </c>
      <c r="X5603">
        <v>1684.0028686608537</v>
      </c>
      <c r="Y5603">
        <v>0</v>
      </c>
      <c r="Z5603">
        <v>6.4072868466173185</v>
      </c>
      <c r="AA5603">
        <v>81.609742843389967</v>
      </c>
      <c r="AB5603">
        <v>491.67770238751694</v>
      </c>
      <c r="AC5603">
        <v>120.41713450564122</v>
      </c>
      <c r="AD5603">
        <v>29.036546349983659</v>
      </c>
      <c r="AE5603">
        <v>2413.1512815940027</v>
      </c>
    </row>
    <row r="5604" spans="1:31" x14ac:dyDescent="0.3">
      <c r="A5604">
        <v>2586435</v>
      </c>
      <c r="B5604">
        <v>1</v>
      </c>
      <c r="C5604" t="s">
        <v>80</v>
      </c>
      <c r="D5604" t="s">
        <v>103</v>
      </c>
      <c r="E5604" t="s">
        <v>147</v>
      </c>
      <c r="F5604" t="s">
        <v>15798</v>
      </c>
      <c r="G5604" t="s">
        <v>301</v>
      </c>
      <c r="H5604" t="s">
        <v>135</v>
      </c>
      <c r="I5604" t="s">
        <v>136</v>
      </c>
      <c r="J5604" t="s">
        <v>137</v>
      </c>
      <c r="K5604" t="s">
        <v>144</v>
      </c>
      <c r="L5604" t="s">
        <v>15799</v>
      </c>
      <c r="M5604" t="s">
        <v>15800</v>
      </c>
      <c r="N5604">
        <v>2.4316666659999999</v>
      </c>
      <c r="O5604">
        <v>0</v>
      </c>
      <c r="P5604">
        <v>0</v>
      </c>
      <c r="Q5604">
        <v>0</v>
      </c>
      <c r="R5604">
        <v>0</v>
      </c>
      <c r="S5604">
        <v>19</v>
      </c>
      <c r="T5604">
        <v>0</v>
      </c>
      <c r="U5604">
        <v>21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264.77002497417971</v>
      </c>
      <c r="AB5604">
        <v>0</v>
      </c>
      <c r="AC5604">
        <v>3605.7251093963123</v>
      </c>
      <c r="AD5604">
        <v>0</v>
      </c>
      <c r="AE5604">
        <v>3870.495134370492</v>
      </c>
    </row>
    <row r="5605" spans="1:31" x14ac:dyDescent="0.3">
      <c r="A5605">
        <v>2587122</v>
      </c>
      <c r="B5605">
        <v>1</v>
      </c>
      <c r="C5605" t="s">
        <v>81</v>
      </c>
      <c r="D5605" t="s">
        <v>112</v>
      </c>
      <c r="E5605" t="s">
        <v>184</v>
      </c>
      <c r="F5605" t="s">
        <v>15801</v>
      </c>
      <c r="G5605" t="s">
        <v>134</v>
      </c>
      <c r="H5605" t="s">
        <v>135</v>
      </c>
      <c r="I5605" t="s">
        <v>136</v>
      </c>
      <c r="J5605" t="s">
        <v>137</v>
      </c>
      <c r="K5605" t="s">
        <v>138</v>
      </c>
      <c r="L5605" t="s">
        <v>15802</v>
      </c>
      <c r="M5605" t="s">
        <v>15803</v>
      </c>
      <c r="N5605">
        <v>2.6044444439999999</v>
      </c>
      <c r="O5605">
        <v>0</v>
      </c>
      <c r="P5605">
        <v>921</v>
      </c>
      <c r="Q5605">
        <v>0</v>
      </c>
      <c r="R5605">
        <v>1</v>
      </c>
      <c r="S5605">
        <v>0</v>
      </c>
      <c r="T5605">
        <v>45</v>
      </c>
      <c r="U5605">
        <v>0</v>
      </c>
      <c r="V5605">
        <v>0</v>
      </c>
      <c r="W5605">
        <v>0</v>
      </c>
      <c r="X5605">
        <v>362.10173244216281</v>
      </c>
      <c r="Y5605">
        <v>0</v>
      </c>
      <c r="Z5605">
        <v>0</v>
      </c>
      <c r="AA5605">
        <v>0</v>
      </c>
      <c r="AB5605">
        <v>50.360924398088081</v>
      </c>
      <c r="AC5605">
        <v>0</v>
      </c>
      <c r="AD5605">
        <v>0</v>
      </c>
      <c r="AE5605">
        <v>412.46265684025087</v>
      </c>
    </row>
    <row r="5606" spans="1:31" x14ac:dyDescent="0.3">
      <c r="A5606">
        <v>2586687</v>
      </c>
      <c r="B5606">
        <v>1</v>
      </c>
      <c r="C5606" t="s">
        <v>80</v>
      </c>
      <c r="D5606" t="s">
        <v>103</v>
      </c>
      <c r="E5606" t="s">
        <v>184</v>
      </c>
      <c r="F5606" t="s">
        <v>15804</v>
      </c>
      <c r="G5606" t="s">
        <v>149</v>
      </c>
      <c r="H5606" t="s">
        <v>135</v>
      </c>
      <c r="I5606" t="s">
        <v>136</v>
      </c>
      <c r="J5606" t="s">
        <v>137</v>
      </c>
      <c r="K5606" t="s">
        <v>138</v>
      </c>
      <c r="L5606" t="s">
        <v>15805</v>
      </c>
      <c r="M5606" t="s">
        <v>15806</v>
      </c>
      <c r="N5606">
        <v>1.2311111109999999</v>
      </c>
      <c r="O5606">
        <v>0</v>
      </c>
      <c r="P5606">
        <v>69</v>
      </c>
      <c r="Q5606">
        <v>0</v>
      </c>
      <c r="R5606">
        <v>27</v>
      </c>
      <c r="S5606">
        <v>0</v>
      </c>
      <c r="T5606">
        <v>9</v>
      </c>
      <c r="U5606">
        <v>0</v>
      </c>
      <c r="V5606">
        <v>0</v>
      </c>
      <c r="W5606">
        <v>0</v>
      </c>
      <c r="X5606">
        <v>18.016133515838604</v>
      </c>
      <c r="Y5606">
        <v>0</v>
      </c>
      <c r="Z5606">
        <v>7.8015018007684995</v>
      </c>
      <c r="AA5606">
        <v>0</v>
      </c>
      <c r="AB5606">
        <v>4.3689761208618476</v>
      </c>
      <c r="AC5606">
        <v>0</v>
      </c>
      <c r="AD5606">
        <v>0</v>
      </c>
      <c r="AE5606">
        <v>30.186611437468951</v>
      </c>
    </row>
    <row r="5607" spans="1:31" x14ac:dyDescent="0.3">
      <c r="A5607">
        <v>2586289</v>
      </c>
      <c r="B5607">
        <v>1</v>
      </c>
      <c r="C5607" t="s">
        <v>80</v>
      </c>
      <c r="D5607" t="s">
        <v>92</v>
      </c>
      <c r="E5607" t="s">
        <v>184</v>
      </c>
      <c r="F5607" t="s">
        <v>14381</v>
      </c>
      <c r="G5607" t="s">
        <v>134</v>
      </c>
      <c r="H5607" t="s">
        <v>135</v>
      </c>
      <c r="I5607" t="s">
        <v>136</v>
      </c>
      <c r="J5607" t="s">
        <v>137</v>
      </c>
      <c r="K5607" t="s">
        <v>138</v>
      </c>
      <c r="L5607" t="s">
        <v>15807</v>
      </c>
      <c r="M5607" t="s">
        <v>15808</v>
      </c>
      <c r="N5607">
        <v>0.78027777700000001</v>
      </c>
      <c r="O5607">
        <v>3</v>
      </c>
      <c r="P5607">
        <v>726</v>
      </c>
      <c r="Q5607">
        <v>1</v>
      </c>
      <c r="R5607">
        <v>0</v>
      </c>
      <c r="S5607">
        <v>0</v>
      </c>
      <c r="T5607">
        <v>7</v>
      </c>
      <c r="U5607">
        <v>0</v>
      </c>
      <c r="V5607">
        <v>0</v>
      </c>
      <c r="W5607">
        <v>3.4910212799245768</v>
      </c>
      <c r="X5607">
        <v>77.187472219092015</v>
      </c>
      <c r="Y5607">
        <v>1.7653085801530002</v>
      </c>
      <c r="Z5607">
        <v>0</v>
      </c>
      <c r="AA5607">
        <v>0</v>
      </c>
      <c r="AB5607">
        <v>8.0644397746198191</v>
      </c>
      <c r="AC5607">
        <v>0</v>
      </c>
      <c r="AD5607">
        <v>0</v>
      </c>
      <c r="AE5607">
        <v>90.508241853789414</v>
      </c>
    </row>
    <row r="5608" spans="1:31" x14ac:dyDescent="0.3">
      <c r="A5608">
        <v>2586295</v>
      </c>
      <c r="B5608">
        <v>1</v>
      </c>
      <c r="C5608" t="s">
        <v>80</v>
      </c>
      <c r="D5608" t="s">
        <v>104</v>
      </c>
      <c r="E5608" t="s">
        <v>147</v>
      </c>
      <c r="F5608" t="s">
        <v>2554</v>
      </c>
      <c r="G5608" t="s">
        <v>134</v>
      </c>
      <c r="H5608" t="s">
        <v>135</v>
      </c>
      <c r="I5608" t="s">
        <v>136</v>
      </c>
      <c r="J5608" t="s">
        <v>137</v>
      </c>
      <c r="K5608" t="s">
        <v>138</v>
      </c>
      <c r="L5608" t="s">
        <v>15809</v>
      </c>
      <c r="M5608" t="s">
        <v>15810</v>
      </c>
      <c r="N5608">
        <v>0.99416666600000003</v>
      </c>
      <c r="O5608">
        <v>7</v>
      </c>
      <c r="P5608">
        <v>82</v>
      </c>
      <c r="Q5608">
        <v>52</v>
      </c>
      <c r="R5608">
        <v>206</v>
      </c>
      <c r="S5608">
        <v>13</v>
      </c>
      <c r="T5608">
        <v>46</v>
      </c>
      <c r="U5608">
        <v>6</v>
      </c>
      <c r="V5608">
        <v>0</v>
      </c>
      <c r="W5608">
        <v>1.5354068494260296</v>
      </c>
      <c r="X5608">
        <v>13.167005790076603</v>
      </c>
      <c r="Y5608">
        <v>16.041861203339835</v>
      </c>
      <c r="Z5608">
        <v>58.594090740062136</v>
      </c>
      <c r="AA5608">
        <v>11.743479618226862</v>
      </c>
      <c r="AB5608">
        <v>14.488366619812188</v>
      </c>
      <c r="AC5608">
        <v>690.52826916526544</v>
      </c>
      <c r="AD5608">
        <v>0</v>
      </c>
      <c r="AE5608">
        <v>806.0984799862091</v>
      </c>
    </row>
    <row r="5609" spans="1:31" x14ac:dyDescent="0.3">
      <c r="A5609">
        <v>2587128</v>
      </c>
      <c r="B5609">
        <v>1</v>
      </c>
      <c r="C5609" t="s">
        <v>80</v>
      </c>
      <c r="D5609" t="s">
        <v>106</v>
      </c>
      <c r="E5609" t="s">
        <v>147</v>
      </c>
      <c r="F5609" t="s">
        <v>15233</v>
      </c>
      <c r="G5609" t="s">
        <v>1218</v>
      </c>
      <c r="H5609" t="s">
        <v>135</v>
      </c>
      <c r="I5609" t="s">
        <v>136</v>
      </c>
      <c r="J5609" t="s">
        <v>137</v>
      </c>
      <c r="K5609" t="s">
        <v>138</v>
      </c>
      <c r="L5609" t="s">
        <v>15811</v>
      </c>
      <c r="M5609" t="s">
        <v>15812</v>
      </c>
      <c r="N5609">
        <v>4.1191666659999999</v>
      </c>
      <c r="O5609">
        <v>1</v>
      </c>
      <c r="P5609">
        <v>29</v>
      </c>
      <c r="Q5609">
        <v>28</v>
      </c>
      <c r="R5609">
        <v>10</v>
      </c>
      <c r="S5609">
        <v>1</v>
      </c>
      <c r="T5609">
        <v>9</v>
      </c>
      <c r="U5609">
        <v>0</v>
      </c>
      <c r="V5609">
        <v>0</v>
      </c>
      <c r="W5609">
        <v>0.6314198242199125</v>
      </c>
      <c r="X5609">
        <v>62.812639357967086</v>
      </c>
      <c r="Y5609">
        <v>508.72845782102644</v>
      </c>
      <c r="Z5609">
        <v>74.840049317371751</v>
      </c>
      <c r="AA5609">
        <v>3.8210208722911583</v>
      </c>
      <c r="AB5609">
        <v>35.7567111534511</v>
      </c>
      <c r="AC5609">
        <v>0</v>
      </c>
      <c r="AD5609">
        <v>0</v>
      </c>
      <c r="AE5609">
        <v>686.59029834632736</v>
      </c>
    </row>
    <row r="5610" spans="1:31" x14ac:dyDescent="0.3">
      <c r="A5610">
        <v>2586587</v>
      </c>
      <c r="B5610">
        <v>1</v>
      </c>
      <c r="C5610" t="s">
        <v>80</v>
      </c>
      <c r="D5610" t="s">
        <v>84</v>
      </c>
      <c r="E5610" t="s">
        <v>171</v>
      </c>
      <c r="F5610" t="s">
        <v>15813</v>
      </c>
      <c r="G5610" t="s">
        <v>190</v>
      </c>
      <c r="H5610" t="s">
        <v>157</v>
      </c>
      <c r="I5610" t="s">
        <v>136</v>
      </c>
      <c r="J5610" t="s">
        <v>137</v>
      </c>
      <c r="K5610" t="s">
        <v>138</v>
      </c>
      <c r="L5610" t="s">
        <v>15814</v>
      </c>
      <c r="M5610" t="s">
        <v>15815</v>
      </c>
      <c r="N5610">
        <v>1.6063888879999999</v>
      </c>
      <c r="O5610">
        <v>0</v>
      </c>
      <c r="P5610">
        <v>1</v>
      </c>
      <c r="Q5610">
        <v>0</v>
      </c>
      <c r="R5610">
        <v>0</v>
      </c>
      <c r="S5610">
        <v>0</v>
      </c>
      <c r="T5610">
        <v>40</v>
      </c>
      <c r="U5610">
        <v>0</v>
      </c>
      <c r="V5610">
        <v>1</v>
      </c>
      <c r="W5610">
        <v>0</v>
      </c>
      <c r="X5610">
        <v>8.2773500282363355E-2</v>
      </c>
      <c r="Y5610">
        <v>0</v>
      </c>
      <c r="Z5610">
        <v>0</v>
      </c>
      <c r="AA5610">
        <v>0</v>
      </c>
      <c r="AB5610">
        <v>66.827515791333568</v>
      </c>
      <c r="AC5610">
        <v>0</v>
      </c>
      <c r="AD5610">
        <v>10.085296547697954</v>
      </c>
      <c r="AE5610">
        <v>76.995585839313875</v>
      </c>
    </row>
    <row r="5611" spans="1:31" x14ac:dyDescent="0.3">
      <c r="A5611">
        <v>2587022</v>
      </c>
      <c r="B5611">
        <v>1</v>
      </c>
      <c r="C5611" t="s">
        <v>81</v>
      </c>
      <c r="D5611" t="s">
        <v>124</v>
      </c>
      <c r="E5611" t="s">
        <v>141</v>
      </c>
      <c r="F5611" t="s">
        <v>6389</v>
      </c>
      <c r="G5611" t="s">
        <v>134</v>
      </c>
      <c r="H5611" t="s">
        <v>135</v>
      </c>
      <c r="I5611" t="s">
        <v>136</v>
      </c>
      <c r="J5611" t="s">
        <v>137</v>
      </c>
      <c r="K5611" t="s">
        <v>138</v>
      </c>
      <c r="L5611" t="s">
        <v>15816</v>
      </c>
      <c r="M5611" t="s">
        <v>15817</v>
      </c>
      <c r="N5611">
        <v>3.1850000000000001</v>
      </c>
      <c r="O5611">
        <v>2</v>
      </c>
      <c r="P5611">
        <v>51</v>
      </c>
      <c r="Q5611">
        <v>5</v>
      </c>
      <c r="R5611">
        <v>13</v>
      </c>
      <c r="S5611">
        <v>6</v>
      </c>
      <c r="T5611">
        <v>1</v>
      </c>
      <c r="U5611">
        <v>0</v>
      </c>
      <c r="V5611">
        <v>0</v>
      </c>
      <c r="W5611">
        <v>0.79715767843999996</v>
      </c>
      <c r="X5611">
        <v>20.278378698737342</v>
      </c>
      <c r="Y5611">
        <v>6.5503784922478197</v>
      </c>
      <c r="Z5611">
        <v>11.481755950140426</v>
      </c>
      <c r="AA5611">
        <v>13.695844632658265</v>
      </c>
      <c r="AB5611">
        <v>1.9740123241897504E-2</v>
      </c>
      <c r="AC5611">
        <v>0</v>
      </c>
      <c r="AD5611">
        <v>0</v>
      </c>
      <c r="AE5611">
        <v>52.823255575465751</v>
      </c>
    </row>
    <row r="5612" spans="1:31" x14ac:dyDescent="0.3">
      <c r="A5612">
        <v>2586690</v>
      </c>
      <c r="B5612">
        <v>1</v>
      </c>
      <c r="C5612" t="s">
        <v>80</v>
      </c>
      <c r="D5612" t="s">
        <v>95</v>
      </c>
      <c r="E5612" t="s">
        <v>132</v>
      </c>
      <c r="F5612" t="s">
        <v>15818</v>
      </c>
      <c r="G5612" t="s">
        <v>134</v>
      </c>
      <c r="H5612" t="s">
        <v>135</v>
      </c>
      <c r="I5612" t="s">
        <v>136</v>
      </c>
      <c r="J5612" t="s">
        <v>137</v>
      </c>
      <c r="K5612" t="s">
        <v>138</v>
      </c>
      <c r="L5612" t="s">
        <v>15819</v>
      </c>
      <c r="M5612" t="s">
        <v>15820</v>
      </c>
      <c r="N5612">
        <v>0.21833333299999999</v>
      </c>
      <c r="O5612">
        <v>7</v>
      </c>
      <c r="P5612">
        <v>1475</v>
      </c>
      <c r="Q5612">
        <v>26</v>
      </c>
      <c r="R5612">
        <v>17</v>
      </c>
      <c r="S5612">
        <v>55</v>
      </c>
      <c r="T5612">
        <v>130</v>
      </c>
      <c r="U5612">
        <v>7</v>
      </c>
      <c r="V5612">
        <v>0</v>
      </c>
      <c r="W5612">
        <v>1.2699487432972401</v>
      </c>
      <c r="X5612">
        <v>60.477529216161741</v>
      </c>
      <c r="Y5612">
        <v>16.640068112020785</v>
      </c>
      <c r="Z5612">
        <v>2.1548775668901547</v>
      </c>
      <c r="AA5612">
        <v>200.00280427568796</v>
      </c>
      <c r="AB5612">
        <v>26.779349837512719</v>
      </c>
      <c r="AC5612">
        <v>80.27144980574306</v>
      </c>
      <c r="AD5612">
        <v>0</v>
      </c>
      <c r="AE5612">
        <v>387.59602755731362</v>
      </c>
    </row>
    <row r="5613" spans="1:31" x14ac:dyDescent="0.3">
      <c r="A5613">
        <v>2587045</v>
      </c>
      <c r="B5613">
        <v>1</v>
      </c>
      <c r="C5613" t="s">
        <v>81</v>
      </c>
      <c r="D5613" t="s">
        <v>125</v>
      </c>
      <c r="E5613" t="s">
        <v>147</v>
      </c>
      <c r="F5613" t="s">
        <v>15821</v>
      </c>
      <c r="G5613" t="s">
        <v>134</v>
      </c>
      <c r="H5613" t="s">
        <v>135</v>
      </c>
      <c r="I5613" t="s">
        <v>136</v>
      </c>
      <c r="J5613" t="s">
        <v>137</v>
      </c>
      <c r="K5613" t="s">
        <v>138</v>
      </c>
      <c r="L5613" t="s">
        <v>15822</v>
      </c>
      <c r="M5613" t="s">
        <v>15823</v>
      </c>
      <c r="N5613">
        <v>4.8044444439999996</v>
      </c>
      <c r="O5613">
        <v>1</v>
      </c>
      <c r="P5613">
        <v>426</v>
      </c>
      <c r="Q5613">
        <v>25</v>
      </c>
      <c r="R5613">
        <v>57</v>
      </c>
      <c r="S5613">
        <v>0</v>
      </c>
      <c r="T5613">
        <v>42</v>
      </c>
      <c r="U5613">
        <v>0</v>
      </c>
      <c r="V5613">
        <v>0</v>
      </c>
      <c r="W5613">
        <v>1.0965225917999999</v>
      </c>
      <c r="X5613">
        <v>361.45524109185811</v>
      </c>
      <c r="Y5613">
        <v>1437.5119838356889</v>
      </c>
      <c r="Z5613">
        <v>321.65136632070579</v>
      </c>
      <c r="AA5613">
        <v>0</v>
      </c>
      <c r="AB5613">
        <v>95.960295737434024</v>
      </c>
      <c r="AC5613">
        <v>0</v>
      </c>
      <c r="AD5613">
        <v>0</v>
      </c>
      <c r="AE5613">
        <v>2217.6754095774868</v>
      </c>
    </row>
    <row r="5614" spans="1:31" x14ac:dyDescent="0.3">
      <c r="A5614">
        <v>2586667</v>
      </c>
      <c r="B5614">
        <v>1</v>
      </c>
      <c r="C5614" t="s">
        <v>81</v>
      </c>
      <c r="D5614" t="s">
        <v>115</v>
      </c>
      <c r="E5614" t="s">
        <v>147</v>
      </c>
      <c r="F5614" t="s">
        <v>15824</v>
      </c>
      <c r="G5614" t="s">
        <v>134</v>
      </c>
      <c r="H5614" t="s">
        <v>135</v>
      </c>
      <c r="I5614" t="s">
        <v>136</v>
      </c>
      <c r="J5614" t="s">
        <v>137</v>
      </c>
      <c r="K5614" t="s">
        <v>138</v>
      </c>
      <c r="L5614" t="s">
        <v>15825</v>
      </c>
      <c r="M5614" t="s">
        <v>15826</v>
      </c>
      <c r="N5614">
        <v>0.72444444399999997</v>
      </c>
      <c r="O5614">
        <v>5</v>
      </c>
      <c r="P5614">
        <v>1329</v>
      </c>
      <c r="Q5614">
        <v>1</v>
      </c>
      <c r="R5614">
        <v>21</v>
      </c>
      <c r="S5614">
        <v>3</v>
      </c>
      <c r="T5614">
        <v>117</v>
      </c>
      <c r="U5614">
        <v>1</v>
      </c>
      <c r="V5614">
        <v>0</v>
      </c>
      <c r="W5614">
        <v>0.82566336959999997</v>
      </c>
      <c r="X5614">
        <v>96.816612291119725</v>
      </c>
      <c r="Y5614">
        <v>1.2847485338373401</v>
      </c>
      <c r="Z5614">
        <v>1.7671038356367204</v>
      </c>
      <c r="AA5614">
        <v>15.838664434375636</v>
      </c>
      <c r="AB5614">
        <v>22.372178032020035</v>
      </c>
      <c r="AC5614">
        <v>5.7431494329800001</v>
      </c>
      <c r="AD5614">
        <v>0</v>
      </c>
      <c r="AE5614">
        <v>144.64811992956945</v>
      </c>
    </row>
    <row r="5615" spans="1:31" x14ac:dyDescent="0.3">
      <c r="A5615">
        <v>2586355</v>
      </c>
      <c r="B5615">
        <v>1</v>
      </c>
      <c r="C5615" t="s">
        <v>80</v>
      </c>
      <c r="D5615" t="s">
        <v>93</v>
      </c>
      <c r="E5615" t="s">
        <v>141</v>
      </c>
      <c r="F5615" t="s">
        <v>15827</v>
      </c>
      <c r="G5615" t="s">
        <v>134</v>
      </c>
      <c r="H5615" t="s">
        <v>135</v>
      </c>
      <c r="I5615" t="s">
        <v>136</v>
      </c>
      <c r="J5615" t="s">
        <v>137</v>
      </c>
      <c r="K5615" t="s">
        <v>138</v>
      </c>
      <c r="L5615" t="s">
        <v>15828</v>
      </c>
      <c r="M5615" t="s">
        <v>15829</v>
      </c>
      <c r="N5615">
        <v>0.39583333300000001</v>
      </c>
      <c r="O5615">
        <v>0</v>
      </c>
      <c r="P5615">
        <v>202</v>
      </c>
      <c r="Q5615">
        <v>2</v>
      </c>
      <c r="R5615">
        <v>80</v>
      </c>
      <c r="S5615">
        <v>4</v>
      </c>
      <c r="T5615">
        <v>90</v>
      </c>
      <c r="U5615">
        <v>0</v>
      </c>
      <c r="V5615">
        <v>0</v>
      </c>
      <c r="W5615">
        <v>0</v>
      </c>
      <c r="X5615">
        <v>14.1295684065568</v>
      </c>
      <c r="Y5615">
        <v>8.3407113164699993</v>
      </c>
      <c r="Z5615">
        <v>65.002048782706055</v>
      </c>
      <c r="AA5615">
        <v>9.0266223778211252</v>
      </c>
      <c r="AB5615">
        <v>30.108318009221442</v>
      </c>
      <c r="AC5615">
        <v>0</v>
      </c>
      <c r="AD5615">
        <v>0</v>
      </c>
      <c r="AE5615">
        <v>126.60726889277544</v>
      </c>
    </row>
    <row r="5616" spans="1:31" x14ac:dyDescent="0.3">
      <c r="A5616">
        <v>2586332</v>
      </c>
      <c r="B5616">
        <v>1</v>
      </c>
      <c r="C5616" t="s">
        <v>80</v>
      </c>
      <c r="D5616" t="s">
        <v>100</v>
      </c>
      <c r="E5616" t="s">
        <v>155</v>
      </c>
      <c r="F5616" t="s">
        <v>15830</v>
      </c>
      <c r="G5616" t="s">
        <v>2182</v>
      </c>
      <c r="H5616" t="s">
        <v>157</v>
      </c>
      <c r="I5616" t="s">
        <v>136</v>
      </c>
      <c r="J5616" t="s">
        <v>137</v>
      </c>
      <c r="K5616" t="s">
        <v>138</v>
      </c>
      <c r="L5616" t="s">
        <v>15831</v>
      </c>
      <c r="M5616" t="s">
        <v>15832</v>
      </c>
      <c r="N5616">
        <v>8.6974999999999998</v>
      </c>
      <c r="O5616">
        <v>0</v>
      </c>
      <c r="P5616">
        <v>22</v>
      </c>
      <c r="Q5616">
        <v>0</v>
      </c>
      <c r="R5616">
        <v>24</v>
      </c>
      <c r="S5616">
        <v>0</v>
      </c>
      <c r="T5616">
        <v>15</v>
      </c>
      <c r="U5616">
        <v>0</v>
      </c>
      <c r="V5616">
        <v>0</v>
      </c>
      <c r="W5616">
        <v>0</v>
      </c>
      <c r="X5616">
        <v>47.703772916822373</v>
      </c>
      <c r="Y5616">
        <v>0</v>
      </c>
      <c r="Z5616">
        <v>173.9080737084258</v>
      </c>
      <c r="AA5616">
        <v>0</v>
      </c>
      <c r="AB5616">
        <v>105.01497565177873</v>
      </c>
      <c r="AC5616">
        <v>0</v>
      </c>
      <c r="AD5616">
        <v>0</v>
      </c>
      <c r="AE5616">
        <v>326.62682227702692</v>
      </c>
    </row>
    <row r="5617" spans="1:31" x14ac:dyDescent="0.3">
      <c r="A5617">
        <v>2586498</v>
      </c>
      <c r="B5617">
        <v>1</v>
      </c>
      <c r="C5617" t="s">
        <v>80</v>
      </c>
      <c r="D5617" t="s">
        <v>83</v>
      </c>
      <c r="E5617" t="s">
        <v>184</v>
      </c>
      <c r="F5617" t="s">
        <v>15833</v>
      </c>
      <c r="G5617" t="s">
        <v>134</v>
      </c>
      <c r="H5617" t="s">
        <v>135</v>
      </c>
      <c r="I5617" t="s">
        <v>136</v>
      </c>
      <c r="J5617" t="s">
        <v>137</v>
      </c>
      <c r="K5617" t="s">
        <v>138</v>
      </c>
      <c r="L5617" t="s">
        <v>15834</v>
      </c>
      <c r="M5617" t="s">
        <v>15835</v>
      </c>
      <c r="N5617">
        <v>1.1775</v>
      </c>
      <c r="O5617">
        <v>0</v>
      </c>
      <c r="P5617">
        <v>0</v>
      </c>
      <c r="Q5617">
        <v>0</v>
      </c>
      <c r="R5617">
        <v>0</v>
      </c>
      <c r="S5617">
        <v>4</v>
      </c>
      <c r="T5617">
        <v>0</v>
      </c>
      <c r="U5617">
        <v>2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30.266995258432132</v>
      </c>
      <c r="AB5617">
        <v>0</v>
      </c>
      <c r="AC5617">
        <v>94.173448031802337</v>
      </c>
      <c r="AD5617">
        <v>0</v>
      </c>
      <c r="AE5617">
        <v>124.44044329023447</v>
      </c>
    </row>
    <row r="5618" spans="1:31" x14ac:dyDescent="0.3">
      <c r="A5618">
        <v>2586647</v>
      </c>
      <c r="B5618">
        <v>1</v>
      </c>
      <c r="C5618" t="s">
        <v>80</v>
      </c>
      <c r="D5618" t="s">
        <v>95</v>
      </c>
      <c r="E5618" t="s">
        <v>132</v>
      </c>
      <c r="F5618" t="s">
        <v>15836</v>
      </c>
      <c r="G5618" t="s">
        <v>134</v>
      </c>
      <c r="H5618" t="s">
        <v>135</v>
      </c>
      <c r="I5618" t="s">
        <v>136</v>
      </c>
      <c r="J5618" t="s">
        <v>137</v>
      </c>
      <c r="K5618" t="s">
        <v>138</v>
      </c>
      <c r="L5618" t="s">
        <v>15837</v>
      </c>
      <c r="M5618" t="s">
        <v>15838</v>
      </c>
      <c r="N5618">
        <v>0.68944444400000005</v>
      </c>
      <c r="O5618">
        <v>7</v>
      </c>
      <c r="P5618">
        <v>1475</v>
      </c>
      <c r="Q5618">
        <v>26</v>
      </c>
      <c r="R5618">
        <v>17</v>
      </c>
      <c r="S5618">
        <v>55</v>
      </c>
      <c r="T5618">
        <v>130</v>
      </c>
      <c r="U5618">
        <v>7</v>
      </c>
      <c r="V5618">
        <v>0</v>
      </c>
      <c r="W5618">
        <v>4.0239162411979903</v>
      </c>
      <c r="X5618">
        <v>189.10700669951683</v>
      </c>
      <c r="Y5618">
        <v>52.338896302909177</v>
      </c>
      <c r="Z5618">
        <v>6.8214231800530749</v>
      </c>
      <c r="AA5618">
        <v>629.0202845641154</v>
      </c>
      <c r="AB5618">
        <v>84.232705137144833</v>
      </c>
      <c r="AC5618">
        <v>252.6125729485552</v>
      </c>
      <c r="AD5618">
        <v>0</v>
      </c>
      <c r="AE5618">
        <v>1218.1568050734925</v>
      </c>
    </row>
    <row r="5619" spans="1:31" x14ac:dyDescent="0.3">
      <c r="A5619">
        <v>2586269</v>
      </c>
      <c r="B5619">
        <v>1</v>
      </c>
      <c r="C5619" t="s">
        <v>81</v>
      </c>
      <c r="D5619" t="s">
        <v>122</v>
      </c>
      <c r="E5619" t="s">
        <v>141</v>
      </c>
      <c r="F5619" t="s">
        <v>15839</v>
      </c>
      <c r="G5619" t="s">
        <v>134</v>
      </c>
      <c r="H5619" t="s">
        <v>135</v>
      </c>
      <c r="I5619" t="s">
        <v>136</v>
      </c>
      <c r="J5619" t="s">
        <v>137</v>
      </c>
      <c r="K5619" t="s">
        <v>138</v>
      </c>
      <c r="L5619" t="s">
        <v>15840</v>
      </c>
      <c r="M5619" t="s">
        <v>15841</v>
      </c>
      <c r="N5619">
        <v>0.87638888800000003</v>
      </c>
      <c r="O5619">
        <v>9</v>
      </c>
      <c r="P5619">
        <v>722</v>
      </c>
      <c r="Q5619">
        <v>200</v>
      </c>
      <c r="R5619">
        <v>60</v>
      </c>
      <c r="S5619">
        <v>18</v>
      </c>
      <c r="T5619">
        <v>93</v>
      </c>
      <c r="U5619">
        <v>0</v>
      </c>
      <c r="V5619">
        <v>0</v>
      </c>
      <c r="W5619">
        <v>1.0815552128828201</v>
      </c>
      <c r="X5619">
        <v>65.339314915775802</v>
      </c>
      <c r="Y5619">
        <v>345.92442427573855</v>
      </c>
      <c r="Z5619">
        <v>34.034937331309123</v>
      </c>
      <c r="AA5619">
        <v>175.48776435220614</v>
      </c>
      <c r="AB5619">
        <v>23.055716455409609</v>
      </c>
      <c r="AC5619">
        <v>0</v>
      </c>
      <c r="AD5619">
        <v>0</v>
      </c>
      <c r="AE5619">
        <v>644.92371254332204</v>
      </c>
    </row>
    <row r="5620" spans="1:31" x14ac:dyDescent="0.3">
      <c r="A5620">
        <v>2586375</v>
      </c>
      <c r="B5620">
        <v>1</v>
      </c>
      <c r="C5620" t="s">
        <v>80</v>
      </c>
      <c r="D5620" t="s">
        <v>104</v>
      </c>
      <c r="E5620" t="s">
        <v>184</v>
      </c>
      <c r="F5620" t="s">
        <v>15842</v>
      </c>
      <c r="G5620" t="s">
        <v>134</v>
      </c>
      <c r="H5620" t="s">
        <v>135</v>
      </c>
      <c r="I5620" t="s">
        <v>136</v>
      </c>
      <c r="J5620" t="s">
        <v>137</v>
      </c>
      <c r="K5620" t="s">
        <v>138</v>
      </c>
      <c r="L5620" t="s">
        <v>15843</v>
      </c>
      <c r="M5620" t="s">
        <v>15844</v>
      </c>
      <c r="N5620">
        <v>5.7477777769999996</v>
      </c>
      <c r="O5620">
        <v>0</v>
      </c>
      <c r="P5620">
        <v>776</v>
      </c>
      <c r="Q5620">
        <v>0</v>
      </c>
      <c r="R5620">
        <v>1</v>
      </c>
      <c r="S5620">
        <v>0</v>
      </c>
      <c r="T5620">
        <v>87</v>
      </c>
      <c r="U5620">
        <v>0</v>
      </c>
      <c r="V5620">
        <v>1</v>
      </c>
      <c r="W5620">
        <v>0</v>
      </c>
      <c r="X5620">
        <v>831.3540137778898</v>
      </c>
      <c r="Y5620">
        <v>0</v>
      </c>
      <c r="Z5620">
        <v>1.3078537970811135</v>
      </c>
      <c r="AA5620">
        <v>0</v>
      </c>
      <c r="AB5620">
        <v>448.28545538064975</v>
      </c>
      <c r="AC5620">
        <v>0</v>
      </c>
      <c r="AD5620">
        <v>2.6280766600683756</v>
      </c>
      <c r="AE5620">
        <v>1283.5753996156891</v>
      </c>
    </row>
    <row r="5621" spans="1:31" x14ac:dyDescent="0.3">
      <c r="A5621">
        <v>2586816</v>
      </c>
      <c r="B5621">
        <v>1</v>
      </c>
      <c r="C5621" t="s">
        <v>81</v>
      </c>
      <c r="D5621" t="s">
        <v>112</v>
      </c>
      <c r="E5621" t="s">
        <v>141</v>
      </c>
      <c r="F5621" t="s">
        <v>3946</v>
      </c>
      <c r="G5621" t="s">
        <v>134</v>
      </c>
      <c r="H5621" t="s">
        <v>135</v>
      </c>
      <c r="I5621" t="s">
        <v>136</v>
      </c>
      <c r="J5621" t="s">
        <v>137</v>
      </c>
      <c r="K5621" t="s">
        <v>138</v>
      </c>
      <c r="L5621" t="s">
        <v>15845</v>
      </c>
      <c r="M5621" t="s">
        <v>15846</v>
      </c>
      <c r="N5621">
        <v>0.10249999999999999</v>
      </c>
      <c r="O5621">
        <v>31</v>
      </c>
      <c r="P5621">
        <v>17025</v>
      </c>
      <c r="Q5621">
        <v>39</v>
      </c>
      <c r="R5621">
        <v>855</v>
      </c>
      <c r="S5621">
        <v>43</v>
      </c>
      <c r="T5621">
        <v>2037</v>
      </c>
      <c r="U5621">
        <v>7</v>
      </c>
      <c r="V5621">
        <v>2</v>
      </c>
      <c r="W5621">
        <v>0.70501553186151</v>
      </c>
      <c r="X5621">
        <v>180.15619962604345</v>
      </c>
      <c r="Y5621">
        <v>15.563214597773701</v>
      </c>
      <c r="Z5621">
        <v>52.310259695569222</v>
      </c>
      <c r="AA5621">
        <v>22.912248734069202</v>
      </c>
      <c r="AB5621">
        <v>91.773790788029501</v>
      </c>
      <c r="AC5621">
        <v>12.155466214314181</v>
      </c>
      <c r="AD5621">
        <v>0.56511328718699994</v>
      </c>
      <c r="AE5621">
        <v>376.14130847484773</v>
      </c>
    </row>
    <row r="5622" spans="1:31" x14ac:dyDescent="0.3">
      <c r="A5622">
        <v>2586212</v>
      </c>
      <c r="B5622">
        <v>1</v>
      </c>
      <c r="C5622" t="s">
        <v>81</v>
      </c>
      <c r="D5622" t="s">
        <v>126</v>
      </c>
      <c r="E5622" t="s">
        <v>147</v>
      </c>
      <c r="F5622" t="s">
        <v>14279</v>
      </c>
      <c r="G5622" t="s">
        <v>134</v>
      </c>
      <c r="H5622" t="s">
        <v>135</v>
      </c>
      <c r="I5622" t="s">
        <v>136</v>
      </c>
      <c r="J5622" t="s">
        <v>137</v>
      </c>
      <c r="K5622" t="s">
        <v>138</v>
      </c>
      <c r="L5622" t="s">
        <v>15847</v>
      </c>
      <c r="M5622" t="s">
        <v>15848</v>
      </c>
      <c r="N5622">
        <v>7.2080555549999996</v>
      </c>
      <c r="O5622">
        <v>15</v>
      </c>
      <c r="P5622">
        <v>1652</v>
      </c>
      <c r="Q5622">
        <v>72</v>
      </c>
      <c r="R5622">
        <v>545</v>
      </c>
      <c r="S5622">
        <v>13</v>
      </c>
      <c r="T5622">
        <v>93</v>
      </c>
      <c r="U5622">
        <v>0</v>
      </c>
      <c r="V5622">
        <v>0</v>
      </c>
      <c r="W5622">
        <v>16.449537077057037</v>
      </c>
      <c r="X5622">
        <v>902.70416796195946</v>
      </c>
      <c r="Y5622">
        <v>3708.9299961352285</v>
      </c>
      <c r="Z5622">
        <v>1465.0444807654371</v>
      </c>
      <c r="AA5622">
        <v>450.16442424809128</v>
      </c>
      <c r="AB5622">
        <v>205.00344468943382</v>
      </c>
      <c r="AC5622">
        <v>0</v>
      </c>
      <c r="AD5622">
        <v>0</v>
      </c>
      <c r="AE5622">
        <v>6748.2960508772085</v>
      </c>
    </row>
    <row r="5623" spans="1:31" x14ac:dyDescent="0.3">
      <c r="A5623">
        <v>2587002</v>
      </c>
      <c r="B5623">
        <v>1</v>
      </c>
      <c r="C5623" t="s">
        <v>80</v>
      </c>
      <c r="D5623" t="s">
        <v>106</v>
      </c>
      <c r="E5623" t="s">
        <v>141</v>
      </c>
      <c r="F5623" t="s">
        <v>2160</v>
      </c>
      <c r="G5623" t="s">
        <v>202</v>
      </c>
      <c r="H5623" t="s">
        <v>135</v>
      </c>
      <c r="I5623" t="s">
        <v>136</v>
      </c>
      <c r="J5623" t="s">
        <v>137</v>
      </c>
      <c r="K5623" t="s">
        <v>138</v>
      </c>
      <c r="L5623" t="s">
        <v>15849</v>
      </c>
      <c r="M5623" t="s">
        <v>15850</v>
      </c>
      <c r="N5623">
        <v>0.89222222200000001</v>
      </c>
      <c r="O5623">
        <v>1</v>
      </c>
      <c r="P5623">
        <v>4</v>
      </c>
      <c r="Q5623">
        <v>68</v>
      </c>
      <c r="R5623">
        <v>332</v>
      </c>
      <c r="S5623">
        <v>27</v>
      </c>
      <c r="T5623">
        <v>63</v>
      </c>
      <c r="U5623">
        <v>0</v>
      </c>
      <c r="V5623">
        <v>0</v>
      </c>
      <c r="W5623">
        <v>0.60210197488608008</v>
      </c>
      <c r="X5623">
        <v>1.4926152776637904</v>
      </c>
      <c r="Y5623">
        <v>640.55924558310903</v>
      </c>
      <c r="Z5623">
        <v>1140.7886849808226</v>
      </c>
      <c r="AA5623">
        <v>88.19349765952137</v>
      </c>
      <c r="AB5623">
        <v>164.95030901456914</v>
      </c>
      <c r="AC5623">
        <v>0</v>
      </c>
      <c r="AD5623">
        <v>0</v>
      </c>
      <c r="AE5623">
        <v>2036.5864544905721</v>
      </c>
    </row>
    <row r="5624" spans="1:31" x14ac:dyDescent="0.3">
      <c r="A5624">
        <v>2586810</v>
      </c>
      <c r="B5624">
        <v>1</v>
      </c>
      <c r="C5624" t="s">
        <v>81</v>
      </c>
      <c r="D5624" t="s">
        <v>127</v>
      </c>
      <c r="E5624" t="s">
        <v>184</v>
      </c>
      <c r="F5624" t="s">
        <v>15851</v>
      </c>
      <c r="G5624" t="s">
        <v>2373</v>
      </c>
      <c r="H5624" t="s">
        <v>135</v>
      </c>
      <c r="I5624" t="s">
        <v>136</v>
      </c>
      <c r="J5624" t="s">
        <v>137</v>
      </c>
      <c r="K5624" t="s">
        <v>138</v>
      </c>
      <c r="L5624" t="s">
        <v>15852</v>
      </c>
      <c r="M5624" t="s">
        <v>15853</v>
      </c>
      <c r="N5624">
        <v>0.74611111100000005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13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33.723231141726238</v>
      </c>
      <c r="AC5624">
        <v>0</v>
      </c>
      <c r="AD5624">
        <v>0</v>
      </c>
      <c r="AE5624">
        <v>33.723231141726238</v>
      </c>
    </row>
    <row r="5625" spans="1:31" x14ac:dyDescent="0.3">
      <c r="A5625">
        <v>2586939</v>
      </c>
      <c r="B5625">
        <v>1</v>
      </c>
      <c r="C5625" t="s">
        <v>81</v>
      </c>
      <c r="D5625" t="s">
        <v>112</v>
      </c>
      <c r="E5625" t="s">
        <v>147</v>
      </c>
      <c r="F5625" t="s">
        <v>5196</v>
      </c>
      <c r="G5625" t="s">
        <v>134</v>
      </c>
      <c r="H5625" t="s">
        <v>135</v>
      </c>
      <c r="I5625" t="s">
        <v>136</v>
      </c>
      <c r="J5625" t="s">
        <v>137</v>
      </c>
      <c r="K5625" t="s">
        <v>138</v>
      </c>
      <c r="L5625" t="s">
        <v>15854</v>
      </c>
      <c r="M5625" t="s">
        <v>15855</v>
      </c>
      <c r="N5625">
        <v>0.35111111099999998</v>
      </c>
      <c r="O5625">
        <v>3</v>
      </c>
      <c r="P5625">
        <v>447</v>
      </c>
      <c r="Q5625">
        <v>11</v>
      </c>
      <c r="R5625">
        <v>127</v>
      </c>
      <c r="S5625">
        <v>2</v>
      </c>
      <c r="T5625">
        <v>83</v>
      </c>
      <c r="U5625">
        <v>1</v>
      </c>
      <c r="V5625">
        <v>0</v>
      </c>
      <c r="W5625">
        <v>0.25681031616</v>
      </c>
      <c r="X5625">
        <v>25.448410047044963</v>
      </c>
      <c r="Y5625">
        <v>25.36077989750834</v>
      </c>
      <c r="Z5625">
        <v>15.617846279137259</v>
      </c>
      <c r="AA5625">
        <v>0.47865439052888886</v>
      </c>
      <c r="AB5625">
        <v>7.5407512867686641</v>
      </c>
      <c r="AC5625">
        <v>0.62241355065421344</v>
      </c>
      <c r="AD5625">
        <v>0</v>
      </c>
      <c r="AE5625">
        <v>75.325665767802334</v>
      </c>
    </row>
    <row r="5626" spans="1:31" x14ac:dyDescent="0.3">
      <c r="A5626">
        <v>2586275</v>
      </c>
      <c r="B5626">
        <v>1</v>
      </c>
      <c r="C5626" t="s">
        <v>80</v>
      </c>
      <c r="D5626" t="s">
        <v>100</v>
      </c>
      <c r="E5626" t="s">
        <v>184</v>
      </c>
      <c r="F5626" t="s">
        <v>15856</v>
      </c>
      <c r="G5626" t="s">
        <v>149</v>
      </c>
      <c r="H5626" t="s">
        <v>135</v>
      </c>
      <c r="I5626" t="s">
        <v>136</v>
      </c>
      <c r="J5626" t="s">
        <v>137</v>
      </c>
      <c r="K5626" t="s">
        <v>138</v>
      </c>
      <c r="L5626" t="s">
        <v>15857</v>
      </c>
      <c r="M5626" t="s">
        <v>15858</v>
      </c>
      <c r="N5626">
        <v>3.176388888</v>
      </c>
      <c r="O5626">
        <v>0</v>
      </c>
      <c r="P5626">
        <v>10</v>
      </c>
      <c r="Q5626">
        <v>0</v>
      </c>
      <c r="R5626">
        <v>33</v>
      </c>
      <c r="S5626">
        <v>0</v>
      </c>
      <c r="T5626">
        <v>5</v>
      </c>
      <c r="U5626">
        <v>0</v>
      </c>
      <c r="V5626">
        <v>0</v>
      </c>
      <c r="W5626">
        <v>0</v>
      </c>
      <c r="X5626">
        <v>5.8439936089198259</v>
      </c>
      <c r="Y5626">
        <v>0</v>
      </c>
      <c r="Z5626">
        <v>104.31858430677383</v>
      </c>
      <c r="AA5626">
        <v>0</v>
      </c>
      <c r="AB5626">
        <v>16.766137649064039</v>
      </c>
      <c r="AC5626">
        <v>0</v>
      </c>
      <c r="AD5626">
        <v>0</v>
      </c>
      <c r="AE5626">
        <v>126.9287155647577</v>
      </c>
    </row>
    <row r="5627" spans="1:31" x14ac:dyDescent="0.3">
      <c r="A5627">
        <v>2586584</v>
      </c>
      <c r="B5627">
        <v>1</v>
      </c>
      <c r="C5627" t="s">
        <v>81</v>
      </c>
      <c r="D5627" t="s">
        <v>112</v>
      </c>
      <c r="E5627" t="s">
        <v>184</v>
      </c>
      <c r="F5627" t="s">
        <v>15859</v>
      </c>
      <c r="G5627" t="s">
        <v>134</v>
      </c>
      <c r="H5627" t="s">
        <v>135</v>
      </c>
      <c r="I5627" t="s">
        <v>136</v>
      </c>
      <c r="J5627" t="s">
        <v>137</v>
      </c>
      <c r="K5627" t="s">
        <v>138</v>
      </c>
      <c r="L5627" t="s">
        <v>15860</v>
      </c>
      <c r="M5627" t="s">
        <v>15861</v>
      </c>
      <c r="N5627">
        <v>3.2736111110000001</v>
      </c>
      <c r="O5627">
        <v>0</v>
      </c>
      <c r="P5627">
        <v>1704</v>
      </c>
      <c r="Q5627">
        <v>0</v>
      </c>
      <c r="R5627">
        <v>4</v>
      </c>
      <c r="S5627">
        <v>0</v>
      </c>
      <c r="T5627">
        <v>164</v>
      </c>
      <c r="U5627">
        <v>0</v>
      </c>
      <c r="V5627">
        <v>0</v>
      </c>
      <c r="W5627">
        <v>0</v>
      </c>
      <c r="X5627">
        <v>859.51291441650062</v>
      </c>
      <c r="Y5627">
        <v>0</v>
      </c>
      <c r="Z5627">
        <v>8.8396381728039999E-2</v>
      </c>
      <c r="AA5627">
        <v>0</v>
      </c>
      <c r="AB5627">
        <v>400.78263749074051</v>
      </c>
      <c r="AC5627">
        <v>0</v>
      </c>
      <c r="AD5627">
        <v>0</v>
      </c>
      <c r="AE5627">
        <v>1260.3839482889691</v>
      </c>
    </row>
    <row r="5628" spans="1:31" x14ac:dyDescent="0.3">
      <c r="A5628">
        <v>2586916</v>
      </c>
      <c r="B5628">
        <v>1</v>
      </c>
      <c r="C5628" t="s">
        <v>80</v>
      </c>
      <c r="D5628" t="s">
        <v>104</v>
      </c>
      <c r="E5628" t="s">
        <v>184</v>
      </c>
      <c r="F5628" t="s">
        <v>11474</v>
      </c>
      <c r="G5628" t="s">
        <v>134</v>
      </c>
      <c r="H5628" t="s">
        <v>135</v>
      </c>
      <c r="I5628" t="s">
        <v>136</v>
      </c>
      <c r="J5628" t="s">
        <v>137</v>
      </c>
      <c r="K5628" t="s">
        <v>138</v>
      </c>
      <c r="L5628" t="s">
        <v>15862</v>
      </c>
      <c r="M5628" t="s">
        <v>15863</v>
      </c>
      <c r="N5628">
        <v>0.14361111100000001</v>
      </c>
      <c r="O5628">
        <v>5</v>
      </c>
      <c r="P5628">
        <v>0</v>
      </c>
      <c r="Q5628">
        <v>17</v>
      </c>
      <c r="R5628">
        <v>0</v>
      </c>
      <c r="S5628">
        <v>15</v>
      </c>
      <c r="T5628">
        <v>0</v>
      </c>
      <c r="U5628">
        <v>1</v>
      </c>
      <c r="V5628">
        <v>0</v>
      </c>
      <c r="W5628">
        <v>0.24166756236018</v>
      </c>
      <c r="X5628">
        <v>0</v>
      </c>
      <c r="Y5628">
        <v>1.4111330836030724</v>
      </c>
      <c r="Z5628">
        <v>0</v>
      </c>
      <c r="AA5628">
        <v>9.3744188488338835</v>
      </c>
      <c r="AB5628">
        <v>0</v>
      </c>
      <c r="AC5628">
        <v>0.75915064059083337</v>
      </c>
      <c r="AD5628">
        <v>0</v>
      </c>
      <c r="AE5628">
        <v>11.786370135387969</v>
      </c>
    </row>
    <row r="5629" spans="1:31" x14ac:dyDescent="0.3">
      <c r="A5629">
        <v>2586793</v>
      </c>
      <c r="B5629">
        <v>1</v>
      </c>
      <c r="C5629" t="s">
        <v>81</v>
      </c>
      <c r="D5629" t="s">
        <v>118</v>
      </c>
      <c r="E5629" t="s">
        <v>171</v>
      </c>
      <c r="F5629" t="s">
        <v>15864</v>
      </c>
      <c r="G5629" t="s">
        <v>190</v>
      </c>
      <c r="H5629" t="s">
        <v>157</v>
      </c>
      <c r="I5629" t="s">
        <v>136</v>
      </c>
      <c r="J5629" t="s">
        <v>137</v>
      </c>
      <c r="K5629" t="s">
        <v>138</v>
      </c>
      <c r="L5629" t="s">
        <v>15865</v>
      </c>
      <c r="M5629" t="s">
        <v>15866</v>
      </c>
      <c r="N5629">
        <v>2.611111111</v>
      </c>
      <c r="O5629">
        <v>0</v>
      </c>
      <c r="P5629">
        <v>97</v>
      </c>
      <c r="Q5629">
        <v>0</v>
      </c>
      <c r="R5629">
        <v>0</v>
      </c>
      <c r="S5629">
        <v>0</v>
      </c>
      <c r="T5629">
        <v>7</v>
      </c>
      <c r="U5629">
        <v>0</v>
      </c>
      <c r="V5629">
        <v>0</v>
      </c>
      <c r="W5629">
        <v>0</v>
      </c>
      <c r="X5629">
        <v>131.29645410800759</v>
      </c>
      <c r="Y5629">
        <v>0</v>
      </c>
      <c r="Z5629">
        <v>0</v>
      </c>
      <c r="AA5629">
        <v>0</v>
      </c>
      <c r="AB5629">
        <v>19.564905380535368</v>
      </c>
      <c r="AC5629">
        <v>0</v>
      </c>
      <c r="AD5629">
        <v>0</v>
      </c>
      <c r="AE5629">
        <v>150.86135948854297</v>
      </c>
    </row>
    <row r="5630" spans="1:31" x14ac:dyDescent="0.3">
      <c r="A5630">
        <v>2586229</v>
      </c>
      <c r="B5630">
        <v>1</v>
      </c>
      <c r="C5630" t="s">
        <v>81</v>
      </c>
      <c r="D5630" t="s">
        <v>127</v>
      </c>
      <c r="E5630" t="s">
        <v>141</v>
      </c>
      <c r="F5630" t="s">
        <v>15867</v>
      </c>
      <c r="G5630" t="s">
        <v>134</v>
      </c>
      <c r="H5630" t="s">
        <v>135</v>
      </c>
      <c r="I5630" t="s">
        <v>136</v>
      </c>
      <c r="J5630" t="s">
        <v>137</v>
      </c>
      <c r="K5630" t="s">
        <v>138</v>
      </c>
      <c r="L5630" t="s">
        <v>15868</v>
      </c>
      <c r="M5630" t="s">
        <v>15869</v>
      </c>
      <c r="N5630">
        <v>0.158611111</v>
      </c>
      <c r="O5630">
        <v>0</v>
      </c>
      <c r="P5630">
        <v>0</v>
      </c>
      <c r="Q5630">
        <v>0</v>
      </c>
      <c r="R5630">
        <v>0</v>
      </c>
      <c r="S5630">
        <v>2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</row>
    <row r="5631" spans="1:31" x14ac:dyDescent="0.3">
      <c r="A5631">
        <v>2586747</v>
      </c>
      <c r="B5631">
        <v>1</v>
      </c>
      <c r="C5631" t="s">
        <v>80</v>
      </c>
      <c r="D5631" t="s">
        <v>96</v>
      </c>
      <c r="E5631" t="s">
        <v>175</v>
      </c>
      <c r="F5631" t="s">
        <v>15870</v>
      </c>
      <c r="G5631" t="s">
        <v>190</v>
      </c>
      <c r="H5631" t="s">
        <v>157</v>
      </c>
      <c r="I5631" t="s">
        <v>136</v>
      </c>
      <c r="J5631" t="s">
        <v>137</v>
      </c>
      <c r="K5631" t="s">
        <v>138</v>
      </c>
      <c r="L5631" t="s">
        <v>15871</v>
      </c>
      <c r="M5631" t="s">
        <v>15872</v>
      </c>
      <c r="N5631">
        <v>4.5044444439999998</v>
      </c>
      <c r="O5631">
        <v>0</v>
      </c>
      <c r="P5631">
        <v>12</v>
      </c>
      <c r="Q5631">
        <v>0</v>
      </c>
      <c r="R5631">
        <v>0</v>
      </c>
      <c r="S5631">
        <v>0</v>
      </c>
      <c r="T5631">
        <v>52</v>
      </c>
      <c r="U5631">
        <v>0</v>
      </c>
      <c r="V5631">
        <v>0</v>
      </c>
      <c r="W5631">
        <v>0</v>
      </c>
      <c r="X5631">
        <v>34.410963017960555</v>
      </c>
      <c r="Y5631">
        <v>0</v>
      </c>
      <c r="Z5631">
        <v>0</v>
      </c>
      <c r="AA5631">
        <v>0</v>
      </c>
      <c r="AB5631">
        <v>826.7356504693588</v>
      </c>
      <c r="AC5631">
        <v>0</v>
      </c>
      <c r="AD5631">
        <v>0</v>
      </c>
      <c r="AE5631">
        <v>861.14661348731931</v>
      </c>
    </row>
    <row r="5632" spans="1:31" x14ac:dyDescent="0.3">
      <c r="A5632">
        <v>2587039</v>
      </c>
      <c r="B5632">
        <v>1</v>
      </c>
      <c r="C5632" t="s">
        <v>80</v>
      </c>
      <c r="D5632" t="s">
        <v>101</v>
      </c>
      <c r="E5632" t="s">
        <v>147</v>
      </c>
      <c r="F5632" t="s">
        <v>15873</v>
      </c>
      <c r="G5632" t="s">
        <v>149</v>
      </c>
      <c r="H5632" t="s">
        <v>135</v>
      </c>
      <c r="I5632" t="s">
        <v>136</v>
      </c>
      <c r="J5632" t="s">
        <v>137</v>
      </c>
      <c r="K5632" t="s">
        <v>138</v>
      </c>
      <c r="L5632" t="s">
        <v>15874</v>
      </c>
      <c r="M5632" t="s">
        <v>15875</v>
      </c>
      <c r="N5632">
        <v>2.2597222220000002</v>
      </c>
      <c r="O5632">
        <v>0</v>
      </c>
      <c r="P5632">
        <v>124</v>
      </c>
      <c r="Q5632">
        <v>0</v>
      </c>
      <c r="R5632">
        <v>0</v>
      </c>
      <c r="S5632">
        <v>1</v>
      </c>
      <c r="T5632">
        <v>2</v>
      </c>
      <c r="U5632">
        <v>0</v>
      </c>
      <c r="V5632">
        <v>0</v>
      </c>
      <c r="W5632">
        <v>0</v>
      </c>
      <c r="X5632">
        <v>62.207490162239942</v>
      </c>
      <c r="Y5632">
        <v>0</v>
      </c>
      <c r="Z5632">
        <v>0</v>
      </c>
      <c r="AA5632">
        <v>708.0952438126061</v>
      </c>
      <c r="AB5632">
        <v>6.0575552149844434</v>
      </c>
      <c r="AC5632">
        <v>0</v>
      </c>
      <c r="AD5632">
        <v>0</v>
      </c>
      <c r="AE5632">
        <v>776.3602891898305</v>
      </c>
    </row>
    <row r="5633" spans="1:31" x14ac:dyDescent="0.3">
      <c r="A5633">
        <v>2586398</v>
      </c>
      <c r="B5633">
        <v>1</v>
      </c>
      <c r="C5633" t="s">
        <v>80</v>
      </c>
      <c r="D5633" t="s">
        <v>96</v>
      </c>
      <c r="E5633" t="s">
        <v>147</v>
      </c>
      <c r="F5633" t="s">
        <v>15876</v>
      </c>
      <c r="G5633" t="s">
        <v>149</v>
      </c>
      <c r="H5633" t="s">
        <v>135</v>
      </c>
      <c r="I5633" t="s">
        <v>136</v>
      </c>
      <c r="J5633" t="s">
        <v>137</v>
      </c>
      <c r="K5633" t="s">
        <v>138</v>
      </c>
      <c r="L5633" t="s">
        <v>15877</v>
      </c>
      <c r="M5633" t="s">
        <v>15878</v>
      </c>
      <c r="N5633">
        <v>0.90277777699999995</v>
      </c>
      <c r="O5633">
        <v>0</v>
      </c>
      <c r="P5633">
        <v>289</v>
      </c>
      <c r="Q5633">
        <v>11</v>
      </c>
      <c r="R5633">
        <v>31</v>
      </c>
      <c r="S5633">
        <v>13</v>
      </c>
      <c r="T5633">
        <v>59</v>
      </c>
      <c r="U5633">
        <v>3</v>
      </c>
      <c r="V5633">
        <v>0</v>
      </c>
      <c r="W5633">
        <v>0</v>
      </c>
      <c r="X5633">
        <v>67.059419308478013</v>
      </c>
      <c r="Y5633">
        <v>28.266121635784987</v>
      </c>
      <c r="Z5633">
        <v>14.989980069768352</v>
      </c>
      <c r="AA5633">
        <v>76.309249102068122</v>
      </c>
      <c r="AB5633">
        <v>31.219590895516408</v>
      </c>
      <c r="AC5633">
        <v>198.50805631359032</v>
      </c>
      <c r="AD5633">
        <v>0</v>
      </c>
      <c r="AE5633">
        <v>416.35241732520615</v>
      </c>
    </row>
    <row r="5634" spans="1:31" x14ac:dyDescent="0.3">
      <c r="A5634">
        <v>2586544</v>
      </c>
      <c r="B5634">
        <v>1</v>
      </c>
      <c r="C5634" t="s">
        <v>80</v>
      </c>
      <c r="D5634" t="s">
        <v>94</v>
      </c>
      <c r="E5634" t="s">
        <v>184</v>
      </c>
      <c r="F5634" t="s">
        <v>15879</v>
      </c>
      <c r="G5634" t="s">
        <v>149</v>
      </c>
      <c r="H5634" t="s">
        <v>135</v>
      </c>
      <c r="I5634" t="s">
        <v>136</v>
      </c>
      <c r="J5634" t="s">
        <v>137</v>
      </c>
      <c r="K5634" t="s">
        <v>138</v>
      </c>
      <c r="L5634" t="s">
        <v>15880</v>
      </c>
      <c r="M5634" t="s">
        <v>15881</v>
      </c>
      <c r="N5634">
        <v>3.6977777770000002</v>
      </c>
      <c r="O5634">
        <v>0</v>
      </c>
      <c r="P5634">
        <v>0</v>
      </c>
      <c r="Q5634">
        <v>0</v>
      </c>
      <c r="R5634">
        <v>10</v>
      </c>
      <c r="S5634">
        <v>0</v>
      </c>
      <c r="T5634">
        <v>2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48.335898050417953</v>
      </c>
      <c r="AA5634">
        <v>0</v>
      </c>
      <c r="AB5634">
        <v>6.8381108463421238</v>
      </c>
      <c r="AC5634">
        <v>0</v>
      </c>
      <c r="AD5634">
        <v>0</v>
      </c>
      <c r="AE5634">
        <v>55.174008896760078</v>
      </c>
    </row>
    <row r="5635" spans="1:31" x14ac:dyDescent="0.3">
      <c r="A5635">
        <v>2587125</v>
      </c>
      <c r="B5635">
        <v>1</v>
      </c>
      <c r="C5635" t="s">
        <v>81</v>
      </c>
      <c r="D5635" t="s">
        <v>113</v>
      </c>
      <c r="E5635" t="s">
        <v>184</v>
      </c>
      <c r="F5635" t="s">
        <v>15882</v>
      </c>
      <c r="G5635" t="s">
        <v>1628</v>
      </c>
      <c r="H5635" t="s">
        <v>135</v>
      </c>
      <c r="I5635" t="s">
        <v>136</v>
      </c>
      <c r="J5635" t="s">
        <v>137</v>
      </c>
      <c r="K5635" t="s">
        <v>138</v>
      </c>
      <c r="L5635" t="s">
        <v>15883</v>
      </c>
      <c r="M5635" t="s">
        <v>15884</v>
      </c>
      <c r="N5635">
        <v>1.809722222</v>
      </c>
      <c r="O5635">
        <v>0</v>
      </c>
      <c r="P5635">
        <v>141</v>
      </c>
      <c r="Q5635">
        <v>0</v>
      </c>
      <c r="R5635">
        <v>0</v>
      </c>
      <c r="S5635">
        <v>0</v>
      </c>
      <c r="T5635">
        <v>3</v>
      </c>
      <c r="U5635">
        <v>0</v>
      </c>
      <c r="V5635">
        <v>0</v>
      </c>
      <c r="W5635">
        <v>0</v>
      </c>
      <c r="X5635">
        <v>36.355988232927508</v>
      </c>
      <c r="Y5635">
        <v>0</v>
      </c>
      <c r="Z5635">
        <v>0</v>
      </c>
      <c r="AA5635">
        <v>0</v>
      </c>
      <c r="AB5635">
        <v>4.0310376580472633</v>
      </c>
      <c r="AC5635">
        <v>0</v>
      </c>
      <c r="AD5635">
        <v>0</v>
      </c>
      <c r="AE5635">
        <v>40.387025890974769</v>
      </c>
    </row>
    <row r="5636" spans="1:31" x14ac:dyDescent="0.3">
      <c r="A5636">
        <v>2586830</v>
      </c>
      <c r="B5636">
        <v>1</v>
      </c>
      <c r="C5636" t="s">
        <v>80</v>
      </c>
      <c r="D5636" t="s">
        <v>85</v>
      </c>
      <c r="E5636" t="s">
        <v>166</v>
      </c>
      <c r="F5636" t="s">
        <v>15885</v>
      </c>
      <c r="G5636" t="s">
        <v>181</v>
      </c>
      <c r="H5636" t="s">
        <v>157</v>
      </c>
      <c r="I5636" t="s">
        <v>136</v>
      </c>
      <c r="J5636" t="s">
        <v>137</v>
      </c>
      <c r="K5636" t="s">
        <v>138</v>
      </c>
      <c r="L5636" t="s">
        <v>15886</v>
      </c>
      <c r="M5636" t="s">
        <v>15887</v>
      </c>
      <c r="N5636">
        <v>2.801111111</v>
      </c>
      <c r="O5636">
        <v>0</v>
      </c>
      <c r="P5636">
        <v>16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9.3414792806400104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9.3414792806400104</v>
      </c>
    </row>
    <row r="5637" spans="1:31" x14ac:dyDescent="0.3">
      <c r="A5637">
        <v>2586292</v>
      </c>
      <c r="B5637">
        <v>1</v>
      </c>
      <c r="C5637" t="s">
        <v>80</v>
      </c>
      <c r="D5637" t="s">
        <v>104</v>
      </c>
      <c r="E5637" t="s">
        <v>184</v>
      </c>
      <c r="F5637" t="s">
        <v>11474</v>
      </c>
      <c r="G5637" t="s">
        <v>134</v>
      </c>
      <c r="H5637" t="s">
        <v>135</v>
      </c>
      <c r="I5637" t="s">
        <v>136</v>
      </c>
      <c r="J5637" t="s">
        <v>137</v>
      </c>
      <c r="K5637" t="s">
        <v>138</v>
      </c>
      <c r="L5637" t="s">
        <v>15888</v>
      </c>
      <c r="M5637" t="s">
        <v>15889</v>
      </c>
      <c r="N5637">
        <v>0.15555555500000001</v>
      </c>
      <c r="O5637">
        <v>5</v>
      </c>
      <c r="P5637">
        <v>0</v>
      </c>
      <c r="Q5637">
        <v>17</v>
      </c>
      <c r="R5637">
        <v>0</v>
      </c>
      <c r="S5637">
        <v>15</v>
      </c>
      <c r="T5637">
        <v>0</v>
      </c>
      <c r="U5637">
        <v>1</v>
      </c>
      <c r="V5637">
        <v>0</v>
      </c>
      <c r="W5637">
        <v>0.15870451925439999</v>
      </c>
      <c r="X5637">
        <v>0</v>
      </c>
      <c r="Y5637">
        <v>1.2278111262480003</v>
      </c>
      <c r="Z5637">
        <v>0</v>
      </c>
      <c r="AA5637">
        <v>7.5527149054662672</v>
      </c>
      <c r="AB5637">
        <v>0</v>
      </c>
      <c r="AC5637">
        <v>0.75542674694666667</v>
      </c>
      <c r="AD5637">
        <v>0</v>
      </c>
      <c r="AE5637">
        <v>9.6946572979153327</v>
      </c>
    </row>
    <row r="5638" spans="1:31" x14ac:dyDescent="0.3">
      <c r="A5638">
        <v>2586358</v>
      </c>
      <c r="B5638">
        <v>1</v>
      </c>
      <c r="C5638" t="s">
        <v>81</v>
      </c>
      <c r="D5638" t="s">
        <v>127</v>
      </c>
      <c r="E5638" t="s">
        <v>184</v>
      </c>
      <c r="F5638" t="s">
        <v>1565</v>
      </c>
      <c r="G5638" t="s">
        <v>1218</v>
      </c>
      <c r="H5638" t="s">
        <v>135</v>
      </c>
      <c r="I5638" t="s">
        <v>136</v>
      </c>
      <c r="J5638" t="s">
        <v>137</v>
      </c>
      <c r="K5638" t="s">
        <v>138</v>
      </c>
      <c r="L5638" t="s">
        <v>15890</v>
      </c>
      <c r="M5638" t="s">
        <v>15891</v>
      </c>
      <c r="N5638">
        <v>5.3227777769999998</v>
      </c>
      <c r="O5638">
        <v>0</v>
      </c>
      <c r="P5638">
        <v>1</v>
      </c>
      <c r="Q5638">
        <v>0</v>
      </c>
      <c r="R5638">
        <v>14</v>
      </c>
      <c r="S5638">
        <v>0</v>
      </c>
      <c r="T5638">
        <v>2</v>
      </c>
      <c r="U5638">
        <v>0</v>
      </c>
      <c r="V5638">
        <v>0</v>
      </c>
      <c r="W5638">
        <v>0</v>
      </c>
      <c r="X5638">
        <v>32.248272127447912</v>
      </c>
      <c r="Y5638">
        <v>0</v>
      </c>
      <c r="Z5638">
        <v>115.71103846836797</v>
      </c>
      <c r="AA5638">
        <v>0</v>
      </c>
      <c r="AB5638">
        <v>8.9092498454611704</v>
      </c>
      <c r="AC5638">
        <v>0</v>
      </c>
      <c r="AD5638">
        <v>0</v>
      </c>
      <c r="AE5638">
        <v>156.86856044127705</v>
      </c>
    </row>
    <row r="5639" spans="1:31" x14ac:dyDescent="0.3">
      <c r="A5639">
        <v>2586644</v>
      </c>
      <c r="B5639">
        <v>1</v>
      </c>
      <c r="C5639" t="s">
        <v>81</v>
      </c>
      <c r="D5639" t="s">
        <v>112</v>
      </c>
      <c r="E5639" t="s">
        <v>147</v>
      </c>
      <c r="F5639" t="s">
        <v>15892</v>
      </c>
      <c r="G5639" t="s">
        <v>134</v>
      </c>
      <c r="H5639" t="s">
        <v>135</v>
      </c>
      <c r="I5639" t="s">
        <v>680</v>
      </c>
      <c r="J5639" t="s">
        <v>137</v>
      </c>
      <c r="K5639" t="s">
        <v>138</v>
      </c>
      <c r="L5639" t="s">
        <v>15893</v>
      </c>
      <c r="M5639" t="s">
        <v>15894</v>
      </c>
      <c r="N5639">
        <v>1.2500000000000001E-2</v>
      </c>
      <c r="O5639">
        <v>3</v>
      </c>
      <c r="P5639">
        <v>213</v>
      </c>
      <c r="Q5639">
        <v>7</v>
      </c>
      <c r="R5639">
        <v>95</v>
      </c>
      <c r="S5639">
        <v>1</v>
      </c>
      <c r="T5639">
        <v>12</v>
      </c>
      <c r="U5639">
        <v>0</v>
      </c>
      <c r="V5639">
        <v>0</v>
      </c>
      <c r="W5639">
        <v>1.5883823262000001E-3</v>
      </c>
      <c r="X5639">
        <v>0.45870274629716301</v>
      </c>
      <c r="Y5639">
        <v>2.1264355280437505E-2</v>
      </c>
      <c r="Z5639">
        <v>0.57527853769732484</v>
      </c>
      <c r="AA5639">
        <v>0.18897411902399999</v>
      </c>
      <c r="AB5639">
        <v>0.23710978371630004</v>
      </c>
      <c r="AC5639">
        <v>0</v>
      </c>
      <c r="AD5639">
        <v>0</v>
      </c>
      <c r="AE5639">
        <v>1.4829179243414254</v>
      </c>
    </row>
    <row r="5640" spans="1:31" x14ac:dyDescent="0.3">
      <c r="A5640">
        <v>2586521</v>
      </c>
      <c r="B5640">
        <v>1</v>
      </c>
      <c r="C5640" t="s">
        <v>80</v>
      </c>
      <c r="D5640" t="s">
        <v>82</v>
      </c>
      <c r="E5640" t="s">
        <v>171</v>
      </c>
      <c r="F5640" t="s">
        <v>15895</v>
      </c>
      <c r="G5640" t="s">
        <v>3232</v>
      </c>
      <c r="H5640" t="s">
        <v>157</v>
      </c>
      <c r="I5640" t="s">
        <v>136</v>
      </c>
      <c r="J5640" t="s">
        <v>137</v>
      </c>
      <c r="K5640" t="s">
        <v>138</v>
      </c>
      <c r="L5640" t="s">
        <v>15896</v>
      </c>
      <c r="M5640" t="s">
        <v>15897</v>
      </c>
      <c r="N5640">
        <v>1.5619444440000001</v>
      </c>
      <c r="O5640">
        <v>0</v>
      </c>
      <c r="P5640">
        <v>153</v>
      </c>
      <c r="Q5640">
        <v>0</v>
      </c>
      <c r="R5640">
        <v>0</v>
      </c>
      <c r="S5640">
        <v>0</v>
      </c>
      <c r="T5640">
        <v>6</v>
      </c>
      <c r="U5640">
        <v>0</v>
      </c>
      <c r="V5640">
        <v>0</v>
      </c>
      <c r="W5640">
        <v>0</v>
      </c>
      <c r="X5640">
        <v>48.845896576456987</v>
      </c>
      <c r="Y5640">
        <v>0</v>
      </c>
      <c r="Z5640">
        <v>0</v>
      </c>
      <c r="AA5640">
        <v>0</v>
      </c>
      <c r="AB5640">
        <v>6.5255987217898124</v>
      </c>
      <c r="AC5640">
        <v>0</v>
      </c>
      <c r="AD5640">
        <v>0</v>
      </c>
      <c r="AE5640">
        <v>55.371495298246799</v>
      </c>
    </row>
    <row r="5641" spans="1:31" x14ac:dyDescent="0.3">
      <c r="A5641">
        <v>2586501</v>
      </c>
      <c r="B5641">
        <v>1</v>
      </c>
      <c r="C5641" t="s">
        <v>80</v>
      </c>
      <c r="D5641" t="s">
        <v>96</v>
      </c>
      <c r="E5641" t="s">
        <v>166</v>
      </c>
      <c r="F5641" t="s">
        <v>15898</v>
      </c>
      <c r="G5641" t="s">
        <v>168</v>
      </c>
      <c r="H5641" t="s">
        <v>157</v>
      </c>
      <c r="I5641" t="s">
        <v>136</v>
      </c>
      <c r="J5641" t="s">
        <v>137</v>
      </c>
      <c r="K5641" t="s">
        <v>138</v>
      </c>
      <c r="L5641" t="s">
        <v>15899</v>
      </c>
      <c r="M5641" t="s">
        <v>15900</v>
      </c>
      <c r="N5641">
        <v>1.0238888880000001</v>
      </c>
      <c r="O5641">
        <v>0</v>
      </c>
      <c r="P5641">
        <v>2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1.06007610929103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1.06007610929103</v>
      </c>
    </row>
    <row r="5642" spans="1:31" x14ac:dyDescent="0.3">
      <c r="A5642">
        <v>2586707</v>
      </c>
      <c r="B5642">
        <v>1</v>
      </c>
      <c r="C5642" t="s">
        <v>81</v>
      </c>
      <c r="D5642" t="s">
        <v>118</v>
      </c>
      <c r="E5642" t="s">
        <v>184</v>
      </c>
      <c r="F5642" t="s">
        <v>6606</v>
      </c>
      <c r="G5642" t="s">
        <v>134</v>
      </c>
      <c r="H5642" t="s">
        <v>135</v>
      </c>
      <c r="I5642" t="s">
        <v>680</v>
      </c>
      <c r="J5642" t="s">
        <v>137</v>
      </c>
      <c r="K5642" t="s">
        <v>138</v>
      </c>
      <c r="L5642" t="s">
        <v>15901</v>
      </c>
      <c r="M5642" t="s">
        <v>15902</v>
      </c>
      <c r="N5642">
        <v>8.6111109999999994E-3</v>
      </c>
      <c r="O5642">
        <v>13</v>
      </c>
      <c r="P5642">
        <v>1276</v>
      </c>
      <c r="Q5642">
        <v>169</v>
      </c>
      <c r="R5642">
        <v>171</v>
      </c>
      <c r="S5642">
        <v>10</v>
      </c>
      <c r="T5642">
        <v>109</v>
      </c>
      <c r="U5642">
        <v>0</v>
      </c>
      <c r="V5642">
        <v>0</v>
      </c>
      <c r="W5642">
        <v>2.3789777425154996E-2</v>
      </c>
      <c r="X5642">
        <v>1.1052084108331746</v>
      </c>
      <c r="Y5642">
        <v>5.4730800371102042</v>
      </c>
      <c r="Z5642">
        <v>1.4340294851212472</v>
      </c>
      <c r="AA5642">
        <v>0.34735460579336525</v>
      </c>
      <c r="AB5642">
        <v>0.34798556045586659</v>
      </c>
      <c r="AC5642">
        <v>0</v>
      </c>
      <c r="AD5642">
        <v>0</v>
      </c>
      <c r="AE5642">
        <v>8.7314478767390113</v>
      </c>
    </row>
    <row r="5643" spans="1:31" x14ac:dyDescent="0.3">
      <c r="A5643">
        <v>2586813</v>
      </c>
      <c r="B5643">
        <v>1</v>
      </c>
      <c r="C5643" t="s">
        <v>80</v>
      </c>
      <c r="D5643" t="s">
        <v>104</v>
      </c>
      <c r="E5643" t="s">
        <v>141</v>
      </c>
      <c r="F5643" t="s">
        <v>3706</v>
      </c>
      <c r="G5643" t="s">
        <v>134</v>
      </c>
      <c r="H5643" t="s">
        <v>135</v>
      </c>
      <c r="I5643" t="s">
        <v>136</v>
      </c>
      <c r="J5643" t="s">
        <v>137</v>
      </c>
      <c r="K5643" t="s">
        <v>138</v>
      </c>
      <c r="L5643" t="s">
        <v>15903</v>
      </c>
      <c r="M5643" t="s">
        <v>15904</v>
      </c>
      <c r="N5643">
        <v>0.31694444399999999</v>
      </c>
      <c r="O5643">
        <v>10</v>
      </c>
      <c r="P5643">
        <v>142</v>
      </c>
      <c r="Q5643">
        <v>8</v>
      </c>
      <c r="R5643">
        <v>4</v>
      </c>
      <c r="S5643">
        <v>8</v>
      </c>
      <c r="T5643">
        <v>9</v>
      </c>
      <c r="U5643">
        <v>2</v>
      </c>
      <c r="V5643">
        <v>0</v>
      </c>
      <c r="W5643">
        <v>0.73436686317210997</v>
      </c>
      <c r="X5643">
        <v>10.325600041102835</v>
      </c>
      <c r="Y5643">
        <v>2.245647028900275</v>
      </c>
      <c r="Z5643">
        <v>0.70737058839977829</v>
      </c>
      <c r="AA5643">
        <v>51.522539721331093</v>
      </c>
      <c r="AB5643">
        <v>1.8431703505367245</v>
      </c>
      <c r="AC5643">
        <v>57.474506807935001</v>
      </c>
      <c r="AD5643">
        <v>0</v>
      </c>
      <c r="AE5643">
        <v>124.85320140137782</v>
      </c>
    </row>
    <row r="5644" spans="1:31" x14ac:dyDescent="0.3">
      <c r="A5644">
        <v>2586272</v>
      </c>
      <c r="B5644">
        <v>1</v>
      </c>
      <c r="C5644" t="s">
        <v>81</v>
      </c>
      <c r="D5644" t="s">
        <v>116</v>
      </c>
      <c r="E5644" t="s">
        <v>141</v>
      </c>
      <c r="F5644" t="s">
        <v>317</v>
      </c>
      <c r="G5644" t="s">
        <v>134</v>
      </c>
      <c r="H5644" t="s">
        <v>135</v>
      </c>
      <c r="I5644" t="s">
        <v>136</v>
      </c>
      <c r="J5644" t="s">
        <v>137</v>
      </c>
      <c r="K5644" t="s">
        <v>138</v>
      </c>
      <c r="L5644" t="s">
        <v>15905</v>
      </c>
      <c r="M5644" t="s">
        <v>15906</v>
      </c>
      <c r="N5644">
        <v>6.1666666000000002E-2</v>
      </c>
      <c r="O5644">
        <v>3</v>
      </c>
      <c r="P5644">
        <v>691</v>
      </c>
      <c r="Q5644">
        <v>54</v>
      </c>
      <c r="R5644">
        <v>78</v>
      </c>
      <c r="S5644">
        <v>4</v>
      </c>
      <c r="T5644">
        <v>54</v>
      </c>
      <c r="U5644">
        <v>2</v>
      </c>
      <c r="V5644">
        <v>0</v>
      </c>
      <c r="W5644">
        <v>2.5779874320000003E-2</v>
      </c>
      <c r="X5644">
        <v>4.473780340820209</v>
      </c>
      <c r="Y5644">
        <v>12.918934591490942</v>
      </c>
      <c r="Z5644">
        <v>3.491294755352881</v>
      </c>
      <c r="AA5644">
        <v>0.33441847482158005</v>
      </c>
      <c r="AB5644">
        <v>0.39466126379100008</v>
      </c>
      <c r="AC5644">
        <v>6.8994682967175008E-2</v>
      </c>
      <c r="AD5644">
        <v>0</v>
      </c>
      <c r="AE5644">
        <v>21.70786398356379</v>
      </c>
    </row>
    <row r="5645" spans="1:31" x14ac:dyDescent="0.3">
      <c r="A5645">
        <v>2586664</v>
      </c>
      <c r="B5645">
        <v>1</v>
      </c>
      <c r="C5645" t="s">
        <v>80</v>
      </c>
      <c r="D5645" t="s">
        <v>95</v>
      </c>
      <c r="E5645" t="s">
        <v>141</v>
      </c>
      <c r="F5645" t="s">
        <v>1380</v>
      </c>
      <c r="G5645" t="s">
        <v>134</v>
      </c>
      <c r="H5645" t="s">
        <v>135</v>
      </c>
      <c r="I5645" t="s">
        <v>136</v>
      </c>
      <c r="J5645" t="s">
        <v>137</v>
      </c>
      <c r="K5645" t="s">
        <v>138</v>
      </c>
      <c r="L5645" t="s">
        <v>15907</v>
      </c>
      <c r="M5645" t="s">
        <v>15908</v>
      </c>
      <c r="N5645">
        <v>1.3772222220000001</v>
      </c>
      <c r="O5645">
        <v>2</v>
      </c>
      <c r="P5645">
        <v>1051</v>
      </c>
      <c r="Q5645">
        <v>15</v>
      </c>
      <c r="R5645">
        <v>15</v>
      </c>
      <c r="S5645">
        <v>15</v>
      </c>
      <c r="T5645">
        <v>68</v>
      </c>
      <c r="U5645">
        <v>1</v>
      </c>
      <c r="V5645">
        <v>0</v>
      </c>
      <c r="W5645">
        <v>1.70014934223361</v>
      </c>
      <c r="X5645">
        <v>241.00671242642233</v>
      </c>
      <c r="Y5645">
        <v>53.636225414317522</v>
      </c>
      <c r="Z5645">
        <v>6.7912066843953518</v>
      </c>
      <c r="AA5645">
        <v>115.9856188024507</v>
      </c>
      <c r="AB5645">
        <v>75.343975697166499</v>
      </c>
      <c r="AC5645">
        <v>1.1662250218726</v>
      </c>
      <c r="AD5645">
        <v>0</v>
      </c>
      <c r="AE5645">
        <v>495.63011338885866</v>
      </c>
    </row>
    <row r="5646" spans="1:31" x14ac:dyDescent="0.3">
      <c r="A5646">
        <v>2586564</v>
      </c>
      <c r="B5646">
        <v>1</v>
      </c>
      <c r="C5646" t="s">
        <v>81</v>
      </c>
      <c r="D5646" t="s">
        <v>118</v>
      </c>
      <c r="E5646" t="s">
        <v>184</v>
      </c>
      <c r="F5646" t="s">
        <v>7804</v>
      </c>
      <c r="G5646" t="s">
        <v>134</v>
      </c>
      <c r="H5646" t="s">
        <v>135</v>
      </c>
      <c r="I5646" t="s">
        <v>136</v>
      </c>
      <c r="J5646" t="s">
        <v>137</v>
      </c>
      <c r="K5646" t="s">
        <v>138</v>
      </c>
      <c r="L5646" t="s">
        <v>15909</v>
      </c>
      <c r="M5646" t="s">
        <v>15910</v>
      </c>
      <c r="N5646">
        <v>5.6894444440000003</v>
      </c>
      <c r="O5646">
        <v>0</v>
      </c>
      <c r="P5646">
        <v>0</v>
      </c>
      <c r="Q5646">
        <v>0</v>
      </c>
      <c r="R5646">
        <v>0</v>
      </c>
      <c r="S5646">
        <v>7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</row>
    <row r="5647" spans="1:31" x14ac:dyDescent="0.3">
      <c r="A5647">
        <v>2586415</v>
      </c>
      <c r="B5647">
        <v>1</v>
      </c>
      <c r="C5647" t="s">
        <v>81</v>
      </c>
      <c r="D5647" t="s">
        <v>118</v>
      </c>
      <c r="E5647" t="s">
        <v>166</v>
      </c>
      <c r="F5647" t="s">
        <v>10230</v>
      </c>
      <c r="G5647" t="s">
        <v>181</v>
      </c>
      <c r="H5647" t="s">
        <v>157</v>
      </c>
      <c r="I5647" t="s">
        <v>136</v>
      </c>
      <c r="J5647" t="s">
        <v>137</v>
      </c>
      <c r="K5647" t="s">
        <v>138</v>
      </c>
      <c r="L5647" t="s">
        <v>15911</v>
      </c>
      <c r="M5647" t="s">
        <v>15912</v>
      </c>
      <c r="N5647">
        <v>2.7147222219999998</v>
      </c>
      <c r="O5647">
        <v>0</v>
      </c>
      <c r="P5647">
        <v>5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0.84399575934592119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0.84399575934592119</v>
      </c>
    </row>
    <row r="5648" spans="1:31" x14ac:dyDescent="0.3">
      <c r="A5648">
        <v>2586324</v>
      </c>
      <c r="B5648">
        <v>1</v>
      </c>
      <c r="C5648" t="s">
        <v>80</v>
      </c>
      <c r="D5648" t="s">
        <v>104</v>
      </c>
      <c r="E5648" t="s">
        <v>166</v>
      </c>
      <c r="F5648" t="s">
        <v>15913</v>
      </c>
      <c r="G5648" t="s">
        <v>168</v>
      </c>
      <c r="H5648" t="s">
        <v>157</v>
      </c>
      <c r="I5648" t="s">
        <v>136</v>
      </c>
      <c r="J5648" t="s">
        <v>137</v>
      </c>
      <c r="K5648" t="s">
        <v>138</v>
      </c>
      <c r="L5648" t="s">
        <v>15914</v>
      </c>
      <c r="M5648" t="s">
        <v>15915</v>
      </c>
      <c r="N5648">
        <v>4.7438888879999999</v>
      </c>
      <c r="O5648">
        <v>0</v>
      </c>
      <c r="P5648">
        <v>2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2.6474086831428831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2.6474086831428831</v>
      </c>
    </row>
    <row r="5649" spans="1:31" x14ac:dyDescent="0.3">
      <c r="A5649">
        <v>2586278</v>
      </c>
      <c r="B5649">
        <v>1</v>
      </c>
      <c r="C5649" t="s">
        <v>81</v>
      </c>
      <c r="D5649" t="s">
        <v>123</v>
      </c>
      <c r="E5649" t="s">
        <v>141</v>
      </c>
      <c r="F5649" t="s">
        <v>6332</v>
      </c>
      <c r="G5649" t="s">
        <v>134</v>
      </c>
      <c r="H5649" t="s">
        <v>135</v>
      </c>
      <c r="I5649" t="s">
        <v>136</v>
      </c>
      <c r="J5649" t="s">
        <v>137</v>
      </c>
      <c r="K5649" t="s">
        <v>138</v>
      </c>
      <c r="L5649" t="s">
        <v>15916</v>
      </c>
      <c r="M5649" t="s">
        <v>15917</v>
      </c>
      <c r="N5649">
        <v>0.40583333300000002</v>
      </c>
      <c r="O5649">
        <v>1</v>
      </c>
      <c r="P5649">
        <v>1</v>
      </c>
      <c r="Q5649">
        <v>100</v>
      </c>
      <c r="R5649">
        <v>1</v>
      </c>
      <c r="S5649">
        <v>13</v>
      </c>
      <c r="T5649">
        <v>0</v>
      </c>
      <c r="U5649">
        <v>0</v>
      </c>
      <c r="V5649">
        <v>0</v>
      </c>
      <c r="W5649">
        <v>1.7399939596380001E-2</v>
      </c>
      <c r="X5649">
        <v>5.7035610793910001E-2</v>
      </c>
      <c r="Y5649">
        <v>48.696337183830295</v>
      </c>
      <c r="Z5649">
        <v>0.53359664699999998</v>
      </c>
      <c r="AA5649">
        <v>4.7230604772799154</v>
      </c>
      <c r="AB5649">
        <v>0</v>
      </c>
      <c r="AC5649">
        <v>0</v>
      </c>
      <c r="AD5649">
        <v>0</v>
      </c>
      <c r="AE5649">
        <v>54.027429858500504</v>
      </c>
    </row>
    <row r="5650" spans="1:31" x14ac:dyDescent="0.3">
      <c r="A5650">
        <v>2586301</v>
      </c>
      <c r="B5650">
        <v>1</v>
      </c>
      <c r="C5650" t="s">
        <v>81</v>
      </c>
      <c r="D5650" t="s">
        <v>118</v>
      </c>
      <c r="E5650" t="s">
        <v>132</v>
      </c>
      <c r="F5650" t="s">
        <v>14530</v>
      </c>
      <c r="G5650" t="s">
        <v>134</v>
      </c>
      <c r="H5650" t="s">
        <v>135</v>
      </c>
      <c r="I5650" t="s">
        <v>136</v>
      </c>
      <c r="J5650" t="s">
        <v>137</v>
      </c>
      <c r="K5650" t="s">
        <v>138</v>
      </c>
      <c r="L5650" t="s">
        <v>15918</v>
      </c>
      <c r="M5650" t="s">
        <v>15919</v>
      </c>
      <c r="N5650">
        <v>0.18944444399999999</v>
      </c>
      <c r="O5650">
        <v>17</v>
      </c>
      <c r="P5650">
        <v>1135</v>
      </c>
      <c r="Q5650">
        <v>201</v>
      </c>
      <c r="R5650">
        <v>87</v>
      </c>
      <c r="S5650">
        <v>31</v>
      </c>
      <c r="T5650">
        <v>90</v>
      </c>
      <c r="U5650">
        <v>0</v>
      </c>
      <c r="V5650">
        <v>0</v>
      </c>
      <c r="W5650">
        <v>0.63951304606951653</v>
      </c>
      <c r="X5650">
        <v>26.601842406659529</v>
      </c>
      <c r="Y5650">
        <v>134.92333832317505</v>
      </c>
      <c r="Z5650">
        <v>12.084722027417419</v>
      </c>
      <c r="AA5650">
        <v>14.527109201661702</v>
      </c>
      <c r="AB5650">
        <v>6.5175527051976356</v>
      </c>
      <c r="AC5650">
        <v>0</v>
      </c>
      <c r="AD5650">
        <v>0</v>
      </c>
      <c r="AE5650">
        <v>195.29407771018086</v>
      </c>
    </row>
    <row r="5651" spans="1:31" x14ac:dyDescent="0.3">
      <c r="A5651">
        <v>2586178</v>
      </c>
      <c r="B5651">
        <v>1</v>
      </c>
      <c r="C5651" t="s">
        <v>80</v>
      </c>
      <c r="D5651" t="s">
        <v>83</v>
      </c>
      <c r="E5651" t="s">
        <v>166</v>
      </c>
      <c r="F5651" t="s">
        <v>4586</v>
      </c>
      <c r="G5651" t="s">
        <v>198</v>
      </c>
      <c r="H5651" t="s">
        <v>157</v>
      </c>
      <c r="I5651" t="s">
        <v>136</v>
      </c>
      <c r="J5651" t="s">
        <v>137</v>
      </c>
      <c r="K5651" t="s">
        <v>138</v>
      </c>
      <c r="L5651" t="s">
        <v>15920</v>
      </c>
      <c r="M5651" t="s">
        <v>15921</v>
      </c>
      <c r="N5651">
        <v>1.6297222220000001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1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13.609384203568592</v>
      </c>
      <c r="AE5651">
        <v>13.609384203568592</v>
      </c>
    </row>
    <row r="5652" spans="1:31" x14ac:dyDescent="0.3">
      <c r="A5652">
        <v>2586650</v>
      </c>
      <c r="B5652">
        <v>1</v>
      </c>
      <c r="C5652" t="s">
        <v>81</v>
      </c>
      <c r="D5652" t="s">
        <v>123</v>
      </c>
      <c r="E5652" t="s">
        <v>184</v>
      </c>
      <c r="F5652" t="s">
        <v>15922</v>
      </c>
      <c r="G5652" t="s">
        <v>1218</v>
      </c>
      <c r="H5652" t="s">
        <v>135</v>
      </c>
      <c r="I5652" t="s">
        <v>136</v>
      </c>
      <c r="J5652" t="s">
        <v>137</v>
      </c>
      <c r="K5652" t="s">
        <v>138</v>
      </c>
      <c r="L5652" t="s">
        <v>15923</v>
      </c>
      <c r="M5652" t="s">
        <v>15924</v>
      </c>
      <c r="N5652">
        <v>1.4552777770000001</v>
      </c>
      <c r="O5652">
        <v>0</v>
      </c>
      <c r="P5652">
        <v>0</v>
      </c>
      <c r="Q5652">
        <v>12</v>
      </c>
      <c r="R5652">
        <v>0</v>
      </c>
      <c r="S5652">
        <v>1</v>
      </c>
      <c r="T5652">
        <v>0</v>
      </c>
      <c r="U5652">
        <v>1</v>
      </c>
      <c r="V5652">
        <v>0</v>
      </c>
      <c r="W5652">
        <v>0</v>
      </c>
      <c r="X5652">
        <v>0</v>
      </c>
      <c r="Y5652">
        <v>133.36932556846361</v>
      </c>
      <c r="Z5652">
        <v>0</v>
      </c>
      <c r="AA5652">
        <v>2.7095829388206001</v>
      </c>
      <c r="AB5652">
        <v>0</v>
      </c>
      <c r="AC5652">
        <v>7.5860935006506001</v>
      </c>
      <c r="AD5652">
        <v>0</v>
      </c>
      <c r="AE5652">
        <v>143.66500200793482</v>
      </c>
    </row>
    <row r="5653" spans="1:31" x14ac:dyDescent="0.3">
      <c r="A5653">
        <v>2586673</v>
      </c>
      <c r="B5653">
        <v>1</v>
      </c>
      <c r="C5653" t="s">
        <v>80</v>
      </c>
      <c r="D5653" t="s">
        <v>83</v>
      </c>
      <c r="E5653" t="s">
        <v>166</v>
      </c>
      <c r="F5653" t="s">
        <v>15925</v>
      </c>
      <c r="G5653" t="s">
        <v>198</v>
      </c>
      <c r="H5653" t="s">
        <v>157</v>
      </c>
      <c r="I5653" t="s">
        <v>136</v>
      </c>
      <c r="J5653" t="s">
        <v>137</v>
      </c>
      <c r="K5653" t="s">
        <v>138</v>
      </c>
      <c r="L5653" t="s">
        <v>15926</v>
      </c>
      <c r="M5653" t="s">
        <v>15927</v>
      </c>
      <c r="N5653">
        <v>2.0819444439999999</v>
      </c>
      <c r="O5653">
        <v>0</v>
      </c>
      <c r="P5653">
        <v>5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2.0367816376202503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2.0367816376202503</v>
      </c>
    </row>
    <row r="5654" spans="1:31" x14ac:dyDescent="0.3">
      <c r="A5654">
        <v>2586696</v>
      </c>
      <c r="B5654">
        <v>1</v>
      </c>
      <c r="C5654" t="s">
        <v>80</v>
      </c>
      <c r="D5654" t="s">
        <v>94</v>
      </c>
      <c r="E5654" t="s">
        <v>155</v>
      </c>
      <c r="F5654" t="s">
        <v>7418</v>
      </c>
      <c r="G5654" t="s">
        <v>206</v>
      </c>
      <c r="H5654" t="s">
        <v>157</v>
      </c>
      <c r="I5654" t="s">
        <v>136</v>
      </c>
      <c r="J5654" t="s">
        <v>137</v>
      </c>
      <c r="K5654" t="s">
        <v>138</v>
      </c>
      <c r="L5654" t="s">
        <v>15928</v>
      </c>
      <c r="M5654" t="s">
        <v>15929</v>
      </c>
      <c r="N5654">
        <v>1.135</v>
      </c>
      <c r="O5654">
        <v>0</v>
      </c>
      <c r="P5654">
        <v>369</v>
      </c>
      <c r="Q5654">
        <v>0</v>
      </c>
      <c r="R5654">
        <v>0</v>
      </c>
      <c r="S5654">
        <v>0</v>
      </c>
      <c r="T5654">
        <v>13</v>
      </c>
      <c r="U5654">
        <v>0</v>
      </c>
      <c r="V5654">
        <v>0</v>
      </c>
      <c r="W5654">
        <v>0</v>
      </c>
      <c r="X5654">
        <v>84.04416451473314</v>
      </c>
      <c r="Y5654">
        <v>0</v>
      </c>
      <c r="Z5654">
        <v>0</v>
      </c>
      <c r="AA5654">
        <v>0</v>
      </c>
      <c r="AB5654">
        <v>23.355940288074791</v>
      </c>
      <c r="AC5654">
        <v>0</v>
      </c>
      <c r="AD5654">
        <v>0</v>
      </c>
      <c r="AE5654">
        <v>107.40010480280793</v>
      </c>
    </row>
    <row r="5655" spans="1:31" x14ac:dyDescent="0.3">
      <c r="A5655">
        <v>2586447</v>
      </c>
      <c r="B5655">
        <v>1</v>
      </c>
      <c r="C5655" t="s">
        <v>80</v>
      </c>
      <c r="D5655" t="s">
        <v>97</v>
      </c>
      <c r="E5655" t="s">
        <v>166</v>
      </c>
      <c r="F5655" t="s">
        <v>15930</v>
      </c>
      <c r="G5655" t="s">
        <v>181</v>
      </c>
      <c r="H5655" t="s">
        <v>157</v>
      </c>
      <c r="I5655" t="s">
        <v>136</v>
      </c>
      <c r="J5655" t="s">
        <v>137</v>
      </c>
      <c r="K5655" t="s">
        <v>138</v>
      </c>
      <c r="L5655" t="s">
        <v>15931</v>
      </c>
      <c r="M5655" t="s">
        <v>15932</v>
      </c>
      <c r="N5655">
        <v>2.1391666659999999</v>
      </c>
      <c r="O5655">
        <v>0</v>
      </c>
      <c r="P5655">
        <v>4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3.0538278994562553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3.0538278994562553</v>
      </c>
    </row>
    <row r="5656" spans="1:31" x14ac:dyDescent="0.3">
      <c r="A5656">
        <v>2586387</v>
      </c>
      <c r="B5656">
        <v>1</v>
      </c>
      <c r="C5656" t="s">
        <v>80</v>
      </c>
      <c r="D5656" t="s">
        <v>85</v>
      </c>
      <c r="E5656" t="s">
        <v>175</v>
      </c>
      <c r="F5656" t="s">
        <v>15933</v>
      </c>
      <c r="G5656" t="s">
        <v>190</v>
      </c>
      <c r="H5656" t="s">
        <v>157</v>
      </c>
      <c r="I5656" t="s">
        <v>136</v>
      </c>
      <c r="J5656" t="s">
        <v>137</v>
      </c>
      <c r="K5656" t="s">
        <v>138</v>
      </c>
      <c r="L5656" t="s">
        <v>15934</v>
      </c>
      <c r="M5656" t="s">
        <v>15935</v>
      </c>
      <c r="N5656">
        <v>0.66444444400000002</v>
      </c>
      <c r="O5656">
        <v>0</v>
      </c>
      <c r="P5656">
        <v>46</v>
      </c>
      <c r="Q5656">
        <v>0</v>
      </c>
      <c r="R5656">
        <v>0</v>
      </c>
      <c r="S5656">
        <v>0</v>
      </c>
      <c r="T5656">
        <v>84</v>
      </c>
      <c r="U5656">
        <v>0</v>
      </c>
      <c r="V5656">
        <v>0</v>
      </c>
      <c r="W5656">
        <v>0</v>
      </c>
      <c r="X5656">
        <v>4.4704148801083434</v>
      </c>
      <c r="Y5656">
        <v>0</v>
      </c>
      <c r="Z5656">
        <v>0</v>
      </c>
      <c r="AA5656">
        <v>0</v>
      </c>
      <c r="AB5656">
        <v>32.47859678444577</v>
      </c>
      <c r="AC5656">
        <v>0</v>
      </c>
      <c r="AD5656">
        <v>0</v>
      </c>
      <c r="AE5656">
        <v>36.949011664554114</v>
      </c>
    </row>
    <row r="5657" spans="1:31" x14ac:dyDescent="0.3">
      <c r="A5657">
        <v>2587134</v>
      </c>
      <c r="B5657">
        <v>1</v>
      </c>
      <c r="C5657" t="s">
        <v>80</v>
      </c>
      <c r="D5657" t="s">
        <v>94</v>
      </c>
      <c r="E5657" t="s">
        <v>147</v>
      </c>
      <c r="F5657" t="s">
        <v>15936</v>
      </c>
      <c r="G5657" t="s">
        <v>202</v>
      </c>
      <c r="H5657" t="s">
        <v>135</v>
      </c>
      <c r="I5657" t="s">
        <v>136</v>
      </c>
      <c r="J5657" t="s">
        <v>137</v>
      </c>
      <c r="K5657" t="s">
        <v>138</v>
      </c>
      <c r="L5657" t="s">
        <v>15937</v>
      </c>
      <c r="M5657" t="s">
        <v>15938</v>
      </c>
      <c r="N5657">
        <v>1.5024999999999999</v>
      </c>
      <c r="O5657">
        <v>0</v>
      </c>
      <c r="P5657">
        <v>235</v>
      </c>
      <c r="Q5657">
        <v>2</v>
      </c>
      <c r="R5657">
        <v>63</v>
      </c>
      <c r="S5657">
        <v>4</v>
      </c>
      <c r="T5657">
        <v>31</v>
      </c>
      <c r="U5657">
        <v>1</v>
      </c>
      <c r="V5657">
        <v>0</v>
      </c>
      <c r="W5657">
        <v>0</v>
      </c>
      <c r="X5657">
        <v>43.569034894618547</v>
      </c>
      <c r="Y5657">
        <v>2.9089055663126135</v>
      </c>
      <c r="Z5657">
        <v>85.145876630570541</v>
      </c>
      <c r="AA5657">
        <v>4.9085478758355832</v>
      </c>
      <c r="AB5657">
        <v>12.079154253087546</v>
      </c>
      <c r="AC5657">
        <v>1.8311285774255834</v>
      </c>
      <c r="AD5657">
        <v>0</v>
      </c>
      <c r="AE5657">
        <v>150.44264779785041</v>
      </c>
    </row>
    <row r="5658" spans="1:31" x14ac:dyDescent="0.3">
      <c r="A5658">
        <v>2586195</v>
      </c>
      <c r="B5658">
        <v>1</v>
      </c>
      <c r="C5658" t="s">
        <v>80</v>
      </c>
      <c r="D5658" t="s">
        <v>110</v>
      </c>
      <c r="E5658" t="s">
        <v>141</v>
      </c>
      <c r="F5658" t="s">
        <v>13198</v>
      </c>
      <c r="G5658" t="s">
        <v>318</v>
      </c>
      <c r="H5658" t="s">
        <v>135</v>
      </c>
      <c r="I5658" t="s">
        <v>136</v>
      </c>
      <c r="J5658" t="s">
        <v>137</v>
      </c>
      <c r="K5658" t="s">
        <v>144</v>
      </c>
      <c r="L5658" t="s">
        <v>15939</v>
      </c>
      <c r="M5658" t="s">
        <v>15940</v>
      </c>
      <c r="N5658">
        <v>0.185</v>
      </c>
      <c r="O5658">
        <v>0</v>
      </c>
      <c r="P5658">
        <v>2575</v>
      </c>
      <c r="Q5658">
        <v>0</v>
      </c>
      <c r="R5658">
        <v>0</v>
      </c>
      <c r="S5658">
        <v>1</v>
      </c>
      <c r="T5658">
        <v>368</v>
      </c>
      <c r="U5658">
        <v>0</v>
      </c>
      <c r="V5658">
        <v>1</v>
      </c>
      <c r="W5658">
        <v>0</v>
      </c>
      <c r="X5658">
        <v>95.44387933509482</v>
      </c>
      <c r="Y5658">
        <v>0</v>
      </c>
      <c r="Z5658">
        <v>0</v>
      </c>
      <c r="AA5658">
        <v>19.692772726011</v>
      </c>
      <c r="AB5658">
        <v>50.790759094950211</v>
      </c>
      <c r="AC5658">
        <v>0</v>
      </c>
      <c r="AD5658">
        <v>6.5050205279400003E-2</v>
      </c>
      <c r="AE5658">
        <v>165.99246136133542</v>
      </c>
    </row>
    <row r="5659" spans="1:31" x14ac:dyDescent="0.3">
      <c r="A5659">
        <v>2586633</v>
      </c>
      <c r="B5659">
        <v>1</v>
      </c>
      <c r="C5659" t="s">
        <v>80</v>
      </c>
      <c r="D5659" t="s">
        <v>94</v>
      </c>
      <c r="E5659" t="s">
        <v>155</v>
      </c>
      <c r="F5659" t="s">
        <v>15941</v>
      </c>
      <c r="G5659" t="s">
        <v>206</v>
      </c>
      <c r="H5659" t="s">
        <v>157</v>
      </c>
      <c r="I5659" t="s">
        <v>136</v>
      </c>
      <c r="J5659" t="s">
        <v>137</v>
      </c>
      <c r="K5659" t="s">
        <v>138</v>
      </c>
      <c r="L5659" t="s">
        <v>15942</v>
      </c>
      <c r="M5659" t="s">
        <v>15943</v>
      </c>
      <c r="N5659">
        <v>1.0494444439999999</v>
      </c>
      <c r="O5659">
        <v>0</v>
      </c>
      <c r="P5659">
        <v>437</v>
      </c>
      <c r="Q5659">
        <v>0</v>
      </c>
      <c r="R5659">
        <v>0</v>
      </c>
      <c r="S5659">
        <v>0</v>
      </c>
      <c r="T5659">
        <v>13</v>
      </c>
      <c r="U5659">
        <v>0</v>
      </c>
      <c r="V5659">
        <v>0</v>
      </c>
      <c r="W5659">
        <v>0</v>
      </c>
      <c r="X5659">
        <v>83.17345900560953</v>
      </c>
      <c r="Y5659">
        <v>0</v>
      </c>
      <c r="Z5659">
        <v>0</v>
      </c>
      <c r="AA5659">
        <v>0</v>
      </c>
      <c r="AB5659">
        <v>7.3158853331800708</v>
      </c>
      <c r="AC5659">
        <v>0</v>
      </c>
      <c r="AD5659">
        <v>0</v>
      </c>
      <c r="AE5659">
        <v>90.489344338789607</v>
      </c>
    </row>
    <row r="5660" spans="1:31" x14ac:dyDescent="0.3">
      <c r="A5660">
        <v>2586241</v>
      </c>
      <c r="B5660">
        <v>1</v>
      </c>
      <c r="C5660" t="s">
        <v>80</v>
      </c>
      <c r="D5660" t="s">
        <v>100</v>
      </c>
      <c r="E5660" t="s">
        <v>141</v>
      </c>
      <c r="F5660" t="s">
        <v>5359</v>
      </c>
      <c r="G5660" t="s">
        <v>134</v>
      </c>
      <c r="H5660" t="s">
        <v>135</v>
      </c>
      <c r="I5660" t="s">
        <v>136</v>
      </c>
      <c r="J5660" t="s">
        <v>137</v>
      </c>
      <c r="K5660" t="s">
        <v>138</v>
      </c>
      <c r="L5660" t="s">
        <v>15944</v>
      </c>
      <c r="M5660" t="s">
        <v>15945</v>
      </c>
      <c r="N5660">
        <v>0.62222222199999999</v>
      </c>
      <c r="O5660">
        <v>11</v>
      </c>
      <c r="P5660">
        <v>36</v>
      </c>
      <c r="Q5660">
        <v>67</v>
      </c>
      <c r="R5660">
        <v>85</v>
      </c>
      <c r="S5660">
        <v>14</v>
      </c>
      <c r="T5660">
        <v>38</v>
      </c>
      <c r="U5660">
        <v>0</v>
      </c>
      <c r="V5660">
        <v>1</v>
      </c>
      <c r="W5660">
        <v>1.615529442754059</v>
      </c>
      <c r="X5660">
        <v>3.6464787029769332</v>
      </c>
      <c r="Y5660">
        <v>43.87741312712631</v>
      </c>
      <c r="Z5660">
        <v>37.562670612413079</v>
      </c>
      <c r="AA5660">
        <v>37.328148438951828</v>
      </c>
      <c r="AB5660">
        <v>17.62975718492925</v>
      </c>
      <c r="AC5660">
        <v>0</v>
      </c>
      <c r="AD5660">
        <v>1.5317650049616833</v>
      </c>
      <c r="AE5660">
        <v>143.19176251411315</v>
      </c>
    </row>
    <row r="5661" spans="1:31" x14ac:dyDescent="0.3">
      <c r="A5661">
        <v>2587094</v>
      </c>
      <c r="B5661">
        <v>1</v>
      </c>
      <c r="C5661" t="s">
        <v>80</v>
      </c>
      <c r="D5661" t="s">
        <v>96</v>
      </c>
      <c r="E5661" t="s">
        <v>147</v>
      </c>
      <c r="F5661" t="s">
        <v>15946</v>
      </c>
      <c r="G5661" t="s">
        <v>134</v>
      </c>
      <c r="H5661" t="s">
        <v>135</v>
      </c>
      <c r="I5661" t="s">
        <v>136</v>
      </c>
      <c r="J5661" t="s">
        <v>137</v>
      </c>
      <c r="K5661" t="s">
        <v>138</v>
      </c>
      <c r="L5661" t="s">
        <v>15947</v>
      </c>
      <c r="M5661" t="s">
        <v>15948</v>
      </c>
      <c r="N5661">
        <v>0.22055555499999999</v>
      </c>
      <c r="O5661">
        <v>0</v>
      </c>
      <c r="P5661">
        <v>0</v>
      </c>
      <c r="Q5661">
        <v>0</v>
      </c>
      <c r="R5661">
        <v>0</v>
      </c>
      <c r="S5661">
        <v>2</v>
      </c>
      <c r="T5661">
        <v>0</v>
      </c>
      <c r="U5661">
        <v>1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7.0072266836537072</v>
      </c>
      <c r="AB5661">
        <v>0</v>
      </c>
      <c r="AC5661">
        <v>9.8521705948166662</v>
      </c>
      <c r="AD5661">
        <v>0</v>
      </c>
      <c r="AE5661">
        <v>16.859397278470375</v>
      </c>
    </row>
    <row r="5662" spans="1:31" x14ac:dyDescent="0.3">
      <c r="A5662">
        <v>2586879</v>
      </c>
      <c r="B5662">
        <v>1</v>
      </c>
      <c r="C5662" t="s">
        <v>81</v>
      </c>
      <c r="D5662" t="s">
        <v>112</v>
      </c>
      <c r="E5662" t="s">
        <v>141</v>
      </c>
      <c r="F5662" t="s">
        <v>15949</v>
      </c>
      <c r="G5662" t="s">
        <v>134</v>
      </c>
      <c r="H5662" t="s">
        <v>135</v>
      </c>
      <c r="I5662" t="s">
        <v>136</v>
      </c>
      <c r="J5662" t="s">
        <v>137</v>
      </c>
      <c r="K5662" t="s">
        <v>138</v>
      </c>
      <c r="L5662" t="s">
        <v>15950</v>
      </c>
      <c r="M5662" t="s">
        <v>15951</v>
      </c>
      <c r="N5662">
        <v>4.4969444440000004</v>
      </c>
      <c r="O5662">
        <v>0</v>
      </c>
      <c r="P5662">
        <v>6971</v>
      </c>
      <c r="Q5662">
        <v>0</v>
      </c>
      <c r="R5662">
        <v>96</v>
      </c>
      <c r="S5662">
        <v>1</v>
      </c>
      <c r="T5662">
        <v>463</v>
      </c>
      <c r="U5662">
        <v>0</v>
      </c>
      <c r="V5662">
        <v>1</v>
      </c>
      <c r="W5662">
        <v>0</v>
      </c>
      <c r="X5662">
        <v>5824.0839200677328</v>
      </c>
      <c r="Y5662">
        <v>0</v>
      </c>
      <c r="Z5662">
        <v>97.589702180551214</v>
      </c>
      <c r="AA5662">
        <v>85.087943337362674</v>
      </c>
      <c r="AB5662">
        <v>2406.315485331887</v>
      </c>
      <c r="AC5662">
        <v>0</v>
      </c>
      <c r="AD5662">
        <v>5.6854313502731966</v>
      </c>
      <c r="AE5662">
        <v>8418.7624822678081</v>
      </c>
    </row>
    <row r="5663" spans="1:31" x14ac:dyDescent="0.3">
      <c r="A5663">
        <v>2586381</v>
      </c>
      <c r="B5663">
        <v>1</v>
      </c>
      <c r="C5663" t="s">
        <v>80</v>
      </c>
      <c r="D5663" t="s">
        <v>97</v>
      </c>
      <c r="E5663" t="s">
        <v>141</v>
      </c>
      <c r="F5663" t="s">
        <v>15952</v>
      </c>
      <c r="G5663" t="s">
        <v>134</v>
      </c>
      <c r="H5663" t="s">
        <v>135</v>
      </c>
      <c r="I5663" t="s">
        <v>136</v>
      </c>
      <c r="J5663" t="s">
        <v>137</v>
      </c>
      <c r="K5663" t="s">
        <v>138</v>
      </c>
      <c r="L5663" t="s">
        <v>15953</v>
      </c>
      <c r="M5663" t="s">
        <v>15954</v>
      </c>
      <c r="N5663">
        <v>0.31194444399999999</v>
      </c>
      <c r="O5663">
        <v>0</v>
      </c>
      <c r="P5663">
        <v>57</v>
      </c>
      <c r="Q5663">
        <v>0</v>
      </c>
      <c r="R5663">
        <v>30</v>
      </c>
      <c r="S5663">
        <v>0</v>
      </c>
      <c r="T5663">
        <v>23</v>
      </c>
      <c r="U5663">
        <v>0</v>
      </c>
      <c r="V5663">
        <v>0</v>
      </c>
      <c r="W5663">
        <v>0</v>
      </c>
      <c r="X5663">
        <v>10.401776068421503</v>
      </c>
      <c r="Y5663">
        <v>0</v>
      </c>
      <c r="Z5663">
        <v>2.1794736039174349</v>
      </c>
      <c r="AA5663">
        <v>0</v>
      </c>
      <c r="AB5663">
        <v>12.655627664948248</v>
      </c>
      <c r="AC5663">
        <v>0</v>
      </c>
      <c r="AD5663">
        <v>0</v>
      </c>
      <c r="AE5663">
        <v>25.236877337287186</v>
      </c>
    </row>
    <row r="5664" spans="1:31" x14ac:dyDescent="0.3">
      <c r="A5664">
        <v>2586238</v>
      </c>
      <c r="B5664">
        <v>1</v>
      </c>
      <c r="C5664" t="s">
        <v>80</v>
      </c>
      <c r="D5664" t="s">
        <v>100</v>
      </c>
      <c r="E5664" t="s">
        <v>141</v>
      </c>
      <c r="F5664" t="s">
        <v>15955</v>
      </c>
      <c r="G5664" t="s">
        <v>134</v>
      </c>
      <c r="H5664" t="s">
        <v>135</v>
      </c>
      <c r="I5664" t="s">
        <v>136</v>
      </c>
      <c r="J5664" t="s">
        <v>137</v>
      </c>
      <c r="K5664" t="s">
        <v>138</v>
      </c>
      <c r="L5664" t="s">
        <v>15956</v>
      </c>
      <c r="M5664" t="s">
        <v>15957</v>
      </c>
      <c r="N5664">
        <v>0.509444444</v>
      </c>
      <c r="O5664">
        <v>1</v>
      </c>
      <c r="P5664">
        <v>20</v>
      </c>
      <c r="Q5664">
        <v>1</v>
      </c>
      <c r="R5664">
        <v>35</v>
      </c>
      <c r="S5664">
        <v>4</v>
      </c>
      <c r="T5664">
        <v>7</v>
      </c>
      <c r="U5664">
        <v>1</v>
      </c>
      <c r="V5664">
        <v>0</v>
      </c>
      <c r="W5664">
        <v>6.1071273509050013</v>
      </c>
      <c r="X5664">
        <v>1.7851608613768657</v>
      </c>
      <c r="Y5664">
        <v>2.0436168160868249</v>
      </c>
      <c r="Z5664">
        <v>12.227210671671427</v>
      </c>
      <c r="AA5664">
        <v>4.2785504945842874</v>
      </c>
      <c r="AB5664">
        <v>2.0982862162382867</v>
      </c>
      <c r="AC5664">
        <v>31.193993968291004</v>
      </c>
      <c r="AD5664">
        <v>0</v>
      </c>
      <c r="AE5664">
        <v>59.733946379153693</v>
      </c>
    </row>
    <row r="5665" spans="1:31" x14ac:dyDescent="0.3">
      <c r="A5665">
        <v>2586261</v>
      </c>
      <c r="B5665">
        <v>1</v>
      </c>
      <c r="C5665" t="s">
        <v>80</v>
      </c>
      <c r="D5665" t="s">
        <v>103</v>
      </c>
      <c r="E5665" t="s">
        <v>147</v>
      </c>
      <c r="F5665" t="s">
        <v>15958</v>
      </c>
      <c r="G5665" t="s">
        <v>134</v>
      </c>
      <c r="H5665" t="s">
        <v>135</v>
      </c>
      <c r="I5665" t="s">
        <v>136</v>
      </c>
      <c r="J5665" t="s">
        <v>137</v>
      </c>
      <c r="K5665" t="s">
        <v>138</v>
      </c>
      <c r="L5665" t="s">
        <v>15959</v>
      </c>
      <c r="M5665" t="s">
        <v>15960</v>
      </c>
      <c r="N5665">
        <v>1.235833333</v>
      </c>
      <c r="O5665">
        <v>1</v>
      </c>
      <c r="P5665">
        <v>574</v>
      </c>
      <c r="Q5665">
        <v>13</v>
      </c>
      <c r="R5665">
        <v>42</v>
      </c>
      <c r="S5665">
        <v>31</v>
      </c>
      <c r="T5665">
        <v>147</v>
      </c>
      <c r="U5665">
        <v>13</v>
      </c>
      <c r="V5665">
        <v>0</v>
      </c>
      <c r="W5665">
        <v>0.17576036096</v>
      </c>
      <c r="X5665">
        <v>103.24427268302985</v>
      </c>
      <c r="Y5665">
        <v>184.49862573812618</v>
      </c>
      <c r="Z5665">
        <v>20.924016561380313</v>
      </c>
      <c r="AA5665">
        <v>40.495483367059627</v>
      </c>
      <c r="AB5665">
        <v>68.353811488751759</v>
      </c>
      <c r="AC5665">
        <v>681.84555433364551</v>
      </c>
      <c r="AD5665">
        <v>0</v>
      </c>
      <c r="AE5665">
        <v>1099.5375245329533</v>
      </c>
    </row>
    <row r="5666" spans="1:31" x14ac:dyDescent="0.3">
      <c r="A5666">
        <v>2586573</v>
      </c>
      <c r="B5666">
        <v>1</v>
      </c>
      <c r="C5666" t="s">
        <v>80</v>
      </c>
      <c r="D5666" t="s">
        <v>87</v>
      </c>
      <c r="E5666" t="s">
        <v>171</v>
      </c>
      <c r="F5666" t="s">
        <v>15961</v>
      </c>
      <c r="G5666" t="s">
        <v>190</v>
      </c>
      <c r="H5666" t="s">
        <v>157</v>
      </c>
      <c r="I5666" t="s">
        <v>136</v>
      </c>
      <c r="J5666" t="s">
        <v>137</v>
      </c>
      <c r="K5666" t="s">
        <v>138</v>
      </c>
      <c r="L5666" t="s">
        <v>15962</v>
      </c>
      <c r="M5666" t="s">
        <v>15963</v>
      </c>
      <c r="N5666">
        <v>1.046944444</v>
      </c>
      <c r="O5666">
        <v>0</v>
      </c>
      <c r="P5666">
        <v>75</v>
      </c>
      <c r="Q5666">
        <v>0</v>
      </c>
      <c r="R5666">
        <v>0</v>
      </c>
      <c r="S5666">
        <v>0</v>
      </c>
      <c r="T5666">
        <v>24</v>
      </c>
      <c r="U5666">
        <v>0</v>
      </c>
      <c r="V5666">
        <v>0</v>
      </c>
      <c r="W5666">
        <v>0</v>
      </c>
      <c r="X5666">
        <v>14.551068646441871</v>
      </c>
      <c r="Y5666">
        <v>0</v>
      </c>
      <c r="Z5666">
        <v>0</v>
      </c>
      <c r="AA5666">
        <v>0</v>
      </c>
      <c r="AB5666">
        <v>50.172110302398515</v>
      </c>
      <c r="AC5666">
        <v>0</v>
      </c>
      <c r="AD5666">
        <v>0</v>
      </c>
      <c r="AE5666">
        <v>64.723178948840385</v>
      </c>
    </row>
    <row r="5667" spans="1:31" x14ac:dyDescent="0.3">
      <c r="A5667">
        <v>2586945</v>
      </c>
      <c r="B5667">
        <v>1</v>
      </c>
      <c r="C5667" t="s">
        <v>80</v>
      </c>
      <c r="D5667" t="s">
        <v>100</v>
      </c>
      <c r="E5667" t="s">
        <v>166</v>
      </c>
      <c r="F5667" t="s">
        <v>15964</v>
      </c>
      <c r="G5667" t="s">
        <v>181</v>
      </c>
      <c r="H5667" t="s">
        <v>157</v>
      </c>
      <c r="I5667" t="s">
        <v>136</v>
      </c>
      <c r="J5667" t="s">
        <v>137</v>
      </c>
      <c r="K5667" t="s">
        <v>138</v>
      </c>
      <c r="L5667" t="s">
        <v>15965</v>
      </c>
      <c r="M5667" t="s">
        <v>15966</v>
      </c>
      <c r="N5667">
        <v>3.9202777769999999</v>
      </c>
      <c r="O5667">
        <v>0</v>
      </c>
      <c r="P5667">
        <v>4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2.2139259539986935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2.2139259539986935</v>
      </c>
    </row>
    <row r="5668" spans="1:31" x14ac:dyDescent="0.3">
      <c r="A5668">
        <v>2586424</v>
      </c>
      <c r="B5668">
        <v>1</v>
      </c>
      <c r="C5668" t="s">
        <v>81</v>
      </c>
      <c r="D5668" t="s">
        <v>118</v>
      </c>
      <c r="E5668" t="s">
        <v>166</v>
      </c>
      <c r="F5668" t="s">
        <v>15967</v>
      </c>
      <c r="G5668" t="s">
        <v>168</v>
      </c>
      <c r="H5668" t="s">
        <v>157</v>
      </c>
      <c r="I5668" t="s">
        <v>136</v>
      </c>
      <c r="J5668" t="s">
        <v>137</v>
      </c>
      <c r="K5668" t="s">
        <v>138</v>
      </c>
      <c r="L5668" t="s">
        <v>15968</v>
      </c>
      <c r="M5668" t="s">
        <v>15969</v>
      </c>
      <c r="N5668">
        <v>10.240833332999999</v>
      </c>
      <c r="O5668">
        <v>0</v>
      </c>
      <c r="P5668">
        <v>1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1.1625189635841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1.1625189635841</v>
      </c>
    </row>
    <row r="5669" spans="1:31" x14ac:dyDescent="0.3">
      <c r="A5669">
        <v>2586610</v>
      </c>
      <c r="B5669">
        <v>1</v>
      </c>
      <c r="C5669" t="s">
        <v>81</v>
      </c>
      <c r="D5669" t="s">
        <v>124</v>
      </c>
      <c r="E5669" t="s">
        <v>141</v>
      </c>
      <c r="F5669" t="s">
        <v>6389</v>
      </c>
      <c r="G5669" t="s">
        <v>134</v>
      </c>
      <c r="H5669" t="s">
        <v>135</v>
      </c>
      <c r="I5669" t="s">
        <v>136</v>
      </c>
      <c r="J5669" t="s">
        <v>137</v>
      </c>
      <c r="K5669" t="s">
        <v>138</v>
      </c>
      <c r="L5669" t="s">
        <v>15970</v>
      </c>
      <c r="M5669" t="s">
        <v>15971</v>
      </c>
      <c r="N5669">
        <v>0.84444444399999996</v>
      </c>
      <c r="O5669">
        <v>2</v>
      </c>
      <c r="P5669">
        <v>51</v>
      </c>
      <c r="Q5669">
        <v>5</v>
      </c>
      <c r="R5669">
        <v>13</v>
      </c>
      <c r="S5669">
        <v>6</v>
      </c>
      <c r="T5669">
        <v>1</v>
      </c>
      <c r="U5669">
        <v>0</v>
      </c>
      <c r="V5669">
        <v>0</v>
      </c>
      <c r="W5669">
        <v>0.19433202503999997</v>
      </c>
      <c r="X5669">
        <v>4.9154667548079285</v>
      </c>
      <c r="Y5669">
        <v>1.9275056029504598</v>
      </c>
      <c r="Z5669">
        <v>3.2506681369064956</v>
      </c>
      <c r="AA5669">
        <v>3.8115797933501998</v>
      </c>
      <c r="AB5669">
        <v>6.4876226657450001E-3</v>
      </c>
      <c r="AC5669">
        <v>0</v>
      </c>
      <c r="AD5669">
        <v>0</v>
      </c>
      <c r="AE5669">
        <v>14.106039935720828</v>
      </c>
    </row>
    <row r="5670" spans="1:31" x14ac:dyDescent="0.3">
      <c r="A5670">
        <v>2586467</v>
      </c>
      <c r="B5670">
        <v>1</v>
      </c>
      <c r="C5670" t="s">
        <v>80</v>
      </c>
      <c r="D5670" t="s">
        <v>111</v>
      </c>
      <c r="E5670" t="s">
        <v>155</v>
      </c>
      <c r="F5670" t="s">
        <v>15972</v>
      </c>
      <c r="G5670" t="s">
        <v>202</v>
      </c>
      <c r="H5670" t="s">
        <v>157</v>
      </c>
      <c r="I5670" t="s">
        <v>136</v>
      </c>
      <c r="J5670" t="s">
        <v>137</v>
      </c>
      <c r="K5670" t="s">
        <v>138</v>
      </c>
      <c r="L5670" t="s">
        <v>15973</v>
      </c>
      <c r="M5670" t="s">
        <v>15974</v>
      </c>
      <c r="N5670">
        <v>0.93638888799999997</v>
      </c>
      <c r="O5670">
        <v>0</v>
      </c>
      <c r="P5670">
        <v>1284</v>
      </c>
      <c r="Q5670">
        <v>0</v>
      </c>
      <c r="R5670">
        <v>0</v>
      </c>
      <c r="S5670">
        <v>0</v>
      </c>
      <c r="T5670">
        <v>122</v>
      </c>
      <c r="U5670">
        <v>0</v>
      </c>
      <c r="V5670">
        <v>1</v>
      </c>
      <c r="W5670">
        <v>0</v>
      </c>
      <c r="X5670">
        <v>253.55224681061352</v>
      </c>
      <c r="Y5670">
        <v>0</v>
      </c>
      <c r="Z5670">
        <v>0</v>
      </c>
      <c r="AA5670">
        <v>0</v>
      </c>
      <c r="AB5670">
        <v>43.024773675758127</v>
      </c>
      <c r="AC5670">
        <v>0</v>
      </c>
      <c r="AD5670">
        <v>2.3875307089288684</v>
      </c>
      <c r="AE5670">
        <v>298.96455119530054</v>
      </c>
    </row>
    <row r="5671" spans="1:31" x14ac:dyDescent="0.3">
      <c r="A5671">
        <v>2586318</v>
      </c>
      <c r="B5671">
        <v>1</v>
      </c>
      <c r="C5671" t="s">
        <v>81</v>
      </c>
      <c r="D5671" t="s">
        <v>118</v>
      </c>
      <c r="E5671" t="s">
        <v>184</v>
      </c>
      <c r="F5671" t="s">
        <v>15975</v>
      </c>
      <c r="G5671" t="s">
        <v>149</v>
      </c>
      <c r="H5671" t="s">
        <v>135</v>
      </c>
      <c r="I5671" t="s">
        <v>136</v>
      </c>
      <c r="J5671" t="s">
        <v>137</v>
      </c>
      <c r="K5671" t="s">
        <v>138</v>
      </c>
      <c r="L5671" t="s">
        <v>15976</v>
      </c>
      <c r="M5671" t="s">
        <v>15977</v>
      </c>
      <c r="N5671">
        <v>0.81916666599999999</v>
      </c>
      <c r="O5671">
        <v>0</v>
      </c>
      <c r="P5671">
        <v>0</v>
      </c>
      <c r="Q5671">
        <v>0</v>
      </c>
      <c r="R5671">
        <v>3</v>
      </c>
      <c r="S5671">
        <v>1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0.61435649321970576</v>
      </c>
      <c r="AA5671">
        <v>0.35327359735200003</v>
      </c>
      <c r="AB5671">
        <v>0</v>
      </c>
      <c r="AC5671">
        <v>0</v>
      </c>
      <c r="AD5671">
        <v>0</v>
      </c>
      <c r="AE5671">
        <v>0.96763009057170579</v>
      </c>
    </row>
    <row r="5672" spans="1:31" x14ac:dyDescent="0.3">
      <c r="A5672">
        <v>2586985</v>
      </c>
      <c r="B5672">
        <v>1</v>
      </c>
      <c r="C5672" t="s">
        <v>81</v>
      </c>
      <c r="D5672" t="s">
        <v>119</v>
      </c>
      <c r="E5672" t="s">
        <v>141</v>
      </c>
      <c r="F5672" t="s">
        <v>12105</v>
      </c>
      <c r="G5672" t="s">
        <v>202</v>
      </c>
      <c r="H5672" t="s">
        <v>135</v>
      </c>
      <c r="I5672" t="s">
        <v>136</v>
      </c>
      <c r="J5672" t="s">
        <v>137</v>
      </c>
      <c r="K5672" t="s">
        <v>138</v>
      </c>
      <c r="L5672" t="s">
        <v>15978</v>
      </c>
      <c r="M5672" t="s">
        <v>15979</v>
      </c>
      <c r="N5672">
        <v>1.4422222220000001</v>
      </c>
      <c r="O5672">
        <v>6</v>
      </c>
      <c r="P5672">
        <v>2830</v>
      </c>
      <c r="Q5672">
        <v>33</v>
      </c>
      <c r="R5672">
        <v>564</v>
      </c>
      <c r="S5672">
        <v>12</v>
      </c>
      <c r="T5672">
        <v>264</v>
      </c>
      <c r="U5672">
        <v>1</v>
      </c>
      <c r="V5672">
        <v>0</v>
      </c>
      <c r="W5672">
        <v>3.9765153025480191</v>
      </c>
      <c r="X5672">
        <v>488.62548423997112</v>
      </c>
      <c r="Y5672">
        <v>174.8397434919554</v>
      </c>
      <c r="Z5672">
        <v>545.46216658294259</v>
      </c>
      <c r="AA5672">
        <v>168.3971981118689</v>
      </c>
      <c r="AB5672">
        <v>150.45507877931988</v>
      </c>
      <c r="AC5672">
        <v>1.0933240047912001</v>
      </c>
      <c r="AD5672">
        <v>0</v>
      </c>
      <c r="AE5672">
        <v>1532.8495105133968</v>
      </c>
    </row>
    <row r="5673" spans="1:31" x14ac:dyDescent="0.3">
      <c r="A5673">
        <v>2586962</v>
      </c>
      <c r="B5673">
        <v>1</v>
      </c>
      <c r="C5673" t="s">
        <v>80</v>
      </c>
      <c r="D5673" t="s">
        <v>92</v>
      </c>
      <c r="E5673" t="s">
        <v>141</v>
      </c>
      <c r="F5673" t="s">
        <v>6805</v>
      </c>
      <c r="G5673" t="s">
        <v>134</v>
      </c>
      <c r="H5673" t="s">
        <v>135</v>
      </c>
      <c r="I5673" t="s">
        <v>136</v>
      </c>
      <c r="J5673" t="s">
        <v>137</v>
      </c>
      <c r="K5673" t="s">
        <v>138</v>
      </c>
      <c r="L5673" t="s">
        <v>15980</v>
      </c>
      <c r="M5673" t="s">
        <v>15981</v>
      </c>
      <c r="N5673">
        <v>0.3725</v>
      </c>
      <c r="O5673">
        <v>1</v>
      </c>
      <c r="P5673">
        <v>3689</v>
      </c>
      <c r="Q5673">
        <v>0</v>
      </c>
      <c r="R5673">
        <v>7</v>
      </c>
      <c r="S5673">
        <v>7</v>
      </c>
      <c r="T5673">
        <v>226</v>
      </c>
      <c r="U5673">
        <v>0</v>
      </c>
      <c r="V5673">
        <v>0</v>
      </c>
      <c r="W5673">
        <v>3.8529382986255003</v>
      </c>
      <c r="X5673">
        <v>214.5032823833765</v>
      </c>
      <c r="Y5673">
        <v>0</v>
      </c>
      <c r="Z5673">
        <v>0.29948004487417501</v>
      </c>
      <c r="AA5673">
        <v>73.378661679653248</v>
      </c>
      <c r="AB5673">
        <v>74.55487904768718</v>
      </c>
      <c r="AC5673">
        <v>0</v>
      </c>
      <c r="AD5673">
        <v>0</v>
      </c>
      <c r="AE5673">
        <v>366.58924145421662</v>
      </c>
    </row>
    <row r="5674" spans="1:31" x14ac:dyDescent="0.3">
      <c r="A5674">
        <v>2586298</v>
      </c>
      <c r="B5674">
        <v>1</v>
      </c>
      <c r="C5674" t="s">
        <v>80</v>
      </c>
      <c r="D5674" t="s">
        <v>82</v>
      </c>
      <c r="E5674" t="s">
        <v>175</v>
      </c>
      <c r="F5674" t="s">
        <v>15982</v>
      </c>
      <c r="G5674" t="s">
        <v>190</v>
      </c>
      <c r="H5674" t="s">
        <v>157</v>
      </c>
      <c r="I5674" t="s">
        <v>136</v>
      </c>
      <c r="J5674" t="s">
        <v>137</v>
      </c>
      <c r="K5674" t="s">
        <v>138</v>
      </c>
      <c r="L5674" t="s">
        <v>15983</v>
      </c>
      <c r="M5674" t="s">
        <v>15984</v>
      </c>
      <c r="N5674">
        <v>1.5263888880000001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16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9.3026749427399871</v>
      </c>
      <c r="AC5674">
        <v>0</v>
      </c>
      <c r="AD5674">
        <v>0</v>
      </c>
      <c r="AE5674">
        <v>9.3026749427399871</v>
      </c>
    </row>
    <row r="5675" spans="1:31" x14ac:dyDescent="0.3">
      <c r="A5675">
        <v>2586776</v>
      </c>
      <c r="B5675">
        <v>1</v>
      </c>
      <c r="C5675" t="s">
        <v>80</v>
      </c>
      <c r="D5675" t="s">
        <v>84</v>
      </c>
      <c r="E5675" t="s">
        <v>155</v>
      </c>
      <c r="F5675" t="s">
        <v>15985</v>
      </c>
      <c r="G5675" t="s">
        <v>1013</v>
      </c>
      <c r="H5675" t="s">
        <v>157</v>
      </c>
      <c r="I5675" t="s">
        <v>136</v>
      </c>
      <c r="J5675" t="s">
        <v>137</v>
      </c>
      <c r="K5675" t="s">
        <v>138</v>
      </c>
      <c r="L5675" t="s">
        <v>15986</v>
      </c>
      <c r="M5675" t="s">
        <v>15987</v>
      </c>
      <c r="N5675">
        <v>0.51388888799999999</v>
      </c>
      <c r="O5675">
        <v>0</v>
      </c>
      <c r="P5675">
        <v>958</v>
      </c>
      <c r="Q5675">
        <v>0</v>
      </c>
      <c r="R5675">
        <v>0</v>
      </c>
      <c r="S5675">
        <v>0</v>
      </c>
      <c r="T5675">
        <v>67</v>
      </c>
      <c r="U5675">
        <v>0</v>
      </c>
      <c r="V5675">
        <v>0</v>
      </c>
      <c r="W5675">
        <v>0</v>
      </c>
      <c r="X5675">
        <v>106.14513200198185</v>
      </c>
      <c r="Y5675">
        <v>0</v>
      </c>
      <c r="Z5675">
        <v>0</v>
      </c>
      <c r="AA5675">
        <v>0</v>
      </c>
      <c r="AB5675">
        <v>23.539258550102797</v>
      </c>
      <c r="AC5675">
        <v>0</v>
      </c>
      <c r="AD5675">
        <v>0</v>
      </c>
      <c r="AE5675">
        <v>129.68439055208464</v>
      </c>
    </row>
    <row r="5676" spans="1:31" x14ac:dyDescent="0.3">
      <c r="A5676">
        <v>2586822</v>
      </c>
      <c r="B5676">
        <v>1</v>
      </c>
      <c r="C5676" t="s">
        <v>80</v>
      </c>
      <c r="D5676" t="s">
        <v>97</v>
      </c>
      <c r="E5676" t="s">
        <v>141</v>
      </c>
      <c r="F5676" t="s">
        <v>15647</v>
      </c>
      <c r="G5676" t="s">
        <v>134</v>
      </c>
      <c r="H5676" t="s">
        <v>135</v>
      </c>
      <c r="I5676" t="s">
        <v>136</v>
      </c>
      <c r="J5676" t="s">
        <v>137</v>
      </c>
      <c r="K5676" t="s">
        <v>138</v>
      </c>
      <c r="L5676" t="s">
        <v>15988</v>
      </c>
      <c r="M5676" t="s">
        <v>15989</v>
      </c>
      <c r="N5676">
        <v>8.2302777769999995</v>
      </c>
      <c r="O5676">
        <v>12</v>
      </c>
      <c r="P5676">
        <v>705</v>
      </c>
      <c r="Q5676">
        <v>10</v>
      </c>
      <c r="R5676">
        <v>102</v>
      </c>
      <c r="S5676">
        <v>16</v>
      </c>
      <c r="T5676">
        <v>138</v>
      </c>
      <c r="U5676">
        <v>0</v>
      </c>
      <c r="V5676">
        <v>1</v>
      </c>
      <c r="W5676">
        <v>363.78220433902976</v>
      </c>
      <c r="X5676">
        <v>1389.6777715256621</v>
      </c>
      <c r="Y5676">
        <v>98.455439436605204</v>
      </c>
      <c r="Z5676">
        <v>296.85623308788132</v>
      </c>
      <c r="AA5676">
        <v>693.5969910850863</v>
      </c>
      <c r="AB5676">
        <v>780.26359020875543</v>
      </c>
      <c r="AC5676">
        <v>0</v>
      </c>
      <c r="AD5676">
        <v>48.558593672773341</v>
      </c>
      <c r="AE5676">
        <v>3671.1908233557938</v>
      </c>
    </row>
    <row r="5677" spans="1:31" x14ac:dyDescent="0.3">
      <c r="A5677">
        <v>2586530</v>
      </c>
      <c r="B5677">
        <v>1</v>
      </c>
      <c r="C5677" t="s">
        <v>80</v>
      </c>
      <c r="D5677" t="s">
        <v>85</v>
      </c>
      <c r="E5677" t="s">
        <v>171</v>
      </c>
      <c r="F5677" t="s">
        <v>15990</v>
      </c>
      <c r="G5677" t="s">
        <v>190</v>
      </c>
      <c r="H5677" t="s">
        <v>157</v>
      </c>
      <c r="I5677" t="s">
        <v>136</v>
      </c>
      <c r="J5677" t="s">
        <v>137</v>
      </c>
      <c r="K5677" t="s">
        <v>138</v>
      </c>
      <c r="L5677" t="s">
        <v>15991</v>
      </c>
      <c r="M5677" t="s">
        <v>15992</v>
      </c>
      <c r="N5677">
        <v>0.85333333300000003</v>
      </c>
      <c r="O5677">
        <v>0</v>
      </c>
      <c r="P5677">
        <v>247</v>
      </c>
      <c r="Q5677">
        <v>0</v>
      </c>
      <c r="R5677">
        <v>0</v>
      </c>
      <c r="S5677">
        <v>0</v>
      </c>
      <c r="T5677">
        <v>41</v>
      </c>
      <c r="U5677">
        <v>0</v>
      </c>
      <c r="V5677">
        <v>0</v>
      </c>
      <c r="W5677">
        <v>0</v>
      </c>
      <c r="X5677">
        <v>39.933752919951488</v>
      </c>
      <c r="Y5677">
        <v>0</v>
      </c>
      <c r="Z5677">
        <v>0</v>
      </c>
      <c r="AA5677">
        <v>0</v>
      </c>
      <c r="AB5677">
        <v>17.528075442856437</v>
      </c>
      <c r="AC5677">
        <v>0</v>
      </c>
      <c r="AD5677">
        <v>0</v>
      </c>
      <c r="AE5677">
        <v>57.461828362807921</v>
      </c>
    </row>
    <row r="5678" spans="1:31" x14ac:dyDescent="0.3">
      <c r="A5678">
        <v>2586885</v>
      </c>
      <c r="B5678">
        <v>1</v>
      </c>
      <c r="C5678" t="s">
        <v>81</v>
      </c>
      <c r="D5678" t="s">
        <v>115</v>
      </c>
      <c r="E5678" t="s">
        <v>141</v>
      </c>
      <c r="F5678" t="s">
        <v>7297</v>
      </c>
      <c r="G5678" t="s">
        <v>134</v>
      </c>
      <c r="H5678" t="s">
        <v>135</v>
      </c>
      <c r="I5678" t="s">
        <v>136</v>
      </c>
      <c r="J5678" t="s">
        <v>137</v>
      </c>
      <c r="K5678" t="s">
        <v>138</v>
      </c>
      <c r="L5678" t="s">
        <v>15993</v>
      </c>
      <c r="M5678" t="s">
        <v>15994</v>
      </c>
      <c r="N5678">
        <v>1.146111111</v>
      </c>
      <c r="O5678">
        <v>1</v>
      </c>
      <c r="P5678">
        <v>678</v>
      </c>
      <c r="Q5678">
        <v>5</v>
      </c>
      <c r="R5678">
        <v>88</v>
      </c>
      <c r="S5678">
        <v>4</v>
      </c>
      <c r="T5678">
        <v>27</v>
      </c>
      <c r="U5678">
        <v>0</v>
      </c>
      <c r="V5678">
        <v>0</v>
      </c>
      <c r="W5678">
        <v>0.27341140080000004</v>
      </c>
      <c r="X5678">
        <v>54.117966982738047</v>
      </c>
      <c r="Y5678">
        <v>13.094090204200745</v>
      </c>
      <c r="Z5678">
        <v>81.547360156295099</v>
      </c>
      <c r="AA5678">
        <v>13.345372951785894</v>
      </c>
      <c r="AB5678">
        <v>12.521716339599969</v>
      </c>
      <c r="AC5678">
        <v>0</v>
      </c>
      <c r="AD5678">
        <v>0</v>
      </c>
      <c r="AE5678">
        <v>174.89991803541977</v>
      </c>
    </row>
    <row r="5679" spans="1:31" x14ac:dyDescent="0.3">
      <c r="A5679">
        <v>2586782</v>
      </c>
      <c r="B5679">
        <v>1</v>
      </c>
      <c r="C5679" t="s">
        <v>81</v>
      </c>
      <c r="D5679" t="s">
        <v>112</v>
      </c>
      <c r="E5679" t="s">
        <v>141</v>
      </c>
      <c r="F5679" t="s">
        <v>15995</v>
      </c>
      <c r="G5679" t="s">
        <v>134</v>
      </c>
      <c r="H5679" t="s">
        <v>135</v>
      </c>
      <c r="I5679" t="s">
        <v>136</v>
      </c>
      <c r="J5679" t="s">
        <v>137</v>
      </c>
      <c r="K5679" t="s">
        <v>138</v>
      </c>
      <c r="L5679" t="s">
        <v>15996</v>
      </c>
      <c r="M5679" t="s">
        <v>15997</v>
      </c>
      <c r="N5679">
        <v>1.0097222219999999</v>
      </c>
      <c r="O5679">
        <v>5</v>
      </c>
      <c r="P5679">
        <v>1629</v>
      </c>
      <c r="Q5679">
        <v>209</v>
      </c>
      <c r="R5679">
        <v>134</v>
      </c>
      <c r="S5679">
        <v>16</v>
      </c>
      <c r="T5679">
        <v>442</v>
      </c>
      <c r="U5679">
        <v>2</v>
      </c>
      <c r="V5679">
        <v>4</v>
      </c>
      <c r="W5679">
        <v>1.1469490363999997</v>
      </c>
      <c r="X5679">
        <v>233.03217035996741</v>
      </c>
      <c r="Y5679">
        <v>67.319832094329044</v>
      </c>
      <c r="Z5679">
        <v>44.898633778317233</v>
      </c>
      <c r="AA5679">
        <v>24.409835351585571</v>
      </c>
      <c r="AB5679">
        <v>150.25724692302913</v>
      </c>
      <c r="AC5679">
        <v>12.184491107894424</v>
      </c>
      <c r="AD5679">
        <v>2.8757230839328649</v>
      </c>
      <c r="AE5679">
        <v>536.12488173545569</v>
      </c>
    </row>
    <row r="5680" spans="1:31" x14ac:dyDescent="0.3">
      <c r="A5680">
        <v>2586444</v>
      </c>
      <c r="B5680">
        <v>1</v>
      </c>
      <c r="C5680" t="s">
        <v>81</v>
      </c>
      <c r="D5680" t="s">
        <v>121</v>
      </c>
      <c r="E5680" t="s">
        <v>141</v>
      </c>
      <c r="F5680" t="s">
        <v>15998</v>
      </c>
      <c r="G5680" t="s">
        <v>134</v>
      </c>
      <c r="H5680" t="s">
        <v>135</v>
      </c>
      <c r="I5680" t="s">
        <v>136</v>
      </c>
      <c r="J5680" t="s">
        <v>137</v>
      </c>
      <c r="K5680" t="s">
        <v>138</v>
      </c>
      <c r="L5680" t="s">
        <v>15999</v>
      </c>
      <c r="M5680" t="s">
        <v>16000</v>
      </c>
      <c r="N5680">
        <v>1.195277777</v>
      </c>
      <c r="O5680">
        <v>5</v>
      </c>
      <c r="P5680">
        <v>311</v>
      </c>
      <c r="Q5680">
        <v>0</v>
      </c>
      <c r="R5680">
        <v>139</v>
      </c>
      <c r="S5680">
        <v>3</v>
      </c>
      <c r="T5680">
        <v>27</v>
      </c>
      <c r="U5680">
        <v>0</v>
      </c>
      <c r="V5680">
        <v>0</v>
      </c>
      <c r="W5680">
        <v>1.3876042740000005</v>
      </c>
      <c r="X5680">
        <v>44.997584304770044</v>
      </c>
      <c r="Y5680">
        <v>0</v>
      </c>
      <c r="Z5680">
        <v>38.976927047439688</v>
      </c>
      <c r="AA5680">
        <v>3.7228245943148028</v>
      </c>
      <c r="AB5680">
        <v>25.86644762778759</v>
      </c>
      <c r="AC5680">
        <v>0</v>
      </c>
      <c r="AD5680">
        <v>0</v>
      </c>
      <c r="AE5680">
        <v>114.95138784831212</v>
      </c>
    </row>
    <row r="5681" spans="1:31" x14ac:dyDescent="0.3">
      <c r="A5681">
        <v>2587025</v>
      </c>
      <c r="B5681">
        <v>1</v>
      </c>
      <c r="C5681" t="s">
        <v>81</v>
      </c>
      <c r="D5681" t="s">
        <v>115</v>
      </c>
      <c r="E5681" t="s">
        <v>147</v>
      </c>
      <c r="F5681" t="s">
        <v>16001</v>
      </c>
      <c r="G5681" t="s">
        <v>134</v>
      </c>
      <c r="H5681" t="s">
        <v>135</v>
      </c>
      <c r="I5681" t="s">
        <v>136</v>
      </c>
      <c r="J5681" t="s">
        <v>137</v>
      </c>
      <c r="K5681" t="s">
        <v>138</v>
      </c>
      <c r="L5681" t="s">
        <v>16002</v>
      </c>
      <c r="M5681" t="s">
        <v>16003</v>
      </c>
      <c r="N5681">
        <v>3.278333333</v>
      </c>
      <c r="O5681">
        <v>2</v>
      </c>
      <c r="P5681">
        <v>848</v>
      </c>
      <c r="Q5681">
        <v>0</v>
      </c>
      <c r="R5681">
        <v>12</v>
      </c>
      <c r="S5681">
        <v>2</v>
      </c>
      <c r="T5681">
        <v>72</v>
      </c>
      <c r="U5681">
        <v>0</v>
      </c>
      <c r="V5681">
        <v>0</v>
      </c>
      <c r="W5681">
        <v>1.6606201079999998</v>
      </c>
      <c r="X5681">
        <v>263.14988431756643</v>
      </c>
      <c r="Y5681">
        <v>0</v>
      </c>
      <c r="Z5681">
        <v>14.459400932932924</v>
      </c>
      <c r="AA5681">
        <v>5.6605120999966667</v>
      </c>
      <c r="AB5681">
        <v>46.777787125051375</v>
      </c>
      <c r="AC5681">
        <v>0</v>
      </c>
      <c r="AD5681">
        <v>0</v>
      </c>
      <c r="AE5681">
        <v>331.70820458354734</v>
      </c>
    </row>
    <row r="5682" spans="1:31" x14ac:dyDescent="0.3">
      <c r="A5682">
        <v>2586338</v>
      </c>
      <c r="B5682">
        <v>1</v>
      </c>
      <c r="C5682" t="s">
        <v>80</v>
      </c>
      <c r="D5682" t="s">
        <v>95</v>
      </c>
      <c r="E5682" t="s">
        <v>132</v>
      </c>
      <c r="F5682" t="s">
        <v>14664</v>
      </c>
      <c r="G5682" t="s">
        <v>301</v>
      </c>
      <c r="H5682" t="s">
        <v>135</v>
      </c>
      <c r="I5682" t="s">
        <v>136</v>
      </c>
      <c r="J5682" t="s">
        <v>137</v>
      </c>
      <c r="K5682" t="s">
        <v>144</v>
      </c>
      <c r="L5682" t="s">
        <v>16004</v>
      </c>
      <c r="M5682" t="s">
        <v>16005</v>
      </c>
      <c r="N5682">
        <v>7.5758333330000003</v>
      </c>
      <c r="O5682">
        <v>50</v>
      </c>
      <c r="P5682">
        <v>2282</v>
      </c>
      <c r="Q5682">
        <v>48</v>
      </c>
      <c r="R5682">
        <v>188</v>
      </c>
      <c r="S5682">
        <v>77</v>
      </c>
      <c r="T5682">
        <v>263</v>
      </c>
      <c r="U5682">
        <v>15</v>
      </c>
      <c r="V5682">
        <v>3</v>
      </c>
      <c r="W5682">
        <v>227.99063141755499</v>
      </c>
      <c r="X5682">
        <v>3222.830341497583</v>
      </c>
      <c r="Y5682">
        <v>1185.8508810270584</v>
      </c>
      <c r="Z5682">
        <v>738.92294123386523</v>
      </c>
      <c r="AA5682">
        <v>5922.2679559594362</v>
      </c>
      <c r="AB5682">
        <v>2193.4995464865578</v>
      </c>
      <c r="AC5682">
        <v>4165.5524894795153</v>
      </c>
      <c r="AD5682">
        <v>410.70526766678717</v>
      </c>
      <c r="AE5682">
        <v>18067.620054768358</v>
      </c>
    </row>
    <row r="5683" spans="1:31" x14ac:dyDescent="0.3">
      <c r="A5683">
        <v>2586636</v>
      </c>
      <c r="B5683">
        <v>1</v>
      </c>
      <c r="C5683" t="s">
        <v>81</v>
      </c>
      <c r="D5683" t="s">
        <v>117</v>
      </c>
      <c r="E5683" t="s">
        <v>147</v>
      </c>
      <c r="F5683" t="s">
        <v>16006</v>
      </c>
      <c r="G5683" t="s">
        <v>134</v>
      </c>
      <c r="H5683" t="s">
        <v>135</v>
      </c>
      <c r="I5683" t="s">
        <v>680</v>
      </c>
      <c r="J5683" t="s">
        <v>137</v>
      </c>
      <c r="K5683" t="s">
        <v>138</v>
      </c>
      <c r="L5683" t="s">
        <v>16007</v>
      </c>
      <c r="M5683" t="s">
        <v>16008</v>
      </c>
      <c r="N5683">
        <v>1.7222221999999999E-2</v>
      </c>
      <c r="O5683">
        <v>6</v>
      </c>
      <c r="P5683">
        <v>797</v>
      </c>
      <c r="Q5683">
        <v>3</v>
      </c>
      <c r="R5683">
        <v>23</v>
      </c>
      <c r="S5683">
        <v>3</v>
      </c>
      <c r="T5683">
        <v>24</v>
      </c>
      <c r="U5683">
        <v>0</v>
      </c>
      <c r="V5683">
        <v>0</v>
      </c>
      <c r="W5683">
        <v>2.5380399785630003E-2</v>
      </c>
      <c r="X5683">
        <v>1.2362062606464777</v>
      </c>
      <c r="Y5683">
        <v>8.6636482993608321E-2</v>
      </c>
      <c r="Z5683">
        <v>0.17357246012751668</v>
      </c>
      <c r="AA5683">
        <v>0.10076795520992</v>
      </c>
      <c r="AB5683">
        <v>0.19595965445599994</v>
      </c>
      <c r="AC5683">
        <v>0</v>
      </c>
      <c r="AD5683">
        <v>0</v>
      </c>
      <c r="AE5683">
        <v>1.8185232132191524</v>
      </c>
    </row>
    <row r="5684" spans="1:31" x14ac:dyDescent="0.3">
      <c r="A5684">
        <v>2586713</v>
      </c>
      <c r="B5684">
        <v>1</v>
      </c>
      <c r="C5684" t="s">
        <v>80</v>
      </c>
      <c r="D5684" t="s">
        <v>91</v>
      </c>
      <c r="E5684" t="s">
        <v>141</v>
      </c>
      <c r="F5684" t="s">
        <v>13674</v>
      </c>
      <c r="G5684" t="s">
        <v>134</v>
      </c>
      <c r="H5684" t="s">
        <v>135</v>
      </c>
      <c r="I5684" t="s">
        <v>136</v>
      </c>
      <c r="J5684" t="s">
        <v>137</v>
      </c>
      <c r="K5684" t="s">
        <v>138</v>
      </c>
      <c r="L5684" t="s">
        <v>16009</v>
      </c>
      <c r="M5684" t="s">
        <v>16010</v>
      </c>
      <c r="N5684">
        <v>0.15194444400000001</v>
      </c>
      <c r="O5684">
        <v>29</v>
      </c>
      <c r="P5684">
        <v>1428</v>
      </c>
      <c r="Q5684">
        <v>56</v>
      </c>
      <c r="R5684">
        <v>130</v>
      </c>
      <c r="S5684">
        <v>30</v>
      </c>
      <c r="T5684">
        <v>218</v>
      </c>
      <c r="U5684">
        <v>6</v>
      </c>
      <c r="V5684">
        <v>1</v>
      </c>
      <c r="W5684">
        <v>2.5015477783626596</v>
      </c>
      <c r="X5684">
        <v>37.710802752822488</v>
      </c>
      <c r="Y5684">
        <v>7.4106457230450395</v>
      </c>
      <c r="Z5684">
        <v>11.241020554861198</v>
      </c>
      <c r="AA5684">
        <v>16.580440772086661</v>
      </c>
      <c r="AB5684">
        <v>20.926754972070981</v>
      </c>
      <c r="AC5684">
        <v>9.3450920639903323</v>
      </c>
      <c r="AD5684">
        <v>2.5657039159935002</v>
      </c>
      <c r="AE5684">
        <v>108.28200853323285</v>
      </c>
    </row>
    <row r="5685" spans="1:31" x14ac:dyDescent="0.3">
      <c r="A5685">
        <v>2586215</v>
      </c>
      <c r="B5685">
        <v>1</v>
      </c>
      <c r="C5685" t="s">
        <v>80</v>
      </c>
      <c r="D5685" t="s">
        <v>94</v>
      </c>
      <c r="E5685" t="s">
        <v>184</v>
      </c>
      <c r="F5685" t="s">
        <v>16011</v>
      </c>
      <c r="G5685" t="s">
        <v>149</v>
      </c>
      <c r="H5685" t="s">
        <v>135</v>
      </c>
      <c r="I5685" t="s">
        <v>136</v>
      </c>
      <c r="J5685" t="s">
        <v>137</v>
      </c>
      <c r="K5685" t="s">
        <v>138</v>
      </c>
      <c r="L5685" t="s">
        <v>16012</v>
      </c>
      <c r="M5685" t="s">
        <v>16013</v>
      </c>
      <c r="N5685">
        <v>4.8955555549999996</v>
      </c>
      <c r="O5685">
        <v>0</v>
      </c>
      <c r="P5685">
        <v>52</v>
      </c>
      <c r="Q5685">
        <v>0</v>
      </c>
      <c r="R5685">
        <v>0</v>
      </c>
      <c r="S5685">
        <v>1</v>
      </c>
      <c r="T5685">
        <v>5</v>
      </c>
      <c r="U5685">
        <v>0</v>
      </c>
      <c r="V5685">
        <v>0</v>
      </c>
      <c r="W5685">
        <v>0</v>
      </c>
      <c r="X5685">
        <v>41.146925230899214</v>
      </c>
      <c r="Y5685">
        <v>0</v>
      </c>
      <c r="Z5685">
        <v>0</v>
      </c>
      <c r="AA5685">
        <v>170.92756612625286</v>
      </c>
      <c r="AB5685">
        <v>46.266228481156446</v>
      </c>
      <c r="AC5685">
        <v>0</v>
      </c>
      <c r="AD5685">
        <v>0</v>
      </c>
      <c r="AE5685">
        <v>258.34071983830847</v>
      </c>
    </row>
    <row r="5686" spans="1:31" x14ac:dyDescent="0.3">
      <c r="A5686">
        <v>2586407</v>
      </c>
      <c r="B5686">
        <v>1</v>
      </c>
      <c r="C5686" t="s">
        <v>80</v>
      </c>
      <c r="D5686" t="s">
        <v>104</v>
      </c>
      <c r="E5686" t="s">
        <v>147</v>
      </c>
      <c r="F5686" t="s">
        <v>2554</v>
      </c>
      <c r="G5686" t="s">
        <v>134</v>
      </c>
      <c r="H5686" t="s">
        <v>135</v>
      </c>
      <c r="I5686" t="s">
        <v>136</v>
      </c>
      <c r="J5686" t="s">
        <v>137</v>
      </c>
      <c r="K5686" t="s">
        <v>138</v>
      </c>
      <c r="L5686" t="s">
        <v>16014</v>
      </c>
      <c r="M5686" t="s">
        <v>16015</v>
      </c>
      <c r="N5686">
        <v>0.68694444399999999</v>
      </c>
      <c r="O5686">
        <v>7</v>
      </c>
      <c r="P5686">
        <v>82</v>
      </c>
      <c r="Q5686">
        <v>52</v>
      </c>
      <c r="R5686">
        <v>206</v>
      </c>
      <c r="S5686">
        <v>13</v>
      </c>
      <c r="T5686">
        <v>46</v>
      </c>
      <c r="U5686">
        <v>6</v>
      </c>
      <c r="V5686">
        <v>0</v>
      </c>
      <c r="W5686">
        <v>1.4332384335172168</v>
      </c>
      <c r="X5686">
        <v>10.050680671407799</v>
      </c>
      <c r="Y5686">
        <v>11.80425211804393</v>
      </c>
      <c r="Z5686">
        <v>42.788903940792935</v>
      </c>
      <c r="AA5686">
        <v>9.253123403379659</v>
      </c>
      <c r="AB5686">
        <v>12.326413256895838</v>
      </c>
      <c r="AC5686">
        <v>560.10381588438497</v>
      </c>
      <c r="AD5686">
        <v>0</v>
      </c>
      <c r="AE5686">
        <v>647.7604277084223</v>
      </c>
    </row>
    <row r="5687" spans="1:31" x14ac:dyDescent="0.3">
      <c r="A5687">
        <v>2586925</v>
      </c>
      <c r="B5687">
        <v>1</v>
      </c>
      <c r="C5687" t="s">
        <v>81</v>
      </c>
      <c r="D5687" t="s">
        <v>113</v>
      </c>
      <c r="E5687" t="s">
        <v>132</v>
      </c>
      <c r="F5687" t="s">
        <v>16016</v>
      </c>
      <c r="G5687" t="s">
        <v>134</v>
      </c>
      <c r="H5687" t="s">
        <v>135</v>
      </c>
      <c r="I5687" t="s">
        <v>136</v>
      </c>
      <c r="J5687" t="s">
        <v>137</v>
      </c>
      <c r="K5687" t="s">
        <v>138</v>
      </c>
      <c r="L5687" t="s">
        <v>16017</v>
      </c>
      <c r="M5687" t="s">
        <v>16018</v>
      </c>
      <c r="N5687">
        <v>0.28527777700000001</v>
      </c>
      <c r="O5687">
        <v>33</v>
      </c>
      <c r="P5687">
        <v>3967</v>
      </c>
      <c r="Q5687">
        <v>274</v>
      </c>
      <c r="R5687">
        <v>1225</v>
      </c>
      <c r="S5687">
        <v>49</v>
      </c>
      <c r="T5687">
        <v>306</v>
      </c>
      <c r="U5687">
        <v>2</v>
      </c>
      <c r="V5687">
        <v>0</v>
      </c>
      <c r="W5687">
        <v>3.0306608525919696</v>
      </c>
      <c r="X5687">
        <v>180.21033555090202</v>
      </c>
      <c r="Y5687">
        <v>282.1641968018842</v>
      </c>
      <c r="Z5687">
        <v>696.92010428905644</v>
      </c>
      <c r="AA5687">
        <v>118.33989439863397</v>
      </c>
      <c r="AB5687">
        <v>57.148000111566603</v>
      </c>
      <c r="AC5687">
        <v>28.055447618141365</v>
      </c>
      <c r="AD5687">
        <v>0</v>
      </c>
      <c r="AE5687">
        <v>1365.8686396227768</v>
      </c>
    </row>
    <row r="5688" spans="1:31" x14ac:dyDescent="0.3">
      <c r="A5688">
        <v>2586384</v>
      </c>
      <c r="B5688">
        <v>1</v>
      </c>
      <c r="C5688" t="s">
        <v>80</v>
      </c>
      <c r="D5688" t="s">
        <v>105</v>
      </c>
      <c r="E5688" t="s">
        <v>141</v>
      </c>
      <c r="F5688" t="s">
        <v>16019</v>
      </c>
      <c r="G5688" t="s">
        <v>134</v>
      </c>
      <c r="H5688" t="s">
        <v>135</v>
      </c>
      <c r="I5688" t="s">
        <v>136</v>
      </c>
      <c r="J5688" t="s">
        <v>137</v>
      </c>
      <c r="K5688" t="s">
        <v>138</v>
      </c>
      <c r="L5688" t="s">
        <v>16020</v>
      </c>
      <c r="M5688" t="s">
        <v>16021</v>
      </c>
      <c r="N5688">
        <v>0.65527777700000001</v>
      </c>
      <c r="O5688">
        <v>0</v>
      </c>
      <c r="P5688">
        <v>2689</v>
      </c>
      <c r="Q5688">
        <v>0</v>
      </c>
      <c r="R5688">
        <v>45</v>
      </c>
      <c r="S5688">
        <v>0</v>
      </c>
      <c r="T5688">
        <v>700</v>
      </c>
      <c r="U5688">
        <v>3</v>
      </c>
      <c r="V5688">
        <v>0</v>
      </c>
      <c r="W5688">
        <v>0</v>
      </c>
      <c r="X5688">
        <v>319.77692747865274</v>
      </c>
      <c r="Y5688">
        <v>0</v>
      </c>
      <c r="Z5688">
        <v>14.719993566570649</v>
      </c>
      <c r="AA5688">
        <v>0</v>
      </c>
      <c r="AB5688">
        <v>357.31762739367389</v>
      </c>
      <c r="AC5688">
        <v>24.25528558121254</v>
      </c>
      <c r="AD5688">
        <v>0</v>
      </c>
      <c r="AE5688">
        <v>716.06983402010974</v>
      </c>
    </row>
    <row r="5689" spans="1:31" x14ac:dyDescent="0.3">
      <c r="A5689">
        <v>2586427</v>
      </c>
      <c r="B5689">
        <v>1</v>
      </c>
      <c r="C5689" t="s">
        <v>80</v>
      </c>
      <c r="D5689" t="s">
        <v>99</v>
      </c>
      <c r="E5689" t="s">
        <v>166</v>
      </c>
      <c r="F5689" t="s">
        <v>16022</v>
      </c>
      <c r="G5689" t="s">
        <v>181</v>
      </c>
      <c r="H5689" t="s">
        <v>157</v>
      </c>
      <c r="I5689" t="s">
        <v>136</v>
      </c>
      <c r="J5689" t="s">
        <v>137</v>
      </c>
      <c r="K5689" t="s">
        <v>138</v>
      </c>
      <c r="L5689" t="s">
        <v>16023</v>
      </c>
      <c r="M5689" t="s">
        <v>16024</v>
      </c>
      <c r="N5689">
        <v>1.5772222220000001</v>
      </c>
      <c r="O5689">
        <v>0</v>
      </c>
      <c r="P5689">
        <v>3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0.76243314183806676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0.76243314183806676</v>
      </c>
    </row>
    <row r="5690" spans="1:31" x14ac:dyDescent="0.3">
      <c r="A5690">
        <v>2586550</v>
      </c>
      <c r="B5690">
        <v>1</v>
      </c>
      <c r="C5690" t="s">
        <v>80</v>
      </c>
      <c r="D5690" t="s">
        <v>100</v>
      </c>
      <c r="E5690" t="s">
        <v>166</v>
      </c>
      <c r="F5690" t="s">
        <v>16025</v>
      </c>
      <c r="G5690" t="s">
        <v>181</v>
      </c>
      <c r="H5690" t="s">
        <v>157</v>
      </c>
      <c r="I5690" t="s">
        <v>136</v>
      </c>
      <c r="J5690" t="s">
        <v>137</v>
      </c>
      <c r="K5690" t="s">
        <v>138</v>
      </c>
      <c r="L5690" t="s">
        <v>16026</v>
      </c>
      <c r="M5690" t="s">
        <v>16027</v>
      </c>
      <c r="N5690">
        <v>9.5327777769999997</v>
      </c>
      <c r="O5690">
        <v>0</v>
      </c>
      <c r="P5690">
        <v>1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3.4693989377276724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3.4693989377276724</v>
      </c>
    </row>
    <row r="5691" spans="1:31" x14ac:dyDescent="0.3">
      <c r="A5691">
        <v>2586364</v>
      </c>
      <c r="B5691">
        <v>1</v>
      </c>
      <c r="C5691" t="s">
        <v>81</v>
      </c>
      <c r="D5691" t="s">
        <v>122</v>
      </c>
      <c r="E5691" t="s">
        <v>147</v>
      </c>
      <c r="F5691" t="s">
        <v>2520</v>
      </c>
      <c r="G5691" t="s">
        <v>134</v>
      </c>
      <c r="H5691" t="s">
        <v>135</v>
      </c>
      <c r="I5691" t="s">
        <v>136</v>
      </c>
      <c r="J5691" t="s">
        <v>137</v>
      </c>
      <c r="K5691" t="s">
        <v>138</v>
      </c>
      <c r="L5691" t="s">
        <v>16028</v>
      </c>
      <c r="M5691" t="s">
        <v>16029</v>
      </c>
      <c r="N5691">
        <v>0.41388888800000001</v>
      </c>
      <c r="O5691">
        <v>2</v>
      </c>
      <c r="P5691">
        <v>379</v>
      </c>
      <c r="Q5691">
        <v>46</v>
      </c>
      <c r="R5691">
        <v>20</v>
      </c>
      <c r="S5691">
        <v>2</v>
      </c>
      <c r="T5691">
        <v>48</v>
      </c>
      <c r="U5691">
        <v>0</v>
      </c>
      <c r="V5691">
        <v>0</v>
      </c>
      <c r="W5691">
        <v>0.15327599142100001</v>
      </c>
      <c r="X5691">
        <v>17.277347879265591</v>
      </c>
      <c r="Y5691">
        <v>39.672326916423017</v>
      </c>
      <c r="Z5691">
        <v>3.1332692943006162</v>
      </c>
      <c r="AA5691">
        <v>0.565005109128075</v>
      </c>
      <c r="AB5691">
        <v>10.117766486820754</v>
      </c>
      <c r="AC5691">
        <v>0</v>
      </c>
      <c r="AD5691">
        <v>0</v>
      </c>
      <c r="AE5691">
        <v>70.918991677359045</v>
      </c>
    </row>
    <row r="5692" spans="1:31" x14ac:dyDescent="0.3">
      <c r="A5692">
        <v>2586421</v>
      </c>
      <c r="B5692">
        <v>1</v>
      </c>
      <c r="C5692" t="s">
        <v>80</v>
      </c>
      <c r="D5692" t="s">
        <v>94</v>
      </c>
      <c r="E5692" t="s">
        <v>141</v>
      </c>
      <c r="F5692" t="s">
        <v>16030</v>
      </c>
      <c r="G5692" t="s">
        <v>301</v>
      </c>
      <c r="H5692" t="s">
        <v>135</v>
      </c>
      <c r="I5692" t="s">
        <v>136</v>
      </c>
      <c r="J5692" t="s">
        <v>137</v>
      </c>
      <c r="K5692" t="s">
        <v>144</v>
      </c>
      <c r="L5692" t="s">
        <v>16031</v>
      </c>
      <c r="M5692" t="s">
        <v>16032</v>
      </c>
      <c r="N5692">
        <v>4.4541666659999999</v>
      </c>
      <c r="O5692">
        <v>0</v>
      </c>
      <c r="P5692">
        <v>0</v>
      </c>
      <c r="Q5692">
        <v>0</v>
      </c>
      <c r="R5692">
        <v>85</v>
      </c>
      <c r="S5692">
        <v>0</v>
      </c>
      <c r="T5692">
        <v>15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193.22590962764056</v>
      </c>
      <c r="AA5692">
        <v>0</v>
      </c>
      <c r="AB5692">
        <v>41.125163966653382</v>
      </c>
      <c r="AC5692">
        <v>0</v>
      </c>
      <c r="AD5692">
        <v>0</v>
      </c>
      <c r="AE5692">
        <v>234.35107359429395</v>
      </c>
    </row>
    <row r="5693" spans="1:31" x14ac:dyDescent="0.3">
      <c r="A5693">
        <v>2586507</v>
      </c>
      <c r="B5693">
        <v>1</v>
      </c>
      <c r="C5693" t="s">
        <v>80</v>
      </c>
      <c r="D5693" t="s">
        <v>96</v>
      </c>
      <c r="E5693" t="s">
        <v>166</v>
      </c>
      <c r="F5693" t="s">
        <v>11789</v>
      </c>
      <c r="G5693" t="s">
        <v>181</v>
      </c>
      <c r="H5693" t="s">
        <v>157</v>
      </c>
      <c r="I5693" t="s">
        <v>136</v>
      </c>
      <c r="J5693" t="s">
        <v>137</v>
      </c>
      <c r="K5693" t="s">
        <v>138</v>
      </c>
      <c r="L5693" t="s">
        <v>16033</v>
      </c>
      <c r="M5693" t="s">
        <v>16034</v>
      </c>
      <c r="N5693">
        <v>1.9780555550000001</v>
      </c>
      <c r="O5693">
        <v>0</v>
      </c>
      <c r="P5693">
        <v>1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4.9967793622041679E-2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4.9967793622041679E-2</v>
      </c>
    </row>
    <row r="5694" spans="1:31" x14ac:dyDescent="0.3">
      <c r="A5694">
        <v>2586470</v>
      </c>
      <c r="B5694">
        <v>1</v>
      </c>
      <c r="C5694" t="s">
        <v>80</v>
      </c>
      <c r="D5694" t="s">
        <v>105</v>
      </c>
      <c r="E5694" t="s">
        <v>147</v>
      </c>
      <c r="F5694" t="s">
        <v>16035</v>
      </c>
      <c r="G5694" t="s">
        <v>134</v>
      </c>
      <c r="H5694" t="s">
        <v>135</v>
      </c>
      <c r="I5694" t="s">
        <v>136</v>
      </c>
      <c r="J5694" t="s">
        <v>137</v>
      </c>
      <c r="K5694" t="s">
        <v>138</v>
      </c>
      <c r="L5694" t="s">
        <v>16036</v>
      </c>
      <c r="M5694" t="s">
        <v>16037</v>
      </c>
      <c r="N5694">
        <v>0.87833333300000005</v>
      </c>
      <c r="O5694">
        <v>0</v>
      </c>
      <c r="P5694">
        <v>0</v>
      </c>
      <c r="Q5694">
        <v>0</v>
      </c>
      <c r="R5694">
        <v>0</v>
      </c>
      <c r="S5694">
        <v>6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1.1883638152333336</v>
      </c>
      <c r="AB5694">
        <v>0</v>
      </c>
      <c r="AC5694">
        <v>0</v>
      </c>
      <c r="AD5694">
        <v>0</v>
      </c>
      <c r="AE5694">
        <v>1.1883638152333336</v>
      </c>
    </row>
    <row r="5695" spans="1:31" x14ac:dyDescent="0.3">
      <c r="A5695">
        <v>2586725</v>
      </c>
      <c r="B5695">
        <v>1</v>
      </c>
      <c r="C5695" t="s">
        <v>81</v>
      </c>
      <c r="D5695" t="s">
        <v>127</v>
      </c>
      <c r="E5695" t="s">
        <v>147</v>
      </c>
      <c r="F5695" t="s">
        <v>5029</v>
      </c>
      <c r="G5695" t="s">
        <v>134</v>
      </c>
      <c r="H5695" t="s">
        <v>135</v>
      </c>
      <c r="I5695" t="s">
        <v>136</v>
      </c>
      <c r="J5695" t="s">
        <v>137</v>
      </c>
      <c r="K5695" t="s">
        <v>138</v>
      </c>
      <c r="L5695" t="s">
        <v>16038</v>
      </c>
      <c r="M5695" t="s">
        <v>16039</v>
      </c>
      <c r="N5695">
        <v>3.5352777770000001</v>
      </c>
      <c r="O5695">
        <v>3</v>
      </c>
      <c r="P5695">
        <v>4</v>
      </c>
      <c r="Q5695">
        <v>45</v>
      </c>
      <c r="R5695">
        <v>20</v>
      </c>
      <c r="S5695">
        <v>2</v>
      </c>
      <c r="T5695">
        <v>2</v>
      </c>
      <c r="U5695">
        <v>0</v>
      </c>
      <c r="V5695">
        <v>0</v>
      </c>
      <c r="W5695">
        <v>5.4338100918747108</v>
      </c>
      <c r="X5695">
        <v>5.6315560085692056</v>
      </c>
      <c r="Y5695">
        <v>230.82496228488688</v>
      </c>
      <c r="Z5695">
        <v>299.81615065525807</v>
      </c>
      <c r="AA5695">
        <v>2.0167236847952252</v>
      </c>
      <c r="AB5695">
        <v>1.5541458417266836</v>
      </c>
      <c r="AC5695">
        <v>0</v>
      </c>
      <c r="AD5695">
        <v>0</v>
      </c>
      <c r="AE5695">
        <v>545.27734856711083</v>
      </c>
    </row>
    <row r="5696" spans="1:31" x14ac:dyDescent="0.3">
      <c r="A5696">
        <v>2586393</v>
      </c>
      <c r="B5696">
        <v>1</v>
      </c>
      <c r="C5696" t="s">
        <v>81</v>
      </c>
      <c r="D5696" t="s">
        <v>118</v>
      </c>
      <c r="E5696" t="s">
        <v>147</v>
      </c>
      <c r="F5696" t="s">
        <v>10719</v>
      </c>
      <c r="G5696" t="s">
        <v>1218</v>
      </c>
      <c r="H5696" t="s">
        <v>135</v>
      </c>
      <c r="I5696" t="s">
        <v>136</v>
      </c>
      <c r="J5696" t="s">
        <v>137</v>
      </c>
      <c r="K5696" t="s">
        <v>138</v>
      </c>
      <c r="L5696" t="s">
        <v>16040</v>
      </c>
      <c r="M5696" t="s">
        <v>16041</v>
      </c>
      <c r="N5696">
        <v>6.0577777770000001</v>
      </c>
      <c r="O5696">
        <v>0</v>
      </c>
      <c r="P5696">
        <v>405</v>
      </c>
      <c r="Q5696">
        <v>0</v>
      </c>
      <c r="R5696">
        <v>16</v>
      </c>
      <c r="S5696">
        <v>0</v>
      </c>
      <c r="T5696">
        <v>43</v>
      </c>
      <c r="U5696">
        <v>0</v>
      </c>
      <c r="V5696">
        <v>0</v>
      </c>
      <c r="W5696">
        <v>0</v>
      </c>
      <c r="X5696">
        <v>167.17051639617404</v>
      </c>
      <c r="Y5696">
        <v>0</v>
      </c>
      <c r="Z5696">
        <v>61.810540335739937</v>
      </c>
      <c r="AA5696">
        <v>0</v>
      </c>
      <c r="AB5696">
        <v>157.20608936401194</v>
      </c>
      <c r="AC5696">
        <v>0</v>
      </c>
      <c r="AD5696">
        <v>0</v>
      </c>
      <c r="AE5696">
        <v>386.18714609592593</v>
      </c>
    </row>
    <row r="5697" spans="1:31" x14ac:dyDescent="0.3">
      <c r="A5697">
        <v>2586679</v>
      </c>
      <c r="B5697">
        <v>1</v>
      </c>
      <c r="C5697" t="s">
        <v>80</v>
      </c>
      <c r="D5697" t="s">
        <v>86</v>
      </c>
      <c r="E5697" t="s">
        <v>184</v>
      </c>
      <c r="F5697" t="s">
        <v>2018</v>
      </c>
      <c r="G5697" t="s">
        <v>134</v>
      </c>
      <c r="H5697" t="s">
        <v>135</v>
      </c>
      <c r="I5697" t="s">
        <v>136</v>
      </c>
      <c r="J5697" t="s">
        <v>137</v>
      </c>
      <c r="K5697" t="s">
        <v>138</v>
      </c>
      <c r="L5697" t="s">
        <v>16042</v>
      </c>
      <c r="M5697" t="s">
        <v>16043</v>
      </c>
      <c r="N5697">
        <v>0.115555555</v>
      </c>
      <c r="O5697">
        <v>1</v>
      </c>
      <c r="P5697">
        <v>752</v>
      </c>
      <c r="Q5697">
        <v>0</v>
      </c>
      <c r="R5697">
        <v>1</v>
      </c>
      <c r="S5697">
        <v>4</v>
      </c>
      <c r="T5697">
        <v>56</v>
      </c>
      <c r="U5697">
        <v>0</v>
      </c>
      <c r="V5697">
        <v>0</v>
      </c>
      <c r="W5697">
        <v>2.6327674880000002E-2</v>
      </c>
      <c r="X5697">
        <v>25.003737961507973</v>
      </c>
      <c r="Y5697">
        <v>0</v>
      </c>
      <c r="Z5697">
        <v>1.8275806579333333E-2</v>
      </c>
      <c r="AA5697">
        <v>30.459835502609064</v>
      </c>
      <c r="AB5697">
        <v>7.6126977949041059</v>
      </c>
      <c r="AC5697">
        <v>0</v>
      </c>
      <c r="AD5697">
        <v>0</v>
      </c>
      <c r="AE5697">
        <v>63.120874740480474</v>
      </c>
    </row>
    <row r="5698" spans="1:31" x14ac:dyDescent="0.3">
      <c r="A5698">
        <v>2586347</v>
      </c>
      <c r="B5698">
        <v>1</v>
      </c>
      <c r="C5698" t="s">
        <v>80</v>
      </c>
      <c r="D5698" t="s">
        <v>104</v>
      </c>
      <c r="E5698" t="s">
        <v>184</v>
      </c>
      <c r="F5698" t="s">
        <v>16044</v>
      </c>
      <c r="G5698" t="s">
        <v>202</v>
      </c>
      <c r="H5698" t="s">
        <v>135</v>
      </c>
      <c r="I5698" t="s">
        <v>136</v>
      </c>
      <c r="J5698" t="s">
        <v>137</v>
      </c>
      <c r="K5698" t="s">
        <v>138</v>
      </c>
      <c r="L5698" t="s">
        <v>16045</v>
      </c>
      <c r="M5698" t="s">
        <v>16046</v>
      </c>
      <c r="N5698">
        <v>3.0502777769999998</v>
      </c>
      <c r="O5698">
        <v>0</v>
      </c>
      <c r="P5698">
        <v>23</v>
      </c>
      <c r="Q5698">
        <v>0</v>
      </c>
      <c r="R5698">
        <v>13</v>
      </c>
      <c r="S5698">
        <v>0</v>
      </c>
      <c r="T5698">
        <v>6</v>
      </c>
      <c r="U5698">
        <v>0</v>
      </c>
      <c r="V5698">
        <v>0</v>
      </c>
      <c r="W5698">
        <v>0</v>
      </c>
      <c r="X5698">
        <v>21.219487387192316</v>
      </c>
      <c r="Y5698">
        <v>0</v>
      </c>
      <c r="Z5698">
        <v>27.78715685409832</v>
      </c>
      <c r="AA5698">
        <v>0</v>
      </c>
      <c r="AB5698">
        <v>12.313137382535682</v>
      </c>
      <c r="AC5698">
        <v>0</v>
      </c>
      <c r="AD5698">
        <v>0</v>
      </c>
      <c r="AE5698">
        <v>61.319781623826316</v>
      </c>
    </row>
    <row r="5699" spans="1:31" x14ac:dyDescent="0.3">
      <c r="A5699">
        <v>2586871</v>
      </c>
      <c r="B5699">
        <v>1</v>
      </c>
      <c r="C5699" t="s">
        <v>81</v>
      </c>
      <c r="D5699" t="s">
        <v>123</v>
      </c>
      <c r="E5699" t="s">
        <v>147</v>
      </c>
      <c r="F5699" t="s">
        <v>15516</v>
      </c>
      <c r="G5699" t="s">
        <v>134</v>
      </c>
      <c r="H5699" t="s">
        <v>135</v>
      </c>
      <c r="I5699" t="s">
        <v>136</v>
      </c>
      <c r="J5699" t="s">
        <v>137</v>
      </c>
      <c r="K5699" t="s">
        <v>138</v>
      </c>
      <c r="L5699" t="s">
        <v>16047</v>
      </c>
      <c r="M5699" t="s">
        <v>16048</v>
      </c>
      <c r="N5699">
        <v>7.0313888880000004</v>
      </c>
      <c r="O5699">
        <v>3</v>
      </c>
      <c r="P5699">
        <v>1</v>
      </c>
      <c r="Q5699">
        <v>112</v>
      </c>
      <c r="R5699">
        <v>44</v>
      </c>
      <c r="S5699">
        <v>8</v>
      </c>
      <c r="T5699">
        <v>8</v>
      </c>
      <c r="U5699">
        <v>0</v>
      </c>
      <c r="V5699">
        <v>0</v>
      </c>
      <c r="W5699">
        <v>23.094017924492917</v>
      </c>
      <c r="X5699">
        <v>1.4962297205600001</v>
      </c>
      <c r="Y5699">
        <v>2233.1881553534868</v>
      </c>
      <c r="Z5699">
        <v>343.6377338093784</v>
      </c>
      <c r="AA5699">
        <v>36.634601389419743</v>
      </c>
      <c r="AB5699">
        <v>121.40676875179147</v>
      </c>
      <c r="AC5699">
        <v>0</v>
      </c>
      <c r="AD5699">
        <v>0</v>
      </c>
      <c r="AE5699">
        <v>2759.4575069491293</v>
      </c>
    </row>
    <row r="5700" spans="1:31" x14ac:dyDescent="0.3">
      <c r="A5700">
        <v>2586848</v>
      </c>
      <c r="B5700">
        <v>1</v>
      </c>
      <c r="C5700" t="s">
        <v>81</v>
      </c>
      <c r="D5700" t="s">
        <v>113</v>
      </c>
      <c r="E5700" t="s">
        <v>147</v>
      </c>
      <c r="F5700" t="s">
        <v>10998</v>
      </c>
      <c r="G5700" t="s">
        <v>134</v>
      </c>
      <c r="H5700" t="s">
        <v>135</v>
      </c>
      <c r="I5700" t="s">
        <v>136</v>
      </c>
      <c r="J5700" t="s">
        <v>137</v>
      </c>
      <c r="K5700" t="s">
        <v>138</v>
      </c>
      <c r="L5700" t="s">
        <v>16049</v>
      </c>
      <c r="M5700" t="s">
        <v>16050</v>
      </c>
      <c r="N5700">
        <v>0.97250000000000003</v>
      </c>
      <c r="O5700">
        <v>0</v>
      </c>
      <c r="P5700">
        <v>737</v>
      </c>
      <c r="Q5700">
        <v>0</v>
      </c>
      <c r="R5700">
        <v>93</v>
      </c>
      <c r="S5700">
        <v>0</v>
      </c>
      <c r="T5700">
        <v>72</v>
      </c>
      <c r="U5700">
        <v>0</v>
      </c>
      <c r="V5700">
        <v>0</v>
      </c>
      <c r="W5700">
        <v>0</v>
      </c>
      <c r="X5700">
        <v>104.01245277013679</v>
      </c>
      <c r="Y5700">
        <v>0</v>
      </c>
      <c r="Z5700">
        <v>77.424330818666732</v>
      </c>
      <c r="AA5700">
        <v>0</v>
      </c>
      <c r="AB5700">
        <v>34.957311110508357</v>
      </c>
      <c r="AC5700">
        <v>0</v>
      </c>
      <c r="AD5700">
        <v>0</v>
      </c>
      <c r="AE5700">
        <v>216.39409469931186</v>
      </c>
    </row>
    <row r="5701" spans="1:31" x14ac:dyDescent="0.3">
      <c r="A5701">
        <v>2586894</v>
      </c>
      <c r="B5701">
        <v>1</v>
      </c>
      <c r="C5701" t="s">
        <v>80</v>
      </c>
      <c r="D5701" t="s">
        <v>104</v>
      </c>
      <c r="E5701" t="s">
        <v>184</v>
      </c>
      <c r="F5701" t="s">
        <v>16051</v>
      </c>
      <c r="G5701" t="s">
        <v>134</v>
      </c>
      <c r="H5701" t="s">
        <v>135</v>
      </c>
      <c r="I5701" t="s">
        <v>136</v>
      </c>
      <c r="J5701" t="s">
        <v>137</v>
      </c>
      <c r="K5701" t="s">
        <v>138</v>
      </c>
      <c r="L5701" t="s">
        <v>16052</v>
      </c>
      <c r="M5701" t="s">
        <v>16053</v>
      </c>
      <c r="N5701">
        <v>3.4852777769999999</v>
      </c>
      <c r="O5701">
        <v>5</v>
      </c>
      <c r="P5701">
        <v>17</v>
      </c>
      <c r="Q5701">
        <v>4</v>
      </c>
      <c r="R5701">
        <v>2</v>
      </c>
      <c r="S5701">
        <v>2</v>
      </c>
      <c r="T5701">
        <v>1</v>
      </c>
      <c r="U5701">
        <v>0</v>
      </c>
      <c r="V5701">
        <v>0</v>
      </c>
      <c r="W5701">
        <v>1.7660790178512216</v>
      </c>
      <c r="X5701">
        <v>8.1030365885961615</v>
      </c>
      <c r="Y5701">
        <v>11.433630607804186</v>
      </c>
      <c r="Z5701">
        <v>6.8833052929590526</v>
      </c>
      <c r="AA5701">
        <v>104.03154331461302</v>
      </c>
      <c r="AB5701">
        <v>5.3145135243788886</v>
      </c>
      <c r="AC5701">
        <v>0</v>
      </c>
      <c r="AD5701">
        <v>0</v>
      </c>
      <c r="AE5701">
        <v>137.53210834620253</v>
      </c>
    </row>
    <row r="5702" spans="1:31" x14ac:dyDescent="0.3">
      <c r="A5702">
        <v>2586493</v>
      </c>
      <c r="B5702">
        <v>1</v>
      </c>
      <c r="C5702" t="s">
        <v>81</v>
      </c>
      <c r="D5702" t="s">
        <v>128</v>
      </c>
      <c r="E5702" t="s">
        <v>147</v>
      </c>
      <c r="F5702" t="s">
        <v>347</v>
      </c>
      <c r="G5702" t="s">
        <v>134</v>
      </c>
      <c r="H5702" t="s">
        <v>135</v>
      </c>
      <c r="I5702" t="s">
        <v>136</v>
      </c>
      <c r="J5702" t="s">
        <v>137</v>
      </c>
      <c r="K5702" t="s">
        <v>138</v>
      </c>
      <c r="L5702" t="s">
        <v>16054</v>
      </c>
      <c r="M5702" t="s">
        <v>16055</v>
      </c>
      <c r="N5702">
        <v>0.91333333299999997</v>
      </c>
      <c r="O5702">
        <v>18</v>
      </c>
      <c r="P5702">
        <v>1468</v>
      </c>
      <c r="Q5702">
        <v>27</v>
      </c>
      <c r="R5702">
        <v>21</v>
      </c>
      <c r="S5702">
        <v>13</v>
      </c>
      <c r="T5702">
        <v>122</v>
      </c>
      <c r="U5702">
        <v>1</v>
      </c>
      <c r="V5702">
        <v>0</v>
      </c>
      <c r="W5702">
        <v>5.0924138668926595</v>
      </c>
      <c r="X5702">
        <v>158.35156522497249</v>
      </c>
      <c r="Y5702">
        <v>300.05579262588242</v>
      </c>
      <c r="Z5702">
        <v>8.4329603207431507</v>
      </c>
      <c r="AA5702">
        <v>64.946603506283836</v>
      </c>
      <c r="AB5702">
        <v>49.270993131555123</v>
      </c>
      <c r="AC5702">
        <v>105.24266827403942</v>
      </c>
      <c r="AD5702">
        <v>0</v>
      </c>
      <c r="AE5702">
        <v>691.39299695036902</v>
      </c>
    </row>
    <row r="5703" spans="1:31" x14ac:dyDescent="0.3">
      <c r="A5703">
        <v>2586579</v>
      </c>
      <c r="B5703">
        <v>1</v>
      </c>
      <c r="C5703" t="s">
        <v>81</v>
      </c>
      <c r="D5703" t="s">
        <v>115</v>
      </c>
      <c r="E5703" t="s">
        <v>147</v>
      </c>
      <c r="F5703" t="s">
        <v>16056</v>
      </c>
      <c r="G5703" t="s">
        <v>134</v>
      </c>
      <c r="H5703" t="s">
        <v>135</v>
      </c>
      <c r="I5703" t="s">
        <v>136</v>
      </c>
      <c r="J5703" t="s">
        <v>137</v>
      </c>
      <c r="K5703" t="s">
        <v>138</v>
      </c>
      <c r="L5703" t="s">
        <v>16057</v>
      </c>
      <c r="M5703" t="s">
        <v>16058</v>
      </c>
      <c r="N5703">
        <v>0.124444444</v>
      </c>
      <c r="O5703">
        <v>0</v>
      </c>
      <c r="P5703">
        <v>312</v>
      </c>
      <c r="Q5703">
        <v>0</v>
      </c>
      <c r="R5703">
        <v>0</v>
      </c>
      <c r="S5703">
        <v>0</v>
      </c>
      <c r="T5703">
        <v>44</v>
      </c>
      <c r="U5703">
        <v>0</v>
      </c>
      <c r="V5703">
        <v>0</v>
      </c>
      <c r="W5703">
        <v>0</v>
      </c>
      <c r="X5703">
        <v>2.8917431517456529</v>
      </c>
      <c r="Y5703">
        <v>0</v>
      </c>
      <c r="Z5703">
        <v>0</v>
      </c>
      <c r="AA5703">
        <v>0</v>
      </c>
      <c r="AB5703">
        <v>1.0489241668472002</v>
      </c>
      <c r="AC5703">
        <v>0</v>
      </c>
      <c r="AD5703">
        <v>0</v>
      </c>
      <c r="AE5703">
        <v>3.9406673185928529</v>
      </c>
    </row>
    <row r="5704" spans="1:31" x14ac:dyDescent="0.3">
      <c r="A5704">
        <v>2586742</v>
      </c>
      <c r="B5704">
        <v>1</v>
      </c>
      <c r="C5704" t="s">
        <v>80</v>
      </c>
      <c r="D5704" t="s">
        <v>88</v>
      </c>
      <c r="E5704" t="s">
        <v>166</v>
      </c>
      <c r="F5704" t="s">
        <v>16059</v>
      </c>
      <c r="G5704" t="s">
        <v>198</v>
      </c>
      <c r="H5704" t="s">
        <v>157</v>
      </c>
      <c r="I5704" t="s">
        <v>136</v>
      </c>
      <c r="J5704" t="s">
        <v>137</v>
      </c>
      <c r="K5704" t="s">
        <v>138</v>
      </c>
      <c r="L5704" t="s">
        <v>16060</v>
      </c>
      <c r="M5704" t="s">
        <v>16061</v>
      </c>
      <c r="N5704">
        <v>0.68861111100000005</v>
      </c>
      <c r="O5704">
        <v>0</v>
      </c>
      <c r="P5704">
        <v>3</v>
      </c>
      <c r="Q5704">
        <v>0</v>
      </c>
      <c r="R5704">
        <v>0</v>
      </c>
      <c r="S5704">
        <v>0</v>
      </c>
      <c r="T5704">
        <v>1</v>
      </c>
      <c r="U5704">
        <v>0</v>
      </c>
      <c r="V5704">
        <v>0</v>
      </c>
      <c r="W5704">
        <v>0</v>
      </c>
      <c r="X5704">
        <v>0.125401247706805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0.125401247706805</v>
      </c>
    </row>
    <row r="5705" spans="1:31" x14ac:dyDescent="0.3">
      <c r="A5705">
        <v>2586825</v>
      </c>
      <c r="B5705">
        <v>1</v>
      </c>
      <c r="C5705" t="s">
        <v>80</v>
      </c>
      <c r="D5705" t="s">
        <v>108</v>
      </c>
      <c r="E5705" t="s">
        <v>147</v>
      </c>
      <c r="F5705" t="s">
        <v>11975</v>
      </c>
      <c r="G5705" t="s">
        <v>134</v>
      </c>
      <c r="H5705" t="s">
        <v>135</v>
      </c>
      <c r="I5705" t="s">
        <v>136</v>
      </c>
      <c r="J5705" t="s">
        <v>137</v>
      </c>
      <c r="K5705" t="s">
        <v>138</v>
      </c>
      <c r="L5705" t="s">
        <v>16062</v>
      </c>
      <c r="M5705" t="s">
        <v>16063</v>
      </c>
      <c r="N5705">
        <v>0.11805555500000001</v>
      </c>
      <c r="O5705">
        <v>0</v>
      </c>
      <c r="P5705">
        <v>1951</v>
      </c>
      <c r="Q5705">
        <v>1</v>
      </c>
      <c r="R5705">
        <v>312</v>
      </c>
      <c r="S5705">
        <v>12</v>
      </c>
      <c r="T5705">
        <v>223</v>
      </c>
      <c r="U5705">
        <v>0</v>
      </c>
      <c r="V5705">
        <v>0</v>
      </c>
      <c r="W5705">
        <v>0</v>
      </c>
      <c r="X5705">
        <v>28.982529332152772</v>
      </c>
      <c r="Y5705">
        <v>0.19870053266666668</v>
      </c>
      <c r="Z5705">
        <v>7.1163892473264792</v>
      </c>
      <c r="AA5705">
        <v>7.7082532411128559</v>
      </c>
      <c r="AB5705">
        <v>11.900204496221182</v>
      </c>
      <c r="AC5705">
        <v>0</v>
      </c>
      <c r="AD5705">
        <v>0</v>
      </c>
      <c r="AE5705">
        <v>55.906076849479959</v>
      </c>
    </row>
    <row r="5706" spans="1:31" x14ac:dyDescent="0.3">
      <c r="A5706">
        <v>2586433</v>
      </c>
      <c r="B5706">
        <v>1</v>
      </c>
      <c r="C5706" t="s">
        <v>81</v>
      </c>
      <c r="D5706" t="s">
        <v>121</v>
      </c>
      <c r="E5706" t="s">
        <v>147</v>
      </c>
      <c r="F5706" t="s">
        <v>16064</v>
      </c>
      <c r="G5706" t="s">
        <v>194</v>
      </c>
      <c r="H5706" t="s">
        <v>135</v>
      </c>
      <c r="I5706" t="s">
        <v>136</v>
      </c>
      <c r="J5706" t="s">
        <v>137</v>
      </c>
      <c r="K5706" t="s">
        <v>144</v>
      </c>
      <c r="L5706" t="s">
        <v>16065</v>
      </c>
      <c r="M5706" t="s">
        <v>16066</v>
      </c>
      <c r="N5706">
        <v>6.4013888879999996</v>
      </c>
      <c r="O5706">
        <v>2</v>
      </c>
      <c r="P5706">
        <v>732</v>
      </c>
      <c r="Q5706">
        <v>1</v>
      </c>
      <c r="R5706">
        <v>37</v>
      </c>
      <c r="S5706">
        <v>1</v>
      </c>
      <c r="T5706">
        <v>52</v>
      </c>
      <c r="U5706">
        <v>0</v>
      </c>
      <c r="V5706">
        <v>0</v>
      </c>
      <c r="W5706">
        <v>2.9484746518400002</v>
      </c>
      <c r="X5706">
        <v>441.80774594317808</v>
      </c>
      <c r="Y5706">
        <v>10.581033064624007</v>
      </c>
      <c r="Z5706">
        <v>62.29491586861738</v>
      </c>
      <c r="AA5706">
        <v>5.2011926222709306</v>
      </c>
      <c r="AB5706">
        <v>129.24577684273223</v>
      </c>
      <c r="AC5706">
        <v>0</v>
      </c>
      <c r="AD5706">
        <v>0</v>
      </c>
      <c r="AE5706">
        <v>652.07913899326263</v>
      </c>
    </row>
    <row r="5707" spans="1:31" x14ac:dyDescent="0.3">
      <c r="A5707">
        <v>2586788</v>
      </c>
      <c r="B5707">
        <v>1</v>
      </c>
      <c r="C5707" t="s">
        <v>81</v>
      </c>
      <c r="D5707" t="s">
        <v>119</v>
      </c>
      <c r="E5707" t="s">
        <v>141</v>
      </c>
      <c r="F5707" t="s">
        <v>12105</v>
      </c>
      <c r="G5707" t="s">
        <v>194</v>
      </c>
      <c r="H5707" t="s">
        <v>135</v>
      </c>
      <c r="I5707" t="s">
        <v>136</v>
      </c>
      <c r="J5707" t="s">
        <v>137</v>
      </c>
      <c r="K5707" t="s">
        <v>144</v>
      </c>
      <c r="L5707" t="s">
        <v>16067</v>
      </c>
      <c r="M5707" t="s">
        <v>16068</v>
      </c>
      <c r="N5707">
        <v>1.6425000000000001</v>
      </c>
      <c r="O5707">
        <v>6</v>
      </c>
      <c r="P5707">
        <v>2830</v>
      </c>
      <c r="Q5707">
        <v>33</v>
      </c>
      <c r="R5707">
        <v>564</v>
      </c>
      <c r="S5707">
        <v>12</v>
      </c>
      <c r="T5707">
        <v>264</v>
      </c>
      <c r="U5707">
        <v>1</v>
      </c>
      <c r="V5707">
        <v>0</v>
      </c>
      <c r="W5707">
        <v>4.1656912863542095</v>
      </c>
      <c r="X5707">
        <v>544.89253580028515</v>
      </c>
      <c r="Y5707">
        <v>202.93938253721163</v>
      </c>
      <c r="Z5707">
        <v>559.67498358986779</v>
      </c>
      <c r="AA5707">
        <v>196.93460063764971</v>
      </c>
      <c r="AB5707">
        <v>185.84474826064934</v>
      </c>
      <c r="AC5707">
        <v>1.4045476549103999</v>
      </c>
      <c r="AD5707">
        <v>0</v>
      </c>
      <c r="AE5707">
        <v>1695.8564897669282</v>
      </c>
    </row>
    <row r="5708" spans="1:31" x14ac:dyDescent="0.3">
      <c r="A5708">
        <v>2586533</v>
      </c>
      <c r="B5708">
        <v>1</v>
      </c>
      <c r="C5708" t="s">
        <v>80</v>
      </c>
      <c r="D5708" t="s">
        <v>84</v>
      </c>
      <c r="E5708" t="s">
        <v>155</v>
      </c>
      <c r="F5708" t="s">
        <v>4683</v>
      </c>
      <c r="G5708" t="s">
        <v>2182</v>
      </c>
      <c r="H5708" t="s">
        <v>157</v>
      </c>
      <c r="I5708" t="s">
        <v>136</v>
      </c>
      <c r="J5708" t="s">
        <v>137</v>
      </c>
      <c r="K5708" t="s">
        <v>138</v>
      </c>
      <c r="L5708" t="s">
        <v>16069</v>
      </c>
      <c r="M5708" t="s">
        <v>16070</v>
      </c>
      <c r="N5708">
        <v>2.5216666659999998</v>
      </c>
      <c r="O5708">
        <v>0</v>
      </c>
      <c r="P5708">
        <v>82</v>
      </c>
      <c r="Q5708">
        <v>0</v>
      </c>
      <c r="R5708">
        <v>75</v>
      </c>
      <c r="S5708">
        <v>0</v>
      </c>
      <c r="T5708">
        <v>19</v>
      </c>
      <c r="U5708">
        <v>0</v>
      </c>
      <c r="V5708">
        <v>0</v>
      </c>
      <c r="W5708">
        <v>0</v>
      </c>
      <c r="X5708">
        <v>74.569078283577511</v>
      </c>
      <c r="Y5708">
        <v>0</v>
      </c>
      <c r="Z5708">
        <v>72.871351946707378</v>
      </c>
      <c r="AA5708">
        <v>0</v>
      </c>
      <c r="AB5708">
        <v>44.057770539084061</v>
      </c>
      <c r="AC5708">
        <v>0</v>
      </c>
      <c r="AD5708">
        <v>0</v>
      </c>
      <c r="AE5708">
        <v>191.49820076936896</v>
      </c>
    </row>
    <row r="5709" spans="1:31" x14ac:dyDescent="0.3">
      <c r="A5709">
        <v>2586639</v>
      </c>
      <c r="B5709">
        <v>1</v>
      </c>
      <c r="C5709" t="s">
        <v>80</v>
      </c>
      <c r="D5709" t="s">
        <v>85</v>
      </c>
      <c r="E5709" t="s">
        <v>171</v>
      </c>
      <c r="F5709" t="s">
        <v>15990</v>
      </c>
      <c r="G5709" t="s">
        <v>190</v>
      </c>
      <c r="H5709" t="s">
        <v>157</v>
      </c>
      <c r="I5709" t="s">
        <v>136</v>
      </c>
      <c r="J5709" t="s">
        <v>137</v>
      </c>
      <c r="K5709" t="s">
        <v>138</v>
      </c>
      <c r="L5709" t="s">
        <v>16071</v>
      </c>
      <c r="M5709" t="s">
        <v>16072</v>
      </c>
      <c r="N5709">
        <v>3.719166666</v>
      </c>
      <c r="O5709">
        <v>0</v>
      </c>
      <c r="P5709">
        <v>247</v>
      </c>
      <c r="Q5709">
        <v>0</v>
      </c>
      <c r="R5709">
        <v>0</v>
      </c>
      <c r="S5709">
        <v>0</v>
      </c>
      <c r="T5709">
        <v>41</v>
      </c>
      <c r="U5709">
        <v>0</v>
      </c>
      <c r="V5709">
        <v>0</v>
      </c>
      <c r="W5709">
        <v>0</v>
      </c>
      <c r="X5709">
        <v>185.25416499789978</v>
      </c>
      <c r="Y5709">
        <v>0</v>
      </c>
      <c r="Z5709">
        <v>0</v>
      </c>
      <c r="AA5709">
        <v>0</v>
      </c>
      <c r="AB5709">
        <v>80.23521095695925</v>
      </c>
      <c r="AC5709">
        <v>0</v>
      </c>
      <c r="AD5709">
        <v>0</v>
      </c>
      <c r="AE5709">
        <v>265.48937595485904</v>
      </c>
    </row>
    <row r="5710" spans="1:31" x14ac:dyDescent="0.3">
      <c r="A5710">
        <v>2586831</v>
      </c>
      <c r="B5710">
        <v>1</v>
      </c>
      <c r="C5710" t="s">
        <v>81</v>
      </c>
      <c r="D5710" t="s">
        <v>112</v>
      </c>
      <c r="E5710" t="s">
        <v>141</v>
      </c>
      <c r="F5710" t="s">
        <v>15388</v>
      </c>
      <c r="G5710" t="s">
        <v>134</v>
      </c>
      <c r="H5710" t="s">
        <v>135</v>
      </c>
      <c r="I5710" t="s">
        <v>136</v>
      </c>
      <c r="J5710" t="s">
        <v>137</v>
      </c>
      <c r="K5710" t="s">
        <v>138</v>
      </c>
      <c r="L5710" t="s">
        <v>16073</v>
      </c>
      <c r="M5710" t="s">
        <v>16074</v>
      </c>
      <c r="N5710">
        <v>0.120277777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3.2359747441830833</v>
      </c>
      <c r="AD5710">
        <v>0</v>
      </c>
      <c r="AE5710">
        <v>3.2359747441830833</v>
      </c>
    </row>
    <row r="5711" spans="1:31" x14ac:dyDescent="0.3">
      <c r="A5711">
        <v>2587080</v>
      </c>
      <c r="B5711">
        <v>1</v>
      </c>
      <c r="C5711" t="s">
        <v>80</v>
      </c>
      <c r="D5711" t="s">
        <v>84</v>
      </c>
      <c r="E5711" t="s">
        <v>166</v>
      </c>
      <c r="F5711" t="s">
        <v>16075</v>
      </c>
      <c r="G5711" t="s">
        <v>168</v>
      </c>
      <c r="H5711" t="s">
        <v>157</v>
      </c>
      <c r="I5711" t="s">
        <v>136</v>
      </c>
      <c r="J5711" t="s">
        <v>137</v>
      </c>
      <c r="K5711" t="s">
        <v>138</v>
      </c>
      <c r="L5711" t="s">
        <v>16076</v>
      </c>
      <c r="M5711" t="s">
        <v>16077</v>
      </c>
      <c r="N5711">
        <v>4.7275</v>
      </c>
      <c r="O5711">
        <v>0</v>
      </c>
      <c r="P5711">
        <v>3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3.0843923613059374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3.0843923613059374</v>
      </c>
    </row>
    <row r="5712" spans="1:31" x14ac:dyDescent="0.3">
      <c r="A5712">
        <v>2586287</v>
      </c>
      <c r="B5712">
        <v>1</v>
      </c>
      <c r="C5712" t="s">
        <v>81</v>
      </c>
      <c r="D5712" t="s">
        <v>112</v>
      </c>
      <c r="E5712" t="s">
        <v>141</v>
      </c>
      <c r="F5712" t="s">
        <v>14050</v>
      </c>
      <c r="G5712" t="s">
        <v>134</v>
      </c>
      <c r="H5712" t="s">
        <v>135</v>
      </c>
      <c r="I5712" t="s">
        <v>136</v>
      </c>
      <c r="J5712" t="s">
        <v>137</v>
      </c>
      <c r="K5712" t="s">
        <v>138</v>
      </c>
      <c r="L5712" t="s">
        <v>16078</v>
      </c>
      <c r="M5712" t="s">
        <v>16079</v>
      </c>
      <c r="N5712">
        <v>0.112777777</v>
      </c>
      <c r="O5712">
        <v>2</v>
      </c>
      <c r="P5712">
        <v>0</v>
      </c>
      <c r="Q5712">
        <v>93</v>
      </c>
      <c r="R5712">
        <v>23</v>
      </c>
      <c r="S5712">
        <v>4</v>
      </c>
      <c r="T5712">
        <v>0</v>
      </c>
      <c r="U5712">
        <v>1</v>
      </c>
      <c r="V5712">
        <v>0</v>
      </c>
      <c r="W5712">
        <v>2.9890266754786669E-2</v>
      </c>
      <c r="X5712">
        <v>0</v>
      </c>
      <c r="Y5712">
        <v>12.324557975602602</v>
      </c>
      <c r="Z5712">
        <v>1.3900480506760282</v>
      </c>
      <c r="AA5712">
        <v>0.85008440390694728</v>
      </c>
      <c r="AB5712">
        <v>0</v>
      </c>
      <c r="AC5712">
        <v>3.5910656013283339E-2</v>
      </c>
      <c r="AD5712">
        <v>0</v>
      </c>
      <c r="AE5712">
        <v>14.63049135295365</v>
      </c>
    </row>
    <row r="5713" spans="1:31" x14ac:dyDescent="0.3">
      <c r="A5713">
        <v>2586951</v>
      </c>
      <c r="B5713">
        <v>1</v>
      </c>
      <c r="C5713" t="s">
        <v>80</v>
      </c>
      <c r="D5713" t="s">
        <v>93</v>
      </c>
      <c r="E5713" t="s">
        <v>141</v>
      </c>
      <c r="F5713" t="s">
        <v>16080</v>
      </c>
      <c r="G5713" t="s">
        <v>134</v>
      </c>
      <c r="H5713" t="s">
        <v>135</v>
      </c>
      <c r="I5713" t="s">
        <v>136</v>
      </c>
      <c r="J5713" t="s">
        <v>137</v>
      </c>
      <c r="K5713" t="s">
        <v>138</v>
      </c>
      <c r="L5713" t="s">
        <v>16081</v>
      </c>
      <c r="M5713" t="s">
        <v>16082</v>
      </c>
      <c r="N5713">
        <v>0.43638888799999997</v>
      </c>
      <c r="O5713">
        <v>4</v>
      </c>
      <c r="P5713">
        <v>3688</v>
      </c>
      <c r="Q5713">
        <v>109</v>
      </c>
      <c r="R5713">
        <v>661</v>
      </c>
      <c r="S5713">
        <v>38</v>
      </c>
      <c r="T5713">
        <v>836</v>
      </c>
      <c r="U5713">
        <v>4</v>
      </c>
      <c r="V5713">
        <v>3</v>
      </c>
      <c r="W5713">
        <v>12.220001281209225</v>
      </c>
      <c r="X5713">
        <v>319.27819084729765</v>
      </c>
      <c r="Y5713">
        <v>317.63937380843254</v>
      </c>
      <c r="Z5713">
        <v>584.15226802534278</v>
      </c>
      <c r="AA5713">
        <v>93.686479714683799</v>
      </c>
      <c r="AB5713">
        <v>314.83451730999917</v>
      </c>
      <c r="AC5713">
        <v>29.590615924237603</v>
      </c>
      <c r="AD5713">
        <v>14.767053863691352</v>
      </c>
      <c r="AE5713">
        <v>1686.1685007748943</v>
      </c>
    </row>
    <row r="5714" spans="1:31" x14ac:dyDescent="0.3">
      <c r="A5714">
        <v>2586596</v>
      </c>
      <c r="B5714">
        <v>1</v>
      </c>
      <c r="C5714" t="s">
        <v>80</v>
      </c>
      <c r="D5714" t="s">
        <v>104</v>
      </c>
      <c r="E5714" t="s">
        <v>184</v>
      </c>
      <c r="F5714" t="s">
        <v>16083</v>
      </c>
      <c r="G5714" t="s">
        <v>2373</v>
      </c>
      <c r="H5714" t="s">
        <v>135</v>
      </c>
      <c r="I5714" t="s">
        <v>136</v>
      </c>
      <c r="J5714" t="s">
        <v>137</v>
      </c>
      <c r="K5714" t="s">
        <v>138</v>
      </c>
      <c r="L5714" t="s">
        <v>16084</v>
      </c>
      <c r="M5714" t="s">
        <v>16085</v>
      </c>
      <c r="N5714">
        <v>8.2338888879999992</v>
      </c>
      <c r="O5714">
        <v>0</v>
      </c>
      <c r="P5714">
        <v>40</v>
      </c>
      <c r="Q5714">
        <v>0</v>
      </c>
      <c r="R5714">
        <v>7</v>
      </c>
      <c r="S5714">
        <v>0</v>
      </c>
      <c r="T5714">
        <v>16</v>
      </c>
      <c r="U5714">
        <v>0</v>
      </c>
      <c r="V5714">
        <v>0</v>
      </c>
      <c r="W5714">
        <v>0</v>
      </c>
      <c r="X5714">
        <v>86.456533799463898</v>
      </c>
      <c r="Y5714">
        <v>0</v>
      </c>
      <c r="Z5714">
        <v>12.719935987748441</v>
      </c>
      <c r="AA5714">
        <v>0</v>
      </c>
      <c r="AB5714">
        <v>139.78365473511076</v>
      </c>
      <c r="AC5714">
        <v>0</v>
      </c>
      <c r="AD5714">
        <v>0</v>
      </c>
      <c r="AE5714">
        <v>238.9601245223231</v>
      </c>
    </row>
    <row r="5715" spans="1:31" x14ac:dyDescent="0.3">
      <c r="A5715">
        <v>2586310</v>
      </c>
      <c r="B5715">
        <v>1</v>
      </c>
      <c r="C5715" t="s">
        <v>80</v>
      </c>
      <c r="D5715" t="s">
        <v>109</v>
      </c>
      <c r="E5715" t="s">
        <v>141</v>
      </c>
      <c r="F5715" t="s">
        <v>16086</v>
      </c>
      <c r="G5715" t="s">
        <v>134</v>
      </c>
      <c r="H5715" t="s">
        <v>135</v>
      </c>
      <c r="I5715" t="s">
        <v>136</v>
      </c>
      <c r="J5715" t="s">
        <v>137</v>
      </c>
      <c r="K5715" t="s">
        <v>138</v>
      </c>
      <c r="L5715" t="s">
        <v>16087</v>
      </c>
      <c r="M5715" t="s">
        <v>16088</v>
      </c>
      <c r="N5715">
        <v>0.21694444399999999</v>
      </c>
      <c r="O5715">
        <v>0</v>
      </c>
      <c r="P5715">
        <v>475</v>
      </c>
      <c r="Q5715">
        <v>0</v>
      </c>
      <c r="R5715">
        <v>32</v>
      </c>
      <c r="S5715">
        <v>1</v>
      </c>
      <c r="T5715">
        <v>57</v>
      </c>
      <c r="U5715">
        <v>0</v>
      </c>
      <c r="V5715">
        <v>0</v>
      </c>
      <c r="W5715">
        <v>0</v>
      </c>
      <c r="X5715">
        <v>9.9419601884300182</v>
      </c>
      <c r="Y5715">
        <v>0</v>
      </c>
      <c r="Z5715">
        <v>2.9143571952863878</v>
      </c>
      <c r="AA5715">
        <v>3.3156955280294997E-2</v>
      </c>
      <c r="AB5715">
        <v>3.5965672758550626</v>
      </c>
      <c r="AC5715">
        <v>0</v>
      </c>
      <c r="AD5715">
        <v>0</v>
      </c>
      <c r="AE5715">
        <v>16.486041614851764</v>
      </c>
    </row>
    <row r="5716" spans="1:31" x14ac:dyDescent="0.3">
      <c r="A5716">
        <v>2586622</v>
      </c>
      <c r="B5716">
        <v>1</v>
      </c>
      <c r="C5716" t="s">
        <v>81</v>
      </c>
      <c r="D5716" t="s">
        <v>128</v>
      </c>
      <c r="E5716" t="s">
        <v>184</v>
      </c>
      <c r="F5716" t="s">
        <v>16089</v>
      </c>
      <c r="G5716" t="s">
        <v>149</v>
      </c>
      <c r="H5716" t="s">
        <v>135</v>
      </c>
      <c r="I5716" t="s">
        <v>136</v>
      </c>
      <c r="J5716" t="s">
        <v>137</v>
      </c>
      <c r="K5716" t="s">
        <v>138</v>
      </c>
      <c r="L5716" t="s">
        <v>16090</v>
      </c>
      <c r="M5716" t="s">
        <v>16091</v>
      </c>
      <c r="N5716">
        <v>4.76</v>
      </c>
      <c r="O5716">
        <v>0</v>
      </c>
      <c r="P5716">
        <v>39</v>
      </c>
      <c r="Q5716">
        <v>0</v>
      </c>
      <c r="R5716">
        <v>9</v>
      </c>
      <c r="S5716">
        <v>0</v>
      </c>
      <c r="T5716">
        <v>1</v>
      </c>
      <c r="U5716">
        <v>0</v>
      </c>
      <c r="V5716">
        <v>0</v>
      </c>
      <c r="W5716">
        <v>0</v>
      </c>
      <c r="X5716">
        <v>21.493902521428243</v>
      </c>
      <c r="Y5716">
        <v>0</v>
      </c>
      <c r="Z5716">
        <v>10.561949271192365</v>
      </c>
      <c r="AA5716">
        <v>0</v>
      </c>
      <c r="AB5716">
        <v>0</v>
      </c>
      <c r="AC5716">
        <v>0</v>
      </c>
      <c r="AD5716">
        <v>0</v>
      </c>
      <c r="AE5716">
        <v>32.055851792620608</v>
      </c>
    </row>
    <row r="5717" spans="1:31" x14ac:dyDescent="0.3">
      <c r="A5717">
        <v>2587120</v>
      </c>
      <c r="B5717">
        <v>1</v>
      </c>
      <c r="C5717" t="s">
        <v>80</v>
      </c>
      <c r="D5717" t="s">
        <v>96</v>
      </c>
      <c r="E5717" t="s">
        <v>166</v>
      </c>
      <c r="F5717" t="s">
        <v>16092</v>
      </c>
      <c r="G5717" t="s">
        <v>181</v>
      </c>
      <c r="H5717" t="s">
        <v>157</v>
      </c>
      <c r="I5717" t="s">
        <v>136</v>
      </c>
      <c r="J5717" t="s">
        <v>137</v>
      </c>
      <c r="K5717" t="s">
        <v>138</v>
      </c>
      <c r="L5717" t="s">
        <v>16093</v>
      </c>
      <c r="M5717" t="s">
        <v>16094</v>
      </c>
      <c r="N5717">
        <v>1.5263888880000001</v>
      </c>
      <c r="O5717">
        <v>0</v>
      </c>
      <c r="P5717">
        <v>1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1.618869736235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1.618869736235</v>
      </c>
    </row>
    <row r="5718" spans="1:31" x14ac:dyDescent="0.3">
      <c r="A5718">
        <v>2586473</v>
      </c>
      <c r="B5718">
        <v>1</v>
      </c>
      <c r="C5718" t="s">
        <v>80</v>
      </c>
      <c r="D5718" t="s">
        <v>104</v>
      </c>
      <c r="E5718" t="s">
        <v>147</v>
      </c>
      <c r="F5718" t="s">
        <v>16095</v>
      </c>
      <c r="G5718" t="s">
        <v>134</v>
      </c>
      <c r="H5718" t="s">
        <v>135</v>
      </c>
      <c r="I5718" t="s">
        <v>136</v>
      </c>
      <c r="J5718" t="s">
        <v>137</v>
      </c>
      <c r="K5718" t="s">
        <v>138</v>
      </c>
      <c r="L5718" t="s">
        <v>16096</v>
      </c>
      <c r="M5718" t="s">
        <v>16097</v>
      </c>
      <c r="N5718">
        <v>1.5866666659999999</v>
      </c>
      <c r="O5718">
        <v>0</v>
      </c>
      <c r="P5718">
        <v>8813</v>
      </c>
      <c r="Q5718">
        <v>0</v>
      </c>
      <c r="R5718">
        <v>32</v>
      </c>
      <c r="S5718">
        <v>1</v>
      </c>
      <c r="T5718">
        <v>962</v>
      </c>
      <c r="U5718">
        <v>0</v>
      </c>
      <c r="V5718">
        <v>0</v>
      </c>
      <c r="W5718">
        <v>0</v>
      </c>
      <c r="X5718">
        <v>2363.393548700109</v>
      </c>
      <c r="Y5718">
        <v>0</v>
      </c>
      <c r="Z5718">
        <v>20.517406514252386</v>
      </c>
      <c r="AA5718">
        <v>46.711498118682073</v>
      </c>
      <c r="AB5718">
        <v>1312.3072530638392</v>
      </c>
      <c r="AC5718">
        <v>0</v>
      </c>
      <c r="AD5718">
        <v>0</v>
      </c>
      <c r="AE5718">
        <v>3742.9297063968825</v>
      </c>
    </row>
    <row r="5719" spans="1:31" x14ac:dyDescent="0.3">
      <c r="A5719">
        <v>2586994</v>
      </c>
      <c r="B5719">
        <v>1</v>
      </c>
      <c r="C5719" t="s">
        <v>80</v>
      </c>
      <c r="D5719" t="s">
        <v>96</v>
      </c>
      <c r="E5719" t="s">
        <v>147</v>
      </c>
      <c r="F5719" t="s">
        <v>15946</v>
      </c>
      <c r="G5719" t="s">
        <v>134</v>
      </c>
      <c r="H5719" t="s">
        <v>135</v>
      </c>
      <c r="I5719" t="s">
        <v>136</v>
      </c>
      <c r="J5719" t="s">
        <v>137</v>
      </c>
      <c r="K5719" t="s">
        <v>138</v>
      </c>
      <c r="L5719" t="s">
        <v>16098</v>
      </c>
      <c r="M5719" t="s">
        <v>16099</v>
      </c>
      <c r="N5719">
        <v>0.34722222200000002</v>
      </c>
      <c r="O5719">
        <v>0</v>
      </c>
      <c r="P5719">
        <v>0</v>
      </c>
      <c r="Q5719">
        <v>0</v>
      </c>
      <c r="R5719">
        <v>0</v>
      </c>
      <c r="S5719">
        <v>2</v>
      </c>
      <c r="T5719">
        <v>0</v>
      </c>
      <c r="U5719">
        <v>1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10.625185490043902</v>
      </c>
      <c r="AB5719">
        <v>0</v>
      </c>
      <c r="AC5719">
        <v>14.968535120746669</v>
      </c>
      <c r="AD5719">
        <v>0</v>
      </c>
      <c r="AE5719">
        <v>25.593720610790569</v>
      </c>
    </row>
    <row r="5720" spans="1:31" x14ac:dyDescent="0.3">
      <c r="A5720">
        <v>2586330</v>
      </c>
      <c r="B5720">
        <v>1</v>
      </c>
      <c r="C5720" t="s">
        <v>80</v>
      </c>
      <c r="D5720" t="s">
        <v>106</v>
      </c>
      <c r="E5720" t="s">
        <v>184</v>
      </c>
      <c r="F5720" t="s">
        <v>16100</v>
      </c>
      <c r="G5720" t="s">
        <v>149</v>
      </c>
      <c r="H5720" t="s">
        <v>135</v>
      </c>
      <c r="I5720" t="s">
        <v>136</v>
      </c>
      <c r="J5720" t="s">
        <v>137</v>
      </c>
      <c r="K5720" t="s">
        <v>138</v>
      </c>
      <c r="L5720" t="s">
        <v>16101</v>
      </c>
      <c r="M5720" t="s">
        <v>16102</v>
      </c>
      <c r="N5720">
        <v>4.4574999999999996</v>
      </c>
      <c r="O5720">
        <v>0</v>
      </c>
      <c r="P5720">
        <v>105</v>
      </c>
      <c r="Q5720">
        <v>0</v>
      </c>
      <c r="R5720">
        <v>4</v>
      </c>
      <c r="S5720">
        <v>0</v>
      </c>
      <c r="T5720">
        <v>6</v>
      </c>
      <c r="U5720">
        <v>0</v>
      </c>
      <c r="V5720">
        <v>0</v>
      </c>
      <c r="W5720">
        <v>0</v>
      </c>
      <c r="X5720">
        <v>67.78779242357902</v>
      </c>
      <c r="Y5720">
        <v>0</v>
      </c>
      <c r="Z5720">
        <v>51.751006847298854</v>
      </c>
      <c r="AA5720">
        <v>0</v>
      </c>
      <c r="AB5720">
        <v>1.3090788621872027</v>
      </c>
      <c r="AC5720">
        <v>0</v>
      </c>
      <c r="AD5720">
        <v>0</v>
      </c>
      <c r="AE5720">
        <v>120.84787813306508</v>
      </c>
    </row>
    <row r="5721" spans="1:31" x14ac:dyDescent="0.3">
      <c r="A5721">
        <v>2587100</v>
      </c>
      <c r="B5721">
        <v>1</v>
      </c>
      <c r="C5721" t="s">
        <v>81</v>
      </c>
      <c r="D5721" t="s">
        <v>112</v>
      </c>
      <c r="E5721" t="s">
        <v>141</v>
      </c>
      <c r="F5721" t="s">
        <v>16103</v>
      </c>
      <c r="G5721" t="s">
        <v>134</v>
      </c>
      <c r="H5721" t="s">
        <v>135</v>
      </c>
      <c r="I5721" t="s">
        <v>136</v>
      </c>
      <c r="J5721" t="s">
        <v>137</v>
      </c>
      <c r="K5721" t="s">
        <v>138</v>
      </c>
      <c r="L5721" t="s">
        <v>16104</v>
      </c>
      <c r="M5721" t="s">
        <v>16105</v>
      </c>
      <c r="N5721">
        <v>2.9536111109999998</v>
      </c>
      <c r="O5721">
        <v>0</v>
      </c>
      <c r="P5721">
        <v>38</v>
      </c>
      <c r="Q5721">
        <v>0</v>
      </c>
      <c r="R5721">
        <v>32</v>
      </c>
      <c r="S5721">
        <v>1</v>
      </c>
      <c r="T5721">
        <v>3</v>
      </c>
      <c r="U5721">
        <v>0</v>
      </c>
      <c r="V5721">
        <v>0</v>
      </c>
      <c r="W5721">
        <v>0</v>
      </c>
      <c r="X5721">
        <v>24.217643675805196</v>
      </c>
      <c r="Y5721">
        <v>0</v>
      </c>
      <c r="Z5721">
        <v>25.314722947060503</v>
      </c>
      <c r="AA5721">
        <v>3.7577437278144439</v>
      </c>
      <c r="AB5721">
        <v>9.8116535223916657</v>
      </c>
      <c r="AC5721">
        <v>0</v>
      </c>
      <c r="AD5721">
        <v>0</v>
      </c>
      <c r="AE5721">
        <v>63.101763873071803</v>
      </c>
    </row>
    <row r="5722" spans="1:31" x14ac:dyDescent="0.3">
      <c r="A5722">
        <v>2586602</v>
      </c>
      <c r="B5722">
        <v>1</v>
      </c>
      <c r="C5722" t="s">
        <v>80</v>
      </c>
      <c r="D5722" t="s">
        <v>82</v>
      </c>
      <c r="E5722" t="s">
        <v>166</v>
      </c>
      <c r="F5722" t="s">
        <v>16106</v>
      </c>
      <c r="G5722" t="s">
        <v>168</v>
      </c>
      <c r="H5722" t="s">
        <v>157</v>
      </c>
      <c r="I5722" t="s">
        <v>136</v>
      </c>
      <c r="J5722" t="s">
        <v>137</v>
      </c>
      <c r="K5722" t="s">
        <v>138</v>
      </c>
      <c r="L5722" t="s">
        <v>16107</v>
      </c>
      <c r="M5722" t="s">
        <v>16108</v>
      </c>
      <c r="N5722">
        <v>0.98416666600000002</v>
      </c>
      <c r="O5722">
        <v>0</v>
      </c>
      <c r="P5722">
        <v>1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0.15860513667634335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0.15860513667634335</v>
      </c>
    </row>
    <row r="5723" spans="1:31" x14ac:dyDescent="0.3">
      <c r="A5723">
        <v>2586851</v>
      </c>
      <c r="B5723">
        <v>1</v>
      </c>
      <c r="C5723" t="s">
        <v>80</v>
      </c>
      <c r="D5723" t="s">
        <v>94</v>
      </c>
      <c r="E5723" t="s">
        <v>171</v>
      </c>
      <c r="F5723" t="s">
        <v>16109</v>
      </c>
      <c r="G5723" t="s">
        <v>190</v>
      </c>
      <c r="H5723" t="s">
        <v>157</v>
      </c>
      <c r="I5723" t="s">
        <v>136</v>
      </c>
      <c r="J5723" t="s">
        <v>137</v>
      </c>
      <c r="K5723" t="s">
        <v>138</v>
      </c>
      <c r="L5723" t="s">
        <v>16110</v>
      </c>
      <c r="M5723" t="s">
        <v>16111</v>
      </c>
      <c r="N5723">
        <v>1.288611111</v>
      </c>
      <c r="O5723">
        <v>0</v>
      </c>
      <c r="P5723">
        <v>65</v>
      </c>
      <c r="Q5723">
        <v>0</v>
      </c>
      <c r="R5723">
        <v>1</v>
      </c>
      <c r="S5723">
        <v>0</v>
      </c>
      <c r="T5723">
        <v>12</v>
      </c>
      <c r="U5723">
        <v>0</v>
      </c>
      <c r="V5723">
        <v>0</v>
      </c>
      <c r="W5723">
        <v>0</v>
      </c>
      <c r="X5723">
        <v>13.712304020187366</v>
      </c>
      <c r="Y5723">
        <v>0</v>
      </c>
      <c r="Z5723">
        <v>0.104888489129025</v>
      </c>
      <c r="AA5723">
        <v>0</v>
      </c>
      <c r="AB5723">
        <v>3.7595411618350307</v>
      </c>
      <c r="AC5723">
        <v>0</v>
      </c>
      <c r="AD5723">
        <v>0</v>
      </c>
      <c r="AE5723">
        <v>17.57673367115142</v>
      </c>
    </row>
    <row r="5724" spans="1:31" x14ac:dyDescent="0.3">
      <c r="A5724">
        <v>2586616</v>
      </c>
      <c r="B5724">
        <v>1</v>
      </c>
      <c r="C5724" t="s">
        <v>80</v>
      </c>
      <c r="D5724" t="s">
        <v>105</v>
      </c>
      <c r="E5724" t="s">
        <v>147</v>
      </c>
      <c r="F5724" t="s">
        <v>8396</v>
      </c>
      <c r="G5724" t="s">
        <v>134</v>
      </c>
      <c r="H5724" t="s">
        <v>135</v>
      </c>
      <c r="I5724" t="s">
        <v>136</v>
      </c>
      <c r="J5724" t="s">
        <v>137</v>
      </c>
      <c r="K5724" t="s">
        <v>138</v>
      </c>
      <c r="L5724" t="s">
        <v>16112</v>
      </c>
      <c r="M5724" t="s">
        <v>16113</v>
      </c>
      <c r="N5724">
        <v>2.1302777769999999</v>
      </c>
      <c r="O5724">
        <v>2</v>
      </c>
      <c r="P5724">
        <v>1523</v>
      </c>
      <c r="Q5724">
        <v>4</v>
      </c>
      <c r="R5724">
        <v>116</v>
      </c>
      <c r="S5724">
        <v>8</v>
      </c>
      <c r="T5724">
        <v>153</v>
      </c>
      <c r="U5724">
        <v>0</v>
      </c>
      <c r="V5724">
        <v>0</v>
      </c>
      <c r="W5724">
        <v>5.4274460829409108</v>
      </c>
      <c r="X5724">
        <v>564.16801039188658</v>
      </c>
      <c r="Y5724">
        <v>239.40200723182895</v>
      </c>
      <c r="Z5724">
        <v>46.553213180648953</v>
      </c>
      <c r="AA5724">
        <v>109.45955222736723</v>
      </c>
      <c r="AB5724">
        <v>222.47953025230854</v>
      </c>
      <c r="AC5724">
        <v>0</v>
      </c>
      <c r="AD5724">
        <v>0</v>
      </c>
      <c r="AE5724">
        <v>1187.4897593669812</v>
      </c>
    </row>
    <row r="5725" spans="1:31" x14ac:dyDescent="0.3">
      <c r="A5725">
        <v>2586659</v>
      </c>
      <c r="B5725">
        <v>1</v>
      </c>
      <c r="C5725" t="s">
        <v>80</v>
      </c>
      <c r="D5725" t="s">
        <v>105</v>
      </c>
      <c r="E5725" t="s">
        <v>155</v>
      </c>
      <c r="F5725" t="s">
        <v>16114</v>
      </c>
      <c r="G5725" t="s">
        <v>202</v>
      </c>
      <c r="H5725" t="s">
        <v>157</v>
      </c>
      <c r="I5725" t="s">
        <v>136</v>
      </c>
      <c r="J5725" t="s">
        <v>137</v>
      </c>
      <c r="K5725" t="s">
        <v>138</v>
      </c>
      <c r="L5725" t="s">
        <v>16115</v>
      </c>
      <c r="M5725" t="s">
        <v>16116</v>
      </c>
      <c r="N5725">
        <v>0.71361111099999996</v>
      </c>
      <c r="O5725">
        <v>0</v>
      </c>
      <c r="P5725">
        <v>377</v>
      </c>
      <c r="Q5725">
        <v>0</v>
      </c>
      <c r="R5725">
        <v>0</v>
      </c>
      <c r="S5725">
        <v>0</v>
      </c>
      <c r="T5725">
        <v>25</v>
      </c>
      <c r="U5725">
        <v>0</v>
      </c>
      <c r="V5725">
        <v>0</v>
      </c>
      <c r="W5725">
        <v>0</v>
      </c>
      <c r="X5725">
        <v>70.589522395291027</v>
      </c>
      <c r="Y5725">
        <v>0</v>
      </c>
      <c r="Z5725">
        <v>0</v>
      </c>
      <c r="AA5725">
        <v>0</v>
      </c>
      <c r="AB5725">
        <v>19.524598273441601</v>
      </c>
      <c r="AC5725">
        <v>0</v>
      </c>
      <c r="AD5725">
        <v>0</v>
      </c>
      <c r="AE5725">
        <v>90.114120668732625</v>
      </c>
    </row>
    <row r="5726" spans="1:31" x14ac:dyDescent="0.3">
      <c r="A5726">
        <v>2586891</v>
      </c>
      <c r="B5726">
        <v>1</v>
      </c>
      <c r="C5726" t="s">
        <v>80</v>
      </c>
      <c r="D5726" t="s">
        <v>91</v>
      </c>
      <c r="E5726" t="s">
        <v>184</v>
      </c>
      <c r="F5726" t="s">
        <v>16117</v>
      </c>
      <c r="G5726" t="s">
        <v>1572</v>
      </c>
      <c r="H5726" t="s">
        <v>135</v>
      </c>
      <c r="I5726" t="s">
        <v>136</v>
      </c>
      <c r="J5726" t="s">
        <v>137</v>
      </c>
      <c r="K5726" t="s">
        <v>138</v>
      </c>
      <c r="L5726" t="s">
        <v>16118</v>
      </c>
      <c r="M5726" t="s">
        <v>16119</v>
      </c>
      <c r="N5726">
        <v>1.971944444</v>
      </c>
      <c r="O5726">
        <v>0</v>
      </c>
      <c r="P5726">
        <v>164</v>
      </c>
      <c r="Q5726">
        <v>0</v>
      </c>
      <c r="R5726">
        <v>7</v>
      </c>
      <c r="S5726">
        <v>0</v>
      </c>
      <c r="T5726">
        <v>48</v>
      </c>
      <c r="U5726">
        <v>0</v>
      </c>
      <c r="V5726">
        <v>0</v>
      </c>
      <c r="W5726">
        <v>0</v>
      </c>
      <c r="X5726">
        <v>57.577889234368961</v>
      </c>
      <c r="Y5726">
        <v>0</v>
      </c>
      <c r="Z5726">
        <v>6.8032211204593711</v>
      </c>
      <c r="AA5726">
        <v>0</v>
      </c>
      <c r="AB5726">
        <v>67.93683637631797</v>
      </c>
      <c r="AC5726">
        <v>0</v>
      </c>
      <c r="AD5726">
        <v>0</v>
      </c>
      <c r="AE5726">
        <v>132.31794673114632</v>
      </c>
    </row>
    <row r="5727" spans="1:31" x14ac:dyDescent="0.3">
      <c r="A5727">
        <v>2586914</v>
      </c>
      <c r="B5727">
        <v>1</v>
      </c>
      <c r="C5727" t="s">
        <v>81</v>
      </c>
      <c r="D5727" t="s">
        <v>118</v>
      </c>
      <c r="E5727" t="s">
        <v>184</v>
      </c>
      <c r="F5727" t="s">
        <v>11571</v>
      </c>
      <c r="G5727" t="s">
        <v>149</v>
      </c>
      <c r="H5727" t="s">
        <v>135</v>
      </c>
      <c r="I5727" t="s">
        <v>136</v>
      </c>
      <c r="J5727" t="s">
        <v>137</v>
      </c>
      <c r="K5727" t="s">
        <v>138</v>
      </c>
      <c r="L5727" t="s">
        <v>16120</v>
      </c>
      <c r="M5727" t="s">
        <v>16121</v>
      </c>
      <c r="N5727">
        <v>5.5191666660000003</v>
      </c>
      <c r="O5727">
        <v>0</v>
      </c>
      <c r="P5727">
        <v>88</v>
      </c>
      <c r="Q5727">
        <v>2</v>
      </c>
      <c r="R5727">
        <v>22</v>
      </c>
      <c r="S5727">
        <v>0</v>
      </c>
      <c r="T5727">
        <v>2</v>
      </c>
      <c r="U5727">
        <v>0</v>
      </c>
      <c r="V5727">
        <v>0</v>
      </c>
      <c r="W5727">
        <v>0</v>
      </c>
      <c r="X5727">
        <v>111.17535885779766</v>
      </c>
      <c r="Y5727">
        <v>46.722000609560105</v>
      </c>
      <c r="Z5727">
        <v>80.034555256749442</v>
      </c>
      <c r="AA5727">
        <v>0</v>
      </c>
      <c r="AB5727">
        <v>4.2974555327415755</v>
      </c>
      <c r="AC5727">
        <v>0</v>
      </c>
      <c r="AD5727">
        <v>0</v>
      </c>
      <c r="AE5727">
        <v>242.2293702568488</v>
      </c>
    </row>
    <row r="5728" spans="1:31" x14ac:dyDescent="0.3">
      <c r="A5728">
        <v>2586350</v>
      </c>
      <c r="B5728">
        <v>1</v>
      </c>
      <c r="C5728" t="s">
        <v>81</v>
      </c>
      <c r="D5728" t="s">
        <v>113</v>
      </c>
      <c r="E5728" t="s">
        <v>184</v>
      </c>
      <c r="F5728" t="s">
        <v>16122</v>
      </c>
      <c r="G5728" t="s">
        <v>301</v>
      </c>
      <c r="H5728" t="s">
        <v>135</v>
      </c>
      <c r="I5728" t="s">
        <v>136</v>
      </c>
      <c r="J5728" t="s">
        <v>137</v>
      </c>
      <c r="K5728" t="s">
        <v>144</v>
      </c>
      <c r="L5728" t="s">
        <v>16123</v>
      </c>
      <c r="M5728" t="s">
        <v>16124</v>
      </c>
      <c r="N5728">
        <v>5.2102777769999999</v>
      </c>
      <c r="O5728">
        <v>0</v>
      </c>
      <c r="P5728">
        <v>344</v>
      </c>
      <c r="Q5728">
        <v>0</v>
      </c>
      <c r="R5728">
        <v>9</v>
      </c>
      <c r="S5728">
        <v>0</v>
      </c>
      <c r="T5728">
        <v>24</v>
      </c>
      <c r="U5728">
        <v>0</v>
      </c>
      <c r="V5728">
        <v>0</v>
      </c>
      <c r="W5728">
        <v>0</v>
      </c>
      <c r="X5728">
        <v>288.85025235855926</v>
      </c>
      <c r="Y5728">
        <v>0</v>
      </c>
      <c r="Z5728">
        <v>36.83960101924805</v>
      </c>
      <c r="AA5728">
        <v>0</v>
      </c>
      <c r="AB5728">
        <v>72.236206259913757</v>
      </c>
      <c r="AC5728">
        <v>0</v>
      </c>
      <c r="AD5728">
        <v>0</v>
      </c>
      <c r="AE5728">
        <v>397.9260596377211</v>
      </c>
    </row>
    <row r="5729" spans="1:31" x14ac:dyDescent="0.3">
      <c r="A5729">
        <v>2586327</v>
      </c>
      <c r="B5729">
        <v>1</v>
      </c>
      <c r="C5729" t="s">
        <v>81</v>
      </c>
      <c r="D5729" t="s">
        <v>113</v>
      </c>
      <c r="E5729" t="s">
        <v>184</v>
      </c>
      <c r="F5729" t="s">
        <v>16125</v>
      </c>
      <c r="G5729" t="s">
        <v>149</v>
      </c>
      <c r="H5729" t="s">
        <v>135</v>
      </c>
      <c r="I5729" t="s">
        <v>136</v>
      </c>
      <c r="J5729" t="s">
        <v>137</v>
      </c>
      <c r="K5729" t="s">
        <v>138</v>
      </c>
      <c r="L5729" t="s">
        <v>16126</v>
      </c>
      <c r="M5729" t="s">
        <v>16127</v>
      </c>
      <c r="N5729">
        <v>1.1686111109999999</v>
      </c>
      <c r="O5729">
        <v>0</v>
      </c>
      <c r="P5729">
        <v>86</v>
      </c>
      <c r="Q5729">
        <v>0</v>
      </c>
      <c r="R5729">
        <v>12</v>
      </c>
      <c r="S5729">
        <v>0</v>
      </c>
      <c r="T5729">
        <v>10</v>
      </c>
      <c r="U5729">
        <v>0</v>
      </c>
      <c r="V5729">
        <v>0</v>
      </c>
      <c r="W5729">
        <v>0</v>
      </c>
      <c r="X5729">
        <v>15.752350565903546</v>
      </c>
      <c r="Y5729">
        <v>0</v>
      </c>
      <c r="Z5729">
        <v>27.007172103354357</v>
      </c>
      <c r="AA5729">
        <v>0</v>
      </c>
      <c r="AB5729">
        <v>5.1167561772973</v>
      </c>
      <c r="AC5729">
        <v>0</v>
      </c>
      <c r="AD5729">
        <v>0</v>
      </c>
      <c r="AE5729">
        <v>47.876278846555202</v>
      </c>
    </row>
    <row r="5730" spans="1:31" x14ac:dyDescent="0.3">
      <c r="A5730">
        <v>2586991</v>
      </c>
      <c r="B5730">
        <v>1</v>
      </c>
      <c r="C5730" t="s">
        <v>80</v>
      </c>
      <c r="D5730" t="s">
        <v>103</v>
      </c>
      <c r="E5730" t="s">
        <v>166</v>
      </c>
      <c r="F5730" t="s">
        <v>16128</v>
      </c>
      <c r="G5730" t="s">
        <v>168</v>
      </c>
      <c r="H5730" t="s">
        <v>157</v>
      </c>
      <c r="I5730" t="s">
        <v>136</v>
      </c>
      <c r="J5730" t="s">
        <v>137</v>
      </c>
      <c r="K5730" t="s">
        <v>138</v>
      </c>
      <c r="L5730" t="s">
        <v>16129</v>
      </c>
      <c r="M5730" t="s">
        <v>16130</v>
      </c>
      <c r="N5730">
        <v>1.591111111</v>
      </c>
      <c r="O5730">
        <v>0</v>
      </c>
      <c r="P5730">
        <v>2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0.53871446532910505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0.53871446532910505</v>
      </c>
    </row>
    <row r="5731" spans="1:31" x14ac:dyDescent="0.3">
      <c r="A5731">
        <v>2586845</v>
      </c>
      <c r="B5731">
        <v>1</v>
      </c>
      <c r="C5731" t="s">
        <v>80</v>
      </c>
      <c r="D5731" t="s">
        <v>105</v>
      </c>
      <c r="E5731" t="s">
        <v>184</v>
      </c>
      <c r="F5731" t="s">
        <v>7205</v>
      </c>
      <c r="G5731" t="s">
        <v>134</v>
      </c>
      <c r="H5731" t="s">
        <v>135</v>
      </c>
      <c r="I5731" t="s">
        <v>136</v>
      </c>
      <c r="J5731" t="s">
        <v>137</v>
      </c>
      <c r="K5731" t="s">
        <v>138</v>
      </c>
      <c r="L5731" t="s">
        <v>16131</v>
      </c>
      <c r="M5731" t="s">
        <v>16132</v>
      </c>
      <c r="N5731">
        <v>0.73833333300000004</v>
      </c>
      <c r="O5731">
        <v>1</v>
      </c>
      <c r="P5731">
        <v>50</v>
      </c>
      <c r="Q5731">
        <v>0</v>
      </c>
      <c r="R5731">
        <v>18</v>
      </c>
      <c r="S5731">
        <v>1</v>
      </c>
      <c r="T5731">
        <v>12</v>
      </c>
      <c r="U5731">
        <v>1</v>
      </c>
      <c r="V5731">
        <v>0</v>
      </c>
      <c r="W5731">
        <v>0.82939750237499987</v>
      </c>
      <c r="X5731">
        <v>8.6009140809216262</v>
      </c>
      <c r="Y5731">
        <v>0</v>
      </c>
      <c r="Z5731">
        <v>6.3402375718030433</v>
      </c>
      <c r="AA5731">
        <v>1.03565907098</v>
      </c>
      <c r="AB5731">
        <v>30.038378624937238</v>
      </c>
      <c r="AC5731">
        <v>114.9976315061685</v>
      </c>
      <c r="AD5731">
        <v>0</v>
      </c>
      <c r="AE5731">
        <v>161.8422183571854</v>
      </c>
    </row>
    <row r="5732" spans="1:31" x14ac:dyDescent="0.3">
      <c r="A5732">
        <v>2586722</v>
      </c>
      <c r="B5732">
        <v>1</v>
      </c>
      <c r="C5732" t="s">
        <v>81</v>
      </c>
      <c r="D5732" t="s">
        <v>115</v>
      </c>
      <c r="E5732" t="s">
        <v>147</v>
      </c>
      <c r="F5732" t="s">
        <v>16133</v>
      </c>
      <c r="G5732" t="s">
        <v>134</v>
      </c>
      <c r="H5732" t="s">
        <v>135</v>
      </c>
      <c r="I5732" t="s">
        <v>136</v>
      </c>
      <c r="J5732" t="s">
        <v>137</v>
      </c>
      <c r="K5732" t="s">
        <v>138</v>
      </c>
      <c r="L5732" t="s">
        <v>16134</v>
      </c>
      <c r="M5732" t="s">
        <v>16135</v>
      </c>
      <c r="N5732">
        <v>1.153333333</v>
      </c>
      <c r="O5732">
        <v>1</v>
      </c>
      <c r="P5732">
        <v>800</v>
      </c>
      <c r="Q5732">
        <v>1</v>
      </c>
      <c r="R5732">
        <v>41</v>
      </c>
      <c r="S5732">
        <v>2</v>
      </c>
      <c r="T5732">
        <v>40</v>
      </c>
      <c r="U5732">
        <v>1</v>
      </c>
      <c r="V5732">
        <v>0</v>
      </c>
      <c r="W5732">
        <v>0.26232759543999995</v>
      </c>
      <c r="X5732">
        <v>115.14629517852308</v>
      </c>
      <c r="Y5732">
        <v>4.7277860795161004</v>
      </c>
      <c r="Z5732">
        <v>25.795477128572522</v>
      </c>
      <c r="AA5732">
        <v>4.8036107674721436</v>
      </c>
      <c r="AB5732">
        <v>12.915884570220431</v>
      </c>
      <c r="AC5732">
        <v>21.418628874935131</v>
      </c>
      <c r="AD5732">
        <v>0</v>
      </c>
      <c r="AE5732">
        <v>185.07001019467941</v>
      </c>
    </row>
    <row r="5733" spans="1:31" x14ac:dyDescent="0.3">
      <c r="A5733">
        <v>2586828</v>
      </c>
      <c r="B5733">
        <v>1</v>
      </c>
      <c r="C5733" t="s">
        <v>81</v>
      </c>
      <c r="D5733" t="s">
        <v>119</v>
      </c>
      <c r="E5733" t="s">
        <v>141</v>
      </c>
      <c r="F5733" t="s">
        <v>3864</v>
      </c>
      <c r="G5733" t="s">
        <v>134</v>
      </c>
      <c r="H5733" t="s">
        <v>135</v>
      </c>
      <c r="I5733" t="s">
        <v>136</v>
      </c>
      <c r="J5733" t="s">
        <v>137</v>
      </c>
      <c r="K5733" t="s">
        <v>138</v>
      </c>
      <c r="L5733" t="s">
        <v>16136</v>
      </c>
      <c r="M5733" t="s">
        <v>16137</v>
      </c>
      <c r="N5733">
        <v>0.42972222199999999</v>
      </c>
      <c r="O5733">
        <v>4</v>
      </c>
      <c r="P5733">
        <v>2642</v>
      </c>
      <c r="Q5733">
        <v>145</v>
      </c>
      <c r="R5733">
        <v>336</v>
      </c>
      <c r="S5733">
        <v>5</v>
      </c>
      <c r="T5733">
        <v>195</v>
      </c>
      <c r="U5733">
        <v>0</v>
      </c>
      <c r="V5733">
        <v>0</v>
      </c>
      <c r="W5733">
        <v>0.39495578527999997</v>
      </c>
      <c r="X5733">
        <v>167.53420871432067</v>
      </c>
      <c r="Y5733">
        <v>519.09222812153405</v>
      </c>
      <c r="Z5733">
        <v>555.19543299504005</v>
      </c>
      <c r="AA5733">
        <v>4.5976336444128538</v>
      </c>
      <c r="AB5733">
        <v>38.787427908990708</v>
      </c>
      <c r="AC5733">
        <v>0</v>
      </c>
      <c r="AD5733">
        <v>0</v>
      </c>
      <c r="AE5733">
        <v>1285.6018871695783</v>
      </c>
    </row>
    <row r="5734" spans="1:31" x14ac:dyDescent="0.3">
      <c r="A5734">
        <v>2586290</v>
      </c>
      <c r="B5734">
        <v>1</v>
      </c>
      <c r="C5734" t="s">
        <v>80</v>
      </c>
      <c r="D5734" t="s">
        <v>96</v>
      </c>
      <c r="E5734" t="s">
        <v>184</v>
      </c>
      <c r="F5734" t="s">
        <v>16138</v>
      </c>
      <c r="G5734" t="s">
        <v>149</v>
      </c>
      <c r="H5734" t="s">
        <v>135</v>
      </c>
      <c r="I5734" t="s">
        <v>136</v>
      </c>
      <c r="J5734" t="s">
        <v>137</v>
      </c>
      <c r="K5734" t="s">
        <v>138</v>
      </c>
      <c r="L5734" t="s">
        <v>16139</v>
      </c>
      <c r="M5734" t="s">
        <v>16140</v>
      </c>
      <c r="N5734">
        <v>2.821666666</v>
      </c>
      <c r="O5734">
        <v>0</v>
      </c>
      <c r="P5734">
        <v>0</v>
      </c>
      <c r="Q5734">
        <v>1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4.6677906913293299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4.6677906913293299</v>
      </c>
    </row>
    <row r="5735" spans="1:31" x14ac:dyDescent="0.3">
      <c r="A5735">
        <v>2586619</v>
      </c>
      <c r="B5735">
        <v>1</v>
      </c>
      <c r="C5735" t="s">
        <v>80</v>
      </c>
      <c r="D5735" t="s">
        <v>101</v>
      </c>
      <c r="E5735" t="s">
        <v>166</v>
      </c>
      <c r="F5735" t="s">
        <v>16141</v>
      </c>
      <c r="G5735" t="s">
        <v>181</v>
      </c>
      <c r="H5735" t="s">
        <v>157</v>
      </c>
      <c r="I5735" t="s">
        <v>136</v>
      </c>
      <c r="J5735" t="s">
        <v>137</v>
      </c>
      <c r="K5735" t="s">
        <v>138</v>
      </c>
      <c r="L5735" t="s">
        <v>16142</v>
      </c>
      <c r="M5735" t="s">
        <v>16143</v>
      </c>
      <c r="N5735">
        <v>2.826944444</v>
      </c>
      <c r="O5735">
        <v>0</v>
      </c>
      <c r="P5735">
        <v>3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2.6996505632574626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2.6996505632574626</v>
      </c>
    </row>
    <row r="5736" spans="1:31" x14ac:dyDescent="0.3">
      <c r="A5736">
        <v>2586762</v>
      </c>
      <c r="B5736">
        <v>1</v>
      </c>
      <c r="C5736" t="s">
        <v>80</v>
      </c>
      <c r="D5736" t="s">
        <v>95</v>
      </c>
      <c r="E5736" t="s">
        <v>132</v>
      </c>
      <c r="F5736" t="s">
        <v>16144</v>
      </c>
      <c r="G5736" t="s">
        <v>134</v>
      </c>
      <c r="H5736" t="s">
        <v>135</v>
      </c>
      <c r="I5736" t="s">
        <v>136</v>
      </c>
      <c r="J5736" t="s">
        <v>137</v>
      </c>
      <c r="K5736" t="s">
        <v>138</v>
      </c>
      <c r="L5736" t="s">
        <v>16145</v>
      </c>
      <c r="M5736" t="s">
        <v>16146</v>
      </c>
      <c r="N5736">
        <v>0.45888888799999999</v>
      </c>
      <c r="O5736">
        <v>2</v>
      </c>
      <c r="P5736">
        <v>1423</v>
      </c>
      <c r="Q5736">
        <v>15</v>
      </c>
      <c r="R5736">
        <v>20</v>
      </c>
      <c r="S5736">
        <v>25</v>
      </c>
      <c r="T5736">
        <v>84</v>
      </c>
      <c r="U5736">
        <v>1</v>
      </c>
      <c r="V5736">
        <v>0</v>
      </c>
      <c r="W5736">
        <v>0.56308870195787675</v>
      </c>
      <c r="X5736">
        <v>110.303961537085</v>
      </c>
      <c r="Y5736">
        <v>17.77590469316457</v>
      </c>
      <c r="Z5736">
        <v>2.3478194728474033</v>
      </c>
      <c r="AA5736">
        <v>683.61198732431569</v>
      </c>
      <c r="AB5736">
        <v>33.37349391750508</v>
      </c>
      <c r="AC5736">
        <v>0.37407736542233327</v>
      </c>
      <c r="AD5736">
        <v>0</v>
      </c>
      <c r="AE5736">
        <v>848.35033301229794</v>
      </c>
    </row>
    <row r="5737" spans="1:31" x14ac:dyDescent="0.3">
      <c r="A5737">
        <v>2586264</v>
      </c>
      <c r="B5737">
        <v>1</v>
      </c>
      <c r="C5737" t="s">
        <v>81</v>
      </c>
      <c r="D5737" t="s">
        <v>127</v>
      </c>
      <c r="E5737" t="s">
        <v>184</v>
      </c>
      <c r="F5737" t="s">
        <v>16147</v>
      </c>
      <c r="G5737" t="s">
        <v>149</v>
      </c>
      <c r="H5737" t="s">
        <v>135</v>
      </c>
      <c r="I5737" t="s">
        <v>136</v>
      </c>
      <c r="J5737" t="s">
        <v>137</v>
      </c>
      <c r="K5737" t="s">
        <v>138</v>
      </c>
      <c r="L5737" t="s">
        <v>16148</v>
      </c>
      <c r="M5737" t="s">
        <v>16149</v>
      </c>
      <c r="N5737">
        <v>7.8294444439999999</v>
      </c>
      <c r="O5737">
        <v>0</v>
      </c>
      <c r="P5737">
        <v>0</v>
      </c>
      <c r="Q5737">
        <v>6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101.46969732455554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101.46969732455554</v>
      </c>
    </row>
    <row r="5738" spans="1:31" x14ac:dyDescent="0.3">
      <c r="A5738">
        <v>2586997</v>
      </c>
      <c r="B5738">
        <v>1</v>
      </c>
      <c r="C5738" t="s">
        <v>80</v>
      </c>
      <c r="D5738" t="s">
        <v>105</v>
      </c>
      <c r="E5738" t="s">
        <v>141</v>
      </c>
      <c r="F5738" t="s">
        <v>5938</v>
      </c>
      <c r="G5738" t="s">
        <v>134</v>
      </c>
      <c r="H5738" t="s">
        <v>135</v>
      </c>
      <c r="I5738" t="s">
        <v>136</v>
      </c>
      <c r="J5738" t="s">
        <v>137</v>
      </c>
      <c r="K5738" t="s">
        <v>138</v>
      </c>
      <c r="L5738" t="s">
        <v>16150</v>
      </c>
      <c r="M5738" t="s">
        <v>16151</v>
      </c>
      <c r="N5738">
        <v>9.6388888000000006E-2</v>
      </c>
      <c r="O5738">
        <v>4</v>
      </c>
      <c r="P5738">
        <v>6656</v>
      </c>
      <c r="Q5738">
        <v>3</v>
      </c>
      <c r="R5738">
        <v>16</v>
      </c>
      <c r="S5738">
        <v>26</v>
      </c>
      <c r="T5738">
        <v>575</v>
      </c>
      <c r="U5738">
        <v>5</v>
      </c>
      <c r="V5738">
        <v>0</v>
      </c>
      <c r="W5738">
        <v>0.57414854535479998</v>
      </c>
      <c r="X5738">
        <v>142.2938023187381</v>
      </c>
      <c r="Y5738">
        <v>0.17370178946199999</v>
      </c>
      <c r="Z5738">
        <v>1.5257541721568153</v>
      </c>
      <c r="AA5738">
        <v>12.722726018180978</v>
      </c>
      <c r="AB5738">
        <v>69.248126946003268</v>
      </c>
      <c r="AC5738">
        <v>14.014114237694805</v>
      </c>
      <c r="AD5738">
        <v>0</v>
      </c>
      <c r="AE5738">
        <v>240.55237402759076</v>
      </c>
    </row>
    <row r="5739" spans="1:31" x14ac:dyDescent="0.3">
      <c r="A5739">
        <v>2586974</v>
      </c>
      <c r="B5739">
        <v>1</v>
      </c>
      <c r="C5739" t="s">
        <v>81</v>
      </c>
      <c r="D5739" t="s">
        <v>112</v>
      </c>
      <c r="E5739" t="s">
        <v>141</v>
      </c>
      <c r="F5739" t="s">
        <v>16152</v>
      </c>
      <c r="G5739" t="s">
        <v>134</v>
      </c>
      <c r="H5739" t="s">
        <v>135</v>
      </c>
      <c r="I5739" t="s">
        <v>136</v>
      </c>
      <c r="J5739" t="s">
        <v>137</v>
      </c>
      <c r="K5739" t="s">
        <v>138</v>
      </c>
      <c r="L5739" t="s">
        <v>16153</v>
      </c>
      <c r="M5739" t="s">
        <v>16154</v>
      </c>
      <c r="N5739">
        <v>1.1286111109999999</v>
      </c>
      <c r="O5739">
        <v>1</v>
      </c>
      <c r="P5739">
        <v>225</v>
      </c>
      <c r="Q5739">
        <v>146</v>
      </c>
      <c r="R5739">
        <v>245</v>
      </c>
      <c r="S5739">
        <v>25</v>
      </c>
      <c r="T5739">
        <v>27</v>
      </c>
      <c r="U5739">
        <v>8</v>
      </c>
      <c r="V5739">
        <v>0</v>
      </c>
      <c r="W5739">
        <v>0.27991344352000003</v>
      </c>
      <c r="X5739">
        <v>32.261368339976137</v>
      </c>
      <c r="Y5739">
        <v>164.42335025548022</v>
      </c>
      <c r="Z5739">
        <v>102.79202965157995</v>
      </c>
      <c r="AA5739">
        <v>98.849732048884746</v>
      </c>
      <c r="AB5739">
        <v>34.832753350976823</v>
      </c>
      <c r="AC5739">
        <v>214.59520829668182</v>
      </c>
      <c r="AD5739">
        <v>0</v>
      </c>
      <c r="AE5739">
        <v>648.03435538709971</v>
      </c>
    </row>
    <row r="5740" spans="1:31" x14ac:dyDescent="0.3">
      <c r="A5740">
        <v>2586642</v>
      </c>
      <c r="B5740">
        <v>1</v>
      </c>
      <c r="C5740" t="s">
        <v>80</v>
      </c>
      <c r="D5740" t="s">
        <v>107</v>
      </c>
      <c r="E5740" t="s">
        <v>141</v>
      </c>
      <c r="F5740" t="s">
        <v>16155</v>
      </c>
      <c r="G5740" t="s">
        <v>134</v>
      </c>
      <c r="H5740" t="s">
        <v>135</v>
      </c>
      <c r="I5740" t="s">
        <v>136</v>
      </c>
      <c r="J5740" t="s">
        <v>137</v>
      </c>
      <c r="K5740" t="s">
        <v>138</v>
      </c>
      <c r="L5740" t="s">
        <v>16156</v>
      </c>
      <c r="M5740" t="s">
        <v>16157</v>
      </c>
      <c r="N5740">
        <v>0.15888888800000001</v>
      </c>
      <c r="O5740">
        <v>3</v>
      </c>
      <c r="P5740">
        <v>921</v>
      </c>
      <c r="Q5740">
        <v>76</v>
      </c>
      <c r="R5740">
        <v>82</v>
      </c>
      <c r="S5740">
        <v>22</v>
      </c>
      <c r="T5740">
        <v>93</v>
      </c>
      <c r="U5740">
        <v>1</v>
      </c>
      <c r="V5740">
        <v>0</v>
      </c>
      <c r="W5740">
        <v>0.34659238999909342</v>
      </c>
      <c r="X5740">
        <v>23.729769935320981</v>
      </c>
      <c r="Y5740">
        <v>47.835070810552239</v>
      </c>
      <c r="Z5740">
        <v>10.896820350099015</v>
      </c>
      <c r="AA5740">
        <v>26.368618313141873</v>
      </c>
      <c r="AB5740">
        <v>10.96213557552351</v>
      </c>
      <c r="AC5740">
        <v>3.8406404651472004</v>
      </c>
      <c r="AD5740">
        <v>0</v>
      </c>
      <c r="AE5740">
        <v>123.97964783978391</v>
      </c>
    </row>
    <row r="5741" spans="1:31" x14ac:dyDescent="0.3">
      <c r="A5741">
        <v>2586307</v>
      </c>
      <c r="B5741">
        <v>1</v>
      </c>
      <c r="C5741" t="s">
        <v>80</v>
      </c>
      <c r="D5741" t="s">
        <v>104</v>
      </c>
      <c r="E5741" t="s">
        <v>141</v>
      </c>
      <c r="F5741" t="s">
        <v>16158</v>
      </c>
      <c r="G5741" t="s">
        <v>134</v>
      </c>
      <c r="H5741" t="s">
        <v>135</v>
      </c>
      <c r="I5741" t="s">
        <v>136</v>
      </c>
      <c r="J5741" t="s">
        <v>137</v>
      </c>
      <c r="K5741" t="s">
        <v>138</v>
      </c>
      <c r="L5741" t="s">
        <v>16159</v>
      </c>
      <c r="M5741" t="s">
        <v>16160</v>
      </c>
      <c r="N5741">
        <v>0.61944444399999998</v>
      </c>
      <c r="O5741">
        <v>1</v>
      </c>
      <c r="P5741">
        <v>2029</v>
      </c>
      <c r="Q5741">
        <v>0</v>
      </c>
      <c r="R5741">
        <v>4</v>
      </c>
      <c r="S5741">
        <v>2</v>
      </c>
      <c r="T5741">
        <v>224</v>
      </c>
      <c r="U5741">
        <v>0</v>
      </c>
      <c r="V5741">
        <v>2</v>
      </c>
      <c r="W5741">
        <v>5.4098907676449999</v>
      </c>
      <c r="X5741">
        <v>203.73191755337163</v>
      </c>
      <c r="Y5741">
        <v>0</v>
      </c>
      <c r="Z5741">
        <v>0.812392364210625</v>
      </c>
      <c r="AA5741">
        <v>6.400270918814476</v>
      </c>
      <c r="AB5741">
        <v>106.8577409642394</v>
      </c>
      <c r="AC5741">
        <v>0</v>
      </c>
      <c r="AD5741">
        <v>1.6592249192151165</v>
      </c>
      <c r="AE5741">
        <v>324.87143748749622</v>
      </c>
    </row>
    <row r="5742" spans="1:31" x14ac:dyDescent="0.3">
      <c r="A5742">
        <v>2586270</v>
      </c>
      <c r="B5742">
        <v>1</v>
      </c>
      <c r="C5742" t="s">
        <v>81</v>
      </c>
      <c r="D5742" t="s">
        <v>122</v>
      </c>
      <c r="E5742" t="s">
        <v>141</v>
      </c>
      <c r="F5742" t="s">
        <v>9194</v>
      </c>
      <c r="G5742" t="s">
        <v>134</v>
      </c>
      <c r="H5742" t="s">
        <v>135</v>
      </c>
      <c r="I5742" t="s">
        <v>136</v>
      </c>
      <c r="J5742" t="s">
        <v>137</v>
      </c>
      <c r="K5742" t="s">
        <v>138</v>
      </c>
      <c r="L5742" t="s">
        <v>16161</v>
      </c>
      <c r="M5742" t="s">
        <v>16162</v>
      </c>
      <c r="N5742">
        <v>0.388055555</v>
      </c>
      <c r="O5742">
        <v>15</v>
      </c>
      <c r="P5742">
        <v>866</v>
      </c>
      <c r="Q5742">
        <v>71</v>
      </c>
      <c r="R5742">
        <v>41</v>
      </c>
      <c r="S5742">
        <v>16</v>
      </c>
      <c r="T5742">
        <v>50</v>
      </c>
      <c r="U5742">
        <v>0</v>
      </c>
      <c r="V5742">
        <v>1</v>
      </c>
      <c r="W5742">
        <v>1.1363377339710201</v>
      </c>
      <c r="X5742">
        <v>30.833926239002842</v>
      </c>
      <c r="Y5742">
        <v>27.087036016095109</v>
      </c>
      <c r="Z5742">
        <v>5.3615387127156691</v>
      </c>
      <c r="AA5742">
        <v>13.301506042093614</v>
      </c>
      <c r="AB5742">
        <v>5.9695167170498991</v>
      </c>
      <c r="AC5742">
        <v>0</v>
      </c>
      <c r="AD5742">
        <v>0.47893390464286506</v>
      </c>
      <c r="AE5742">
        <v>84.168795365571015</v>
      </c>
    </row>
    <row r="5743" spans="1:31" x14ac:dyDescent="0.3">
      <c r="A5743">
        <v>2586221</v>
      </c>
      <c r="B5743">
        <v>1</v>
      </c>
      <c r="C5743" t="s">
        <v>80</v>
      </c>
      <c r="D5743" t="s">
        <v>95</v>
      </c>
      <c r="E5743" t="s">
        <v>184</v>
      </c>
      <c r="F5743" t="s">
        <v>14474</v>
      </c>
      <c r="G5743" t="s">
        <v>149</v>
      </c>
      <c r="H5743" t="s">
        <v>135</v>
      </c>
      <c r="I5743" t="s">
        <v>136</v>
      </c>
      <c r="J5743" t="s">
        <v>137</v>
      </c>
      <c r="K5743" t="s">
        <v>138</v>
      </c>
      <c r="L5743" t="s">
        <v>16163</v>
      </c>
      <c r="M5743" t="s">
        <v>16164</v>
      </c>
      <c r="N5743">
        <v>3.1347222220000002</v>
      </c>
      <c r="O5743">
        <v>0</v>
      </c>
      <c r="P5743">
        <v>17</v>
      </c>
      <c r="Q5743">
        <v>0</v>
      </c>
      <c r="R5743">
        <v>3</v>
      </c>
      <c r="S5743">
        <v>0</v>
      </c>
      <c r="T5743">
        <v>2</v>
      </c>
      <c r="U5743">
        <v>1</v>
      </c>
      <c r="V5743">
        <v>0</v>
      </c>
      <c r="W5743">
        <v>0</v>
      </c>
      <c r="X5743">
        <v>4.7716366162152335</v>
      </c>
      <c r="Y5743">
        <v>0</v>
      </c>
      <c r="Z5743">
        <v>1.8312370573385968</v>
      </c>
      <c r="AA5743">
        <v>0</v>
      </c>
      <c r="AB5743">
        <v>0.50688447571137507</v>
      </c>
      <c r="AC5743">
        <v>334.01006899164179</v>
      </c>
      <c r="AD5743">
        <v>0</v>
      </c>
      <c r="AE5743">
        <v>341.11982714090698</v>
      </c>
    </row>
    <row r="5744" spans="1:31" x14ac:dyDescent="0.3">
      <c r="A5744">
        <v>2586768</v>
      </c>
      <c r="B5744">
        <v>1</v>
      </c>
      <c r="C5744" t="s">
        <v>80</v>
      </c>
      <c r="D5744" t="s">
        <v>94</v>
      </c>
      <c r="E5744" t="s">
        <v>184</v>
      </c>
      <c r="F5744" t="s">
        <v>7328</v>
      </c>
      <c r="G5744" t="s">
        <v>134</v>
      </c>
      <c r="H5744" t="s">
        <v>135</v>
      </c>
      <c r="I5744" t="s">
        <v>136</v>
      </c>
      <c r="J5744" t="s">
        <v>137</v>
      </c>
      <c r="K5744" t="s">
        <v>138</v>
      </c>
      <c r="L5744" t="s">
        <v>16165</v>
      </c>
      <c r="M5744" t="s">
        <v>16166</v>
      </c>
      <c r="N5744">
        <v>0.84222222199999996</v>
      </c>
      <c r="O5744">
        <v>0</v>
      </c>
      <c r="P5744">
        <v>362</v>
      </c>
      <c r="Q5744">
        <v>0</v>
      </c>
      <c r="R5744">
        <v>33</v>
      </c>
      <c r="S5744">
        <v>0</v>
      </c>
      <c r="T5744">
        <v>16</v>
      </c>
      <c r="U5744">
        <v>0</v>
      </c>
      <c r="V5744">
        <v>0</v>
      </c>
      <c r="W5744">
        <v>0</v>
      </c>
      <c r="X5744">
        <v>61.408619078820387</v>
      </c>
      <c r="Y5744">
        <v>0</v>
      </c>
      <c r="Z5744">
        <v>17.774514160648934</v>
      </c>
      <c r="AA5744">
        <v>0</v>
      </c>
      <c r="AB5744">
        <v>20.27900774948975</v>
      </c>
      <c r="AC5744">
        <v>0</v>
      </c>
      <c r="AD5744">
        <v>0</v>
      </c>
      <c r="AE5744">
        <v>99.462140988959078</v>
      </c>
    </row>
    <row r="5745" spans="1:31" x14ac:dyDescent="0.3">
      <c r="A5745">
        <v>2587097</v>
      </c>
      <c r="B5745">
        <v>1</v>
      </c>
      <c r="C5745" t="s">
        <v>80</v>
      </c>
      <c r="D5745" t="s">
        <v>95</v>
      </c>
      <c r="E5745" t="s">
        <v>166</v>
      </c>
      <c r="F5745" t="s">
        <v>16167</v>
      </c>
      <c r="G5745" t="s">
        <v>168</v>
      </c>
      <c r="H5745" t="s">
        <v>157</v>
      </c>
      <c r="I5745" t="s">
        <v>136</v>
      </c>
      <c r="J5745" t="s">
        <v>137</v>
      </c>
      <c r="K5745" t="s">
        <v>138</v>
      </c>
      <c r="L5745" t="s">
        <v>16168</v>
      </c>
      <c r="M5745" t="s">
        <v>16169</v>
      </c>
      <c r="N5745">
        <v>6.0794444439999999</v>
      </c>
      <c r="O5745">
        <v>0</v>
      </c>
      <c r="P5745">
        <v>1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</row>
    <row r="5746" spans="1:31" x14ac:dyDescent="0.3">
      <c r="A5746">
        <v>2586705</v>
      </c>
      <c r="B5746">
        <v>1</v>
      </c>
      <c r="C5746" t="s">
        <v>81</v>
      </c>
      <c r="D5746" t="s">
        <v>123</v>
      </c>
      <c r="E5746" t="s">
        <v>147</v>
      </c>
      <c r="F5746" t="s">
        <v>16170</v>
      </c>
      <c r="G5746" t="s">
        <v>202</v>
      </c>
      <c r="H5746" t="s">
        <v>135</v>
      </c>
      <c r="I5746" t="s">
        <v>136</v>
      </c>
      <c r="J5746" t="s">
        <v>137</v>
      </c>
      <c r="K5746" t="s">
        <v>138</v>
      </c>
      <c r="L5746" t="s">
        <v>16171</v>
      </c>
      <c r="M5746" t="s">
        <v>16172</v>
      </c>
      <c r="N5746">
        <v>0.39111111100000001</v>
      </c>
      <c r="O5746">
        <v>0</v>
      </c>
      <c r="P5746">
        <v>0</v>
      </c>
      <c r="Q5746">
        <v>14</v>
      </c>
      <c r="R5746">
        <v>1</v>
      </c>
      <c r="S5746">
        <v>1</v>
      </c>
      <c r="T5746">
        <v>0</v>
      </c>
      <c r="U5746">
        <v>1</v>
      </c>
      <c r="V5746">
        <v>0</v>
      </c>
      <c r="W5746">
        <v>0</v>
      </c>
      <c r="X5746">
        <v>0</v>
      </c>
      <c r="Y5746">
        <v>37.231211782195203</v>
      </c>
      <c r="Z5746">
        <v>2.7623263207466667E-2</v>
      </c>
      <c r="AA5746">
        <v>0.72714998969653333</v>
      </c>
      <c r="AB5746">
        <v>0</v>
      </c>
      <c r="AC5746">
        <v>2.0061556404031999</v>
      </c>
      <c r="AD5746">
        <v>0</v>
      </c>
      <c r="AE5746">
        <v>39.992140675502405</v>
      </c>
    </row>
    <row r="5747" spans="1:31" x14ac:dyDescent="0.3">
      <c r="A5747">
        <v>2586413</v>
      </c>
      <c r="B5747">
        <v>1</v>
      </c>
      <c r="C5747" t="s">
        <v>81</v>
      </c>
      <c r="D5747" t="s">
        <v>123</v>
      </c>
      <c r="E5747" t="s">
        <v>141</v>
      </c>
      <c r="F5747" t="s">
        <v>7145</v>
      </c>
      <c r="G5747" t="s">
        <v>134</v>
      </c>
      <c r="H5747" t="s">
        <v>135</v>
      </c>
      <c r="I5747" t="s">
        <v>136</v>
      </c>
      <c r="J5747" t="s">
        <v>137</v>
      </c>
      <c r="K5747" t="s">
        <v>138</v>
      </c>
      <c r="L5747" t="s">
        <v>16173</v>
      </c>
      <c r="M5747" t="s">
        <v>16174</v>
      </c>
      <c r="N5747">
        <v>2.048888888</v>
      </c>
      <c r="O5747">
        <v>1</v>
      </c>
      <c r="P5747">
        <v>951</v>
      </c>
      <c r="Q5747">
        <v>26</v>
      </c>
      <c r="R5747">
        <v>132</v>
      </c>
      <c r="S5747">
        <v>3</v>
      </c>
      <c r="T5747">
        <v>102</v>
      </c>
      <c r="U5747">
        <v>0</v>
      </c>
      <c r="V5747">
        <v>0</v>
      </c>
      <c r="W5747">
        <v>0.46726577456000001</v>
      </c>
      <c r="X5747">
        <v>210.75577422273602</v>
      </c>
      <c r="Y5747">
        <v>19.144189985414332</v>
      </c>
      <c r="Z5747">
        <v>142.76720725087333</v>
      </c>
      <c r="AA5747">
        <v>6.9731988529908788</v>
      </c>
      <c r="AB5747">
        <v>70.099290458479729</v>
      </c>
      <c r="AC5747">
        <v>0</v>
      </c>
      <c r="AD5747">
        <v>0</v>
      </c>
      <c r="AE5747">
        <v>450.20692654505427</v>
      </c>
    </row>
    <row r="5748" spans="1:31" x14ac:dyDescent="0.3">
      <c r="A5748">
        <v>2586963</v>
      </c>
      <c r="B5748">
        <v>1</v>
      </c>
      <c r="C5748" t="s">
        <v>80</v>
      </c>
      <c r="D5748" t="s">
        <v>100</v>
      </c>
      <c r="E5748" t="s">
        <v>141</v>
      </c>
      <c r="F5748" t="s">
        <v>2385</v>
      </c>
      <c r="G5748" t="s">
        <v>134</v>
      </c>
      <c r="H5748" t="s">
        <v>135</v>
      </c>
      <c r="I5748" t="s">
        <v>136</v>
      </c>
      <c r="J5748" t="s">
        <v>137</v>
      </c>
      <c r="K5748" t="s">
        <v>138</v>
      </c>
      <c r="L5748" t="s">
        <v>16175</v>
      </c>
      <c r="M5748" t="s">
        <v>16176</v>
      </c>
      <c r="N5748">
        <v>0.55972222199999999</v>
      </c>
      <c r="O5748">
        <v>0</v>
      </c>
      <c r="P5748">
        <v>921</v>
      </c>
      <c r="Q5748">
        <v>4</v>
      </c>
      <c r="R5748">
        <v>73</v>
      </c>
      <c r="S5748">
        <v>2</v>
      </c>
      <c r="T5748">
        <v>100</v>
      </c>
      <c r="U5748">
        <v>0</v>
      </c>
      <c r="V5748">
        <v>0</v>
      </c>
      <c r="W5748">
        <v>0</v>
      </c>
      <c r="X5748">
        <v>133.99900697321343</v>
      </c>
      <c r="Y5748">
        <v>8.3671953863857134</v>
      </c>
      <c r="Z5748">
        <v>60.728252816705073</v>
      </c>
      <c r="AA5748">
        <v>2.0379203968751334</v>
      </c>
      <c r="AB5748">
        <v>33.719122960450541</v>
      </c>
      <c r="AC5748">
        <v>0</v>
      </c>
      <c r="AD5748">
        <v>0</v>
      </c>
      <c r="AE5748">
        <v>238.85149853362987</v>
      </c>
    </row>
    <row r="5749" spans="1:31" x14ac:dyDescent="0.3">
      <c r="A5749">
        <v>2586608</v>
      </c>
      <c r="B5749">
        <v>1</v>
      </c>
      <c r="C5749" t="s">
        <v>80</v>
      </c>
      <c r="D5749" t="s">
        <v>95</v>
      </c>
      <c r="E5749" t="s">
        <v>175</v>
      </c>
      <c r="F5749" t="s">
        <v>16177</v>
      </c>
      <c r="G5749" t="s">
        <v>16178</v>
      </c>
      <c r="H5749" t="s">
        <v>157</v>
      </c>
      <c r="I5749" t="s">
        <v>136</v>
      </c>
      <c r="J5749" t="s">
        <v>137</v>
      </c>
      <c r="K5749" t="s">
        <v>138</v>
      </c>
      <c r="L5749" t="s">
        <v>16179</v>
      </c>
      <c r="M5749" t="s">
        <v>16180</v>
      </c>
      <c r="N5749">
        <v>1.240555555</v>
      </c>
      <c r="O5749">
        <v>0</v>
      </c>
      <c r="P5749">
        <v>24</v>
      </c>
      <c r="Q5749">
        <v>0</v>
      </c>
      <c r="R5749">
        <v>0</v>
      </c>
      <c r="S5749">
        <v>0</v>
      </c>
      <c r="T5749">
        <v>37</v>
      </c>
      <c r="U5749">
        <v>0</v>
      </c>
      <c r="V5749">
        <v>0</v>
      </c>
      <c r="W5749">
        <v>0</v>
      </c>
      <c r="X5749">
        <v>5.2551944848490315</v>
      </c>
      <c r="Y5749">
        <v>0</v>
      </c>
      <c r="Z5749">
        <v>0</v>
      </c>
      <c r="AA5749">
        <v>0</v>
      </c>
      <c r="AB5749">
        <v>42.881126432944903</v>
      </c>
      <c r="AC5749">
        <v>0</v>
      </c>
      <c r="AD5749">
        <v>0</v>
      </c>
      <c r="AE5749">
        <v>48.136320917793938</v>
      </c>
    </row>
    <row r="5750" spans="1:31" x14ac:dyDescent="0.3">
      <c r="A5750">
        <v>2586940</v>
      </c>
      <c r="B5750">
        <v>1</v>
      </c>
      <c r="C5750" t="s">
        <v>80</v>
      </c>
      <c r="D5750" t="s">
        <v>83</v>
      </c>
      <c r="E5750" t="s">
        <v>166</v>
      </c>
      <c r="F5750" t="s">
        <v>16181</v>
      </c>
      <c r="G5750" t="s">
        <v>181</v>
      </c>
      <c r="H5750" t="s">
        <v>157</v>
      </c>
      <c r="I5750" t="s">
        <v>136</v>
      </c>
      <c r="J5750" t="s">
        <v>137</v>
      </c>
      <c r="K5750" t="s">
        <v>138</v>
      </c>
      <c r="L5750" t="s">
        <v>16182</v>
      </c>
      <c r="M5750" t="s">
        <v>16183</v>
      </c>
      <c r="N5750">
        <v>4.1816666659999999</v>
      </c>
      <c r="O5750">
        <v>0</v>
      </c>
      <c r="P5750">
        <v>2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2.7915451390703501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2.7915451390703501</v>
      </c>
    </row>
    <row r="5751" spans="1:31" x14ac:dyDescent="0.3">
      <c r="A5751">
        <v>2586817</v>
      </c>
      <c r="B5751">
        <v>1</v>
      </c>
      <c r="C5751" t="s">
        <v>80</v>
      </c>
      <c r="D5751" t="s">
        <v>110</v>
      </c>
      <c r="E5751" t="s">
        <v>166</v>
      </c>
      <c r="F5751" t="s">
        <v>16184</v>
      </c>
      <c r="G5751" t="s">
        <v>168</v>
      </c>
      <c r="H5751" t="s">
        <v>157</v>
      </c>
      <c r="I5751" t="s">
        <v>136</v>
      </c>
      <c r="J5751" t="s">
        <v>137</v>
      </c>
      <c r="K5751" t="s">
        <v>138</v>
      </c>
      <c r="L5751" t="s">
        <v>16185</v>
      </c>
      <c r="M5751" t="s">
        <v>16186</v>
      </c>
      <c r="N5751">
        <v>3.1502777769999999</v>
      </c>
      <c r="O5751">
        <v>0</v>
      </c>
      <c r="P5751">
        <v>5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5.6839974443693944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5.6839974443693944</v>
      </c>
    </row>
    <row r="5752" spans="1:31" x14ac:dyDescent="0.3">
      <c r="A5752">
        <v>2586917</v>
      </c>
      <c r="B5752">
        <v>1</v>
      </c>
      <c r="C5752" t="s">
        <v>80</v>
      </c>
      <c r="D5752" t="s">
        <v>94</v>
      </c>
      <c r="E5752" t="s">
        <v>147</v>
      </c>
      <c r="F5752" t="s">
        <v>1102</v>
      </c>
      <c r="G5752" t="s">
        <v>149</v>
      </c>
      <c r="H5752" t="s">
        <v>135</v>
      </c>
      <c r="I5752" t="s">
        <v>136</v>
      </c>
      <c r="J5752" t="s">
        <v>137</v>
      </c>
      <c r="K5752" t="s">
        <v>138</v>
      </c>
      <c r="L5752" t="s">
        <v>16187</v>
      </c>
      <c r="M5752" t="s">
        <v>16188</v>
      </c>
      <c r="N5752">
        <v>1.3458333330000001</v>
      </c>
      <c r="O5752">
        <v>0</v>
      </c>
      <c r="P5752">
        <v>179</v>
      </c>
      <c r="Q5752">
        <v>0</v>
      </c>
      <c r="R5752">
        <v>0</v>
      </c>
      <c r="S5752">
        <v>0</v>
      </c>
      <c r="T5752">
        <v>17</v>
      </c>
      <c r="U5752">
        <v>0</v>
      </c>
      <c r="V5752">
        <v>0</v>
      </c>
      <c r="W5752">
        <v>0</v>
      </c>
      <c r="X5752">
        <v>23.415560864896424</v>
      </c>
      <c r="Y5752">
        <v>0</v>
      </c>
      <c r="Z5752">
        <v>0</v>
      </c>
      <c r="AA5752">
        <v>0</v>
      </c>
      <c r="AB5752">
        <v>32.113413024164601</v>
      </c>
      <c r="AC5752">
        <v>0</v>
      </c>
      <c r="AD5752">
        <v>0</v>
      </c>
      <c r="AE5752">
        <v>55.528973889061021</v>
      </c>
    </row>
    <row r="5753" spans="1:31" x14ac:dyDescent="0.3">
      <c r="A5753">
        <v>2586253</v>
      </c>
      <c r="B5753">
        <v>1</v>
      </c>
      <c r="C5753" t="s">
        <v>80</v>
      </c>
      <c r="D5753" t="s">
        <v>98</v>
      </c>
      <c r="E5753" t="s">
        <v>184</v>
      </c>
      <c r="F5753" t="s">
        <v>16189</v>
      </c>
      <c r="G5753" t="s">
        <v>134</v>
      </c>
      <c r="H5753" t="s">
        <v>135</v>
      </c>
      <c r="I5753" t="s">
        <v>136</v>
      </c>
      <c r="J5753" t="s">
        <v>137</v>
      </c>
      <c r="K5753" t="s">
        <v>138</v>
      </c>
      <c r="L5753" t="s">
        <v>16190</v>
      </c>
      <c r="M5753" t="s">
        <v>16191</v>
      </c>
      <c r="N5753">
        <v>0.28666666600000001</v>
      </c>
      <c r="O5753">
        <v>0</v>
      </c>
      <c r="P5753">
        <v>70</v>
      </c>
      <c r="Q5753">
        <v>0</v>
      </c>
      <c r="R5753">
        <v>191</v>
      </c>
      <c r="S5753">
        <v>4</v>
      </c>
      <c r="T5753">
        <v>104</v>
      </c>
      <c r="U5753">
        <v>0</v>
      </c>
      <c r="V5753">
        <v>0</v>
      </c>
      <c r="W5753">
        <v>0</v>
      </c>
      <c r="X5753">
        <v>4.5986210223340001</v>
      </c>
      <c r="Y5753">
        <v>0</v>
      </c>
      <c r="Z5753">
        <v>34.031840980698249</v>
      </c>
      <c r="AA5753">
        <v>27.220648848925119</v>
      </c>
      <c r="AB5753">
        <v>13.224029096004596</v>
      </c>
      <c r="AC5753">
        <v>0</v>
      </c>
      <c r="AD5753">
        <v>0</v>
      </c>
      <c r="AE5753">
        <v>79.075139947961972</v>
      </c>
    </row>
    <row r="5754" spans="1:31" x14ac:dyDescent="0.3">
      <c r="A5754">
        <v>2586771</v>
      </c>
      <c r="B5754">
        <v>1</v>
      </c>
      <c r="C5754" t="s">
        <v>81</v>
      </c>
      <c r="D5754" t="s">
        <v>127</v>
      </c>
      <c r="E5754" t="s">
        <v>184</v>
      </c>
      <c r="F5754" t="s">
        <v>16192</v>
      </c>
      <c r="G5754" t="s">
        <v>149</v>
      </c>
      <c r="H5754" t="s">
        <v>135</v>
      </c>
      <c r="I5754" t="s">
        <v>136</v>
      </c>
      <c r="J5754" t="s">
        <v>137</v>
      </c>
      <c r="K5754" t="s">
        <v>138</v>
      </c>
      <c r="L5754" t="s">
        <v>16193</v>
      </c>
      <c r="M5754" t="s">
        <v>16194</v>
      </c>
      <c r="N5754">
        <v>6.4447222220000002</v>
      </c>
      <c r="O5754">
        <v>0</v>
      </c>
      <c r="P5754">
        <v>5</v>
      </c>
      <c r="Q5754">
        <v>0</v>
      </c>
      <c r="R5754">
        <v>13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8.6905551941746921</v>
      </c>
      <c r="Y5754">
        <v>0</v>
      </c>
      <c r="Z5754">
        <v>27.625509300991819</v>
      </c>
      <c r="AA5754">
        <v>0</v>
      </c>
      <c r="AB5754">
        <v>0</v>
      </c>
      <c r="AC5754">
        <v>0</v>
      </c>
      <c r="AD5754">
        <v>0</v>
      </c>
      <c r="AE5754">
        <v>36.316064495166515</v>
      </c>
    </row>
    <row r="5755" spans="1:31" x14ac:dyDescent="0.3">
      <c r="A5755">
        <v>2586293</v>
      </c>
      <c r="B5755">
        <v>1</v>
      </c>
      <c r="C5755" t="s">
        <v>81</v>
      </c>
      <c r="D5755" t="s">
        <v>128</v>
      </c>
      <c r="E5755" t="s">
        <v>147</v>
      </c>
      <c r="F5755" t="s">
        <v>5286</v>
      </c>
      <c r="G5755" t="s">
        <v>134</v>
      </c>
      <c r="H5755" t="s">
        <v>135</v>
      </c>
      <c r="I5755" t="s">
        <v>136</v>
      </c>
      <c r="J5755" t="s">
        <v>137</v>
      </c>
      <c r="K5755" t="s">
        <v>138</v>
      </c>
      <c r="L5755" t="s">
        <v>16195</v>
      </c>
      <c r="M5755" t="s">
        <v>16196</v>
      </c>
      <c r="N5755">
        <v>5.1319444440000002</v>
      </c>
      <c r="O5755">
        <v>6</v>
      </c>
      <c r="P5755">
        <v>628</v>
      </c>
      <c r="Q5755">
        <v>100</v>
      </c>
      <c r="R5755">
        <v>29</v>
      </c>
      <c r="S5755">
        <v>6</v>
      </c>
      <c r="T5755">
        <v>65</v>
      </c>
      <c r="U5755">
        <v>0</v>
      </c>
      <c r="V5755">
        <v>0</v>
      </c>
      <c r="W5755">
        <v>7.9889452907413512</v>
      </c>
      <c r="X5755">
        <v>486.54007612757175</v>
      </c>
      <c r="Y5755">
        <v>487.36974200478153</v>
      </c>
      <c r="Z5755">
        <v>55.818875470260167</v>
      </c>
      <c r="AA5755">
        <v>89.956185690176227</v>
      </c>
      <c r="AB5755">
        <v>155.2728898672882</v>
      </c>
      <c r="AC5755">
        <v>0</v>
      </c>
      <c r="AD5755">
        <v>0</v>
      </c>
      <c r="AE5755">
        <v>1282.9467144508189</v>
      </c>
    </row>
    <row r="5756" spans="1:31" x14ac:dyDescent="0.3">
      <c r="A5756">
        <v>2586625</v>
      </c>
      <c r="B5756">
        <v>1</v>
      </c>
      <c r="C5756" t="s">
        <v>81</v>
      </c>
      <c r="D5756" t="s">
        <v>122</v>
      </c>
      <c r="E5756" t="s">
        <v>155</v>
      </c>
      <c r="F5756" t="s">
        <v>16197</v>
      </c>
      <c r="G5756" t="s">
        <v>202</v>
      </c>
      <c r="H5756" t="s">
        <v>157</v>
      </c>
      <c r="I5756" t="s">
        <v>136</v>
      </c>
      <c r="J5756" t="s">
        <v>137</v>
      </c>
      <c r="K5756" t="s">
        <v>138</v>
      </c>
      <c r="L5756" t="s">
        <v>16198</v>
      </c>
      <c r="M5756" t="s">
        <v>16199</v>
      </c>
      <c r="N5756">
        <v>0.56222222200000005</v>
      </c>
      <c r="O5756">
        <v>0</v>
      </c>
      <c r="P5756">
        <v>21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0.85248459286757006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0.85248459286757006</v>
      </c>
    </row>
    <row r="5757" spans="1:31" x14ac:dyDescent="0.3">
      <c r="A5757">
        <v>2586731</v>
      </c>
      <c r="B5757">
        <v>1</v>
      </c>
      <c r="C5757" t="s">
        <v>80</v>
      </c>
      <c r="D5757" t="s">
        <v>105</v>
      </c>
      <c r="E5757" t="s">
        <v>132</v>
      </c>
      <c r="F5757" t="s">
        <v>2907</v>
      </c>
      <c r="G5757" t="s">
        <v>202</v>
      </c>
      <c r="H5757" t="s">
        <v>135</v>
      </c>
      <c r="I5757" t="s">
        <v>136</v>
      </c>
      <c r="J5757" t="s">
        <v>137</v>
      </c>
      <c r="K5757" t="s">
        <v>138</v>
      </c>
      <c r="L5757" t="s">
        <v>16200</v>
      </c>
      <c r="M5757" t="s">
        <v>16201</v>
      </c>
      <c r="N5757">
        <v>0.76972222199999996</v>
      </c>
      <c r="O5757">
        <v>1</v>
      </c>
      <c r="P5757">
        <v>1778</v>
      </c>
      <c r="Q5757">
        <v>8</v>
      </c>
      <c r="R5757">
        <v>12</v>
      </c>
      <c r="S5757">
        <v>31</v>
      </c>
      <c r="T5757">
        <v>223</v>
      </c>
      <c r="U5757">
        <v>11</v>
      </c>
      <c r="V5757">
        <v>11</v>
      </c>
      <c r="W5757">
        <v>0.46301985397293666</v>
      </c>
      <c r="X5757">
        <v>302.12169009951231</v>
      </c>
      <c r="Y5757">
        <v>54.898937508712471</v>
      </c>
      <c r="Z5757">
        <v>3.7862352196454241</v>
      </c>
      <c r="AA5757">
        <v>308.85211747291265</v>
      </c>
      <c r="AB5757">
        <v>284.2035064544894</v>
      </c>
      <c r="AC5757">
        <v>944.67558605014199</v>
      </c>
      <c r="AD5757">
        <v>120.65769540989743</v>
      </c>
      <c r="AE5757">
        <v>2019.6587880692846</v>
      </c>
    </row>
    <row r="5758" spans="1:31" x14ac:dyDescent="0.3">
      <c r="A5758">
        <v>2586399</v>
      </c>
      <c r="B5758">
        <v>1</v>
      </c>
      <c r="C5758" t="s">
        <v>81</v>
      </c>
      <c r="D5758" t="s">
        <v>123</v>
      </c>
      <c r="E5758" t="s">
        <v>155</v>
      </c>
      <c r="F5758" t="s">
        <v>16202</v>
      </c>
      <c r="G5758" t="s">
        <v>301</v>
      </c>
      <c r="H5758" t="s">
        <v>157</v>
      </c>
      <c r="I5758" t="s">
        <v>136</v>
      </c>
      <c r="J5758" t="s">
        <v>137</v>
      </c>
      <c r="K5758" t="s">
        <v>144</v>
      </c>
      <c r="L5758" t="s">
        <v>16203</v>
      </c>
      <c r="M5758" t="s">
        <v>16204</v>
      </c>
      <c r="N5758">
        <v>5.3713888880000003</v>
      </c>
      <c r="O5758">
        <v>0</v>
      </c>
      <c r="P5758">
        <v>1</v>
      </c>
      <c r="Q5758">
        <v>0</v>
      </c>
      <c r="R5758">
        <v>0</v>
      </c>
      <c r="S5758">
        <v>0</v>
      </c>
      <c r="T5758">
        <v>122</v>
      </c>
      <c r="U5758">
        <v>0</v>
      </c>
      <c r="V5758">
        <v>4</v>
      </c>
      <c r="W5758">
        <v>0</v>
      </c>
      <c r="X5758">
        <v>2.9543528573459725</v>
      </c>
      <c r="Y5758">
        <v>0</v>
      </c>
      <c r="Z5758">
        <v>0</v>
      </c>
      <c r="AA5758">
        <v>0</v>
      </c>
      <c r="AB5758">
        <v>553.23424616850468</v>
      </c>
      <c r="AC5758">
        <v>0</v>
      </c>
      <c r="AD5758">
        <v>264.58504159329482</v>
      </c>
      <c r="AE5758">
        <v>820.77364061914545</v>
      </c>
    </row>
    <row r="5759" spans="1:31" x14ac:dyDescent="0.3">
      <c r="A5759">
        <v>2587086</v>
      </c>
      <c r="B5759">
        <v>1</v>
      </c>
      <c r="C5759" t="s">
        <v>81</v>
      </c>
      <c r="D5759" t="s">
        <v>119</v>
      </c>
      <c r="E5759" t="s">
        <v>184</v>
      </c>
      <c r="F5759" t="s">
        <v>4813</v>
      </c>
      <c r="G5759" t="s">
        <v>1218</v>
      </c>
      <c r="H5759" t="s">
        <v>135</v>
      </c>
      <c r="I5759" t="s">
        <v>136</v>
      </c>
      <c r="J5759" t="s">
        <v>137</v>
      </c>
      <c r="K5759" t="s">
        <v>138</v>
      </c>
      <c r="L5759" t="s">
        <v>16205</v>
      </c>
      <c r="M5759" t="s">
        <v>16206</v>
      </c>
      <c r="N5759">
        <v>2.9055555549999998</v>
      </c>
      <c r="O5759">
        <v>0</v>
      </c>
      <c r="P5759">
        <v>25</v>
      </c>
      <c r="Q5759">
        <v>0</v>
      </c>
      <c r="R5759">
        <v>24</v>
      </c>
      <c r="S5759">
        <v>5</v>
      </c>
      <c r="T5759">
        <v>1</v>
      </c>
      <c r="U5759">
        <v>1</v>
      </c>
      <c r="V5759">
        <v>0</v>
      </c>
      <c r="W5759">
        <v>0</v>
      </c>
      <c r="X5759">
        <v>13.81171593873391</v>
      </c>
      <c r="Y5759">
        <v>0</v>
      </c>
      <c r="Z5759">
        <v>80.316946819090333</v>
      </c>
      <c r="AA5759">
        <v>262.80408597972695</v>
      </c>
      <c r="AB5759">
        <v>2.0836719570438332E-2</v>
      </c>
      <c r="AC5759">
        <v>2.2649106952836005</v>
      </c>
      <c r="AD5759">
        <v>0</v>
      </c>
      <c r="AE5759">
        <v>359.21849615240524</v>
      </c>
    </row>
    <row r="5760" spans="1:31" x14ac:dyDescent="0.3">
      <c r="A5760">
        <v>2586877</v>
      </c>
      <c r="B5760">
        <v>1</v>
      </c>
      <c r="C5760" t="s">
        <v>81</v>
      </c>
      <c r="D5760" t="s">
        <v>112</v>
      </c>
      <c r="E5760" t="s">
        <v>141</v>
      </c>
      <c r="F5760" t="s">
        <v>16207</v>
      </c>
      <c r="G5760" t="s">
        <v>134</v>
      </c>
      <c r="H5760" t="s">
        <v>135</v>
      </c>
      <c r="I5760" t="s">
        <v>136</v>
      </c>
      <c r="J5760" t="s">
        <v>137</v>
      </c>
      <c r="K5760" t="s">
        <v>138</v>
      </c>
      <c r="L5760" t="s">
        <v>16208</v>
      </c>
      <c r="M5760" t="s">
        <v>16209</v>
      </c>
      <c r="N5760">
        <v>0.69166666600000004</v>
      </c>
      <c r="O5760">
        <v>5</v>
      </c>
      <c r="P5760">
        <v>5841</v>
      </c>
      <c r="Q5760">
        <v>106</v>
      </c>
      <c r="R5760">
        <v>356</v>
      </c>
      <c r="S5760">
        <v>16</v>
      </c>
      <c r="T5760">
        <v>2692</v>
      </c>
      <c r="U5760">
        <v>1</v>
      </c>
      <c r="V5760">
        <v>1</v>
      </c>
      <c r="W5760">
        <v>0.44233425609849991</v>
      </c>
      <c r="X5760">
        <v>624.9346098756356</v>
      </c>
      <c r="Y5760">
        <v>103.69323703232907</v>
      </c>
      <c r="Z5760">
        <v>63.28440927416753</v>
      </c>
      <c r="AA5760">
        <v>32.575351248072451</v>
      </c>
      <c r="AB5760">
        <v>1308.3802285765141</v>
      </c>
      <c r="AC5760">
        <v>0.83730548916337511</v>
      </c>
      <c r="AD5760">
        <v>3.7226649021425002</v>
      </c>
      <c r="AE5760">
        <v>2137.8701406541236</v>
      </c>
    </row>
    <row r="5761" spans="1:31" x14ac:dyDescent="0.3">
      <c r="A5761">
        <v>2587126</v>
      </c>
      <c r="B5761">
        <v>1</v>
      </c>
      <c r="C5761" t="s">
        <v>80</v>
      </c>
      <c r="D5761" t="s">
        <v>83</v>
      </c>
      <c r="E5761" t="s">
        <v>166</v>
      </c>
      <c r="F5761" t="s">
        <v>16210</v>
      </c>
      <c r="G5761" t="s">
        <v>168</v>
      </c>
      <c r="H5761" t="s">
        <v>157</v>
      </c>
      <c r="I5761" t="s">
        <v>136</v>
      </c>
      <c r="J5761" t="s">
        <v>137</v>
      </c>
      <c r="K5761" t="s">
        <v>138</v>
      </c>
      <c r="L5761" t="s">
        <v>16211</v>
      </c>
      <c r="M5761" t="s">
        <v>16212</v>
      </c>
      <c r="N5761">
        <v>2.3588888880000001</v>
      </c>
      <c r="O5761">
        <v>0</v>
      </c>
      <c r="P5761">
        <v>3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2.1455830390737276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2.1455830390737276</v>
      </c>
    </row>
    <row r="5762" spans="1:31" x14ac:dyDescent="0.3">
      <c r="A5762">
        <v>2586585</v>
      </c>
      <c r="B5762">
        <v>1</v>
      </c>
      <c r="C5762" t="s">
        <v>81</v>
      </c>
      <c r="D5762" t="s">
        <v>127</v>
      </c>
      <c r="E5762" t="s">
        <v>147</v>
      </c>
      <c r="F5762" t="s">
        <v>1395</v>
      </c>
      <c r="G5762" t="s">
        <v>134</v>
      </c>
      <c r="H5762" t="s">
        <v>135</v>
      </c>
      <c r="I5762" t="s">
        <v>136</v>
      </c>
      <c r="J5762" t="s">
        <v>137</v>
      </c>
      <c r="K5762" t="s">
        <v>138</v>
      </c>
      <c r="L5762" t="s">
        <v>16213</v>
      </c>
      <c r="M5762" t="s">
        <v>16214</v>
      </c>
      <c r="N5762">
        <v>7.5655555550000004</v>
      </c>
      <c r="O5762">
        <v>5</v>
      </c>
      <c r="P5762">
        <v>12</v>
      </c>
      <c r="Q5762">
        <v>191</v>
      </c>
      <c r="R5762">
        <v>121</v>
      </c>
      <c r="S5762">
        <v>15</v>
      </c>
      <c r="T5762">
        <v>8</v>
      </c>
      <c r="U5762">
        <v>0</v>
      </c>
      <c r="V5762">
        <v>0</v>
      </c>
      <c r="W5762">
        <v>15.478701379752019</v>
      </c>
      <c r="X5762">
        <v>10.649107646249023</v>
      </c>
      <c r="Y5762">
        <v>3079.3324718496706</v>
      </c>
      <c r="Z5762">
        <v>942.6495941200011</v>
      </c>
      <c r="AA5762">
        <v>104.20236552672468</v>
      </c>
      <c r="AB5762">
        <v>42.046737804130217</v>
      </c>
      <c r="AC5762">
        <v>0</v>
      </c>
      <c r="AD5762">
        <v>0</v>
      </c>
      <c r="AE5762">
        <v>4194.3589783265279</v>
      </c>
    </row>
    <row r="5763" spans="1:31" x14ac:dyDescent="0.3">
      <c r="A5763">
        <v>2586339</v>
      </c>
      <c r="B5763">
        <v>1</v>
      </c>
      <c r="C5763" t="s">
        <v>80</v>
      </c>
      <c r="D5763" t="s">
        <v>106</v>
      </c>
      <c r="E5763" t="s">
        <v>141</v>
      </c>
      <c r="F5763" t="s">
        <v>5077</v>
      </c>
      <c r="G5763" t="s">
        <v>134</v>
      </c>
      <c r="H5763" t="s">
        <v>135</v>
      </c>
      <c r="I5763" t="s">
        <v>136</v>
      </c>
      <c r="J5763" t="s">
        <v>137</v>
      </c>
      <c r="K5763" t="s">
        <v>138</v>
      </c>
      <c r="L5763" t="s">
        <v>16215</v>
      </c>
      <c r="M5763" t="s">
        <v>16216</v>
      </c>
      <c r="N5763">
        <v>0.09</v>
      </c>
      <c r="O5763">
        <v>1</v>
      </c>
      <c r="P5763">
        <v>0</v>
      </c>
      <c r="Q5763">
        <v>12</v>
      </c>
      <c r="R5763">
        <v>128</v>
      </c>
      <c r="S5763">
        <v>5</v>
      </c>
      <c r="T5763">
        <v>35</v>
      </c>
      <c r="U5763">
        <v>0</v>
      </c>
      <c r="V5763">
        <v>0</v>
      </c>
      <c r="W5763">
        <v>0.22357066221899999</v>
      </c>
      <c r="X5763">
        <v>0</v>
      </c>
      <c r="Y5763">
        <v>7.7978979928223984</v>
      </c>
      <c r="Z5763">
        <v>21.536189256716288</v>
      </c>
      <c r="AA5763">
        <v>5.7402162896324391</v>
      </c>
      <c r="AB5763">
        <v>3.754248198844409</v>
      </c>
      <c r="AC5763">
        <v>0</v>
      </c>
      <c r="AD5763">
        <v>0</v>
      </c>
      <c r="AE5763">
        <v>39.052122400234538</v>
      </c>
    </row>
    <row r="5764" spans="1:31" x14ac:dyDescent="0.3">
      <c r="A5764">
        <v>2586834</v>
      </c>
      <c r="B5764">
        <v>1</v>
      </c>
      <c r="C5764" t="s">
        <v>80</v>
      </c>
      <c r="D5764" t="s">
        <v>97</v>
      </c>
      <c r="E5764" t="s">
        <v>184</v>
      </c>
      <c r="F5764" t="s">
        <v>16217</v>
      </c>
      <c r="G5764" t="s">
        <v>186</v>
      </c>
      <c r="H5764" t="s">
        <v>135</v>
      </c>
      <c r="I5764" t="s">
        <v>136</v>
      </c>
      <c r="J5764" t="s">
        <v>137</v>
      </c>
      <c r="K5764" t="s">
        <v>138</v>
      </c>
      <c r="L5764" t="s">
        <v>16218</v>
      </c>
      <c r="M5764" t="s">
        <v>16219</v>
      </c>
      <c r="N5764">
        <v>4.1875</v>
      </c>
      <c r="O5764">
        <v>0</v>
      </c>
      <c r="P5764">
        <v>173</v>
      </c>
      <c r="Q5764">
        <v>0</v>
      </c>
      <c r="R5764">
        <v>1</v>
      </c>
      <c r="S5764">
        <v>0</v>
      </c>
      <c r="T5764">
        <v>14</v>
      </c>
      <c r="U5764">
        <v>0</v>
      </c>
      <c r="V5764">
        <v>0</v>
      </c>
      <c r="W5764">
        <v>0</v>
      </c>
      <c r="X5764">
        <v>148.09025322135702</v>
      </c>
      <c r="Y5764">
        <v>0</v>
      </c>
      <c r="Z5764">
        <v>0.89382957761271498</v>
      </c>
      <c r="AA5764">
        <v>0</v>
      </c>
      <c r="AB5764">
        <v>34.043371906225921</v>
      </c>
      <c r="AC5764">
        <v>0</v>
      </c>
      <c r="AD5764">
        <v>0</v>
      </c>
      <c r="AE5764">
        <v>183.02745470519565</v>
      </c>
    </row>
    <row r="5765" spans="1:31" x14ac:dyDescent="0.3">
      <c r="A5765">
        <v>2586439</v>
      </c>
      <c r="B5765">
        <v>1</v>
      </c>
      <c r="C5765" t="s">
        <v>81</v>
      </c>
      <c r="D5765" t="s">
        <v>126</v>
      </c>
      <c r="E5765" t="s">
        <v>147</v>
      </c>
      <c r="F5765" t="s">
        <v>10190</v>
      </c>
      <c r="G5765" t="s">
        <v>134</v>
      </c>
      <c r="H5765" t="s">
        <v>135</v>
      </c>
      <c r="I5765" t="s">
        <v>136</v>
      </c>
      <c r="J5765" t="s">
        <v>137</v>
      </c>
      <c r="K5765" t="s">
        <v>138</v>
      </c>
      <c r="L5765" t="s">
        <v>16220</v>
      </c>
      <c r="M5765" t="s">
        <v>16221</v>
      </c>
      <c r="N5765">
        <v>1.2627777769999999</v>
      </c>
      <c r="O5765">
        <v>15</v>
      </c>
      <c r="P5765">
        <v>1652</v>
      </c>
      <c r="Q5765">
        <v>72</v>
      </c>
      <c r="R5765">
        <v>545</v>
      </c>
      <c r="S5765">
        <v>13</v>
      </c>
      <c r="T5765">
        <v>93</v>
      </c>
      <c r="U5765">
        <v>0</v>
      </c>
      <c r="V5765">
        <v>0</v>
      </c>
      <c r="W5765">
        <v>4.4936553628065328</v>
      </c>
      <c r="X5765">
        <v>179.57058734201178</v>
      </c>
      <c r="Y5765">
        <v>796.6806779888127</v>
      </c>
      <c r="Z5765">
        <v>319.4857782872345</v>
      </c>
      <c r="AA5765">
        <v>98.140316765400215</v>
      </c>
      <c r="AB5765">
        <v>53.690027542776896</v>
      </c>
      <c r="AC5765">
        <v>0</v>
      </c>
      <c r="AD5765">
        <v>0</v>
      </c>
      <c r="AE5765">
        <v>1452.0610432890428</v>
      </c>
    </row>
    <row r="5766" spans="1:31" x14ac:dyDescent="0.3">
      <c r="A5766">
        <v>2586379</v>
      </c>
      <c r="B5766">
        <v>1</v>
      </c>
      <c r="C5766" t="s">
        <v>80</v>
      </c>
      <c r="D5766" t="s">
        <v>83</v>
      </c>
      <c r="E5766" t="s">
        <v>184</v>
      </c>
      <c r="F5766" t="s">
        <v>14012</v>
      </c>
      <c r="G5766" t="s">
        <v>149</v>
      </c>
      <c r="H5766" t="s">
        <v>135</v>
      </c>
      <c r="I5766" t="s">
        <v>136</v>
      </c>
      <c r="J5766" t="s">
        <v>137</v>
      </c>
      <c r="K5766" t="s">
        <v>138</v>
      </c>
      <c r="L5766" t="s">
        <v>16222</v>
      </c>
      <c r="M5766" t="s">
        <v>16223</v>
      </c>
      <c r="N5766">
        <v>4.108055555</v>
      </c>
      <c r="O5766">
        <v>0</v>
      </c>
      <c r="P5766">
        <v>8</v>
      </c>
      <c r="Q5766">
        <v>0</v>
      </c>
      <c r="R5766">
        <v>21</v>
      </c>
      <c r="S5766">
        <v>0</v>
      </c>
      <c r="T5766">
        <v>10</v>
      </c>
      <c r="U5766">
        <v>0</v>
      </c>
      <c r="V5766">
        <v>0</v>
      </c>
      <c r="W5766">
        <v>0</v>
      </c>
      <c r="X5766">
        <v>5.3887757916784205</v>
      </c>
      <c r="Y5766">
        <v>0</v>
      </c>
      <c r="Z5766">
        <v>39.467474821095252</v>
      </c>
      <c r="AA5766">
        <v>0</v>
      </c>
      <c r="AB5766">
        <v>34.948801566096868</v>
      </c>
      <c r="AC5766">
        <v>0</v>
      </c>
      <c r="AD5766">
        <v>0</v>
      </c>
      <c r="AE5766">
        <v>79.80505217887054</v>
      </c>
    </row>
    <row r="5767" spans="1:31" x14ac:dyDescent="0.3">
      <c r="A5767">
        <v>2586645</v>
      </c>
      <c r="B5767">
        <v>1</v>
      </c>
      <c r="C5767" t="s">
        <v>80</v>
      </c>
      <c r="D5767" t="s">
        <v>100</v>
      </c>
      <c r="E5767" t="s">
        <v>171</v>
      </c>
      <c r="F5767" t="s">
        <v>16224</v>
      </c>
      <c r="G5767" t="s">
        <v>190</v>
      </c>
      <c r="H5767" t="s">
        <v>157</v>
      </c>
      <c r="I5767" t="s">
        <v>136</v>
      </c>
      <c r="J5767" t="s">
        <v>137</v>
      </c>
      <c r="K5767" t="s">
        <v>138</v>
      </c>
      <c r="L5767" t="s">
        <v>16225</v>
      </c>
      <c r="M5767" t="s">
        <v>16226</v>
      </c>
      <c r="N5767">
        <v>4.5625</v>
      </c>
      <c r="O5767">
        <v>0</v>
      </c>
      <c r="P5767">
        <v>46</v>
      </c>
      <c r="Q5767">
        <v>0</v>
      </c>
      <c r="R5767">
        <v>1</v>
      </c>
      <c r="S5767">
        <v>0</v>
      </c>
      <c r="T5767">
        <v>5</v>
      </c>
      <c r="U5767">
        <v>0</v>
      </c>
      <c r="V5767">
        <v>0</v>
      </c>
      <c r="W5767">
        <v>0</v>
      </c>
      <c r="X5767">
        <v>57.526438986167442</v>
      </c>
      <c r="Y5767">
        <v>0</v>
      </c>
      <c r="Z5767">
        <v>1.6026640517651978</v>
      </c>
      <c r="AA5767">
        <v>0</v>
      </c>
      <c r="AB5767">
        <v>31.021346400643402</v>
      </c>
      <c r="AC5767">
        <v>0</v>
      </c>
      <c r="AD5767">
        <v>0</v>
      </c>
      <c r="AE5767">
        <v>90.150449438576032</v>
      </c>
    </row>
    <row r="5768" spans="1:31" x14ac:dyDescent="0.3">
      <c r="A5768">
        <v>2586459</v>
      </c>
      <c r="B5768">
        <v>1</v>
      </c>
      <c r="C5768" t="s">
        <v>80</v>
      </c>
      <c r="D5768" t="s">
        <v>104</v>
      </c>
      <c r="E5768" t="s">
        <v>184</v>
      </c>
      <c r="F5768" t="s">
        <v>16227</v>
      </c>
      <c r="G5768" t="s">
        <v>134</v>
      </c>
      <c r="H5768" t="s">
        <v>135</v>
      </c>
      <c r="I5768" t="s">
        <v>136</v>
      </c>
      <c r="J5768" t="s">
        <v>137</v>
      </c>
      <c r="K5768" t="s">
        <v>138</v>
      </c>
      <c r="L5768" t="s">
        <v>16228</v>
      </c>
      <c r="M5768" t="s">
        <v>16229</v>
      </c>
      <c r="N5768">
        <v>2.5136111109999999</v>
      </c>
      <c r="O5768">
        <v>0</v>
      </c>
      <c r="P5768">
        <v>60</v>
      </c>
      <c r="Q5768">
        <v>0</v>
      </c>
      <c r="R5768">
        <v>27</v>
      </c>
      <c r="S5768">
        <v>0</v>
      </c>
      <c r="T5768">
        <v>21</v>
      </c>
      <c r="U5768">
        <v>1</v>
      </c>
      <c r="V5768">
        <v>1</v>
      </c>
      <c r="W5768">
        <v>0</v>
      </c>
      <c r="X5768">
        <v>45.284360253052952</v>
      </c>
      <c r="Y5768">
        <v>0</v>
      </c>
      <c r="Z5768">
        <v>47.116790484155075</v>
      </c>
      <c r="AA5768">
        <v>0</v>
      </c>
      <c r="AB5768">
        <v>27.432958913915808</v>
      </c>
      <c r="AC5768">
        <v>36.362481804066491</v>
      </c>
      <c r="AD5768">
        <v>5.2351748333608743</v>
      </c>
      <c r="AE5768">
        <v>161.43176628855122</v>
      </c>
    </row>
    <row r="5769" spans="1:31" x14ac:dyDescent="0.3">
      <c r="A5769">
        <v>2586422</v>
      </c>
      <c r="B5769">
        <v>1</v>
      </c>
      <c r="C5769" t="s">
        <v>81</v>
      </c>
      <c r="D5769" t="s">
        <v>112</v>
      </c>
      <c r="E5769" t="s">
        <v>147</v>
      </c>
      <c r="F5769" t="s">
        <v>3129</v>
      </c>
      <c r="G5769" t="s">
        <v>194</v>
      </c>
      <c r="H5769" t="s">
        <v>135</v>
      </c>
      <c r="I5769" t="s">
        <v>136</v>
      </c>
      <c r="J5769" t="s">
        <v>137</v>
      </c>
      <c r="K5769" t="s">
        <v>144</v>
      </c>
      <c r="L5769" t="s">
        <v>16230</v>
      </c>
      <c r="M5769" t="s">
        <v>16231</v>
      </c>
      <c r="N5769">
        <v>7.4755555549999997</v>
      </c>
      <c r="O5769">
        <v>3</v>
      </c>
      <c r="P5769">
        <v>447</v>
      </c>
      <c r="Q5769">
        <v>11</v>
      </c>
      <c r="R5769">
        <v>127</v>
      </c>
      <c r="S5769">
        <v>2</v>
      </c>
      <c r="T5769">
        <v>83</v>
      </c>
      <c r="U5769">
        <v>1</v>
      </c>
      <c r="V5769">
        <v>0</v>
      </c>
      <c r="W5769">
        <v>5.1582825864000004</v>
      </c>
      <c r="X5769">
        <v>521.70842109243813</v>
      </c>
      <c r="Y5769">
        <v>545.16016275907725</v>
      </c>
      <c r="Z5769">
        <v>323.32048223650668</v>
      </c>
      <c r="AA5769">
        <v>10.501246342875556</v>
      </c>
      <c r="AB5769">
        <v>163.70004398862304</v>
      </c>
      <c r="AC5769">
        <v>11.072263078506774</v>
      </c>
      <c r="AD5769">
        <v>0</v>
      </c>
      <c r="AE5769">
        <v>1580.6209020844274</v>
      </c>
    </row>
    <row r="5770" spans="1:31" x14ac:dyDescent="0.3">
      <c r="A5770">
        <v>2586416</v>
      </c>
      <c r="B5770">
        <v>1</v>
      </c>
      <c r="C5770" t="s">
        <v>81</v>
      </c>
      <c r="D5770" t="s">
        <v>120</v>
      </c>
      <c r="E5770" t="s">
        <v>147</v>
      </c>
      <c r="F5770" t="s">
        <v>16232</v>
      </c>
      <c r="G5770" t="s">
        <v>134</v>
      </c>
      <c r="H5770" t="s">
        <v>135</v>
      </c>
      <c r="I5770" t="s">
        <v>136</v>
      </c>
      <c r="J5770" t="s">
        <v>137</v>
      </c>
      <c r="K5770" t="s">
        <v>138</v>
      </c>
      <c r="L5770" t="s">
        <v>16233</v>
      </c>
      <c r="M5770" t="s">
        <v>16234</v>
      </c>
      <c r="N5770">
        <v>2.4394444439999998</v>
      </c>
      <c r="O5770">
        <v>1</v>
      </c>
      <c r="P5770">
        <v>135</v>
      </c>
      <c r="Q5770">
        <v>36</v>
      </c>
      <c r="R5770">
        <v>11</v>
      </c>
      <c r="S5770">
        <v>1</v>
      </c>
      <c r="T5770">
        <v>20</v>
      </c>
      <c r="U5770">
        <v>0</v>
      </c>
      <c r="V5770">
        <v>0</v>
      </c>
      <c r="W5770">
        <v>0</v>
      </c>
      <c r="X5770">
        <v>46.72296640509051</v>
      </c>
      <c r="Y5770">
        <v>147.1790779240803</v>
      </c>
      <c r="Z5770">
        <v>49.833568339926721</v>
      </c>
      <c r="AA5770">
        <v>0.57498926977303011</v>
      </c>
      <c r="AB5770">
        <v>14.371261013403576</v>
      </c>
      <c r="AC5770">
        <v>0</v>
      </c>
      <c r="AD5770">
        <v>0</v>
      </c>
      <c r="AE5770">
        <v>258.68186295227417</v>
      </c>
    </row>
    <row r="5771" spans="1:31" x14ac:dyDescent="0.3">
      <c r="A5771">
        <v>2587006</v>
      </c>
      <c r="B5771">
        <v>1</v>
      </c>
      <c r="C5771" t="s">
        <v>80</v>
      </c>
      <c r="D5771" t="s">
        <v>100</v>
      </c>
      <c r="E5771" t="s">
        <v>166</v>
      </c>
      <c r="F5771" t="s">
        <v>16235</v>
      </c>
      <c r="G5771" t="s">
        <v>168</v>
      </c>
      <c r="H5771" t="s">
        <v>157</v>
      </c>
      <c r="I5771" t="s">
        <v>136</v>
      </c>
      <c r="J5771" t="s">
        <v>137</v>
      </c>
      <c r="K5771" t="s">
        <v>138</v>
      </c>
      <c r="L5771" t="s">
        <v>16236</v>
      </c>
      <c r="M5771" t="s">
        <v>16237</v>
      </c>
      <c r="N5771">
        <v>3.1858333330000002</v>
      </c>
      <c r="O5771">
        <v>0</v>
      </c>
      <c r="P5771">
        <v>1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1.5012234508505002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1.5012234508505002</v>
      </c>
    </row>
    <row r="5772" spans="1:31" x14ac:dyDescent="0.3">
      <c r="A5772">
        <v>2587129</v>
      </c>
      <c r="B5772">
        <v>1</v>
      </c>
      <c r="C5772" t="s">
        <v>80</v>
      </c>
      <c r="D5772" t="s">
        <v>86</v>
      </c>
      <c r="E5772" t="s">
        <v>166</v>
      </c>
      <c r="F5772" t="s">
        <v>16238</v>
      </c>
      <c r="G5772" t="s">
        <v>198</v>
      </c>
      <c r="H5772" t="s">
        <v>157</v>
      </c>
      <c r="I5772" t="s">
        <v>136</v>
      </c>
      <c r="J5772" t="s">
        <v>137</v>
      </c>
      <c r="K5772" t="s">
        <v>138</v>
      </c>
      <c r="L5772" t="s">
        <v>16239</v>
      </c>
      <c r="M5772" t="s">
        <v>16240</v>
      </c>
      <c r="N5772">
        <v>1.6686111109999999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1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37.83156035047331</v>
      </c>
      <c r="AC5772">
        <v>0</v>
      </c>
      <c r="AD5772">
        <v>0</v>
      </c>
      <c r="AE5772">
        <v>37.83156035047331</v>
      </c>
    </row>
    <row r="5773" spans="1:31" x14ac:dyDescent="0.3">
      <c r="A5773">
        <v>2587106</v>
      </c>
      <c r="B5773">
        <v>1</v>
      </c>
      <c r="C5773" t="s">
        <v>80</v>
      </c>
      <c r="D5773" t="s">
        <v>95</v>
      </c>
      <c r="E5773" t="s">
        <v>184</v>
      </c>
      <c r="F5773" t="s">
        <v>16241</v>
      </c>
      <c r="G5773" t="s">
        <v>149</v>
      </c>
      <c r="H5773" t="s">
        <v>135</v>
      </c>
      <c r="I5773" t="s">
        <v>136</v>
      </c>
      <c r="J5773" t="s">
        <v>137</v>
      </c>
      <c r="K5773" t="s">
        <v>138</v>
      </c>
      <c r="L5773" t="s">
        <v>16242</v>
      </c>
      <c r="M5773" t="s">
        <v>16243</v>
      </c>
      <c r="N5773">
        <v>0.73</v>
      </c>
      <c r="O5773">
        <v>1</v>
      </c>
      <c r="P5773">
        <v>0</v>
      </c>
      <c r="Q5773">
        <v>3</v>
      </c>
      <c r="R5773">
        <v>0</v>
      </c>
      <c r="S5773">
        <v>4</v>
      </c>
      <c r="T5773">
        <v>0</v>
      </c>
      <c r="U5773">
        <v>0</v>
      </c>
      <c r="V5773">
        <v>0</v>
      </c>
      <c r="W5773">
        <v>0.13901370428631499</v>
      </c>
      <c r="X5773">
        <v>0</v>
      </c>
      <c r="Y5773">
        <v>10.326744092022121</v>
      </c>
      <c r="Z5773">
        <v>0</v>
      </c>
      <c r="AA5773">
        <v>62.139916315200026</v>
      </c>
      <c r="AB5773">
        <v>0</v>
      </c>
      <c r="AC5773">
        <v>0</v>
      </c>
      <c r="AD5773">
        <v>0</v>
      </c>
      <c r="AE5773">
        <v>72.605674111508463</v>
      </c>
    </row>
    <row r="5774" spans="1:31" x14ac:dyDescent="0.3">
      <c r="A5774">
        <v>2586442</v>
      </c>
      <c r="B5774">
        <v>1</v>
      </c>
      <c r="C5774" t="s">
        <v>81</v>
      </c>
      <c r="D5774" t="s">
        <v>116</v>
      </c>
      <c r="E5774" t="s">
        <v>147</v>
      </c>
      <c r="F5774" t="s">
        <v>2583</v>
      </c>
      <c r="G5774" t="s">
        <v>134</v>
      </c>
      <c r="H5774" t="s">
        <v>135</v>
      </c>
      <c r="I5774" t="s">
        <v>136</v>
      </c>
      <c r="J5774" t="s">
        <v>137</v>
      </c>
      <c r="K5774" t="s">
        <v>138</v>
      </c>
      <c r="L5774" t="s">
        <v>16244</v>
      </c>
      <c r="M5774" t="s">
        <v>16245</v>
      </c>
      <c r="N5774">
        <v>7.8888888000000004E-2</v>
      </c>
      <c r="O5774">
        <v>0</v>
      </c>
      <c r="P5774">
        <v>1</v>
      </c>
      <c r="Q5774">
        <v>0</v>
      </c>
      <c r="R5774">
        <v>1</v>
      </c>
      <c r="S5774">
        <v>0</v>
      </c>
      <c r="T5774">
        <v>1</v>
      </c>
      <c r="U5774">
        <v>0</v>
      </c>
      <c r="V5774">
        <v>0</v>
      </c>
      <c r="W5774">
        <v>0</v>
      </c>
      <c r="X5774">
        <v>4.5247640608800004E-3</v>
      </c>
      <c r="Y5774">
        <v>0</v>
      </c>
      <c r="Z5774">
        <v>2.1737012159166666E-2</v>
      </c>
      <c r="AA5774">
        <v>0</v>
      </c>
      <c r="AB5774">
        <v>4.3255215640299993E-2</v>
      </c>
      <c r="AC5774">
        <v>0</v>
      </c>
      <c r="AD5774">
        <v>0</v>
      </c>
      <c r="AE5774">
        <v>6.9516991860346655E-2</v>
      </c>
    </row>
    <row r="5775" spans="1:31" x14ac:dyDescent="0.3">
      <c r="A5775">
        <v>2586250</v>
      </c>
      <c r="B5775">
        <v>1</v>
      </c>
      <c r="C5775" t="s">
        <v>80</v>
      </c>
      <c r="D5775" t="s">
        <v>105</v>
      </c>
      <c r="E5775" t="s">
        <v>141</v>
      </c>
      <c r="F5775" t="s">
        <v>16246</v>
      </c>
      <c r="G5775" t="s">
        <v>134</v>
      </c>
      <c r="H5775" t="s">
        <v>135</v>
      </c>
      <c r="I5775" t="s">
        <v>136</v>
      </c>
      <c r="J5775" t="s">
        <v>137</v>
      </c>
      <c r="K5775" t="s">
        <v>138</v>
      </c>
      <c r="L5775" t="s">
        <v>16247</v>
      </c>
      <c r="M5775" t="s">
        <v>16248</v>
      </c>
      <c r="N5775">
        <v>0.19555555499999999</v>
      </c>
      <c r="O5775">
        <v>12</v>
      </c>
      <c r="P5775">
        <v>1071</v>
      </c>
      <c r="Q5775">
        <v>18</v>
      </c>
      <c r="R5775">
        <v>592</v>
      </c>
      <c r="S5775">
        <v>33</v>
      </c>
      <c r="T5775">
        <v>167</v>
      </c>
      <c r="U5775">
        <v>0</v>
      </c>
      <c r="V5775">
        <v>1</v>
      </c>
      <c r="W5775">
        <v>0.64625170196333337</v>
      </c>
      <c r="X5775">
        <v>29.540864868081687</v>
      </c>
      <c r="Y5775">
        <v>12.431389736965079</v>
      </c>
      <c r="Z5775">
        <v>28.4567020447919</v>
      </c>
      <c r="AA5775">
        <v>10.70002126184748</v>
      </c>
      <c r="AB5775">
        <v>9.5059849930536426</v>
      </c>
      <c r="AC5775">
        <v>0</v>
      </c>
      <c r="AD5775">
        <v>0.60668542651575996</v>
      </c>
      <c r="AE5775">
        <v>91.887900033218884</v>
      </c>
    </row>
    <row r="5776" spans="1:31" x14ac:dyDescent="0.3">
      <c r="A5776">
        <v>2587083</v>
      </c>
      <c r="B5776">
        <v>1</v>
      </c>
      <c r="C5776" t="s">
        <v>80</v>
      </c>
      <c r="D5776" t="s">
        <v>104</v>
      </c>
      <c r="E5776" t="s">
        <v>171</v>
      </c>
      <c r="F5776" t="s">
        <v>16249</v>
      </c>
      <c r="G5776" t="s">
        <v>190</v>
      </c>
      <c r="H5776" t="s">
        <v>157</v>
      </c>
      <c r="I5776" t="s">
        <v>136</v>
      </c>
      <c r="J5776" t="s">
        <v>137</v>
      </c>
      <c r="K5776" t="s">
        <v>138</v>
      </c>
      <c r="L5776" t="s">
        <v>16250</v>
      </c>
      <c r="M5776" t="s">
        <v>16251</v>
      </c>
      <c r="N5776">
        <v>0.94444444400000005</v>
      </c>
      <c r="O5776">
        <v>0</v>
      </c>
      <c r="P5776">
        <v>1</v>
      </c>
      <c r="Q5776">
        <v>0</v>
      </c>
      <c r="R5776">
        <v>3</v>
      </c>
      <c r="S5776">
        <v>0</v>
      </c>
      <c r="T5776">
        <v>1</v>
      </c>
      <c r="U5776">
        <v>0</v>
      </c>
      <c r="V5776">
        <v>0</v>
      </c>
      <c r="W5776">
        <v>0</v>
      </c>
      <c r="X5776">
        <v>7.1249026464000002E-3</v>
      </c>
      <c r="Y5776">
        <v>0</v>
      </c>
      <c r="Z5776">
        <v>1.7516205773363467</v>
      </c>
      <c r="AA5776">
        <v>0</v>
      </c>
      <c r="AB5776">
        <v>0</v>
      </c>
      <c r="AC5776">
        <v>0</v>
      </c>
      <c r="AD5776">
        <v>0</v>
      </c>
      <c r="AE5776">
        <v>1.7587454799827467</v>
      </c>
    </row>
    <row r="5777" spans="1:31" x14ac:dyDescent="0.3">
      <c r="A5777">
        <v>2586937</v>
      </c>
      <c r="B5777">
        <v>1</v>
      </c>
      <c r="C5777" t="s">
        <v>80</v>
      </c>
      <c r="D5777" t="s">
        <v>100</v>
      </c>
      <c r="E5777" t="s">
        <v>171</v>
      </c>
      <c r="F5777" t="s">
        <v>16252</v>
      </c>
      <c r="G5777" t="s">
        <v>190</v>
      </c>
      <c r="H5777" t="s">
        <v>157</v>
      </c>
      <c r="I5777" t="s">
        <v>136</v>
      </c>
      <c r="J5777" t="s">
        <v>137</v>
      </c>
      <c r="K5777" t="s">
        <v>138</v>
      </c>
      <c r="L5777" t="s">
        <v>16253</v>
      </c>
      <c r="M5777" t="s">
        <v>16254</v>
      </c>
      <c r="N5777">
        <v>3.1291666660000002</v>
      </c>
      <c r="O5777">
        <v>0</v>
      </c>
      <c r="P5777">
        <v>8</v>
      </c>
      <c r="Q5777">
        <v>0</v>
      </c>
      <c r="R5777">
        <v>4</v>
      </c>
      <c r="S5777">
        <v>0</v>
      </c>
      <c r="T5777">
        <v>3</v>
      </c>
      <c r="U5777">
        <v>0</v>
      </c>
      <c r="V5777">
        <v>0</v>
      </c>
      <c r="W5777">
        <v>0</v>
      </c>
      <c r="X5777">
        <v>5.5831910982053756</v>
      </c>
      <c r="Y5777">
        <v>0</v>
      </c>
      <c r="Z5777">
        <v>13.95818021531537</v>
      </c>
      <c r="AA5777">
        <v>0</v>
      </c>
      <c r="AB5777">
        <v>9.3137836309101463</v>
      </c>
      <c r="AC5777">
        <v>0</v>
      </c>
      <c r="AD5777">
        <v>0</v>
      </c>
      <c r="AE5777">
        <v>28.855154944430893</v>
      </c>
    </row>
    <row r="5778" spans="1:31" x14ac:dyDescent="0.3">
      <c r="A5778">
        <v>2586273</v>
      </c>
      <c r="B5778">
        <v>1</v>
      </c>
      <c r="C5778" t="s">
        <v>81</v>
      </c>
      <c r="D5778" t="s">
        <v>128</v>
      </c>
      <c r="E5778" t="s">
        <v>141</v>
      </c>
      <c r="F5778" t="s">
        <v>5941</v>
      </c>
      <c r="G5778" t="s">
        <v>134</v>
      </c>
      <c r="H5778" t="s">
        <v>135</v>
      </c>
      <c r="I5778" t="s">
        <v>136</v>
      </c>
      <c r="J5778" t="s">
        <v>137</v>
      </c>
      <c r="K5778" t="s">
        <v>138</v>
      </c>
      <c r="L5778" t="s">
        <v>16255</v>
      </c>
      <c r="M5778" t="s">
        <v>16256</v>
      </c>
      <c r="N5778">
        <v>0.66944444400000003</v>
      </c>
      <c r="O5778">
        <v>0</v>
      </c>
      <c r="P5778">
        <v>0</v>
      </c>
      <c r="Q5778">
        <v>12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20.895918287661619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20.895918287661619</v>
      </c>
    </row>
    <row r="5779" spans="1:31" x14ac:dyDescent="0.3">
      <c r="A5779">
        <v>2586628</v>
      </c>
      <c r="B5779">
        <v>1</v>
      </c>
      <c r="C5779" t="s">
        <v>80</v>
      </c>
      <c r="D5779" t="s">
        <v>106</v>
      </c>
      <c r="E5779" t="s">
        <v>141</v>
      </c>
      <c r="F5779" t="s">
        <v>5305</v>
      </c>
      <c r="G5779" t="s">
        <v>134</v>
      </c>
      <c r="H5779" t="s">
        <v>135</v>
      </c>
      <c r="I5779" t="s">
        <v>136</v>
      </c>
      <c r="J5779" t="s">
        <v>137</v>
      </c>
      <c r="K5779" t="s">
        <v>138</v>
      </c>
      <c r="L5779" t="s">
        <v>16257</v>
      </c>
      <c r="M5779" t="s">
        <v>16258</v>
      </c>
      <c r="N5779">
        <v>0.12055555499999999</v>
      </c>
      <c r="O5779">
        <v>1</v>
      </c>
      <c r="P5779">
        <v>4</v>
      </c>
      <c r="Q5779">
        <v>68</v>
      </c>
      <c r="R5779">
        <v>332</v>
      </c>
      <c r="S5779">
        <v>27</v>
      </c>
      <c r="T5779">
        <v>63</v>
      </c>
      <c r="U5779">
        <v>0</v>
      </c>
      <c r="V5779">
        <v>0</v>
      </c>
      <c r="W5779">
        <v>7.5739107816540002E-2</v>
      </c>
      <c r="X5779">
        <v>0.1892586068305217</v>
      </c>
      <c r="Y5779">
        <v>88.802829787887845</v>
      </c>
      <c r="Z5779">
        <v>145.54840260886772</v>
      </c>
      <c r="AA5779">
        <v>12.327878299821842</v>
      </c>
      <c r="AB5779">
        <v>24.188129207466936</v>
      </c>
      <c r="AC5779">
        <v>0</v>
      </c>
      <c r="AD5779">
        <v>0</v>
      </c>
      <c r="AE5779">
        <v>271.13223761869136</v>
      </c>
    </row>
    <row r="5780" spans="1:31" x14ac:dyDescent="0.3">
      <c r="A5780">
        <v>2586920</v>
      </c>
      <c r="B5780">
        <v>1</v>
      </c>
      <c r="C5780" t="s">
        <v>81</v>
      </c>
      <c r="D5780" t="s">
        <v>122</v>
      </c>
      <c r="E5780" t="s">
        <v>141</v>
      </c>
      <c r="F5780" t="s">
        <v>1080</v>
      </c>
      <c r="G5780" t="s">
        <v>134</v>
      </c>
      <c r="H5780" t="s">
        <v>135</v>
      </c>
      <c r="I5780" t="s">
        <v>136</v>
      </c>
      <c r="J5780" t="s">
        <v>137</v>
      </c>
      <c r="K5780" t="s">
        <v>138</v>
      </c>
      <c r="L5780" t="s">
        <v>16259</v>
      </c>
      <c r="M5780" t="s">
        <v>16260</v>
      </c>
      <c r="N5780">
        <v>0.36833333299999999</v>
      </c>
      <c r="O5780">
        <v>15</v>
      </c>
      <c r="P5780">
        <v>866</v>
      </c>
      <c r="Q5780">
        <v>71</v>
      </c>
      <c r="R5780">
        <v>41</v>
      </c>
      <c r="S5780">
        <v>16</v>
      </c>
      <c r="T5780">
        <v>50</v>
      </c>
      <c r="U5780">
        <v>0</v>
      </c>
      <c r="V5780">
        <v>1</v>
      </c>
      <c r="W5780">
        <v>1.8128517113288398</v>
      </c>
      <c r="X5780">
        <v>38.558212240177916</v>
      </c>
      <c r="Y5780">
        <v>32.639729834646545</v>
      </c>
      <c r="Z5780">
        <v>6.1511545768984996</v>
      </c>
      <c r="AA5780">
        <v>17.303563381165098</v>
      </c>
      <c r="AB5780">
        <v>9.3323010742998385</v>
      </c>
      <c r="AC5780">
        <v>0</v>
      </c>
      <c r="AD5780">
        <v>0.39123356127628506</v>
      </c>
      <c r="AE5780">
        <v>106.18904637979303</v>
      </c>
    </row>
    <row r="5781" spans="1:31" x14ac:dyDescent="0.3">
      <c r="A5781">
        <v>2586943</v>
      </c>
      <c r="B5781">
        <v>1</v>
      </c>
      <c r="C5781" t="s">
        <v>80</v>
      </c>
      <c r="D5781" t="s">
        <v>83</v>
      </c>
      <c r="E5781" t="s">
        <v>171</v>
      </c>
      <c r="F5781" t="s">
        <v>16261</v>
      </c>
      <c r="G5781" t="s">
        <v>202</v>
      </c>
      <c r="H5781" t="s">
        <v>157</v>
      </c>
      <c r="I5781" t="s">
        <v>136</v>
      </c>
      <c r="J5781" t="s">
        <v>137</v>
      </c>
      <c r="K5781" t="s">
        <v>138</v>
      </c>
      <c r="L5781" t="s">
        <v>16262</v>
      </c>
      <c r="M5781" t="s">
        <v>16263</v>
      </c>
      <c r="N5781">
        <v>0.896666666</v>
      </c>
      <c r="O5781">
        <v>0</v>
      </c>
      <c r="P5781">
        <v>171</v>
      </c>
      <c r="Q5781">
        <v>0</v>
      </c>
      <c r="R5781">
        <v>0</v>
      </c>
      <c r="S5781">
        <v>0</v>
      </c>
      <c r="T5781">
        <v>8</v>
      </c>
      <c r="U5781">
        <v>0</v>
      </c>
      <c r="V5781">
        <v>0</v>
      </c>
      <c r="W5781">
        <v>0</v>
      </c>
      <c r="X5781">
        <v>46.422303987684415</v>
      </c>
      <c r="Y5781">
        <v>0</v>
      </c>
      <c r="Z5781">
        <v>0</v>
      </c>
      <c r="AA5781">
        <v>0</v>
      </c>
      <c r="AB5781">
        <v>9.0842608605203328</v>
      </c>
      <c r="AC5781">
        <v>0</v>
      </c>
      <c r="AD5781">
        <v>0</v>
      </c>
      <c r="AE5781">
        <v>55.506564848204746</v>
      </c>
    </row>
    <row r="5782" spans="1:31" x14ac:dyDescent="0.3">
      <c r="A5782">
        <v>2586874</v>
      </c>
      <c r="B5782">
        <v>1</v>
      </c>
      <c r="C5782" t="s">
        <v>81</v>
      </c>
      <c r="D5782" t="s">
        <v>122</v>
      </c>
      <c r="E5782" t="s">
        <v>155</v>
      </c>
      <c r="F5782" t="s">
        <v>16264</v>
      </c>
      <c r="G5782" t="s">
        <v>206</v>
      </c>
      <c r="H5782" t="s">
        <v>157</v>
      </c>
      <c r="I5782" t="s">
        <v>136</v>
      </c>
      <c r="J5782" t="s">
        <v>137</v>
      </c>
      <c r="K5782" t="s">
        <v>138</v>
      </c>
      <c r="L5782" t="s">
        <v>16265</v>
      </c>
      <c r="M5782" t="s">
        <v>16266</v>
      </c>
      <c r="N5782">
        <v>2.8913888879999998</v>
      </c>
      <c r="O5782">
        <v>0</v>
      </c>
      <c r="P5782">
        <v>496</v>
      </c>
      <c r="Q5782">
        <v>0</v>
      </c>
      <c r="R5782">
        <v>3</v>
      </c>
      <c r="S5782">
        <v>0</v>
      </c>
      <c r="T5782">
        <v>17</v>
      </c>
      <c r="U5782">
        <v>0</v>
      </c>
      <c r="V5782">
        <v>0</v>
      </c>
      <c r="W5782">
        <v>0</v>
      </c>
      <c r="X5782">
        <v>223.14077772803657</v>
      </c>
      <c r="Y5782">
        <v>0</v>
      </c>
      <c r="Z5782">
        <v>1.417625886098445</v>
      </c>
      <c r="AA5782">
        <v>0</v>
      </c>
      <c r="AB5782">
        <v>34.201467263469418</v>
      </c>
      <c r="AC5782">
        <v>0</v>
      </c>
      <c r="AD5782">
        <v>0</v>
      </c>
      <c r="AE5782">
        <v>258.75987087760444</v>
      </c>
    </row>
    <row r="5783" spans="1:31" x14ac:dyDescent="0.3">
      <c r="A5783">
        <v>2586233</v>
      </c>
      <c r="B5783">
        <v>1</v>
      </c>
      <c r="C5783" t="s">
        <v>81</v>
      </c>
      <c r="D5783" t="s">
        <v>112</v>
      </c>
      <c r="E5783" t="s">
        <v>141</v>
      </c>
      <c r="F5783" t="s">
        <v>1132</v>
      </c>
      <c r="G5783" t="s">
        <v>134</v>
      </c>
      <c r="H5783" t="s">
        <v>135</v>
      </c>
      <c r="I5783" t="s">
        <v>136</v>
      </c>
      <c r="J5783" t="s">
        <v>137</v>
      </c>
      <c r="K5783" t="s">
        <v>138</v>
      </c>
      <c r="L5783" t="s">
        <v>16267</v>
      </c>
      <c r="M5783" t="s">
        <v>16268</v>
      </c>
      <c r="N5783">
        <v>1.2791666660000001</v>
      </c>
      <c r="O5783">
        <v>3</v>
      </c>
      <c r="P5783">
        <v>1283</v>
      </c>
      <c r="Q5783">
        <v>5</v>
      </c>
      <c r="R5783">
        <v>37</v>
      </c>
      <c r="S5783">
        <v>7</v>
      </c>
      <c r="T5783">
        <v>69</v>
      </c>
      <c r="U5783">
        <v>0</v>
      </c>
      <c r="V5783">
        <v>0</v>
      </c>
      <c r="W5783">
        <v>0.55190461932000012</v>
      </c>
      <c r="X5783">
        <v>97.896259104019265</v>
      </c>
      <c r="Y5783">
        <v>30.592695720927189</v>
      </c>
      <c r="Z5783">
        <v>8.2307174882422895</v>
      </c>
      <c r="AA5783">
        <v>13.691593148540143</v>
      </c>
      <c r="AB5783">
        <v>15.228069917191803</v>
      </c>
      <c r="AC5783">
        <v>0</v>
      </c>
      <c r="AD5783">
        <v>0</v>
      </c>
      <c r="AE5783">
        <v>166.19123999824069</v>
      </c>
    </row>
    <row r="5784" spans="1:31" x14ac:dyDescent="0.3">
      <c r="A5784">
        <v>2586837</v>
      </c>
      <c r="B5784">
        <v>1</v>
      </c>
      <c r="C5784" t="s">
        <v>80</v>
      </c>
      <c r="D5784" t="s">
        <v>95</v>
      </c>
      <c r="E5784" t="s">
        <v>184</v>
      </c>
      <c r="F5784" t="s">
        <v>14697</v>
      </c>
      <c r="G5784" t="s">
        <v>149</v>
      </c>
      <c r="H5784" t="s">
        <v>135</v>
      </c>
      <c r="I5784" t="s">
        <v>136</v>
      </c>
      <c r="J5784" t="s">
        <v>137</v>
      </c>
      <c r="K5784" t="s">
        <v>138</v>
      </c>
      <c r="L5784" t="s">
        <v>16269</v>
      </c>
      <c r="M5784" t="s">
        <v>16270</v>
      </c>
      <c r="N5784">
        <v>3.900833333</v>
      </c>
      <c r="O5784">
        <v>0</v>
      </c>
      <c r="P5784">
        <v>291</v>
      </c>
      <c r="Q5784">
        <v>0</v>
      </c>
      <c r="R5784">
        <v>3</v>
      </c>
      <c r="S5784">
        <v>1</v>
      </c>
      <c r="T5784">
        <v>15</v>
      </c>
      <c r="U5784">
        <v>0</v>
      </c>
      <c r="V5784">
        <v>0</v>
      </c>
      <c r="W5784">
        <v>0</v>
      </c>
      <c r="X5784">
        <v>198.59002384637202</v>
      </c>
      <c r="Y5784">
        <v>0</v>
      </c>
      <c r="Z5784">
        <v>1.7819879549950199</v>
      </c>
      <c r="AA5784">
        <v>6.1419950842243818</v>
      </c>
      <c r="AB5784">
        <v>50.386814779929487</v>
      </c>
      <c r="AC5784">
        <v>0</v>
      </c>
      <c r="AD5784">
        <v>0</v>
      </c>
      <c r="AE5784">
        <v>256.90082166552094</v>
      </c>
    </row>
    <row r="5785" spans="1:31" x14ac:dyDescent="0.3">
      <c r="A5785">
        <v>2586482</v>
      </c>
      <c r="B5785">
        <v>1</v>
      </c>
      <c r="C5785" t="s">
        <v>81</v>
      </c>
      <c r="D5785" t="s">
        <v>115</v>
      </c>
      <c r="E5785" t="s">
        <v>141</v>
      </c>
      <c r="F5785" t="s">
        <v>10585</v>
      </c>
      <c r="G5785" t="s">
        <v>134</v>
      </c>
      <c r="H5785" t="s">
        <v>135</v>
      </c>
      <c r="I5785" t="s">
        <v>136</v>
      </c>
      <c r="J5785" t="s">
        <v>137</v>
      </c>
      <c r="K5785" t="s">
        <v>138</v>
      </c>
      <c r="L5785" t="s">
        <v>16271</v>
      </c>
      <c r="M5785" t="s">
        <v>16272</v>
      </c>
      <c r="N5785">
        <v>0.12527777700000001</v>
      </c>
      <c r="O5785">
        <v>11</v>
      </c>
      <c r="P5785">
        <v>3345</v>
      </c>
      <c r="Q5785">
        <v>9</v>
      </c>
      <c r="R5785">
        <v>235</v>
      </c>
      <c r="S5785">
        <v>5</v>
      </c>
      <c r="T5785">
        <v>244</v>
      </c>
      <c r="U5785">
        <v>0</v>
      </c>
      <c r="V5785">
        <v>0</v>
      </c>
      <c r="W5785">
        <v>0.31944633072</v>
      </c>
      <c r="X5785">
        <v>29.538299159960435</v>
      </c>
      <c r="Y5785">
        <v>2.4617739278587396</v>
      </c>
      <c r="Z5785">
        <v>10.667252774244451</v>
      </c>
      <c r="AA5785">
        <v>7.1151176126482527</v>
      </c>
      <c r="AB5785">
        <v>6.9723803592696365</v>
      </c>
      <c r="AC5785">
        <v>0</v>
      </c>
      <c r="AD5785">
        <v>0</v>
      </c>
      <c r="AE5785">
        <v>57.074270164701517</v>
      </c>
    </row>
    <row r="5786" spans="1:31" x14ac:dyDescent="0.3">
      <c r="A5786">
        <v>2586688</v>
      </c>
      <c r="B5786">
        <v>1</v>
      </c>
      <c r="C5786" t="s">
        <v>80</v>
      </c>
      <c r="D5786" t="s">
        <v>94</v>
      </c>
      <c r="E5786" t="s">
        <v>141</v>
      </c>
      <c r="F5786" t="s">
        <v>10904</v>
      </c>
      <c r="G5786" t="s">
        <v>134</v>
      </c>
      <c r="H5786" t="s">
        <v>135</v>
      </c>
      <c r="I5786" t="s">
        <v>136</v>
      </c>
      <c r="J5786" t="s">
        <v>137</v>
      </c>
      <c r="K5786" t="s">
        <v>138</v>
      </c>
      <c r="L5786" t="s">
        <v>16273</v>
      </c>
      <c r="M5786" t="s">
        <v>16274</v>
      </c>
      <c r="N5786">
        <v>2.9711111109999999</v>
      </c>
      <c r="O5786">
        <v>0</v>
      </c>
      <c r="P5786">
        <v>3460</v>
      </c>
      <c r="Q5786">
        <v>102</v>
      </c>
      <c r="R5786">
        <v>677</v>
      </c>
      <c r="S5786">
        <v>17</v>
      </c>
      <c r="T5786">
        <v>461</v>
      </c>
      <c r="U5786">
        <v>8</v>
      </c>
      <c r="V5786">
        <v>1</v>
      </c>
      <c r="W5786">
        <v>0</v>
      </c>
      <c r="X5786">
        <v>1418.3606703371174</v>
      </c>
      <c r="Y5786">
        <v>461.7489295081711</v>
      </c>
      <c r="Z5786">
        <v>1833.638032948651</v>
      </c>
      <c r="AA5786">
        <v>192.69127309568532</v>
      </c>
      <c r="AB5786">
        <v>846.21097174903696</v>
      </c>
      <c r="AC5786">
        <v>525.40684401727185</v>
      </c>
      <c r="AD5786">
        <v>5.5928344119235002E-2</v>
      </c>
      <c r="AE5786">
        <v>5278.1126500000528</v>
      </c>
    </row>
    <row r="5787" spans="1:31" x14ac:dyDescent="0.3">
      <c r="A5787">
        <v>2586983</v>
      </c>
      <c r="B5787">
        <v>1</v>
      </c>
      <c r="C5787" t="s">
        <v>80</v>
      </c>
      <c r="D5787" t="s">
        <v>103</v>
      </c>
      <c r="E5787" t="s">
        <v>132</v>
      </c>
      <c r="F5787" t="s">
        <v>285</v>
      </c>
      <c r="G5787" t="s">
        <v>134</v>
      </c>
      <c r="H5787" t="s">
        <v>135</v>
      </c>
      <c r="I5787" t="s">
        <v>136</v>
      </c>
      <c r="J5787" t="s">
        <v>137</v>
      </c>
      <c r="K5787" t="s">
        <v>138</v>
      </c>
      <c r="L5787" t="s">
        <v>16275</v>
      </c>
      <c r="M5787" t="s">
        <v>16276</v>
      </c>
      <c r="N5787">
        <v>0.228333333</v>
      </c>
      <c r="O5787">
        <v>0</v>
      </c>
      <c r="P5787">
        <v>6</v>
      </c>
      <c r="Q5787">
        <v>6</v>
      </c>
      <c r="R5787">
        <v>0</v>
      </c>
      <c r="S5787">
        <v>13</v>
      </c>
      <c r="T5787">
        <v>13</v>
      </c>
      <c r="U5787">
        <v>14</v>
      </c>
      <c r="V5787">
        <v>0</v>
      </c>
      <c r="W5787">
        <v>0</v>
      </c>
      <c r="X5787">
        <v>0.17679935347164</v>
      </c>
      <c r="Y5787">
        <v>4.3881357594633599</v>
      </c>
      <c r="Z5787">
        <v>0</v>
      </c>
      <c r="AA5787">
        <v>61.44685574100442</v>
      </c>
      <c r="AB5787">
        <v>0.69554343885216008</v>
      </c>
      <c r="AC5787">
        <v>104.43615202241367</v>
      </c>
      <c r="AD5787">
        <v>0</v>
      </c>
      <c r="AE5787">
        <v>171.14348631520522</v>
      </c>
    </row>
    <row r="5788" spans="1:31" x14ac:dyDescent="0.3">
      <c r="A5788">
        <v>2586734</v>
      </c>
      <c r="B5788">
        <v>1</v>
      </c>
      <c r="C5788" t="s">
        <v>80</v>
      </c>
      <c r="D5788" t="s">
        <v>106</v>
      </c>
      <c r="E5788" t="s">
        <v>147</v>
      </c>
      <c r="F5788" t="s">
        <v>16277</v>
      </c>
      <c r="G5788" t="s">
        <v>134</v>
      </c>
      <c r="H5788" t="s">
        <v>135</v>
      </c>
      <c r="I5788" t="s">
        <v>136</v>
      </c>
      <c r="J5788" t="s">
        <v>137</v>
      </c>
      <c r="K5788" t="s">
        <v>138</v>
      </c>
      <c r="L5788" t="s">
        <v>16278</v>
      </c>
      <c r="M5788" t="s">
        <v>16279</v>
      </c>
      <c r="N5788">
        <v>3.3769444439999998</v>
      </c>
      <c r="O5788">
        <v>1</v>
      </c>
      <c r="P5788">
        <v>45</v>
      </c>
      <c r="Q5788">
        <v>28</v>
      </c>
      <c r="R5788">
        <v>10</v>
      </c>
      <c r="S5788">
        <v>1</v>
      </c>
      <c r="T5788">
        <v>10</v>
      </c>
      <c r="U5788">
        <v>0</v>
      </c>
      <c r="V5788">
        <v>0</v>
      </c>
      <c r="W5788">
        <v>0.65518478039017503</v>
      </c>
      <c r="X5788">
        <v>63.732554946451998</v>
      </c>
      <c r="Y5788">
        <v>540.5134190931102</v>
      </c>
      <c r="Z5788">
        <v>85.594822854881983</v>
      </c>
      <c r="AA5788">
        <v>3.777386222065823</v>
      </c>
      <c r="AB5788">
        <v>49.329390827701538</v>
      </c>
      <c r="AC5788">
        <v>0</v>
      </c>
      <c r="AD5788">
        <v>0</v>
      </c>
      <c r="AE5788">
        <v>743.6027587246017</v>
      </c>
    </row>
    <row r="5789" spans="1:31" x14ac:dyDescent="0.3">
      <c r="A5789">
        <v>2587046</v>
      </c>
      <c r="B5789">
        <v>1</v>
      </c>
      <c r="C5789" t="s">
        <v>81</v>
      </c>
      <c r="D5789" t="s">
        <v>122</v>
      </c>
      <c r="E5789" t="s">
        <v>171</v>
      </c>
      <c r="F5789" t="s">
        <v>16280</v>
      </c>
      <c r="G5789" t="s">
        <v>190</v>
      </c>
      <c r="H5789" t="s">
        <v>157</v>
      </c>
      <c r="I5789" t="s">
        <v>136</v>
      </c>
      <c r="J5789" t="s">
        <v>137</v>
      </c>
      <c r="K5789" t="s">
        <v>138</v>
      </c>
      <c r="L5789" t="s">
        <v>16281</v>
      </c>
      <c r="M5789" t="s">
        <v>16282</v>
      </c>
      <c r="N5789">
        <v>2.3394444440000002</v>
      </c>
      <c r="O5789">
        <v>0</v>
      </c>
      <c r="P5789">
        <v>48</v>
      </c>
      <c r="Q5789">
        <v>0</v>
      </c>
      <c r="R5789">
        <v>0</v>
      </c>
      <c r="S5789">
        <v>0</v>
      </c>
      <c r="T5789">
        <v>12</v>
      </c>
      <c r="U5789">
        <v>0</v>
      </c>
      <c r="V5789">
        <v>0</v>
      </c>
      <c r="W5789">
        <v>0</v>
      </c>
      <c r="X5789">
        <v>19.940977582075547</v>
      </c>
      <c r="Y5789">
        <v>0</v>
      </c>
      <c r="Z5789">
        <v>0</v>
      </c>
      <c r="AA5789">
        <v>0</v>
      </c>
      <c r="AB5789">
        <v>38.60519394366942</v>
      </c>
      <c r="AC5789">
        <v>0</v>
      </c>
      <c r="AD5789">
        <v>0</v>
      </c>
      <c r="AE5789">
        <v>58.546171525744967</v>
      </c>
    </row>
    <row r="5790" spans="1:31" x14ac:dyDescent="0.3">
      <c r="A5790">
        <v>2586668</v>
      </c>
      <c r="B5790">
        <v>1</v>
      </c>
      <c r="C5790" t="s">
        <v>80</v>
      </c>
      <c r="D5790" t="s">
        <v>94</v>
      </c>
      <c r="E5790" t="s">
        <v>141</v>
      </c>
      <c r="F5790" t="s">
        <v>16283</v>
      </c>
      <c r="G5790" t="s">
        <v>134</v>
      </c>
      <c r="H5790" t="s">
        <v>135</v>
      </c>
      <c r="I5790" t="s">
        <v>136</v>
      </c>
      <c r="J5790" t="s">
        <v>137</v>
      </c>
      <c r="K5790" t="s">
        <v>138</v>
      </c>
      <c r="L5790" t="s">
        <v>16284</v>
      </c>
      <c r="M5790" t="s">
        <v>16285</v>
      </c>
      <c r="N5790">
        <v>1.048611111</v>
      </c>
      <c r="O5790">
        <v>0</v>
      </c>
      <c r="P5790">
        <v>0</v>
      </c>
      <c r="Q5790">
        <v>19</v>
      </c>
      <c r="R5790">
        <v>5</v>
      </c>
      <c r="S5790">
        <v>14</v>
      </c>
      <c r="T5790">
        <v>1</v>
      </c>
      <c r="U5790">
        <v>5</v>
      </c>
      <c r="V5790">
        <v>0</v>
      </c>
      <c r="W5790">
        <v>0</v>
      </c>
      <c r="X5790">
        <v>0</v>
      </c>
      <c r="Y5790">
        <v>430.21010038339421</v>
      </c>
      <c r="Z5790">
        <v>12.384555639204265</v>
      </c>
      <c r="AA5790">
        <v>107.27259980712724</v>
      </c>
      <c r="AB5790">
        <v>0.22255248099472502</v>
      </c>
      <c r="AC5790">
        <v>538.35825704885031</v>
      </c>
      <c r="AD5790">
        <v>0</v>
      </c>
      <c r="AE5790">
        <v>1088.4480653595708</v>
      </c>
    </row>
    <row r="5791" spans="1:31" x14ac:dyDescent="0.3">
      <c r="A5791">
        <v>2586691</v>
      </c>
      <c r="B5791">
        <v>1</v>
      </c>
      <c r="C5791" t="s">
        <v>81</v>
      </c>
      <c r="D5791" t="s">
        <v>115</v>
      </c>
      <c r="E5791" t="s">
        <v>141</v>
      </c>
      <c r="F5791" t="s">
        <v>16286</v>
      </c>
      <c r="G5791" t="s">
        <v>134</v>
      </c>
      <c r="H5791" t="s">
        <v>135</v>
      </c>
      <c r="I5791" t="s">
        <v>136</v>
      </c>
      <c r="J5791" t="s">
        <v>137</v>
      </c>
      <c r="K5791" t="s">
        <v>138</v>
      </c>
      <c r="L5791" t="s">
        <v>16287</v>
      </c>
      <c r="M5791" t="s">
        <v>16288</v>
      </c>
      <c r="N5791">
        <v>0.69499999999999995</v>
      </c>
      <c r="O5791">
        <v>11</v>
      </c>
      <c r="P5791">
        <v>3345</v>
      </c>
      <c r="Q5791">
        <v>9</v>
      </c>
      <c r="R5791">
        <v>235</v>
      </c>
      <c r="S5791">
        <v>5</v>
      </c>
      <c r="T5791">
        <v>244</v>
      </c>
      <c r="U5791">
        <v>0</v>
      </c>
      <c r="V5791">
        <v>0</v>
      </c>
      <c r="W5791">
        <v>1.7434598236000005</v>
      </c>
      <c r="X5791">
        <v>177.236805076704</v>
      </c>
      <c r="Y5791">
        <v>14.757355105714939</v>
      </c>
      <c r="Z5791">
        <v>65.860960422191269</v>
      </c>
      <c r="AA5791">
        <v>43.013589136132431</v>
      </c>
      <c r="AB5791">
        <v>43.413403820561186</v>
      </c>
      <c r="AC5791">
        <v>0</v>
      </c>
      <c r="AD5791">
        <v>0</v>
      </c>
      <c r="AE5791">
        <v>346.02557338490385</v>
      </c>
    </row>
    <row r="5792" spans="1:31" x14ac:dyDescent="0.3">
      <c r="A5792">
        <v>2586356</v>
      </c>
      <c r="B5792">
        <v>1</v>
      </c>
      <c r="C5792" t="s">
        <v>80</v>
      </c>
      <c r="D5792" t="s">
        <v>104</v>
      </c>
      <c r="E5792" t="s">
        <v>147</v>
      </c>
      <c r="F5792" t="s">
        <v>2554</v>
      </c>
      <c r="G5792" t="s">
        <v>134</v>
      </c>
      <c r="H5792" t="s">
        <v>135</v>
      </c>
      <c r="I5792" t="s">
        <v>136</v>
      </c>
      <c r="J5792" t="s">
        <v>137</v>
      </c>
      <c r="K5792" t="s">
        <v>138</v>
      </c>
      <c r="L5792" t="s">
        <v>16289</v>
      </c>
      <c r="M5792" t="s">
        <v>16290</v>
      </c>
      <c r="N5792">
        <v>0.236944444</v>
      </c>
      <c r="O5792">
        <v>7</v>
      </c>
      <c r="P5792">
        <v>82</v>
      </c>
      <c r="Q5792">
        <v>52</v>
      </c>
      <c r="R5792">
        <v>206</v>
      </c>
      <c r="S5792">
        <v>13</v>
      </c>
      <c r="T5792">
        <v>46</v>
      </c>
      <c r="U5792">
        <v>6</v>
      </c>
      <c r="V5792">
        <v>0</v>
      </c>
      <c r="W5792">
        <v>0.45953264193211668</v>
      </c>
      <c r="X5792">
        <v>3.3477826922138023</v>
      </c>
      <c r="Y5792">
        <v>3.9969687028370999</v>
      </c>
      <c r="Z5792">
        <v>14.827983329882951</v>
      </c>
      <c r="AA5792">
        <v>3.0793628161575124</v>
      </c>
      <c r="AB5792">
        <v>3.9922778491881354</v>
      </c>
      <c r="AC5792">
        <v>189.78377232079566</v>
      </c>
      <c r="AD5792">
        <v>0</v>
      </c>
      <c r="AE5792">
        <v>219.48768035300728</v>
      </c>
    </row>
    <row r="5793" spans="1:31" x14ac:dyDescent="0.3">
      <c r="A5793">
        <v>2587066</v>
      </c>
      <c r="B5793">
        <v>1</v>
      </c>
      <c r="C5793" t="s">
        <v>80</v>
      </c>
      <c r="D5793" t="s">
        <v>97</v>
      </c>
      <c r="E5793" t="s">
        <v>141</v>
      </c>
      <c r="F5793" t="s">
        <v>15284</v>
      </c>
      <c r="G5793" t="s">
        <v>134</v>
      </c>
      <c r="H5793" t="s">
        <v>135</v>
      </c>
      <c r="I5793" t="s">
        <v>136</v>
      </c>
      <c r="J5793" t="s">
        <v>137</v>
      </c>
      <c r="K5793" t="s">
        <v>138</v>
      </c>
      <c r="L5793" t="s">
        <v>16291</v>
      </c>
      <c r="M5793" t="s">
        <v>16240</v>
      </c>
      <c r="N5793">
        <v>3.8725000000000001</v>
      </c>
      <c r="O5793">
        <v>3</v>
      </c>
      <c r="P5793">
        <v>572</v>
      </c>
      <c r="Q5793">
        <v>4</v>
      </c>
      <c r="R5793">
        <v>73</v>
      </c>
      <c r="S5793">
        <v>20</v>
      </c>
      <c r="T5793">
        <v>110</v>
      </c>
      <c r="U5793">
        <v>0</v>
      </c>
      <c r="V5793">
        <v>0</v>
      </c>
      <c r="W5793">
        <v>22.596922784806662</v>
      </c>
      <c r="X5793">
        <v>542.68404555287441</v>
      </c>
      <c r="Y5793">
        <v>14.957417435950719</v>
      </c>
      <c r="Z5793">
        <v>108.19523096947611</v>
      </c>
      <c r="AA5793">
        <v>325.39943777821492</v>
      </c>
      <c r="AB5793">
        <v>240.71267750680423</v>
      </c>
      <c r="AC5793">
        <v>0</v>
      </c>
      <c r="AD5793">
        <v>0</v>
      </c>
      <c r="AE5793">
        <v>1254.5457320281271</v>
      </c>
    </row>
    <row r="5794" spans="1:31" x14ac:dyDescent="0.3">
      <c r="A5794">
        <v>2586897</v>
      </c>
      <c r="B5794">
        <v>1</v>
      </c>
      <c r="C5794" t="s">
        <v>80</v>
      </c>
      <c r="D5794" t="s">
        <v>96</v>
      </c>
      <c r="E5794" t="s">
        <v>166</v>
      </c>
      <c r="F5794" t="s">
        <v>16292</v>
      </c>
      <c r="G5794" t="s">
        <v>168</v>
      </c>
      <c r="H5794" t="s">
        <v>157</v>
      </c>
      <c r="I5794" t="s">
        <v>136</v>
      </c>
      <c r="J5794" t="s">
        <v>137</v>
      </c>
      <c r="K5794" t="s">
        <v>138</v>
      </c>
      <c r="L5794" t="s">
        <v>16293</v>
      </c>
      <c r="M5794" t="s">
        <v>16294</v>
      </c>
      <c r="N5794">
        <v>0.89111111099999996</v>
      </c>
      <c r="O5794">
        <v>0</v>
      </c>
      <c r="P5794">
        <v>1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0.13740734890428002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0.13740734890428002</v>
      </c>
    </row>
    <row r="5795" spans="1:31" x14ac:dyDescent="0.3">
      <c r="A5795">
        <v>2586754</v>
      </c>
      <c r="B5795">
        <v>1</v>
      </c>
      <c r="C5795" t="s">
        <v>80</v>
      </c>
      <c r="D5795" t="s">
        <v>97</v>
      </c>
      <c r="E5795" t="s">
        <v>141</v>
      </c>
      <c r="F5795" t="s">
        <v>16295</v>
      </c>
      <c r="G5795" t="s">
        <v>134</v>
      </c>
      <c r="H5795" t="s">
        <v>135</v>
      </c>
      <c r="I5795" t="s">
        <v>136</v>
      </c>
      <c r="J5795" t="s">
        <v>137</v>
      </c>
      <c r="K5795" t="s">
        <v>138</v>
      </c>
      <c r="L5795" t="s">
        <v>16296</v>
      </c>
      <c r="M5795" t="s">
        <v>16297</v>
      </c>
      <c r="N5795">
        <v>0.90861111100000003</v>
      </c>
      <c r="O5795">
        <v>3</v>
      </c>
      <c r="P5795">
        <v>572</v>
      </c>
      <c r="Q5795">
        <v>4</v>
      </c>
      <c r="R5795">
        <v>73</v>
      </c>
      <c r="S5795">
        <v>20</v>
      </c>
      <c r="T5795">
        <v>110</v>
      </c>
      <c r="U5795">
        <v>0</v>
      </c>
      <c r="V5795">
        <v>0</v>
      </c>
      <c r="W5795">
        <v>5.1148907458995092</v>
      </c>
      <c r="X5795">
        <v>123.73735372630287</v>
      </c>
      <c r="Y5795">
        <v>4.1409823678845337</v>
      </c>
      <c r="Z5795">
        <v>29.150911177997525</v>
      </c>
      <c r="AA5795">
        <v>83.667410501982104</v>
      </c>
      <c r="AB5795">
        <v>78.848145806186608</v>
      </c>
      <c r="AC5795">
        <v>0</v>
      </c>
      <c r="AD5795">
        <v>0</v>
      </c>
      <c r="AE5795">
        <v>324.65969432625315</v>
      </c>
    </row>
    <row r="5796" spans="1:31" x14ac:dyDescent="0.3">
      <c r="A5796">
        <v>2587146</v>
      </c>
      <c r="B5796">
        <v>1</v>
      </c>
      <c r="C5796" t="s">
        <v>81</v>
      </c>
      <c r="D5796" t="s">
        <v>113</v>
      </c>
      <c r="E5796" t="s">
        <v>141</v>
      </c>
      <c r="F5796" t="s">
        <v>16298</v>
      </c>
      <c r="G5796" t="s">
        <v>202</v>
      </c>
      <c r="H5796" t="s">
        <v>135</v>
      </c>
      <c r="I5796" t="s">
        <v>136</v>
      </c>
      <c r="J5796" t="s">
        <v>137</v>
      </c>
      <c r="K5796" t="s">
        <v>138</v>
      </c>
      <c r="L5796" t="s">
        <v>16299</v>
      </c>
      <c r="M5796" t="s">
        <v>16300</v>
      </c>
      <c r="N5796">
        <v>0.62583333299999999</v>
      </c>
      <c r="O5796">
        <v>1</v>
      </c>
      <c r="P5796">
        <v>374</v>
      </c>
      <c r="Q5796">
        <v>5</v>
      </c>
      <c r="R5796">
        <v>31</v>
      </c>
      <c r="S5796">
        <v>9</v>
      </c>
      <c r="T5796">
        <v>28</v>
      </c>
      <c r="U5796">
        <v>0</v>
      </c>
      <c r="V5796">
        <v>0</v>
      </c>
      <c r="W5796">
        <v>5.6819508843410006E-2</v>
      </c>
      <c r="X5796">
        <v>37.26916952187679</v>
      </c>
      <c r="Y5796">
        <v>4.5846104408005601</v>
      </c>
      <c r="Z5796">
        <v>14.918071068444565</v>
      </c>
      <c r="AA5796">
        <v>164.82746377599196</v>
      </c>
      <c r="AB5796">
        <v>112.0682689459239</v>
      </c>
      <c r="AC5796">
        <v>0</v>
      </c>
      <c r="AD5796">
        <v>0</v>
      </c>
      <c r="AE5796">
        <v>333.72440326188121</v>
      </c>
    </row>
    <row r="5797" spans="1:31" x14ac:dyDescent="0.3">
      <c r="A5797">
        <v>2586213</v>
      </c>
      <c r="B5797">
        <v>1</v>
      </c>
      <c r="C5797" t="s">
        <v>81</v>
      </c>
      <c r="D5797" t="s">
        <v>128</v>
      </c>
      <c r="E5797" t="s">
        <v>147</v>
      </c>
      <c r="F5797" t="s">
        <v>4048</v>
      </c>
      <c r="G5797" t="s">
        <v>134</v>
      </c>
      <c r="H5797" t="s">
        <v>135</v>
      </c>
      <c r="I5797" t="s">
        <v>136</v>
      </c>
      <c r="J5797" t="s">
        <v>137</v>
      </c>
      <c r="K5797" t="s">
        <v>138</v>
      </c>
      <c r="L5797" t="s">
        <v>16301</v>
      </c>
      <c r="M5797" t="s">
        <v>16302</v>
      </c>
      <c r="N5797">
        <v>1.4811111109999999</v>
      </c>
      <c r="O5797">
        <v>6</v>
      </c>
      <c r="P5797">
        <v>452</v>
      </c>
      <c r="Q5797">
        <v>100</v>
      </c>
      <c r="R5797">
        <v>26</v>
      </c>
      <c r="S5797">
        <v>6</v>
      </c>
      <c r="T5797">
        <v>52</v>
      </c>
      <c r="U5797">
        <v>0</v>
      </c>
      <c r="V5797">
        <v>0</v>
      </c>
      <c r="W5797">
        <v>1.6783111983017249</v>
      </c>
      <c r="X5797">
        <v>93.942678969731872</v>
      </c>
      <c r="Y5797">
        <v>106.33546972435285</v>
      </c>
      <c r="Z5797">
        <v>8.9504843515671997</v>
      </c>
      <c r="AA5797">
        <v>21.798401564220462</v>
      </c>
      <c r="AB5797">
        <v>26.399203376109146</v>
      </c>
      <c r="AC5797">
        <v>0</v>
      </c>
      <c r="AD5797">
        <v>0</v>
      </c>
      <c r="AE5797">
        <v>259.10454918428326</v>
      </c>
    </row>
    <row r="5798" spans="1:31" x14ac:dyDescent="0.3">
      <c r="A5798">
        <v>2586711</v>
      </c>
      <c r="B5798">
        <v>1</v>
      </c>
      <c r="C5798" t="s">
        <v>80</v>
      </c>
      <c r="D5798" t="s">
        <v>103</v>
      </c>
      <c r="E5798" t="s">
        <v>147</v>
      </c>
      <c r="F5798" t="s">
        <v>16303</v>
      </c>
      <c r="G5798" t="s">
        <v>202</v>
      </c>
      <c r="H5798" t="s">
        <v>135</v>
      </c>
      <c r="I5798" t="s">
        <v>136</v>
      </c>
      <c r="J5798" t="s">
        <v>137</v>
      </c>
      <c r="K5798" t="s">
        <v>138</v>
      </c>
      <c r="L5798" t="s">
        <v>16304</v>
      </c>
      <c r="M5798" t="s">
        <v>15806</v>
      </c>
      <c r="N5798">
        <v>0.87888888799999998</v>
      </c>
      <c r="O5798">
        <v>6</v>
      </c>
      <c r="P5798">
        <v>285</v>
      </c>
      <c r="Q5798">
        <v>18</v>
      </c>
      <c r="R5798">
        <v>19</v>
      </c>
      <c r="S5798">
        <v>10</v>
      </c>
      <c r="T5798">
        <v>51</v>
      </c>
      <c r="U5798">
        <v>0</v>
      </c>
      <c r="V5798">
        <v>0</v>
      </c>
      <c r="W5798">
        <v>5.7993179777108512</v>
      </c>
      <c r="X5798">
        <v>59.899434848198943</v>
      </c>
      <c r="Y5798">
        <v>108.17906628274577</v>
      </c>
      <c r="Z5798">
        <v>10.073642816219504</v>
      </c>
      <c r="AA5798">
        <v>26.388433052355275</v>
      </c>
      <c r="AB5798">
        <v>31.735270885107784</v>
      </c>
      <c r="AC5798">
        <v>0</v>
      </c>
      <c r="AD5798">
        <v>0</v>
      </c>
      <c r="AE5798">
        <v>242.07516586233811</v>
      </c>
    </row>
    <row r="5799" spans="1:31" x14ac:dyDescent="0.3">
      <c r="A5799">
        <v>2586462</v>
      </c>
      <c r="B5799">
        <v>1</v>
      </c>
      <c r="C5799" t="s">
        <v>81</v>
      </c>
      <c r="D5799" t="s">
        <v>128</v>
      </c>
      <c r="E5799" t="s">
        <v>147</v>
      </c>
      <c r="F5799" t="s">
        <v>16305</v>
      </c>
      <c r="G5799" t="s">
        <v>301</v>
      </c>
      <c r="H5799" t="s">
        <v>135</v>
      </c>
      <c r="I5799" t="s">
        <v>136</v>
      </c>
      <c r="J5799" t="s">
        <v>137</v>
      </c>
      <c r="K5799" t="s">
        <v>144</v>
      </c>
      <c r="L5799" t="s">
        <v>16306</v>
      </c>
      <c r="M5799" t="s">
        <v>16307</v>
      </c>
      <c r="N5799">
        <v>4.6275000000000004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4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2553.5018559148821</v>
      </c>
      <c r="AD5799">
        <v>0</v>
      </c>
      <c r="AE5799">
        <v>2553.5018559148821</v>
      </c>
    </row>
    <row r="5800" spans="1:31" x14ac:dyDescent="0.3">
      <c r="A5800">
        <v>2587003</v>
      </c>
      <c r="B5800">
        <v>1</v>
      </c>
      <c r="C5800" t="s">
        <v>80</v>
      </c>
      <c r="D5800" t="s">
        <v>95</v>
      </c>
      <c r="E5800" t="s">
        <v>132</v>
      </c>
      <c r="F5800" t="s">
        <v>6507</v>
      </c>
      <c r="G5800" t="s">
        <v>134</v>
      </c>
      <c r="H5800" t="s">
        <v>135</v>
      </c>
      <c r="I5800" t="s">
        <v>136</v>
      </c>
      <c r="J5800" t="s">
        <v>137</v>
      </c>
      <c r="K5800" t="s">
        <v>138</v>
      </c>
      <c r="L5800" t="s">
        <v>16308</v>
      </c>
      <c r="M5800" t="s">
        <v>16309</v>
      </c>
      <c r="N5800">
        <v>0.29583333299999998</v>
      </c>
      <c r="O5800">
        <v>50</v>
      </c>
      <c r="P5800">
        <v>2282</v>
      </c>
      <c r="Q5800">
        <v>48</v>
      </c>
      <c r="R5800">
        <v>188</v>
      </c>
      <c r="S5800">
        <v>77</v>
      </c>
      <c r="T5800">
        <v>263</v>
      </c>
      <c r="U5800">
        <v>15</v>
      </c>
      <c r="V5800">
        <v>3</v>
      </c>
      <c r="W5800">
        <v>9.8408492458125796</v>
      </c>
      <c r="X5800">
        <v>135.57964079954459</v>
      </c>
      <c r="Y5800">
        <v>46.024195947065174</v>
      </c>
      <c r="Z5800">
        <v>31.876774034312586</v>
      </c>
      <c r="AA5800">
        <v>228.82568365167177</v>
      </c>
      <c r="AB5800">
        <v>81.772726965346237</v>
      </c>
      <c r="AC5800">
        <v>128.0619303307235</v>
      </c>
      <c r="AD5800">
        <v>10.299679670500391</v>
      </c>
      <c r="AE5800">
        <v>672.2814806449768</v>
      </c>
    </row>
    <row r="5801" spans="1:31" x14ac:dyDescent="0.3">
      <c r="A5801">
        <v>2586562</v>
      </c>
      <c r="B5801">
        <v>1</v>
      </c>
      <c r="C5801" t="s">
        <v>81</v>
      </c>
      <c r="D5801" t="s">
        <v>128</v>
      </c>
      <c r="E5801" t="s">
        <v>147</v>
      </c>
      <c r="F5801" t="s">
        <v>5503</v>
      </c>
      <c r="G5801" t="s">
        <v>194</v>
      </c>
      <c r="H5801" t="s">
        <v>135</v>
      </c>
      <c r="I5801" t="s">
        <v>136</v>
      </c>
      <c r="J5801" t="s">
        <v>137</v>
      </c>
      <c r="K5801" t="s">
        <v>144</v>
      </c>
      <c r="L5801" t="s">
        <v>16310</v>
      </c>
      <c r="M5801" t="s">
        <v>16311</v>
      </c>
      <c r="N5801">
        <v>2.6924999999999999</v>
      </c>
      <c r="O5801">
        <v>0</v>
      </c>
      <c r="P5801">
        <v>0</v>
      </c>
      <c r="Q5801">
        <v>0</v>
      </c>
      <c r="R5801">
        <v>0</v>
      </c>
      <c r="S5801">
        <v>15</v>
      </c>
      <c r="T5801">
        <v>0</v>
      </c>
      <c r="U5801">
        <v>13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95.051598294459836</v>
      </c>
      <c r="AB5801">
        <v>0</v>
      </c>
      <c r="AC5801">
        <v>900.6802917375901</v>
      </c>
      <c r="AD5801">
        <v>0</v>
      </c>
      <c r="AE5801">
        <v>995.73189003204993</v>
      </c>
    </row>
    <row r="5802" spans="1:31" x14ac:dyDescent="0.3">
      <c r="A5802">
        <v>2587009</v>
      </c>
      <c r="B5802">
        <v>1</v>
      </c>
      <c r="C5802" t="s">
        <v>81</v>
      </c>
      <c r="D5802" t="s">
        <v>123</v>
      </c>
      <c r="E5802" t="s">
        <v>171</v>
      </c>
      <c r="F5802" t="s">
        <v>16312</v>
      </c>
      <c r="G5802" t="s">
        <v>2558</v>
      </c>
      <c r="H5802" t="s">
        <v>157</v>
      </c>
      <c r="I5802" t="s">
        <v>136</v>
      </c>
      <c r="J5802" t="s">
        <v>137</v>
      </c>
      <c r="K5802" t="s">
        <v>138</v>
      </c>
      <c r="L5802" t="s">
        <v>16313</v>
      </c>
      <c r="M5802" t="s">
        <v>16314</v>
      </c>
      <c r="N5802">
        <v>2.9372222219999999</v>
      </c>
      <c r="O5802">
        <v>0</v>
      </c>
      <c r="P5802">
        <v>3</v>
      </c>
      <c r="Q5802">
        <v>0</v>
      </c>
      <c r="R5802">
        <v>0</v>
      </c>
      <c r="S5802">
        <v>0</v>
      </c>
      <c r="T5802">
        <v>62</v>
      </c>
      <c r="U5802">
        <v>0</v>
      </c>
      <c r="V5802">
        <v>0</v>
      </c>
      <c r="W5802">
        <v>0</v>
      </c>
      <c r="X5802">
        <v>1.91078393320152</v>
      </c>
      <c r="Y5802">
        <v>0</v>
      </c>
      <c r="Z5802">
        <v>0</v>
      </c>
      <c r="AA5802">
        <v>0</v>
      </c>
      <c r="AB5802">
        <v>168.89040191784619</v>
      </c>
      <c r="AC5802">
        <v>0</v>
      </c>
      <c r="AD5802">
        <v>0</v>
      </c>
      <c r="AE5802">
        <v>170.80118585104771</v>
      </c>
    </row>
    <row r="5803" spans="1:31" x14ac:dyDescent="0.3">
      <c r="A5803">
        <v>2586700</v>
      </c>
      <c r="B5803">
        <v>1</v>
      </c>
      <c r="C5803" t="s">
        <v>81</v>
      </c>
      <c r="D5803" t="s">
        <v>123</v>
      </c>
      <c r="E5803" t="s">
        <v>141</v>
      </c>
      <c r="F5803" t="s">
        <v>3090</v>
      </c>
      <c r="G5803" t="s">
        <v>134</v>
      </c>
      <c r="H5803" t="s">
        <v>135</v>
      </c>
      <c r="I5803" t="s">
        <v>136</v>
      </c>
      <c r="J5803" t="s">
        <v>137</v>
      </c>
      <c r="K5803" t="s">
        <v>138</v>
      </c>
      <c r="L5803" t="s">
        <v>16315</v>
      </c>
      <c r="M5803" t="s">
        <v>16316</v>
      </c>
      <c r="N5803">
        <v>4.2983333330000004</v>
      </c>
      <c r="O5803">
        <v>1</v>
      </c>
      <c r="P5803">
        <v>951</v>
      </c>
      <c r="Q5803">
        <v>26</v>
      </c>
      <c r="R5803">
        <v>132</v>
      </c>
      <c r="S5803">
        <v>3</v>
      </c>
      <c r="T5803">
        <v>102</v>
      </c>
      <c r="U5803">
        <v>0</v>
      </c>
      <c r="V5803">
        <v>0</v>
      </c>
      <c r="W5803">
        <v>0.99665246112000005</v>
      </c>
      <c r="X5803">
        <v>483.00796812106137</v>
      </c>
      <c r="Y5803">
        <v>42.206474641514461</v>
      </c>
      <c r="Z5803">
        <v>314.19321208735431</v>
      </c>
      <c r="AA5803">
        <v>15.510015327345174</v>
      </c>
      <c r="AB5803">
        <v>160.76407628876206</v>
      </c>
      <c r="AC5803">
        <v>0</v>
      </c>
      <c r="AD5803">
        <v>0</v>
      </c>
      <c r="AE5803">
        <v>1016.6783989271573</v>
      </c>
    </row>
    <row r="5804" spans="1:31" x14ac:dyDescent="0.3">
      <c r="A5804">
        <v>2586846</v>
      </c>
      <c r="B5804">
        <v>1</v>
      </c>
      <c r="C5804" t="s">
        <v>80</v>
      </c>
      <c r="D5804" t="s">
        <v>97</v>
      </c>
      <c r="E5804" t="s">
        <v>166</v>
      </c>
      <c r="F5804" t="s">
        <v>16317</v>
      </c>
      <c r="G5804" t="s">
        <v>198</v>
      </c>
      <c r="H5804" t="s">
        <v>157</v>
      </c>
      <c r="I5804" t="s">
        <v>136</v>
      </c>
      <c r="J5804" t="s">
        <v>137</v>
      </c>
      <c r="K5804" t="s">
        <v>138</v>
      </c>
      <c r="L5804" t="s">
        <v>16318</v>
      </c>
      <c r="M5804" t="s">
        <v>16319</v>
      </c>
      <c r="N5804">
        <v>2.7327777769999999</v>
      </c>
      <c r="O5804">
        <v>0</v>
      </c>
      <c r="P5804">
        <v>1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0.33169812882822003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0.33169812882822003</v>
      </c>
    </row>
    <row r="5805" spans="1:31" x14ac:dyDescent="0.3">
      <c r="A5805">
        <v>2586637</v>
      </c>
      <c r="B5805">
        <v>1</v>
      </c>
      <c r="C5805" t="s">
        <v>81</v>
      </c>
      <c r="D5805" t="s">
        <v>112</v>
      </c>
      <c r="E5805" t="s">
        <v>141</v>
      </c>
      <c r="F5805" t="s">
        <v>3946</v>
      </c>
      <c r="G5805" t="s">
        <v>134</v>
      </c>
      <c r="H5805" t="s">
        <v>135</v>
      </c>
      <c r="I5805" t="s">
        <v>136</v>
      </c>
      <c r="J5805" t="s">
        <v>137</v>
      </c>
      <c r="K5805" t="s">
        <v>138</v>
      </c>
      <c r="L5805" t="s">
        <v>16320</v>
      </c>
      <c r="M5805" t="s">
        <v>16321</v>
      </c>
      <c r="N5805">
        <v>0.449444444</v>
      </c>
      <c r="O5805">
        <v>31</v>
      </c>
      <c r="P5805">
        <v>17211</v>
      </c>
      <c r="Q5805">
        <v>39</v>
      </c>
      <c r="R5805">
        <v>858</v>
      </c>
      <c r="S5805">
        <v>43</v>
      </c>
      <c r="T5805">
        <v>2052</v>
      </c>
      <c r="U5805">
        <v>7</v>
      </c>
      <c r="V5805">
        <v>2</v>
      </c>
      <c r="W5805">
        <v>3.1260930740750648</v>
      </c>
      <c r="X5805">
        <v>788.36148235424866</v>
      </c>
      <c r="Y5805">
        <v>68.676144621784232</v>
      </c>
      <c r="Z5805">
        <v>238.49442920006643</v>
      </c>
      <c r="AA5805">
        <v>101.24070755903796</v>
      </c>
      <c r="AB5805">
        <v>402.72592305170787</v>
      </c>
      <c r="AC5805">
        <v>56.490158304897932</v>
      </c>
      <c r="AD5805">
        <v>2.8142293229219999</v>
      </c>
      <c r="AE5805">
        <v>1661.9291674887402</v>
      </c>
    </row>
    <row r="5806" spans="1:31" x14ac:dyDescent="0.3">
      <c r="A5806">
        <v>2586840</v>
      </c>
      <c r="B5806">
        <v>1</v>
      </c>
      <c r="C5806" t="s">
        <v>81</v>
      </c>
      <c r="D5806" t="s">
        <v>113</v>
      </c>
      <c r="E5806" t="s">
        <v>132</v>
      </c>
      <c r="F5806" t="s">
        <v>16016</v>
      </c>
      <c r="G5806" t="s">
        <v>134</v>
      </c>
      <c r="H5806" t="s">
        <v>135</v>
      </c>
      <c r="I5806" t="s">
        <v>136</v>
      </c>
      <c r="J5806" t="s">
        <v>137</v>
      </c>
      <c r="K5806" t="s">
        <v>138</v>
      </c>
      <c r="L5806" t="s">
        <v>16322</v>
      </c>
      <c r="M5806" t="s">
        <v>16323</v>
      </c>
      <c r="N5806">
        <v>0.92083333300000003</v>
      </c>
      <c r="O5806">
        <v>33</v>
      </c>
      <c r="P5806">
        <v>3967</v>
      </c>
      <c r="Q5806">
        <v>274</v>
      </c>
      <c r="R5806">
        <v>1225</v>
      </c>
      <c r="S5806">
        <v>49</v>
      </c>
      <c r="T5806">
        <v>306</v>
      </c>
      <c r="U5806">
        <v>2</v>
      </c>
      <c r="V5806">
        <v>0</v>
      </c>
      <c r="W5806">
        <v>9.3465966902557387</v>
      </c>
      <c r="X5806">
        <v>578.59900973220101</v>
      </c>
      <c r="Y5806">
        <v>913.25914522638936</v>
      </c>
      <c r="Z5806">
        <v>2146.0898482261596</v>
      </c>
      <c r="AA5806">
        <v>391.5437151512478</v>
      </c>
      <c r="AB5806">
        <v>188.38200141324299</v>
      </c>
      <c r="AC5806">
        <v>97.623561964849159</v>
      </c>
      <c r="AD5806">
        <v>0</v>
      </c>
      <c r="AE5806">
        <v>4324.8438784043465</v>
      </c>
    </row>
    <row r="5807" spans="1:31" x14ac:dyDescent="0.3">
      <c r="A5807">
        <v>2586923</v>
      </c>
      <c r="B5807">
        <v>1</v>
      </c>
      <c r="C5807" t="s">
        <v>81</v>
      </c>
      <c r="D5807" t="s">
        <v>112</v>
      </c>
      <c r="E5807" t="s">
        <v>184</v>
      </c>
      <c r="F5807" t="s">
        <v>16324</v>
      </c>
      <c r="G5807" t="s">
        <v>134</v>
      </c>
      <c r="H5807" t="s">
        <v>135</v>
      </c>
      <c r="I5807" t="s">
        <v>136</v>
      </c>
      <c r="J5807" t="s">
        <v>137</v>
      </c>
      <c r="K5807" t="s">
        <v>138</v>
      </c>
      <c r="L5807" t="s">
        <v>16325</v>
      </c>
      <c r="M5807" t="s">
        <v>16326</v>
      </c>
      <c r="N5807">
        <v>2.8833333329999999</v>
      </c>
      <c r="O5807">
        <v>0</v>
      </c>
      <c r="P5807">
        <v>4530</v>
      </c>
      <c r="Q5807">
        <v>0</v>
      </c>
      <c r="R5807">
        <v>0</v>
      </c>
      <c r="S5807">
        <v>1</v>
      </c>
      <c r="T5807">
        <v>715</v>
      </c>
      <c r="U5807">
        <v>0</v>
      </c>
      <c r="V5807">
        <v>0</v>
      </c>
      <c r="W5807">
        <v>0</v>
      </c>
      <c r="X5807">
        <v>2213.0844492522961</v>
      </c>
      <c r="Y5807">
        <v>0</v>
      </c>
      <c r="Z5807">
        <v>0</v>
      </c>
      <c r="AA5807">
        <v>508.1828175370581</v>
      </c>
      <c r="AB5807">
        <v>1655.5964999405064</v>
      </c>
      <c r="AC5807">
        <v>0</v>
      </c>
      <c r="AD5807">
        <v>0</v>
      </c>
      <c r="AE5807">
        <v>4376.8637667298608</v>
      </c>
    </row>
    <row r="5808" spans="1:31" x14ac:dyDescent="0.3">
      <c r="A5808">
        <v>2586199</v>
      </c>
      <c r="B5808">
        <v>1</v>
      </c>
      <c r="C5808" t="s">
        <v>81</v>
      </c>
      <c r="D5808" t="s">
        <v>112</v>
      </c>
      <c r="E5808" t="s">
        <v>132</v>
      </c>
      <c r="F5808" t="s">
        <v>16327</v>
      </c>
      <c r="G5808" t="s">
        <v>8518</v>
      </c>
      <c r="H5808" t="s">
        <v>276</v>
      </c>
      <c r="I5808" t="s">
        <v>136</v>
      </c>
      <c r="J5808" t="s">
        <v>137</v>
      </c>
      <c r="K5808" t="s">
        <v>144</v>
      </c>
      <c r="L5808" t="s">
        <v>16328</v>
      </c>
      <c r="M5808" t="s">
        <v>16329</v>
      </c>
      <c r="N5808">
        <v>1.0475000000000001</v>
      </c>
      <c r="O5808">
        <v>97</v>
      </c>
      <c r="P5808">
        <v>77658</v>
      </c>
      <c r="Q5808">
        <v>1129</v>
      </c>
      <c r="R5808">
        <v>4875</v>
      </c>
      <c r="S5808">
        <v>254</v>
      </c>
      <c r="T5808">
        <v>9242</v>
      </c>
      <c r="U5808">
        <v>53</v>
      </c>
      <c r="V5808">
        <v>21</v>
      </c>
      <c r="W5808">
        <v>24.381288705842266</v>
      </c>
      <c r="X5808">
        <v>10450.666741040222</v>
      </c>
      <c r="Y5808">
        <v>2038.9632619678875</v>
      </c>
      <c r="Z5808">
        <v>1340.1058162867128</v>
      </c>
      <c r="AA5808">
        <v>1805.6510613908611</v>
      </c>
      <c r="AB5808">
        <v>3904.7741407185508</v>
      </c>
      <c r="AC5808">
        <v>5719.8812504257439</v>
      </c>
      <c r="AD5808">
        <v>101.23369974009283</v>
      </c>
      <c r="AE5808">
        <v>25385.657260275912</v>
      </c>
    </row>
    <row r="5809" spans="1:31" x14ac:dyDescent="0.3">
      <c r="A5809">
        <v>2586445</v>
      </c>
      <c r="B5809">
        <v>1</v>
      </c>
      <c r="C5809" t="s">
        <v>80</v>
      </c>
      <c r="D5809" t="s">
        <v>106</v>
      </c>
      <c r="E5809" t="s">
        <v>141</v>
      </c>
      <c r="F5809" t="s">
        <v>1762</v>
      </c>
      <c r="G5809" t="s">
        <v>301</v>
      </c>
      <c r="H5809" t="s">
        <v>135</v>
      </c>
      <c r="I5809" t="s">
        <v>136</v>
      </c>
      <c r="J5809" t="s">
        <v>137</v>
      </c>
      <c r="K5809" t="s">
        <v>144</v>
      </c>
      <c r="L5809" t="s">
        <v>16330</v>
      </c>
      <c r="M5809" t="s">
        <v>16331</v>
      </c>
      <c r="N5809">
        <v>3.6430555550000001</v>
      </c>
      <c r="O5809">
        <v>0</v>
      </c>
      <c r="P5809">
        <v>8</v>
      </c>
      <c r="Q5809">
        <v>30</v>
      </c>
      <c r="R5809">
        <v>74</v>
      </c>
      <c r="S5809">
        <v>8</v>
      </c>
      <c r="T5809">
        <v>19</v>
      </c>
      <c r="U5809">
        <v>2</v>
      </c>
      <c r="V5809">
        <v>0</v>
      </c>
      <c r="W5809">
        <v>0</v>
      </c>
      <c r="X5809">
        <v>21.721671062652192</v>
      </c>
      <c r="Y5809">
        <v>704.08528359739364</v>
      </c>
      <c r="Z5809">
        <v>1064.3584660246918</v>
      </c>
      <c r="AA5809">
        <v>76.979292508385285</v>
      </c>
      <c r="AB5809">
        <v>281.32781190946048</v>
      </c>
      <c r="AC5809">
        <v>50.899046857465208</v>
      </c>
      <c r="AD5809">
        <v>0</v>
      </c>
      <c r="AE5809">
        <v>2199.3715719600482</v>
      </c>
    </row>
    <row r="5810" spans="1:31" x14ac:dyDescent="0.3">
      <c r="A5810">
        <v>2586531</v>
      </c>
      <c r="B5810">
        <v>1</v>
      </c>
      <c r="C5810" t="s">
        <v>80</v>
      </c>
      <c r="D5810" t="s">
        <v>93</v>
      </c>
      <c r="E5810" t="s">
        <v>166</v>
      </c>
      <c r="F5810" t="s">
        <v>16332</v>
      </c>
      <c r="G5810" t="s">
        <v>181</v>
      </c>
      <c r="H5810" t="s">
        <v>157</v>
      </c>
      <c r="I5810" t="s">
        <v>136</v>
      </c>
      <c r="J5810" t="s">
        <v>137</v>
      </c>
      <c r="K5810" t="s">
        <v>138</v>
      </c>
      <c r="L5810" t="s">
        <v>16333</v>
      </c>
      <c r="M5810" t="s">
        <v>16334</v>
      </c>
      <c r="N5810">
        <v>3.2322222219999999</v>
      </c>
      <c r="O5810">
        <v>0</v>
      </c>
      <c r="P5810">
        <v>1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0.2185032251765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0.2185032251765</v>
      </c>
    </row>
    <row r="5811" spans="1:31" x14ac:dyDescent="0.3">
      <c r="A5811">
        <v>2586491</v>
      </c>
      <c r="B5811">
        <v>1</v>
      </c>
      <c r="C5811" t="s">
        <v>80</v>
      </c>
      <c r="D5811" t="s">
        <v>83</v>
      </c>
      <c r="E5811" t="s">
        <v>184</v>
      </c>
      <c r="F5811" t="s">
        <v>16335</v>
      </c>
      <c r="G5811" t="s">
        <v>301</v>
      </c>
      <c r="H5811" t="s">
        <v>135</v>
      </c>
      <c r="I5811" t="s">
        <v>136</v>
      </c>
      <c r="J5811" t="s">
        <v>137</v>
      </c>
      <c r="K5811" t="s">
        <v>144</v>
      </c>
      <c r="L5811" t="s">
        <v>16336</v>
      </c>
      <c r="M5811" t="s">
        <v>16337</v>
      </c>
      <c r="N5811">
        <v>3.0433333330000001</v>
      </c>
      <c r="O5811">
        <v>0</v>
      </c>
      <c r="P5811">
        <v>0</v>
      </c>
      <c r="Q5811">
        <v>0</v>
      </c>
      <c r="R5811">
        <v>0</v>
      </c>
      <c r="S5811">
        <v>1</v>
      </c>
      <c r="T5811">
        <v>26</v>
      </c>
      <c r="U5811">
        <v>3</v>
      </c>
      <c r="V5811">
        <v>1</v>
      </c>
      <c r="W5811">
        <v>0</v>
      </c>
      <c r="X5811">
        <v>0</v>
      </c>
      <c r="Y5811">
        <v>0</v>
      </c>
      <c r="Z5811">
        <v>0</v>
      </c>
      <c r="AA5811">
        <v>30.440423211573204</v>
      </c>
      <c r="AB5811">
        <v>123.11167024936437</v>
      </c>
      <c r="AC5811">
        <v>95.978186777112242</v>
      </c>
      <c r="AD5811">
        <v>47.370767897845859</v>
      </c>
      <c r="AE5811">
        <v>296.90104813589562</v>
      </c>
    </row>
    <row r="5812" spans="1:31" x14ac:dyDescent="0.3">
      <c r="A5812">
        <v>2586783</v>
      </c>
      <c r="B5812">
        <v>1</v>
      </c>
      <c r="C5812" t="s">
        <v>80</v>
      </c>
      <c r="D5812" t="s">
        <v>96</v>
      </c>
      <c r="E5812" t="s">
        <v>171</v>
      </c>
      <c r="F5812" t="s">
        <v>16338</v>
      </c>
      <c r="G5812" t="s">
        <v>2558</v>
      </c>
      <c r="H5812" t="s">
        <v>157</v>
      </c>
      <c r="I5812" t="s">
        <v>136</v>
      </c>
      <c r="J5812" t="s">
        <v>137</v>
      </c>
      <c r="K5812" t="s">
        <v>138</v>
      </c>
      <c r="L5812" t="s">
        <v>16339</v>
      </c>
      <c r="M5812" t="s">
        <v>16340</v>
      </c>
      <c r="N5812">
        <v>1.821666666</v>
      </c>
      <c r="O5812">
        <v>0</v>
      </c>
      <c r="P5812">
        <v>11</v>
      </c>
      <c r="Q5812">
        <v>0</v>
      </c>
      <c r="R5812">
        <v>0</v>
      </c>
      <c r="S5812">
        <v>0</v>
      </c>
      <c r="T5812">
        <v>1</v>
      </c>
      <c r="U5812">
        <v>0</v>
      </c>
      <c r="V5812">
        <v>0</v>
      </c>
      <c r="W5812">
        <v>0</v>
      </c>
      <c r="X5812">
        <v>4.4020075061940727</v>
      </c>
      <c r="Y5812">
        <v>0</v>
      </c>
      <c r="Z5812">
        <v>0</v>
      </c>
      <c r="AA5812">
        <v>0</v>
      </c>
      <c r="AB5812">
        <v>5.0315608520654996E-2</v>
      </c>
      <c r="AC5812">
        <v>0</v>
      </c>
      <c r="AD5812">
        <v>0</v>
      </c>
      <c r="AE5812">
        <v>4.4523231147147273</v>
      </c>
    </row>
    <row r="5813" spans="1:31" x14ac:dyDescent="0.3">
      <c r="A5813">
        <v>2587069</v>
      </c>
      <c r="B5813">
        <v>1</v>
      </c>
      <c r="C5813" t="s">
        <v>80</v>
      </c>
      <c r="D5813" t="s">
        <v>110</v>
      </c>
      <c r="E5813" t="s">
        <v>175</v>
      </c>
      <c r="F5813" t="s">
        <v>16341</v>
      </c>
      <c r="G5813" t="s">
        <v>213</v>
      </c>
      <c r="H5813" t="s">
        <v>157</v>
      </c>
      <c r="I5813" t="s">
        <v>136</v>
      </c>
      <c r="J5813" t="s">
        <v>137</v>
      </c>
      <c r="K5813" t="s">
        <v>138</v>
      </c>
      <c r="L5813" t="s">
        <v>16342</v>
      </c>
      <c r="M5813" t="s">
        <v>16343</v>
      </c>
      <c r="N5813">
        <v>1.7677777770000001</v>
      </c>
      <c r="O5813">
        <v>0</v>
      </c>
      <c r="P5813">
        <v>19</v>
      </c>
      <c r="Q5813">
        <v>0</v>
      </c>
      <c r="R5813">
        <v>0</v>
      </c>
      <c r="S5813">
        <v>0</v>
      </c>
      <c r="T5813">
        <v>4</v>
      </c>
      <c r="U5813">
        <v>0</v>
      </c>
      <c r="V5813">
        <v>0</v>
      </c>
      <c r="W5813">
        <v>0</v>
      </c>
      <c r="X5813">
        <v>7.5123227270732515</v>
      </c>
      <c r="Y5813">
        <v>0</v>
      </c>
      <c r="Z5813">
        <v>0</v>
      </c>
      <c r="AA5813">
        <v>0</v>
      </c>
      <c r="AB5813">
        <v>1.3845740268302351</v>
      </c>
      <c r="AC5813">
        <v>0</v>
      </c>
      <c r="AD5813">
        <v>0</v>
      </c>
      <c r="AE5813">
        <v>8.8968967539034871</v>
      </c>
    </row>
    <row r="5814" spans="1:31" x14ac:dyDescent="0.3">
      <c r="A5814">
        <v>2586594</v>
      </c>
      <c r="B5814">
        <v>1</v>
      </c>
      <c r="C5814" t="s">
        <v>81</v>
      </c>
      <c r="D5814" t="s">
        <v>115</v>
      </c>
      <c r="E5814" t="s">
        <v>147</v>
      </c>
      <c r="F5814" t="s">
        <v>15774</v>
      </c>
      <c r="G5814" t="s">
        <v>134</v>
      </c>
      <c r="H5814" t="s">
        <v>135</v>
      </c>
      <c r="I5814" t="s">
        <v>136</v>
      </c>
      <c r="J5814" t="s">
        <v>137</v>
      </c>
      <c r="K5814" t="s">
        <v>138</v>
      </c>
      <c r="L5814" t="s">
        <v>16344</v>
      </c>
      <c r="M5814" t="s">
        <v>16345</v>
      </c>
      <c r="N5814">
        <v>0.37666666599999998</v>
      </c>
      <c r="O5814">
        <v>5</v>
      </c>
      <c r="P5814">
        <v>1329</v>
      </c>
      <c r="Q5814">
        <v>1</v>
      </c>
      <c r="R5814">
        <v>21</v>
      </c>
      <c r="S5814">
        <v>3</v>
      </c>
      <c r="T5814">
        <v>117</v>
      </c>
      <c r="U5814">
        <v>1</v>
      </c>
      <c r="V5814">
        <v>0</v>
      </c>
      <c r="W5814">
        <v>0.43562259359999994</v>
      </c>
      <c r="X5814">
        <v>48.281571632460086</v>
      </c>
      <c r="Y5814">
        <v>0.65680887370682994</v>
      </c>
      <c r="Z5814">
        <v>0.92616010414189986</v>
      </c>
      <c r="AA5814">
        <v>8.0922821690923197</v>
      </c>
      <c r="AB5814">
        <v>11.445946026277333</v>
      </c>
      <c r="AC5814">
        <v>2.9355237959699996</v>
      </c>
      <c r="AD5814">
        <v>0</v>
      </c>
      <c r="AE5814">
        <v>72.773915195248463</v>
      </c>
    </row>
    <row r="5815" spans="1:31" x14ac:dyDescent="0.3">
      <c r="A5815">
        <v>2586926</v>
      </c>
      <c r="B5815">
        <v>1</v>
      </c>
      <c r="C5815" t="s">
        <v>81</v>
      </c>
      <c r="D5815" t="s">
        <v>112</v>
      </c>
      <c r="E5815" t="s">
        <v>184</v>
      </c>
      <c r="F5815" t="s">
        <v>16346</v>
      </c>
      <c r="G5815" t="s">
        <v>134</v>
      </c>
      <c r="H5815" t="s">
        <v>135</v>
      </c>
      <c r="I5815" t="s">
        <v>136</v>
      </c>
      <c r="J5815" t="s">
        <v>137</v>
      </c>
      <c r="K5815" t="s">
        <v>138</v>
      </c>
      <c r="L5815" t="s">
        <v>16347</v>
      </c>
      <c r="M5815" t="s">
        <v>16348</v>
      </c>
      <c r="N5815">
        <v>4.2802777770000002</v>
      </c>
      <c r="O5815">
        <v>0</v>
      </c>
      <c r="P5815">
        <v>849</v>
      </c>
      <c r="Q5815">
        <v>0</v>
      </c>
      <c r="R5815">
        <v>5</v>
      </c>
      <c r="S5815">
        <v>0</v>
      </c>
      <c r="T5815">
        <v>13</v>
      </c>
      <c r="U5815">
        <v>0</v>
      </c>
      <c r="V5815">
        <v>0</v>
      </c>
      <c r="W5815">
        <v>0</v>
      </c>
      <c r="X5815">
        <v>589.6474674721037</v>
      </c>
      <c r="Y5815">
        <v>0</v>
      </c>
      <c r="Z5815">
        <v>1.0446040476136484</v>
      </c>
      <c r="AA5815">
        <v>0</v>
      </c>
      <c r="AB5815">
        <v>75.203445394595875</v>
      </c>
      <c r="AC5815">
        <v>0</v>
      </c>
      <c r="AD5815">
        <v>0</v>
      </c>
      <c r="AE5815">
        <v>665.89551691431325</v>
      </c>
    </row>
    <row r="5816" spans="1:31" x14ac:dyDescent="0.3">
      <c r="A5816">
        <v>2586408</v>
      </c>
      <c r="B5816">
        <v>1</v>
      </c>
      <c r="C5816" t="s">
        <v>81</v>
      </c>
      <c r="D5816" t="s">
        <v>120</v>
      </c>
      <c r="E5816" t="s">
        <v>166</v>
      </c>
      <c r="F5816" t="s">
        <v>16349</v>
      </c>
      <c r="G5816" t="s">
        <v>198</v>
      </c>
      <c r="H5816" t="s">
        <v>157</v>
      </c>
      <c r="I5816" t="s">
        <v>136</v>
      </c>
      <c r="J5816" t="s">
        <v>137</v>
      </c>
      <c r="K5816" t="s">
        <v>138</v>
      </c>
      <c r="L5816" t="s">
        <v>16350</v>
      </c>
      <c r="M5816" t="s">
        <v>16351</v>
      </c>
      <c r="N5816">
        <v>3.5844444439999998</v>
      </c>
      <c r="O5816">
        <v>0</v>
      </c>
      <c r="P5816">
        <v>11</v>
      </c>
      <c r="Q5816">
        <v>0</v>
      </c>
      <c r="R5816">
        <v>0</v>
      </c>
      <c r="S5816">
        <v>0</v>
      </c>
      <c r="T5816">
        <v>1</v>
      </c>
      <c r="U5816">
        <v>0</v>
      </c>
      <c r="V5816">
        <v>0</v>
      </c>
      <c r="W5816">
        <v>0</v>
      </c>
      <c r="X5816">
        <v>6.2341921889999989</v>
      </c>
      <c r="Y5816">
        <v>0</v>
      </c>
      <c r="Z5816">
        <v>0</v>
      </c>
      <c r="AA5816">
        <v>0</v>
      </c>
      <c r="AB5816">
        <v>21.662898729633376</v>
      </c>
      <c r="AC5816">
        <v>0</v>
      </c>
      <c r="AD5816">
        <v>0</v>
      </c>
      <c r="AE5816">
        <v>27.897090918633374</v>
      </c>
    </row>
    <row r="5817" spans="1:31" x14ac:dyDescent="0.3">
      <c r="A5817">
        <v>2586949</v>
      </c>
      <c r="B5817">
        <v>1</v>
      </c>
      <c r="C5817" t="s">
        <v>81</v>
      </c>
      <c r="D5817" t="s">
        <v>112</v>
      </c>
      <c r="E5817" t="s">
        <v>141</v>
      </c>
      <c r="F5817" t="s">
        <v>16352</v>
      </c>
      <c r="G5817" t="s">
        <v>134</v>
      </c>
      <c r="H5817" t="s">
        <v>135</v>
      </c>
      <c r="I5817" t="s">
        <v>136</v>
      </c>
      <c r="J5817" t="s">
        <v>137</v>
      </c>
      <c r="K5817" t="s">
        <v>138</v>
      </c>
      <c r="L5817" t="s">
        <v>16353</v>
      </c>
      <c r="M5817" t="s">
        <v>16354</v>
      </c>
      <c r="N5817">
        <v>2.4697222220000001</v>
      </c>
      <c r="O5817">
        <v>0</v>
      </c>
      <c r="P5817">
        <v>4494</v>
      </c>
      <c r="Q5817">
        <v>0</v>
      </c>
      <c r="R5817">
        <v>78</v>
      </c>
      <c r="S5817">
        <v>1</v>
      </c>
      <c r="T5817">
        <v>478</v>
      </c>
      <c r="U5817">
        <v>0</v>
      </c>
      <c r="V5817">
        <v>0</v>
      </c>
      <c r="W5817">
        <v>0</v>
      </c>
      <c r="X5817">
        <v>1783.327737070204</v>
      </c>
      <c r="Y5817">
        <v>0</v>
      </c>
      <c r="Z5817">
        <v>29.888977336563109</v>
      </c>
      <c r="AA5817">
        <v>502.30535517439478</v>
      </c>
      <c r="AB5817">
        <v>1067.0728629601319</v>
      </c>
      <c r="AC5817">
        <v>0</v>
      </c>
      <c r="AD5817">
        <v>0</v>
      </c>
      <c r="AE5817">
        <v>3382.5949325412939</v>
      </c>
    </row>
    <row r="5818" spans="1:31" x14ac:dyDescent="0.3">
      <c r="A5818">
        <v>2586285</v>
      </c>
      <c r="B5818">
        <v>1</v>
      </c>
      <c r="C5818" t="s">
        <v>80</v>
      </c>
      <c r="D5818" t="s">
        <v>100</v>
      </c>
      <c r="E5818" t="s">
        <v>147</v>
      </c>
      <c r="F5818" t="s">
        <v>6432</v>
      </c>
      <c r="G5818" t="s">
        <v>134</v>
      </c>
      <c r="H5818" t="s">
        <v>135</v>
      </c>
      <c r="I5818" t="s">
        <v>136</v>
      </c>
      <c r="J5818" t="s">
        <v>137</v>
      </c>
      <c r="K5818" t="s">
        <v>138</v>
      </c>
      <c r="L5818" t="s">
        <v>16355</v>
      </c>
      <c r="M5818" t="s">
        <v>16356</v>
      </c>
      <c r="N5818">
        <v>0.84944444399999997</v>
      </c>
      <c r="O5818">
        <v>0</v>
      </c>
      <c r="P5818">
        <v>2244</v>
      </c>
      <c r="Q5818">
        <v>0</v>
      </c>
      <c r="R5818">
        <v>12</v>
      </c>
      <c r="S5818">
        <v>1</v>
      </c>
      <c r="T5818">
        <v>193</v>
      </c>
      <c r="U5818">
        <v>0</v>
      </c>
      <c r="V5818">
        <v>0</v>
      </c>
      <c r="W5818">
        <v>0</v>
      </c>
      <c r="X5818">
        <v>247.87641976558876</v>
      </c>
      <c r="Y5818">
        <v>0</v>
      </c>
      <c r="Z5818">
        <v>4.6019122476781362</v>
      </c>
      <c r="AA5818">
        <v>12.210884954108998</v>
      </c>
      <c r="AB5818">
        <v>160.74647822415363</v>
      </c>
      <c r="AC5818">
        <v>0</v>
      </c>
      <c r="AD5818">
        <v>0</v>
      </c>
      <c r="AE5818">
        <v>425.43569519152953</v>
      </c>
    </row>
    <row r="5819" spans="1:31" x14ac:dyDescent="0.3">
      <c r="A5819">
        <v>2586551</v>
      </c>
      <c r="B5819">
        <v>1</v>
      </c>
      <c r="C5819" t="s">
        <v>80</v>
      </c>
      <c r="D5819" t="s">
        <v>93</v>
      </c>
      <c r="E5819" t="s">
        <v>141</v>
      </c>
      <c r="F5819" t="s">
        <v>5829</v>
      </c>
      <c r="G5819" t="s">
        <v>134</v>
      </c>
      <c r="H5819" t="s">
        <v>135</v>
      </c>
      <c r="I5819" t="s">
        <v>136</v>
      </c>
      <c r="J5819" t="s">
        <v>137</v>
      </c>
      <c r="K5819" t="s">
        <v>138</v>
      </c>
      <c r="L5819" t="s">
        <v>16357</v>
      </c>
      <c r="M5819" t="s">
        <v>16358</v>
      </c>
      <c r="N5819">
        <v>0.40583333300000002</v>
      </c>
      <c r="O5819">
        <v>0</v>
      </c>
      <c r="P5819">
        <v>428</v>
      </c>
      <c r="Q5819">
        <v>49</v>
      </c>
      <c r="R5819">
        <v>359</v>
      </c>
      <c r="S5819">
        <v>18</v>
      </c>
      <c r="T5819">
        <v>230</v>
      </c>
      <c r="U5819">
        <v>0</v>
      </c>
      <c r="V5819">
        <v>1</v>
      </c>
      <c r="W5819">
        <v>0</v>
      </c>
      <c r="X5819">
        <v>34.196610243010774</v>
      </c>
      <c r="Y5819">
        <v>38.119741229478606</v>
      </c>
      <c r="Z5819">
        <v>197.70572174299565</v>
      </c>
      <c r="AA5819">
        <v>28.014000727467685</v>
      </c>
      <c r="AB5819">
        <v>111.77064288916858</v>
      </c>
      <c r="AC5819">
        <v>0</v>
      </c>
      <c r="AD5819">
        <v>1.4687152974999999E-5</v>
      </c>
      <c r="AE5819">
        <v>409.80673151927431</v>
      </c>
    </row>
    <row r="5820" spans="1:31" x14ac:dyDescent="0.3">
      <c r="A5820">
        <v>2587092</v>
      </c>
      <c r="B5820">
        <v>1</v>
      </c>
      <c r="C5820" t="s">
        <v>81</v>
      </c>
      <c r="D5820" t="s">
        <v>127</v>
      </c>
      <c r="E5820" t="s">
        <v>147</v>
      </c>
      <c r="F5820" t="s">
        <v>16359</v>
      </c>
      <c r="G5820" t="s">
        <v>202</v>
      </c>
      <c r="H5820" t="s">
        <v>135</v>
      </c>
      <c r="I5820" t="s">
        <v>136</v>
      </c>
      <c r="J5820" t="s">
        <v>137</v>
      </c>
      <c r="K5820" t="s">
        <v>138</v>
      </c>
      <c r="L5820" t="s">
        <v>16360</v>
      </c>
      <c r="M5820" t="s">
        <v>16361</v>
      </c>
      <c r="N5820">
        <v>0.36305555499999997</v>
      </c>
      <c r="O5820">
        <v>9</v>
      </c>
      <c r="P5820">
        <v>302</v>
      </c>
      <c r="Q5820">
        <v>304</v>
      </c>
      <c r="R5820">
        <v>431</v>
      </c>
      <c r="S5820">
        <v>43</v>
      </c>
      <c r="T5820">
        <v>49</v>
      </c>
      <c r="U5820">
        <v>0</v>
      </c>
      <c r="V5820">
        <v>1</v>
      </c>
      <c r="W5820">
        <v>2.5548958465666951</v>
      </c>
      <c r="X5820">
        <v>19.976657181765376</v>
      </c>
      <c r="Y5820">
        <v>185.40534610696389</v>
      </c>
      <c r="Z5820">
        <v>123.06728668283618</v>
      </c>
      <c r="AA5820">
        <v>67.300788281820388</v>
      </c>
      <c r="AB5820">
        <v>9.1775062248512906</v>
      </c>
      <c r="AC5820">
        <v>0</v>
      </c>
      <c r="AD5820">
        <v>11.229686961570001</v>
      </c>
      <c r="AE5820">
        <v>418.71216728637387</v>
      </c>
    </row>
    <row r="5821" spans="1:31" x14ac:dyDescent="0.3">
      <c r="A5821">
        <v>2586451</v>
      </c>
      <c r="B5821">
        <v>1</v>
      </c>
      <c r="C5821" t="s">
        <v>80</v>
      </c>
      <c r="D5821" t="s">
        <v>104</v>
      </c>
      <c r="E5821" t="s">
        <v>141</v>
      </c>
      <c r="F5821" t="s">
        <v>16362</v>
      </c>
      <c r="G5821" t="s">
        <v>134</v>
      </c>
      <c r="H5821" t="s">
        <v>135</v>
      </c>
      <c r="I5821" t="s">
        <v>136</v>
      </c>
      <c r="J5821" t="s">
        <v>137</v>
      </c>
      <c r="K5821" t="s">
        <v>138</v>
      </c>
      <c r="L5821" t="s">
        <v>16363</v>
      </c>
      <c r="M5821" t="s">
        <v>16364</v>
      </c>
      <c r="N5821">
        <v>0.18416666600000001</v>
      </c>
      <c r="O5821">
        <v>3</v>
      </c>
      <c r="P5821">
        <v>1050</v>
      </c>
      <c r="Q5821">
        <v>25</v>
      </c>
      <c r="R5821">
        <v>57</v>
      </c>
      <c r="S5821">
        <v>27</v>
      </c>
      <c r="T5821">
        <v>235</v>
      </c>
      <c r="U5821">
        <v>4</v>
      </c>
      <c r="V5821">
        <v>0</v>
      </c>
      <c r="W5821">
        <v>0.27116356081347004</v>
      </c>
      <c r="X5821">
        <v>39.623932018453758</v>
      </c>
      <c r="Y5821">
        <v>20.473397545735356</v>
      </c>
      <c r="Z5821">
        <v>10.0031091391568</v>
      </c>
      <c r="AA5821">
        <v>21.35373039175014</v>
      </c>
      <c r="AB5821">
        <v>23.489254362140731</v>
      </c>
      <c r="AC5821">
        <v>36.123849958578752</v>
      </c>
      <c r="AD5821">
        <v>0</v>
      </c>
      <c r="AE5821">
        <v>151.33843697662903</v>
      </c>
    </row>
    <row r="5822" spans="1:31" x14ac:dyDescent="0.3">
      <c r="A5822">
        <v>2586471</v>
      </c>
      <c r="B5822">
        <v>1</v>
      </c>
      <c r="C5822" t="s">
        <v>80</v>
      </c>
      <c r="D5822" t="s">
        <v>100</v>
      </c>
      <c r="E5822" t="s">
        <v>184</v>
      </c>
      <c r="F5822" t="s">
        <v>9342</v>
      </c>
      <c r="G5822" t="s">
        <v>134</v>
      </c>
      <c r="H5822" t="s">
        <v>135</v>
      </c>
      <c r="I5822" t="s">
        <v>136</v>
      </c>
      <c r="J5822" t="s">
        <v>137</v>
      </c>
      <c r="K5822" t="s">
        <v>138</v>
      </c>
      <c r="L5822" t="s">
        <v>16365</v>
      </c>
      <c r="M5822" t="s">
        <v>16366</v>
      </c>
      <c r="N5822">
        <v>1.0261111110000001</v>
      </c>
      <c r="O5822">
        <v>0</v>
      </c>
      <c r="P5822">
        <v>1590</v>
      </c>
      <c r="Q5822">
        <v>0</v>
      </c>
      <c r="R5822">
        <v>4</v>
      </c>
      <c r="S5822">
        <v>0</v>
      </c>
      <c r="T5822">
        <v>85</v>
      </c>
      <c r="U5822">
        <v>0</v>
      </c>
      <c r="V5822">
        <v>0</v>
      </c>
      <c r="W5822">
        <v>0</v>
      </c>
      <c r="X5822">
        <v>280.00266559290299</v>
      </c>
      <c r="Y5822">
        <v>0</v>
      </c>
      <c r="Z5822">
        <v>0.56168195410003674</v>
      </c>
      <c r="AA5822">
        <v>0</v>
      </c>
      <c r="AB5822">
        <v>61.472213301721212</v>
      </c>
      <c r="AC5822">
        <v>0</v>
      </c>
      <c r="AD5822">
        <v>0</v>
      </c>
      <c r="AE5822">
        <v>342.03656084872421</v>
      </c>
    </row>
    <row r="5823" spans="1:31" x14ac:dyDescent="0.3">
      <c r="A5823">
        <v>2586720</v>
      </c>
      <c r="B5823">
        <v>1</v>
      </c>
      <c r="C5823" t="s">
        <v>80</v>
      </c>
      <c r="D5823" t="s">
        <v>101</v>
      </c>
      <c r="E5823" t="s">
        <v>171</v>
      </c>
      <c r="F5823" t="s">
        <v>16367</v>
      </c>
      <c r="G5823" t="s">
        <v>202</v>
      </c>
      <c r="H5823" t="s">
        <v>157</v>
      </c>
      <c r="I5823" t="s">
        <v>136</v>
      </c>
      <c r="J5823" t="s">
        <v>137</v>
      </c>
      <c r="K5823" t="s">
        <v>138</v>
      </c>
      <c r="L5823" t="s">
        <v>16368</v>
      </c>
      <c r="M5823" t="s">
        <v>16369</v>
      </c>
      <c r="N5823">
        <v>0.639444444</v>
      </c>
      <c r="O5823">
        <v>0</v>
      </c>
      <c r="P5823">
        <v>23</v>
      </c>
      <c r="Q5823">
        <v>0</v>
      </c>
      <c r="R5823">
        <v>0</v>
      </c>
      <c r="S5823">
        <v>0</v>
      </c>
      <c r="T5823">
        <v>6</v>
      </c>
      <c r="U5823">
        <v>0</v>
      </c>
      <c r="V5823">
        <v>0</v>
      </c>
      <c r="W5823">
        <v>0</v>
      </c>
      <c r="X5823">
        <v>2.005691136312695</v>
      </c>
      <c r="Y5823">
        <v>0</v>
      </c>
      <c r="Z5823">
        <v>0</v>
      </c>
      <c r="AA5823">
        <v>0</v>
      </c>
      <c r="AB5823">
        <v>26.315278307269061</v>
      </c>
      <c r="AC5823">
        <v>0</v>
      </c>
      <c r="AD5823">
        <v>0</v>
      </c>
      <c r="AE5823">
        <v>28.320969443581756</v>
      </c>
    </row>
    <row r="5824" spans="1:31" x14ac:dyDescent="0.3">
      <c r="A5824">
        <v>2586863</v>
      </c>
      <c r="B5824">
        <v>1</v>
      </c>
      <c r="C5824" t="s">
        <v>80</v>
      </c>
      <c r="D5824" t="s">
        <v>91</v>
      </c>
      <c r="E5824" t="s">
        <v>141</v>
      </c>
      <c r="F5824" t="s">
        <v>16370</v>
      </c>
      <c r="G5824" t="s">
        <v>134</v>
      </c>
      <c r="H5824" t="s">
        <v>135</v>
      </c>
      <c r="I5824" t="s">
        <v>136</v>
      </c>
      <c r="J5824" t="s">
        <v>137</v>
      </c>
      <c r="K5824" t="s">
        <v>138</v>
      </c>
      <c r="L5824" t="s">
        <v>16371</v>
      </c>
      <c r="M5824" t="s">
        <v>16372</v>
      </c>
      <c r="N5824">
        <v>0.43416666599999998</v>
      </c>
      <c r="O5824">
        <v>1</v>
      </c>
      <c r="P5824">
        <v>819</v>
      </c>
      <c r="Q5824">
        <v>52</v>
      </c>
      <c r="R5824">
        <v>46</v>
      </c>
      <c r="S5824">
        <v>35</v>
      </c>
      <c r="T5824">
        <v>136</v>
      </c>
      <c r="U5824">
        <v>1</v>
      </c>
      <c r="V5824">
        <v>0</v>
      </c>
      <c r="W5824">
        <v>0.26663669130312501</v>
      </c>
      <c r="X5824">
        <v>62.972521560560388</v>
      </c>
      <c r="Y5824">
        <v>215.99806564794088</v>
      </c>
      <c r="Z5824">
        <v>19.376673717472205</v>
      </c>
      <c r="AA5824">
        <v>123.43577810006597</v>
      </c>
      <c r="AB5824">
        <v>38.577886573822653</v>
      </c>
      <c r="AC5824">
        <v>0.22178497977646999</v>
      </c>
      <c r="AD5824">
        <v>0</v>
      </c>
      <c r="AE5824">
        <v>460.84934727094173</v>
      </c>
    </row>
    <row r="5825" spans="1:31" x14ac:dyDescent="0.3">
      <c r="A5825">
        <v>2586365</v>
      </c>
      <c r="B5825">
        <v>1</v>
      </c>
      <c r="C5825" t="s">
        <v>80</v>
      </c>
      <c r="D5825" t="s">
        <v>104</v>
      </c>
      <c r="E5825" t="s">
        <v>132</v>
      </c>
      <c r="F5825" t="s">
        <v>16373</v>
      </c>
      <c r="G5825" t="s">
        <v>134</v>
      </c>
      <c r="H5825" t="s">
        <v>135</v>
      </c>
      <c r="I5825" t="s">
        <v>136</v>
      </c>
      <c r="J5825" t="s">
        <v>137</v>
      </c>
      <c r="K5825" t="s">
        <v>138</v>
      </c>
      <c r="L5825" t="s">
        <v>16374</v>
      </c>
      <c r="M5825" t="s">
        <v>16375</v>
      </c>
      <c r="N5825">
        <v>1.3008333329999999</v>
      </c>
      <c r="O5825">
        <v>20</v>
      </c>
      <c r="P5825">
        <v>3548</v>
      </c>
      <c r="Q5825">
        <v>65</v>
      </c>
      <c r="R5825">
        <v>51</v>
      </c>
      <c r="S5825">
        <v>107</v>
      </c>
      <c r="T5825">
        <v>337</v>
      </c>
      <c r="U5825">
        <v>23</v>
      </c>
      <c r="V5825">
        <v>0</v>
      </c>
      <c r="W5825">
        <v>6.7989188610580591</v>
      </c>
      <c r="X5825">
        <v>807.93533478436655</v>
      </c>
      <c r="Y5825">
        <v>226.46916203763661</v>
      </c>
      <c r="Z5825">
        <v>30.104556467949283</v>
      </c>
      <c r="AA5825">
        <v>1714.5956193239997</v>
      </c>
      <c r="AB5825">
        <v>225.292452950133</v>
      </c>
      <c r="AC5825">
        <v>1579.8145665110042</v>
      </c>
      <c r="AD5825">
        <v>0</v>
      </c>
      <c r="AE5825">
        <v>4591.0106109361477</v>
      </c>
    </row>
    <row r="5826" spans="1:31" x14ac:dyDescent="0.3">
      <c r="A5826">
        <v>2586906</v>
      </c>
      <c r="B5826">
        <v>1</v>
      </c>
      <c r="C5826" t="s">
        <v>80</v>
      </c>
      <c r="D5826" t="s">
        <v>106</v>
      </c>
      <c r="E5826" t="s">
        <v>184</v>
      </c>
      <c r="F5826" t="s">
        <v>16376</v>
      </c>
      <c r="G5826" t="s">
        <v>149</v>
      </c>
      <c r="H5826" t="s">
        <v>135</v>
      </c>
      <c r="I5826" t="s">
        <v>136</v>
      </c>
      <c r="J5826" t="s">
        <v>137</v>
      </c>
      <c r="K5826" t="s">
        <v>138</v>
      </c>
      <c r="L5826" t="s">
        <v>16377</v>
      </c>
      <c r="M5826" t="s">
        <v>16378</v>
      </c>
      <c r="N5826">
        <v>2.974722222</v>
      </c>
      <c r="O5826">
        <v>0</v>
      </c>
      <c r="P5826">
        <v>19</v>
      </c>
      <c r="Q5826">
        <v>2</v>
      </c>
      <c r="R5826">
        <v>31</v>
      </c>
      <c r="S5826">
        <v>0</v>
      </c>
      <c r="T5826">
        <v>14</v>
      </c>
      <c r="U5826">
        <v>0</v>
      </c>
      <c r="V5826">
        <v>0</v>
      </c>
      <c r="W5826">
        <v>0</v>
      </c>
      <c r="X5826">
        <v>30.300778324241154</v>
      </c>
      <c r="Y5826">
        <v>66.786379895437605</v>
      </c>
      <c r="Z5826">
        <v>329.64315427794173</v>
      </c>
      <c r="AA5826">
        <v>0</v>
      </c>
      <c r="AB5826">
        <v>68.28921267624149</v>
      </c>
      <c r="AC5826">
        <v>0</v>
      </c>
      <c r="AD5826">
        <v>0</v>
      </c>
      <c r="AE5826">
        <v>495.01952517386201</v>
      </c>
    </row>
    <row r="5827" spans="1:31" x14ac:dyDescent="0.3">
      <c r="A5827">
        <v>2586348</v>
      </c>
      <c r="B5827">
        <v>1</v>
      </c>
      <c r="C5827" t="s">
        <v>80</v>
      </c>
      <c r="D5827" t="s">
        <v>103</v>
      </c>
      <c r="E5827" t="s">
        <v>132</v>
      </c>
      <c r="F5827" t="s">
        <v>10922</v>
      </c>
      <c r="G5827" t="s">
        <v>134</v>
      </c>
      <c r="H5827" t="s">
        <v>135</v>
      </c>
      <c r="I5827" t="s">
        <v>680</v>
      </c>
      <c r="J5827" t="s">
        <v>137</v>
      </c>
      <c r="K5827" t="s">
        <v>138</v>
      </c>
      <c r="L5827" t="s">
        <v>16379</v>
      </c>
      <c r="M5827" t="s">
        <v>16380</v>
      </c>
      <c r="N5827">
        <v>3.3794444E-2</v>
      </c>
      <c r="O5827">
        <v>0</v>
      </c>
      <c r="P5827">
        <v>9</v>
      </c>
      <c r="Q5827">
        <v>43</v>
      </c>
      <c r="R5827">
        <v>85</v>
      </c>
      <c r="S5827">
        <v>17</v>
      </c>
      <c r="T5827">
        <v>23</v>
      </c>
      <c r="U5827">
        <v>5</v>
      </c>
      <c r="V5827">
        <v>0</v>
      </c>
      <c r="W5827">
        <v>0</v>
      </c>
      <c r="X5827">
        <v>4.7423074110417504E-2</v>
      </c>
      <c r="Y5827">
        <v>3.1942321098138007</v>
      </c>
      <c r="Z5827">
        <v>4.6537049215732704</v>
      </c>
      <c r="AA5827">
        <v>6.6489237601475137</v>
      </c>
      <c r="AB5827">
        <v>1.5915621300482903</v>
      </c>
      <c r="AC5827">
        <v>14.152652424495228</v>
      </c>
      <c r="AD5827">
        <v>0</v>
      </c>
      <c r="AE5827">
        <v>30.288498420188525</v>
      </c>
    </row>
    <row r="5828" spans="1:31" x14ac:dyDescent="0.3">
      <c r="A5828">
        <v>2586680</v>
      </c>
      <c r="B5828">
        <v>1</v>
      </c>
      <c r="C5828" t="s">
        <v>80</v>
      </c>
      <c r="D5828" t="s">
        <v>101</v>
      </c>
      <c r="E5828" t="s">
        <v>171</v>
      </c>
      <c r="F5828" t="s">
        <v>15174</v>
      </c>
      <c r="G5828" t="s">
        <v>202</v>
      </c>
      <c r="H5828" t="s">
        <v>157</v>
      </c>
      <c r="I5828" t="s">
        <v>136</v>
      </c>
      <c r="J5828" t="s">
        <v>137</v>
      </c>
      <c r="K5828" t="s">
        <v>138</v>
      </c>
      <c r="L5828" t="s">
        <v>16381</v>
      </c>
      <c r="M5828" t="s">
        <v>16382</v>
      </c>
      <c r="N5828">
        <v>3.3208333329999999</v>
      </c>
      <c r="O5828">
        <v>0</v>
      </c>
      <c r="P5828">
        <v>93</v>
      </c>
      <c r="Q5828">
        <v>0</v>
      </c>
      <c r="R5828">
        <v>0</v>
      </c>
      <c r="S5828">
        <v>0</v>
      </c>
      <c r="T5828">
        <v>15</v>
      </c>
      <c r="U5828">
        <v>0</v>
      </c>
      <c r="V5828">
        <v>0</v>
      </c>
      <c r="W5828">
        <v>0</v>
      </c>
      <c r="X5828">
        <v>69.756098288337455</v>
      </c>
      <c r="Y5828">
        <v>0</v>
      </c>
      <c r="Z5828">
        <v>0</v>
      </c>
      <c r="AA5828">
        <v>0</v>
      </c>
      <c r="AB5828">
        <v>21.966025432515004</v>
      </c>
      <c r="AC5828">
        <v>0</v>
      </c>
      <c r="AD5828">
        <v>0</v>
      </c>
      <c r="AE5828">
        <v>91.722123720852466</v>
      </c>
    </row>
    <row r="5829" spans="1:31" x14ac:dyDescent="0.3">
      <c r="A5829">
        <v>2586302</v>
      </c>
      <c r="B5829">
        <v>1</v>
      </c>
      <c r="C5829" t="s">
        <v>80</v>
      </c>
      <c r="D5829" t="s">
        <v>97</v>
      </c>
      <c r="E5829" t="s">
        <v>147</v>
      </c>
      <c r="F5829" t="s">
        <v>16383</v>
      </c>
      <c r="G5829" t="s">
        <v>2568</v>
      </c>
      <c r="H5829" t="s">
        <v>135</v>
      </c>
      <c r="I5829" t="s">
        <v>136</v>
      </c>
      <c r="J5829" t="s">
        <v>137</v>
      </c>
      <c r="K5829" t="s">
        <v>138</v>
      </c>
      <c r="L5829" t="s">
        <v>16384</v>
      </c>
      <c r="M5829" t="s">
        <v>16385</v>
      </c>
      <c r="N5829">
        <v>1.164722222</v>
      </c>
      <c r="O5829">
        <v>5</v>
      </c>
      <c r="P5829">
        <v>5182</v>
      </c>
      <c r="Q5829">
        <v>5</v>
      </c>
      <c r="R5829">
        <v>334</v>
      </c>
      <c r="S5829">
        <v>22</v>
      </c>
      <c r="T5829">
        <v>1129</v>
      </c>
      <c r="U5829">
        <v>1</v>
      </c>
      <c r="V5829">
        <v>0</v>
      </c>
      <c r="W5829">
        <v>34.169858317080205</v>
      </c>
      <c r="X5829">
        <v>1345.3200720235836</v>
      </c>
      <c r="Y5829">
        <v>3.0742650126183326</v>
      </c>
      <c r="Z5829">
        <v>141.38987263299714</v>
      </c>
      <c r="AA5829">
        <v>202.62602415747929</v>
      </c>
      <c r="AB5829">
        <v>1299.374085103663</v>
      </c>
      <c r="AC5829">
        <v>128.58666739049687</v>
      </c>
      <c r="AD5829">
        <v>0</v>
      </c>
      <c r="AE5829">
        <v>3154.5408446379188</v>
      </c>
    </row>
    <row r="5830" spans="1:31" x14ac:dyDescent="0.3">
      <c r="A5830">
        <v>2586889</v>
      </c>
      <c r="B5830">
        <v>1</v>
      </c>
      <c r="C5830" t="s">
        <v>80</v>
      </c>
      <c r="D5830" t="s">
        <v>100</v>
      </c>
      <c r="E5830" t="s">
        <v>166</v>
      </c>
      <c r="F5830" t="s">
        <v>16386</v>
      </c>
      <c r="G5830" t="s">
        <v>168</v>
      </c>
      <c r="H5830" t="s">
        <v>157</v>
      </c>
      <c r="I5830" t="s">
        <v>136</v>
      </c>
      <c r="J5830" t="s">
        <v>137</v>
      </c>
      <c r="K5830" t="s">
        <v>138</v>
      </c>
      <c r="L5830" t="s">
        <v>16387</v>
      </c>
      <c r="M5830" t="s">
        <v>16388</v>
      </c>
      <c r="N5830">
        <v>2.5625</v>
      </c>
      <c r="O5830">
        <v>0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3.9711871894764594</v>
      </c>
      <c r="AA5830">
        <v>0</v>
      </c>
      <c r="AB5830">
        <v>0</v>
      </c>
      <c r="AC5830">
        <v>0</v>
      </c>
      <c r="AD5830">
        <v>0</v>
      </c>
      <c r="AE5830">
        <v>3.9711871894764594</v>
      </c>
    </row>
    <row r="5831" spans="1:31" x14ac:dyDescent="0.3">
      <c r="A5831">
        <v>2586866</v>
      </c>
      <c r="B5831">
        <v>1</v>
      </c>
      <c r="C5831" t="s">
        <v>81</v>
      </c>
      <c r="D5831" t="s">
        <v>128</v>
      </c>
      <c r="E5831" t="s">
        <v>184</v>
      </c>
      <c r="F5831" t="s">
        <v>16389</v>
      </c>
      <c r="G5831" t="s">
        <v>149</v>
      </c>
      <c r="H5831" t="s">
        <v>135</v>
      </c>
      <c r="I5831" t="s">
        <v>136</v>
      </c>
      <c r="J5831" t="s">
        <v>137</v>
      </c>
      <c r="K5831" t="s">
        <v>138</v>
      </c>
      <c r="L5831" t="s">
        <v>16390</v>
      </c>
      <c r="M5831" t="s">
        <v>16391</v>
      </c>
      <c r="N5831">
        <v>6.1997222220000001</v>
      </c>
      <c r="O5831">
        <v>0</v>
      </c>
      <c r="P5831">
        <v>296</v>
      </c>
      <c r="Q5831">
        <v>0</v>
      </c>
      <c r="R5831">
        <v>2</v>
      </c>
      <c r="S5831">
        <v>0</v>
      </c>
      <c r="T5831">
        <v>8</v>
      </c>
      <c r="U5831">
        <v>0</v>
      </c>
      <c r="V5831">
        <v>0</v>
      </c>
      <c r="W5831">
        <v>0</v>
      </c>
      <c r="X5831">
        <v>466.34061419682757</v>
      </c>
      <c r="Y5831">
        <v>0</v>
      </c>
      <c r="Z5831">
        <v>1.6235215048528273</v>
      </c>
      <c r="AA5831">
        <v>0</v>
      </c>
      <c r="AB5831">
        <v>25.357180648803482</v>
      </c>
      <c r="AC5831">
        <v>0</v>
      </c>
      <c r="AD5831">
        <v>0</v>
      </c>
      <c r="AE5831">
        <v>493.32131635048387</v>
      </c>
    </row>
    <row r="5832" spans="1:31" x14ac:dyDescent="0.3">
      <c r="A5832">
        <v>2586325</v>
      </c>
      <c r="B5832">
        <v>1</v>
      </c>
      <c r="C5832" t="s">
        <v>81</v>
      </c>
      <c r="D5832" t="s">
        <v>128</v>
      </c>
      <c r="E5832" t="s">
        <v>147</v>
      </c>
      <c r="F5832" t="s">
        <v>16392</v>
      </c>
      <c r="G5832" t="s">
        <v>134</v>
      </c>
      <c r="H5832" t="s">
        <v>135</v>
      </c>
      <c r="I5832" t="s">
        <v>136</v>
      </c>
      <c r="J5832" t="s">
        <v>137</v>
      </c>
      <c r="K5832" t="s">
        <v>138</v>
      </c>
      <c r="L5832" t="s">
        <v>16393</v>
      </c>
      <c r="M5832" t="s">
        <v>16394</v>
      </c>
      <c r="N5832">
        <v>4.9313888879999999</v>
      </c>
      <c r="O5832">
        <v>3</v>
      </c>
      <c r="P5832">
        <v>73</v>
      </c>
      <c r="Q5832">
        <v>1</v>
      </c>
      <c r="R5832">
        <v>1</v>
      </c>
      <c r="S5832">
        <v>3</v>
      </c>
      <c r="T5832">
        <v>4</v>
      </c>
      <c r="U5832">
        <v>2</v>
      </c>
      <c r="V5832">
        <v>0</v>
      </c>
      <c r="W5832">
        <v>3.3009070723199998</v>
      </c>
      <c r="X5832">
        <v>55.820843094985392</v>
      </c>
      <c r="Y5832">
        <v>0.58687565828699995</v>
      </c>
      <c r="Z5832">
        <v>3.5664618388621738</v>
      </c>
      <c r="AA5832">
        <v>172.04581214279531</v>
      </c>
      <c r="AB5832">
        <v>0.18776126062278667</v>
      </c>
      <c r="AC5832">
        <v>73.869649928155411</v>
      </c>
      <c r="AD5832">
        <v>0</v>
      </c>
      <c r="AE5832">
        <v>309.37831099602806</v>
      </c>
    </row>
    <row r="5833" spans="1:31" x14ac:dyDescent="0.3">
      <c r="A5833">
        <v>2586179</v>
      </c>
      <c r="B5833">
        <v>1</v>
      </c>
      <c r="C5833" t="s">
        <v>80</v>
      </c>
      <c r="D5833" t="s">
        <v>105</v>
      </c>
      <c r="E5833" t="s">
        <v>141</v>
      </c>
      <c r="F5833" t="s">
        <v>5167</v>
      </c>
      <c r="G5833" t="s">
        <v>134</v>
      </c>
      <c r="H5833" t="s">
        <v>135</v>
      </c>
      <c r="I5833" t="s">
        <v>136</v>
      </c>
      <c r="J5833" t="s">
        <v>137</v>
      </c>
      <c r="K5833" t="s">
        <v>138</v>
      </c>
      <c r="L5833" t="s">
        <v>16395</v>
      </c>
      <c r="M5833" t="s">
        <v>16396</v>
      </c>
      <c r="N5833">
        <v>0.115555555</v>
      </c>
      <c r="O5833">
        <v>0</v>
      </c>
      <c r="P5833">
        <v>82</v>
      </c>
      <c r="Q5833">
        <v>1</v>
      </c>
      <c r="R5833">
        <v>0</v>
      </c>
      <c r="S5833">
        <v>4</v>
      </c>
      <c r="T5833">
        <v>2</v>
      </c>
      <c r="U5833">
        <v>1</v>
      </c>
      <c r="V5833">
        <v>0</v>
      </c>
      <c r="W5833">
        <v>0</v>
      </c>
      <c r="X5833">
        <v>1.8355576236691198</v>
      </c>
      <c r="Y5833">
        <v>0.14945927013333332</v>
      </c>
      <c r="Z5833">
        <v>0</v>
      </c>
      <c r="AA5833">
        <v>32.886514426327466</v>
      </c>
      <c r="AB5833">
        <v>0.12863551938986667</v>
      </c>
      <c r="AC5833">
        <v>50.29284313326</v>
      </c>
      <c r="AD5833">
        <v>0</v>
      </c>
      <c r="AE5833">
        <v>85.293009972779785</v>
      </c>
    </row>
    <row r="5834" spans="1:31" x14ac:dyDescent="0.3">
      <c r="A5834">
        <v>2586279</v>
      </c>
      <c r="B5834">
        <v>1</v>
      </c>
      <c r="C5834" t="s">
        <v>81</v>
      </c>
      <c r="D5834" t="s">
        <v>116</v>
      </c>
      <c r="E5834" t="s">
        <v>141</v>
      </c>
      <c r="F5834" t="s">
        <v>317</v>
      </c>
      <c r="G5834" t="s">
        <v>134</v>
      </c>
      <c r="H5834" t="s">
        <v>135</v>
      </c>
      <c r="I5834" t="s">
        <v>136</v>
      </c>
      <c r="J5834" t="s">
        <v>137</v>
      </c>
      <c r="K5834" t="s">
        <v>138</v>
      </c>
      <c r="L5834" t="s">
        <v>16397</v>
      </c>
      <c r="M5834" t="s">
        <v>16398</v>
      </c>
      <c r="N5834">
        <v>0.68</v>
      </c>
      <c r="O5834">
        <v>3</v>
      </c>
      <c r="P5834">
        <v>691</v>
      </c>
      <c r="Q5834">
        <v>54</v>
      </c>
      <c r="R5834">
        <v>78</v>
      </c>
      <c r="S5834">
        <v>4</v>
      </c>
      <c r="T5834">
        <v>54</v>
      </c>
      <c r="U5834">
        <v>2</v>
      </c>
      <c r="V5834">
        <v>0</v>
      </c>
      <c r="W5834">
        <v>0.29863994112000003</v>
      </c>
      <c r="X5834">
        <v>51.161897180595503</v>
      </c>
      <c r="Y5834">
        <v>149.95200280789444</v>
      </c>
      <c r="Z5834">
        <v>43.469259677758075</v>
      </c>
      <c r="AA5834">
        <v>3.8779577434722405</v>
      </c>
      <c r="AB5834">
        <v>4.7193346820240016</v>
      </c>
      <c r="AC5834">
        <v>0.76388197444020012</v>
      </c>
      <c r="AD5834">
        <v>0</v>
      </c>
      <c r="AE5834">
        <v>254.24297400730447</v>
      </c>
    </row>
    <row r="5835" spans="1:31" x14ac:dyDescent="0.3">
      <c r="A5835">
        <v>2587135</v>
      </c>
      <c r="B5835">
        <v>1</v>
      </c>
      <c r="C5835" t="s">
        <v>80</v>
      </c>
      <c r="D5835" t="s">
        <v>83</v>
      </c>
      <c r="E5835" t="s">
        <v>166</v>
      </c>
      <c r="F5835" t="s">
        <v>16399</v>
      </c>
      <c r="G5835" t="s">
        <v>168</v>
      </c>
      <c r="H5835" t="s">
        <v>157</v>
      </c>
      <c r="I5835" t="s">
        <v>136</v>
      </c>
      <c r="J5835" t="s">
        <v>137</v>
      </c>
      <c r="K5835" t="s">
        <v>138</v>
      </c>
      <c r="L5835" t="s">
        <v>16400</v>
      </c>
      <c r="M5835" t="s">
        <v>16401</v>
      </c>
      <c r="N5835">
        <v>2.809722222</v>
      </c>
      <c r="O5835">
        <v>0</v>
      </c>
      <c r="P5835">
        <v>5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3.5262114776470463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3.5262114776470463</v>
      </c>
    </row>
    <row r="5836" spans="1:31" x14ac:dyDescent="0.3">
      <c r="A5836">
        <v>2586743</v>
      </c>
      <c r="B5836">
        <v>1</v>
      </c>
      <c r="C5836" t="s">
        <v>80</v>
      </c>
      <c r="D5836" t="s">
        <v>92</v>
      </c>
      <c r="E5836" t="s">
        <v>147</v>
      </c>
      <c r="F5836" t="s">
        <v>1114</v>
      </c>
      <c r="G5836" t="s">
        <v>134</v>
      </c>
      <c r="H5836" t="s">
        <v>135</v>
      </c>
      <c r="I5836" t="s">
        <v>136</v>
      </c>
      <c r="J5836" t="s">
        <v>137</v>
      </c>
      <c r="K5836" t="s">
        <v>138</v>
      </c>
      <c r="L5836" t="s">
        <v>16402</v>
      </c>
      <c r="M5836" t="s">
        <v>16403</v>
      </c>
      <c r="N5836">
        <v>0.40194444400000001</v>
      </c>
      <c r="O5836">
        <v>1</v>
      </c>
      <c r="P5836">
        <v>382</v>
      </c>
      <c r="Q5836">
        <v>8</v>
      </c>
      <c r="R5836">
        <v>324</v>
      </c>
      <c r="S5836">
        <v>5</v>
      </c>
      <c r="T5836">
        <v>81</v>
      </c>
      <c r="U5836">
        <v>1</v>
      </c>
      <c r="V5836">
        <v>0</v>
      </c>
      <c r="W5836">
        <v>9.1761447119999992E-2</v>
      </c>
      <c r="X5836">
        <v>40.750847872531679</v>
      </c>
      <c r="Y5836">
        <v>22.703592078512205</v>
      </c>
      <c r="Z5836">
        <v>121.27235495768485</v>
      </c>
      <c r="AA5836">
        <v>9.2163925116653953</v>
      </c>
      <c r="AB5836">
        <v>46.531749529644557</v>
      </c>
      <c r="AC5836">
        <v>18.865234423486395</v>
      </c>
      <c r="AD5836">
        <v>0</v>
      </c>
      <c r="AE5836">
        <v>259.4319328206451</v>
      </c>
    </row>
    <row r="5837" spans="1:31" x14ac:dyDescent="0.3">
      <c r="A5837">
        <v>2586780</v>
      </c>
      <c r="B5837">
        <v>1</v>
      </c>
      <c r="C5837" t="s">
        <v>81</v>
      </c>
      <c r="D5837" t="s">
        <v>112</v>
      </c>
      <c r="E5837" t="s">
        <v>141</v>
      </c>
      <c r="F5837" t="s">
        <v>16404</v>
      </c>
      <c r="G5837" t="s">
        <v>134</v>
      </c>
      <c r="H5837" t="s">
        <v>135</v>
      </c>
      <c r="I5837" t="s">
        <v>136</v>
      </c>
      <c r="J5837" t="s">
        <v>137</v>
      </c>
      <c r="K5837" t="s">
        <v>138</v>
      </c>
      <c r="L5837" t="s">
        <v>16405</v>
      </c>
      <c r="M5837" t="s">
        <v>16406</v>
      </c>
      <c r="N5837">
        <v>2.7194444440000001</v>
      </c>
      <c r="O5837">
        <v>18</v>
      </c>
      <c r="P5837">
        <v>4884</v>
      </c>
      <c r="Q5837">
        <v>150</v>
      </c>
      <c r="R5837">
        <v>645</v>
      </c>
      <c r="S5837">
        <v>42</v>
      </c>
      <c r="T5837">
        <v>332</v>
      </c>
      <c r="U5837">
        <v>3</v>
      </c>
      <c r="V5837">
        <v>0</v>
      </c>
      <c r="W5837">
        <v>13.407118416271121</v>
      </c>
      <c r="X5837">
        <v>1702.5120450667619</v>
      </c>
      <c r="Y5837">
        <v>870.69262464228746</v>
      </c>
      <c r="Z5837">
        <v>632.78026942958763</v>
      </c>
      <c r="AA5837">
        <v>484.97778951569029</v>
      </c>
      <c r="AB5837">
        <v>348.20853731776026</v>
      </c>
      <c r="AC5837">
        <v>3.0230651502112686</v>
      </c>
      <c r="AD5837">
        <v>0</v>
      </c>
      <c r="AE5837">
        <v>4055.6014495385698</v>
      </c>
    </row>
    <row r="5838" spans="1:31" x14ac:dyDescent="0.3">
      <c r="A5838">
        <v>2586448</v>
      </c>
      <c r="B5838">
        <v>1</v>
      </c>
      <c r="C5838" t="s">
        <v>80</v>
      </c>
      <c r="D5838" t="s">
        <v>106</v>
      </c>
      <c r="E5838" t="s">
        <v>132</v>
      </c>
      <c r="F5838" t="s">
        <v>16407</v>
      </c>
      <c r="G5838" t="s">
        <v>301</v>
      </c>
      <c r="H5838" t="s">
        <v>135</v>
      </c>
      <c r="I5838" t="s">
        <v>136</v>
      </c>
      <c r="J5838" t="s">
        <v>137</v>
      </c>
      <c r="K5838" t="s">
        <v>144</v>
      </c>
      <c r="L5838" t="s">
        <v>16408</v>
      </c>
      <c r="M5838" t="s">
        <v>16409</v>
      </c>
      <c r="N5838">
        <v>3.4702777770000002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2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1398.5978507658824</v>
      </c>
      <c r="AD5838">
        <v>0</v>
      </c>
      <c r="AE5838">
        <v>1398.5978507658824</v>
      </c>
    </row>
    <row r="5839" spans="1:31" x14ac:dyDescent="0.3">
      <c r="A5839">
        <v>2586929</v>
      </c>
      <c r="B5839">
        <v>1</v>
      </c>
      <c r="C5839" t="s">
        <v>80</v>
      </c>
      <c r="D5839" t="s">
        <v>83</v>
      </c>
      <c r="E5839" t="s">
        <v>166</v>
      </c>
      <c r="F5839" t="s">
        <v>16410</v>
      </c>
      <c r="G5839" t="s">
        <v>198</v>
      </c>
      <c r="H5839" t="s">
        <v>157</v>
      </c>
      <c r="I5839" t="s">
        <v>136</v>
      </c>
      <c r="J5839" t="s">
        <v>137</v>
      </c>
      <c r="K5839" t="s">
        <v>138</v>
      </c>
      <c r="L5839" t="s">
        <v>16411</v>
      </c>
      <c r="M5839" t="s">
        <v>16412</v>
      </c>
      <c r="N5839">
        <v>0.78583333300000002</v>
      </c>
      <c r="O5839">
        <v>0</v>
      </c>
      <c r="P5839">
        <v>11</v>
      </c>
      <c r="Q5839">
        <v>0</v>
      </c>
      <c r="R5839">
        <v>0</v>
      </c>
      <c r="S5839">
        <v>0</v>
      </c>
      <c r="T5839">
        <v>2</v>
      </c>
      <c r="U5839">
        <v>0</v>
      </c>
      <c r="V5839">
        <v>0</v>
      </c>
      <c r="W5839">
        <v>0</v>
      </c>
      <c r="X5839">
        <v>1.8113031324828739</v>
      </c>
      <c r="Y5839">
        <v>0</v>
      </c>
      <c r="Z5839">
        <v>0</v>
      </c>
      <c r="AA5839">
        <v>0</v>
      </c>
      <c r="AB5839">
        <v>2.4273014669955555</v>
      </c>
      <c r="AC5839">
        <v>0</v>
      </c>
      <c r="AD5839">
        <v>0</v>
      </c>
      <c r="AE5839">
        <v>4.2386045994784292</v>
      </c>
    </row>
    <row r="5840" spans="1:31" x14ac:dyDescent="0.3">
      <c r="A5840">
        <v>2586242</v>
      </c>
      <c r="B5840">
        <v>1</v>
      </c>
      <c r="C5840" t="s">
        <v>81</v>
      </c>
      <c r="D5840" t="s">
        <v>120</v>
      </c>
      <c r="E5840" t="s">
        <v>147</v>
      </c>
      <c r="F5840" t="s">
        <v>14864</v>
      </c>
      <c r="G5840" t="s">
        <v>134</v>
      </c>
      <c r="H5840" t="s">
        <v>135</v>
      </c>
      <c r="I5840" t="s">
        <v>136</v>
      </c>
      <c r="J5840" t="s">
        <v>137</v>
      </c>
      <c r="K5840" t="s">
        <v>138</v>
      </c>
      <c r="L5840" t="s">
        <v>16413</v>
      </c>
      <c r="M5840" t="s">
        <v>16414</v>
      </c>
      <c r="N5840">
        <v>0.26111111100000001</v>
      </c>
      <c r="O5840">
        <v>0</v>
      </c>
      <c r="P5840">
        <v>638</v>
      </c>
      <c r="Q5840">
        <v>9</v>
      </c>
      <c r="R5840">
        <v>15</v>
      </c>
      <c r="S5840">
        <v>3</v>
      </c>
      <c r="T5840">
        <v>77</v>
      </c>
      <c r="U5840">
        <v>2</v>
      </c>
      <c r="V5840">
        <v>0</v>
      </c>
      <c r="W5840">
        <v>0</v>
      </c>
      <c r="X5840">
        <v>20.157329334510916</v>
      </c>
      <c r="Y5840">
        <v>6.7872346418838001</v>
      </c>
      <c r="Z5840">
        <v>4.3602085963453199</v>
      </c>
      <c r="AA5840">
        <v>1.57783046361777</v>
      </c>
      <c r="AB5840">
        <v>9.7104651142148146</v>
      </c>
      <c r="AC5840">
        <v>18.854989456716002</v>
      </c>
      <c r="AD5840">
        <v>0</v>
      </c>
      <c r="AE5840">
        <v>61.448057607288618</v>
      </c>
    </row>
    <row r="5841" spans="1:31" x14ac:dyDescent="0.3">
      <c r="A5841">
        <v>2586239</v>
      </c>
      <c r="B5841">
        <v>1</v>
      </c>
      <c r="C5841" t="s">
        <v>81</v>
      </c>
      <c r="D5841" t="s">
        <v>120</v>
      </c>
      <c r="E5841" t="s">
        <v>147</v>
      </c>
      <c r="F5841" t="s">
        <v>2827</v>
      </c>
      <c r="G5841" t="s">
        <v>134</v>
      </c>
      <c r="H5841" t="s">
        <v>135</v>
      </c>
      <c r="I5841" t="s">
        <v>136</v>
      </c>
      <c r="J5841" t="s">
        <v>137</v>
      </c>
      <c r="K5841" t="s">
        <v>138</v>
      </c>
      <c r="L5841" t="s">
        <v>16415</v>
      </c>
      <c r="M5841" t="s">
        <v>16416</v>
      </c>
      <c r="N5841">
        <v>1.4086111109999999</v>
      </c>
      <c r="O5841">
        <v>1</v>
      </c>
      <c r="P5841">
        <v>584</v>
      </c>
      <c r="Q5841">
        <v>46</v>
      </c>
      <c r="R5841">
        <v>11</v>
      </c>
      <c r="S5841">
        <v>1</v>
      </c>
      <c r="T5841">
        <v>82</v>
      </c>
      <c r="U5841">
        <v>0</v>
      </c>
      <c r="V5841">
        <v>0</v>
      </c>
      <c r="W5841">
        <v>0.19942287011999998</v>
      </c>
      <c r="X5841">
        <v>115.43257880504748</v>
      </c>
      <c r="Y5841">
        <v>101.39406855438173</v>
      </c>
      <c r="Z5841">
        <v>20.230414022807476</v>
      </c>
      <c r="AA5841">
        <v>13.234890088319581</v>
      </c>
      <c r="AB5841">
        <v>30.813671168538729</v>
      </c>
      <c r="AC5841">
        <v>0</v>
      </c>
      <c r="AD5841">
        <v>0</v>
      </c>
      <c r="AE5841">
        <v>281.30504550921501</v>
      </c>
    </row>
    <row r="5842" spans="1:31" x14ac:dyDescent="0.3">
      <c r="A5842">
        <v>2586405</v>
      </c>
      <c r="B5842">
        <v>1</v>
      </c>
      <c r="C5842" t="s">
        <v>80</v>
      </c>
      <c r="D5842" t="s">
        <v>101</v>
      </c>
      <c r="E5842" t="s">
        <v>171</v>
      </c>
      <c r="F5842" t="s">
        <v>16417</v>
      </c>
      <c r="G5842" t="s">
        <v>202</v>
      </c>
      <c r="H5842" t="s">
        <v>157</v>
      </c>
      <c r="I5842" t="s">
        <v>136</v>
      </c>
      <c r="J5842" t="s">
        <v>137</v>
      </c>
      <c r="K5842" t="s">
        <v>138</v>
      </c>
      <c r="L5842" t="s">
        <v>16418</v>
      </c>
      <c r="M5842" t="s">
        <v>16419</v>
      </c>
      <c r="N5842">
        <v>2.096944444</v>
      </c>
      <c r="O5842">
        <v>0</v>
      </c>
      <c r="P5842">
        <v>32</v>
      </c>
      <c r="Q5842">
        <v>0</v>
      </c>
      <c r="R5842">
        <v>10</v>
      </c>
      <c r="S5842">
        <v>0</v>
      </c>
      <c r="T5842">
        <v>7</v>
      </c>
      <c r="U5842">
        <v>0</v>
      </c>
      <c r="V5842">
        <v>0</v>
      </c>
      <c r="W5842">
        <v>0</v>
      </c>
      <c r="X5842">
        <v>18.059068000211468</v>
      </c>
      <c r="Y5842">
        <v>0</v>
      </c>
      <c r="Z5842">
        <v>5.046884158004219</v>
      </c>
      <c r="AA5842">
        <v>0</v>
      </c>
      <c r="AB5842">
        <v>1.6423336198247478</v>
      </c>
      <c r="AC5842">
        <v>0</v>
      </c>
      <c r="AD5842">
        <v>0</v>
      </c>
      <c r="AE5842">
        <v>24.748285778040433</v>
      </c>
    </row>
    <row r="5843" spans="1:31" x14ac:dyDescent="0.3">
      <c r="A5843">
        <v>2586431</v>
      </c>
      <c r="B5843">
        <v>1</v>
      </c>
      <c r="C5843" t="s">
        <v>81</v>
      </c>
      <c r="D5843" t="s">
        <v>121</v>
      </c>
      <c r="E5843" t="s">
        <v>147</v>
      </c>
      <c r="F5843" t="s">
        <v>1189</v>
      </c>
      <c r="G5843" t="s">
        <v>134</v>
      </c>
      <c r="H5843" t="s">
        <v>135</v>
      </c>
      <c r="I5843" t="s">
        <v>136</v>
      </c>
      <c r="J5843" t="s">
        <v>137</v>
      </c>
      <c r="K5843" t="s">
        <v>138</v>
      </c>
      <c r="L5843" t="s">
        <v>16420</v>
      </c>
      <c r="M5843" t="s">
        <v>16421</v>
      </c>
      <c r="N5843">
        <v>0.15055555500000001</v>
      </c>
      <c r="O5843">
        <v>3</v>
      </c>
      <c r="P5843">
        <v>290</v>
      </c>
      <c r="Q5843">
        <v>4</v>
      </c>
      <c r="R5843">
        <v>37</v>
      </c>
      <c r="S5843">
        <v>3</v>
      </c>
      <c r="T5843">
        <v>14</v>
      </c>
      <c r="U5843">
        <v>0</v>
      </c>
      <c r="V5843">
        <v>0</v>
      </c>
      <c r="W5843">
        <v>0.10470061151999999</v>
      </c>
      <c r="X5843">
        <v>5.2563897609561474</v>
      </c>
      <c r="Y5843">
        <v>1.0595676067577218</v>
      </c>
      <c r="Z5843">
        <v>2.9848179686632017</v>
      </c>
      <c r="AA5843">
        <v>2.8752285248542058</v>
      </c>
      <c r="AB5843">
        <v>1.197007411692661</v>
      </c>
      <c r="AC5843">
        <v>0</v>
      </c>
      <c r="AD5843">
        <v>0</v>
      </c>
      <c r="AE5843">
        <v>13.477711884443938</v>
      </c>
    </row>
    <row r="5844" spans="1:31" x14ac:dyDescent="0.3">
      <c r="A5844">
        <v>2586262</v>
      </c>
      <c r="B5844">
        <v>1</v>
      </c>
      <c r="C5844" t="s">
        <v>80</v>
      </c>
      <c r="D5844" t="s">
        <v>105</v>
      </c>
      <c r="E5844" t="s">
        <v>184</v>
      </c>
      <c r="F5844" t="s">
        <v>15039</v>
      </c>
      <c r="G5844" t="s">
        <v>149</v>
      </c>
      <c r="H5844" t="s">
        <v>135</v>
      </c>
      <c r="I5844" t="s">
        <v>136</v>
      </c>
      <c r="J5844" t="s">
        <v>137</v>
      </c>
      <c r="K5844" t="s">
        <v>138</v>
      </c>
      <c r="L5844" t="s">
        <v>16422</v>
      </c>
      <c r="M5844" t="s">
        <v>16423</v>
      </c>
      <c r="N5844">
        <v>6.9733333330000002</v>
      </c>
      <c r="O5844">
        <v>0</v>
      </c>
      <c r="P5844">
        <v>112</v>
      </c>
      <c r="Q5844">
        <v>0</v>
      </c>
      <c r="R5844">
        <v>25</v>
      </c>
      <c r="S5844">
        <v>0</v>
      </c>
      <c r="T5844">
        <v>13</v>
      </c>
      <c r="U5844">
        <v>0</v>
      </c>
      <c r="V5844">
        <v>0</v>
      </c>
      <c r="W5844">
        <v>0</v>
      </c>
      <c r="X5844">
        <v>120.47392514419079</v>
      </c>
      <c r="Y5844">
        <v>0</v>
      </c>
      <c r="Z5844">
        <v>27.501879537164882</v>
      </c>
      <c r="AA5844">
        <v>0</v>
      </c>
      <c r="AB5844">
        <v>83.267007500446624</v>
      </c>
      <c r="AC5844">
        <v>0</v>
      </c>
      <c r="AD5844">
        <v>0</v>
      </c>
      <c r="AE5844">
        <v>231.24281218180229</v>
      </c>
    </row>
    <row r="5845" spans="1:31" x14ac:dyDescent="0.3">
      <c r="A5845">
        <v>2587072</v>
      </c>
      <c r="B5845">
        <v>1</v>
      </c>
      <c r="C5845" t="s">
        <v>81</v>
      </c>
      <c r="D5845" t="s">
        <v>113</v>
      </c>
      <c r="E5845" t="s">
        <v>184</v>
      </c>
      <c r="F5845" t="s">
        <v>16424</v>
      </c>
      <c r="G5845" t="s">
        <v>1218</v>
      </c>
      <c r="H5845" t="s">
        <v>135</v>
      </c>
      <c r="I5845" t="s">
        <v>136</v>
      </c>
      <c r="J5845" t="s">
        <v>137</v>
      </c>
      <c r="K5845" t="s">
        <v>138</v>
      </c>
      <c r="L5845" t="s">
        <v>16425</v>
      </c>
      <c r="M5845" t="s">
        <v>16426</v>
      </c>
      <c r="N5845">
        <v>2.0669444440000002</v>
      </c>
      <c r="O5845">
        <v>0</v>
      </c>
      <c r="P5845">
        <v>12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4.5193690157881194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4.5193690157881194</v>
      </c>
    </row>
    <row r="5846" spans="1:31" x14ac:dyDescent="0.3">
      <c r="A5846">
        <v>2586597</v>
      </c>
      <c r="B5846">
        <v>1</v>
      </c>
      <c r="C5846" t="s">
        <v>80</v>
      </c>
      <c r="D5846" t="s">
        <v>83</v>
      </c>
      <c r="E5846" t="s">
        <v>147</v>
      </c>
      <c r="F5846" t="s">
        <v>7049</v>
      </c>
      <c r="G5846" t="s">
        <v>202</v>
      </c>
      <c r="H5846" t="s">
        <v>135</v>
      </c>
      <c r="I5846" t="s">
        <v>136</v>
      </c>
      <c r="J5846" t="s">
        <v>137</v>
      </c>
      <c r="K5846" t="s">
        <v>138</v>
      </c>
      <c r="L5846" t="s">
        <v>16427</v>
      </c>
      <c r="M5846" t="s">
        <v>16428</v>
      </c>
      <c r="N5846">
        <v>0.108055555</v>
      </c>
      <c r="O5846">
        <v>0</v>
      </c>
      <c r="P5846">
        <v>4</v>
      </c>
      <c r="Q5846">
        <v>0</v>
      </c>
      <c r="R5846">
        <v>2</v>
      </c>
      <c r="S5846">
        <v>4</v>
      </c>
      <c r="T5846">
        <v>34</v>
      </c>
      <c r="U5846">
        <v>4</v>
      </c>
      <c r="V5846">
        <v>4</v>
      </c>
      <c r="W5846">
        <v>0</v>
      </c>
      <c r="X5846">
        <v>7.1975235554071676E-2</v>
      </c>
      <c r="Y5846">
        <v>0</v>
      </c>
      <c r="Z5846">
        <v>2.8854008707916667E-2</v>
      </c>
      <c r="AA5846">
        <v>5.8464699138355209</v>
      </c>
      <c r="AB5846">
        <v>12.218427888603401</v>
      </c>
      <c r="AC5846">
        <v>9.2040045436191082</v>
      </c>
      <c r="AD5846">
        <v>8.5915910090202718</v>
      </c>
      <c r="AE5846">
        <v>35.961322599340285</v>
      </c>
    </row>
    <row r="5847" spans="1:31" x14ac:dyDescent="0.3">
      <c r="A5847">
        <v>2586425</v>
      </c>
      <c r="B5847">
        <v>1</v>
      </c>
      <c r="C5847" t="s">
        <v>80</v>
      </c>
      <c r="D5847" t="s">
        <v>82</v>
      </c>
      <c r="E5847" t="s">
        <v>166</v>
      </c>
      <c r="F5847" t="s">
        <v>16429</v>
      </c>
      <c r="G5847" t="s">
        <v>181</v>
      </c>
      <c r="H5847" t="s">
        <v>157</v>
      </c>
      <c r="I5847" t="s">
        <v>136</v>
      </c>
      <c r="J5847" t="s">
        <v>137</v>
      </c>
      <c r="K5847" t="s">
        <v>138</v>
      </c>
      <c r="L5847" t="s">
        <v>16430</v>
      </c>
      <c r="M5847" t="s">
        <v>16431</v>
      </c>
      <c r="N5847">
        <v>4.8472222220000001</v>
      </c>
      <c r="O5847">
        <v>0</v>
      </c>
      <c r="P5847">
        <v>1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1.0746275110436752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1.0746275110436752</v>
      </c>
    </row>
    <row r="5848" spans="1:31" x14ac:dyDescent="0.3">
      <c r="A5848">
        <v>2586803</v>
      </c>
      <c r="B5848">
        <v>1</v>
      </c>
      <c r="C5848" t="s">
        <v>81</v>
      </c>
      <c r="D5848" t="s">
        <v>118</v>
      </c>
      <c r="E5848" t="s">
        <v>184</v>
      </c>
      <c r="F5848" t="s">
        <v>16432</v>
      </c>
      <c r="G5848" t="s">
        <v>149</v>
      </c>
      <c r="H5848" t="s">
        <v>135</v>
      </c>
      <c r="I5848" t="s">
        <v>136</v>
      </c>
      <c r="J5848" t="s">
        <v>137</v>
      </c>
      <c r="K5848" t="s">
        <v>138</v>
      </c>
      <c r="L5848" t="s">
        <v>16433</v>
      </c>
      <c r="M5848" t="s">
        <v>16434</v>
      </c>
      <c r="N5848">
        <v>6.9861111109999996</v>
      </c>
      <c r="O5848">
        <v>0</v>
      </c>
      <c r="P5848">
        <v>5</v>
      </c>
      <c r="Q5848">
        <v>0</v>
      </c>
      <c r="R5848">
        <v>1</v>
      </c>
      <c r="S5848">
        <v>0</v>
      </c>
      <c r="T5848">
        <v>1</v>
      </c>
      <c r="U5848">
        <v>0</v>
      </c>
      <c r="V5848">
        <v>0</v>
      </c>
      <c r="W5848">
        <v>0</v>
      </c>
      <c r="X5848">
        <v>2.5498147350024403</v>
      </c>
      <c r="Y5848">
        <v>0</v>
      </c>
      <c r="Z5848">
        <v>3.9760213287131556</v>
      </c>
      <c r="AA5848">
        <v>0</v>
      </c>
      <c r="AB5848">
        <v>0</v>
      </c>
      <c r="AC5848">
        <v>0</v>
      </c>
      <c r="AD5848">
        <v>0</v>
      </c>
      <c r="AE5848">
        <v>6.5258360637155963</v>
      </c>
    </row>
    <row r="5849" spans="1:31" x14ac:dyDescent="0.3">
      <c r="A5849">
        <v>2586554</v>
      </c>
      <c r="B5849">
        <v>1</v>
      </c>
      <c r="C5849" t="s">
        <v>80</v>
      </c>
      <c r="D5849" t="s">
        <v>96</v>
      </c>
      <c r="E5849" t="s">
        <v>175</v>
      </c>
      <c r="F5849" t="s">
        <v>16435</v>
      </c>
      <c r="G5849" t="s">
        <v>177</v>
      </c>
      <c r="H5849" t="s">
        <v>157</v>
      </c>
      <c r="I5849" t="s">
        <v>136</v>
      </c>
      <c r="J5849" t="s">
        <v>137</v>
      </c>
      <c r="K5849" t="s">
        <v>138</v>
      </c>
      <c r="L5849" t="s">
        <v>16436</v>
      </c>
      <c r="M5849" t="s">
        <v>16437</v>
      </c>
      <c r="N5849">
        <v>3.8477777770000001</v>
      </c>
      <c r="O5849">
        <v>0</v>
      </c>
      <c r="P5849">
        <v>1</v>
      </c>
      <c r="Q5849">
        <v>0</v>
      </c>
      <c r="R5849">
        <v>0</v>
      </c>
      <c r="S5849">
        <v>0</v>
      </c>
      <c r="T5849">
        <v>2</v>
      </c>
      <c r="U5849">
        <v>0</v>
      </c>
      <c r="V5849">
        <v>0</v>
      </c>
      <c r="W5849">
        <v>0</v>
      </c>
      <c r="X5849">
        <v>6.237739653977588</v>
      </c>
      <c r="Y5849">
        <v>0</v>
      </c>
      <c r="Z5849">
        <v>0</v>
      </c>
      <c r="AA5849">
        <v>0</v>
      </c>
      <c r="AB5849">
        <v>19.593450851777</v>
      </c>
      <c r="AC5849">
        <v>0</v>
      </c>
      <c r="AD5849">
        <v>0</v>
      </c>
      <c r="AE5849">
        <v>25.831190505754588</v>
      </c>
    </row>
    <row r="5850" spans="1:31" x14ac:dyDescent="0.3">
      <c r="A5850">
        <v>2586305</v>
      </c>
      <c r="B5850">
        <v>1</v>
      </c>
      <c r="C5850" t="s">
        <v>81</v>
      </c>
      <c r="D5850" t="s">
        <v>112</v>
      </c>
      <c r="E5850" t="s">
        <v>184</v>
      </c>
      <c r="F5850" t="s">
        <v>16438</v>
      </c>
      <c r="G5850" t="s">
        <v>134</v>
      </c>
      <c r="H5850" t="s">
        <v>135</v>
      </c>
      <c r="I5850" t="s">
        <v>136</v>
      </c>
      <c r="J5850" t="s">
        <v>137</v>
      </c>
      <c r="K5850" t="s">
        <v>138</v>
      </c>
      <c r="L5850" t="s">
        <v>16439</v>
      </c>
      <c r="M5850" t="s">
        <v>16440</v>
      </c>
      <c r="N5850">
        <v>0.71805555499999996</v>
      </c>
      <c r="O5850">
        <v>0</v>
      </c>
      <c r="P5850">
        <v>0</v>
      </c>
      <c r="Q5850">
        <v>0</v>
      </c>
      <c r="R5850">
        <v>0</v>
      </c>
      <c r="S5850">
        <v>1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0.84018161822499993</v>
      </c>
      <c r="AB5850">
        <v>0</v>
      </c>
      <c r="AC5850">
        <v>0</v>
      </c>
      <c r="AD5850">
        <v>0</v>
      </c>
      <c r="AE5850">
        <v>0.84018161822499993</v>
      </c>
    </row>
    <row r="5851" spans="1:31" x14ac:dyDescent="0.3">
      <c r="A5851">
        <v>2586909</v>
      </c>
      <c r="B5851">
        <v>1</v>
      </c>
      <c r="C5851" t="s">
        <v>80</v>
      </c>
      <c r="D5851" t="s">
        <v>94</v>
      </c>
      <c r="E5851" t="s">
        <v>184</v>
      </c>
      <c r="F5851" t="s">
        <v>16441</v>
      </c>
      <c r="G5851" t="s">
        <v>186</v>
      </c>
      <c r="H5851" t="s">
        <v>135</v>
      </c>
      <c r="I5851" t="s">
        <v>136</v>
      </c>
      <c r="J5851" t="s">
        <v>137</v>
      </c>
      <c r="K5851" t="s">
        <v>138</v>
      </c>
      <c r="L5851" t="s">
        <v>16442</v>
      </c>
      <c r="M5851" t="s">
        <v>16443</v>
      </c>
      <c r="N5851">
        <v>6.4277777770000002</v>
      </c>
      <c r="O5851">
        <v>0</v>
      </c>
      <c r="P5851">
        <v>85</v>
      </c>
      <c r="Q5851">
        <v>0</v>
      </c>
      <c r="R5851">
        <v>3</v>
      </c>
      <c r="S5851">
        <v>0</v>
      </c>
      <c r="T5851">
        <v>5</v>
      </c>
      <c r="U5851">
        <v>0</v>
      </c>
      <c r="V5851">
        <v>0</v>
      </c>
      <c r="W5851">
        <v>0</v>
      </c>
      <c r="X5851">
        <v>74.190400329350851</v>
      </c>
      <c r="Y5851">
        <v>0</v>
      </c>
      <c r="Z5851">
        <v>20.881697018987147</v>
      </c>
      <c r="AA5851">
        <v>0</v>
      </c>
      <c r="AB5851">
        <v>15.997529500670016</v>
      </c>
      <c r="AC5851">
        <v>0</v>
      </c>
      <c r="AD5851">
        <v>0</v>
      </c>
      <c r="AE5851">
        <v>111.069626849008</v>
      </c>
    </row>
    <row r="5852" spans="1:31" x14ac:dyDescent="0.3">
      <c r="A5852">
        <v>2586368</v>
      </c>
      <c r="B5852">
        <v>1</v>
      </c>
      <c r="C5852" t="s">
        <v>81</v>
      </c>
      <c r="D5852" t="s">
        <v>116</v>
      </c>
      <c r="E5852" t="s">
        <v>147</v>
      </c>
      <c r="F5852" t="s">
        <v>16444</v>
      </c>
      <c r="G5852" t="s">
        <v>134</v>
      </c>
      <c r="H5852" t="s">
        <v>135</v>
      </c>
      <c r="I5852" t="s">
        <v>136</v>
      </c>
      <c r="J5852" t="s">
        <v>137</v>
      </c>
      <c r="K5852" t="s">
        <v>138</v>
      </c>
      <c r="L5852" t="s">
        <v>16445</v>
      </c>
      <c r="M5852" t="s">
        <v>16446</v>
      </c>
      <c r="N5852">
        <v>0.93861111100000005</v>
      </c>
      <c r="O5852">
        <v>0</v>
      </c>
      <c r="P5852">
        <v>783</v>
      </c>
      <c r="Q5852">
        <v>4</v>
      </c>
      <c r="R5852">
        <v>41</v>
      </c>
      <c r="S5852">
        <v>0</v>
      </c>
      <c r="T5852">
        <v>105</v>
      </c>
      <c r="U5852">
        <v>1</v>
      </c>
      <c r="V5852">
        <v>0</v>
      </c>
      <c r="W5852">
        <v>0</v>
      </c>
      <c r="X5852">
        <v>96.488323815631773</v>
      </c>
      <c r="Y5852">
        <v>13.972640532937968</v>
      </c>
      <c r="Z5852">
        <v>17.077123016186594</v>
      </c>
      <c r="AA5852">
        <v>0</v>
      </c>
      <c r="AB5852">
        <v>23.985086779805613</v>
      </c>
      <c r="AC5852">
        <v>4.1027170154197723</v>
      </c>
      <c r="AD5852">
        <v>0</v>
      </c>
      <c r="AE5852">
        <v>155.62589115998173</v>
      </c>
    </row>
    <row r="5853" spans="1:31" x14ac:dyDescent="0.3">
      <c r="A5853">
        <v>2586362</v>
      </c>
      <c r="B5853">
        <v>1</v>
      </c>
      <c r="C5853" t="s">
        <v>81</v>
      </c>
      <c r="D5853" t="s">
        <v>119</v>
      </c>
      <c r="E5853" t="s">
        <v>184</v>
      </c>
      <c r="F5853" t="s">
        <v>4813</v>
      </c>
      <c r="G5853" t="s">
        <v>301</v>
      </c>
      <c r="H5853" t="s">
        <v>135</v>
      </c>
      <c r="I5853" t="s">
        <v>136</v>
      </c>
      <c r="J5853" t="s">
        <v>137</v>
      </c>
      <c r="K5853" t="s">
        <v>144</v>
      </c>
      <c r="L5853" t="s">
        <v>16447</v>
      </c>
      <c r="M5853" t="s">
        <v>16448</v>
      </c>
      <c r="N5853">
        <v>9.1630555549999997</v>
      </c>
      <c r="O5853">
        <v>0</v>
      </c>
      <c r="P5853">
        <v>25</v>
      </c>
      <c r="Q5853">
        <v>0</v>
      </c>
      <c r="R5853">
        <v>24</v>
      </c>
      <c r="S5853">
        <v>5</v>
      </c>
      <c r="T5853">
        <v>1</v>
      </c>
      <c r="U5853">
        <v>1</v>
      </c>
      <c r="V5853">
        <v>0</v>
      </c>
      <c r="W5853">
        <v>0</v>
      </c>
      <c r="X5853">
        <v>37.13960111741018</v>
      </c>
      <c r="Y5853">
        <v>0</v>
      </c>
      <c r="Z5853">
        <v>284.08494127222446</v>
      </c>
      <c r="AA5853">
        <v>875.68990618063413</v>
      </c>
      <c r="AB5853">
        <v>8.7164420880305835E-2</v>
      </c>
      <c r="AC5853">
        <v>8.5669314713892</v>
      </c>
      <c r="AD5853">
        <v>0</v>
      </c>
      <c r="AE5853">
        <v>1205.5685444625381</v>
      </c>
    </row>
    <row r="5854" spans="1:31" x14ac:dyDescent="0.3">
      <c r="A5854">
        <v>2586660</v>
      </c>
      <c r="B5854">
        <v>1</v>
      </c>
      <c r="C5854" t="s">
        <v>80</v>
      </c>
      <c r="D5854" t="s">
        <v>100</v>
      </c>
      <c r="E5854" t="s">
        <v>147</v>
      </c>
      <c r="F5854" t="s">
        <v>16449</v>
      </c>
      <c r="G5854" t="s">
        <v>134</v>
      </c>
      <c r="H5854" t="s">
        <v>135</v>
      </c>
      <c r="I5854" t="s">
        <v>136</v>
      </c>
      <c r="J5854" t="s">
        <v>137</v>
      </c>
      <c r="K5854" t="s">
        <v>138</v>
      </c>
      <c r="L5854" t="s">
        <v>16450</v>
      </c>
      <c r="M5854" t="s">
        <v>16451</v>
      </c>
      <c r="N5854">
        <v>0.60638888800000001</v>
      </c>
      <c r="O5854">
        <v>5</v>
      </c>
      <c r="P5854">
        <v>316</v>
      </c>
      <c r="Q5854">
        <v>5</v>
      </c>
      <c r="R5854">
        <v>61</v>
      </c>
      <c r="S5854">
        <v>14</v>
      </c>
      <c r="T5854">
        <v>68</v>
      </c>
      <c r="U5854">
        <v>1</v>
      </c>
      <c r="V5854">
        <v>1</v>
      </c>
      <c r="W5854">
        <v>1.456908796429</v>
      </c>
      <c r="X5854">
        <v>41.734805383399234</v>
      </c>
      <c r="Y5854">
        <v>23.228262316254206</v>
      </c>
      <c r="Z5854">
        <v>19.185943167993869</v>
      </c>
      <c r="AA5854">
        <v>55.042686453816266</v>
      </c>
      <c r="AB5854">
        <v>28.147271390504077</v>
      </c>
      <c r="AC5854">
        <v>33.955093177740004</v>
      </c>
      <c r="AD5854">
        <v>1.6061358247488124</v>
      </c>
      <c r="AE5854">
        <v>204.35710651088544</v>
      </c>
    </row>
    <row r="5855" spans="1:31" x14ac:dyDescent="0.3">
      <c r="A5855">
        <v>2586611</v>
      </c>
      <c r="B5855">
        <v>1</v>
      </c>
      <c r="C5855" t="s">
        <v>80</v>
      </c>
      <c r="D5855" t="s">
        <v>100</v>
      </c>
      <c r="E5855" t="s">
        <v>141</v>
      </c>
      <c r="F5855" t="s">
        <v>14258</v>
      </c>
      <c r="G5855" t="s">
        <v>134</v>
      </c>
      <c r="H5855" t="s">
        <v>135</v>
      </c>
      <c r="I5855" t="s">
        <v>136</v>
      </c>
      <c r="J5855" t="s">
        <v>137</v>
      </c>
      <c r="K5855" t="s">
        <v>138</v>
      </c>
      <c r="L5855" t="s">
        <v>16452</v>
      </c>
      <c r="M5855" t="s">
        <v>16453</v>
      </c>
      <c r="N5855">
        <v>3.491944444</v>
      </c>
      <c r="O5855">
        <v>5</v>
      </c>
      <c r="P5855">
        <v>1630</v>
      </c>
      <c r="Q5855">
        <v>34</v>
      </c>
      <c r="R5855">
        <v>331</v>
      </c>
      <c r="S5855">
        <v>18</v>
      </c>
      <c r="T5855">
        <v>273</v>
      </c>
      <c r="U5855">
        <v>0</v>
      </c>
      <c r="V5855">
        <v>0</v>
      </c>
      <c r="W5855">
        <v>64.28391021774641</v>
      </c>
      <c r="X5855">
        <v>1075.804253982559</v>
      </c>
      <c r="Y5855">
        <v>748.08207810898796</v>
      </c>
      <c r="Z5855">
        <v>1105.1940711616851</v>
      </c>
      <c r="AA5855">
        <v>320.58711163853587</v>
      </c>
      <c r="AB5855">
        <v>1011.7972251978425</v>
      </c>
      <c r="AC5855">
        <v>0</v>
      </c>
      <c r="AD5855">
        <v>0</v>
      </c>
      <c r="AE5855">
        <v>4325.7486503073569</v>
      </c>
    </row>
    <row r="5856" spans="1:31" x14ac:dyDescent="0.3">
      <c r="A5856">
        <v>2586560</v>
      </c>
      <c r="B5856">
        <v>1</v>
      </c>
      <c r="C5856" t="s">
        <v>80</v>
      </c>
      <c r="D5856" t="s">
        <v>83</v>
      </c>
      <c r="E5856" t="s">
        <v>132</v>
      </c>
      <c r="F5856" t="s">
        <v>16454</v>
      </c>
      <c r="G5856" t="s">
        <v>134</v>
      </c>
      <c r="H5856" t="s">
        <v>135</v>
      </c>
      <c r="I5856" t="s">
        <v>136</v>
      </c>
      <c r="J5856" t="s">
        <v>137</v>
      </c>
      <c r="K5856" t="s">
        <v>138</v>
      </c>
      <c r="L5856" t="s">
        <v>15645</v>
      </c>
      <c r="M5856" t="s">
        <v>16455</v>
      </c>
      <c r="N5856">
        <v>0.35527777700000002</v>
      </c>
      <c r="O5856">
        <v>1</v>
      </c>
      <c r="P5856">
        <v>625</v>
      </c>
      <c r="Q5856">
        <v>0</v>
      </c>
      <c r="R5856">
        <v>21</v>
      </c>
      <c r="S5856">
        <v>38</v>
      </c>
      <c r="T5856">
        <v>736</v>
      </c>
      <c r="U5856">
        <v>5</v>
      </c>
      <c r="V5856">
        <v>7</v>
      </c>
      <c r="W5856">
        <v>0</v>
      </c>
      <c r="X5856">
        <v>70.480056939582354</v>
      </c>
      <c r="Y5856">
        <v>0</v>
      </c>
      <c r="Z5856">
        <v>3.9611655779423249</v>
      </c>
      <c r="AA5856">
        <v>116.40473089665906</v>
      </c>
      <c r="AB5856">
        <v>383.18960173448193</v>
      </c>
      <c r="AC5856">
        <v>50.945953601764721</v>
      </c>
      <c r="AD5856">
        <v>24.420024452157858</v>
      </c>
      <c r="AE5856">
        <v>649.40153320258821</v>
      </c>
    </row>
    <row r="5857" spans="1:31" x14ac:dyDescent="0.3">
      <c r="A5857">
        <v>2586228</v>
      </c>
      <c r="B5857">
        <v>1</v>
      </c>
      <c r="C5857" t="s">
        <v>81</v>
      </c>
      <c r="D5857" t="s">
        <v>127</v>
      </c>
      <c r="E5857" t="s">
        <v>147</v>
      </c>
      <c r="F5857" t="s">
        <v>3383</v>
      </c>
      <c r="G5857" t="s">
        <v>134</v>
      </c>
      <c r="H5857" t="s">
        <v>135</v>
      </c>
      <c r="I5857" t="s">
        <v>136</v>
      </c>
      <c r="J5857" t="s">
        <v>137</v>
      </c>
      <c r="K5857" t="s">
        <v>138</v>
      </c>
      <c r="L5857" t="s">
        <v>15868</v>
      </c>
      <c r="M5857" t="s">
        <v>16456</v>
      </c>
      <c r="N5857">
        <v>0.100833333</v>
      </c>
      <c r="O5857">
        <v>0</v>
      </c>
      <c r="P5857">
        <v>994</v>
      </c>
      <c r="Q5857">
        <v>12</v>
      </c>
      <c r="R5857">
        <v>33</v>
      </c>
      <c r="S5857">
        <v>8</v>
      </c>
      <c r="T5857">
        <v>132</v>
      </c>
      <c r="U5857">
        <v>7</v>
      </c>
      <c r="V5857">
        <v>2</v>
      </c>
      <c r="W5857">
        <v>0</v>
      </c>
      <c r="X5857">
        <v>16.802657834946871</v>
      </c>
      <c r="Y5857">
        <v>1.98011741602158</v>
      </c>
      <c r="Z5857">
        <v>1.9310915560614146</v>
      </c>
      <c r="AA5857">
        <v>6.7953019896185616</v>
      </c>
      <c r="AB5857">
        <v>4.3328050079629339</v>
      </c>
      <c r="AC5857">
        <v>30.886743796279802</v>
      </c>
      <c r="AD5857">
        <v>0.41595141931848995</v>
      </c>
      <c r="AE5857">
        <v>63.144669020209655</v>
      </c>
    </row>
    <row r="5858" spans="1:31" x14ac:dyDescent="0.3">
      <c r="A5858">
        <v>2586915</v>
      </c>
      <c r="B5858">
        <v>1</v>
      </c>
      <c r="C5858" t="s">
        <v>81</v>
      </c>
      <c r="D5858" t="s">
        <v>119</v>
      </c>
      <c r="E5858" t="s">
        <v>184</v>
      </c>
      <c r="F5858" t="s">
        <v>4813</v>
      </c>
      <c r="G5858" t="s">
        <v>1084</v>
      </c>
      <c r="H5858" t="s">
        <v>135</v>
      </c>
      <c r="I5858" t="s">
        <v>136</v>
      </c>
      <c r="J5858" t="s">
        <v>137</v>
      </c>
      <c r="K5858" t="s">
        <v>138</v>
      </c>
      <c r="L5858" t="s">
        <v>16457</v>
      </c>
      <c r="M5858" t="s">
        <v>16458</v>
      </c>
      <c r="N5858">
        <v>0.65</v>
      </c>
      <c r="O5858">
        <v>0</v>
      </c>
      <c r="P5858">
        <v>25</v>
      </c>
      <c r="Q5858">
        <v>0</v>
      </c>
      <c r="R5858">
        <v>24</v>
      </c>
      <c r="S5858">
        <v>5</v>
      </c>
      <c r="T5858">
        <v>1</v>
      </c>
      <c r="U5858">
        <v>1</v>
      </c>
      <c r="V5858">
        <v>0</v>
      </c>
      <c r="W5858">
        <v>0</v>
      </c>
      <c r="X5858">
        <v>3.0353448340254006</v>
      </c>
      <c r="Y5858">
        <v>0</v>
      </c>
      <c r="Z5858">
        <v>22.341149122273794</v>
      </c>
      <c r="AA5858">
        <v>61.186514367576642</v>
      </c>
      <c r="AB5858">
        <v>5.8454059442999999E-3</v>
      </c>
      <c r="AC5858">
        <v>0.49219598937600006</v>
      </c>
      <c r="AD5858">
        <v>0</v>
      </c>
      <c r="AE5858">
        <v>87.061049719196134</v>
      </c>
    </row>
    <row r="5859" spans="1:31" x14ac:dyDescent="0.3">
      <c r="A5859">
        <v>2587084</v>
      </c>
      <c r="B5859">
        <v>1</v>
      </c>
      <c r="C5859" t="s">
        <v>80</v>
      </c>
      <c r="D5859" t="s">
        <v>92</v>
      </c>
      <c r="E5859" t="s">
        <v>166</v>
      </c>
      <c r="F5859" t="s">
        <v>16459</v>
      </c>
      <c r="G5859" t="s">
        <v>181</v>
      </c>
      <c r="H5859" t="s">
        <v>157</v>
      </c>
      <c r="I5859" t="s">
        <v>136</v>
      </c>
      <c r="J5859" t="s">
        <v>137</v>
      </c>
      <c r="K5859" t="s">
        <v>138</v>
      </c>
      <c r="L5859" t="s">
        <v>16460</v>
      </c>
      <c r="M5859" t="s">
        <v>16461</v>
      </c>
      <c r="N5859">
        <v>3.6941666660000001</v>
      </c>
      <c r="O5859">
        <v>0</v>
      </c>
      <c r="P5859">
        <v>2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0.4307734604817875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0.4307734604817875</v>
      </c>
    </row>
    <row r="5860" spans="1:31" x14ac:dyDescent="0.3">
      <c r="A5860">
        <v>2586723</v>
      </c>
      <c r="B5860">
        <v>1</v>
      </c>
      <c r="C5860" t="s">
        <v>81</v>
      </c>
      <c r="D5860" t="s">
        <v>120</v>
      </c>
      <c r="E5860" t="s">
        <v>147</v>
      </c>
      <c r="F5860" t="s">
        <v>16462</v>
      </c>
      <c r="G5860" t="s">
        <v>134</v>
      </c>
      <c r="H5860" t="s">
        <v>135</v>
      </c>
      <c r="I5860" t="s">
        <v>136</v>
      </c>
      <c r="J5860" t="s">
        <v>137</v>
      </c>
      <c r="K5860" t="s">
        <v>138</v>
      </c>
      <c r="L5860" t="s">
        <v>16463</v>
      </c>
      <c r="M5860" t="s">
        <v>16464</v>
      </c>
      <c r="N5860">
        <v>0.96250000000000002</v>
      </c>
      <c r="O5860">
        <v>4</v>
      </c>
      <c r="P5860">
        <v>330</v>
      </c>
      <c r="Q5860">
        <v>31</v>
      </c>
      <c r="R5860">
        <v>28</v>
      </c>
      <c r="S5860">
        <v>6</v>
      </c>
      <c r="T5860">
        <v>26</v>
      </c>
      <c r="U5860">
        <v>0</v>
      </c>
      <c r="V5860">
        <v>0</v>
      </c>
      <c r="W5860">
        <v>0.65730582984000008</v>
      </c>
      <c r="X5860">
        <v>40.36610649567276</v>
      </c>
      <c r="Y5860">
        <v>19.758568397951255</v>
      </c>
      <c r="Z5860">
        <v>8.456508081156473</v>
      </c>
      <c r="AA5860">
        <v>34.665573385361355</v>
      </c>
      <c r="AB5860">
        <v>10.61351637913528</v>
      </c>
      <c r="AC5860">
        <v>0</v>
      </c>
      <c r="AD5860">
        <v>0</v>
      </c>
      <c r="AE5860">
        <v>114.51757856911712</v>
      </c>
    </row>
    <row r="5861" spans="1:31" x14ac:dyDescent="0.3">
      <c r="A5861">
        <v>2586769</v>
      </c>
      <c r="B5861">
        <v>1</v>
      </c>
      <c r="C5861" t="s">
        <v>81</v>
      </c>
      <c r="D5861" t="s">
        <v>118</v>
      </c>
      <c r="E5861" t="s">
        <v>171</v>
      </c>
      <c r="F5861" t="s">
        <v>16465</v>
      </c>
      <c r="G5861" t="s">
        <v>5725</v>
      </c>
      <c r="H5861" t="s">
        <v>157</v>
      </c>
      <c r="I5861" t="s">
        <v>136</v>
      </c>
      <c r="J5861" t="s">
        <v>3</v>
      </c>
      <c r="K5861" t="s">
        <v>138</v>
      </c>
      <c r="L5861" t="s">
        <v>16466</v>
      </c>
      <c r="M5861" t="s">
        <v>16467</v>
      </c>
      <c r="N5861">
        <v>2.5244444439999998</v>
      </c>
      <c r="O5861">
        <v>0</v>
      </c>
      <c r="P5861">
        <v>106</v>
      </c>
      <c r="Q5861">
        <v>0</v>
      </c>
      <c r="R5861">
        <v>0</v>
      </c>
      <c r="S5861">
        <v>0</v>
      </c>
      <c r="T5861">
        <v>2</v>
      </c>
      <c r="U5861">
        <v>0</v>
      </c>
      <c r="V5861">
        <v>0</v>
      </c>
      <c r="W5861">
        <v>0</v>
      </c>
      <c r="X5861">
        <v>48.507052399757882</v>
      </c>
      <c r="Y5861">
        <v>0</v>
      </c>
      <c r="Z5861">
        <v>0</v>
      </c>
      <c r="AA5861">
        <v>0</v>
      </c>
      <c r="AB5861">
        <v>2.8578814125930903</v>
      </c>
      <c r="AC5861">
        <v>0</v>
      </c>
      <c r="AD5861">
        <v>0</v>
      </c>
      <c r="AE5861">
        <v>51.364933812350969</v>
      </c>
    </row>
    <row r="5862" spans="1:31" x14ac:dyDescent="0.3">
      <c r="A5862">
        <v>2586205</v>
      </c>
      <c r="B5862">
        <v>1</v>
      </c>
      <c r="C5862" t="s">
        <v>80</v>
      </c>
      <c r="D5862" t="s">
        <v>98</v>
      </c>
      <c r="E5862" t="s">
        <v>147</v>
      </c>
      <c r="F5862" t="s">
        <v>4480</v>
      </c>
      <c r="G5862" t="s">
        <v>134</v>
      </c>
      <c r="H5862" t="s">
        <v>135</v>
      </c>
      <c r="I5862" t="s">
        <v>136</v>
      </c>
      <c r="J5862" t="s">
        <v>137</v>
      </c>
      <c r="K5862" t="s">
        <v>138</v>
      </c>
      <c r="L5862" t="s">
        <v>16468</v>
      </c>
      <c r="M5862" t="s">
        <v>16469</v>
      </c>
      <c r="N5862">
        <v>1.1697222220000001</v>
      </c>
      <c r="O5862">
        <v>0</v>
      </c>
      <c r="P5862">
        <v>21</v>
      </c>
      <c r="Q5862">
        <v>12</v>
      </c>
      <c r="R5862">
        <v>127</v>
      </c>
      <c r="S5862">
        <v>3</v>
      </c>
      <c r="T5862">
        <v>34</v>
      </c>
      <c r="U5862">
        <v>2</v>
      </c>
      <c r="V5862">
        <v>0</v>
      </c>
      <c r="W5862">
        <v>0</v>
      </c>
      <c r="X5862">
        <v>10.28343136284041</v>
      </c>
      <c r="Y5862">
        <v>173.53467083897175</v>
      </c>
      <c r="Z5862">
        <v>399.93117034182666</v>
      </c>
      <c r="AA5862">
        <v>30.060156432824975</v>
      </c>
      <c r="AB5862">
        <v>70.094584674088907</v>
      </c>
      <c r="AC5862">
        <v>16.875574553871665</v>
      </c>
      <c r="AD5862">
        <v>0</v>
      </c>
      <c r="AE5862">
        <v>700.77958820442439</v>
      </c>
    </row>
    <row r="5863" spans="1:31" x14ac:dyDescent="0.3">
      <c r="A5863">
        <v>2586746</v>
      </c>
      <c r="B5863">
        <v>1</v>
      </c>
      <c r="C5863" t="s">
        <v>80</v>
      </c>
      <c r="D5863" t="s">
        <v>83</v>
      </c>
      <c r="E5863" t="s">
        <v>166</v>
      </c>
      <c r="F5863" t="s">
        <v>16470</v>
      </c>
      <c r="G5863" t="s">
        <v>181</v>
      </c>
      <c r="H5863" t="s">
        <v>157</v>
      </c>
      <c r="I5863" t="s">
        <v>136</v>
      </c>
      <c r="J5863" t="s">
        <v>137</v>
      </c>
      <c r="K5863" t="s">
        <v>138</v>
      </c>
      <c r="L5863" t="s">
        <v>16471</v>
      </c>
      <c r="M5863" t="s">
        <v>16472</v>
      </c>
      <c r="N5863">
        <v>1.933888888</v>
      </c>
      <c r="O5863">
        <v>0</v>
      </c>
      <c r="P5863">
        <v>2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0.41672463318006503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0.41672463318006503</v>
      </c>
    </row>
    <row r="5864" spans="1:31" x14ac:dyDescent="0.3">
      <c r="A5864">
        <v>2586869</v>
      </c>
      <c r="B5864">
        <v>1</v>
      </c>
      <c r="C5864" t="s">
        <v>81</v>
      </c>
      <c r="D5864" t="s">
        <v>128</v>
      </c>
      <c r="E5864" t="s">
        <v>184</v>
      </c>
      <c r="F5864" t="s">
        <v>16473</v>
      </c>
      <c r="G5864" t="s">
        <v>1572</v>
      </c>
      <c r="H5864" t="s">
        <v>135</v>
      </c>
      <c r="I5864" t="s">
        <v>136</v>
      </c>
      <c r="J5864" t="s">
        <v>137</v>
      </c>
      <c r="K5864" t="s">
        <v>138</v>
      </c>
      <c r="L5864" t="s">
        <v>16474</v>
      </c>
      <c r="M5864" t="s">
        <v>16475</v>
      </c>
      <c r="N5864">
        <v>4.4363888879999998</v>
      </c>
      <c r="O5864">
        <v>1</v>
      </c>
      <c r="P5864">
        <v>0</v>
      </c>
      <c r="Q5864">
        <v>0</v>
      </c>
      <c r="R5864">
        <v>0</v>
      </c>
      <c r="S5864">
        <v>1</v>
      </c>
      <c r="T5864">
        <v>0</v>
      </c>
      <c r="U5864">
        <v>0</v>
      </c>
      <c r="V5864">
        <v>0</v>
      </c>
      <c r="W5864">
        <v>1.10029150544</v>
      </c>
      <c r="X5864">
        <v>0</v>
      </c>
      <c r="Y5864">
        <v>0</v>
      </c>
      <c r="Z5864">
        <v>0</v>
      </c>
      <c r="AA5864">
        <v>6.1222333141688896</v>
      </c>
      <c r="AB5864">
        <v>0</v>
      </c>
      <c r="AC5864">
        <v>0</v>
      </c>
      <c r="AD5864">
        <v>0</v>
      </c>
      <c r="AE5864">
        <v>7.2225248196088891</v>
      </c>
    </row>
    <row r="5865" spans="1:31" x14ac:dyDescent="0.3">
      <c r="A5865">
        <v>2586875</v>
      </c>
      <c r="B5865">
        <v>1</v>
      </c>
      <c r="C5865" t="s">
        <v>80</v>
      </c>
      <c r="D5865" t="s">
        <v>92</v>
      </c>
      <c r="E5865" t="s">
        <v>166</v>
      </c>
      <c r="F5865" t="s">
        <v>16476</v>
      </c>
      <c r="G5865" t="s">
        <v>168</v>
      </c>
      <c r="H5865" t="s">
        <v>157</v>
      </c>
      <c r="I5865" t="s">
        <v>136</v>
      </c>
      <c r="J5865" t="s">
        <v>137</v>
      </c>
      <c r="K5865" t="s">
        <v>138</v>
      </c>
      <c r="L5865" t="s">
        <v>16477</v>
      </c>
      <c r="M5865" t="s">
        <v>16478</v>
      </c>
      <c r="N5865">
        <v>1.6675</v>
      </c>
      <c r="O5865">
        <v>0</v>
      </c>
      <c r="P5865">
        <v>1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0.10259737137897501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0.10259737137897501</v>
      </c>
    </row>
    <row r="5866" spans="1:31" x14ac:dyDescent="0.3">
      <c r="A5866">
        <v>2586391</v>
      </c>
      <c r="B5866">
        <v>1</v>
      </c>
      <c r="C5866" t="s">
        <v>80</v>
      </c>
      <c r="D5866" t="s">
        <v>100</v>
      </c>
      <c r="E5866" t="s">
        <v>141</v>
      </c>
      <c r="F5866" t="s">
        <v>16479</v>
      </c>
      <c r="G5866" t="s">
        <v>202</v>
      </c>
      <c r="H5866" t="s">
        <v>135</v>
      </c>
      <c r="I5866" t="s">
        <v>136</v>
      </c>
      <c r="J5866" t="s">
        <v>137</v>
      </c>
      <c r="K5866" t="s">
        <v>138</v>
      </c>
      <c r="L5866" t="s">
        <v>16480</v>
      </c>
      <c r="M5866" t="s">
        <v>16481</v>
      </c>
      <c r="N5866">
        <v>0.42055555500000003</v>
      </c>
      <c r="O5866">
        <v>1</v>
      </c>
      <c r="P5866">
        <v>1502</v>
      </c>
      <c r="Q5866">
        <v>18</v>
      </c>
      <c r="R5866">
        <v>428</v>
      </c>
      <c r="S5866">
        <v>14</v>
      </c>
      <c r="T5866">
        <v>304</v>
      </c>
      <c r="U5866">
        <v>0</v>
      </c>
      <c r="V5866">
        <v>1</v>
      </c>
      <c r="W5866">
        <v>0.56463016429008006</v>
      </c>
      <c r="X5866">
        <v>128.38407653299652</v>
      </c>
      <c r="Y5866">
        <v>81.490747699781423</v>
      </c>
      <c r="Z5866">
        <v>120.91855014074196</v>
      </c>
      <c r="AA5866">
        <v>32.917123892919719</v>
      </c>
      <c r="AB5866">
        <v>66.620870321641036</v>
      </c>
      <c r="AC5866">
        <v>0</v>
      </c>
      <c r="AD5866">
        <v>0.17132132908589998</v>
      </c>
      <c r="AE5866">
        <v>431.06732008145661</v>
      </c>
    </row>
    <row r="5867" spans="1:31" x14ac:dyDescent="0.3">
      <c r="A5867">
        <v>2586932</v>
      </c>
      <c r="B5867">
        <v>1</v>
      </c>
      <c r="C5867" t="s">
        <v>81</v>
      </c>
      <c r="D5867" t="s">
        <v>115</v>
      </c>
      <c r="E5867" t="s">
        <v>141</v>
      </c>
      <c r="F5867" t="s">
        <v>16482</v>
      </c>
      <c r="G5867" t="s">
        <v>134</v>
      </c>
      <c r="H5867" t="s">
        <v>135</v>
      </c>
      <c r="I5867" t="s">
        <v>136</v>
      </c>
      <c r="J5867" t="s">
        <v>137</v>
      </c>
      <c r="K5867" t="s">
        <v>138</v>
      </c>
      <c r="L5867" t="s">
        <v>16483</v>
      </c>
      <c r="M5867" t="s">
        <v>16484</v>
      </c>
      <c r="N5867">
        <v>0.188888888</v>
      </c>
      <c r="O5867">
        <v>8</v>
      </c>
      <c r="P5867">
        <v>4567</v>
      </c>
      <c r="Q5867">
        <v>2</v>
      </c>
      <c r="R5867">
        <v>193</v>
      </c>
      <c r="S5867">
        <v>9</v>
      </c>
      <c r="T5867">
        <v>476</v>
      </c>
      <c r="U5867">
        <v>2</v>
      </c>
      <c r="V5867">
        <v>0</v>
      </c>
      <c r="W5867">
        <v>0.36487211519999996</v>
      </c>
      <c r="X5867">
        <v>89.318514872991429</v>
      </c>
      <c r="Y5867">
        <v>1.1532755360907001</v>
      </c>
      <c r="Z5867">
        <v>12.742554070075132</v>
      </c>
      <c r="AA5867">
        <v>2.8048914078533329</v>
      </c>
      <c r="AB5867">
        <v>29.060369489772757</v>
      </c>
      <c r="AC5867">
        <v>7.3970325442533333</v>
      </c>
      <c r="AD5867">
        <v>0</v>
      </c>
      <c r="AE5867">
        <v>142.84151003623668</v>
      </c>
    </row>
    <row r="5868" spans="1:31" x14ac:dyDescent="0.3">
      <c r="A5868">
        <v>2586291</v>
      </c>
      <c r="B5868">
        <v>1</v>
      </c>
      <c r="C5868" t="s">
        <v>80</v>
      </c>
      <c r="D5868" t="s">
        <v>98</v>
      </c>
      <c r="E5868" t="s">
        <v>147</v>
      </c>
      <c r="F5868" t="s">
        <v>4480</v>
      </c>
      <c r="G5868" t="s">
        <v>134</v>
      </c>
      <c r="H5868" t="s">
        <v>135</v>
      </c>
      <c r="I5868" t="s">
        <v>136</v>
      </c>
      <c r="J5868" t="s">
        <v>137</v>
      </c>
      <c r="K5868" t="s">
        <v>138</v>
      </c>
      <c r="L5868" t="s">
        <v>16485</v>
      </c>
      <c r="M5868" t="s">
        <v>16486</v>
      </c>
      <c r="N5868">
        <v>0.26361111100000001</v>
      </c>
      <c r="O5868">
        <v>0</v>
      </c>
      <c r="P5868">
        <v>21</v>
      </c>
      <c r="Q5868">
        <v>12</v>
      </c>
      <c r="R5868">
        <v>127</v>
      </c>
      <c r="S5868">
        <v>3</v>
      </c>
      <c r="T5868">
        <v>34</v>
      </c>
      <c r="U5868">
        <v>2</v>
      </c>
      <c r="V5868">
        <v>0</v>
      </c>
      <c r="W5868">
        <v>0</v>
      </c>
      <c r="X5868">
        <v>2.0752610465384556</v>
      </c>
      <c r="Y5868">
        <v>43.719646208385811</v>
      </c>
      <c r="Z5868">
        <v>119.37934762672968</v>
      </c>
      <c r="AA5868">
        <v>6.3510733638658872</v>
      </c>
      <c r="AB5868">
        <v>17.295987958114381</v>
      </c>
      <c r="AC5868">
        <v>3.3729729391953334</v>
      </c>
      <c r="AD5868">
        <v>0</v>
      </c>
      <c r="AE5868">
        <v>192.19428914282955</v>
      </c>
    </row>
    <row r="5869" spans="1:31" x14ac:dyDescent="0.3">
      <c r="A5869">
        <v>2587078</v>
      </c>
      <c r="B5869">
        <v>1</v>
      </c>
      <c r="C5869" t="s">
        <v>80</v>
      </c>
      <c r="D5869" t="s">
        <v>111</v>
      </c>
      <c r="E5869" t="s">
        <v>166</v>
      </c>
      <c r="F5869" t="s">
        <v>16487</v>
      </c>
      <c r="G5869" t="s">
        <v>181</v>
      </c>
      <c r="H5869" t="s">
        <v>157</v>
      </c>
      <c r="I5869" t="s">
        <v>136</v>
      </c>
      <c r="J5869" t="s">
        <v>137</v>
      </c>
      <c r="K5869" t="s">
        <v>138</v>
      </c>
      <c r="L5869" t="s">
        <v>16488</v>
      </c>
      <c r="M5869" t="s">
        <v>16489</v>
      </c>
      <c r="N5869">
        <v>1.1669444440000001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1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1.5477246674350003</v>
      </c>
      <c r="AC5869">
        <v>0</v>
      </c>
      <c r="AD5869">
        <v>0</v>
      </c>
      <c r="AE5869">
        <v>1.5477246674350003</v>
      </c>
    </row>
    <row r="5870" spans="1:31" x14ac:dyDescent="0.3">
      <c r="A5870">
        <v>2587141</v>
      </c>
      <c r="B5870">
        <v>1</v>
      </c>
      <c r="C5870" t="s">
        <v>80</v>
      </c>
      <c r="D5870" t="s">
        <v>104</v>
      </c>
      <c r="E5870" t="s">
        <v>171</v>
      </c>
      <c r="F5870" t="s">
        <v>16490</v>
      </c>
      <c r="G5870" t="s">
        <v>190</v>
      </c>
      <c r="H5870" t="s">
        <v>157</v>
      </c>
      <c r="I5870" t="s">
        <v>136</v>
      </c>
      <c r="J5870" t="s">
        <v>137</v>
      </c>
      <c r="K5870" t="s">
        <v>138</v>
      </c>
      <c r="L5870" t="s">
        <v>16491</v>
      </c>
      <c r="M5870" t="s">
        <v>16492</v>
      </c>
      <c r="N5870">
        <v>0.79</v>
      </c>
      <c r="O5870">
        <v>0</v>
      </c>
      <c r="P5870">
        <v>102</v>
      </c>
      <c r="Q5870">
        <v>0</v>
      </c>
      <c r="R5870">
        <v>0</v>
      </c>
      <c r="S5870">
        <v>0</v>
      </c>
      <c r="T5870">
        <v>9</v>
      </c>
      <c r="U5870">
        <v>0</v>
      </c>
      <c r="V5870">
        <v>0</v>
      </c>
      <c r="W5870">
        <v>0</v>
      </c>
      <c r="X5870">
        <v>15.313194322581051</v>
      </c>
      <c r="Y5870">
        <v>0</v>
      </c>
      <c r="Z5870">
        <v>0</v>
      </c>
      <c r="AA5870">
        <v>0</v>
      </c>
      <c r="AB5870">
        <v>1.4654504795664365</v>
      </c>
      <c r="AC5870">
        <v>0</v>
      </c>
      <c r="AD5870">
        <v>0</v>
      </c>
      <c r="AE5870">
        <v>16.778644802147486</v>
      </c>
    </row>
    <row r="5871" spans="1:31" x14ac:dyDescent="0.3">
      <c r="A5871">
        <v>2586643</v>
      </c>
      <c r="B5871">
        <v>1</v>
      </c>
      <c r="C5871" t="s">
        <v>80</v>
      </c>
      <c r="D5871" t="s">
        <v>104</v>
      </c>
      <c r="E5871" t="s">
        <v>155</v>
      </c>
      <c r="F5871" t="s">
        <v>16493</v>
      </c>
      <c r="G5871" t="s">
        <v>206</v>
      </c>
      <c r="H5871" t="s">
        <v>157</v>
      </c>
      <c r="I5871" t="s">
        <v>136</v>
      </c>
      <c r="J5871" t="s">
        <v>137</v>
      </c>
      <c r="K5871" t="s">
        <v>138</v>
      </c>
      <c r="L5871" t="s">
        <v>16494</v>
      </c>
      <c r="M5871" t="s">
        <v>16495</v>
      </c>
      <c r="N5871">
        <v>4.7066666660000003</v>
      </c>
      <c r="O5871">
        <v>0</v>
      </c>
      <c r="P5871">
        <v>174</v>
      </c>
      <c r="Q5871">
        <v>0</v>
      </c>
      <c r="R5871">
        <v>2</v>
      </c>
      <c r="S5871">
        <v>0</v>
      </c>
      <c r="T5871">
        <v>21</v>
      </c>
      <c r="U5871">
        <v>0</v>
      </c>
      <c r="V5871">
        <v>0</v>
      </c>
      <c r="W5871">
        <v>0</v>
      </c>
      <c r="X5871">
        <v>152.92809429777523</v>
      </c>
      <c r="Y5871">
        <v>0</v>
      </c>
      <c r="Z5871">
        <v>7.5178309952200415</v>
      </c>
      <c r="AA5871">
        <v>0</v>
      </c>
      <c r="AB5871">
        <v>74.855325903810524</v>
      </c>
      <c r="AC5871">
        <v>0</v>
      </c>
      <c r="AD5871">
        <v>0</v>
      </c>
      <c r="AE5871">
        <v>235.30125119680579</v>
      </c>
    </row>
    <row r="5872" spans="1:31" x14ac:dyDescent="0.3">
      <c r="A5872">
        <v>2586477</v>
      </c>
      <c r="B5872">
        <v>1</v>
      </c>
      <c r="C5872" t="s">
        <v>81</v>
      </c>
      <c r="D5872" t="s">
        <v>122</v>
      </c>
      <c r="E5872" t="s">
        <v>171</v>
      </c>
      <c r="F5872" t="s">
        <v>16496</v>
      </c>
      <c r="G5872" t="s">
        <v>190</v>
      </c>
      <c r="H5872" t="s">
        <v>157</v>
      </c>
      <c r="I5872" t="s">
        <v>136</v>
      </c>
      <c r="J5872" t="s">
        <v>137</v>
      </c>
      <c r="K5872" t="s">
        <v>138</v>
      </c>
      <c r="L5872" t="s">
        <v>16497</v>
      </c>
      <c r="M5872" t="s">
        <v>16498</v>
      </c>
      <c r="N5872">
        <v>3.6002777770000001</v>
      </c>
      <c r="O5872">
        <v>0</v>
      </c>
      <c r="P5872">
        <v>20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5.3096357696960821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5.3096357696960821</v>
      </c>
    </row>
    <row r="5873" spans="1:31" x14ac:dyDescent="0.3">
      <c r="A5873">
        <v>2586334</v>
      </c>
      <c r="B5873">
        <v>1</v>
      </c>
      <c r="C5873" t="s">
        <v>81</v>
      </c>
      <c r="D5873" t="s">
        <v>119</v>
      </c>
      <c r="E5873" t="s">
        <v>141</v>
      </c>
      <c r="F5873" t="s">
        <v>12105</v>
      </c>
      <c r="G5873" t="s">
        <v>301</v>
      </c>
      <c r="H5873" t="s">
        <v>135</v>
      </c>
      <c r="I5873" t="s">
        <v>136</v>
      </c>
      <c r="J5873" t="s">
        <v>137</v>
      </c>
      <c r="K5873" t="s">
        <v>144</v>
      </c>
      <c r="L5873" t="s">
        <v>16499</v>
      </c>
      <c r="M5873" t="s">
        <v>16500</v>
      </c>
      <c r="N5873">
        <v>1.385277777</v>
      </c>
      <c r="O5873">
        <v>6</v>
      </c>
      <c r="P5873">
        <v>2805</v>
      </c>
      <c r="Q5873">
        <v>33</v>
      </c>
      <c r="R5873">
        <v>540</v>
      </c>
      <c r="S5873">
        <v>7</v>
      </c>
      <c r="T5873">
        <v>263</v>
      </c>
      <c r="U5873">
        <v>0</v>
      </c>
      <c r="V5873">
        <v>0</v>
      </c>
      <c r="W5873">
        <v>3.28208377569399</v>
      </c>
      <c r="X5873">
        <v>398.89778886736138</v>
      </c>
      <c r="Y5873">
        <v>159.25129271647057</v>
      </c>
      <c r="Z5873">
        <v>405.20874647064886</v>
      </c>
      <c r="AA5873">
        <v>28.41257822375659</v>
      </c>
      <c r="AB5873">
        <v>132.5282559561571</v>
      </c>
      <c r="AC5873">
        <v>0</v>
      </c>
      <c r="AD5873">
        <v>0</v>
      </c>
      <c r="AE5873">
        <v>1127.5807460100884</v>
      </c>
    </row>
    <row r="5874" spans="1:31" x14ac:dyDescent="0.3">
      <c r="A5874">
        <v>2586998</v>
      </c>
      <c r="B5874">
        <v>1</v>
      </c>
      <c r="C5874" t="s">
        <v>81</v>
      </c>
      <c r="D5874" t="s">
        <v>112</v>
      </c>
      <c r="E5874" t="s">
        <v>184</v>
      </c>
      <c r="F5874" t="s">
        <v>16501</v>
      </c>
      <c r="G5874" t="s">
        <v>202</v>
      </c>
      <c r="H5874" t="s">
        <v>135</v>
      </c>
      <c r="I5874" t="s">
        <v>136</v>
      </c>
      <c r="J5874" t="s">
        <v>137</v>
      </c>
      <c r="K5874" t="s">
        <v>138</v>
      </c>
      <c r="L5874" t="s">
        <v>16502</v>
      </c>
      <c r="M5874" t="s">
        <v>16503</v>
      </c>
      <c r="N5874">
        <v>3.0152777770000001</v>
      </c>
      <c r="O5874">
        <v>0</v>
      </c>
      <c r="P5874">
        <v>1652</v>
      </c>
      <c r="Q5874">
        <v>0</v>
      </c>
      <c r="R5874">
        <v>1</v>
      </c>
      <c r="S5874">
        <v>0</v>
      </c>
      <c r="T5874">
        <v>319</v>
      </c>
      <c r="U5874">
        <v>0</v>
      </c>
      <c r="V5874">
        <v>0</v>
      </c>
      <c r="W5874">
        <v>0</v>
      </c>
      <c r="X5874">
        <v>853.41109437560942</v>
      </c>
      <c r="Y5874">
        <v>0</v>
      </c>
      <c r="Z5874">
        <v>0</v>
      </c>
      <c r="AA5874">
        <v>0</v>
      </c>
      <c r="AB5874">
        <v>490.65887088954821</v>
      </c>
      <c r="AC5874">
        <v>0</v>
      </c>
      <c r="AD5874">
        <v>0</v>
      </c>
      <c r="AE5874">
        <v>1344.0699652651576</v>
      </c>
    </row>
    <row r="5875" spans="1:31" x14ac:dyDescent="0.3">
      <c r="A5875">
        <v>2586308</v>
      </c>
      <c r="B5875">
        <v>1</v>
      </c>
      <c r="C5875" t="s">
        <v>80</v>
      </c>
      <c r="D5875" t="s">
        <v>103</v>
      </c>
      <c r="E5875" t="s">
        <v>184</v>
      </c>
      <c r="F5875" t="s">
        <v>16504</v>
      </c>
      <c r="G5875" t="s">
        <v>143</v>
      </c>
      <c r="H5875" t="s">
        <v>135</v>
      </c>
      <c r="I5875" t="s">
        <v>136</v>
      </c>
      <c r="J5875" t="s">
        <v>137</v>
      </c>
      <c r="K5875" t="s">
        <v>144</v>
      </c>
      <c r="L5875" t="s">
        <v>16505</v>
      </c>
      <c r="M5875" t="s">
        <v>16506</v>
      </c>
      <c r="N5875">
        <v>4.2888888879999998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1712.5496198974849</v>
      </c>
      <c r="AD5875">
        <v>0</v>
      </c>
      <c r="AE5875">
        <v>1712.5496198974849</v>
      </c>
    </row>
    <row r="5876" spans="1:31" x14ac:dyDescent="0.3">
      <c r="A5876">
        <v>2586271</v>
      </c>
      <c r="B5876">
        <v>1</v>
      </c>
      <c r="C5876" t="s">
        <v>81</v>
      </c>
      <c r="D5876" t="s">
        <v>127</v>
      </c>
      <c r="E5876" t="s">
        <v>184</v>
      </c>
      <c r="F5876" t="s">
        <v>7764</v>
      </c>
      <c r="G5876" t="s">
        <v>134</v>
      </c>
      <c r="H5876" t="s">
        <v>135</v>
      </c>
      <c r="I5876" t="s">
        <v>136</v>
      </c>
      <c r="J5876" t="s">
        <v>137</v>
      </c>
      <c r="K5876" t="s">
        <v>138</v>
      </c>
      <c r="L5876" t="s">
        <v>16507</v>
      </c>
      <c r="M5876" t="s">
        <v>16508</v>
      </c>
      <c r="N5876">
        <v>6.2819444439999996</v>
      </c>
      <c r="O5876">
        <v>1</v>
      </c>
      <c r="P5876">
        <v>414</v>
      </c>
      <c r="Q5876">
        <v>1</v>
      </c>
      <c r="R5876">
        <v>40</v>
      </c>
      <c r="S5876">
        <v>0</v>
      </c>
      <c r="T5876">
        <v>70</v>
      </c>
      <c r="U5876">
        <v>0</v>
      </c>
      <c r="V5876">
        <v>0</v>
      </c>
      <c r="W5876">
        <v>1.2034151369200001</v>
      </c>
      <c r="X5876">
        <v>393.17648619192215</v>
      </c>
      <c r="Y5876">
        <v>12.947576332708071</v>
      </c>
      <c r="Z5876">
        <v>214.99974158339805</v>
      </c>
      <c r="AA5876">
        <v>0</v>
      </c>
      <c r="AB5876">
        <v>242.36647795153507</v>
      </c>
      <c r="AC5876">
        <v>0</v>
      </c>
      <c r="AD5876">
        <v>0</v>
      </c>
      <c r="AE5876">
        <v>864.69369719648341</v>
      </c>
    </row>
    <row r="5877" spans="1:31" x14ac:dyDescent="0.3">
      <c r="A5877">
        <v>2586557</v>
      </c>
      <c r="B5877">
        <v>1</v>
      </c>
      <c r="C5877" t="s">
        <v>80</v>
      </c>
      <c r="D5877" t="s">
        <v>91</v>
      </c>
      <c r="E5877" t="s">
        <v>141</v>
      </c>
      <c r="F5877" t="s">
        <v>16509</v>
      </c>
      <c r="G5877" t="s">
        <v>134</v>
      </c>
      <c r="H5877" t="s">
        <v>135</v>
      </c>
      <c r="I5877" t="s">
        <v>136</v>
      </c>
      <c r="J5877" t="s">
        <v>137</v>
      </c>
      <c r="K5877" t="s">
        <v>138</v>
      </c>
      <c r="L5877" t="s">
        <v>16510</v>
      </c>
      <c r="M5877" t="s">
        <v>16511</v>
      </c>
      <c r="N5877">
        <v>1.862222222</v>
      </c>
      <c r="O5877">
        <v>2</v>
      </c>
      <c r="P5877">
        <v>641</v>
      </c>
      <c r="Q5877">
        <v>90</v>
      </c>
      <c r="R5877">
        <v>134</v>
      </c>
      <c r="S5877">
        <v>10</v>
      </c>
      <c r="T5877">
        <v>100</v>
      </c>
      <c r="U5877">
        <v>1</v>
      </c>
      <c r="V5877">
        <v>0</v>
      </c>
      <c r="W5877">
        <v>1.0316211290865416</v>
      </c>
      <c r="X5877">
        <v>212.74766103856896</v>
      </c>
      <c r="Y5877">
        <v>699.83371659714692</v>
      </c>
      <c r="Z5877">
        <v>732.5935317231839</v>
      </c>
      <c r="AA5877">
        <v>69.713398505075403</v>
      </c>
      <c r="AB5877">
        <v>211.05139694924404</v>
      </c>
      <c r="AC5877">
        <v>0.60602085892774671</v>
      </c>
      <c r="AD5877">
        <v>0</v>
      </c>
      <c r="AE5877">
        <v>1927.5773468012335</v>
      </c>
    </row>
    <row r="5878" spans="1:31" x14ac:dyDescent="0.3">
      <c r="A5878">
        <v>2586265</v>
      </c>
      <c r="B5878">
        <v>1</v>
      </c>
      <c r="C5878" t="s">
        <v>81</v>
      </c>
      <c r="D5878" t="s">
        <v>117</v>
      </c>
      <c r="E5878" t="s">
        <v>141</v>
      </c>
      <c r="F5878" t="s">
        <v>638</v>
      </c>
      <c r="G5878" t="s">
        <v>134</v>
      </c>
      <c r="H5878" t="s">
        <v>135</v>
      </c>
      <c r="I5878" t="s">
        <v>136</v>
      </c>
      <c r="J5878" t="s">
        <v>137</v>
      </c>
      <c r="K5878" t="s">
        <v>138</v>
      </c>
      <c r="L5878" t="s">
        <v>16512</v>
      </c>
      <c r="M5878" t="s">
        <v>16513</v>
      </c>
      <c r="N5878">
        <v>0.47611111099999998</v>
      </c>
      <c r="O5878">
        <v>3</v>
      </c>
      <c r="P5878">
        <v>0</v>
      </c>
      <c r="Q5878">
        <v>3</v>
      </c>
      <c r="R5878">
        <v>0</v>
      </c>
      <c r="S5878">
        <v>4</v>
      </c>
      <c r="T5878">
        <v>0</v>
      </c>
      <c r="U5878">
        <v>1</v>
      </c>
      <c r="V5878">
        <v>0</v>
      </c>
      <c r="W5878">
        <v>0.21898400717972419</v>
      </c>
      <c r="X5878">
        <v>0</v>
      </c>
      <c r="Y5878">
        <v>3.5435709589939242</v>
      </c>
      <c r="Z5878">
        <v>0</v>
      </c>
      <c r="AA5878">
        <v>37.841447111601276</v>
      </c>
      <c r="AB5878">
        <v>0</v>
      </c>
      <c r="AC5878">
        <v>3.2244051888126055</v>
      </c>
      <c r="AD5878">
        <v>0</v>
      </c>
      <c r="AE5878">
        <v>44.828407266587526</v>
      </c>
    </row>
    <row r="5879" spans="1:31" x14ac:dyDescent="0.3">
      <c r="A5879">
        <v>2586855</v>
      </c>
      <c r="B5879">
        <v>1</v>
      </c>
      <c r="C5879" t="s">
        <v>80</v>
      </c>
      <c r="D5879" t="s">
        <v>90</v>
      </c>
      <c r="E5879" t="s">
        <v>155</v>
      </c>
      <c r="F5879" t="s">
        <v>14678</v>
      </c>
      <c r="G5879" t="s">
        <v>202</v>
      </c>
      <c r="H5879" t="s">
        <v>157</v>
      </c>
      <c r="I5879" t="s">
        <v>136</v>
      </c>
      <c r="J5879" t="s">
        <v>137</v>
      </c>
      <c r="K5879" t="s">
        <v>138</v>
      </c>
      <c r="L5879" t="s">
        <v>16514</v>
      </c>
      <c r="M5879" t="s">
        <v>16515</v>
      </c>
      <c r="N5879">
        <v>0.77749999999999997</v>
      </c>
      <c r="O5879">
        <v>0</v>
      </c>
      <c r="P5879">
        <v>578</v>
      </c>
      <c r="Q5879">
        <v>0</v>
      </c>
      <c r="R5879">
        <v>0</v>
      </c>
      <c r="S5879">
        <v>0</v>
      </c>
      <c r="T5879">
        <v>29</v>
      </c>
      <c r="U5879">
        <v>0</v>
      </c>
      <c r="V5879">
        <v>0</v>
      </c>
      <c r="W5879">
        <v>0</v>
      </c>
      <c r="X5879">
        <v>99.134814224298879</v>
      </c>
      <c r="Y5879">
        <v>0</v>
      </c>
      <c r="Z5879">
        <v>0</v>
      </c>
      <c r="AA5879">
        <v>0</v>
      </c>
      <c r="AB5879">
        <v>16.649092361116562</v>
      </c>
      <c r="AC5879">
        <v>0</v>
      </c>
      <c r="AD5879">
        <v>0</v>
      </c>
      <c r="AE5879">
        <v>115.78390658541544</v>
      </c>
    </row>
    <row r="5880" spans="1:31" x14ac:dyDescent="0.3">
      <c r="A5880">
        <v>2586955</v>
      </c>
      <c r="B5880">
        <v>1</v>
      </c>
      <c r="C5880" t="s">
        <v>81</v>
      </c>
      <c r="D5880" t="s">
        <v>128</v>
      </c>
      <c r="E5880" t="s">
        <v>166</v>
      </c>
      <c r="F5880" t="s">
        <v>16516</v>
      </c>
      <c r="G5880" t="s">
        <v>181</v>
      </c>
      <c r="H5880" t="s">
        <v>157</v>
      </c>
      <c r="I5880" t="s">
        <v>136</v>
      </c>
      <c r="J5880" t="s">
        <v>137</v>
      </c>
      <c r="K5880" t="s">
        <v>138</v>
      </c>
      <c r="L5880" t="s">
        <v>16517</v>
      </c>
      <c r="M5880" t="s">
        <v>16518</v>
      </c>
      <c r="N5880">
        <v>1.978611111</v>
      </c>
      <c r="O5880">
        <v>0</v>
      </c>
      <c r="P5880">
        <v>7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2.5186923939085948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2.5186923939085948</v>
      </c>
    </row>
    <row r="5881" spans="1:31" x14ac:dyDescent="0.3">
      <c r="A5881">
        <v>2587058</v>
      </c>
      <c r="B5881">
        <v>1</v>
      </c>
      <c r="C5881" t="s">
        <v>81</v>
      </c>
      <c r="D5881" t="s">
        <v>120</v>
      </c>
      <c r="E5881" t="s">
        <v>147</v>
      </c>
      <c r="F5881" t="s">
        <v>16519</v>
      </c>
      <c r="G5881" t="s">
        <v>134</v>
      </c>
      <c r="H5881" t="s">
        <v>135</v>
      </c>
      <c r="I5881" t="s">
        <v>136</v>
      </c>
      <c r="J5881" t="s">
        <v>137</v>
      </c>
      <c r="K5881" t="s">
        <v>138</v>
      </c>
      <c r="L5881" t="s">
        <v>16520</v>
      </c>
      <c r="M5881" t="s">
        <v>16521</v>
      </c>
      <c r="N5881">
        <v>0.32138888799999998</v>
      </c>
      <c r="O5881">
        <v>0</v>
      </c>
      <c r="P5881">
        <v>269</v>
      </c>
      <c r="Q5881">
        <v>19</v>
      </c>
      <c r="R5881">
        <v>14</v>
      </c>
      <c r="S5881">
        <v>4</v>
      </c>
      <c r="T5881">
        <v>31</v>
      </c>
      <c r="U5881">
        <v>0</v>
      </c>
      <c r="V5881">
        <v>0</v>
      </c>
      <c r="W5881">
        <v>0</v>
      </c>
      <c r="X5881">
        <v>19.963952689923591</v>
      </c>
      <c r="Y5881">
        <v>59.76016005820955</v>
      </c>
      <c r="Z5881">
        <v>7.3404183628172817</v>
      </c>
      <c r="AA5881">
        <v>2.1877691900134524</v>
      </c>
      <c r="AB5881">
        <v>5.2681859094116872</v>
      </c>
      <c r="AC5881">
        <v>0</v>
      </c>
      <c r="AD5881">
        <v>0</v>
      </c>
      <c r="AE5881">
        <v>94.520486210375552</v>
      </c>
    </row>
    <row r="5882" spans="1:31" x14ac:dyDescent="0.3">
      <c r="A5882">
        <v>2586394</v>
      </c>
      <c r="B5882">
        <v>1</v>
      </c>
      <c r="C5882" t="s">
        <v>81</v>
      </c>
      <c r="D5882" t="s">
        <v>118</v>
      </c>
      <c r="E5882" t="s">
        <v>147</v>
      </c>
      <c r="F5882" t="s">
        <v>15603</v>
      </c>
      <c r="G5882" t="s">
        <v>134</v>
      </c>
      <c r="H5882" t="s">
        <v>135</v>
      </c>
      <c r="I5882" t="s">
        <v>136</v>
      </c>
      <c r="J5882" t="s">
        <v>137</v>
      </c>
      <c r="K5882" t="s">
        <v>138</v>
      </c>
      <c r="L5882" t="s">
        <v>16522</v>
      </c>
      <c r="M5882" t="s">
        <v>16523</v>
      </c>
      <c r="N5882">
        <v>5.5658333329999996</v>
      </c>
      <c r="O5882">
        <v>2</v>
      </c>
      <c r="P5882">
        <v>124</v>
      </c>
      <c r="Q5882">
        <v>26</v>
      </c>
      <c r="R5882">
        <v>4</v>
      </c>
      <c r="S5882">
        <v>7</v>
      </c>
      <c r="T5882">
        <v>4</v>
      </c>
      <c r="U5882">
        <v>0</v>
      </c>
      <c r="V5882">
        <v>0</v>
      </c>
      <c r="W5882">
        <v>2.5526816163200001</v>
      </c>
      <c r="X5882">
        <v>63.271803417704213</v>
      </c>
      <c r="Y5882">
        <v>222.3036758961097</v>
      </c>
      <c r="Z5882">
        <v>8.0946581755904798</v>
      </c>
      <c r="AA5882">
        <v>63.739416227752727</v>
      </c>
      <c r="AB5882">
        <v>3.9381630771802278</v>
      </c>
      <c r="AC5882">
        <v>0</v>
      </c>
      <c r="AD5882">
        <v>0</v>
      </c>
      <c r="AE5882">
        <v>363.90039841065732</v>
      </c>
    </row>
    <row r="5883" spans="1:31" x14ac:dyDescent="0.3">
      <c r="A5883">
        <v>2586749</v>
      </c>
      <c r="B5883">
        <v>1</v>
      </c>
      <c r="C5883" t="s">
        <v>81</v>
      </c>
      <c r="D5883" t="s">
        <v>125</v>
      </c>
      <c r="E5883" t="s">
        <v>147</v>
      </c>
      <c r="F5883" t="s">
        <v>15821</v>
      </c>
      <c r="G5883" t="s">
        <v>134</v>
      </c>
      <c r="H5883" t="s">
        <v>135</v>
      </c>
      <c r="I5883" t="s">
        <v>136</v>
      </c>
      <c r="J5883" t="s">
        <v>137</v>
      </c>
      <c r="K5883" t="s">
        <v>138</v>
      </c>
      <c r="L5883" t="s">
        <v>16524</v>
      </c>
      <c r="M5883" t="s">
        <v>16525</v>
      </c>
      <c r="N5883">
        <v>1.2366666660000001</v>
      </c>
      <c r="O5883">
        <v>1</v>
      </c>
      <c r="P5883">
        <v>426</v>
      </c>
      <c r="Q5883">
        <v>25</v>
      </c>
      <c r="R5883">
        <v>57</v>
      </c>
      <c r="S5883">
        <v>0</v>
      </c>
      <c r="T5883">
        <v>42</v>
      </c>
      <c r="U5883">
        <v>0</v>
      </c>
      <c r="V5883">
        <v>0</v>
      </c>
      <c r="W5883">
        <v>0.27976485911999999</v>
      </c>
      <c r="X5883">
        <v>91.845985044977624</v>
      </c>
      <c r="Y5883">
        <v>438.11558060640704</v>
      </c>
      <c r="Z5883">
        <v>95.762577799431455</v>
      </c>
      <c r="AA5883">
        <v>0</v>
      </c>
      <c r="AB5883">
        <v>34.576553584442799</v>
      </c>
      <c r="AC5883">
        <v>0</v>
      </c>
      <c r="AD5883">
        <v>0</v>
      </c>
      <c r="AE5883">
        <v>660.58046189437891</v>
      </c>
    </row>
    <row r="5884" spans="1:31" x14ac:dyDescent="0.3">
      <c r="A5884">
        <v>2586417</v>
      </c>
      <c r="B5884">
        <v>1</v>
      </c>
      <c r="C5884" t="s">
        <v>80</v>
      </c>
      <c r="D5884" t="s">
        <v>102</v>
      </c>
      <c r="E5884" t="s">
        <v>184</v>
      </c>
      <c r="F5884" t="s">
        <v>16526</v>
      </c>
      <c r="G5884" t="s">
        <v>186</v>
      </c>
      <c r="H5884" t="s">
        <v>135</v>
      </c>
      <c r="I5884" t="s">
        <v>136</v>
      </c>
      <c r="J5884" t="s">
        <v>137</v>
      </c>
      <c r="K5884" t="s">
        <v>138</v>
      </c>
      <c r="L5884" t="s">
        <v>16527</v>
      </c>
      <c r="M5884" t="s">
        <v>16528</v>
      </c>
      <c r="N5884">
        <v>1.011111111</v>
      </c>
      <c r="O5884">
        <v>0</v>
      </c>
      <c r="P5884">
        <v>345</v>
      </c>
      <c r="Q5884">
        <v>0</v>
      </c>
      <c r="R5884">
        <v>1</v>
      </c>
      <c r="S5884">
        <v>0</v>
      </c>
      <c r="T5884">
        <v>31</v>
      </c>
      <c r="U5884">
        <v>0</v>
      </c>
      <c r="V5884">
        <v>0</v>
      </c>
      <c r="W5884">
        <v>0</v>
      </c>
      <c r="X5884">
        <v>56.030111285825086</v>
      </c>
      <c r="Y5884">
        <v>0</v>
      </c>
      <c r="Z5884">
        <v>0.43748502381958992</v>
      </c>
      <c r="AA5884">
        <v>0</v>
      </c>
      <c r="AB5884">
        <v>21.36551157966823</v>
      </c>
      <c r="AC5884">
        <v>0</v>
      </c>
      <c r="AD5884">
        <v>0</v>
      </c>
      <c r="AE5884">
        <v>77.833107889312913</v>
      </c>
    </row>
    <row r="5885" spans="1:31" x14ac:dyDescent="0.3">
      <c r="A5885">
        <v>2587081</v>
      </c>
      <c r="B5885">
        <v>1</v>
      </c>
      <c r="C5885" t="s">
        <v>80</v>
      </c>
      <c r="D5885" t="s">
        <v>92</v>
      </c>
      <c r="E5885" t="s">
        <v>141</v>
      </c>
      <c r="F5885" t="s">
        <v>6805</v>
      </c>
      <c r="G5885" t="s">
        <v>134</v>
      </c>
      <c r="H5885" t="s">
        <v>135</v>
      </c>
      <c r="I5885" t="s">
        <v>136</v>
      </c>
      <c r="J5885" t="s">
        <v>137</v>
      </c>
      <c r="K5885" t="s">
        <v>138</v>
      </c>
      <c r="L5885" t="s">
        <v>16529</v>
      </c>
      <c r="M5885" t="s">
        <v>16530</v>
      </c>
      <c r="N5885">
        <v>0.138055555</v>
      </c>
      <c r="O5885">
        <v>1</v>
      </c>
      <c r="P5885">
        <v>3689</v>
      </c>
      <c r="Q5885">
        <v>0</v>
      </c>
      <c r="R5885">
        <v>7</v>
      </c>
      <c r="S5885">
        <v>7</v>
      </c>
      <c r="T5885">
        <v>226</v>
      </c>
      <c r="U5885">
        <v>0</v>
      </c>
      <c r="V5885">
        <v>0</v>
      </c>
      <c r="W5885">
        <v>1.5259560422744167</v>
      </c>
      <c r="X5885">
        <v>86.974208176816575</v>
      </c>
      <c r="Y5885">
        <v>0</v>
      </c>
      <c r="Z5885">
        <v>0.10686461969592499</v>
      </c>
      <c r="AA5885">
        <v>28.446339878775529</v>
      </c>
      <c r="AB5885">
        <v>24.988386592380635</v>
      </c>
      <c r="AC5885">
        <v>0</v>
      </c>
      <c r="AD5885">
        <v>0</v>
      </c>
      <c r="AE5885">
        <v>142.04175530994308</v>
      </c>
    </row>
    <row r="5886" spans="1:31" x14ac:dyDescent="0.3">
      <c r="A5886">
        <v>2586371</v>
      </c>
      <c r="B5886">
        <v>1</v>
      </c>
      <c r="C5886" t="s">
        <v>80</v>
      </c>
      <c r="D5886" t="s">
        <v>85</v>
      </c>
      <c r="E5886" t="s">
        <v>166</v>
      </c>
      <c r="F5886" t="s">
        <v>16531</v>
      </c>
      <c r="G5886" t="s">
        <v>168</v>
      </c>
      <c r="H5886" t="s">
        <v>157</v>
      </c>
      <c r="I5886" t="s">
        <v>136</v>
      </c>
      <c r="J5886" t="s">
        <v>137</v>
      </c>
      <c r="K5886" t="s">
        <v>138</v>
      </c>
      <c r="L5886" t="s">
        <v>16532</v>
      </c>
      <c r="M5886" t="s">
        <v>16533</v>
      </c>
      <c r="N5886">
        <v>1.443333333</v>
      </c>
      <c r="O5886">
        <v>0</v>
      </c>
      <c r="P5886">
        <v>1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0.18186490867332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0.18186490867332</v>
      </c>
    </row>
    <row r="5887" spans="1:31" x14ac:dyDescent="0.3">
      <c r="A5887">
        <v>2587035</v>
      </c>
      <c r="B5887">
        <v>1</v>
      </c>
      <c r="C5887" t="s">
        <v>80</v>
      </c>
      <c r="D5887" t="s">
        <v>97</v>
      </c>
      <c r="E5887" t="s">
        <v>147</v>
      </c>
      <c r="F5887" t="s">
        <v>16534</v>
      </c>
      <c r="G5887" t="s">
        <v>134</v>
      </c>
      <c r="H5887" t="s">
        <v>135</v>
      </c>
      <c r="I5887" t="s">
        <v>136</v>
      </c>
      <c r="J5887" t="s">
        <v>137</v>
      </c>
      <c r="K5887" t="s">
        <v>138</v>
      </c>
      <c r="L5887" t="s">
        <v>16535</v>
      </c>
      <c r="M5887" t="s">
        <v>16536</v>
      </c>
      <c r="N5887">
        <v>0.70499999999999996</v>
      </c>
      <c r="O5887">
        <v>0</v>
      </c>
      <c r="P5887">
        <v>0</v>
      </c>
      <c r="Q5887">
        <v>0</v>
      </c>
      <c r="R5887">
        <v>0</v>
      </c>
      <c r="S5887">
        <v>2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39.006871337193736</v>
      </c>
      <c r="AB5887">
        <v>0</v>
      </c>
      <c r="AC5887">
        <v>0</v>
      </c>
      <c r="AD5887">
        <v>0</v>
      </c>
      <c r="AE5887">
        <v>39.006871337193736</v>
      </c>
    </row>
    <row r="5888" spans="1:31" x14ac:dyDescent="0.3">
      <c r="A5888">
        <v>2586872</v>
      </c>
      <c r="B5888">
        <v>1</v>
      </c>
      <c r="C5888" t="s">
        <v>80</v>
      </c>
      <c r="D5888" t="s">
        <v>104</v>
      </c>
      <c r="E5888" t="s">
        <v>141</v>
      </c>
      <c r="F5888" t="s">
        <v>7500</v>
      </c>
      <c r="G5888" t="s">
        <v>134</v>
      </c>
      <c r="H5888" t="s">
        <v>135</v>
      </c>
      <c r="I5888" t="s">
        <v>136</v>
      </c>
      <c r="J5888" t="s">
        <v>137</v>
      </c>
      <c r="K5888" t="s">
        <v>138</v>
      </c>
      <c r="L5888" t="s">
        <v>16537</v>
      </c>
      <c r="M5888" t="s">
        <v>16538</v>
      </c>
      <c r="N5888">
        <v>2.6438888880000002</v>
      </c>
      <c r="O5888">
        <v>1</v>
      </c>
      <c r="P5888">
        <v>10</v>
      </c>
      <c r="Q5888">
        <v>20</v>
      </c>
      <c r="R5888">
        <v>49</v>
      </c>
      <c r="S5888">
        <v>13</v>
      </c>
      <c r="T5888">
        <v>9</v>
      </c>
      <c r="U5888">
        <v>7</v>
      </c>
      <c r="V5888">
        <v>0</v>
      </c>
      <c r="W5888">
        <v>1.3841879016068501</v>
      </c>
      <c r="X5888">
        <v>6.2731593140299591</v>
      </c>
      <c r="Y5888">
        <v>376.61468628834251</v>
      </c>
      <c r="Z5888">
        <v>49.669104424884807</v>
      </c>
      <c r="AA5888">
        <v>198.88760265242405</v>
      </c>
      <c r="AB5888">
        <v>30.596452823337895</v>
      </c>
      <c r="AC5888">
        <v>1294.7995871280655</v>
      </c>
      <c r="AD5888">
        <v>0</v>
      </c>
      <c r="AE5888">
        <v>1958.2247805326915</v>
      </c>
    </row>
    <row r="5889" spans="1:31" x14ac:dyDescent="0.3">
      <c r="A5889">
        <v>2586772</v>
      </c>
      <c r="B5889">
        <v>1</v>
      </c>
      <c r="C5889" t="s">
        <v>80</v>
      </c>
      <c r="D5889" t="s">
        <v>95</v>
      </c>
      <c r="E5889" t="s">
        <v>171</v>
      </c>
      <c r="F5889" t="s">
        <v>16539</v>
      </c>
      <c r="G5889" t="s">
        <v>229</v>
      </c>
      <c r="H5889" t="s">
        <v>157</v>
      </c>
      <c r="I5889" t="s">
        <v>136</v>
      </c>
      <c r="J5889" t="s">
        <v>137</v>
      </c>
      <c r="K5889" t="s">
        <v>138</v>
      </c>
      <c r="L5889" t="s">
        <v>16540</v>
      </c>
      <c r="M5889" t="s">
        <v>16541</v>
      </c>
      <c r="N5889">
        <v>4.2863888880000003</v>
      </c>
      <c r="O5889">
        <v>0</v>
      </c>
      <c r="P5889">
        <v>36</v>
      </c>
      <c r="Q5889">
        <v>0</v>
      </c>
      <c r="R5889">
        <v>2</v>
      </c>
      <c r="S5889">
        <v>0</v>
      </c>
      <c r="T5889">
        <v>3</v>
      </c>
      <c r="U5889">
        <v>0</v>
      </c>
      <c r="V5889">
        <v>0</v>
      </c>
      <c r="W5889">
        <v>0</v>
      </c>
      <c r="X5889">
        <v>31.822545005544015</v>
      </c>
      <c r="Y5889">
        <v>0</v>
      </c>
      <c r="Z5889">
        <v>2.3051053182988066</v>
      </c>
      <c r="AA5889">
        <v>0</v>
      </c>
      <c r="AB5889">
        <v>8.9539847621447315</v>
      </c>
      <c r="AC5889">
        <v>0</v>
      </c>
      <c r="AD5889">
        <v>0</v>
      </c>
      <c r="AE5889">
        <v>43.081635085987557</v>
      </c>
    </row>
    <row r="5890" spans="1:31" x14ac:dyDescent="0.3">
      <c r="A5890">
        <v>2586626</v>
      </c>
      <c r="B5890">
        <v>1</v>
      </c>
      <c r="C5890" t="s">
        <v>81</v>
      </c>
      <c r="D5890" t="s">
        <v>127</v>
      </c>
      <c r="E5890" t="s">
        <v>184</v>
      </c>
      <c r="F5890" t="s">
        <v>7764</v>
      </c>
      <c r="G5890" t="s">
        <v>149</v>
      </c>
      <c r="H5890" t="s">
        <v>135</v>
      </c>
      <c r="I5890" t="s">
        <v>136</v>
      </c>
      <c r="J5890" t="s">
        <v>137</v>
      </c>
      <c r="K5890" t="s">
        <v>138</v>
      </c>
      <c r="L5890" t="s">
        <v>16542</v>
      </c>
      <c r="M5890" t="s">
        <v>16543</v>
      </c>
      <c r="N5890">
        <v>6.5019444440000003</v>
      </c>
      <c r="O5890">
        <v>1</v>
      </c>
      <c r="P5890">
        <v>414</v>
      </c>
      <c r="Q5890">
        <v>1</v>
      </c>
      <c r="R5890">
        <v>40</v>
      </c>
      <c r="S5890">
        <v>0</v>
      </c>
      <c r="T5890">
        <v>70</v>
      </c>
      <c r="U5890">
        <v>0</v>
      </c>
      <c r="V5890">
        <v>0</v>
      </c>
      <c r="W5890">
        <v>1.5186852364800001</v>
      </c>
      <c r="X5890">
        <v>476.78656742174854</v>
      </c>
      <c r="Y5890">
        <v>15.098495301700208</v>
      </c>
      <c r="Z5890">
        <v>259.56922945983877</v>
      </c>
      <c r="AA5890">
        <v>0</v>
      </c>
      <c r="AB5890">
        <v>318.36491258224885</v>
      </c>
      <c r="AC5890">
        <v>0</v>
      </c>
      <c r="AD5890">
        <v>0</v>
      </c>
      <c r="AE5890">
        <v>1071.3378900020164</v>
      </c>
    </row>
    <row r="5891" spans="1:31" x14ac:dyDescent="0.3">
      <c r="A5891">
        <v>2586185</v>
      </c>
      <c r="B5891">
        <v>1</v>
      </c>
      <c r="C5891" t="s">
        <v>81</v>
      </c>
      <c r="D5891" t="s">
        <v>123</v>
      </c>
      <c r="E5891" t="s">
        <v>171</v>
      </c>
      <c r="F5891" t="s">
        <v>16544</v>
      </c>
      <c r="G5891" t="s">
        <v>190</v>
      </c>
      <c r="H5891" t="s">
        <v>157</v>
      </c>
      <c r="I5891" t="s">
        <v>136</v>
      </c>
      <c r="J5891" t="s">
        <v>137</v>
      </c>
      <c r="K5891" t="s">
        <v>138</v>
      </c>
      <c r="L5891" t="s">
        <v>16545</v>
      </c>
      <c r="M5891" t="s">
        <v>16546</v>
      </c>
      <c r="N5891">
        <v>0.64277777700000005</v>
      </c>
      <c r="O5891">
        <v>0</v>
      </c>
      <c r="P5891">
        <v>1</v>
      </c>
      <c r="Q5891">
        <v>0</v>
      </c>
      <c r="R5891">
        <v>0</v>
      </c>
      <c r="S5891">
        <v>0</v>
      </c>
      <c r="T5891">
        <v>6</v>
      </c>
      <c r="U5891">
        <v>0</v>
      </c>
      <c r="V5891">
        <v>0</v>
      </c>
      <c r="W5891">
        <v>0</v>
      </c>
      <c r="X5891">
        <v>0.2152341410279775</v>
      </c>
      <c r="Y5891">
        <v>0</v>
      </c>
      <c r="Z5891">
        <v>0</v>
      </c>
      <c r="AA5891">
        <v>0</v>
      </c>
      <c r="AB5891">
        <v>4.3117832022274802</v>
      </c>
      <c r="AC5891">
        <v>0</v>
      </c>
      <c r="AD5891">
        <v>0</v>
      </c>
      <c r="AE5891">
        <v>4.5270173432554577</v>
      </c>
    </row>
    <row r="5892" spans="1:31" x14ac:dyDescent="0.3">
      <c r="A5892">
        <v>2586935</v>
      </c>
      <c r="B5892">
        <v>1</v>
      </c>
      <c r="C5892" t="s">
        <v>80</v>
      </c>
      <c r="D5892" t="s">
        <v>85</v>
      </c>
      <c r="E5892" t="s">
        <v>171</v>
      </c>
      <c r="F5892" t="s">
        <v>15990</v>
      </c>
      <c r="G5892" t="s">
        <v>190</v>
      </c>
      <c r="H5892" t="s">
        <v>157</v>
      </c>
      <c r="I5892" t="s">
        <v>136</v>
      </c>
      <c r="J5892" t="s">
        <v>137</v>
      </c>
      <c r="K5892" t="s">
        <v>138</v>
      </c>
      <c r="L5892" t="s">
        <v>16547</v>
      </c>
      <c r="M5892" t="s">
        <v>16548</v>
      </c>
      <c r="N5892">
        <v>1.6972222219999999</v>
      </c>
      <c r="O5892">
        <v>0</v>
      </c>
      <c r="P5892">
        <v>247</v>
      </c>
      <c r="Q5892">
        <v>0</v>
      </c>
      <c r="R5892">
        <v>0</v>
      </c>
      <c r="S5892">
        <v>0</v>
      </c>
      <c r="T5892">
        <v>41</v>
      </c>
      <c r="U5892">
        <v>0</v>
      </c>
      <c r="V5892">
        <v>0</v>
      </c>
      <c r="W5892">
        <v>0</v>
      </c>
      <c r="X5892">
        <v>85.46212430075002</v>
      </c>
      <c r="Y5892">
        <v>0</v>
      </c>
      <c r="Z5892">
        <v>0</v>
      </c>
      <c r="AA5892">
        <v>0</v>
      </c>
      <c r="AB5892">
        <v>34.535804527073296</v>
      </c>
      <c r="AC5892">
        <v>0</v>
      </c>
      <c r="AD5892">
        <v>0</v>
      </c>
      <c r="AE5892">
        <v>119.99792882782332</v>
      </c>
    </row>
    <row r="5893" spans="1:31" x14ac:dyDescent="0.3">
      <c r="A5893">
        <v>2586580</v>
      </c>
      <c r="B5893">
        <v>1</v>
      </c>
      <c r="C5893" t="s">
        <v>80</v>
      </c>
      <c r="D5893" t="s">
        <v>103</v>
      </c>
      <c r="E5893" t="s">
        <v>147</v>
      </c>
      <c r="F5893" t="s">
        <v>15958</v>
      </c>
      <c r="G5893" t="s">
        <v>134</v>
      </c>
      <c r="H5893" t="s">
        <v>135</v>
      </c>
      <c r="I5893" t="s">
        <v>136</v>
      </c>
      <c r="J5893" t="s">
        <v>137</v>
      </c>
      <c r="K5893" t="s">
        <v>138</v>
      </c>
      <c r="L5893" t="s">
        <v>16549</v>
      </c>
      <c r="M5893" t="s">
        <v>16550</v>
      </c>
      <c r="N5893">
        <v>0.57805555500000005</v>
      </c>
      <c r="O5893">
        <v>1</v>
      </c>
      <c r="P5893">
        <v>574</v>
      </c>
      <c r="Q5893">
        <v>13</v>
      </c>
      <c r="R5893">
        <v>42</v>
      </c>
      <c r="S5893">
        <v>31</v>
      </c>
      <c r="T5893">
        <v>147</v>
      </c>
      <c r="U5893">
        <v>13</v>
      </c>
      <c r="V5893">
        <v>0</v>
      </c>
      <c r="W5893">
        <v>0.13371764176000001</v>
      </c>
      <c r="X5893">
        <v>60.310347616443956</v>
      </c>
      <c r="Y5893">
        <v>112.10300284648858</v>
      </c>
      <c r="Z5893">
        <v>12.32806632559398</v>
      </c>
      <c r="AA5893">
        <v>27.048665669290862</v>
      </c>
      <c r="AB5893">
        <v>54.642861771245911</v>
      </c>
      <c r="AC5893">
        <v>429.9183082058538</v>
      </c>
      <c r="AD5893">
        <v>0</v>
      </c>
      <c r="AE5893">
        <v>696.48497007667709</v>
      </c>
    </row>
    <row r="5894" spans="1:31" x14ac:dyDescent="0.3">
      <c r="A5894">
        <v>2587121</v>
      </c>
      <c r="B5894">
        <v>1</v>
      </c>
      <c r="C5894" t="s">
        <v>81</v>
      </c>
      <c r="D5894" t="s">
        <v>128</v>
      </c>
      <c r="E5894" t="s">
        <v>184</v>
      </c>
      <c r="F5894" t="s">
        <v>16551</v>
      </c>
      <c r="G5894" t="s">
        <v>134</v>
      </c>
      <c r="H5894" t="s">
        <v>135</v>
      </c>
      <c r="I5894" t="s">
        <v>136</v>
      </c>
      <c r="J5894" t="s">
        <v>137</v>
      </c>
      <c r="K5894" t="s">
        <v>138</v>
      </c>
      <c r="L5894" t="s">
        <v>16552</v>
      </c>
      <c r="M5894" t="s">
        <v>16553</v>
      </c>
      <c r="N5894">
        <v>0.84</v>
      </c>
      <c r="O5894">
        <v>0</v>
      </c>
      <c r="P5894">
        <v>127</v>
      </c>
      <c r="Q5894">
        <v>0</v>
      </c>
      <c r="R5894">
        <v>20</v>
      </c>
      <c r="S5894">
        <v>0</v>
      </c>
      <c r="T5894">
        <v>3</v>
      </c>
      <c r="U5894">
        <v>0</v>
      </c>
      <c r="V5894">
        <v>0</v>
      </c>
      <c r="W5894">
        <v>0</v>
      </c>
      <c r="X5894">
        <v>28.785382780222157</v>
      </c>
      <c r="Y5894">
        <v>0</v>
      </c>
      <c r="Z5894">
        <v>11.171617036533227</v>
      </c>
      <c r="AA5894">
        <v>0</v>
      </c>
      <c r="AB5894">
        <v>1.901629848999975</v>
      </c>
      <c r="AC5894">
        <v>0</v>
      </c>
      <c r="AD5894">
        <v>0</v>
      </c>
      <c r="AE5894">
        <v>41.858629665755359</v>
      </c>
    </row>
    <row r="5895" spans="1:31" x14ac:dyDescent="0.3">
      <c r="A5895">
        <v>2586494</v>
      </c>
      <c r="B5895">
        <v>1</v>
      </c>
      <c r="C5895" t="s">
        <v>80</v>
      </c>
      <c r="D5895" t="s">
        <v>97</v>
      </c>
      <c r="E5895" t="s">
        <v>166</v>
      </c>
      <c r="F5895" t="s">
        <v>16554</v>
      </c>
      <c r="G5895" t="s">
        <v>311</v>
      </c>
      <c r="H5895" t="s">
        <v>157</v>
      </c>
      <c r="I5895" t="s">
        <v>136</v>
      </c>
      <c r="J5895" t="s">
        <v>3</v>
      </c>
      <c r="K5895" t="s">
        <v>138</v>
      </c>
      <c r="L5895" t="s">
        <v>16555</v>
      </c>
      <c r="M5895" t="s">
        <v>16556</v>
      </c>
      <c r="N5895">
        <v>3.7733333330000001</v>
      </c>
      <c r="O5895">
        <v>0</v>
      </c>
      <c r="P5895">
        <v>1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0.90705737985231005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0.90705737985231005</v>
      </c>
    </row>
    <row r="5896" spans="1:31" x14ac:dyDescent="0.3">
      <c r="A5896">
        <v>2586540</v>
      </c>
      <c r="B5896">
        <v>1</v>
      </c>
      <c r="C5896" t="s">
        <v>81</v>
      </c>
      <c r="D5896" t="s">
        <v>121</v>
      </c>
      <c r="E5896" t="s">
        <v>184</v>
      </c>
      <c r="F5896" t="s">
        <v>16557</v>
      </c>
      <c r="G5896" t="s">
        <v>149</v>
      </c>
      <c r="H5896" t="s">
        <v>135</v>
      </c>
      <c r="I5896" t="s">
        <v>136</v>
      </c>
      <c r="J5896" t="s">
        <v>137</v>
      </c>
      <c r="K5896" t="s">
        <v>138</v>
      </c>
      <c r="L5896" t="s">
        <v>16558</v>
      </c>
      <c r="M5896" t="s">
        <v>16559</v>
      </c>
      <c r="N5896">
        <v>2.5205555550000001</v>
      </c>
      <c r="O5896">
        <v>0</v>
      </c>
      <c r="P5896">
        <v>9</v>
      </c>
      <c r="Q5896">
        <v>0</v>
      </c>
      <c r="R5896">
        <v>27</v>
      </c>
      <c r="S5896">
        <v>0</v>
      </c>
      <c r="T5896">
        <v>1</v>
      </c>
      <c r="U5896">
        <v>0</v>
      </c>
      <c r="V5896">
        <v>0</v>
      </c>
      <c r="W5896">
        <v>0</v>
      </c>
      <c r="X5896">
        <v>3.4385387948711261</v>
      </c>
      <c r="Y5896">
        <v>0</v>
      </c>
      <c r="Z5896">
        <v>23.223072415695718</v>
      </c>
      <c r="AA5896">
        <v>0</v>
      </c>
      <c r="AB5896">
        <v>0.10991376699604166</v>
      </c>
      <c r="AC5896">
        <v>0</v>
      </c>
      <c r="AD5896">
        <v>0</v>
      </c>
      <c r="AE5896">
        <v>26.771524977562883</v>
      </c>
    </row>
    <row r="5897" spans="1:31" x14ac:dyDescent="0.3">
      <c r="A5897">
        <v>2586832</v>
      </c>
      <c r="B5897">
        <v>1</v>
      </c>
      <c r="C5897" t="s">
        <v>81</v>
      </c>
      <c r="D5897" t="s">
        <v>112</v>
      </c>
      <c r="E5897" t="s">
        <v>184</v>
      </c>
      <c r="F5897" t="s">
        <v>16560</v>
      </c>
      <c r="G5897" t="s">
        <v>134</v>
      </c>
      <c r="H5897" t="s">
        <v>135</v>
      </c>
      <c r="I5897" t="s">
        <v>136</v>
      </c>
      <c r="J5897" t="s">
        <v>137</v>
      </c>
      <c r="K5897" t="s">
        <v>138</v>
      </c>
      <c r="L5897" t="s">
        <v>16561</v>
      </c>
      <c r="M5897" t="s">
        <v>16562</v>
      </c>
      <c r="N5897">
        <v>3.0780555550000002</v>
      </c>
      <c r="O5897">
        <v>0</v>
      </c>
      <c r="P5897">
        <v>28</v>
      </c>
      <c r="Q5897">
        <v>19</v>
      </c>
      <c r="R5897">
        <v>71</v>
      </c>
      <c r="S5897">
        <v>11</v>
      </c>
      <c r="T5897">
        <v>11</v>
      </c>
      <c r="U5897">
        <v>4</v>
      </c>
      <c r="V5897">
        <v>0</v>
      </c>
      <c r="W5897">
        <v>0</v>
      </c>
      <c r="X5897">
        <v>16.012077237596152</v>
      </c>
      <c r="Y5897">
        <v>130.96609666239942</v>
      </c>
      <c r="Z5897">
        <v>191.26186332191887</v>
      </c>
      <c r="AA5897">
        <v>236.78011084918535</v>
      </c>
      <c r="AB5897">
        <v>10.922284190372292</v>
      </c>
      <c r="AC5897">
        <v>312.92358179783332</v>
      </c>
      <c r="AD5897">
        <v>0</v>
      </c>
      <c r="AE5897">
        <v>898.86601405930537</v>
      </c>
    </row>
    <row r="5898" spans="1:31" x14ac:dyDescent="0.3">
      <c r="A5898">
        <v>2586809</v>
      </c>
      <c r="B5898">
        <v>1</v>
      </c>
      <c r="C5898" t="s">
        <v>81</v>
      </c>
      <c r="D5898" t="s">
        <v>112</v>
      </c>
      <c r="E5898" t="s">
        <v>141</v>
      </c>
      <c r="F5898" t="s">
        <v>16563</v>
      </c>
      <c r="G5898" t="s">
        <v>134</v>
      </c>
      <c r="H5898" t="s">
        <v>135</v>
      </c>
      <c r="I5898" t="s">
        <v>136</v>
      </c>
      <c r="J5898" t="s">
        <v>137</v>
      </c>
      <c r="K5898" t="s">
        <v>138</v>
      </c>
      <c r="L5898" t="s">
        <v>16564</v>
      </c>
      <c r="M5898" t="s">
        <v>16565</v>
      </c>
      <c r="N5898">
        <v>9.9155555549999992</v>
      </c>
      <c r="O5898">
        <v>0</v>
      </c>
      <c r="P5898">
        <v>66</v>
      </c>
      <c r="Q5898">
        <v>2</v>
      </c>
      <c r="R5898">
        <v>50</v>
      </c>
      <c r="S5898">
        <v>2</v>
      </c>
      <c r="T5898">
        <v>105</v>
      </c>
      <c r="U5898">
        <v>2</v>
      </c>
      <c r="V5898">
        <v>8</v>
      </c>
      <c r="W5898">
        <v>0</v>
      </c>
      <c r="X5898">
        <v>121.61426810271777</v>
      </c>
      <c r="Y5898">
        <v>94.523329160661135</v>
      </c>
      <c r="Z5898">
        <v>166.46249099389922</v>
      </c>
      <c r="AA5898">
        <v>15.705459064623577</v>
      </c>
      <c r="AB5898">
        <v>1487.8153812277676</v>
      </c>
      <c r="AC5898">
        <v>217.18723120553474</v>
      </c>
      <c r="AD5898">
        <v>447.80927969161013</v>
      </c>
      <c r="AE5898">
        <v>2551.1174394468144</v>
      </c>
    </row>
    <row r="5899" spans="1:31" x14ac:dyDescent="0.3">
      <c r="A5899">
        <v>2586311</v>
      </c>
      <c r="B5899">
        <v>1</v>
      </c>
      <c r="C5899" t="s">
        <v>81</v>
      </c>
      <c r="D5899" t="s">
        <v>112</v>
      </c>
      <c r="E5899" t="s">
        <v>141</v>
      </c>
      <c r="F5899" t="s">
        <v>14001</v>
      </c>
      <c r="G5899" t="s">
        <v>134</v>
      </c>
      <c r="H5899" t="s">
        <v>135</v>
      </c>
      <c r="I5899" t="s">
        <v>136</v>
      </c>
      <c r="J5899" t="s">
        <v>137</v>
      </c>
      <c r="K5899" t="s">
        <v>138</v>
      </c>
      <c r="L5899" t="s">
        <v>16566</v>
      </c>
      <c r="M5899" t="s">
        <v>16567</v>
      </c>
      <c r="N5899">
        <v>2.239166666</v>
      </c>
      <c r="O5899">
        <v>3</v>
      </c>
      <c r="P5899">
        <v>0</v>
      </c>
      <c r="Q5899">
        <v>29</v>
      </c>
      <c r="R5899">
        <v>12</v>
      </c>
      <c r="S5899">
        <v>6</v>
      </c>
      <c r="T5899">
        <v>1</v>
      </c>
      <c r="U5899">
        <v>2</v>
      </c>
      <c r="V5899">
        <v>0</v>
      </c>
      <c r="W5899">
        <v>13.893673866875549</v>
      </c>
      <c r="X5899">
        <v>0</v>
      </c>
      <c r="Y5899">
        <v>530.38764625699787</v>
      </c>
      <c r="Z5899">
        <v>173.02272482316718</v>
      </c>
      <c r="AA5899">
        <v>12.655150340982942</v>
      </c>
      <c r="AB5899">
        <v>0</v>
      </c>
      <c r="AC5899">
        <v>18.355953470311135</v>
      </c>
      <c r="AD5899">
        <v>0</v>
      </c>
      <c r="AE5899">
        <v>748.31514875833477</v>
      </c>
    </row>
    <row r="5900" spans="1:31" x14ac:dyDescent="0.3">
      <c r="A5900">
        <v>2587021</v>
      </c>
      <c r="B5900">
        <v>1</v>
      </c>
      <c r="C5900" t="s">
        <v>81</v>
      </c>
      <c r="D5900" t="s">
        <v>120</v>
      </c>
      <c r="E5900" t="s">
        <v>184</v>
      </c>
      <c r="F5900" t="s">
        <v>16568</v>
      </c>
      <c r="G5900" t="s">
        <v>134</v>
      </c>
      <c r="H5900" t="s">
        <v>135</v>
      </c>
      <c r="I5900" t="s">
        <v>136</v>
      </c>
      <c r="J5900" t="s">
        <v>137</v>
      </c>
      <c r="K5900" t="s">
        <v>138</v>
      </c>
      <c r="L5900" t="s">
        <v>16569</v>
      </c>
      <c r="M5900" t="s">
        <v>16570</v>
      </c>
      <c r="N5900">
        <v>0.32388888799999999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1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14.000939613173333</v>
      </c>
      <c r="AD5900">
        <v>0</v>
      </c>
      <c r="AE5900">
        <v>14.000939613173333</v>
      </c>
    </row>
    <row r="5901" spans="1:31" x14ac:dyDescent="0.3">
      <c r="A5901">
        <v>2587144</v>
      </c>
      <c r="B5901">
        <v>1</v>
      </c>
      <c r="C5901" t="s">
        <v>81</v>
      </c>
      <c r="D5901" t="s">
        <v>115</v>
      </c>
      <c r="E5901" t="s">
        <v>166</v>
      </c>
      <c r="F5901" t="s">
        <v>16571</v>
      </c>
      <c r="G5901" t="s">
        <v>181</v>
      </c>
      <c r="H5901" t="s">
        <v>157</v>
      </c>
      <c r="I5901" t="s">
        <v>136</v>
      </c>
      <c r="J5901" t="s">
        <v>137</v>
      </c>
      <c r="K5901" t="s">
        <v>138</v>
      </c>
      <c r="L5901" t="s">
        <v>16572</v>
      </c>
      <c r="M5901" t="s">
        <v>16573</v>
      </c>
      <c r="N5901">
        <v>1.7222222220000001</v>
      </c>
      <c r="O5901">
        <v>0</v>
      </c>
      <c r="P5901">
        <v>1</v>
      </c>
      <c r="Q5901">
        <v>0</v>
      </c>
      <c r="R5901">
        <v>0</v>
      </c>
      <c r="S5901">
        <v>0</v>
      </c>
      <c r="T5901">
        <v>1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7.5894490816443338E-2</v>
      </c>
      <c r="AC5901">
        <v>0</v>
      </c>
      <c r="AD5901">
        <v>0</v>
      </c>
      <c r="AE5901">
        <v>7.5894490816443338E-2</v>
      </c>
    </row>
    <row r="5902" spans="1:31" x14ac:dyDescent="0.3">
      <c r="A5902">
        <v>2586497</v>
      </c>
      <c r="B5902">
        <v>1</v>
      </c>
      <c r="C5902" t="s">
        <v>80</v>
      </c>
      <c r="D5902" t="s">
        <v>104</v>
      </c>
      <c r="E5902" t="s">
        <v>147</v>
      </c>
      <c r="F5902" t="s">
        <v>16574</v>
      </c>
      <c r="G5902" t="s">
        <v>134</v>
      </c>
      <c r="H5902" t="s">
        <v>135</v>
      </c>
      <c r="I5902" t="s">
        <v>136</v>
      </c>
      <c r="J5902" t="s">
        <v>137</v>
      </c>
      <c r="K5902" t="s">
        <v>138</v>
      </c>
      <c r="L5902" t="s">
        <v>16575</v>
      </c>
      <c r="M5902" t="s">
        <v>16576</v>
      </c>
      <c r="N5902">
        <v>1.9650000000000001</v>
      </c>
      <c r="O5902">
        <v>0</v>
      </c>
      <c r="P5902">
        <v>175</v>
      </c>
      <c r="Q5902">
        <v>0</v>
      </c>
      <c r="R5902">
        <v>2</v>
      </c>
      <c r="S5902">
        <v>9</v>
      </c>
      <c r="T5902">
        <v>22</v>
      </c>
      <c r="U5902">
        <v>1</v>
      </c>
      <c r="V5902">
        <v>0</v>
      </c>
      <c r="W5902">
        <v>0</v>
      </c>
      <c r="X5902">
        <v>60.061801575944799</v>
      </c>
      <c r="Y5902">
        <v>0</v>
      </c>
      <c r="Z5902">
        <v>3.13239041520273</v>
      </c>
      <c r="AA5902">
        <v>13.345912992885134</v>
      </c>
      <c r="AB5902">
        <v>30.077002038952184</v>
      </c>
      <c r="AC5902">
        <v>20.177605258999801</v>
      </c>
      <c r="AD5902">
        <v>0</v>
      </c>
      <c r="AE5902">
        <v>126.79471228198466</v>
      </c>
    </row>
    <row r="5903" spans="1:31" x14ac:dyDescent="0.3">
      <c r="A5903">
        <v>2586331</v>
      </c>
      <c r="B5903">
        <v>1</v>
      </c>
      <c r="C5903" t="s">
        <v>81</v>
      </c>
      <c r="D5903" t="s">
        <v>112</v>
      </c>
      <c r="E5903" t="s">
        <v>184</v>
      </c>
      <c r="F5903" t="s">
        <v>12065</v>
      </c>
      <c r="G5903" t="s">
        <v>301</v>
      </c>
      <c r="H5903" t="s">
        <v>135</v>
      </c>
      <c r="I5903" t="s">
        <v>136</v>
      </c>
      <c r="J5903" t="s">
        <v>137</v>
      </c>
      <c r="K5903" t="s">
        <v>144</v>
      </c>
      <c r="L5903" t="s">
        <v>16577</v>
      </c>
      <c r="M5903" t="s">
        <v>16578</v>
      </c>
      <c r="N5903">
        <v>2.5274999999999999</v>
      </c>
      <c r="O5903">
        <v>0</v>
      </c>
      <c r="P5903">
        <v>99</v>
      </c>
      <c r="Q5903">
        <v>0</v>
      </c>
      <c r="R5903">
        <v>1</v>
      </c>
      <c r="S5903">
        <v>0</v>
      </c>
      <c r="T5903">
        <v>6</v>
      </c>
      <c r="U5903">
        <v>0</v>
      </c>
      <c r="V5903">
        <v>0</v>
      </c>
      <c r="W5903">
        <v>0</v>
      </c>
      <c r="X5903">
        <v>18.49653088340829</v>
      </c>
      <c r="Y5903">
        <v>0</v>
      </c>
      <c r="Z5903">
        <v>4.0070716256249996</v>
      </c>
      <c r="AA5903">
        <v>0</v>
      </c>
      <c r="AB5903">
        <v>7.358511072298251</v>
      </c>
      <c r="AC5903">
        <v>0</v>
      </c>
      <c r="AD5903">
        <v>0</v>
      </c>
      <c r="AE5903">
        <v>29.862113581331542</v>
      </c>
    </row>
    <row r="5904" spans="1:31" x14ac:dyDescent="0.3">
      <c r="A5904">
        <v>2586354</v>
      </c>
      <c r="B5904">
        <v>1</v>
      </c>
      <c r="C5904" t="s">
        <v>80</v>
      </c>
      <c r="D5904" t="s">
        <v>93</v>
      </c>
      <c r="E5904" t="s">
        <v>171</v>
      </c>
      <c r="F5904" t="s">
        <v>16579</v>
      </c>
      <c r="G5904" t="s">
        <v>190</v>
      </c>
      <c r="H5904" t="s">
        <v>157</v>
      </c>
      <c r="I5904" t="s">
        <v>136</v>
      </c>
      <c r="J5904" t="s">
        <v>137</v>
      </c>
      <c r="K5904" t="s">
        <v>138</v>
      </c>
      <c r="L5904" t="s">
        <v>16580</v>
      </c>
      <c r="M5904" t="s">
        <v>16581</v>
      </c>
      <c r="N5904">
        <v>2.0191666659999998</v>
      </c>
      <c r="O5904">
        <v>0</v>
      </c>
      <c r="P5904">
        <v>0</v>
      </c>
      <c r="Q5904">
        <v>0</v>
      </c>
      <c r="R5904">
        <v>3</v>
      </c>
      <c r="S5904">
        <v>0</v>
      </c>
      <c r="T5904">
        <v>1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33.931792043853271</v>
      </c>
      <c r="AA5904">
        <v>0</v>
      </c>
      <c r="AB5904">
        <v>21.917587324995342</v>
      </c>
      <c r="AC5904">
        <v>0</v>
      </c>
      <c r="AD5904">
        <v>0</v>
      </c>
      <c r="AE5904">
        <v>55.849379368848616</v>
      </c>
    </row>
    <row r="5905" spans="1:31" x14ac:dyDescent="0.3">
      <c r="A5905">
        <v>2586958</v>
      </c>
      <c r="B5905">
        <v>1</v>
      </c>
      <c r="C5905" t="s">
        <v>81</v>
      </c>
      <c r="D5905" t="s">
        <v>120</v>
      </c>
      <c r="E5905" t="s">
        <v>147</v>
      </c>
      <c r="F5905" t="s">
        <v>16519</v>
      </c>
      <c r="G5905" t="s">
        <v>134</v>
      </c>
      <c r="H5905" t="s">
        <v>135</v>
      </c>
      <c r="I5905" t="s">
        <v>136</v>
      </c>
      <c r="J5905" t="s">
        <v>137</v>
      </c>
      <c r="K5905" t="s">
        <v>138</v>
      </c>
      <c r="L5905" t="s">
        <v>16582</v>
      </c>
      <c r="M5905" t="s">
        <v>16583</v>
      </c>
      <c r="N5905">
        <v>0.35638888800000001</v>
      </c>
      <c r="O5905">
        <v>0</v>
      </c>
      <c r="P5905">
        <v>304</v>
      </c>
      <c r="Q5905">
        <v>19</v>
      </c>
      <c r="R5905">
        <v>20</v>
      </c>
      <c r="S5905">
        <v>4</v>
      </c>
      <c r="T5905">
        <v>35</v>
      </c>
      <c r="U5905">
        <v>0</v>
      </c>
      <c r="V5905">
        <v>0</v>
      </c>
      <c r="W5905">
        <v>0</v>
      </c>
      <c r="X5905">
        <v>23.519046569589626</v>
      </c>
      <c r="Y5905">
        <v>68.553763370968539</v>
      </c>
      <c r="Z5905">
        <v>12.401765097375087</v>
      </c>
      <c r="AA5905">
        <v>2.3581117806497285</v>
      </c>
      <c r="AB5905">
        <v>7.321727001311956</v>
      </c>
      <c r="AC5905">
        <v>0</v>
      </c>
      <c r="AD5905">
        <v>0</v>
      </c>
      <c r="AE5905">
        <v>114.15441381989493</v>
      </c>
    </row>
    <row r="5906" spans="1:31" x14ac:dyDescent="0.3">
      <c r="A5906">
        <v>2586766</v>
      </c>
      <c r="B5906">
        <v>1</v>
      </c>
      <c r="C5906" t="s">
        <v>81</v>
      </c>
      <c r="D5906" t="s">
        <v>112</v>
      </c>
      <c r="E5906" t="s">
        <v>184</v>
      </c>
      <c r="F5906" t="s">
        <v>16584</v>
      </c>
      <c r="G5906" t="s">
        <v>134</v>
      </c>
      <c r="H5906" t="s">
        <v>135</v>
      </c>
      <c r="I5906" t="s">
        <v>136</v>
      </c>
      <c r="J5906" t="s">
        <v>137</v>
      </c>
      <c r="K5906" t="s">
        <v>138</v>
      </c>
      <c r="L5906" t="s">
        <v>16585</v>
      </c>
      <c r="M5906" t="s">
        <v>16586</v>
      </c>
      <c r="N5906">
        <v>2.375555555</v>
      </c>
      <c r="O5906">
        <v>0</v>
      </c>
      <c r="P5906">
        <v>4421</v>
      </c>
      <c r="Q5906">
        <v>0</v>
      </c>
      <c r="R5906">
        <v>50</v>
      </c>
      <c r="S5906">
        <v>1</v>
      </c>
      <c r="T5906">
        <v>373</v>
      </c>
      <c r="U5906">
        <v>0</v>
      </c>
      <c r="V5906">
        <v>0</v>
      </c>
      <c r="W5906">
        <v>0</v>
      </c>
      <c r="X5906">
        <v>1652.0780674426519</v>
      </c>
      <c r="Y5906">
        <v>0</v>
      </c>
      <c r="Z5906">
        <v>13.373769970357936</v>
      </c>
      <c r="AA5906">
        <v>495.88109927680739</v>
      </c>
      <c r="AB5906">
        <v>764.29309720558035</v>
      </c>
      <c r="AC5906">
        <v>0</v>
      </c>
      <c r="AD5906">
        <v>0</v>
      </c>
      <c r="AE5906">
        <v>2925.6260338953971</v>
      </c>
    </row>
    <row r="5907" spans="1:31" x14ac:dyDescent="0.3">
      <c r="A5907">
        <v>2586268</v>
      </c>
      <c r="B5907">
        <v>1</v>
      </c>
      <c r="C5907" t="s">
        <v>80</v>
      </c>
      <c r="D5907" t="s">
        <v>97</v>
      </c>
      <c r="E5907" t="s">
        <v>141</v>
      </c>
      <c r="F5907" t="s">
        <v>1840</v>
      </c>
      <c r="G5907" t="s">
        <v>134</v>
      </c>
      <c r="H5907" t="s">
        <v>135</v>
      </c>
      <c r="I5907" t="s">
        <v>136</v>
      </c>
      <c r="J5907" t="s">
        <v>137</v>
      </c>
      <c r="K5907" t="s">
        <v>138</v>
      </c>
      <c r="L5907" t="s">
        <v>16587</v>
      </c>
      <c r="M5907" t="s">
        <v>16588</v>
      </c>
      <c r="N5907">
        <v>0.52444444400000001</v>
      </c>
      <c r="O5907">
        <v>5</v>
      </c>
      <c r="P5907">
        <v>1590</v>
      </c>
      <c r="Q5907">
        <v>5</v>
      </c>
      <c r="R5907">
        <v>69</v>
      </c>
      <c r="S5907">
        <v>16</v>
      </c>
      <c r="T5907">
        <v>149</v>
      </c>
      <c r="U5907">
        <v>1</v>
      </c>
      <c r="V5907">
        <v>0</v>
      </c>
      <c r="W5907">
        <v>11.877214697368792</v>
      </c>
      <c r="X5907">
        <v>125.46787151976228</v>
      </c>
      <c r="Y5907">
        <v>1.176230471944375</v>
      </c>
      <c r="Z5907">
        <v>10.634372624204232</v>
      </c>
      <c r="AA5907">
        <v>16.626029495616059</v>
      </c>
      <c r="AB5907">
        <v>47.396472029842336</v>
      </c>
      <c r="AC5907">
        <v>45.818958757517599</v>
      </c>
      <c r="AD5907">
        <v>0</v>
      </c>
      <c r="AE5907">
        <v>258.99714959625561</v>
      </c>
    </row>
    <row r="5908" spans="1:31" x14ac:dyDescent="0.3">
      <c r="A5908">
        <v>2586821</v>
      </c>
      <c r="B5908">
        <v>1</v>
      </c>
      <c r="C5908" t="s">
        <v>80</v>
      </c>
      <c r="D5908" t="s">
        <v>94</v>
      </c>
      <c r="E5908" t="s">
        <v>147</v>
      </c>
      <c r="F5908" t="s">
        <v>16589</v>
      </c>
      <c r="G5908" t="s">
        <v>134</v>
      </c>
      <c r="H5908" t="s">
        <v>135</v>
      </c>
      <c r="I5908" t="s">
        <v>136</v>
      </c>
      <c r="J5908" t="s">
        <v>137</v>
      </c>
      <c r="K5908" t="s">
        <v>138</v>
      </c>
      <c r="L5908" t="s">
        <v>16590</v>
      </c>
      <c r="M5908" t="s">
        <v>16591</v>
      </c>
      <c r="N5908">
        <v>1.5633333330000001</v>
      </c>
      <c r="O5908">
        <v>0</v>
      </c>
      <c r="P5908">
        <v>182</v>
      </c>
      <c r="Q5908">
        <v>2</v>
      </c>
      <c r="R5908">
        <v>0</v>
      </c>
      <c r="S5908">
        <v>4</v>
      </c>
      <c r="T5908">
        <v>18</v>
      </c>
      <c r="U5908">
        <v>0</v>
      </c>
      <c r="V5908">
        <v>0</v>
      </c>
      <c r="W5908">
        <v>0</v>
      </c>
      <c r="X5908">
        <v>25.947482235473036</v>
      </c>
      <c r="Y5908">
        <v>2.5035881595573852</v>
      </c>
      <c r="Z5908">
        <v>0</v>
      </c>
      <c r="AA5908">
        <v>6.9599734557378659</v>
      </c>
      <c r="AB5908">
        <v>10.819748919005981</v>
      </c>
      <c r="AC5908">
        <v>0</v>
      </c>
      <c r="AD5908">
        <v>0</v>
      </c>
      <c r="AE5908">
        <v>46.230792769774268</v>
      </c>
    </row>
    <row r="5909" spans="1:31" x14ac:dyDescent="0.3">
      <c r="A5909">
        <v>2586466</v>
      </c>
      <c r="B5909">
        <v>1</v>
      </c>
      <c r="C5909" t="s">
        <v>80</v>
      </c>
      <c r="D5909" t="s">
        <v>98</v>
      </c>
      <c r="E5909" t="s">
        <v>166</v>
      </c>
      <c r="F5909" t="s">
        <v>16592</v>
      </c>
      <c r="G5909" t="s">
        <v>168</v>
      </c>
      <c r="H5909" t="s">
        <v>157</v>
      </c>
      <c r="I5909" t="s">
        <v>136</v>
      </c>
      <c r="J5909" t="s">
        <v>137</v>
      </c>
      <c r="K5909" t="s">
        <v>138</v>
      </c>
      <c r="L5909" t="s">
        <v>16593</v>
      </c>
      <c r="M5909" t="s">
        <v>16594</v>
      </c>
      <c r="N5909">
        <v>1.6061111109999999</v>
      </c>
      <c r="O5909">
        <v>0</v>
      </c>
      <c r="P5909">
        <v>2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0.81593930468945497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0.81593930468945497</v>
      </c>
    </row>
    <row r="5910" spans="1:31" x14ac:dyDescent="0.3">
      <c r="A5910">
        <v>2586775</v>
      </c>
      <c r="B5910">
        <v>1</v>
      </c>
      <c r="C5910" t="s">
        <v>80</v>
      </c>
      <c r="D5910" t="s">
        <v>104</v>
      </c>
      <c r="E5910" t="s">
        <v>141</v>
      </c>
      <c r="F5910" t="s">
        <v>2672</v>
      </c>
      <c r="G5910" t="s">
        <v>134</v>
      </c>
      <c r="H5910" t="s">
        <v>135</v>
      </c>
      <c r="I5910" t="s">
        <v>136</v>
      </c>
      <c r="J5910" t="s">
        <v>137</v>
      </c>
      <c r="K5910" t="s">
        <v>138</v>
      </c>
      <c r="L5910" t="s">
        <v>16595</v>
      </c>
      <c r="M5910" t="s">
        <v>16596</v>
      </c>
      <c r="N5910">
        <v>2.031111111</v>
      </c>
      <c r="O5910">
        <v>1</v>
      </c>
      <c r="P5910">
        <v>471</v>
      </c>
      <c r="Q5910">
        <v>22</v>
      </c>
      <c r="R5910">
        <v>27</v>
      </c>
      <c r="S5910">
        <v>28</v>
      </c>
      <c r="T5910">
        <v>72</v>
      </c>
      <c r="U5910">
        <v>5</v>
      </c>
      <c r="V5910">
        <v>0</v>
      </c>
      <c r="W5910">
        <v>3.5456248571132667</v>
      </c>
      <c r="X5910">
        <v>191.28821975380922</v>
      </c>
      <c r="Y5910">
        <v>93.802698695410925</v>
      </c>
      <c r="Z5910">
        <v>25.118962222286061</v>
      </c>
      <c r="AA5910">
        <v>1265.5836811921063</v>
      </c>
      <c r="AB5910">
        <v>103.15106426030567</v>
      </c>
      <c r="AC5910">
        <v>132.73334416318147</v>
      </c>
      <c r="AD5910">
        <v>0</v>
      </c>
      <c r="AE5910">
        <v>1815.223595144213</v>
      </c>
    </row>
    <row r="5911" spans="1:31" x14ac:dyDescent="0.3">
      <c r="A5911">
        <v>2586274</v>
      </c>
      <c r="B5911">
        <v>1</v>
      </c>
      <c r="C5911" t="s">
        <v>81</v>
      </c>
      <c r="D5911" t="s">
        <v>112</v>
      </c>
      <c r="E5911" t="s">
        <v>147</v>
      </c>
      <c r="F5911" t="s">
        <v>15892</v>
      </c>
      <c r="G5911" t="s">
        <v>134</v>
      </c>
      <c r="H5911" t="s">
        <v>135</v>
      </c>
      <c r="I5911" t="s">
        <v>680</v>
      </c>
      <c r="J5911" t="s">
        <v>137</v>
      </c>
      <c r="K5911" t="s">
        <v>138</v>
      </c>
      <c r="L5911" t="s">
        <v>16597</v>
      </c>
      <c r="M5911" t="s">
        <v>16598</v>
      </c>
      <c r="N5911">
        <v>3.2222222000000002E-2</v>
      </c>
      <c r="O5911">
        <v>3</v>
      </c>
      <c r="P5911">
        <v>213</v>
      </c>
      <c r="Q5911">
        <v>7</v>
      </c>
      <c r="R5911">
        <v>95</v>
      </c>
      <c r="S5911">
        <v>1</v>
      </c>
      <c r="T5911">
        <v>12</v>
      </c>
      <c r="U5911">
        <v>0</v>
      </c>
      <c r="V5911">
        <v>0</v>
      </c>
      <c r="W5911">
        <v>2.6308529190266668E-3</v>
      </c>
      <c r="X5911">
        <v>0.92422875524121706</v>
      </c>
      <c r="Y5911">
        <v>4.2436751714E-2</v>
      </c>
      <c r="Z5911">
        <v>1.2485132103024976</v>
      </c>
      <c r="AA5911">
        <v>0.34345816565037335</v>
      </c>
      <c r="AB5911">
        <v>0.36714691256051113</v>
      </c>
      <c r="AC5911">
        <v>0</v>
      </c>
      <c r="AD5911">
        <v>0</v>
      </c>
      <c r="AE5911">
        <v>2.9284146483876259</v>
      </c>
    </row>
    <row r="5912" spans="1:31" x14ac:dyDescent="0.3">
      <c r="A5912">
        <v>2586443</v>
      </c>
      <c r="B5912">
        <v>1</v>
      </c>
      <c r="C5912" t="s">
        <v>81</v>
      </c>
      <c r="D5912" t="s">
        <v>118</v>
      </c>
      <c r="E5912" t="s">
        <v>147</v>
      </c>
      <c r="F5912" t="s">
        <v>4262</v>
      </c>
      <c r="G5912" t="s">
        <v>301</v>
      </c>
      <c r="H5912" t="s">
        <v>135</v>
      </c>
      <c r="I5912" t="s">
        <v>136</v>
      </c>
      <c r="J5912" t="s">
        <v>137</v>
      </c>
      <c r="K5912" t="s">
        <v>144</v>
      </c>
      <c r="L5912" t="s">
        <v>16599</v>
      </c>
      <c r="M5912" t="s">
        <v>16600</v>
      </c>
      <c r="N5912">
        <v>7.3961111109999997</v>
      </c>
      <c r="O5912">
        <v>1</v>
      </c>
      <c r="P5912">
        <v>315</v>
      </c>
      <c r="Q5912">
        <v>78</v>
      </c>
      <c r="R5912">
        <v>52</v>
      </c>
      <c r="S5912">
        <v>5</v>
      </c>
      <c r="T5912">
        <v>45</v>
      </c>
      <c r="U5912">
        <v>1</v>
      </c>
      <c r="V5912">
        <v>1</v>
      </c>
      <c r="W5912">
        <v>0.61790488274172006</v>
      </c>
      <c r="X5912">
        <v>510.75443654604396</v>
      </c>
      <c r="Y5912">
        <v>3194.6352300060198</v>
      </c>
      <c r="Z5912">
        <v>335.83514950872427</v>
      </c>
      <c r="AA5912">
        <v>14.486696625851147</v>
      </c>
      <c r="AB5912">
        <v>180.18839488072555</v>
      </c>
      <c r="AC5912">
        <v>6.2533568423872001</v>
      </c>
      <c r="AD5912">
        <v>0.17775471645645002</v>
      </c>
      <c r="AE5912">
        <v>4242.9489240089497</v>
      </c>
    </row>
    <row r="5913" spans="1:31" x14ac:dyDescent="0.3">
      <c r="A5913">
        <v>2586752</v>
      </c>
      <c r="B5913">
        <v>1</v>
      </c>
      <c r="C5913" t="s">
        <v>80</v>
      </c>
      <c r="D5913" t="s">
        <v>95</v>
      </c>
      <c r="E5913" t="s">
        <v>147</v>
      </c>
      <c r="F5913" t="s">
        <v>14767</v>
      </c>
      <c r="G5913" t="s">
        <v>134</v>
      </c>
      <c r="H5913" t="s">
        <v>135</v>
      </c>
      <c r="I5913" t="s">
        <v>136</v>
      </c>
      <c r="J5913" t="s">
        <v>137</v>
      </c>
      <c r="K5913" t="s">
        <v>138</v>
      </c>
      <c r="L5913" t="s">
        <v>16601</v>
      </c>
      <c r="M5913" t="s">
        <v>16602</v>
      </c>
      <c r="N5913">
        <v>0.46944444400000002</v>
      </c>
      <c r="O5913">
        <v>0</v>
      </c>
      <c r="P5913">
        <v>739</v>
      </c>
      <c r="Q5913">
        <v>6</v>
      </c>
      <c r="R5913">
        <v>21</v>
      </c>
      <c r="S5913">
        <v>7</v>
      </c>
      <c r="T5913">
        <v>40</v>
      </c>
      <c r="U5913">
        <v>1</v>
      </c>
      <c r="V5913">
        <v>0</v>
      </c>
      <c r="W5913">
        <v>0</v>
      </c>
      <c r="X5913">
        <v>55.563613644389001</v>
      </c>
      <c r="Y5913">
        <v>22.06389604917042</v>
      </c>
      <c r="Z5913">
        <v>7.1681685514913465</v>
      </c>
      <c r="AA5913">
        <v>70.836581202063741</v>
      </c>
      <c r="AB5913">
        <v>12.628120449739043</v>
      </c>
      <c r="AC5913">
        <v>19.331744463803201</v>
      </c>
      <c r="AD5913">
        <v>0</v>
      </c>
      <c r="AE5913">
        <v>187.59212436065675</v>
      </c>
    </row>
    <row r="5914" spans="1:31" x14ac:dyDescent="0.3">
      <c r="A5914">
        <v>2586420</v>
      </c>
      <c r="B5914">
        <v>1</v>
      </c>
      <c r="C5914" t="s">
        <v>80</v>
      </c>
      <c r="D5914" t="s">
        <v>95</v>
      </c>
      <c r="E5914" t="s">
        <v>132</v>
      </c>
      <c r="F5914" t="s">
        <v>7575</v>
      </c>
      <c r="G5914" t="s">
        <v>194</v>
      </c>
      <c r="H5914" t="s">
        <v>135</v>
      </c>
      <c r="I5914" t="s">
        <v>136</v>
      </c>
      <c r="J5914" t="s">
        <v>137</v>
      </c>
      <c r="K5914" t="s">
        <v>144</v>
      </c>
      <c r="L5914" t="s">
        <v>16603</v>
      </c>
      <c r="M5914" t="s">
        <v>16604</v>
      </c>
      <c r="N5914">
        <v>7.267222222</v>
      </c>
      <c r="O5914">
        <v>5</v>
      </c>
      <c r="P5914">
        <v>1726</v>
      </c>
      <c r="Q5914">
        <v>7</v>
      </c>
      <c r="R5914">
        <v>110</v>
      </c>
      <c r="S5914">
        <v>42</v>
      </c>
      <c r="T5914">
        <v>177</v>
      </c>
      <c r="U5914">
        <v>7</v>
      </c>
      <c r="V5914">
        <v>0</v>
      </c>
      <c r="W5914">
        <v>35.265761884884583</v>
      </c>
      <c r="X5914">
        <v>2352.460878332804</v>
      </c>
      <c r="Y5914">
        <v>306.83496475727492</v>
      </c>
      <c r="Z5914">
        <v>357.15205166494707</v>
      </c>
      <c r="AA5914">
        <v>12031.879754330805</v>
      </c>
      <c r="AB5914">
        <v>1454.296566228086</v>
      </c>
      <c r="AC5914">
        <v>8183.381112335388</v>
      </c>
      <c r="AD5914">
        <v>0</v>
      </c>
      <c r="AE5914">
        <v>24721.271089534192</v>
      </c>
    </row>
    <row r="5915" spans="1:31" x14ac:dyDescent="0.3">
      <c r="A5915">
        <v>2586280</v>
      </c>
      <c r="B5915">
        <v>1</v>
      </c>
      <c r="C5915" t="s">
        <v>80</v>
      </c>
      <c r="D5915" t="s">
        <v>97</v>
      </c>
      <c r="E5915" t="s">
        <v>147</v>
      </c>
      <c r="F5915" t="s">
        <v>16605</v>
      </c>
      <c r="G5915" t="s">
        <v>134</v>
      </c>
      <c r="H5915" t="s">
        <v>135</v>
      </c>
      <c r="I5915" t="s">
        <v>136</v>
      </c>
      <c r="J5915" t="s">
        <v>137</v>
      </c>
      <c r="K5915" t="s">
        <v>138</v>
      </c>
      <c r="L5915" t="s">
        <v>16606</v>
      </c>
      <c r="M5915" t="s">
        <v>16607</v>
      </c>
      <c r="N5915">
        <v>0.95527777700000005</v>
      </c>
      <c r="O5915">
        <v>5</v>
      </c>
      <c r="P5915">
        <v>6521</v>
      </c>
      <c r="Q5915">
        <v>5</v>
      </c>
      <c r="R5915">
        <v>363</v>
      </c>
      <c r="S5915">
        <v>24</v>
      </c>
      <c r="T5915">
        <v>1339</v>
      </c>
      <c r="U5915">
        <v>1</v>
      </c>
      <c r="V5915">
        <v>0</v>
      </c>
      <c r="W5915">
        <v>23.366778256376282</v>
      </c>
      <c r="X5915">
        <v>1322.4147025606248</v>
      </c>
      <c r="Y5915">
        <v>2.3009333273530208</v>
      </c>
      <c r="Z5915">
        <v>118.42468136508494</v>
      </c>
      <c r="AA5915">
        <v>542.53779985129165</v>
      </c>
      <c r="AB5915">
        <v>1064.9760483099906</v>
      </c>
      <c r="AC5915">
        <v>89.287458055048248</v>
      </c>
      <c r="AD5915">
        <v>0</v>
      </c>
      <c r="AE5915">
        <v>3163.3084017257702</v>
      </c>
    </row>
    <row r="5916" spans="1:31" x14ac:dyDescent="0.3">
      <c r="A5916">
        <v>2586944</v>
      </c>
      <c r="B5916">
        <v>1</v>
      </c>
      <c r="C5916" t="s">
        <v>80</v>
      </c>
      <c r="D5916" t="s">
        <v>106</v>
      </c>
      <c r="E5916" t="s">
        <v>147</v>
      </c>
      <c r="F5916" t="s">
        <v>16608</v>
      </c>
      <c r="G5916" t="s">
        <v>134</v>
      </c>
      <c r="H5916" t="s">
        <v>135</v>
      </c>
      <c r="I5916" t="s">
        <v>136</v>
      </c>
      <c r="J5916" t="s">
        <v>137</v>
      </c>
      <c r="K5916" t="s">
        <v>138</v>
      </c>
      <c r="L5916" t="s">
        <v>16609</v>
      </c>
      <c r="M5916" t="s">
        <v>16610</v>
      </c>
      <c r="N5916">
        <v>0.72361111099999997</v>
      </c>
      <c r="O5916">
        <v>0</v>
      </c>
      <c r="P5916">
        <v>0</v>
      </c>
      <c r="Q5916">
        <v>0</v>
      </c>
      <c r="R5916">
        <v>69</v>
      </c>
      <c r="S5916">
        <v>0</v>
      </c>
      <c r="T5916">
        <v>18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87.171078942837454</v>
      </c>
      <c r="AA5916">
        <v>0</v>
      </c>
      <c r="AB5916">
        <v>6.3322395010839738</v>
      </c>
      <c r="AC5916">
        <v>0</v>
      </c>
      <c r="AD5916">
        <v>0</v>
      </c>
      <c r="AE5916">
        <v>93.50331844392143</v>
      </c>
    </row>
    <row r="5917" spans="1:31" x14ac:dyDescent="0.3">
      <c r="A5917">
        <v>2586967</v>
      </c>
      <c r="B5917">
        <v>1</v>
      </c>
      <c r="C5917" t="s">
        <v>81</v>
      </c>
      <c r="D5917" t="s">
        <v>112</v>
      </c>
      <c r="E5917" t="s">
        <v>171</v>
      </c>
      <c r="F5917" t="s">
        <v>16611</v>
      </c>
      <c r="G5917" t="s">
        <v>229</v>
      </c>
      <c r="H5917" t="s">
        <v>157</v>
      </c>
      <c r="I5917" t="s">
        <v>136</v>
      </c>
      <c r="J5917" t="s">
        <v>137</v>
      </c>
      <c r="K5917" t="s">
        <v>138</v>
      </c>
      <c r="L5917" t="s">
        <v>16612</v>
      </c>
      <c r="M5917" t="s">
        <v>16613</v>
      </c>
      <c r="N5917">
        <v>0.92416666599999997</v>
      </c>
      <c r="O5917">
        <v>0</v>
      </c>
      <c r="P5917">
        <v>191</v>
      </c>
      <c r="Q5917">
        <v>0</v>
      </c>
      <c r="R5917">
        <v>0</v>
      </c>
      <c r="S5917">
        <v>0</v>
      </c>
      <c r="T5917">
        <v>18</v>
      </c>
      <c r="U5917">
        <v>0</v>
      </c>
      <c r="V5917">
        <v>0</v>
      </c>
      <c r="W5917">
        <v>0</v>
      </c>
      <c r="X5917">
        <v>29.087392227086344</v>
      </c>
      <c r="Y5917">
        <v>0</v>
      </c>
      <c r="Z5917">
        <v>0</v>
      </c>
      <c r="AA5917">
        <v>0</v>
      </c>
      <c r="AB5917">
        <v>8.2818439310870602</v>
      </c>
      <c r="AC5917">
        <v>0</v>
      </c>
      <c r="AD5917">
        <v>0</v>
      </c>
      <c r="AE5917">
        <v>37.369236158173408</v>
      </c>
    </row>
    <row r="5918" spans="1:31" x14ac:dyDescent="0.3">
      <c r="A5918">
        <v>2586483</v>
      </c>
      <c r="B5918">
        <v>1</v>
      </c>
      <c r="C5918" t="s">
        <v>80</v>
      </c>
      <c r="D5918" t="s">
        <v>103</v>
      </c>
      <c r="E5918" t="s">
        <v>147</v>
      </c>
      <c r="F5918" t="s">
        <v>16614</v>
      </c>
      <c r="G5918" t="s">
        <v>7276</v>
      </c>
      <c r="H5918" t="s">
        <v>135</v>
      </c>
      <c r="I5918" t="s">
        <v>136</v>
      </c>
      <c r="J5918" t="s">
        <v>137</v>
      </c>
      <c r="K5918" t="s">
        <v>144</v>
      </c>
      <c r="L5918" t="s">
        <v>16615</v>
      </c>
      <c r="M5918" t="s">
        <v>16616</v>
      </c>
      <c r="N5918">
        <v>2.1</v>
      </c>
      <c r="O5918">
        <v>0</v>
      </c>
      <c r="P5918">
        <v>0</v>
      </c>
      <c r="Q5918">
        <v>0</v>
      </c>
      <c r="R5918">
        <v>0</v>
      </c>
      <c r="S5918">
        <v>16</v>
      </c>
      <c r="T5918">
        <v>4</v>
      </c>
      <c r="U5918">
        <v>14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423.68203321192294</v>
      </c>
      <c r="AB5918">
        <v>12.017628102893402</v>
      </c>
      <c r="AC5918">
        <v>1153.32982249528</v>
      </c>
      <c r="AD5918">
        <v>0</v>
      </c>
      <c r="AE5918">
        <v>1589.0294838100963</v>
      </c>
    </row>
    <row r="5919" spans="1:31" x14ac:dyDescent="0.3">
      <c r="A5919">
        <v>2586589</v>
      </c>
      <c r="B5919">
        <v>1</v>
      </c>
      <c r="C5919" t="s">
        <v>80</v>
      </c>
      <c r="D5919" t="s">
        <v>101</v>
      </c>
      <c r="E5919" t="s">
        <v>171</v>
      </c>
      <c r="F5919" t="s">
        <v>16617</v>
      </c>
      <c r="G5919" t="s">
        <v>190</v>
      </c>
      <c r="H5919" t="s">
        <v>157</v>
      </c>
      <c r="I5919" t="s">
        <v>136</v>
      </c>
      <c r="J5919" t="s">
        <v>137</v>
      </c>
      <c r="K5919" t="s">
        <v>138</v>
      </c>
      <c r="L5919" t="s">
        <v>16618</v>
      </c>
      <c r="M5919" t="s">
        <v>16619</v>
      </c>
      <c r="N5919">
        <v>0.42194444399999997</v>
      </c>
      <c r="O5919">
        <v>0</v>
      </c>
      <c r="P5919">
        <v>23</v>
      </c>
      <c r="Q5919">
        <v>0</v>
      </c>
      <c r="R5919">
        <v>0</v>
      </c>
      <c r="S5919">
        <v>0</v>
      </c>
      <c r="T5919">
        <v>6</v>
      </c>
      <c r="U5919">
        <v>0</v>
      </c>
      <c r="V5919">
        <v>0</v>
      </c>
      <c r="W5919">
        <v>0</v>
      </c>
      <c r="X5919">
        <v>1.2570532210671177</v>
      </c>
      <c r="Y5919">
        <v>0</v>
      </c>
      <c r="Z5919">
        <v>0</v>
      </c>
      <c r="AA5919">
        <v>0</v>
      </c>
      <c r="AB5919">
        <v>16.927875304853846</v>
      </c>
      <c r="AC5919">
        <v>0</v>
      </c>
      <c r="AD5919">
        <v>0</v>
      </c>
      <c r="AE5919">
        <v>18.184928525920963</v>
      </c>
    </row>
    <row r="5920" spans="1:31" x14ac:dyDescent="0.3">
      <c r="A5920">
        <v>2586838</v>
      </c>
      <c r="B5920">
        <v>1</v>
      </c>
      <c r="C5920" t="s">
        <v>80</v>
      </c>
      <c r="D5920" t="s">
        <v>108</v>
      </c>
      <c r="E5920" t="s">
        <v>184</v>
      </c>
      <c r="F5920" t="s">
        <v>16620</v>
      </c>
      <c r="G5920" t="s">
        <v>1218</v>
      </c>
      <c r="H5920" t="s">
        <v>135</v>
      </c>
      <c r="I5920" t="s">
        <v>136</v>
      </c>
      <c r="J5920" t="s">
        <v>137</v>
      </c>
      <c r="K5920" t="s">
        <v>138</v>
      </c>
      <c r="L5920" t="s">
        <v>16621</v>
      </c>
      <c r="M5920" t="s">
        <v>16622</v>
      </c>
      <c r="N5920">
        <v>1.845555555</v>
      </c>
      <c r="O5920">
        <v>0</v>
      </c>
      <c r="P5920">
        <v>17</v>
      </c>
      <c r="Q5920">
        <v>0</v>
      </c>
      <c r="R5920">
        <v>0</v>
      </c>
      <c r="S5920">
        <v>0</v>
      </c>
      <c r="T5920">
        <v>1</v>
      </c>
      <c r="U5920">
        <v>0</v>
      </c>
      <c r="V5920">
        <v>0</v>
      </c>
      <c r="W5920">
        <v>0</v>
      </c>
      <c r="X5920">
        <v>4.9842002594869657</v>
      </c>
      <c r="Y5920">
        <v>0</v>
      </c>
      <c r="Z5920">
        <v>0</v>
      </c>
      <c r="AA5920">
        <v>0</v>
      </c>
      <c r="AB5920">
        <v>3.5146914078104996E-2</v>
      </c>
      <c r="AC5920">
        <v>0</v>
      </c>
      <c r="AD5920">
        <v>0</v>
      </c>
      <c r="AE5920">
        <v>5.0193471735650705</v>
      </c>
    </row>
    <row r="5921" spans="1:31" x14ac:dyDescent="0.3">
      <c r="A5921">
        <v>2586984</v>
      </c>
      <c r="B5921">
        <v>1</v>
      </c>
      <c r="C5921" t="s">
        <v>81</v>
      </c>
      <c r="D5921" t="s">
        <v>112</v>
      </c>
      <c r="E5921" t="s">
        <v>184</v>
      </c>
      <c r="F5921" t="s">
        <v>16623</v>
      </c>
      <c r="G5921" t="s">
        <v>134</v>
      </c>
      <c r="H5921" t="s">
        <v>135</v>
      </c>
      <c r="I5921" t="s">
        <v>136</v>
      </c>
      <c r="J5921" t="s">
        <v>137</v>
      </c>
      <c r="K5921" t="s">
        <v>138</v>
      </c>
      <c r="L5921" t="s">
        <v>16624</v>
      </c>
      <c r="M5921" t="s">
        <v>16625</v>
      </c>
      <c r="N5921">
        <v>3.006388888</v>
      </c>
      <c r="O5921">
        <v>0</v>
      </c>
      <c r="P5921">
        <v>406</v>
      </c>
      <c r="Q5921">
        <v>0</v>
      </c>
      <c r="R5921">
        <v>5</v>
      </c>
      <c r="S5921">
        <v>0</v>
      </c>
      <c r="T5921">
        <v>9</v>
      </c>
      <c r="U5921">
        <v>0</v>
      </c>
      <c r="V5921">
        <v>0</v>
      </c>
      <c r="W5921">
        <v>0</v>
      </c>
      <c r="X5921">
        <v>182.77003016075966</v>
      </c>
      <c r="Y5921">
        <v>0</v>
      </c>
      <c r="Z5921">
        <v>4.2297796874667499</v>
      </c>
      <c r="AA5921">
        <v>0</v>
      </c>
      <c r="AB5921">
        <v>13.492218143634638</v>
      </c>
      <c r="AC5921">
        <v>0</v>
      </c>
      <c r="AD5921">
        <v>0</v>
      </c>
      <c r="AE5921">
        <v>200.49202799186105</v>
      </c>
    </row>
    <row r="5922" spans="1:31" x14ac:dyDescent="0.3">
      <c r="A5922">
        <v>2586904</v>
      </c>
      <c r="B5922">
        <v>1</v>
      </c>
      <c r="C5922" t="s">
        <v>81</v>
      </c>
      <c r="D5922" t="s">
        <v>112</v>
      </c>
      <c r="E5922" t="s">
        <v>184</v>
      </c>
      <c r="F5922" t="s">
        <v>16626</v>
      </c>
      <c r="G5922" t="s">
        <v>134</v>
      </c>
      <c r="H5922" t="s">
        <v>135</v>
      </c>
      <c r="I5922" t="s">
        <v>136</v>
      </c>
      <c r="J5922" t="s">
        <v>137</v>
      </c>
      <c r="K5922" t="s">
        <v>138</v>
      </c>
      <c r="L5922" t="s">
        <v>16627</v>
      </c>
      <c r="M5922" t="s">
        <v>16628</v>
      </c>
      <c r="N5922">
        <v>2.3913888879999998</v>
      </c>
      <c r="O5922">
        <v>0</v>
      </c>
      <c r="P5922">
        <v>300</v>
      </c>
      <c r="Q5922">
        <v>0</v>
      </c>
      <c r="R5922">
        <v>0</v>
      </c>
      <c r="S5922">
        <v>0</v>
      </c>
      <c r="T5922">
        <v>24</v>
      </c>
      <c r="U5922">
        <v>0</v>
      </c>
      <c r="V5922">
        <v>0</v>
      </c>
      <c r="W5922">
        <v>0</v>
      </c>
      <c r="X5922">
        <v>138.00909877114196</v>
      </c>
      <c r="Y5922">
        <v>0</v>
      </c>
      <c r="Z5922">
        <v>0</v>
      </c>
      <c r="AA5922">
        <v>0</v>
      </c>
      <c r="AB5922">
        <v>88.424991064399606</v>
      </c>
      <c r="AC5922">
        <v>0</v>
      </c>
      <c r="AD5922">
        <v>0</v>
      </c>
      <c r="AE5922">
        <v>226.43408983554156</v>
      </c>
    </row>
    <row r="5923" spans="1:31" x14ac:dyDescent="0.3">
      <c r="A5923">
        <v>2586426</v>
      </c>
      <c r="B5923">
        <v>1</v>
      </c>
      <c r="C5923" t="s">
        <v>81</v>
      </c>
      <c r="D5923" t="s">
        <v>118</v>
      </c>
      <c r="E5923" t="s">
        <v>171</v>
      </c>
      <c r="F5923" t="s">
        <v>16629</v>
      </c>
      <c r="G5923" t="s">
        <v>301</v>
      </c>
      <c r="H5923" t="s">
        <v>157</v>
      </c>
      <c r="I5923" t="s">
        <v>136</v>
      </c>
      <c r="J5923" t="s">
        <v>137</v>
      </c>
      <c r="K5923" t="s">
        <v>144</v>
      </c>
      <c r="L5923" t="s">
        <v>16630</v>
      </c>
      <c r="M5923" t="s">
        <v>16631</v>
      </c>
      <c r="N5923">
        <v>5.3677777769999997</v>
      </c>
      <c r="O5923">
        <v>0</v>
      </c>
      <c r="P5923">
        <v>16</v>
      </c>
      <c r="Q5923">
        <v>0</v>
      </c>
      <c r="R5923">
        <v>4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12.272954050920994</v>
      </c>
      <c r="Y5923">
        <v>0</v>
      </c>
      <c r="Z5923">
        <v>33.253793651917682</v>
      </c>
      <c r="AA5923">
        <v>0</v>
      </c>
      <c r="AB5923">
        <v>0</v>
      </c>
      <c r="AC5923">
        <v>0</v>
      </c>
      <c r="AD5923">
        <v>0</v>
      </c>
      <c r="AE5923">
        <v>45.526747702838676</v>
      </c>
    </row>
    <row r="5924" spans="1:31" x14ac:dyDescent="0.3">
      <c r="A5924">
        <v>2586549</v>
      </c>
      <c r="B5924">
        <v>1</v>
      </c>
      <c r="C5924" t="s">
        <v>80</v>
      </c>
      <c r="D5924" t="s">
        <v>100</v>
      </c>
      <c r="E5924" t="s">
        <v>166</v>
      </c>
      <c r="F5924" t="s">
        <v>16632</v>
      </c>
      <c r="G5924" t="s">
        <v>168</v>
      </c>
      <c r="H5924" t="s">
        <v>157</v>
      </c>
      <c r="I5924" t="s">
        <v>136</v>
      </c>
      <c r="J5924" t="s">
        <v>137</v>
      </c>
      <c r="K5924" t="s">
        <v>138</v>
      </c>
      <c r="L5924" t="s">
        <v>16633</v>
      </c>
      <c r="M5924" t="s">
        <v>16634</v>
      </c>
      <c r="N5924">
        <v>2.6663888880000002</v>
      </c>
      <c r="O5924">
        <v>0</v>
      </c>
      <c r="P5924">
        <v>2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1.7020690320656291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1.7020690320656291</v>
      </c>
    </row>
    <row r="5925" spans="1:31" x14ac:dyDescent="0.3">
      <c r="A5925">
        <v>2586898</v>
      </c>
      <c r="B5925">
        <v>1</v>
      </c>
      <c r="C5925" t="s">
        <v>80</v>
      </c>
      <c r="D5925" t="s">
        <v>95</v>
      </c>
      <c r="E5925" t="s">
        <v>184</v>
      </c>
      <c r="F5925" t="s">
        <v>16635</v>
      </c>
      <c r="G5925" t="s">
        <v>149</v>
      </c>
      <c r="H5925" t="s">
        <v>135</v>
      </c>
      <c r="I5925" t="s">
        <v>136</v>
      </c>
      <c r="J5925" t="s">
        <v>137</v>
      </c>
      <c r="K5925" t="s">
        <v>138</v>
      </c>
      <c r="L5925" t="s">
        <v>16636</v>
      </c>
      <c r="M5925" t="s">
        <v>16637</v>
      </c>
      <c r="N5925">
        <v>1.625555555</v>
      </c>
      <c r="O5925">
        <v>0</v>
      </c>
      <c r="P5925">
        <v>0</v>
      </c>
      <c r="Q5925">
        <v>0</v>
      </c>
      <c r="R5925">
        <v>0</v>
      </c>
      <c r="S5925">
        <v>3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5.6355373469846715</v>
      </c>
      <c r="AB5925">
        <v>0</v>
      </c>
      <c r="AC5925">
        <v>0</v>
      </c>
      <c r="AD5925">
        <v>0</v>
      </c>
      <c r="AE5925">
        <v>5.6355373469846715</v>
      </c>
    </row>
    <row r="5926" spans="1:31" x14ac:dyDescent="0.3">
      <c r="A5926">
        <v>2586257</v>
      </c>
      <c r="B5926">
        <v>1</v>
      </c>
      <c r="C5926" t="s">
        <v>80</v>
      </c>
      <c r="D5926" t="s">
        <v>82</v>
      </c>
      <c r="E5926" t="s">
        <v>155</v>
      </c>
      <c r="F5926" t="s">
        <v>16638</v>
      </c>
      <c r="G5926" t="s">
        <v>3034</v>
      </c>
      <c r="H5926" t="s">
        <v>157</v>
      </c>
      <c r="I5926" t="s">
        <v>136</v>
      </c>
      <c r="J5926" t="s">
        <v>3</v>
      </c>
      <c r="K5926" t="s">
        <v>138</v>
      </c>
      <c r="L5926" t="s">
        <v>16639</v>
      </c>
      <c r="M5926" t="s">
        <v>16640</v>
      </c>
      <c r="N5926">
        <v>2.679444444</v>
      </c>
      <c r="O5926">
        <v>0</v>
      </c>
      <c r="P5926">
        <v>586</v>
      </c>
      <c r="Q5926">
        <v>0</v>
      </c>
      <c r="R5926">
        <v>0</v>
      </c>
      <c r="S5926">
        <v>0</v>
      </c>
      <c r="T5926">
        <v>11</v>
      </c>
      <c r="U5926">
        <v>0</v>
      </c>
      <c r="V5926">
        <v>0</v>
      </c>
      <c r="W5926">
        <v>0</v>
      </c>
      <c r="X5926">
        <v>256.97019221367663</v>
      </c>
      <c r="Y5926">
        <v>0</v>
      </c>
      <c r="Z5926">
        <v>0</v>
      </c>
      <c r="AA5926">
        <v>0</v>
      </c>
      <c r="AB5926">
        <v>7.1300334698528447</v>
      </c>
      <c r="AC5926">
        <v>0</v>
      </c>
      <c r="AD5926">
        <v>0</v>
      </c>
      <c r="AE5926">
        <v>264.10022568352946</v>
      </c>
    </row>
    <row r="5927" spans="1:31" x14ac:dyDescent="0.3">
      <c r="A5927">
        <v>2586755</v>
      </c>
      <c r="B5927">
        <v>1</v>
      </c>
      <c r="C5927" t="s">
        <v>81</v>
      </c>
      <c r="D5927" t="s">
        <v>118</v>
      </c>
      <c r="E5927" t="s">
        <v>184</v>
      </c>
      <c r="F5927" t="s">
        <v>16641</v>
      </c>
      <c r="G5927" t="s">
        <v>149</v>
      </c>
      <c r="H5927" t="s">
        <v>135</v>
      </c>
      <c r="I5927" t="s">
        <v>136</v>
      </c>
      <c r="J5927" t="s">
        <v>137</v>
      </c>
      <c r="K5927" t="s">
        <v>138</v>
      </c>
      <c r="L5927" t="s">
        <v>16642</v>
      </c>
      <c r="M5927" t="s">
        <v>16643</v>
      </c>
      <c r="N5927">
        <v>6.6233333329999997</v>
      </c>
      <c r="O5927">
        <v>0</v>
      </c>
      <c r="P5927">
        <v>16</v>
      </c>
      <c r="Q5927">
        <v>0</v>
      </c>
      <c r="R5927">
        <v>3</v>
      </c>
      <c r="S5927">
        <v>0</v>
      </c>
      <c r="T5927">
        <v>1</v>
      </c>
      <c r="U5927">
        <v>0</v>
      </c>
      <c r="V5927">
        <v>0</v>
      </c>
      <c r="W5927">
        <v>0</v>
      </c>
      <c r="X5927">
        <v>11.18310720753826</v>
      </c>
      <c r="Y5927">
        <v>0</v>
      </c>
      <c r="Z5927">
        <v>92.727745957389615</v>
      </c>
      <c r="AA5927">
        <v>0</v>
      </c>
      <c r="AB5927">
        <v>3.5278471707460266</v>
      </c>
      <c r="AC5927">
        <v>0</v>
      </c>
      <c r="AD5927">
        <v>0</v>
      </c>
      <c r="AE5927">
        <v>107.4387003356739</v>
      </c>
    </row>
    <row r="5928" spans="1:31" x14ac:dyDescent="0.3">
      <c r="A5928">
        <v>2586861</v>
      </c>
      <c r="B5928">
        <v>1</v>
      </c>
      <c r="C5928" t="s">
        <v>80</v>
      </c>
      <c r="D5928" t="s">
        <v>85</v>
      </c>
      <c r="E5928" t="s">
        <v>184</v>
      </c>
      <c r="F5928" t="s">
        <v>16644</v>
      </c>
      <c r="G5928" t="s">
        <v>311</v>
      </c>
      <c r="H5928" t="s">
        <v>135</v>
      </c>
      <c r="I5928" t="s">
        <v>136</v>
      </c>
      <c r="J5928" t="s">
        <v>3</v>
      </c>
      <c r="K5928" t="s">
        <v>138</v>
      </c>
      <c r="L5928" t="s">
        <v>16645</v>
      </c>
      <c r="M5928" t="s">
        <v>16646</v>
      </c>
      <c r="N5928">
        <v>5.6624999999999996</v>
      </c>
      <c r="O5928">
        <v>0</v>
      </c>
      <c r="P5928">
        <v>287</v>
      </c>
      <c r="Q5928">
        <v>0</v>
      </c>
      <c r="R5928">
        <v>0</v>
      </c>
      <c r="S5928">
        <v>0</v>
      </c>
      <c r="T5928">
        <v>19</v>
      </c>
      <c r="U5928">
        <v>0</v>
      </c>
      <c r="V5928">
        <v>1</v>
      </c>
      <c r="W5928">
        <v>0</v>
      </c>
      <c r="X5928">
        <v>405.63630693342293</v>
      </c>
      <c r="Y5928">
        <v>0</v>
      </c>
      <c r="Z5928">
        <v>0</v>
      </c>
      <c r="AA5928">
        <v>0</v>
      </c>
      <c r="AB5928">
        <v>255.79458592668271</v>
      </c>
      <c r="AC5928">
        <v>0</v>
      </c>
      <c r="AD5928">
        <v>270.79063846761699</v>
      </c>
      <c r="AE5928">
        <v>932.22153132772257</v>
      </c>
    </row>
    <row r="5929" spans="1:31" x14ac:dyDescent="0.3">
      <c r="A5929">
        <v>2586214</v>
      </c>
      <c r="B5929">
        <v>1</v>
      </c>
      <c r="C5929" t="s">
        <v>80</v>
      </c>
      <c r="D5929" t="s">
        <v>94</v>
      </c>
      <c r="E5929" t="s">
        <v>184</v>
      </c>
      <c r="F5929" t="s">
        <v>16647</v>
      </c>
      <c r="G5929" t="s">
        <v>149</v>
      </c>
      <c r="H5929" t="s">
        <v>135</v>
      </c>
      <c r="I5929" t="s">
        <v>136</v>
      </c>
      <c r="J5929" t="s">
        <v>137</v>
      </c>
      <c r="K5929" t="s">
        <v>138</v>
      </c>
      <c r="L5929" t="s">
        <v>16648</v>
      </c>
      <c r="M5929" t="s">
        <v>16649</v>
      </c>
      <c r="N5929">
        <v>6.8472222220000001</v>
      </c>
      <c r="O5929">
        <v>0</v>
      </c>
      <c r="P5929">
        <v>76</v>
      </c>
      <c r="Q5929">
        <v>0</v>
      </c>
      <c r="R5929">
        <v>5</v>
      </c>
      <c r="S5929">
        <v>1</v>
      </c>
      <c r="T5929">
        <v>23</v>
      </c>
      <c r="U5929">
        <v>0</v>
      </c>
      <c r="V5929">
        <v>0</v>
      </c>
      <c r="W5929">
        <v>0</v>
      </c>
      <c r="X5929">
        <v>51.254450506139577</v>
      </c>
      <c r="Y5929">
        <v>0</v>
      </c>
      <c r="Z5929">
        <v>6.0425070365188489</v>
      </c>
      <c r="AA5929">
        <v>12.382677627507119</v>
      </c>
      <c r="AB5929">
        <v>79.778960246725347</v>
      </c>
      <c r="AC5929">
        <v>0</v>
      </c>
      <c r="AD5929">
        <v>0</v>
      </c>
      <c r="AE5929">
        <v>149.45859541689089</v>
      </c>
    </row>
    <row r="5930" spans="1:31" x14ac:dyDescent="0.3">
      <c r="A5930">
        <v>2586612</v>
      </c>
      <c r="B5930">
        <v>1</v>
      </c>
      <c r="C5930" t="s">
        <v>80</v>
      </c>
      <c r="D5930" t="s">
        <v>105</v>
      </c>
      <c r="E5930" t="s">
        <v>184</v>
      </c>
      <c r="F5930" t="s">
        <v>16650</v>
      </c>
      <c r="G5930" t="s">
        <v>149</v>
      </c>
      <c r="H5930" t="s">
        <v>135</v>
      </c>
      <c r="I5930" t="s">
        <v>136</v>
      </c>
      <c r="J5930" t="s">
        <v>137</v>
      </c>
      <c r="K5930" t="s">
        <v>138</v>
      </c>
      <c r="L5930" t="s">
        <v>16651</v>
      </c>
      <c r="M5930" t="s">
        <v>16652</v>
      </c>
      <c r="N5930">
        <v>2.8063888879999999</v>
      </c>
      <c r="O5930">
        <v>0</v>
      </c>
      <c r="P5930">
        <v>0</v>
      </c>
      <c r="Q5930">
        <v>1</v>
      </c>
      <c r="R5930">
        <v>0</v>
      </c>
      <c r="S5930">
        <v>1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23.447791625807117</v>
      </c>
      <c r="Z5930">
        <v>0</v>
      </c>
      <c r="AA5930">
        <v>14.095112159772</v>
      </c>
      <c r="AB5930">
        <v>0</v>
      </c>
      <c r="AC5930">
        <v>0</v>
      </c>
      <c r="AD5930">
        <v>0</v>
      </c>
      <c r="AE5930">
        <v>37.542903785579114</v>
      </c>
    </row>
    <row r="5931" spans="1:31" x14ac:dyDescent="0.3">
      <c r="A5931">
        <v>2586363</v>
      </c>
      <c r="B5931">
        <v>1</v>
      </c>
      <c r="C5931" t="s">
        <v>81</v>
      </c>
      <c r="D5931" t="s">
        <v>113</v>
      </c>
      <c r="E5931" t="s">
        <v>166</v>
      </c>
      <c r="F5931" t="s">
        <v>16653</v>
      </c>
      <c r="G5931" t="s">
        <v>181</v>
      </c>
      <c r="H5931" t="s">
        <v>157</v>
      </c>
      <c r="I5931" t="s">
        <v>136</v>
      </c>
      <c r="J5931" t="s">
        <v>137</v>
      </c>
      <c r="K5931" t="s">
        <v>138</v>
      </c>
      <c r="L5931" t="s">
        <v>16654</v>
      </c>
      <c r="M5931" t="s">
        <v>16655</v>
      </c>
      <c r="N5931">
        <v>4.18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1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7.4605449108462922</v>
      </c>
      <c r="AC5931">
        <v>0</v>
      </c>
      <c r="AD5931">
        <v>0</v>
      </c>
      <c r="AE5931">
        <v>7.4605449108462922</v>
      </c>
    </row>
    <row r="5932" spans="1:31" x14ac:dyDescent="0.3">
      <c r="A5932">
        <v>2586300</v>
      </c>
      <c r="B5932">
        <v>1</v>
      </c>
      <c r="C5932" t="s">
        <v>80</v>
      </c>
      <c r="D5932" t="s">
        <v>104</v>
      </c>
      <c r="E5932" t="s">
        <v>132</v>
      </c>
      <c r="F5932" t="s">
        <v>4716</v>
      </c>
      <c r="G5932" t="s">
        <v>134</v>
      </c>
      <c r="H5932" t="s">
        <v>135</v>
      </c>
      <c r="I5932" t="s">
        <v>136</v>
      </c>
      <c r="J5932" t="s">
        <v>137</v>
      </c>
      <c r="K5932" t="s">
        <v>138</v>
      </c>
      <c r="L5932" t="s">
        <v>16656</v>
      </c>
      <c r="M5932" t="s">
        <v>16657</v>
      </c>
      <c r="N5932">
        <v>0.86611111100000004</v>
      </c>
      <c r="O5932">
        <v>0</v>
      </c>
      <c r="P5932">
        <v>19150</v>
      </c>
      <c r="Q5932">
        <v>7</v>
      </c>
      <c r="R5932">
        <v>97</v>
      </c>
      <c r="S5932">
        <v>9</v>
      </c>
      <c r="T5932">
        <v>2474</v>
      </c>
      <c r="U5932">
        <v>5</v>
      </c>
      <c r="V5932">
        <v>6</v>
      </c>
      <c r="W5932">
        <v>0</v>
      </c>
      <c r="X5932">
        <v>2541.663292196477</v>
      </c>
      <c r="Y5932">
        <v>6.9729082301591685</v>
      </c>
      <c r="Z5932">
        <v>47.868105403255242</v>
      </c>
      <c r="AA5932">
        <v>175.1320824412299</v>
      </c>
      <c r="AB5932">
        <v>1362.6951179274095</v>
      </c>
      <c r="AC5932">
        <v>267.3669599814167</v>
      </c>
      <c r="AD5932">
        <v>50.602291785964582</v>
      </c>
      <c r="AE5932">
        <v>4452.3007579659125</v>
      </c>
    </row>
    <row r="5933" spans="1:31" x14ac:dyDescent="0.3">
      <c r="A5933">
        <v>2586277</v>
      </c>
      <c r="B5933">
        <v>1</v>
      </c>
      <c r="C5933" t="s">
        <v>80</v>
      </c>
      <c r="D5933" t="s">
        <v>108</v>
      </c>
      <c r="E5933" t="s">
        <v>147</v>
      </c>
      <c r="F5933" t="s">
        <v>16658</v>
      </c>
      <c r="G5933" t="s">
        <v>134</v>
      </c>
      <c r="H5933" t="s">
        <v>135</v>
      </c>
      <c r="I5933" t="s">
        <v>136</v>
      </c>
      <c r="J5933" t="s">
        <v>137</v>
      </c>
      <c r="K5933" t="s">
        <v>138</v>
      </c>
      <c r="L5933" t="s">
        <v>16659</v>
      </c>
      <c r="M5933" t="s">
        <v>16660</v>
      </c>
      <c r="N5933">
        <v>0.59805555499999996</v>
      </c>
      <c r="O5933">
        <v>1</v>
      </c>
      <c r="P5933">
        <v>2053</v>
      </c>
      <c r="Q5933">
        <v>2</v>
      </c>
      <c r="R5933">
        <v>435</v>
      </c>
      <c r="S5933">
        <v>13</v>
      </c>
      <c r="T5933">
        <v>286</v>
      </c>
      <c r="U5933">
        <v>0</v>
      </c>
      <c r="V5933">
        <v>0</v>
      </c>
      <c r="W5933">
        <v>8.7550625440000016E-2</v>
      </c>
      <c r="X5933">
        <v>125.44374422770308</v>
      </c>
      <c r="Y5933">
        <v>27.300095990056803</v>
      </c>
      <c r="Z5933">
        <v>72.575405569904675</v>
      </c>
      <c r="AA5933">
        <v>28.441605620414748</v>
      </c>
      <c r="AB5933">
        <v>57.244573523737287</v>
      </c>
      <c r="AC5933">
        <v>0</v>
      </c>
      <c r="AD5933">
        <v>0</v>
      </c>
      <c r="AE5933">
        <v>311.09297555725658</v>
      </c>
    </row>
    <row r="5934" spans="1:31" x14ac:dyDescent="0.3">
      <c r="A5934">
        <v>2586795</v>
      </c>
      <c r="B5934">
        <v>1</v>
      </c>
      <c r="C5934" t="s">
        <v>81</v>
      </c>
      <c r="D5934" t="s">
        <v>122</v>
      </c>
      <c r="E5934" t="s">
        <v>171</v>
      </c>
      <c r="F5934" t="s">
        <v>7093</v>
      </c>
      <c r="G5934" t="s">
        <v>177</v>
      </c>
      <c r="H5934" t="s">
        <v>157</v>
      </c>
      <c r="I5934" t="s">
        <v>136</v>
      </c>
      <c r="J5934" t="s">
        <v>137</v>
      </c>
      <c r="K5934" t="s">
        <v>138</v>
      </c>
      <c r="L5934" t="s">
        <v>16661</v>
      </c>
      <c r="M5934" t="s">
        <v>16662</v>
      </c>
      <c r="N5934">
        <v>4.1563888880000004</v>
      </c>
      <c r="O5934">
        <v>0</v>
      </c>
      <c r="P5934">
        <v>113</v>
      </c>
      <c r="Q5934">
        <v>0</v>
      </c>
      <c r="R5934">
        <v>1</v>
      </c>
      <c r="S5934">
        <v>0</v>
      </c>
      <c r="T5934">
        <v>6</v>
      </c>
      <c r="U5934">
        <v>0</v>
      </c>
      <c r="V5934">
        <v>0</v>
      </c>
      <c r="W5934">
        <v>0</v>
      </c>
      <c r="X5934">
        <v>65.107060801518998</v>
      </c>
      <c r="Y5934">
        <v>0</v>
      </c>
      <c r="Z5934">
        <v>1.3249808394055016</v>
      </c>
      <c r="AA5934">
        <v>0</v>
      </c>
      <c r="AB5934">
        <v>23.134501150332525</v>
      </c>
      <c r="AC5934">
        <v>0</v>
      </c>
      <c r="AD5934">
        <v>0</v>
      </c>
      <c r="AE5934">
        <v>89.566542791257021</v>
      </c>
    </row>
    <row r="5935" spans="1:31" x14ac:dyDescent="0.3">
      <c r="A5935">
        <v>2586918</v>
      </c>
      <c r="B5935">
        <v>1</v>
      </c>
      <c r="C5935" t="s">
        <v>81</v>
      </c>
      <c r="D5935" t="s">
        <v>128</v>
      </c>
      <c r="E5935" t="s">
        <v>166</v>
      </c>
      <c r="F5935" t="s">
        <v>16663</v>
      </c>
      <c r="G5935" t="s">
        <v>181</v>
      </c>
      <c r="H5935" t="s">
        <v>157</v>
      </c>
      <c r="I5935" t="s">
        <v>136</v>
      </c>
      <c r="J5935" t="s">
        <v>137</v>
      </c>
      <c r="K5935" t="s">
        <v>138</v>
      </c>
      <c r="L5935" t="s">
        <v>16664</v>
      </c>
      <c r="M5935" t="s">
        <v>16665</v>
      </c>
      <c r="N5935">
        <v>2.2402777770000002</v>
      </c>
      <c r="O5935">
        <v>0</v>
      </c>
      <c r="P5935">
        <v>10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5.1589353789599999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5.1589353789599999</v>
      </c>
    </row>
    <row r="5936" spans="1:31" x14ac:dyDescent="0.3">
      <c r="A5936">
        <v>2587087</v>
      </c>
      <c r="B5936">
        <v>1</v>
      </c>
      <c r="C5936" t="s">
        <v>80</v>
      </c>
      <c r="D5936" t="s">
        <v>103</v>
      </c>
      <c r="E5936" t="s">
        <v>147</v>
      </c>
      <c r="F5936" t="s">
        <v>2717</v>
      </c>
      <c r="G5936" t="s">
        <v>134</v>
      </c>
      <c r="H5936" t="s">
        <v>135</v>
      </c>
      <c r="I5936" t="s">
        <v>136</v>
      </c>
      <c r="J5936" t="s">
        <v>137</v>
      </c>
      <c r="K5936" t="s">
        <v>138</v>
      </c>
      <c r="L5936" t="s">
        <v>16666</v>
      </c>
      <c r="M5936" t="s">
        <v>16667</v>
      </c>
      <c r="N5936">
        <v>1.5061111110000001</v>
      </c>
      <c r="O5936">
        <v>22</v>
      </c>
      <c r="P5936">
        <v>2678</v>
      </c>
      <c r="Q5936">
        <v>35</v>
      </c>
      <c r="R5936">
        <v>206</v>
      </c>
      <c r="S5936">
        <v>64</v>
      </c>
      <c r="T5936">
        <v>799</v>
      </c>
      <c r="U5936">
        <v>6</v>
      </c>
      <c r="V5936">
        <v>1</v>
      </c>
      <c r="W5936">
        <v>27.791395381669204</v>
      </c>
      <c r="X5936">
        <v>663.94696298820759</v>
      </c>
      <c r="Y5936">
        <v>182.84843979287598</v>
      </c>
      <c r="Z5936">
        <v>139.45832418960285</v>
      </c>
      <c r="AA5936">
        <v>314.65945984696867</v>
      </c>
      <c r="AB5936">
        <v>474.9748467096266</v>
      </c>
      <c r="AC5936">
        <v>227.1230050011506</v>
      </c>
      <c r="AD5936">
        <v>8.3890845517379997</v>
      </c>
      <c r="AE5936">
        <v>2039.1915184618395</v>
      </c>
    </row>
    <row r="5937" spans="1:31" x14ac:dyDescent="0.3">
      <c r="A5937">
        <v>2586294</v>
      </c>
      <c r="B5937">
        <v>1</v>
      </c>
      <c r="C5937" t="s">
        <v>81</v>
      </c>
      <c r="D5937" t="s">
        <v>127</v>
      </c>
      <c r="E5937" t="s">
        <v>147</v>
      </c>
      <c r="F5937" t="s">
        <v>1395</v>
      </c>
      <c r="G5937" t="s">
        <v>134</v>
      </c>
      <c r="H5937" t="s">
        <v>135</v>
      </c>
      <c r="I5937" t="s">
        <v>136</v>
      </c>
      <c r="J5937" t="s">
        <v>137</v>
      </c>
      <c r="K5937" t="s">
        <v>138</v>
      </c>
      <c r="L5937" t="s">
        <v>16668</v>
      </c>
      <c r="M5937" t="s">
        <v>16669</v>
      </c>
      <c r="N5937">
        <v>4.3536111110000002</v>
      </c>
      <c r="O5937">
        <v>5</v>
      </c>
      <c r="P5937">
        <v>12</v>
      </c>
      <c r="Q5937">
        <v>191</v>
      </c>
      <c r="R5937">
        <v>121</v>
      </c>
      <c r="S5937">
        <v>15</v>
      </c>
      <c r="T5937">
        <v>8</v>
      </c>
      <c r="U5937">
        <v>0</v>
      </c>
      <c r="V5937">
        <v>0</v>
      </c>
      <c r="W5937">
        <v>7.3547603780114361</v>
      </c>
      <c r="X5937">
        <v>5.3947543941241456</v>
      </c>
      <c r="Y5937">
        <v>1657.2243071206933</v>
      </c>
      <c r="Z5937">
        <v>497.98630336472286</v>
      </c>
      <c r="AA5937">
        <v>54.649454423346832</v>
      </c>
      <c r="AB5937">
        <v>20.960003872882574</v>
      </c>
      <c r="AC5937">
        <v>0</v>
      </c>
      <c r="AD5937">
        <v>0</v>
      </c>
      <c r="AE5937">
        <v>2243.5695835537813</v>
      </c>
    </row>
    <row r="5938" spans="1:31" x14ac:dyDescent="0.3">
      <c r="A5938">
        <v>2587133</v>
      </c>
      <c r="B5938">
        <v>1</v>
      </c>
      <c r="C5938" t="s">
        <v>81</v>
      </c>
      <c r="D5938" t="s">
        <v>119</v>
      </c>
      <c r="E5938" t="s">
        <v>141</v>
      </c>
      <c r="F5938" t="s">
        <v>12105</v>
      </c>
      <c r="G5938" t="s">
        <v>202</v>
      </c>
      <c r="H5938" t="s">
        <v>135</v>
      </c>
      <c r="I5938" t="s">
        <v>136</v>
      </c>
      <c r="J5938" t="s">
        <v>137</v>
      </c>
      <c r="K5938" t="s">
        <v>138</v>
      </c>
      <c r="L5938" t="s">
        <v>16670</v>
      </c>
      <c r="M5938" t="s">
        <v>16671</v>
      </c>
      <c r="N5938">
        <v>0.64833333299999996</v>
      </c>
      <c r="O5938">
        <v>6</v>
      </c>
      <c r="P5938">
        <v>2830</v>
      </c>
      <c r="Q5938">
        <v>33</v>
      </c>
      <c r="R5938">
        <v>564</v>
      </c>
      <c r="S5938">
        <v>12</v>
      </c>
      <c r="T5938">
        <v>264</v>
      </c>
      <c r="U5938">
        <v>1</v>
      </c>
      <c r="V5938">
        <v>0</v>
      </c>
      <c r="W5938">
        <v>1.5745052348809201</v>
      </c>
      <c r="X5938">
        <v>213.70529217249825</v>
      </c>
      <c r="Y5938">
        <v>66.200461482931075</v>
      </c>
      <c r="Z5938">
        <v>190.68674231299957</v>
      </c>
      <c r="AA5938">
        <v>69.403884826071689</v>
      </c>
      <c r="AB5938">
        <v>49.831930973443242</v>
      </c>
      <c r="AC5938">
        <v>0.50471622452160014</v>
      </c>
      <c r="AD5938">
        <v>0</v>
      </c>
      <c r="AE5938">
        <v>591.90753322734633</v>
      </c>
    </row>
    <row r="5939" spans="1:31" x14ac:dyDescent="0.3">
      <c r="A5939">
        <v>2586924</v>
      </c>
      <c r="B5939">
        <v>1</v>
      </c>
      <c r="C5939" t="s">
        <v>80</v>
      </c>
      <c r="D5939" t="s">
        <v>94</v>
      </c>
      <c r="E5939" t="s">
        <v>171</v>
      </c>
      <c r="F5939" t="s">
        <v>10433</v>
      </c>
      <c r="G5939" t="s">
        <v>190</v>
      </c>
      <c r="H5939" t="s">
        <v>157</v>
      </c>
      <c r="I5939" t="s">
        <v>136</v>
      </c>
      <c r="J5939" t="s">
        <v>137</v>
      </c>
      <c r="K5939" t="s">
        <v>138</v>
      </c>
      <c r="L5939" t="s">
        <v>16672</v>
      </c>
      <c r="M5939" t="s">
        <v>16673</v>
      </c>
      <c r="N5939">
        <v>7.1633333329999997</v>
      </c>
      <c r="O5939">
        <v>0</v>
      </c>
      <c r="P5939">
        <v>90</v>
      </c>
      <c r="Q5939">
        <v>0</v>
      </c>
      <c r="R5939">
        <v>0</v>
      </c>
      <c r="S5939">
        <v>0</v>
      </c>
      <c r="T5939">
        <v>24</v>
      </c>
      <c r="U5939">
        <v>0</v>
      </c>
      <c r="V5939">
        <v>0</v>
      </c>
      <c r="W5939">
        <v>0</v>
      </c>
      <c r="X5939">
        <v>122.28175485015861</v>
      </c>
      <c r="Y5939">
        <v>0</v>
      </c>
      <c r="Z5939">
        <v>0</v>
      </c>
      <c r="AA5939">
        <v>0</v>
      </c>
      <c r="AB5939">
        <v>71.745413876269467</v>
      </c>
      <c r="AC5939">
        <v>0</v>
      </c>
      <c r="AD5939">
        <v>0</v>
      </c>
      <c r="AE5939">
        <v>194.02716872642807</v>
      </c>
    </row>
    <row r="5940" spans="1:31" x14ac:dyDescent="0.3">
      <c r="A5940">
        <v>2586486</v>
      </c>
      <c r="B5940">
        <v>1</v>
      </c>
      <c r="C5940" t="s">
        <v>81</v>
      </c>
      <c r="D5940" t="s">
        <v>117</v>
      </c>
      <c r="E5940" t="s">
        <v>141</v>
      </c>
      <c r="F5940" t="s">
        <v>638</v>
      </c>
      <c r="G5940" t="s">
        <v>134</v>
      </c>
      <c r="H5940" t="s">
        <v>135</v>
      </c>
      <c r="I5940" t="s">
        <v>136</v>
      </c>
      <c r="J5940" t="s">
        <v>137</v>
      </c>
      <c r="K5940" t="s">
        <v>138</v>
      </c>
      <c r="L5940" t="s">
        <v>16674</v>
      </c>
      <c r="M5940" t="s">
        <v>16675</v>
      </c>
      <c r="N5940">
        <v>0.47166666600000001</v>
      </c>
      <c r="O5940">
        <v>3</v>
      </c>
      <c r="P5940">
        <v>0</v>
      </c>
      <c r="Q5940">
        <v>3</v>
      </c>
      <c r="R5940">
        <v>0</v>
      </c>
      <c r="S5940">
        <v>4</v>
      </c>
      <c r="T5940">
        <v>0</v>
      </c>
      <c r="U5940">
        <v>1</v>
      </c>
      <c r="V5940">
        <v>0</v>
      </c>
      <c r="W5940">
        <v>0.36107269756885502</v>
      </c>
      <c r="X5940">
        <v>0</v>
      </c>
      <c r="Y5940">
        <v>4.5188607802077048</v>
      </c>
      <c r="Z5940">
        <v>0</v>
      </c>
      <c r="AA5940">
        <v>52.527237037612501</v>
      </c>
      <c r="AB5940">
        <v>0</v>
      </c>
      <c r="AC5940">
        <v>4.5761554773133497</v>
      </c>
      <c r="AD5940">
        <v>0</v>
      </c>
      <c r="AE5940">
        <v>61.983325992702412</v>
      </c>
    </row>
    <row r="5941" spans="1:31" x14ac:dyDescent="0.3">
      <c r="A5941">
        <v>2586237</v>
      </c>
      <c r="B5941">
        <v>1</v>
      </c>
      <c r="C5941" t="s">
        <v>80</v>
      </c>
      <c r="D5941" t="s">
        <v>83</v>
      </c>
      <c r="E5941" t="s">
        <v>141</v>
      </c>
      <c r="F5941" t="s">
        <v>16676</v>
      </c>
      <c r="G5941" t="s">
        <v>134</v>
      </c>
      <c r="H5941" t="s">
        <v>135</v>
      </c>
      <c r="I5941" t="s">
        <v>136</v>
      </c>
      <c r="J5941" t="s">
        <v>137</v>
      </c>
      <c r="K5941" t="s">
        <v>138</v>
      </c>
      <c r="L5941" t="s">
        <v>16677</v>
      </c>
      <c r="M5941" t="s">
        <v>16678</v>
      </c>
      <c r="N5941">
        <v>5.5483333330000004</v>
      </c>
      <c r="O5941">
        <v>0</v>
      </c>
      <c r="P5941">
        <v>0</v>
      </c>
      <c r="Q5941">
        <v>0</v>
      </c>
      <c r="R5941">
        <v>0</v>
      </c>
      <c r="S5941">
        <v>20</v>
      </c>
      <c r="T5941">
        <v>0</v>
      </c>
      <c r="U5941">
        <v>4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322.3028764700905</v>
      </c>
      <c r="AB5941">
        <v>0</v>
      </c>
      <c r="AC5941">
        <v>767.61166241949127</v>
      </c>
      <c r="AD5941">
        <v>0</v>
      </c>
      <c r="AE5941">
        <v>1089.9145388895818</v>
      </c>
    </row>
    <row r="5942" spans="1:31" x14ac:dyDescent="0.3">
      <c r="A5942">
        <v>2586835</v>
      </c>
      <c r="B5942">
        <v>1</v>
      </c>
      <c r="C5942" t="s">
        <v>81</v>
      </c>
      <c r="D5942" t="s">
        <v>112</v>
      </c>
      <c r="E5942" t="s">
        <v>141</v>
      </c>
      <c r="F5942" t="s">
        <v>14050</v>
      </c>
      <c r="G5942" t="s">
        <v>134</v>
      </c>
      <c r="H5942" t="s">
        <v>135</v>
      </c>
      <c r="I5942" t="s">
        <v>136</v>
      </c>
      <c r="J5942" t="s">
        <v>137</v>
      </c>
      <c r="K5942" t="s">
        <v>138</v>
      </c>
      <c r="L5942" t="s">
        <v>16679</v>
      </c>
      <c r="M5942" t="s">
        <v>16680</v>
      </c>
      <c r="N5942">
        <v>1.4472222219999999</v>
      </c>
      <c r="O5942">
        <v>2</v>
      </c>
      <c r="P5942">
        <v>0</v>
      </c>
      <c r="Q5942">
        <v>93</v>
      </c>
      <c r="R5942">
        <v>23</v>
      </c>
      <c r="S5942">
        <v>4</v>
      </c>
      <c r="T5942">
        <v>0</v>
      </c>
      <c r="U5942">
        <v>1</v>
      </c>
      <c r="V5942">
        <v>0</v>
      </c>
      <c r="W5942">
        <v>0.61226293912841667</v>
      </c>
      <c r="X5942">
        <v>0</v>
      </c>
      <c r="Y5942">
        <v>197.98590014032416</v>
      </c>
      <c r="Z5942">
        <v>19.885287788358248</v>
      </c>
      <c r="AA5942">
        <v>14.933892553889592</v>
      </c>
      <c r="AB5942">
        <v>0</v>
      </c>
      <c r="AC5942">
        <v>0.53122675455977497</v>
      </c>
      <c r="AD5942">
        <v>0</v>
      </c>
      <c r="AE5942">
        <v>233.9485701762602</v>
      </c>
    </row>
    <row r="5943" spans="1:31" x14ac:dyDescent="0.3">
      <c r="A5943">
        <v>2586194</v>
      </c>
      <c r="B5943">
        <v>1</v>
      </c>
      <c r="C5943" t="s">
        <v>81</v>
      </c>
      <c r="D5943" t="s">
        <v>120</v>
      </c>
      <c r="E5943" t="s">
        <v>147</v>
      </c>
      <c r="F5943" t="s">
        <v>2827</v>
      </c>
      <c r="G5943" t="s">
        <v>134</v>
      </c>
      <c r="H5943" t="s">
        <v>135</v>
      </c>
      <c r="I5943" t="s">
        <v>136</v>
      </c>
      <c r="J5943" t="s">
        <v>137</v>
      </c>
      <c r="K5943" t="s">
        <v>138</v>
      </c>
      <c r="L5943" t="s">
        <v>16681</v>
      </c>
      <c r="M5943" t="s">
        <v>16682</v>
      </c>
      <c r="N5943">
        <v>1.238888888</v>
      </c>
      <c r="O5943">
        <v>1</v>
      </c>
      <c r="P5943">
        <v>584</v>
      </c>
      <c r="Q5943">
        <v>46</v>
      </c>
      <c r="R5943">
        <v>11</v>
      </c>
      <c r="S5943">
        <v>1</v>
      </c>
      <c r="T5943">
        <v>82</v>
      </c>
      <c r="U5943">
        <v>0</v>
      </c>
      <c r="V5943">
        <v>0</v>
      </c>
      <c r="W5943">
        <v>0.21908755748</v>
      </c>
      <c r="X5943">
        <v>119.54481746430109</v>
      </c>
      <c r="Y5943">
        <v>90.444590034308121</v>
      </c>
      <c r="Z5943">
        <v>17.582636115963169</v>
      </c>
      <c r="AA5943">
        <v>13.460936102733486</v>
      </c>
      <c r="AB5943">
        <v>28.923795739691666</v>
      </c>
      <c r="AC5943">
        <v>0</v>
      </c>
      <c r="AD5943">
        <v>0</v>
      </c>
      <c r="AE5943">
        <v>270.1758630144775</v>
      </c>
    </row>
    <row r="5944" spans="1:31" x14ac:dyDescent="0.3">
      <c r="A5944">
        <v>2587070</v>
      </c>
      <c r="B5944">
        <v>1</v>
      </c>
      <c r="C5944" t="s">
        <v>81</v>
      </c>
      <c r="D5944" t="s">
        <v>128</v>
      </c>
      <c r="E5944" t="s">
        <v>141</v>
      </c>
      <c r="F5944" t="s">
        <v>219</v>
      </c>
      <c r="G5944" t="s">
        <v>202</v>
      </c>
      <c r="H5944" t="s">
        <v>135</v>
      </c>
      <c r="I5944" t="s">
        <v>136</v>
      </c>
      <c r="J5944" t="s">
        <v>137</v>
      </c>
      <c r="K5944" t="s">
        <v>138</v>
      </c>
      <c r="L5944" t="s">
        <v>16683</v>
      </c>
      <c r="M5944" t="s">
        <v>16684</v>
      </c>
      <c r="N5944">
        <v>0.93111111099999999</v>
      </c>
      <c r="O5944">
        <v>18</v>
      </c>
      <c r="P5944">
        <v>1754</v>
      </c>
      <c r="Q5944">
        <v>65</v>
      </c>
      <c r="R5944">
        <v>104</v>
      </c>
      <c r="S5944">
        <v>12</v>
      </c>
      <c r="T5944">
        <v>149</v>
      </c>
      <c r="U5944">
        <v>2</v>
      </c>
      <c r="V5944">
        <v>0</v>
      </c>
      <c r="W5944">
        <v>5.1884711223895685</v>
      </c>
      <c r="X5944">
        <v>242.62344684860972</v>
      </c>
      <c r="Y5944">
        <v>103.6501861356849</v>
      </c>
      <c r="Z5944">
        <v>61.663921329363156</v>
      </c>
      <c r="AA5944">
        <v>209.2924496457868</v>
      </c>
      <c r="AB5944">
        <v>66.542460142450338</v>
      </c>
      <c r="AC5944">
        <v>1.40155529550234</v>
      </c>
      <c r="AD5944">
        <v>0</v>
      </c>
      <c r="AE5944">
        <v>690.36249051978689</v>
      </c>
    </row>
    <row r="5945" spans="1:31" x14ac:dyDescent="0.3">
      <c r="A5945">
        <v>2586523</v>
      </c>
      <c r="B5945">
        <v>1</v>
      </c>
      <c r="C5945" t="s">
        <v>81</v>
      </c>
      <c r="D5945" t="s">
        <v>122</v>
      </c>
      <c r="E5945" t="s">
        <v>184</v>
      </c>
      <c r="F5945" t="s">
        <v>16685</v>
      </c>
      <c r="G5945" t="s">
        <v>202</v>
      </c>
      <c r="H5945" t="s">
        <v>135</v>
      </c>
      <c r="I5945" t="s">
        <v>136</v>
      </c>
      <c r="J5945" t="s">
        <v>137</v>
      </c>
      <c r="K5945" t="s">
        <v>138</v>
      </c>
      <c r="L5945" t="s">
        <v>16686</v>
      </c>
      <c r="M5945" t="s">
        <v>16687</v>
      </c>
      <c r="N5945">
        <v>0.66861111100000004</v>
      </c>
      <c r="O5945">
        <v>1</v>
      </c>
      <c r="P5945">
        <v>1060</v>
      </c>
      <c r="Q5945">
        <v>6</v>
      </c>
      <c r="R5945">
        <v>26</v>
      </c>
      <c r="S5945">
        <v>0</v>
      </c>
      <c r="T5945">
        <v>146</v>
      </c>
      <c r="U5945">
        <v>1</v>
      </c>
      <c r="V5945">
        <v>0</v>
      </c>
      <c r="W5945">
        <v>0.15604157367999999</v>
      </c>
      <c r="X5945">
        <v>94.030298874438486</v>
      </c>
      <c r="Y5945">
        <v>1.4816108993241233</v>
      </c>
      <c r="Z5945">
        <v>14.691704161769351</v>
      </c>
      <c r="AA5945">
        <v>0</v>
      </c>
      <c r="AB5945">
        <v>62.669823266073848</v>
      </c>
      <c r="AC5945">
        <v>0.37408750317014261</v>
      </c>
      <c r="AD5945">
        <v>0</v>
      </c>
      <c r="AE5945">
        <v>173.40356627845594</v>
      </c>
    </row>
    <row r="5946" spans="1:31" x14ac:dyDescent="0.3">
      <c r="A5946">
        <v>2586695</v>
      </c>
      <c r="B5946">
        <v>1</v>
      </c>
      <c r="C5946" t="s">
        <v>80</v>
      </c>
      <c r="D5946" t="s">
        <v>96</v>
      </c>
      <c r="E5946" t="s">
        <v>166</v>
      </c>
      <c r="F5946" t="s">
        <v>16688</v>
      </c>
      <c r="G5946" t="s">
        <v>181</v>
      </c>
      <c r="H5946" t="s">
        <v>157</v>
      </c>
      <c r="I5946" t="s">
        <v>136</v>
      </c>
      <c r="J5946" t="s">
        <v>137</v>
      </c>
      <c r="K5946" t="s">
        <v>138</v>
      </c>
      <c r="L5946" t="s">
        <v>16689</v>
      </c>
      <c r="M5946" t="s">
        <v>16690</v>
      </c>
      <c r="N5946">
        <v>3.8491666659999999</v>
      </c>
      <c r="O5946">
        <v>0</v>
      </c>
      <c r="P5946">
        <v>1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1.8064816849996586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1.8064816849996586</v>
      </c>
    </row>
    <row r="5947" spans="1:31" x14ac:dyDescent="0.3">
      <c r="A5947">
        <v>2586672</v>
      </c>
      <c r="B5947">
        <v>1</v>
      </c>
      <c r="C5947" t="s">
        <v>80</v>
      </c>
      <c r="D5947" t="s">
        <v>94</v>
      </c>
      <c r="E5947" t="s">
        <v>141</v>
      </c>
      <c r="F5947" t="s">
        <v>16691</v>
      </c>
      <c r="G5947" t="s">
        <v>134</v>
      </c>
      <c r="H5947" t="s">
        <v>135</v>
      </c>
      <c r="I5947" t="s">
        <v>136</v>
      </c>
      <c r="J5947" t="s">
        <v>137</v>
      </c>
      <c r="K5947" t="s">
        <v>138</v>
      </c>
      <c r="L5947" t="s">
        <v>16692</v>
      </c>
      <c r="M5947" t="s">
        <v>16693</v>
      </c>
      <c r="N5947">
        <v>1.356944444</v>
      </c>
      <c r="O5947">
        <v>1</v>
      </c>
      <c r="P5947">
        <v>249</v>
      </c>
      <c r="Q5947">
        <v>14</v>
      </c>
      <c r="R5947">
        <v>42</v>
      </c>
      <c r="S5947">
        <v>15</v>
      </c>
      <c r="T5947">
        <v>88</v>
      </c>
      <c r="U5947">
        <v>8</v>
      </c>
      <c r="V5947">
        <v>0</v>
      </c>
      <c r="W5947">
        <v>1.0676938840893868</v>
      </c>
      <c r="X5947">
        <v>43.850095412846208</v>
      </c>
      <c r="Y5947">
        <v>13.361238370209184</v>
      </c>
      <c r="Z5947">
        <v>57.428054332917711</v>
      </c>
      <c r="AA5947">
        <v>104.4304910204941</v>
      </c>
      <c r="AB5947">
        <v>36.603093763416481</v>
      </c>
      <c r="AC5947">
        <v>359.00478435316825</v>
      </c>
      <c r="AD5947">
        <v>0</v>
      </c>
      <c r="AE5947">
        <v>615.74545113714134</v>
      </c>
    </row>
    <row r="5948" spans="1:31" x14ac:dyDescent="0.3">
      <c r="A5948">
        <v>2586815</v>
      </c>
      <c r="B5948">
        <v>1</v>
      </c>
      <c r="C5948" t="s">
        <v>81</v>
      </c>
      <c r="D5948" t="s">
        <v>112</v>
      </c>
      <c r="E5948" t="s">
        <v>147</v>
      </c>
      <c r="F5948" t="s">
        <v>16694</v>
      </c>
      <c r="G5948" t="s">
        <v>134</v>
      </c>
      <c r="H5948" t="s">
        <v>135</v>
      </c>
      <c r="I5948" t="s">
        <v>136</v>
      </c>
      <c r="J5948" t="s">
        <v>137</v>
      </c>
      <c r="K5948" t="s">
        <v>138</v>
      </c>
      <c r="L5948" t="s">
        <v>16695</v>
      </c>
      <c r="M5948" t="s">
        <v>16696</v>
      </c>
      <c r="N5948">
        <v>10.647777777</v>
      </c>
      <c r="O5948">
        <v>0</v>
      </c>
      <c r="P5948">
        <v>0</v>
      </c>
      <c r="Q5948">
        <v>0</v>
      </c>
      <c r="R5948">
        <v>6</v>
      </c>
      <c r="S5948">
        <v>2</v>
      </c>
      <c r="T5948">
        <v>93</v>
      </c>
      <c r="U5948">
        <v>3</v>
      </c>
      <c r="V5948">
        <v>1</v>
      </c>
      <c r="W5948">
        <v>0</v>
      </c>
      <c r="X5948">
        <v>0</v>
      </c>
      <c r="Y5948">
        <v>0</v>
      </c>
      <c r="Z5948">
        <v>312.99150064995348</v>
      </c>
      <c r="AA5948">
        <v>168.71033811030441</v>
      </c>
      <c r="AB5948">
        <v>539.9668442725208</v>
      </c>
      <c r="AC5948">
        <v>594.71590052693523</v>
      </c>
      <c r="AD5948">
        <v>84.950253488118676</v>
      </c>
      <c r="AE5948">
        <v>1701.3348370478327</v>
      </c>
    </row>
    <row r="5949" spans="1:31" x14ac:dyDescent="0.3">
      <c r="A5949">
        <v>2586460</v>
      </c>
      <c r="B5949">
        <v>1</v>
      </c>
      <c r="C5949" t="s">
        <v>80</v>
      </c>
      <c r="D5949" t="s">
        <v>97</v>
      </c>
      <c r="E5949" t="s">
        <v>166</v>
      </c>
      <c r="F5949" t="s">
        <v>16697</v>
      </c>
      <c r="G5949" t="s">
        <v>181</v>
      </c>
      <c r="H5949" t="s">
        <v>157</v>
      </c>
      <c r="I5949" t="s">
        <v>136</v>
      </c>
      <c r="J5949" t="s">
        <v>137</v>
      </c>
      <c r="K5949" t="s">
        <v>138</v>
      </c>
      <c r="L5949" t="s">
        <v>16698</v>
      </c>
      <c r="M5949" t="s">
        <v>16699</v>
      </c>
      <c r="N5949">
        <v>1.509166666</v>
      </c>
      <c r="O5949">
        <v>0</v>
      </c>
      <c r="P5949">
        <v>1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0.69455275727758681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0.69455275727758681</v>
      </c>
    </row>
    <row r="5950" spans="1:31" x14ac:dyDescent="0.3">
      <c r="A5950">
        <v>2586423</v>
      </c>
      <c r="B5950">
        <v>1</v>
      </c>
      <c r="C5950" t="s">
        <v>80</v>
      </c>
      <c r="D5950" t="s">
        <v>100</v>
      </c>
      <c r="E5950" t="s">
        <v>147</v>
      </c>
      <c r="F5950" t="s">
        <v>16700</v>
      </c>
      <c r="G5950" t="s">
        <v>134</v>
      </c>
      <c r="H5950" t="s">
        <v>135</v>
      </c>
      <c r="I5950" t="s">
        <v>136</v>
      </c>
      <c r="J5950" t="s">
        <v>137</v>
      </c>
      <c r="K5950" t="s">
        <v>138</v>
      </c>
      <c r="L5950" t="s">
        <v>16701</v>
      </c>
      <c r="M5950" t="s">
        <v>16702</v>
      </c>
      <c r="N5950">
        <v>0.58722222199999996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38</v>
      </c>
      <c r="U5950">
        <v>0</v>
      </c>
      <c r="V5950">
        <v>5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21.844306248623376</v>
      </c>
      <c r="AC5950">
        <v>0</v>
      </c>
      <c r="AD5950">
        <v>39.744114152228263</v>
      </c>
      <c r="AE5950">
        <v>61.588420400851639</v>
      </c>
    </row>
    <row r="5951" spans="1:31" x14ac:dyDescent="0.3">
      <c r="A5951">
        <v>2586901</v>
      </c>
      <c r="B5951">
        <v>1</v>
      </c>
      <c r="C5951" t="s">
        <v>80</v>
      </c>
      <c r="D5951" t="s">
        <v>91</v>
      </c>
      <c r="E5951" t="s">
        <v>141</v>
      </c>
      <c r="F5951" t="s">
        <v>2069</v>
      </c>
      <c r="G5951" t="s">
        <v>202</v>
      </c>
      <c r="H5951" t="s">
        <v>135</v>
      </c>
      <c r="I5951" t="s">
        <v>136</v>
      </c>
      <c r="J5951" t="s">
        <v>137</v>
      </c>
      <c r="K5951" t="s">
        <v>138</v>
      </c>
      <c r="L5951" t="s">
        <v>16703</v>
      </c>
      <c r="M5951" t="s">
        <v>16704</v>
      </c>
      <c r="N5951">
        <v>1.89</v>
      </c>
      <c r="O5951">
        <v>1</v>
      </c>
      <c r="P5951">
        <v>0</v>
      </c>
      <c r="Q5951">
        <v>52</v>
      </c>
      <c r="R5951">
        <v>18</v>
      </c>
      <c r="S5951">
        <v>35</v>
      </c>
      <c r="T5951">
        <v>10</v>
      </c>
      <c r="U5951">
        <v>1</v>
      </c>
      <c r="V5951">
        <v>0</v>
      </c>
      <c r="W5951">
        <v>1.2319167629199752</v>
      </c>
      <c r="X5951">
        <v>0</v>
      </c>
      <c r="Y5951">
        <v>939.53110887396349</v>
      </c>
      <c r="Z5951">
        <v>39.495745961526126</v>
      </c>
      <c r="AA5951">
        <v>521.49513029037098</v>
      </c>
      <c r="AB5951">
        <v>17.933596753846768</v>
      </c>
      <c r="AC5951">
        <v>0.88644123692566756</v>
      </c>
      <c r="AD5951">
        <v>0</v>
      </c>
      <c r="AE5951">
        <v>1520.5739398795531</v>
      </c>
    </row>
    <row r="5952" spans="1:31" x14ac:dyDescent="0.3">
      <c r="A5952">
        <v>2587007</v>
      </c>
      <c r="B5952">
        <v>1</v>
      </c>
      <c r="C5952" t="s">
        <v>81</v>
      </c>
      <c r="D5952" t="s">
        <v>112</v>
      </c>
      <c r="E5952" t="s">
        <v>184</v>
      </c>
      <c r="F5952" t="s">
        <v>8927</v>
      </c>
      <c r="G5952" t="s">
        <v>134</v>
      </c>
      <c r="H5952" t="s">
        <v>135</v>
      </c>
      <c r="I5952" t="s">
        <v>136</v>
      </c>
      <c r="J5952" t="s">
        <v>137</v>
      </c>
      <c r="K5952" t="s">
        <v>138</v>
      </c>
      <c r="L5952" t="s">
        <v>16705</v>
      </c>
      <c r="M5952" t="s">
        <v>16706</v>
      </c>
      <c r="N5952">
        <v>0.59388888799999995</v>
      </c>
      <c r="O5952">
        <v>0</v>
      </c>
      <c r="P5952">
        <v>236</v>
      </c>
      <c r="Q5952">
        <v>0</v>
      </c>
      <c r="R5952">
        <v>98</v>
      </c>
      <c r="S5952">
        <v>1</v>
      </c>
      <c r="T5952">
        <v>24</v>
      </c>
      <c r="U5952">
        <v>0</v>
      </c>
      <c r="V5952">
        <v>0</v>
      </c>
      <c r="W5952">
        <v>0</v>
      </c>
      <c r="X5952">
        <v>23.687261743996487</v>
      </c>
      <c r="Y5952">
        <v>0</v>
      </c>
      <c r="Z5952">
        <v>16.991052093210087</v>
      </c>
      <c r="AA5952">
        <v>7.7799027392799491</v>
      </c>
      <c r="AB5952">
        <v>8.4925736822015043</v>
      </c>
      <c r="AC5952">
        <v>0</v>
      </c>
      <c r="AD5952">
        <v>0</v>
      </c>
      <c r="AE5952">
        <v>56.950790258688023</v>
      </c>
    </row>
    <row r="5953" spans="1:31" x14ac:dyDescent="0.3">
      <c r="A5953">
        <v>2586758</v>
      </c>
      <c r="B5953">
        <v>1</v>
      </c>
      <c r="C5953" t="s">
        <v>81</v>
      </c>
      <c r="D5953" t="s">
        <v>121</v>
      </c>
      <c r="E5953" t="s">
        <v>166</v>
      </c>
      <c r="F5953" t="s">
        <v>16707</v>
      </c>
      <c r="G5953" t="s">
        <v>181</v>
      </c>
      <c r="H5953" t="s">
        <v>157</v>
      </c>
      <c r="I5953" t="s">
        <v>136</v>
      </c>
      <c r="J5953" t="s">
        <v>137</v>
      </c>
      <c r="K5953" t="s">
        <v>138</v>
      </c>
      <c r="L5953" t="s">
        <v>16708</v>
      </c>
      <c r="M5953" t="s">
        <v>16709</v>
      </c>
      <c r="N5953">
        <v>5.3538888880000002</v>
      </c>
      <c r="O5953">
        <v>0</v>
      </c>
      <c r="P5953">
        <v>1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1.065476141830485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1.065476141830485</v>
      </c>
    </row>
    <row r="5954" spans="1:31" x14ac:dyDescent="0.3">
      <c r="A5954">
        <v>2587199</v>
      </c>
      <c r="B5954">
        <v>1</v>
      </c>
      <c r="C5954" t="s">
        <v>80</v>
      </c>
      <c r="D5954" t="s">
        <v>100</v>
      </c>
      <c r="E5954" t="s">
        <v>132</v>
      </c>
      <c r="F5954" t="s">
        <v>16710</v>
      </c>
      <c r="G5954" t="s">
        <v>301</v>
      </c>
      <c r="H5954" t="s">
        <v>135</v>
      </c>
      <c r="I5954" t="s">
        <v>136</v>
      </c>
      <c r="J5954" t="s">
        <v>137</v>
      </c>
      <c r="K5954" t="s">
        <v>144</v>
      </c>
      <c r="L5954" t="s">
        <v>16711</v>
      </c>
      <c r="M5954" t="s">
        <v>16712</v>
      </c>
      <c r="N5954">
        <v>3.864166666</v>
      </c>
      <c r="O5954">
        <v>0</v>
      </c>
      <c r="P5954">
        <v>18</v>
      </c>
      <c r="Q5954">
        <v>15</v>
      </c>
      <c r="R5954">
        <v>21</v>
      </c>
      <c r="S5954">
        <v>4</v>
      </c>
      <c r="T5954">
        <v>19</v>
      </c>
      <c r="U5954">
        <v>0</v>
      </c>
      <c r="V5954">
        <v>0</v>
      </c>
      <c r="W5954">
        <v>0</v>
      </c>
      <c r="X5954">
        <v>12.696884142525725</v>
      </c>
      <c r="Y5954">
        <v>11.733800959530816</v>
      </c>
      <c r="Z5954">
        <v>158.4077050866984</v>
      </c>
      <c r="AA5954">
        <v>113.21646736009539</v>
      </c>
      <c r="AB5954">
        <v>37.215221097964672</v>
      </c>
      <c r="AC5954">
        <v>0</v>
      </c>
      <c r="AD5954">
        <v>0</v>
      </c>
      <c r="AE5954">
        <v>333.27007864681502</v>
      </c>
    </row>
    <row r="5955" spans="1:31" x14ac:dyDescent="0.3">
      <c r="A5955">
        <v>2588032</v>
      </c>
      <c r="B5955">
        <v>1</v>
      </c>
      <c r="C5955" t="s">
        <v>80</v>
      </c>
      <c r="D5955" t="s">
        <v>84</v>
      </c>
      <c r="E5955" t="s">
        <v>166</v>
      </c>
      <c r="F5955" t="s">
        <v>16713</v>
      </c>
      <c r="G5955" t="s">
        <v>168</v>
      </c>
      <c r="H5955" t="s">
        <v>157</v>
      </c>
      <c r="I5955" t="s">
        <v>136</v>
      </c>
      <c r="J5955" t="s">
        <v>137</v>
      </c>
      <c r="K5955" t="s">
        <v>138</v>
      </c>
      <c r="L5955" t="s">
        <v>16714</v>
      </c>
      <c r="M5955" t="s">
        <v>16715</v>
      </c>
      <c r="N5955">
        <v>2.6408333329999998</v>
      </c>
      <c r="O5955">
        <v>0</v>
      </c>
      <c r="P5955">
        <v>4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2.7664569128042156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2.7664569128042156</v>
      </c>
    </row>
    <row r="5956" spans="1:31" x14ac:dyDescent="0.3">
      <c r="A5956">
        <v>2587909</v>
      </c>
      <c r="B5956">
        <v>1</v>
      </c>
      <c r="C5956" t="s">
        <v>80</v>
      </c>
      <c r="D5956" t="s">
        <v>95</v>
      </c>
      <c r="E5956" t="s">
        <v>175</v>
      </c>
      <c r="F5956" t="s">
        <v>16716</v>
      </c>
      <c r="G5956" t="s">
        <v>190</v>
      </c>
      <c r="H5956" t="s">
        <v>157</v>
      </c>
      <c r="I5956" t="s">
        <v>136</v>
      </c>
      <c r="J5956" t="s">
        <v>137</v>
      </c>
      <c r="K5956" t="s">
        <v>138</v>
      </c>
      <c r="L5956" t="s">
        <v>16717</v>
      </c>
      <c r="M5956" t="s">
        <v>16718</v>
      </c>
      <c r="N5956">
        <v>2.446111111</v>
      </c>
      <c r="O5956">
        <v>0</v>
      </c>
      <c r="P5956">
        <v>35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23.493504800244917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23.493504800244917</v>
      </c>
    </row>
    <row r="5957" spans="1:31" x14ac:dyDescent="0.3">
      <c r="A5957">
        <v>2587677</v>
      </c>
      <c r="B5957">
        <v>1</v>
      </c>
      <c r="C5957" t="s">
        <v>81</v>
      </c>
      <c r="D5957" t="s">
        <v>114</v>
      </c>
      <c r="E5957" t="s">
        <v>166</v>
      </c>
      <c r="F5957" t="s">
        <v>16719</v>
      </c>
      <c r="G5957" t="s">
        <v>168</v>
      </c>
      <c r="H5957" t="s">
        <v>157</v>
      </c>
      <c r="I5957" t="s">
        <v>136</v>
      </c>
      <c r="J5957" t="s">
        <v>137</v>
      </c>
      <c r="K5957" t="s">
        <v>138</v>
      </c>
      <c r="L5957" t="s">
        <v>16720</v>
      </c>
      <c r="M5957" t="s">
        <v>16721</v>
      </c>
      <c r="N5957">
        <v>2.7352777769999999</v>
      </c>
      <c r="O5957">
        <v>0</v>
      </c>
      <c r="P5957">
        <v>1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0.15775562803967169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0.15775562803967169</v>
      </c>
    </row>
    <row r="5958" spans="1:31" x14ac:dyDescent="0.3">
      <c r="A5958">
        <v>2587654</v>
      </c>
      <c r="B5958">
        <v>1</v>
      </c>
      <c r="C5958" t="s">
        <v>80</v>
      </c>
      <c r="D5958" t="s">
        <v>96</v>
      </c>
      <c r="E5958" t="s">
        <v>147</v>
      </c>
      <c r="F5958" t="s">
        <v>14922</v>
      </c>
      <c r="G5958" t="s">
        <v>134</v>
      </c>
      <c r="H5958" t="s">
        <v>135</v>
      </c>
      <c r="I5958" t="s">
        <v>136</v>
      </c>
      <c r="J5958" t="s">
        <v>137</v>
      </c>
      <c r="K5958" t="s">
        <v>138</v>
      </c>
      <c r="L5958" t="s">
        <v>16722</v>
      </c>
      <c r="M5958" t="s">
        <v>16723</v>
      </c>
      <c r="N5958">
        <v>2.7997222220000002</v>
      </c>
      <c r="O5958">
        <v>0</v>
      </c>
      <c r="P5958">
        <v>0</v>
      </c>
      <c r="Q5958">
        <v>0</v>
      </c>
      <c r="R5958">
        <v>0</v>
      </c>
      <c r="S5958">
        <v>2</v>
      </c>
      <c r="T5958">
        <v>0</v>
      </c>
      <c r="U5958">
        <v>1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134.65232432791478</v>
      </c>
      <c r="AB5958">
        <v>0</v>
      </c>
      <c r="AC5958">
        <v>518.19083973591671</v>
      </c>
      <c r="AD5958">
        <v>0</v>
      </c>
      <c r="AE5958">
        <v>652.84316406383152</v>
      </c>
    </row>
    <row r="5959" spans="1:31" x14ac:dyDescent="0.3">
      <c r="A5959">
        <v>2587514</v>
      </c>
      <c r="B5959">
        <v>1</v>
      </c>
      <c r="C5959" t="s">
        <v>80</v>
      </c>
      <c r="D5959" t="s">
        <v>93</v>
      </c>
      <c r="E5959" t="s">
        <v>147</v>
      </c>
      <c r="F5959" t="s">
        <v>16724</v>
      </c>
      <c r="G5959" t="s">
        <v>134</v>
      </c>
      <c r="H5959" t="s">
        <v>135</v>
      </c>
      <c r="I5959" t="s">
        <v>136</v>
      </c>
      <c r="J5959" t="s">
        <v>137</v>
      </c>
      <c r="K5959" t="s">
        <v>138</v>
      </c>
      <c r="L5959" t="s">
        <v>16725</v>
      </c>
      <c r="M5959" t="s">
        <v>16726</v>
      </c>
      <c r="N5959">
        <v>0.30027777700000002</v>
      </c>
      <c r="O5959">
        <v>2</v>
      </c>
      <c r="P5959">
        <v>341</v>
      </c>
      <c r="Q5959">
        <v>23</v>
      </c>
      <c r="R5959">
        <v>83</v>
      </c>
      <c r="S5959">
        <v>5</v>
      </c>
      <c r="T5959">
        <v>70</v>
      </c>
      <c r="U5959">
        <v>0</v>
      </c>
      <c r="V5959">
        <v>0</v>
      </c>
      <c r="W5959">
        <v>0.59695997984336002</v>
      </c>
      <c r="X5959">
        <v>24.043313255543953</v>
      </c>
      <c r="Y5959">
        <v>36.518946510267341</v>
      </c>
      <c r="Z5959">
        <v>78.682399754931851</v>
      </c>
      <c r="AA5959">
        <v>3.0807925896358297</v>
      </c>
      <c r="AB5959">
        <v>25.5392544660913</v>
      </c>
      <c r="AC5959">
        <v>0</v>
      </c>
      <c r="AD5959">
        <v>0</v>
      </c>
      <c r="AE5959">
        <v>168.46166655631362</v>
      </c>
    </row>
    <row r="5960" spans="1:31" x14ac:dyDescent="0.3">
      <c r="A5960">
        <v>2587869</v>
      </c>
      <c r="B5960">
        <v>1</v>
      </c>
      <c r="C5960" t="s">
        <v>80</v>
      </c>
      <c r="D5960" t="s">
        <v>105</v>
      </c>
      <c r="E5960" t="s">
        <v>184</v>
      </c>
      <c r="F5960" t="s">
        <v>5866</v>
      </c>
      <c r="G5960" t="s">
        <v>149</v>
      </c>
      <c r="H5960" t="s">
        <v>135</v>
      </c>
      <c r="I5960" t="s">
        <v>136</v>
      </c>
      <c r="J5960" t="s">
        <v>137</v>
      </c>
      <c r="K5960" t="s">
        <v>138</v>
      </c>
      <c r="L5960" t="s">
        <v>16727</v>
      </c>
      <c r="M5960" t="s">
        <v>16728</v>
      </c>
      <c r="N5960">
        <v>2.5727777770000002</v>
      </c>
      <c r="O5960">
        <v>5</v>
      </c>
      <c r="P5960">
        <v>7</v>
      </c>
      <c r="Q5960">
        <v>3</v>
      </c>
      <c r="R5960">
        <v>20</v>
      </c>
      <c r="S5960">
        <v>2</v>
      </c>
      <c r="T5960">
        <v>1</v>
      </c>
      <c r="U5960">
        <v>0</v>
      </c>
      <c r="V5960">
        <v>0</v>
      </c>
      <c r="W5960">
        <v>9.4406076070593805</v>
      </c>
      <c r="X5960">
        <v>16.449979886640243</v>
      </c>
      <c r="Y5960">
        <v>2.1053164813355125</v>
      </c>
      <c r="Z5960">
        <v>20.573732730673594</v>
      </c>
      <c r="AA5960">
        <v>40.431265503822942</v>
      </c>
      <c r="AB5960">
        <v>0.60326267940346834</v>
      </c>
      <c r="AC5960">
        <v>0</v>
      </c>
      <c r="AD5960">
        <v>0</v>
      </c>
      <c r="AE5960">
        <v>89.604164888935145</v>
      </c>
    </row>
    <row r="5961" spans="1:31" x14ac:dyDescent="0.3">
      <c r="A5961">
        <v>2588072</v>
      </c>
      <c r="B5961">
        <v>1</v>
      </c>
      <c r="C5961" t="s">
        <v>81</v>
      </c>
      <c r="D5961" t="s">
        <v>128</v>
      </c>
      <c r="E5961" t="s">
        <v>147</v>
      </c>
      <c r="F5961" t="s">
        <v>8487</v>
      </c>
      <c r="G5961" t="s">
        <v>134</v>
      </c>
      <c r="H5961" t="s">
        <v>135</v>
      </c>
      <c r="I5961" t="s">
        <v>136</v>
      </c>
      <c r="J5961" t="s">
        <v>137</v>
      </c>
      <c r="K5961" t="s">
        <v>138</v>
      </c>
      <c r="L5961" t="s">
        <v>16729</v>
      </c>
      <c r="M5961" t="s">
        <v>16730</v>
      </c>
      <c r="N5961">
        <v>1.164722222</v>
      </c>
      <c r="O5961">
        <v>2</v>
      </c>
      <c r="P5961">
        <v>3</v>
      </c>
      <c r="Q5961">
        <v>59</v>
      </c>
      <c r="R5961">
        <v>34</v>
      </c>
      <c r="S5961">
        <v>6</v>
      </c>
      <c r="T5961">
        <v>0</v>
      </c>
      <c r="U5961">
        <v>0</v>
      </c>
      <c r="V5961">
        <v>0</v>
      </c>
      <c r="W5961">
        <v>1.2905936744233577</v>
      </c>
      <c r="X5961">
        <v>2.6279847314720883</v>
      </c>
      <c r="Y5961">
        <v>224.24085294084833</v>
      </c>
      <c r="Z5961">
        <v>224.1489152502098</v>
      </c>
      <c r="AA5961">
        <v>39.601118370627198</v>
      </c>
      <c r="AB5961">
        <v>0</v>
      </c>
      <c r="AC5961">
        <v>0</v>
      </c>
      <c r="AD5961">
        <v>0</v>
      </c>
      <c r="AE5961">
        <v>491.90946496758079</v>
      </c>
    </row>
    <row r="5962" spans="1:31" x14ac:dyDescent="0.3">
      <c r="A5962">
        <v>2587823</v>
      </c>
      <c r="B5962">
        <v>1</v>
      </c>
      <c r="C5962" t="s">
        <v>80</v>
      </c>
      <c r="D5962" t="s">
        <v>82</v>
      </c>
      <c r="E5962" t="s">
        <v>166</v>
      </c>
      <c r="F5962" t="s">
        <v>16731</v>
      </c>
      <c r="G5962" t="s">
        <v>168</v>
      </c>
      <c r="H5962" t="s">
        <v>157</v>
      </c>
      <c r="I5962" t="s">
        <v>136</v>
      </c>
      <c r="J5962" t="s">
        <v>137</v>
      </c>
      <c r="K5962" t="s">
        <v>138</v>
      </c>
      <c r="L5962" t="s">
        <v>16732</v>
      </c>
      <c r="M5962" t="s">
        <v>16733</v>
      </c>
      <c r="N5962">
        <v>6.8147222220000003</v>
      </c>
      <c r="O5962">
        <v>0</v>
      </c>
      <c r="P5962">
        <v>6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9.260241790799995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9.260241790799995</v>
      </c>
    </row>
    <row r="5963" spans="1:31" x14ac:dyDescent="0.3">
      <c r="A5963">
        <v>2588015</v>
      </c>
      <c r="B5963">
        <v>1</v>
      </c>
      <c r="C5963" t="s">
        <v>80</v>
      </c>
      <c r="D5963" t="s">
        <v>95</v>
      </c>
      <c r="E5963" t="s">
        <v>171</v>
      </c>
      <c r="F5963" t="s">
        <v>16734</v>
      </c>
      <c r="G5963" t="s">
        <v>202</v>
      </c>
      <c r="H5963" t="s">
        <v>157</v>
      </c>
      <c r="I5963" t="s">
        <v>136</v>
      </c>
      <c r="J5963" t="s">
        <v>137</v>
      </c>
      <c r="K5963" t="s">
        <v>138</v>
      </c>
      <c r="L5963" t="s">
        <v>16735</v>
      </c>
      <c r="M5963" t="s">
        <v>16736</v>
      </c>
      <c r="N5963">
        <v>1.910555555</v>
      </c>
      <c r="O5963">
        <v>0</v>
      </c>
      <c r="P5963">
        <v>297</v>
      </c>
      <c r="Q5963">
        <v>0</v>
      </c>
      <c r="R5963">
        <v>0</v>
      </c>
      <c r="S5963">
        <v>0</v>
      </c>
      <c r="T5963">
        <v>17</v>
      </c>
      <c r="U5963">
        <v>0</v>
      </c>
      <c r="V5963">
        <v>0</v>
      </c>
      <c r="W5963">
        <v>0</v>
      </c>
      <c r="X5963">
        <v>121.46685522894352</v>
      </c>
      <c r="Y5963">
        <v>0</v>
      </c>
      <c r="Z5963">
        <v>0</v>
      </c>
      <c r="AA5963">
        <v>0</v>
      </c>
      <c r="AB5963">
        <v>15.493464940386016</v>
      </c>
      <c r="AC5963">
        <v>0</v>
      </c>
      <c r="AD5963">
        <v>0</v>
      </c>
      <c r="AE5963">
        <v>136.96032016932952</v>
      </c>
    </row>
    <row r="5964" spans="1:31" x14ac:dyDescent="0.3">
      <c r="A5964">
        <v>2588009</v>
      </c>
      <c r="B5964">
        <v>1</v>
      </c>
      <c r="C5964" t="s">
        <v>80</v>
      </c>
      <c r="D5964" t="s">
        <v>88</v>
      </c>
      <c r="E5964" t="s">
        <v>166</v>
      </c>
      <c r="F5964" t="s">
        <v>16737</v>
      </c>
      <c r="G5964" t="s">
        <v>198</v>
      </c>
      <c r="H5964" t="s">
        <v>157</v>
      </c>
      <c r="I5964" t="s">
        <v>136</v>
      </c>
      <c r="J5964" t="s">
        <v>137</v>
      </c>
      <c r="K5964" t="s">
        <v>138</v>
      </c>
      <c r="L5964" t="s">
        <v>16738</v>
      </c>
      <c r="M5964" t="s">
        <v>16739</v>
      </c>
      <c r="N5964">
        <v>1.4627777769999999</v>
      </c>
      <c r="O5964">
        <v>0</v>
      </c>
      <c r="P5964">
        <v>2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</row>
    <row r="5965" spans="1:31" x14ac:dyDescent="0.3">
      <c r="A5965">
        <v>2587717</v>
      </c>
      <c r="B5965">
        <v>1</v>
      </c>
      <c r="C5965" t="s">
        <v>81</v>
      </c>
      <c r="D5965" t="s">
        <v>117</v>
      </c>
      <c r="E5965" t="s">
        <v>166</v>
      </c>
      <c r="F5965" t="s">
        <v>16740</v>
      </c>
      <c r="G5965" t="s">
        <v>168</v>
      </c>
      <c r="H5965" t="s">
        <v>157</v>
      </c>
      <c r="I5965" t="s">
        <v>136</v>
      </c>
      <c r="J5965" t="s">
        <v>137</v>
      </c>
      <c r="K5965" t="s">
        <v>138</v>
      </c>
      <c r="L5965" t="s">
        <v>16741</v>
      </c>
      <c r="M5965" t="s">
        <v>16742</v>
      </c>
      <c r="N5965">
        <v>1.5041666659999999</v>
      </c>
      <c r="O5965">
        <v>0</v>
      </c>
      <c r="P5965">
        <v>1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0.19421802315815004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0.19421802315815004</v>
      </c>
    </row>
    <row r="5966" spans="1:31" x14ac:dyDescent="0.3">
      <c r="A5966">
        <v>2587614</v>
      </c>
      <c r="B5966">
        <v>1</v>
      </c>
      <c r="C5966" t="s">
        <v>81</v>
      </c>
      <c r="D5966" t="s">
        <v>127</v>
      </c>
      <c r="E5966" t="s">
        <v>132</v>
      </c>
      <c r="F5966" t="s">
        <v>16743</v>
      </c>
      <c r="G5966" t="s">
        <v>134</v>
      </c>
      <c r="H5966" t="s">
        <v>135</v>
      </c>
      <c r="I5966" t="s">
        <v>136</v>
      </c>
      <c r="J5966" t="s">
        <v>137</v>
      </c>
      <c r="K5966" t="s">
        <v>138</v>
      </c>
      <c r="L5966" t="s">
        <v>16744</v>
      </c>
      <c r="M5966" t="s">
        <v>16745</v>
      </c>
      <c r="N5966">
        <v>0.98250000000000004</v>
      </c>
      <c r="O5966">
        <v>17</v>
      </c>
      <c r="P5966">
        <v>2941</v>
      </c>
      <c r="Q5966">
        <v>388</v>
      </c>
      <c r="R5966">
        <v>307</v>
      </c>
      <c r="S5966">
        <v>72</v>
      </c>
      <c r="T5966">
        <v>333</v>
      </c>
      <c r="U5966">
        <v>15</v>
      </c>
      <c r="V5966">
        <v>0</v>
      </c>
      <c r="W5966">
        <v>6.3132718550988915</v>
      </c>
      <c r="X5966">
        <v>526.77782011712907</v>
      </c>
      <c r="Y5966">
        <v>1337.9974223451345</v>
      </c>
      <c r="Z5966">
        <v>528.87209973173958</v>
      </c>
      <c r="AA5966">
        <v>1022.891573900862</v>
      </c>
      <c r="AB5966">
        <v>272.39550366636024</v>
      </c>
      <c r="AC5966">
        <v>1793.2483059172519</v>
      </c>
      <c r="AD5966">
        <v>0</v>
      </c>
      <c r="AE5966">
        <v>5488.4959975335769</v>
      </c>
    </row>
    <row r="5967" spans="1:31" x14ac:dyDescent="0.3">
      <c r="A5967">
        <v>2587849</v>
      </c>
      <c r="B5967">
        <v>1</v>
      </c>
      <c r="C5967" t="s">
        <v>81</v>
      </c>
      <c r="D5967" t="s">
        <v>128</v>
      </c>
      <c r="E5967" t="s">
        <v>184</v>
      </c>
      <c r="F5967" t="s">
        <v>16746</v>
      </c>
      <c r="G5967" t="s">
        <v>1218</v>
      </c>
      <c r="H5967" t="s">
        <v>135</v>
      </c>
      <c r="I5967" t="s">
        <v>136</v>
      </c>
      <c r="J5967" t="s">
        <v>137</v>
      </c>
      <c r="K5967" t="s">
        <v>138</v>
      </c>
      <c r="L5967" t="s">
        <v>16747</v>
      </c>
      <c r="M5967" t="s">
        <v>16748</v>
      </c>
      <c r="N5967">
        <v>5.255833333</v>
      </c>
      <c r="O5967">
        <v>0</v>
      </c>
      <c r="P5967">
        <v>371</v>
      </c>
      <c r="Q5967">
        <v>0</v>
      </c>
      <c r="R5967">
        <v>1</v>
      </c>
      <c r="S5967">
        <v>0</v>
      </c>
      <c r="T5967">
        <v>9</v>
      </c>
      <c r="U5967">
        <v>0</v>
      </c>
      <c r="V5967">
        <v>0</v>
      </c>
      <c r="W5967">
        <v>0</v>
      </c>
      <c r="X5967">
        <v>515.26487781847243</v>
      </c>
      <c r="Y5967">
        <v>0</v>
      </c>
      <c r="Z5967">
        <v>9.4324123476500006</v>
      </c>
      <c r="AA5967">
        <v>0</v>
      </c>
      <c r="AB5967">
        <v>54.466807541124929</v>
      </c>
      <c r="AC5967">
        <v>0</v>
      </c>
      <c r="AD5967">
        <v>0</v>
      </c>
      <c r="AE5967">
        <v>579.16409770724738</v>
      </c>
    </row>
    <row r="5968" spans="1:31" x14ac:dyDescent="0.3">
      <c r="A5968">
        <v>2587949</v>
      </c>
      <c r="B5968">
        <v>1</v>
      </c>
      <c r="C5968" t="s">
        <v>81</v>
      </c>
      <c r="D5968" t="s">
        <v>127</v>
      </c>
      <c r="E5968" t="s">
        <v>147</v>
      </c>
      <c r="F5968" t="s">
        <v>1721</v>
      </c>
      <c r="G5968" t="s">
        <v>134</v>
      </c>
      <c r="H5968" t="s">
        <v>135</v>
      </c>
      <c r="I5968" t="s">
        <v>136</v>
      </c>
      <c r="J5968" t="s">
        <v>137</v>
      </c>
      <c r="K5968" t="s">
        <v>138</v>
      </c>
      <c r="L5968" t="s">
        <v>16749</v>
      </c>
      <c r="M5968" t="s">
        <v>16750</v>
      </c>
      <c r="N5968">
        <v>0.52277777700000005</v>
      </c>
      <c r="O5968">
        <v>9</v>
      </c>
      <c r="P5968">
        <v>3</v>
      </c>
      <c r="Q5968">
        <v>285</v>
      </c>
      <c r="R5968">
        <v>43</v>
      </c>
      <c r="S5968">
        <v>17</v>
      </c>
      <c r="T5968">
        <v>2</v>
      </c>
      <c r="U5968">
        <v>0</v>
      </c>
      <c r="V5968">
        <v>0</v>
      </c>
      <c r="W5968">
        <v>2.5984551408438725</v>
      </c>
      <c r="X5968">
        <v>1.1391580932459817</v>
      </c>
      <c r="Y5968">
        <v>411.13343291005117</v>
      </c>
      <c r="Z5968">
        <v>121.3949997975307</v>
      </c>
      <c r="AA5968">
        <v>44.149237530032856</v>
      </c>
      <c r="AB5968">
        <v>1.1061038876085183</v>
      </c>
      <c r="AC5968">
        <v>0</v>
      </c>
      <c r="AD5968">
        <v>0</v>
      </c>
      <c r="AE5968">
        <v>581.52138735931305</v>
      </c>
    </row>
    <row r="5969" spans="1:31" x14ac:dyDescent="0.3">
      <c r="A5969">
        <v>2587239</v>
      </c>
      <c r="B5969">
        <v>1</v>
      </c>
      <c r="C5969" t="s">
        <v>80</v>
      </c>
      <c r="D5969" t="s">
        <v>106</v>
      </c>
      <c r="E5969" t="s">
        <v>141</v>
      </c>
      <c r="F5969" t="s">
        <v>5271</v>
      </c>
      <c r="G5969" t="s">
        <v>134</v>
      </c>
      <c r="H5969" t="s">
        <v>135</v>
      </c>
      <c r="I5969" t="s">
        <v>136</v>
      </c>
      <c r="J5969" t="s">
        <v>137</v>
      </c>
      <c r="K5969" t="s">
        <v>138</v>
      </c>
      <c r="L5969" t="s">
        <v>16751</v>
      </c>
      <c r="M5969" t="s">
        <v>16752</v>
      </c>
      <c r="N5969">
        <v>5.6666665999999997E-2</v>
      </c>
      <c r="O5969">
        <v>7</v>
      </c>
      <c r="P5969">
        <v>2143</v>
      </c>
      <c r="Q5969">
        <v>60</v>
      </c>
      <c r="R5969">
        <v>261</v>
      </c>
      <c r="S5969">
        <v>27</v>
      </c>
      <c r="T5969">
        <v>357</v>
      </c>
      <c r="U5969">
        <v>0</v>
      </c>
      <c r="V5969">
        <v>0</v>
      </c>
      <c r="W5969">
        <v>0.12051083471068</v>
      </c>
      <c r="X5969">
        <v>14.655513184112042</v>
      </c>
      <c r="Y5969">
        <v>14.211865609911902</v>
      </c>
      <c r="Z5969">
        <v>25.674468846041854</v>
      </c>
      <c r="AA5969">
        <v>4.8124548162731662</v>
      </c>
      <c r="AB5969">
        <v>11.558028231080998</v>
      </c>
      <c r="AC5969">
        <v>0</v>
      </c>
      <c r="AD5969">
        <v>0</v>
      </c>
      <c r="AE5969">
        <v>71.032841522130653</v>
      </c>
    </row>
    <row r="5970" spans="1:31" x14ac:dyDescent="0.3">
      <c r="A5970">
        <v>2587657</v>
      </c>
      <c r="B5970">
        <v>1</v>
      </c>
      <c r="C5970" t="s">
        <v>80</v>
      </c>
      <c r="D5970" t="s">
        <v>89</v>
      </c>
      <c r="E5970" t="s">
        <v>155</v>
      </c>
      <c r="F5970" t="s">
        <v>16753</v>
      </c>
      <c r="G5970" t="s">
        <v>301</v>
      </c>
      <c r="H5970" t="s">
        <v>157</v>
      </c>
      <c r="I5970" t="s">
        <v>136</v>
      </c>
      <c r="J5970" t="s">
        <v>137</v>
      </c>
      <c r="K5970" t="s">
        <v>144</v>
      </c>
      <c r="L5970" t="s">
        <v>16754</v>
      </c>
      <c r="M5970" t="s">
        <v>16755</v>
      </c>
      <c r="N5970">
        <v>1.0069444439999999</v>
      </c>
      <c r="O5970">
        <v>0</v>
      </c>
      <c r="P5970">
        <v>10</v>
      </c>
      <c r="Q5970">
        <v>0</v>
      </c>
      <c r="R5970">
        <v>4</v>
      </c>
      <c r="S5970">
        <v>0</v>
      </c>
      <c r="T5970">
        <v>2</v>
      </c>
      <c r="U5970">
        <v>0</v>
      </c>
      <c r="V5970">
        <v>0</v>
      </c>
      <c r="W5970">
        <v>0</v>
      </c>
      <c r="X5970">
        <v>4.1232820777991268</v>
      </c>
      <c r="Y5970">
        <v>0</v>
      </c>
      <c r="Z5970">
        <v>1.992254711172625</v>
      </c>
      <c r="AA5970">
        <v>0</v>
      </c>
      <c r="AB5970">
        <v>3.1521539402839611</v>
      </c>
      <c r="AC5970">
        <v>0</v>
      </c>
      <c r="AD5970">
        <v>0</v>
      </c>
      <c r="AE5970">
        <v>9.2676907292557118</v>
      </c>
    </row>
    <row r="5971" spans="1:31" x14ac:dyDescent="0.3">
      <c r="A5971">
        <v>2587786</v>
      </c>
      <c r="B5971">
        <v>1</v>
      </c>
      <c r="C5971" t="s">
        <v>81</v>
      </c>
      <c r="D5971" t="s">
        <v>120</v>
      </c>
      <c r="E5971" t="s">
        <v>147</v>
      </c>
      <c r="F5971" t="s">
        <v>7988</v>
      </c>
      <c r="G5971" t="s">
        <v>134</v>
      </c>
      <c r="H5971" t="s">
        <v>135</v>
      </c>
      <c r="I5971" t="s">
        <v>136</v>
      </c>
      <c r="J5971" t="s">
        <v>137</v>
      </c>
      <c r="K5971" t="s">
        <v>138</v>
      </c>
      <c r="L5971" t="s">
        <v>16756</v>
      </c>
      <c r="M5971" t="s">
        <v>16757</v>
      </c>
      <c r="N5971">
        <v>0.38166666599999999</v>
      </c>
      <c r="O5971">
        <v>9</v>
      </c>
      <c r="P5971">
        <v>2</v>
      </c>
      <c r="Q5971">
        <v>102</v>
      </c>
      <c r="R5971">
        <v>17</v>
      </c>
      <c r="S5971">
        <v>2</v>
      </c>
      <c r="T5971">
        <v>0</v>
      </c>
      <c r="U5971">
        <v>0</v>
      </c>
      <c r="V5971">
        <v>0</v>
      </c>
      <c r="W5971">
        <v>5.5352593975299031</v>
      </c>
      <c r="X5971">
        <v>4.6482834548752495E-2</v>
      </c>
      <c r="Y5971">
        <v>76.201041542515739</v>
      </c>
      <c r="Z5971">
        <v>12.56552127071453</v>
      </c>
      <c r="AA5971">
        <v>0.96911094804445175</v>
      </c>
      <c r="AB5971">
        <v>0</v>
      </c>
      <c r="AC5971">
        <v>0</v>
      </c>
      <c r="AD5971">
        <v>0</v>
      </c>
      <c r="AE5971">
        <v>95.317415993353364</v>
      </c>
    </row>
    <row r="5972" spans="1:31" x14ac:dyDescent="0.3">
      <c r="A5972">
        <v>2587159</v>
      </c>
      <c r="B5972">
        <v>1</v>
      </c>
      <c r="C5972" t="s">
        <v>80</v>
      </c>
      <c r="D5972" t="s">
        <v>86</v>
      </c>
      <c r="E5972" t="s">
        <v>184</v>
      </c>
      <c r="F5972" t="s">
        <v>16758</v>
      </c>
      <c r="G5972" t="s">
        <v>149</v>
      </c>
      <c r="H5972" t="s">
        <v>135</v>
      </c>
      <c r="I5972" t="s">
        <v>136</v>
      </c>
      <c r="J5972" t="s">
        <v>137</v>
      </c>
      <c r="K5972" t="s">
        <v>138</v>
      </c>
      <c r="L5972" t="s">
        <v>16759</v>
      </c>
      <c r="M5972" t="s">
        <v>16760</v>
      </c>
      <c r="N5972">
        <v>1.5066666660000001</v>
      </c>
      <c r="O5972">
        <v>0</v>
      </c>
      <c r="P5972">
        <v>22</v>
      </c>
      <c r="Q5972">
        <v>0</v>
      </c>
      <c r="R5972">
        <v>17</v>
      </c>
      <c r="S5972">
        <v>0</v>
      </c>
      <c r="T5972">
        <v>3</v>
      </c>
      <c r="U5972">
        <v>0</v>
      </c>
      <c r="V5972">
        <v>0</v>
      </c>
      <c r="W5972">
        <v>0</v>
      </c>
      <c r="X5972">
        <v>46.476650284738106</v>
      </c>
      <c r="Y5972">
        <v>0</v>
      </c>
      <c r="Z5972">
        <v>7.5784429196574834</v>
      </c>
      <c r="AA5972">
        <v>0</v>
      </c>
      <c r="AB5972">
        <v>2.7369389703697053</v>
      </c>
      <c r="AC5972">
        <v>0</v>
      </c>
      <c r="AD5972">
        <v>0</v>
      </c>
      <c r="AE5972">
        <v>56.792032174765296</v>
      </c>
    </row>
    <row r="5973" spans="1:31" x14ac:dyDescent="0.3">
      <c r="A5973">
        <v>2587594</v>
      </c>
      <c r="B5973">
        <v>1</v>
      </c>
      <c r="C5973" t="s">
        <v>81</v>
      </c>
      <c r="D5973" t="s">
        <v>127</v>
      </c>
      <c r="E5973" t="s">
        <v>155</v>
      </c>
      <c r="F5973" t="s">
        <v>8289</v>
      </c>
      <c r="G5973" t="s">
        <v>301</v>
      </c>
      <c r="H5973" t="s">
        <v>157</v>
      </c>
      <c r="I5973" t="s">
        <v>136</v>
      </c>
      <c r="J5973" t="s">
        <v>137</v>
      </c>
      <c r="K5973" t="s">
        <v>144</v>
      </c>
      <c r="L5973" t="s">
        <v>16761</v>
      </c>
      <c r="M5973" t="s">
        <v>16762</v>
      </c>
      <c r="N5973">
        <v>7.3633333329999999</v>
      </c>
      <c r="O5973">
        <v>0</v>
      </c>
      <c r="P5973">
        <v>93</v>
      </c>
      <c r="Q5973">
        <v>0</v>
      </c>
      <c r="R5973">
        <v>1</v>
      </c>
      <c r="S5973">
        <v>0</v>
      </c>
      <c r="T5973">
        <v>7</v>
      </c>
      <c r="U5973">
        <v>0</v>
      </c>
      <c r="V5973">
        <v>0</v>
      </c>
      <c r="W5973">
        <v>0</v>
      </c>
      <c r="X5973">
        <v>215.80196982243766</v>
      </c>
      <c r="Y5973">
        <v>0</v>
      </c>
      <c r="Z5973">
        <v>2.0832141374373336E-2</v>
      </c>
      <c r="AA5973">
        <v>0</v>
      </c>
      <c r="AB5973">
        <v>50.382935800064772</v>
      </c>
      <c r="AC5973">
        <v>0</v>
      </c>
      <c r="AD5973">
        <v>0</v>
      </c>
      <c r="AE5973">
        <v>266.20573776387681</v>
      </c>
    </row>
    <row r="5974" spans="1:31" x14ac:dyDescent="0.3">
      <c r="A5974">
        <v>2587345</v>
      </c>
      <c r="B5974">
        <v>1</v>
      </c>
      <c r="C5974" t="s">
        <v>80</v>
      </c>
      <c r="D5974" t="s">
        <v>95</v>
      </c>
      <c r="E5974" t="s">
        <v>132</v>
      </c>
      <c r="F5974" t="s">
        <v>15818</v>
      </c>
      <c r="G5974" t="s">
        <v>194</v>
      </c>
      <c r="H5974" t="s">
        <v>135</v>
      </c>
      <c r="I5974" t="s">
        <v>136</v>
      </c>
      <c r="J5974" t="s">
        <v>137</v>
      </c>
      <c r="K5974" t="s">
        <v>144</v>
      </c>
      <c r="L5974" t="s">
        <v>16763</v>
      </c>
      <c r="M5974" t="s">
        <v>16764</v>
      </c>
      <c r="N5974">
        <v>8.449166666</v>
      </c>
      <c r="O5974">
        <v>7</v>
      </c>
      <c r="P5974">
        <v>1475</v>
      </c>
      <c r="Q5974">
        <v>26</v>
      </c>
      <c r="R5974">
        <v>17</v>
      </c>
      <c r="S5974">
        <v>55</v>
      </c>
      <c r="T5974">
        <v>130</v>
      </c>
      <c r="U5974">
        <v>7</v>
      </c>
      <c r="V5974">
        <v>0</v>
      </c>
      <c r="W5974">
        <v>46.213606089503614</v>
      </c>
      <c r="X5974">
        <v>2503.855256283985</v>
      </c>
      <c r="Y5974">
        <v>678.76856856097777</v>
      </c>
      <c r="Z5974">
        <v>82.90924543868617</v>
      </c>
      <c r="AA5974">
        <v>11148.351724872429</v>
      </c>
      <c r="AB5974">
        <v>1379.5320466082792</v>
      </c>
      <c r="AC5974">
        <v>10276.568659177799</v>
      </c>
      <c r="AD5974">
        <v>0</v>
      </c>
      <c r="AE5974">
        <v>26116.199107031658</v>
      </c>
    </row>
    <row r="5975" spans="1:31" x14ac:dyDescent="0.3">
      <c r="A5975">
        <v>2587451</v>
      </c>
      <c r="B5975">
        <v>1</v>
      </c>
      <c r="C5975" t="s">
        <v>80</v>
      </c>
      <c r="D5975" t="s">
        <v>92</v>
      </c>
      <c r="E5975" t="s">
        <v>184</v>
      </c>
      <c r="F5975" t="s">
        <v>16765</v>
      </c>
      <c r="G5975" t="s">
        <v>844</v>
      </c>
      <c r="H5975" t="s">
        <v>135</v>
      </c>
      <c r="I5975" t="s">
        <v>136</v>
      </c>
      <c r="J5975" t="s">
        <v>137</v>
      </c>
      <c r="K5975" t="s">
        <v>138</v>
      </c>
      <c r="L5975" t="s">
        <v>16766</v>
      </c>
      <c r="M5975" t="s">
        <v>16767</v>
      </c>
      <c r="N5975">
        <v>3.7922222219999999</v>
      </c>
      <c r="O5975">
        <v>0</v>
      </c>
      <c r="P5975">
        <v>115</v>
      </c>
      <c r="Q5975">
        <v>0</v>
      </c>
      <c r="R5975">
        <v>2</v>
      </c>
      <c r="S5975">
        <v>0</v>
      </c>
      <c r="T5975">
        <v>9</v>
      </c>
      <c r="U5975">
        <v>0</v>
      </c>
      <c r="V5975">
        <v>0</v>
      </c>
      <c r="W5975">
        <v>0</v>
      </c>
      <c r="X5975">
        <v>74.816672497092085</v>
      </c>
      <c r="Y5975">
        <v>0</v>
      </c>
      <c r="Z5975">
        <v>2.1895384232084854</v>
      </c>
      <c r="AA5975">
        <v>0</v>
      </c>
      <c r="AB5975">
        <v>18.714892254405207</v>
      </c>
      <c r="AC5975">
        <v>0</v>
      </c>
      <c r="AD5975">
        <v>0</v>
      </c>
      <c r="AE5975">
        <v>95.721103174705775</v>
      </c>
    </row>
    <row r="5976" spans="1:31" x14ac:dyDescent="0.3">
      <c r="A5976">
        <v>2587202</v>
      </c>
      <c r="B5976">
        <v>1</v>
      </c>
      <c r="C5976" t="s">
        <v>81</v>
      </c>
      <c r="D5976" t="s">
        <v>127</v>
      </c>
      <c r="E5976" t="s">
        <v>141</v>
      </c>
      <c r="F5976" t="s">
        <v>16768</v>
      </c>
      <c r="G5976" t="s">
        <v>134</v>
      </c>
      <c r="H5976" t="s">
        <v>135</v>
      </c>
      <c r="I5976" t="s">
        <v>136</v>
      </c>
      <c r="J5976" t="s">
        <v>137</v>
      </c>
      <c r="K5976" t="s">
        <v>138</v>
      </c>
      <c r="L5976" t="s">
        <v>16769</v>
      </c>
      <c r="M5976" t="s">
        <v>16770</v>
      </c>
      <c r="N5976">
        <v>0.37888888799999998</v>
      </c>
      <c r="O5976">
        <v>0</v>
      </c>
      <c r="P5976">
        <v>5403</v>
      </c>
      <c r="Q5976">
        <v>0</v>
      </c>
      <c r="R5976">
        <v>14</v>
      </c>
      <c r="S5976">
        <v>0</v>
      </c>
      <c r="T5976">
        <v>293</v>
      </c>
      <c r="U5976">
        <v>0</v>
      </c>
      <c r="V5976">
        <v>0</v>
      </c>
      <c r="W5976">
        <v>0</v>
      </c>
      <c r="X5976">
        <v>340.53191335821271</v>
      </c>
      <c r="Y5976">
        <v>0</v>
      </c>
      <c r="Z5976">
        <v>2.5052050123286267</v>
      </c>
      <c r="AA5976">
        <v>0</v>
      </c>
      <c r="AB5976">
        <v>46.113692089860621</v>
      </c>
      <c r="AC5976">
        <v>0</v>
      </c>
      <c r="AD5976">
        <v>0</v>
      </c>
      <c r="AE5976">
        <v>389.150810460402</v>
      </c>
    </row>
    <row r="5977" spans="1:31" x14ac:dyDescent="0.3">
      <c r="A5977">
        <v>2587342</v>
      </c>
      <c r="B5977">
        <v>1</v>
      </c>
      <c r="C5977" t="s">
        <v>81</v>
      </c>
      <c r="D5977" t="s">
        <v>112</v>
      </c>
      <c r="E5977" t="s">
        <v>171</v>
      </c>
      <c r="F5977" t="s">
        <v>16771</v>
      </c>
      <c r="G5977" t="s">
        <v>301</v>
      </c>
      <c r="H5977" t="s">
        <v>157</v>
      </c>
      <c r="I5977" t="s">
        <v>136</v>
      </c>
      <c r="J5977" t="s">
        <v>137</v>
      </c>
      <c r="K5977" t="s">
        <v>144</v>
      </c>
      <c r="L5977" t="s">
        <v>16772</v>
      </c>
      <c r="M5977" t="s">
        <v>16773</v>
      </c>
      <c r="N5977">
        <v>8.2152777770000007</v>
      </c>
      <c r="O5977">
        <v>0</v>
      </c>
      <c r="P5977">
        <v>22</v>
      </c>
      <c r="Q5977">
        <v>0</v>
      </c>
      <c r="R5977">
        <v>0</v>
      </c>
      <c r="S5977">
        <v>0</v>
      </c>
      <c r="T5977">
        <v>2</v>
      </c>
      <c r="U5977">
        <v>0</v>
      </c>
      <c r="V5977">
        <v>0</v>
      </c>
      <c r="W5977">
        <v>0</v>
      </c>
      <c r="X5977">
        <v>27.691629023716615</v>
      </c>
      <c r="Y5977">
        <v>0</v>
      </c>
      <c r="Z5977">
        <v>0</v>
      </c>
      <c r="AA5977">
        <v>0</v>
      </c>
      <c r="AB5977">
        <v>17.866692421131109</v>
      </c>
      <c r="AC5977">
        <v>0</v>
      </c>
      <c r="AD5977">
        <v>0</v>
      </c>
      <c r="AE5977">
        <v>45.558321444847721</v>
      </c>
    </row>
    <row r="5978" spans="1:31" x14ac:dyDescent="0.3">
      <c r="A5978">
        <v>2588098</v>
      </c>
      <c r="B5978">
        <v>1</v>
      </c>
      <c r="C5978" t="s">
        <v>80</v>
      </c>
      <c r="D5978" t="s">
        <v>82</v>
      </c>
      <c r="E5978" t="s">
        <v>166</v>
      </c>
      <c r="F5978" t="s">
        <v>16774</v>
      </c>
      <c r="G5978" t="s">
        <v>198</v>
      </c>
      <c r="H5978" t="s">
        <v>157</v>
      </c>
      <c r="I5978" t="s">
        <v>136</v>
      </c>
      <c r="J5978" t="s">
        <v>137</v>
      </c>
      <c r="K5978" t="s">
        <v>138</v>
      </c>
      <c r="L5978" t="s">
        <v>16775</v>
      </c>
      <c r="M5978" t="s">
        <v>16776</v>
      </c>
      <c r="N5978">
        <v>1.4436111110000001</v>
      </c>
      <c r="O5978">
        <v>0</v>
      </c>
      <c r="P5978">
        <v>2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0.20458632647666999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0.20458632647666999</v>
      </c>
    </row>
    <row r="5979" spans="1:31" x14ac:dyDescent="0.3">
      <c r="A5979">
        <v>2587488</v>
      </c>
      <c r="B5979">
        <v>1</v>
      </c>
      <c r="C5979" t="s">
        <v>80</v>
      </c>
      <c r="D5979" t="s">
        <v>97</v>
      </c>
      <c r="E5979" t="s">
        <v>166</v>
      </c>
      <c r="F5979" t="s">
        <v>16777</v>
      </c>
      <c r="G5979" t="s">
        <v>181</v>
      </c>
      <c r="H5979" t="s">
        <v>157</v>
      </c>
      <c r="I5979" t="s">
        <v>136</v>
      </c>
      <c r="J5979" t="s">
        <v>137</v>
      </c>
      <c r="K5979" t="s">
        <v>138</v>
      </c>
      <c r="L5979" t="s">
        <v>16778</v>
      </c>
      <c r="M5979" t="s">
        <v>16779</v>
      </c>
      <c r="N5979">
        <v>2.9283333329999999</v>
      </c>
      <c r="O5979">
        <v>0</v>
      </c>
      <c r="P5979">
        <v>1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0.56927202493482498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0.56927202493482498</v>
      </c>
    </row>
    <row r="5980" spans="1:31" x14ac:dyDescent="0.3">
      <c r="A5980">
        <v>2587534</v>
      </c>
      <c r="B5980">
        <v>1</v>
      </c>
      <c r="C5980" t="s">
        <v>80</v>
      </c>
      <c r="D5980" t="s">
        <v>94</v>
      </c>
      <c r="E5980" t="s">
        <v>132</v>
      </c>
      <c r="F5980" t="s">
        <v>16780</v>
      </c>
      <c r="G5980" t="s">
        <v>134</v>
      </c>
      <c r="H5980" t="s">
        <v>135</v>
      </c>
      <c r="I5980" t="s">
        <v>136</v>
      </c>
      <c r="J5980" t="s">
        <v>137</v>
      </c>
      <c r="K5980" t="s">
        <v>138</v>
      </c>
      <c r="L5980" t="s">
        <v>16781</v>
      </c>
      <c r="M5980" t="s">
        <v>16782</v>
      </c>
      <c r="N5980">
        <v>0.23833333300000001</v>
      </c>
      <c r="O5980">
        <v>1</v>
      </c>
      <c r="P5980">
        <v>3109</v>
      </c>
      <c r="Q5980">
        <v>48</v>
      </c>
      <c r="R5980">
        <v>107</v>
      </c>
      <c r="S5980">
        <v>50</v>
      </c>
      <c r="T5980">
        <v>708</v>
      </c>
      <c r="U5980">
        <v>15</v>
      </c>
      <c r="V5980">
        <v>1</v>
      </c>
      <c r="W5980">
        <v>0.18074879249856002</v>
      </c>
      <c r="X5980">
        <v>100.89713168380958</v>
      </c>
      <c r="Y5980">
        <v>17.656587073952977</v>
      </c>
      <c r="Z5980">
        <v>20.044985943559723</v>
      </c>
      <c r="AA5980">
        <v>107.51070286813308</v>
      </c>
      <c r="AB5980">
        <v>106.65451751158061</v>
      </c>
      <c r="AC5980">
        <v>472.51669864768655</v>
      </c>
      <c r="AD5980">
        <v>8.4732169396789203</v>
      </c>
      <c r="AE5980">
        <v>833.93458946089993</v>
      </c>
    </row>
    <row r="5981" spans="1:31" x14ac:dyDescent="0.3">
      <c r="A5981">
        <v>2588075</v>
      </c>
      <c r="B5981">
        <v>1</v>
      </c>
      <c r="C5981" t="s">
        <v>80</v>
      </c>
      <c r="D5981" t="s">
        <v>84</v>
      </c>
      <c r="E5981" t="s">
        <v>175</v>
      </c>
      <c r="F5981" t="s">
        <v>16783</v>
      </c>
      <c r="G5981" t="s">
        <v>213</v>
      </c>
      <c r="H5981" t="s">
        <v>157</v>
      </c>
      <c r="I5981" t="s">
        <v>136</v>
      </c>
      <c r="J5981" t="s">
        <v>137</v>
      </c>
      <c r="K5981" t="s">
        <v>138</v>
      </c>
      <c r="L5981" t="s">
        <v>16784</v>
      </c>
      <c r="M5981" t="s">
        <v>16785</v>
      </c>
      <c r="N5981">
        <v>4.0691666660000001</v>
      </c>
      <c r="O5981">
        <v>0</v>
      </c>
      <c r="P5981">
        <v>39</v>
      </c>
      <c r="Q5981">
        <v>0</v>
      </c>
      <c r="R5981">
        <v>0</v>
      </c>
      <c r="S5981">
        <v>0</v>
      </c>
      <c r="T5981">
        <v>13</v>
      </c>
      <c r="U5981">
        <v>0</v>
      </c>
      <c r="V5981">
        <v>0</v>
      </c>
      <c r="W5981">
        <v>0</v>
      </c>
      <c r="X5981">
        <v>30.718526548218218</v>
      </c>
      <c r="Y5981">
        <v>0</v>
      </c>
      <c r="Z5981">
        <v>0</v>
      </c>
      <c r="AA5981">
        <v>0</v>
      </c>
      <c r="AB5981">
        <v>38.148315948933629</v>
      </c>
      <c r="AC5981">
        <v>0</v>
      </c>
      <c r="AD5981">
        <v>0</v>
      </c>
      <c r="AE5981">
        <v>68.86684249715185</v>
      </c>
    </row>
    <row r="5982" spans="1:31" x14ac:dyDescent="0.3">
      <c r="A5982">
        <v>2587265</v>
      </c>
      <c r="B5982">
        <v>1</v>
      </c>
      <c r="C5982" t="s">
        <v>80</v>
      </c>
      <c r="D5982" t="s">
        <v>100</v>
      </c>
      <c r="E5982" t="s">
        <v>184</v>
      </c>
      <c r="F5982" t="s">
        <v>12221</v>
      </c>
      <c r="G5982" t="s">
        <v>149</v>
      </c>
      <c r="H5982" t="s">
        <v>135</v>
      </c>
      <c r="I5982" t="s">
        <v>136</v>
      </c>
      <c r="J5982" t="s">
        <v>137</v>
      </c>
      <c r="K5982" t="s">
        <v>138</v>
      </c>
      <c r="L5982" t="s">
        <v>16786</v>
      </c>
      <c r="M5982" t="s">
        <v>16787</v>
      </c>
      <c r="N5982">
        <v>2.3316666659999998</v>
      </c>
      <c r="O5982">
        <v>0</v>
      </c>
      <c r="P5982">
        <v>75</v>
      </c>
      <c r="Q5982">
        <v>0</v>
      </c>
      <c r="R5982">
        <v>21</v>
      </c>
      <c r="S5982">
        <v>0</v>
      </c>
      <c r="T5982">
        <v>19</v>
      </c>
      <c r="U5982">
        <v>0</v>
      </c>
      <c r="V5982">
        <v>0</v>
      </c>
      <c r="W5982">
        <v>0</v>
      </c>
      <c r="X5982">
        <v>91.280423575371046</v>
      </c>
      <c r="Y5982">
        <v>0</v>
      </c>
      <c r="Z5982">
        <v>31.865911130572407</v>
      </c>
      <c r="AA5982">
        <v>0</v>
      </c>
      <c r="AB5982">
        <v>26.194448705064588</v>
      </c>
      <c r="AC5982">
        <v>0</v>
      </c>
      <c r="AD5982">
        <v>0</v>
      </c>
      <c r="AE5982">
        <v>149.34078341100803</v>
      </c>
    </row>
    <row r="5983" spans="1:31" x14ac:dyDescent="0.3">
      <c r="A5983">
        <v>2588012</v>
      </c>
      <c r="B5983">
        <v>1</v>
      </c>
      <c r="C5983" t="s">
        <v>81</v>
      </c>
      <c r="D5983" t="s">
        <v>118</v>
      </c>
      <c r="E5983" t="s">
        <v>171</v>
      </c>
      <c r="F5983" t="s">
        <v>16788</v>
      </c>
      <c r="G5983" t="s">
        <v>202</v>
      </c>
      <c r="H5983" t="s">
        <v>157</v>
      </c>
      <c r="I5983" t="s">
        <v>136</v>
      </c>
      <c r="J5983" t="s">
        <v>137</v>
      </c>
      <c r="K5983" t="s">
        <v>138</v>
      </c>
      <c r="L5983" t="s">
        <v>16789</v>
      </c>
      <c r="M5983" t="s">
        <v>16790</v>
      </c>
      <c r="N5983">
        <v>0.234166666</v>
      </c>
      <c r="O5983">
        <v>0</v>
      </c>
      <c r="P5983">
        <v>20</v>
      </c>
      <c r="Q5983">
        <v>0</v>
      </c>
      <c r="R5983">
        <v>1</v>
      </c>
      <c r="S5983">
        <v>0</v>
      </c>
      <c r="T5983">
        <v>2</v>
      </c>
      <c r="U5983">
        <v>0</v>
      </c>
      <c r="V5983">
        <v>0</v>
      </c>
      <c r="W5983">
        <v>0</v>
      </c>
      <c r="X5983">
        <v>1.2585799432283202</v>
      </c>
      <c r="Y5983">
        <v>0</v>
      </c>
      <c r="Z5983">
        <v>0.17080927522560335</v>
      </c>
      <c r="AA5983">
        <v>0</v>
      </c>
      <c r="AB5983">
        <v>1.9308096530325003E-2</v>
      </c>
      <c r="AC5983">
        <v>0</v>
      </c>
      <c r="AD5983">
        <v>0</v>
      </c>
      <c r="AE5983">
        <v>1.4486973149842486</v>
      </c>
    </row>
    <row r="5984" spans="1:31" x14ac:dyDescent="0.3">
      <c r="A5984">
        <v>2587680</v>
      </c>
      <c r="B5984">
        <v>1</v>
      </c>
      <c r="C5984" t="s">
        <v>80</v>
      </c>
      <c r="D5984" t="s">
        <v>104</v>
      </c>
      <c r="E5984" t="s">
        <v>141</v>
      </c>
      <c r="F5984" t="s">
        <v>10978</v>
      </c>
      <c r="G5984" t="s">
        <v>202</v>
      </c>
      <c r="H5984" t="s">
        <v>135</v>
      </c>
      <c r="I5984" t="s">
        <v>136</v>
      </c>
      <c r="J5984" t="s">
        <v>137</v>
      </c>
      <c r="K5984" t="s">
        <v>138</v>
      </c>
      <c r="L5984" t="s">
        <v>16791</v>
      </c>
      <c r="M5984" t="s">
        <v>16792</v>
      </c>
      <c r="N5984">
        <v>2.042777777</v>
      </c>
      <c r="O5984">
        <v>3</v>
      </c>
      <c r="P5984">
        <v>14</v>
      </c>
      <c r="Q5984">
        <v>17</v>
      </c>
      <c r="R5984">
        <v>33</v>
      </c>
      <c r="S5984">
        <v>5</v>
      </c>
      <c r="T5984">
        <v>7</v>
      </c>
      <c r="U5984">
        <v>0</v>
      </c>
      <c r="V5984">
        <v>0</v>
      </c>
      <c r="W5984">
        <v>10.352347385425727</v>
      </c>
      <c r="X5984">
        <v>5.3140966077869098</v>
      </c>
      <c r="Y5984">
        <v>49.232412540951366</v>
      </c>
      <c r="Z5984">
        <v>22.400507013874797</v>
      </c>
      <c r="AA5984">
        <v>10.962610296697891</v>
      </c>
      <c r="AB5984">
        <v>5.9282953611940243</v>
      </c>
      <c r="AC5984">
        <v>0</v>
      </c>
      <c r="AD5984">
        <v>0</v>
      </c>
      <c r="AE5984">
        <v>104.19026920593072</v>
      </c>
    </row>
    <row r="5985" spans="1:31" x14ac:dyDescent="0.3">
      <c r="A5985">
        <v>2587906</v>
      </c>
      <c r="B5985">
        <v>1</v>
      </c>
      <c r="C5985" t="s">
        <v>80</v>
      </c>
      <c r="D5985" t="s">
        <v>103</v>
      </c>
      <c r="E5985" t="s">
        <v>166</v>
      </c>
      <c r="F5985" t="s">
        <v>16793</v>
      </c>
      <c r="G5985" t="s">
        <v>168</v>
      </c>
      <c r="H5985" t="s">
        <v>157</v>
      </c>
      <c r="I5985" t="s">
        <v>136</v>
      </c>
      <c r="J5985" t="s">
        <v>137</v>
      </c>
      <c r="K5985" t="s">
        <v>138</v>
      </c>
      <c r="L5985" t="s">
        <v>16794</v>
      </c>
      <c r="M5985" t="s">
        <v>16795</v>
      </c>
      <c r="N5985">
        <v>6.7961111110000001</v>
      </c>
      <c r="O5985">
        <v>0</v>
      </c>
      <c r="P5985">
        <v>1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3.6488027488168666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3.6488027488168666</v>
      </c>
    </row>
    <row r="5986" spans="1:31" x14ac:dyDescent="0.3">
      <c r="A5986">
        <v>2587179</v>
      </c>
      <c r="B5986">
        <v>1</v>
      </c>
      <c r="C5986" t="s">
        <v>80</v>
      </c>
      <c r="D5986" t="s">
        <v>82</v>
      </c>
      <c r="E5986" t="s">
        <v>141</v>
      </c>
      <c r="F5986" t="s">
        <v>16796</v>
      </c>
      <c r="G5986" t="s">
        <v>318</v>
      </c>
      <c r="H5986" t="s">
        <v>135</v>
      </c>
      <c r="I5986" t="s">
        <v>136</v>
      </c>
      <c r="J5986" t="s">
        <v>137</v>
      </c>
      <c r="K5986" t="s">
        <v>144</v>
      </c>
      <c r="L5986" t="s">
        <v>16797</v>
      </c>
      <c r="M5986" t="s">
        <v>16798</v>
      </c>
      <c r="N5986">
        <v>0.215</v>
      </c>
      <c r="O5986">
        <v>0</v>
      </c>
      <c r="P5986">
        <v>10874</v>
      </c>
      <c r="Q5986">
        <v>0</v>
      </c>
      <c r="R5986">
        <v>0</v>
      </c>
      <c r="S5986">
        <v>4</v>
      </c>
      <c r="T5986">
        <v>1303</v>
      </c>
      <c r="U5986">
        <v>1</v>
      </c>
      <c r="V5986">
        <v>2</v>
      </c>
      <c r="W5986">
        <v>0</v>
      </c>
      <c r="X5986">
        <v>426.39094304651013</v>
      </c>
      <c r="Y5986">
        <v>0</v>
      </c>
      <c r="Z5986">
        <v>0</v>
      </c>
      <c r="AA5986">
        <v>274.53023755646467</v>
      </c>
      <c r="AB5986">
        <v>92.2227166924404</v>
      </c>
      <c r="AC5986">
        <v>9.2959097550200003</v>
      </c>
      <c r="AD5986">
        <v>5.4174304207914004</v>
      </c>
      <c r="AE5986">
        <v>807.85723747122665</v>
      </c>
    </row>
    <row r="5987" spans="1:31" x14ac:dyDescent="0.3">
      <c r="A5987">
        <v>2588115</v>
      </c>
      <c r="B5987">
        <v>1</v>
      </c>
      <c r="C5987" t="s">
        <v>80</v>
      </c>
      <c r="D5987" t="s">
        <v>95</v>
      </c>
      <c r="E5987" t="s">
        <v>171</v>
      </c>
      <c r="F5987" t="s">
        <v>16799</v>
      </c>
      <c r="G5987" t="s">
        <v>190</v>
      </c>
      <c r="H5987" t="s">
        <v>157</v>
      </c>
      <c r="I5987" t="s">
        <v>136</v>
      </c>
      <c r="J5987" t="s">
        <v>137</v>
      </c>
      <c r="K5987" t="s">
        <v>138</v>
      </c>
      <c r="L5987" t="s">
        <v>16800</v>
      </c>
      <c r="M5987" t="s">
        <v>16801</v>
      </c>
      <c r="N5987">
        <v>1.9286111109999999</v>
      </c>
      <c r="O5987">
        <v>0</v>
      </c>
      <c r="P5987">
        <v>7</v>
      </c>
      <c r="Q5987">
        <v>0</v>
      </c>
      <c r="R5987">
        <v>0</v>
      </c>
      <c r="S5987">
        <v>0</v>
      </c>
      <c r="T5987">
        <v>1</v>
      </c>
      <c r="U5987">
        <v>0</v>
      </c>
      <c r="V5987">
        <v>0</v>
      </c>
      <c r="W5987">
        <v>0</v>
      </c>
      <c r="X5987">
        <v>1.5297736214694402</v>
      </c>
      <c r="Y5987">
        <v>0</v>
      </c>
      <c r="Z5987">
        <v>0</v>
      </c>
      <c r="AA5987">
        <v>0</v>
      </c>
      <c r="AB5987">
        <v>2.3535302695494442</v>
      </c>
      <c r="AC5987">
        <v>0</v>
      </c>
      <c r="AD5987">
        <v>0</v>
      </c>
      <c r="AE5987">
        <v>3.8833038910188842</v>
      </c>
    </row>
    <row r="5988" spans="1:31" x14ac:dyDescent="0.3">
      <c r="A5988">
        <v>2587474</v>
      </c>
      <c r="B5988">
        <v>1</v>
      </c>
      <c r="C5988" t="s">
        <v>80</v>
      </c>
      <c r="D5988" t="s">
        <v>103</v>
      </c>
      <c r="E5988" t="s">
        <v>155</v>
      </c>
      <c r="F5988" t="s">
        <v>3750</v>
      </c>
      <c r="G5988" t="s">
        <v>301</v>
      </c>
      <c r="H5988" t="s">
        <v>157</v>
      </c>
      <c r="I5988" t="s">
        <v>136</v>
      </c>
      <c r="J5988" t="s">
        <v>137</v>
      </c>
      <c r="K5988" t="s">
        <v>144</v>
      </c>
      <c r="L5988" t="s">
        <v>16802</v>
      </c>
      <c r="M5988" t="s">
        <v>16803</v>
      </c>
      <c r="N5988">
        <v>7.784166666</v>
      </c>
      <c r="O5988">
        <v>0</v>
      </c>
      <c r="P5988">
        <v>117</v>
      </c>
      <c r="Q5988">
        <v>0</v>
      </c>
      <c r="R5988">
        <v>18</v>
      </c>
      <c r="S5988">
        <v>0</v>
      </c>
      <c r="T5988">
        <v>17</v>
      </c>
      <c r="U5988">
        <v>0</v>
      </c>
      <c r="V5988">
        <v>0</v>
      </c>
      <c r="W5988">
        <v>0</v>
      </c>
      <c r="X5988">
        <v>209.29179740610456</v>
      </c>
      <c r="Y5988">
        <v>0</v>
      </c>
      <c r="Z5988">
        <v>562.8472317459898</v>
      </c>
      <c r="AA5988">
        <v>0</v>
      </c>
      <c r="AB5988">
        <v>192.71409948861276</v>
      </c>
      <c r="AC5988">
        <v>0</v>
      </c>
      <c r="AD5988">
        <v>0</v>
      </c>
      <c r="AE5988">
        <v>964.85312864070715</v>
      </c>
    </row>
    <row r="5989" spans="1:31" x14ac:dyDescent="0.3">
      <c r="A5989">
        <v>2587471</v>
      </c>
      <c r="B5989">
        <v>1</v>
      </c>
      <c r="C5989" t="s">
        <v>80</v>
      </c>
      <c r="D5989" t="s">
        <v>90</v>
      </c>
      <c r="E5989" t="s">
        <v>166</v>
      </c>
      <c r="F5989" t="s">
        <v>16804</v>
      </c>
      <c r="G5989" t="s">
        <v>168</v>
      </c>
      <c r="H5989" t="s">
        <v>157</v>
      </c>
      <c r="I5989" t="s">
        <v>136</v>
      </c>
      <c r="J5989" t="s">
        <v>137</v>
      </c>
      <c r="K5989" t="s">
        <v>138</v>
      </c>
      <c r="L5989" t="s">
        <v>16805</v>
      </c>
      <c r="M5989" t="s">
        <v>16806</v>
      </c>
      <c r="N5989">
        <v>3.4402777769999999</v>
      </c>
      <c r="O5989">
        <v>0</v>
      </c>
      <c r="P5989">
        <v>3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2.2354609350000003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2.2354609350000003</v>
      </c>
    </row>
    <row r="5990" spans="1:31" x14ac:dyDescent="0.3">
      <c r="A5990">
        <v>2587866</v>
      </c>
      <c r="B5990">
        <v>1</v>
      </c>
      <c r="C5990" t="s">
        <v>81</v>
      </c>
      <c r="D5990" t="s">
        <v>116</v>
      </c>
      <c r="E5990" t="s">
        <v>147</v>
      </c>
      <c r="F5990" t="s">
        <v>16807</v>
      </c>
      <c r="G5990" t="s">
        <v>134</v>
      </c>
      <c r="H5990" t="s">
        <v>135</v>
      </c>
      <c r="I5990" t="s">
        <v>136</v>
      </c>
      <c r="J5990" t="s">
        <v>137</v>
      </c>
      <c r="K5990" t="s">
        <v>138</v>
      </c>
      <c r="L5990" t="s">
        <v>16808</v>
      </c>
      <c r="M5990" t="s">
        <v>16809</v>
      </c>
      <c r="N5990">
        <v>6.2222222000000001E-2</v>
      </c>
      <c r="O5990">
        <v>2</v>
      </c>
      <c r="P5990">
        <v>402</v>
      </c>
      <c r="Q5990">
        <v>6</v>
      </c>
      <c r="R5990">
        <v>1</v>
      </c>
      <c r="S5990">
        <v>3</v>
      </c>
      <c r="T5990">
        <v>14</v>
      </c>
      <c r="U5990">
        <v>0</v>
      </c>
      <c r="V5990">
        <v>0</v>
      </c>
      <c r="W5990">
        <v>0.14781766294512</v>
      </c>
      <c r="X5990">
        <v>2.8015122360579223</v>
      </c>
      <c r="Y5990">
        <v>6.3086814584107991</v>
      </c>
      <c r="Z5990">
        <v>0.10264846853333333</v>
      </c>
      <c r="AA5990">
        <v>0.53719989293320003</v>
      </c>
      <c r="AB5990">
        <v>0.50017618835968003</v>
      </c>
      <c r="AC5990">
        <v>0</v>
      </c>
      <c r="AD5990">
        <v>0</v>
      </c>
      <c r="AE5990">
        <v>10.398035907240056</v>
      </c>
    </row>
    <row r="5991" spans="1:31" x14ac:dyDescent="0.3">
      <c r="A5991">
        <v>2587969</v>
      </c>
      <c r="B5991">
        <v>1</v>
      </c>
      <c r="C5991" t="s">
        <v>80</v>
      </c>
      <c r="D5991" t="s">
        <v>88</v>
      </c>
      <c r="E5991" t="s">
        <v>175</v>
      </c>
      <c r="F5991" t="s">
        <v>16810</v>
      </c>
      <c r="G5991" t="s">
        <v>213</v>
      </c>
      <c r="H5991" t="s">
        <v>157</v>
      </c>
      <c r="I5991" t="s">
        <v>136</v>
      </c>
      <c r="J5991" t="s">
        <v>137</v>
      </c>
      <c r="K5991" t="s">
        <v>138</v>
      </c>
      <c r="L5991" t="s">
        <v>16811</v>
      </c>
      <c r="M5991" t="s">
        <v>16812</v>
      </c>
      <c r="N5991">
        <v>3.1358333329999999</v>
      </c>
      <c r="O5991">
        <v>0</v>
      </c>
      <c r="P5991">
        <v>21</v>
      </c>
      <c r="Q5991">
        <v>0</v>
      </c>
      <c r="R5991">
        <v>0</v>
      </c>
      <c r="S5991">
        <v>0</v>
      </c>
      <c r="T5991">
        <v>7</v>
      </c>
      <c r="U5991">
        <v>0</v>
      </c>
      <c r="V5991">
        <v>0</v>
      </c>
      <c r="W5991">
        <v>0</v>
      </c>
      <c r="X5991">
        <v>15.049433514680581</v>
      </c>
      <c r="Y5991">
        <v>0</v>
      </c>
      <c r="Z5991">
        <v>0</v>
      </c>
      <c r="AA5991">
        <v>0</v>
      </c>
      <c r="AB5991">
        <v>7.1926553440461394</v>
      </c>
      <c r="AC5991">
        <v>0</v>
      </c>
      <c r="AD5991">
        <v>0</v>
      </c>
      <c r="AE5991">
        <v>22.242088858726721</v>
      </c>
    </row>
    <row r="5992" spans="1:31" x14ac:dyDescent="0.3">
      <c r="A5992">
        <v>2587305</v>
      </c>
      <c r="B5992">
        <v>1</v>
      </c>
      <c r="C5992" t="s">
        <v>80</v>
      </c>
      <c r="D5992" t="s">
        <v>97</v>
      </c>
      <c r="E5992" t="s">
        <v>166</v>
      </c>
      <c r="F5992" t="s">
        <v>15930</v>
      </c>
      <c r="G5992" t="s">
        <v>181</v>
      </c>
      <c r="H5992" t="s">
        <v>157</v>
      </c>
      <c r="I5992" t="s">
        <v>136</v>
      </c>
      <c r="J5992" t="s">
        <v>137</v>
      </c>
      <c r="K5992" t="s">
        <v>138</v>
      </c>
      <c r="L5992" t="s">
        <v>16813</v>
      </c>
      <c r="M5992" t="s">
        <v>16814</v>
      </c>
      <c r="N5992">
        <v>2.625</v>
      </c>
      <c r="O5992">
        <v>0</v>
      </c>
      <c r="P5992">
        <v>4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4.0996486242729446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4.0996486242729446</v>
      </c>
    </row>
    <row r="5993" spans="1:31" x14ac:dyDescent="0.3">
      <c r="A5993">
        <v>2587946</v>
      </c>
      <c r="B5993">
        <v>1</v>
      </c>
      <c r="C5993" t="s">
        <v>80</v>
      </c>
      <c r="D5993" t="s">
        <v>90</v>
      </c>
      <c r="E5993" t="s">
        <v>155</v>
      </c>
      <c r="F5993" t="s">
        <v>16815</v>
      </c>
      <c r="G5993" t="s">
        <v>202</v>
      </c>
      <c r="H5993" t="s">
        <v>157</v>
      </c>
      <c r="I5993" t="s">
        <v>136</v>
      </c>
      <c r="J5993" t="s">
        <v>137</v>
      </c>
      <c r="K5993" t="s">
        <v>138</v>
      </c>
      <c r="L5993" t="s">
        <v>16816</v>
      </c>
      <c r="M5993" t="s">
        <v>16817</v>
      </c>
      <c r="N5993">
        <v>0.57444444400000005</v>
      </c>
      <c r="O5993">
        <v>0</v>
      </c>
      <c r="P5993">
        <v>386</v>
      </c>
      <c r="Q5993">
        <v>0</v>
      </c>
      <c r="R5993">
        <v>0</v>
      </c>
      <c r="S5993">
        <v>0</v>
      </c>
      <c r="T5993">
        <v>16</v>
      </c>
      <c r="U5993">
        <v>0</v>
      </c>
      <c r="V5993">
        <v>0</v>
      </c>
      <c r="W5993">
        <v>0</v>
      </c>
      <c r="X5993">
        <v>56.259729831520957</v>
      </c>
      <c r="Y5993">
        <v>0</v>
      </c>
      <c r="Z5993">
        <v>0</v>
      </c>
      <c r="AA5993">
        <v>0</v>
      </c>
      <c r="AB5993">
        <v>17.765561427009548</v>
      </c>
      <c r="AC5993">
        <v>0</v>
      </c>
      <c r="AD5993">
        <v>0</v>
      </c>
      <c r="AE5993">
        <v>74.025291258530501</v>
      </c>
    </row>
    <row r="5994" spans="1:31" x14ac:dyDescent="0.3">
      <c r="A5994">
        <v>2587285</v>
      </c>
      <c r="B5994">
        <v>1</v>
      </c>
      <c r="C5994" t="s">
        <v>80</v>
      </c>
      <c r="D5994" t="s">
        <v>96</v>
      </c>
      <c r="E5994" t="s">
        <v>166</v>
      </c>
      <c r="F5994" t="s">
        <v>14029</v>
      </c>
      <c r="G5994" t="s">
        <v>181</v>
      </c>
      <c r="H5994" t="s">
        <v>157</v>
      </c>
      <c r="I5994" t="s">
        <v>136</v>
      </c>
      <c r="J5994" t="s">
        <v>137</v>
      </c>
      <c r="K5994" t="s">
        <v>138</v>
      </c>
      <c r="L5994" t="s">
        <v>16818</v>
      </c>
      <c r="M5994" t="s">
        <v>16819</v>
      </c>
      <c r="N5994">
        <v>3.9116666659999999</v>
      </c>
      <c r="O5994">
        <v>0</v>
      </c>
      <c r="P5994">
        <v>1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0.363066605013385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0.363066605013385</v>
      </c>
    </row>
    <row r="5995" spans="1:31" x14ac:dyDescent="0.3">
      <c r="A5995">
        <v>2588095</v>
      </c>
      <c r="B5995">
        <v>1</v>
      </c>
      <c r="C5995" t="s">
        <v>81</v>
      </c>
      <c r="D5995" t="s">
        <v>117</v>
      </c>
      <c r="E5995" t="s">
        <v>184</v>
      </c>
      <c r="F5995" t="s">
        <v>12943</v>
      </c>
      <c r="G5995" t="s">
        <v>1218</v>
      </c>
      <c r="H5995" t="s">
        <v>135</v>
      </c>
      <c r="I5995" t="s">
        <v>136</v>
      </c>
      <c r="J5995" t="s">
        <v>137</v>
      </c>
      <c r="K5995" t="s">
        <v>138</v>
      </c>
      <c r="L5995" t="s">
        <v>16820</v>
      </c>
      <c r="M5995" t="s">
        <v>16821</v>
      </c>
      <c r="N5995">
        <v>4.1997222220000001</v>
      </c>
      <c r="O5995">
        <v>3</v>
      </c>
      <c r="P5995">
        <v>249</v>
      </c>
      <c r="Q5995">
        <v>2</v>
      </c>
      <c r="R5995">
        <v>12</v>
      </c>
      <c r="S5995">
        <v>2</v>
      </c>
      <c r="T5995">
        <v>8</v>
      </c>
      <c r="U5995">
        <v>0</v>
      </c>
      <c r="V5995">
        <v>0</v>
      </c>
      <c r="W5995">
        <v>2.77493017812</v>
      </c>
      <c r="X5995">
        <v>109.73139257841547</v>
      </c>
      <c r="Y5995">
        <v>8.5495738940065191</v>
      </c>
      <c r="Z5995">
        <v>7.3865821266785003</v>
      </c>
      <c r="AA5995">
        <v>6.8284129809672551</v>
      </c>
      <c r="AB5995">
        <v>4.5906266133301212</v>
      </c>
      <c r="AC5995">
        <v>0</v>
      </c>
      <c r="AD5995">
        <v>0</v>
      </c>
      <c r="AE5995">
        <v>139.86151837151786</v>
      </c>
    </row>
    <row r="5996" spans="1:31" x14ac:dyDescent="0.3">
      <c r="A5996">
        <v>2587348</v>
      </c>
      <c r="B5996">
        <v>1</v>
      </c>
      <c r="C5996" t="s">
        <v>80</v>
      </c>
      <c r="D5996" t="s">
        <v>98</v>
      </c>
      <c r="E5996" t="s">
        <v>171</v>
      </c>
      <c r="F5996" t="s">
        <v>8472</v>
      </c>
      <c r="G5996" t="s">
        <v>301</v>
      </c>
      <c r="H5996" t="s">
        <v>157</v>
      </c>
      <c r="I5996" t="s">
        <v>136</v>
      </c>
      <c r="J5996" t="s">
        <v>137</v>
      </c>
      <c r="K5996" t="s">
        <v>144</v>
      </c>
      <c r="L5996" t="s">
        <v>16822</v>
      </c>
      <c r="M5996" t="s">
        <v>16823</v>
      </c>
      <c r="N5996">
        <v>8.2372222219999998</v>
      </c>
      <c r="O5996">
        <v>0</v>
      </c>
      <c r="P5996">
        <v>9</v>
      </c>
      <c r="Q5996">
        <v>0</v>
      </c>
      <c r="R5996">
        <v>4</v>
      </c>
      <c r="S5996">
        <v>0</v>
      </c>
      <c r="T5996">
        <v>7</v>
      </c>
      <c r="U5996">
        <v>0</v>
      </c>
      <c r="V5996">
        <v>0</v>
      </c>
      <c r="W5996">
        <v>0</v>
      </c>
      <c r="X5996">
        <v>9.580266117624852</v>
      </c>
      <c r="Y5996">
        <v>0</v>
      </c>
      <c r="Z5996">
        <v>1.6729877817521006</v>
      </c>
      <c r="AA5996">
        <v>0</v>
      </c>
      <c r="AB5996">
        <v>15.440896175994791</v>
      </c>
      <c r="AC5996">
        <v>0</v>
      </c>
      <c r="AD5996">
        <v>0</v>
      </c>
      <c r="AE5996">
        <v>26.694150075371745</v>
      </c>
    </row>
    <row r="5997" spans="1:31" x14ac:dyDescent="0.3">
      <c r="A5997">
        <v>2587846</v>
      </c>
      <c r="B5997">
        <v>1</v>
      </c>
      <c r="C5997" t="s">
        <v>80</v>
      </c>
      <c r="D5997" t="s">
        <v>84</v>
      </c>
      <c r="E5997" t="s">
        <v>155</v>
      </c>
      <c r="F5997" t="s">
        <v>16824</v>
      </c>
      <c r="G5997" t="s">
        <v>202</v>
      </c>
      <c r="H5997" t="s">
        <v>157</v>
      </c>
      <c r="I5997" t="s">
        <v>136</v>
      </c>
      <c r="J5997" t="s">
        <v>137</v>
      </c>
      <c r="K5997" t="s">
        <v>138</v>
      </c>
      <c r="L5997" t="s">
        <v>16825</v>
      </c>
      <c r="M5997" t="s">
        <v>16826</v>
      </c>
      <c r="N5997">
        <v>2.0866666660000002</v>
      </c>
      <c r="O5997">
        <v>0</v>
      </c>
      <c r="P5997">
        <v>619</v>
      </c>
      <c r="Q5997">
        <v>0</v>
      </c>
      <c r="R5997">
        <v>0</v>
      </c>
      <c r="S5997">
        <v>0</v>
      </c>
      <c r="T5997">
        <v>87</v>
      </c>
      <c r="U5997">
        <v>0</v>
      </c>
      <c r="V5997">
        <v>1</v>
      </c>
      <c r="W5997">
        <v>0</v>
      </c>
      <c r="X5997">
        <v>319.50975974535777</v>
      </c>
      <c r="Y5997">
        <v>0</v>
      </c>
      <c r="Z5997">
        <v>0</v>
      </c>
      <c r="AA5997">
        <v>0</v>
      </c>
      <c r="AB5997">
        <v>349.77351841422302</v>
      </c>
      <c r="AC5997">
        <v>0</v>
      </c>
      <c r="AD5997">
        <v>97.671456288692127</v>
      </c>
      <c r="AE5997">
        <v>766.9547344482728</v>
      </c>
    </row>
    <row r="5998" spans="1:31" x14ac:dyDescent="0.3">
      <c r="A5998">
        <v>2587242</v>
      </c>
      <c r="B5998">
        <v>1</v>
      </c>
      <c r="C5998" t="s">
        <v>80</v>
      </c>
      <c r="D5998" t="s">
        <v>95</v>
      </c>
      <c r="E5998" t="s">
        <v>141</v>
      </c>
      <c r="F5998" t="s">
        <v>15666</v>
      </c>
      <c r="G5998" t="s">
        <v>134</v>
      </c>
      <c r="H5998" t="s">
        <v>135</v>
      </c>
      <c r="I5998" t="s">
        <v>136</v>
      </c>
      <c r="J5998" t="s">
        <v>137</v>
      </c>
      <c r="K5998" t="s">
        <v>138</v>
      </c>
      <c r="L5998" t="s">
        <v>16827</v>
      </c>
      <c r="M5998" t="s">
        <v>16828</v>
      </c>
      <c r="N5998">
        <v>0.58944444399999996</v>
      </c>
      <c r="O5998">
        <v>0</v>
      </c>
      <c r="P5998">
        <v>270</v>
      </c>
      <c r="Q5998">
        <v>0</v>
      </c>
      <c r="R5998">
        <v>0</v>
      </c>
      <c r="S5998">
        <v>0</v>
      </c>
      <c r="T5998">
        <v>44</v>
      </c>
      <c r="U5998">
        <v>0</v>
      </c>
      <c r="V5998">
        <v>0</v>
      </c>
      <c r="W5998">
        <v>0</v>
      </c>
      <c r="X5998">
        <v>27.398880161119312</v>
      </c>
      <c r="Y5998">
        <v>0</v>
      </c>
      <c r="Z5998">
        <v>0</v>
      </c>
      <c r="AA5998">
        <v>0</v>
      </c>
      <c r="AB5998">
        <v>14.249656615382149</v>
      </c>
      <c r="AC5998">
        <v>0</v>
      </c>
      <c r="AD5998">
        <v>0</v>
      </c>
      <c r="AE5998">
        <v>41.648536776501459</v>
      </c>
    </row>
    <row r="5999" spans="1:31" x14ac:dyDescent="0.3">
      <c r="A5999">
        <v>2587989</v>
      </c>
      <c r="B5999">
        <v>1</v>
      </c>
      <c r="C5999" t="s">
        <v>81</v>
      </c>
      <c r="D5999" t="s">
        <v>120</v>
      </c>
      <c r="E5999" t="s">
        <v>147</v>
      </c>
      <c r="F5999" t="s">
        <v>14904</v>
      </c>
      <c r="G5999" t="s">
        <v>134</v>
      </c>
      <c r="H5999" t="s">
        <v>135</v>
      </c>
      <c r="I5999" t="s">
        <v>136</v>
      </c>
      <c r="J5999" t="s">
        <v>137</v>
      </c>
      <c r="K5999" t="s">
        <v>138</v>
      </c>
      <c r="L5999" t="s">
        <v>16829</v>
      </c>
      <c r="M5999" t="s">
        <v>16830</v>
      </c>
      <c r="N5999">
        <v>0.58583333299999996</v>
      </c>
      <c r="O5999">
        <v>1</v>
      </c>
      <c r="P5999">
        <v>1156</v>
      </c>
      <c r="Q5999">
        <v>0</v>
      </c>
      <c r="R5999">
        <v>18</v>
      </c>
      <c r="S5999">
        <v>2</v>
      </c>
      <c r="T5999">
        <v>121</v>
      </c>
      <c r="U5999">
        <v>2</v>
      </c>
      <c r="V5999">
        <v>1</v>
      </c>
      <c r="W5999">
        <v>0.13335447628000002</v>
      </c>
      <c r="X5999">
        <v>125.09426237792705</v>
      </c>
      <c r="Y5999">
        <v>0</v>
      </c>
      <c r="Z5999">
        <v>15.790351254142902</v>
      </c>
      <c r="AA5999">
        <v>1.5093098924160693</v>
      </c>
      <c r="AB5999">
        <v>33.690142553503549</v>
      </c>
      <c r="AC5999">
        <v>36.352921485923787</v>
      </c>
      <c r="AD5999">
        <v>1.056089947826506</v>
      </c>
      <c r="AE5999">
        <v>213.62643198801985</v>
      </c>
    </row>
    <row r="6000" spans="1:31" x14ac:dyDescent="0.3">
      <c r="A6000">
        <v>2587448</v>
      </c>
      <c r="B6000">
        <v>1</v>
      </c>
      <c r="C6000" t="s">
        <v>80</v>
      </c>
      <c r="D6000" t="s">
        <v>105</v>
      </c>
      <c r="E6000" t="s">
        <v>141</v>
      </c>
      <c r="F6000" t="s">
        <v>16831</v>
      </c>
      <c r="G6000" t="s">
        <v>301</v>
      </c>
      <c r="H6000" t="s">
        <v>135</v>
      </c>
      <c r="I6000" t="s">
        <v>136</v>
      </c>
      <c r="J6000" t="s">
        <v>137</v>
      </c>
      <c r="K6000" t="s">
        <v>144</v>
      </c>
      <c r="L6000" t="s">
        <v>16832</v>
      </c>
      <c r="M6000" t="s">
        <v>16833</v>
      </c>
      <c r="N6000">
        <v>5.9625000000000004</v>
      </c>
      <c r="O6000">
        <v>0</v>
      </c>
      <c r="P6000">
        <v>673</v>
      </c>
      <c r="Q6000">
        <v>0</v>
      </c>
      <c r="R6000">
        <v>0</v>
      </c>
      <c r="S6000">
        <v>0</v>
      </c>
      <c r="T6000">
        <v>21</v>
      </c>
      <c r="U6000">
        <v>0</v>
      </c>
      <c r="V6000">
        <v>0</v>
      </c>
      <c r="W6000">
        <v>0</v>
      </c>
      <c r="X6000">
        <v>989.82213054398881</v>
      </c>
      <c r="Y6000">
        <v>0</v>
      </c>
      <c r="Z6000">
        <v>0</v>
      </c>
      <c r="AA6000">
        <v>0</v>
      </c>
      <c r="AB6000">
        <v>247.85888390899061</v>
      </c>
      <c r="AC6000">
        <v>0</v>
      </c>
      <c r="AD6000">
        <v>0</v>
      </c>
      <c r="AE6000">
        <v>1237.6810144529795</v>
      </c>
    </row>
    <row r="6001" spans="1:31" x14ac:dyDescent="0.3">
      <c r="A6001">
        <v>2587291</v>
      </c>
      <c r="B6001">
        <v>1</v>
      </c>
      <c r="C6001" t="s">
        <v>80</v>
      </c>
      <c r="D6001" t="s">
        <v>96</v>
      </c>
      <c r="E6001" t="s">
        <v>184</v>
      </c>
      <c r="F6001" t="s">
        <v>16834</v>
      </c>
      <c r="G6001" t="s">
        <v>318</v>
      </c>
      <c r="H6001" t="s">
        <v>135</v>
      </c>
      <c r="I6001" t="s">
        <v>136</v>
      </c>
      <c r="J6001" t="s">
        <v>137</v>
      </c>
      <c r="K6001" t="s">
        <v>144</v>
      </c>
      <c r="L6001" t="s">
        <v>16835</v>
      </c>
      <c r="M6001" t="s">
        <v>16836</v>
      </c>
      <c r="N6001">
        <v>0.84388888799999995</v>
      </c>
      <c r="O6001">
        <v>0</v>
      </c>
      <c r="P6001">
        <v>697</v>
      </c>
      <c r="Q6001">
        <v>0</v>
      </c>
      <c r="R6001">
        <v>2</v>
      </c>
      <c r="S6001">
        <v>0</v>
      </c>
      <c r="T6001">
        <v>422</v>
      </c>
      <c r="U6001">
        <v>0</v>
      </c>
      <c r="V6001">
        <v>0</v>
      </c>
      <c r="W6001">
        <v>0</v>
      </c>
      <c r="X6001">
        <v>294.61508578593708</v>
      </c>
      <c r="Y6001">
        <v>0</v>
      </c>
      <c r="Z6001">
        <v>0.23470833312779998</v>
      </c>
      <c r="AA6001">
        <v>0</v>
      </c>
      <c r="AB6001">
        <v>930.1570703457154</v>
      </c>
      <c r="AC6001">
        <v>0</v>
      </c>
      <c r="AD6001">
        <v>0</v>
      </c>
      <c r="AE6001">
        <v>1225.0068644647804</v>
      </c>
    </row>
    <row r="6002" spans="1:31" x14ac:dyDescent="0.3">
      <c r="A6002">
        <v>2587955</v>
      </c>
      <c r="B6002">
        <v>1</v>
      </c>
      <c r="C6002" t="s">
        <v>80</v>
      </c>
      <c r="D6002" t="s">
        <v>105</v>
      </c>
      <c r="E6002" t="s">
        <v>184</v>
      </c>
      <c r="F6002" t="s">
        <v>12062</v>
      </c>
      <c r="G6002" t="s">
        <v>202</v>
      </c>
      <c r="H6002" t="s">
        <v>135</v>
      </c>
      <c r="I6002" t="s">
        <v>136</v>
      </c>
      <c r="J6002" t="s">
        <v>137</v>
      </c>
      <c r="K6002" t="s">
        <v>138</v>
      </c>
      <c r="L6002" t="s">
        <v>16837</v>
      </c>
      <c r="M6002" t="s">
        <v>16838</v>
      </c>
      <c r="N6002">
        <v>0.18666666600000001</v>
      </c>
      <c r="O6002">
        <v>0</v>
      </c>
      <c r="P6002">
        <v>447</v>
      </c>
      <c r="Q6002">
        <v>0</v>
      </c>
      <c r="R6002">
        <v>0</v>
      </c>
      <c r="S6002">
        <v>0</v>
      </c>
      <c r="T6002">
        <v>37</v>
      </c>
      <c r="U6002">
        <v>0</v>
      </c>
      <c r="V6002">
        <v>0</v>
      </c>
      <c r="W6002">
        <v>0</v>
      </c>
      <c r="X6002">
        <v>22.784894809241603</v>
      </c>
      <c r="Y6002">
        <v>0</v>
      </c>
      <c r="Z6002">
        <v>0</v>
      </c>
      <c r="AA6002">
        <v>0</v>
      </c>
      <c r="AB6002">
        <v>8.7629166106630407</v>
      </c>
      <c r="AC6002">
        <v>0</v>
      </c>
      <c r="AD6002">
        <v>0</v>
      </c>
      <c r="AE6002">
        <v>31.547811419904644</v>
      </c>
    </row>
    <row r="6003" spans="1:31" x14ac:dyDescent="0.3">
      <c r="A6003">
        <v>2587460</v>
      </c>
      <c r="B6003">
        <v>1</v>
      </c>
      <c r="C6003" t="s">
        <v>81</v>
      </c>
      <c r="D6003" t="s">
        <v>113</v>
      </c>
      <c r="E6003" t="s">
        <v>132</v>
      </c>
      <c r="F6003" t="s">
        <v>16839</v>
      </c>
      <c r="G6003" t="s">
        <v>134</v>
      </c>
      <c r="H6003" t="s">
        <v>276</v>
      </c>
      <c r="I6003" t="s">
        <v>136</v>
      </c>
      <c r="J6003" t="s">
        <v>137</v>
      </c>
      <c r="K6003" t="s">
        <v>138</v>
      </c>
      <c r="L6003" t="s">
        <v>16840</v>
      </c>
      <c r="M6003" t="s">
        <v>16841</v>
      </c>
      <c r="N6003">
        <v>9.4722221999999995E-2</v>
      </c>
      <c r="O6003">
        <v>33</v>
      </c>
      <c r="P6003">
        <v>3913</v>
      </c>
      <c r="Q6003">
        <v>274</v>
      </c>
      <c r="R6003">
        <v>1212</v>
      </c>
      <c r="S6003">
        <v>50</v>
      </c>
      <c r="T6003">
        <v>306</v>
      </c>
      <c r="U6003">
        <v>2</v>
      </c>
      <c r="V6003">
        <v>0</v>
      </c>
      <c r="W6003">
        <v>0.91771424419764835</v>
      </c>
      <c r="X6003">
        <v>60.790122857860403</v>
      </c>
      <c r="Y6003">
        <v>99.827825520035375</v>
      </c>
      <c r="Z6003">
        <v>235.59798914736382</v>
      </c>
      <c r="AA6003">
        <v>58.647186734348445</v>
      </c>
      <c r="AB6003">
        <v>25.453534734234442</v>
      </c>
      <c r="AC6003">
        <v>31.819532954880504</v>
      </c>
      <c r="AD6003">
        <v>0</v>
      </c>
      <c r="AE6003">
        <v>513.05390619292064</v>
      </c>
    </row>
    <row r="6004" spans="1:31" x14ac:dyDescent="0.3">
      <c r="A6004">
        <v>2587809</v>
      </c>
      <c r="B6004">
        <v>1</v>
      </c>
      <c r="C6004" t="s">
        <v>81</v>
      </c>
      <c r="D6004" t="s">
        <v>112</v>
      </c>
      <c r="E6004" t="s">
        <v>166</v>
      </c>
      <c r="F6004" t="s">
        <v>16842</v>
      </c>
      <c r="G6004" t="s">
        <v>168</v>
      </c>
      <c r="H6004" t="s">
        <v>157</v>
      </c>
      <c r="I6004" t="s">
        <v>136</v>
      </c>
      <c r="J6004" t="s">
        <v>137</v>
      </c>
      <c r="K6004" t="s">
        <v>138</v>
      </c>
      <c r="L6004" t="s">
        <v>16843</v>
      </c>
      <c r="M6004" t="s">
        <v>16844</v>
      </c>
      <c r="N6004">
        <v>0.85499999999999998</v>
      </c>
      <c r="O6004">
        <v>0</v>
      </c>
      <c r="P6004">
        <v>1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0.19804583131191003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0.19804583131191003</v>
      </c>
    </row>
    <row r="6005" spans="1:31" x14ac:dyDescent="0.3">
      <c r="A6005">
        <v>2587228</v>
      </c>
      <c r="B6005">
        <v>1</v>
      </c>
      <c r="C6005" t="s">
        <v>81</v>
      </c>
      <c r="D6005" t="s">
        <v>112</v>
      </c>
      <c r="E6005" t="s">
        <v>141</v>
      </c>
      <c r="F6005" t="s">
        <v>16845</v>
      </c>
      <c r="G6005" t="s">
        <v>134</v>
      </c>
      <c r="H6005" t="s">
        <v>135</v>
      </c>
      <c r="I6005" t="s">
        <v>136</v>
      </c>
      <c r="J6005" t="s">
        <v>137</v>
      </c>
      <c r="K6005" t="s">
        <v>138</v>
      </c>
      <c r="L6005" t="s">
        <v>16846</v>
      </c>
      <c r="M6005" t="s">
        <v>16847</v>
      </c>
      <c r="N6005">
        <v>1.166388888</v>
      </c>
      <c r="O6005">
        <v>0</v>
      </c>
      <c r="P6005">
        <v>539</v>
      </c>
      <c r="Q6005">
        <v>3</v>
      </c>
      <c r="R6005">
        <v>4</v>
      </c>
      <c r="S6005">
        <v>2</v>
      </c>
      <c r="T6005">
        <v>56</v>
      </c>
      <c r="U6005">
        <v>2</v>
      </c>
      <c r="V6005">
        <v>0</v>
      </c>
      <c r="W6005">
        <v>0</v>
      </c>
      <c r="X6005">
        <v>47.185650921302731</v>
      </c>
      <c r="Y6005">
        <v>9.2631447203220993</v>
      </c>
      <c r="Z6005">
        <v>3.2876823682280207</v>
      </c>
      <c r="AA6005">
        <v>2.5641983452597268</v>
      </c>
      <c r="AB6005">
        <v>14.618205764843616</v>
      </c>
      <c r="AC6005">
        <v>285.41840968883105</v>
      </c>
      <c r="AD6005">
        <v>0</v>
      </c>
      <c r="AE6005">
        <v>362.3372918087872</v>
      </c>
    </row>
    <row r="6006" spans="1:31" x14ac:dyDescent="0.3">
      <c r="A6006">
        <v>2588061</v>
      </c>
      <c r="B6006">
        <v>1</v>
      </c>
      <c r="C6006" t="s">
        <v>81</v>
      </c>
      <c r="D6006" t="s">
        <v>113</v>
      </c>
      <c r="E6006" t="s">
        <v>155</v>
      </c>
      <c r="F6006" t="s">
        <v>16848</v>
      </c>
      <c r="G6006" t="s">
        <v>202</v>
      </c>
      <c r="H6006" t="s">
        <v>157</v>
      </c>
      <c r="I6006" t="s">
        <v>136</v>
      </c>
      <c r="J6006" t="s">
        <v>137</v>
      </c>
      <c r="K6006" t="s">
        <v>138</v>
      </c>
      <c r="L6006" t="s">
        <v>16849</v>
      </c>
      <c r="M6006" t="s">
        <v>16850</v>
      </c>
      <c r="N6006">
        <v>0.47722222199999997</v>
      </c>
      <c r="O6006">
        <v>0</v>
      </c>
      <c r="P6006">
        <v>13</v>
      </c>
      <c r="Q6006">
        <v>0</v>
      </c>
      <c r="R6006">
        <v>11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0.83791241826288354</v>
      </c>
      <c r="Y6006">
        <v>0</v>
      </c>
      <c r="Z6006">
        <v>39.999997881357807</v>
      </c>
      <c r="AA6006">
        <v>0</v>
      </c>
      <c r="AB6006">
        <v>0</v>
      </c>
      <c r="AC6006">
        <v>0</v>
      </c>
      <c r="AD6006">
        <v>0</v>
      </c>
      <c r="AE6006">
        <v>40.837910299620688</v>
      </c>
    </row>
    <row r="6007" spans="1:31" x14ac:dyDescent="0.3">
      <c r="A6007">
        <v>2587915</v>
      </c>
      <c r="B6007">
        <v>1</v>
      </c>
      <c r="C6007" t="s">
        <v>80</v>
      </c>
      <c r="D6007" t="s">
        <v>94</v>
      </c>
      <c r="E6007" t="s">
        <v>155</v>
      </c>
      <c r="F6007" t="s">
        <v>3662</v>
      </c>
      <c r="G6007" t="s">
        <v>202</v>
      </c>
      <c r="H6007" t="s">
        <v>157</v>
      </c>
      <c r="I6007" t="s">
        <v>136</v>
      </c>
      <c r="J6007" t="s">
        <v>137</v>
      </c>
      <c r="K6007" t="s">
        <v>138</v>
      </c>
      <c r="L6007" t="s">
        <v>16851</v>
      </c>
      <c r="M6007" t="s">
        <v>16852</v>
      </c>
      <c r="N6007">
        <v>0.73</v>
      </c>
      <c r="O6007">
        <v>0</v>
      </c>
      <c r="P6007">
        <v>684</v>
      </c>
      <c r="Q6007">
        <v>0</v>
      </c>
      <c r="R6007">
        <v>0</v>
      </c>
      <c r="S6007">
        <v>0</v>
      </c>
      <c r="T6007">
        <v>49</v>
      </c>
      <c r="U6007">
        <v>0</v>
      </c>
      <c r="V6007">
        <v>0</v>
      </c>
      <c r="W6007">
        <v>0</v>
      </c>
      <c r="X6007">
        <v>103.37006152531657</v>
      </c>
      <c r="Y6007">
        <v>0</v>
      </c>
      <c r="Z6007">
        <v>0</v>
      </c>
      <c r="AA6007">
        <v>0</v>
      </c>
      <c r="AB6007">
        <v>43.919368421290166</v>
      </c>
      <c r="AC6007">
        <v>0</v>
      </c>
      <c r="AD6007">
        <v>0</v>
      </c>
      <c r="AE6007">
        <v>147.28942994660673</v>
      </c>
    </row>
    <row r="6008" spans="1:31" x14ac:dyDescent="0.3">
      <c r="A6008">
        <v>2587188</v>
      </c>
      <c r="B6008">
        <v>1</v>
      </c>
      <c r="C6008" t="s">
        <v>80</v>
      </c>
      <c r="D6008" t="s">
        <v>95</v>
      </c>
      <c r="E6008" t="s">
        <v>175</v>
      </c>
      <c r="F6008" t="s">
        <v>16716</v>
      </c>
      <c r="G6008" t="s">
        <v>190</v>
      </c>
      <c r="H6008" t="s">
        <v>157</v>
      </c>
      <c r="I6008" t="s">
        <v>136</v>
      </c>
      <c r="J6008" t="s">
        <v>137</v>
      </c>
      <c r="K6008" t="s">
        <v>138</v>
      </c>
      <c r="L6008" t="s">
        <v>16853</v>
      </c>
      <c r="M6008" t="s">
        <v>16854</v>
      </c>
      <c r="N6008">
        <v>1.3402777770000001</v>
      </c>
      <c r="O6008">
        <v>0</v>
      </c>
      <c r="P6008">
        <v>35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9.9276224621575011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9.9276224621575011</v>
      </c>
    </row>
    <row r="6009" spans="1:31" x14ac:dyDescent="0.3">
      <c r="A6009">
        <v>2588041</v>
      </c>
      <c r="B6009">
        <v>1</v>
      </c>
      <c r="C6009" t="s">
        <v>80</v>
      </c>
      <c r="D6009" t="s">
        <v>83</v>
      </c>
      <c r="E6009" t="s">
        <v>147</v>
      </c>
      <c r="F6009" t="s">
        <v>350</v>
      </c>
      <c r="G6009" t="s">
        <v>134</v>
      </c>
      <c r="H6009" t="s">
        <v>135</v>
      </c>
      <c r="I6009" t="s">
        <v>136</v>
      </c>
      <c r="J6009" t="s">
        <v>137</v>
      </c>
      <c r="K6009" t="s">
        <v>138</v>
      </c>
      <c r="L6009" t="s">
        <v>16855</v>
      </c>
      <c r="M6009" t="s">
        <v>16856</v>
      </c>
      <c r="N6009">
        <v>0.762222222</v>
      </c>
      <c r="O6009">
        <v>1</v>
      </c>
      <c r="P6009">
        <v>29</v>
      </c>
      <c r="Q6009">
        <v>0</v>
      </c>
      <c r="R6009">
        <v>0</v>
      </c>
      <c r="S6009">
        <v>10</v>
      </c>
      <c r="T6009">
        <v>27</v>
      </c>
      <c r="U6009">
        <v>0</v>
      </c>
      <c r="V6009">
        <v>0</v>
      </c>
      <c r="W6009">
        <v>0.18065017112000001</v>
      </c>
      <c r="X6009">
        <v>4.9032248707200026</v>
      </c>
      <c r="Y6009">
        <v>0</v>
      </c>
      <c r="Z6009">
        <v>0</v>
      </c>
      <c r="AA6009">
        <v>131.54772298975089</v>
      </c>
      <c r="AB6009">
        <v>144.60728918584928</v>
      </c>
      <c r="AC6009">
        <v>0</v>
      </c>
      <c r="AD6009">
        <v>0</v>
      </c>
      <c r="AE6009">
        <v>281.23888721744015</v>
      </c>
    </row>
    <row r="6010" spans="1:31" x14ac:dyDescent="0.3">
      <c r="A6010">
        <v>2587308</v>
      </c>
      <c r="B6010">
        <v>1</v>
      </c>
      <c r="C6010" t="s">
        <v>80</v>
      </c>
      <c r="D6010" t="s">
        <v>106</v>
      </c>
      <c r="E6010" t="s">
        <v>166</v>
      </c>
      <c r="F6010" t="s">
        <v>16857</v>
      </c>
      <c r="G6010" t="s">
        <v>181</v>
      </c>
      <c r="H6010" t="s">
        <v>157</v>
      </c>
      <c r="I6010" t="s">
        <v>136</v>
      </c>
      <c r="J6010" t="s">
        <v>137</v>
      </c>
      <c r="K6010" t="s">
        <v>138</v>
      </c>
      <c r="L6010" t="s">
        <v>16858</v>
      </c>
      <c r="M6010" t="s">
        <v>16859</v>
      </c>
      <c r="N6010">
        <v>1.8147222220000001</v>
      </c>
      <c r="O6010">
        <v>0</v>
      </c>
      <c r="P6010">
        <v>8</v>
      </c>
      <c r="Q6010">
        <v>0</v>
      </c>
      <c r="R6010">
        <v>0</v>
      </c>
      <c r="S6010">
        <v>0</v>
      </c>
      <c r="T6010">
        <v>1</v>
      </c>
      <c r="U6010">
        <v>0</v>
      </c>
      <c r="V6010">
        <v>0</v>
      </c>
      <c r="W6010">
        <v>0</v>
      </c>
      <c r="X6010">
        <v>1.6000178770264148</v>
      </c>
      <c r="Y6010">
        <v>0</v>
      </c>
      <c r="Z6010">
        <v>0</v>
      </c>
      <c r="AA6010">
        <v>0</v>
      </c>
      <c r="AB6010">
        <v>0.63821328810648759</v>
      </c>
      <c r="AC6010">
        <v>0</v>
      </c>
      <c r="AD6010">
        <v>0</v>
      </c>
      <c r="AE6010">
        <v>2.2382311651329023</v>
      </c>
    </row>
    <row r="6011" spans="1:31" x14ac:dyDescent="0.3">
      <c r="A6011">
        <v>2587898</v>
      </c>
      <c r="B6011">
        <v>1</v>
      </c>
      <c r="C6011" t="s">
        <v>80</v>
      </c>
      <c r="D6011" t="s">
        <v>95</v>
      </c>
      <c r="E6011" t="s">
        <v>141</v>
      </c>
      <c r="F6011" t="s">
        <v>11932</v>
      </c>
      <c r="G6011" t="s">
        <v>1218</v>
      </c>
      <c r="H6011" t="s">
        <v>135</v>
      </c>
      <c r="I6011" t="s">
        <v>136</v>
      </c>
      <c r="J6011" t="s">
        <v>137</v>
      </c>
      <c r="K6011" t="s">
        <v>138</v>
      </c>
      <c r="L6011" t="s">
        <v>16860</v>
      </c>
      <c r="M6011" t="s">
        <v>16861</v>
      </c>
      <c r="N6011">
        <v>1.013055555</v>
      </c>
      <c r="O6011">
        <v>0</v>
      </c>
      <c r="P6011">
        <v>182</v>
      </c>
      <c r="Q6011">
        <v>0</v>
      </c>
      <c r="R6011">
        <v>3</v>
      </c>
      <c r="S6011">
        <v>1</v>
      </c>
      <c r="T6011">
        <v>13</v>
      </c>
      <c r="U6011">
        <v>2</v>
      </c>
      <c r="V6011">
        <v>0</v>
      </c>
      <c r="W6011">
        <v>0</v>
      </c>
      <c r="X6011">
        <v>45.50275524233367</v>
      </c>
      <c r="Y6011">
        <v>0</v>
      </c>
      <c r="Z6011">
        <v>0.86603230991367341</v>
      </c>
      <c r="AA6011">
        <v>70.809553549975007</v>
      </c>
      <c r="AB6011">
        <v>18.281834080962369</v>
      </c>
      <c r="AC6011">
        <v>450.3203181158699</v>
      </c>
      <c r="AD6011">
        <v>0</v>
      </c>
      <c r="AE6011">
        <v>585.78049329905457</v>
      </c>
    </row>
    <row r="6012" spans="1:31" x14ac:dyDescent="0.3">
      <c r="A6012">
        <v>2587855</v>
      </c>
      <c r="B6012">
        <v>1</v>
      </c>
      <c r="C6012" t="s">
        <v>80</v>
      </c>
      <c r="D6012" t="s">
        <v>94</v>
      </c>
      <c r="E6012" t="s">
        <v>171</v>
      </c>
      <c r="F6012" t="s">
        <v>16862</v>
      </c>
      <c r="G6012" t="s">
        <v>229</v>
      </c>
      <c r="H6012" t="s">
        <v>157</v>
      </c>
      <c r="I6012" t="s">
        <v>136</v>
      </c>
      <c r="J6012" t="s">
        <v>137</v>
      </c>
      <c r="K6012" t="s">
        <v>138</v>
      </c>
      <c r="L6012" t="s">
        <v>16863</v>
      </c>
      <c r="M6012" t="s">
        <v>16864</v>
      </c>
      <c r="N6012">
        <v>3.9449999999999998</v>
      </c>
      <c r="O6012">
        <v>0</v>
      </c>
      <c r="P6012">
        <v>1</v>
      </c>
      <c r="Q6012">
        <v>0</v>
      </c>
      <c r="R6012">
        <v>0</v>
      </c>
      <c r="S6012">
        <v>0</v>
      </c>
      <c r="T6012">
        <v>1</v>
      </c>
      <c r="U6012">
        <v>0</v>
      </c>
      <c r="V6012">
        <v>0</v>
      </c>
      <c r="W6012">
        <v>0</v>
      </c>
      <c r="X6012">
        <v>1.9989891165552101</v>
      </c>
      <c r="Y6012">
        <v>0</v>
      </c>
      <c r="Z6012">
        <v>0</v>
      </c>
      <c r="AA6012">
        <v>0</v>
      </c>
      <c r="AB6012">
        <v>7.6737674684222217</v>
      </c>
      <c r="AC6012">
        <v>0</v>
      </c>
      <c r="AD6012">
        <v>0</v>
      </c>
      <c r="AE6012">
        <v>9.6727565849774315</v>
      </c>
    </row>
    <row r="6013" spans="1:31" x14ac:dyDescent="0.3">
      <c r="A6013">
        <v>2588021</v>
      </c>
      <c r="B6013">
        <v>1</v>
      </c>
      <c r="C6013" t="s">
        <v>81</v>
      </c>
      <c r="D6013" t="s">
        <v>113</v>
      </c>
      <c r="E6013" t="s">
        <v>171</v>
      </c>
      <c r="F6013" t="s">
        <v>16865</v>
      </c>
      <c r="G6013" t="s">
        <v>229</v>
      </c>
      <c r="H6013" t="s">
        <v>157</v>
      </c>
      <c r="I6013" t="s">
        <v>136</v>
      </c>
      <c r="J6013" t="s">
        <v>137</v>
      </c>
      <c r="K6013" t="s">
        <v>138</v>
      </c>
      <c r="L6013" t="s">
        <v>16866</v>
      </c>
      <c r="M6013" t="s">
        <v>16867</v>
      </c>
      <c r="N6013">
        <v>1.5466666659999999</v>
      </c>
      <c r="O6013">
        <v>0</v>
      </c>
      <c r="P6013">
        <v>9</v>
      </c>
      <c r="Q6013">
        <v>0</v>
      </c>
      <c r="R6013">
        <v>1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2.1630593315885869</v>
      </c>
      <c r="Y6013">
        <v>0</v>
      </c>
      <c r="Z6013">
        <v>25.448305247216119</v>
      </c>
      <c r="AA6013">
        <v>0</v>
      </c>
      <c r="AB6013">
        <v>0</v>
      </c>
      <c r="AC6013">
        <v>0</v>
      </c>
      <c r="AD6013">
        <v>0</v>
      </c>
      <c r="AE6013">
        <v>27.611364578804707</v>
      </c>
    </row>
    <row r="6014" spans="1:31" x14ac:dyDescent="0.3">
      <c r="A6014">
        <v>2587165</v>
      </c>
      <c r="B6014">
        <v>1</v>
      </c>
      <c r="C6014" t="s">
        <v>80</v>
      </c>
      <c r="D6014" t="s">
        <v>92</v>
      </c>
      <c r="E6014" t="s">
        <v>175</v>
      </c>
      <c r="F6014" t="s">
        <v>16868</v>
      </c>
      <c r="G6014" t="s">
        <v>190</v>
      </c>
      <c r="H6014" t="s">
        <v>157</v>
      </c>
      <c r="I6014" t="s">
        <v>136</v>
      </c>
      <c r="J6014" t="s">
        <v>137</v>
      </c>
      <c r="K6014" t="s">
        <v>138</v>
      </c>
      <c r="L6014" t="s">
        <v>16869</v>
      </c>
      <c r="M6014" t="s">
        <v>16870</v>
      </c>
      <c r="N6014">
        <v>0.465277777</v>
      </c>
      <c r="O6014">
        <v>0</v>
      </c>
      <c r="P6014">
        <v>261</v>
      </c>
      <c r="Q6014">
        <v>0</v>
      </c>
      <c r="R6014">
        <v>5</v>
      </c>
      <c r="S6014">
        <v>0</v>
      </c>
      <c r="T6014">
        <v>20</v>
      </c>
      <c r="U6014">
        <v>0</v>
      </c>
      <c r="V6014">
        <v>0</v>
      </c>
      <c r="W6014">
        <v>0</v>
      </c>
      <c r="X6014">
        <v>23.639408007918426</v>
      </c>
      <c r="Y6014">
        <v>0</v>
      </c>
      <c r="Z6014">
        <v>0.58396545566333335</v>
      </c>
      <c r="AA6014">
        <v>0</v>
      </c>
      <c r="AB6014">
        <v>7.3730085805117875</v>
      </c>
      <c r="AC6014">
        <v>0</v>
      </c>
      <c r="AD6014">
        <v>0</v>
      </c>
      <c r="AE6014">
        <v>31.596382044093545</v>
      </c>
    </row>
    <row r="6015" spans="1:31" x14ac:dyDescent="0.3">
      <c r="A6015">
        <v>2587288</v>
      </c>
      <c r="B6015">
        <v>1</v>
      </c>
      <c r="C6015" t="s">
        <v>80</v>
      </c>
      <c r="D6015" t="s">
        <v>99</v>
      </c>
      <c r="E6015" t="s">
        <v>155</v>
      </c>
      <c r="F6015" t="s">
        <v>16871</v>
      </c>
      <c r="G6015" t="s">
        <v>301</v>
      </c>
      <c r="H6015" t="s">
        <v>157</v>
      </c>
      <c r="I6015" t="s">
        <v>136</v>
      </c>
      <c r="J6015" t="s">
        <v>137</v>
      </c>
      <c r="K6015" t="s">
        <v>144</v>
      </c>
      <c r="L6015" t="s">
        <v>16872</v>
      </c>
      <c r="M6015" t="s">
        <v>16873</v>
      </c>
      <c r="N6015">
        <v>7.8025000000000002</v>
      </c>
      <c r="O6015">
        <v>0</v>
      </c>
      <c r="P6015">
        <v>295</v>
      </c>
      <c r="Q6015">
        <v>0</v>
      </c>
      <c r="R6015">
        <v>0</v>
      </c>
      <c r="S6015">
        <v>0</v>
      </c>
      <c r="T6015">
        <v>9</v>
      </c>
      <c r="U6015">
        <v>0</v>
      </c>
      <c r="V6015">
        <v>0</v>
      </c>
      <c r="W6015">
        <v>0</v>
      </c>
      <c r="X6015">
        <v>316.13878253028304</v>
      </c>
      <c r="Y6015">
        <v>0</v>
      </c>
      <c r="Z6015">
        <v>0</v>
      </c>
      <c r="AA6015">
        <v>0</v>
      </c>
      <c r="AB6015">
        <v>112.67524646236004</v>
      </c>
      <c r="AC6015">
        <v>0</v>
      </c>
      <c r="AD6015">
        <v>0</v>
      </c>
      <c r="AE6015">
        <v>428.8140289926431</v>
      </c>
    </row>
    <row r="6016" spans="1:31" x14ac:dyDescent="0.3">
      <c r="A6016">
        <v>2587537</v>
      </c>
      <c r="B6016">
        <v>1</v>
      </c>
      <c r="C6016" t="s">
        <v>80</v>
      </c>
      <c r="D6016" t="s">
        <v>94</v>
      </c>
      <c r="E6016" t="s">
        <v>141</v>
      </c>
      <c r="F6016" t="s">
        <v>16874</v>
      </c>
      <c r="G6016" t="s">
        <v>134</v>
      </c>
      <c r="H6016" t="s">
        <v>135</v>
      </c>
      <c r="I6016" t="s">
        <v>136</v>
      </c>
      <c r="J6016" t="s">
        <v>137</v>
      </c>
      <c r="K6016" t="s">
        <v>138</v>
      </c>
      <c r="L6016" t="s">
        <v>16875</v>
      </c>
      <c r="M6016" t="s">
        <v>16876</v>
      </c>
      <c r="N6016">
        <v>1.9808333330000001</v>
      </c>
      <c r="O6016">
        <v>0</v>
      </c>
      <c r="P6016">
        <v>1804</v>
      </c>
      <c r="Q6016">
        <v>20</v>
      </c>
      <c r="R6016">
        <v>282</v>
      </c>
      <c r="S6016">
        <v>9</v>
      </c>
      <c r="T6016">
        <v>242</v>
      </c>
      <c r="U6016">
        <v>3</v>
      </c>
      <c r="V6016">
        <v>1</v>
      </c>
      <c r="W6016">
        <v>0</v>
      </c>
      <c r="X6016">
        <v>446.83750434225169</v>
      </c>
      <c r="Y6016">
        <v>24.456336284995018</v>
      </c>
      <c r="Z6016">
        <v>323.17804617917727</v>
      </c>
      <c r="AA6016">
        <v>99.426611287361226</v>
      </c>
      <c r="AB6016">
        <v>314.37931434750425</v>
      </c>
      <c r="AC6016">
        <v>17.720985068664021</v>
      </c>
      <c r="AD6016">
        <v>0.16347264727452504</v>
      </c>
      <c r="AE6016">
        <v>1226.162270157228</v>
      </c>
    </row>
    <row r="6017" spans="1:31" x14ac:dyDescent="0.3">
      <c r="A6017">
        <v>2588084</v>
      </c>
      <c r="B6017">
        <v>1</v>
      </c>
      <c r="C6017" t="s">
        <v>80</v>
      </c>
      <c r="D6017" t="s">
        <v>107</v>
      </c>
      <c r="E6017" t="s">
        <v>175</v>
      </c>
      <c r="F6017" t="s">
        <v>16877</v>
      </c>
      <c r="G6017" t="s">
        <v>202</v>
      </c>
      <c r="H6017" t="s">
        <v>157</v>
      </c>
      <c r="I6017" t="s">
        <v>136</v>
      </c>
      <c r="J6017" t="s">
        <v>137</v>
      </c>
      <c r="K6017" t="s">
        <v>138</v>
      </c>
      <c r="L6017" t="s">
        <v>16878</v>
      </c>
      <c r="M6017" t="s">
        <v>16879</v>
      </c>
      <c r="N6017">
        <v>0.36944444399999998</v>
      </c>
      <c r="O6017">
        <v>0</v>
      </c>
      <c r="P6017">
        <v>79</v>
      </c>
      <c r="Q6017">
        <v>0</v>
      </c>
      <c r="R6017">
        <v>0</v>
      </c>
      <c r="S6017">
        <v>0</v>
      </c>
      <c r="T6017">
        <v>9</v>
      </c>
      <c r="U6017">
        <v>0</v>
      </c>
      <c r="V6017">
        <v>0</v>
      </c>
      <c r="W6017">
        <v>0</v>
      </c>
      <c r="X6017">
        <v>5.7907562794295684</v>
      </c>
      <c r="Y6017">
        <v>0</v>
      </c>
      <c r="Z6017">
        <v>0</v>
      </c>
      <c r="AA6017">
        <v>0</v>
      </c>
      <c r="AB6017">
        <v>1.1537198032754334</v>
      </c>
      <c r="AC6017">
        <v>0</v>
      </c>
      <c r="AD6017">
        <v>0</v>
      </c>
      <c r="AE6017">
        <v>6.9444760827050018</v>
      </c>
    </row>
    <row r="6018" spans="1:31" x14ac:dyDescent="0.3">
      <c r="A6018">
        <v>2587586</v>
      </c>
      <c r="B6018">
        <v>1</v>
      </c>
      <c r="C6018" t="s">
        <v>80</v>
      </c>
      <c r="D6018" t="s">
        <v>89</v>
      </c>
      <c r="E6018" t="s">
        <v>155</v>
      </c>
      <c r="F6018" t="s">
        <v>1736</v>
      </c>
      <c r="G6018" t="s">
        <v>301</v>
      </c>
      <c r="H6018" t="s">
        <v>157</v>
      </c>
      <c r="I6018" t="s">
        <v>136</v>
      </c>
      <c r="J6018" t="s">
        <v>137</v>
      </c>
      <c r="K6018" t="s">
        <v>144</v>
      </c>
      <c r="L6018" t="s">
        <v>16880</v>
      </c>
      <c r="M6018" t="s">
        <v>16881</v>
      </c>
      <c r="N6018">
        <v>1.51</v>
      </c>
      <c r="O6018">
        <v>0</v>
      </c>
      <c r="P6018">
        <v>110</v>
      </c>
      <c r="Q6018">
        <v>0</v>
      </c>
      <c r="R6018">
        <v>1</v>
      </c>
      <c r="S6018">
        <v>0</v>
      </c>
      <c r="T6018">
        <v>9</v>
      </c>
      <c r="U6018">
        <v>0</v>
      </c>
      <c r="V6018">
        <v>0</v>
      </c>
      <c r="W6018">
        <v>0</v>
      </c>
      <c r="X6018">
        <v>63.875486192439205</v>
      </c>
      <c r="Y6018">
        <v>0</v>
      </c>
      <c r="Z6018">
        <v>6.4975091559547504E-2</v>
      </c>
      <c r="AA6018">
        <v>0</v>
      </c>
      <c r="AB6018">
        <v>3.044810204747737</v>
      </c>
      <c r="AC6018">
        <v>0</v>
      </c>
      <c r="AD6018">
        <v>0</v>
      </c>
      <c r="AE6018">
        <v>66.985271488746491</v>
      </c>
    </row>
    <row r="6019" spans="1:31" x14ac:dyDescent="0.3">
      <c r="A6019">
        <v>2587394</v>
      </c>
      <c r="B6019">
        <v>1</v>
      </c>
      <c r="C6019" t="s">
        <v>81</v>
      </c>
      <c r="D6019" t="s">
        <v>127</v>
      </c>
      <c r="E6019" t="s">
        <v>155</v>
      </c>
      <c r="F6019" t="s">
        <v>1891</v>
      </c>
      <c r="G6019" t="s">
        <v>301</v>
      </c>
      <c r="H6019" t="s">
        <v>157</v>
      </c>
      <c r="I6019" t="s">
        <v>136</v>
      </c>
      <c r="J6019" t="s">
        <v>137</v>
      </c>
      <c r="K6019" t="s">
        <v>144</v>
      </c>
      <c r="L6019" t="s">
        <v>16882</v>
      </c>
      <c r="M6019" t="s">
        <v>16883</v>
      </c>
      <c r="N6019">
        <v>8.9666666660000001</v>
      </c>
      <c r="O6019">
        <v>0</v>
      </c>
      <c r="P6019">
        <v>109</v>
      </c>
      <c r="Q6019">
        <v>0</v>
      </c>
      <c r="R6019">
        <v>4</v>
      </c>
      <c r="S6019">
        <v>0</v>
      </c>
      <c r="T6019">
        <v>3</v>
      </c>
      <c r="U6019">
        <v>0</v>
      </c>
      <c r="V6019">
        <v>0</v>
      </c>
      <c r="W6019">
        <v>0</v>
      </c>
      <c r="X6019">
        <v>196.7865157228637</v>
      </c>
      <c r="Y6019">
        <v>0</v>
      </c>
      <c r="Z6019">
        <v>13.264589349343998</v>
      </c>
      <c r="AA6019">
        <v>0</v>
      </c>
      <c r="AB6019">
        <v>5.8275005572168004</v>
      </c>
      <c r="AC6019">
        <v>0</v>
      </c>
      <c r="AD6019">
        <v>0</v>
      </c>
      <c r="AE6019">
        <v>215.8786056294245</v>
      </c>
    </row>
    <row r="6020" spans="1:31" x14ac:dyDescent="0.3">
      <c r="A6020">
        <v>2587208</v>
      </c>
      <c r="B6020">
        <v>1</v>
      </c>
      <c r="C6020" t="s">
        <v>81</v>
      </c>
      <c r="D6020" t="s">
        <v>120</v>
      </c>
      <c r="E6020" t="s">
        <v>147</v>
      </c>
      <c r="F6020" t="s">
        <v>16884</v>
      </c>
      <c r="G6020" t="s">
        <v>134</v>
      </c>
      <c r="H6020" t="s">
        <v>135</v>
      </c>
      <c r="I6020" t="s">
        <v>136</v>
      </c>
      <c r="J6020" t="s">
        <v>137</v>
      </c>
      <c r="K6020" t="s">
        <v>138</v>
      </c>
      <c r="L6020" t="s">
        <v>16885</v>
      </c>
      <c r="M6020" t="s">
        <v>16886</v>
      </c>
      <c r="N6020">
        <v>0.83805555499999995</v>
      </c>
      <c r="O6020">
        <v>1</v>
      </c>
      <c r="P6020">
        <v>205</v>
      </c>
      <c r="Q6020">
        <v>50</v>
      </c>
      <c r="R6020">
        <v>18</v>
      </c>
      <c r="S6020">
        <v>4</v>
      </c>
      <c r="T6020">
        <v>17</v>
      </c>
      <c r="U6020">
        <v>0</v>
      </c>
      <c r="V6020">
        <v>0</v>
      </c>
      <c r="W6020">
        <v>0.11564421324</v>
      </c>
      <c r="X6020">
        <v>20.321179907828643</v>
      </c>
      <c r="Y6020">
        <v>26.094670412254242</v>
      </c>
      <c r="Z6020">
        <v>12.626183816547218</v>
      </c>
      <c r="AA6020">
        <v>0.93366733231102772</v>
      </c>
      <c r="AB6020">
        <v>2.2909742875762324</v>
      </c>
      <c r="AC6020">
        <v>0</v>
      </c>
      <c r="AD6020">
        <v>0</v>
      </c>
      <c r="AE6020">
        <v>62.382319969757361</v>
      </c>
    </row>
    <row r="6021" spans="1:31" x14ac:dyDescent="0.3">
      <c r="A6021">
        <v>2587600</v>
      </c>
      <c r="B6021">
        <v>1</v>
      </c>
      <c r="C6021" t="s">
        <v>80</v>
      </c>
      <c r="D6021" t="s">
        <v>93</v>
      </c>
      <c r="E6021" t="s">
        <v>155</v>
      </c>
      <c r="F6021" t="s">
        <v>16887</v>
      </c>
      <c r="G6021" t="s">
        <v>194</v>
      </c>
      <c r="H6021" t="s">
        <v>157</v>
      </c>
      <c r="I6021" t="s">
        <v>136</v>
      </c>
      <c r="J6021" t="s">
        <v>137</v>
      </c>
      <c r="K6021" t="s">
        <v>144</v>
      </c>
      <c r="L6021" t="s">
        <v>16888</v>
      </c>
      <c r="M6021" t="s">
        <v>16889</v>
      </c>
      <c r="N6021">
        <v>1.086944444</v>
      </c>
      <c r="O6021">
        <v>0</v>
      </c>
      <c r="P6021">
        <v>13</v>
      </c>
      <c r="Q6021">
        <v>0</v>
      </c>
      <c r="R6021">
        <v>22</v>
      </c>
      <c r="S6021">
        <v>0</v>
      </c>
      <c r="T6021">
        <v>12</v>
      </c>
      <c r="U6021">
        <v>0</v>
      </c>
      <c r="V6021">
        <v>0</v>
      </c>
      <c r="W6021">
        <v>0</v>
      </c>
      <c r="X6021">
        <v>4.2133776044519555</v>
      </c>
      <c r="Y6021">
        <v>0</v>
      </c>
      <c r="Z6021">
        <v>30.416694514999616</v>
      </c>
      <c r="AA6021">
        <v>0</v>
      </c>
      <c r="AB6021">
        <v>42.686794494186529</v>
      </c>
      <c r="AC6021">
        <v>0</v>
      </c>
      <c r="AD6021">
        <v>0</v>
      </c>
      <c r="AE6021">
        <v>77.316866613638098</v>
      </c>
    </row>
    <row r="6022" spans="1:31" x14ac:dyDescent="0.3">
      <c r="A6022">
        <v>2587351</v>
      </c>
      <c r="B6022">
        <v>1</v>
      </c>
      <c r="C6022" t="s">
        <v>80</v>
      </c>
      <c r="D6022" t="s">
        <v>96</v>
      </c>
      <c r="E6022" t="s">
        <v>132</v>
      </c>
      <c r="F6022" t="s">
        <v>7175</v>
      </c>
      <c r="G6022" t="s">
        <v>1218</v>
      </c>
      <c r="H6022" t="s">
        <v>135</v>
      </c>
      <c r="I6022" t="s">
        <v>136</v>
      </c>
      <c r="J6022" t="s">
        <v>137</v>
      </c>
      <c r="K6022" t="s">
        <v>138</v>
      </c>
      <c r="L6022" t="s">
        <v>16890</v>
      </c>
      <c r="M6022" t="s">
        <v>16891</v>
      </c>
      <c r="N6022">
        <v>0.59762027699999998</v>
      </c>
      <c r="O6022">
        <v>0</v>
      </c>
      <c r="P6022">
        <v>1</v>
      </c>
      <c r="Q6022">
        <v>4</v>
      </c>
      <c r="R6022">
        <v>0</v>
      </c>
      <c r="S6022">
        <v>11</v>
      </c>
      <c r="T6022">
        <v>0</v>
      </c>
      <c r="U6022">
        <v>2</v>
      </c>
      <c r="V6022">
        <v>0</v>
      </c>
      <c r="W6022">
        <v>0</v>
      </c>
      <c r="X6022">
        <v>0.12495210624000001</v>
      </c>
      <c r="Y6022">
        <v>6.5834593756666875</v>
      </c>
      <c r="Z6022">
        <v>0</v>
      </c>
      <c r="AA6022">
        <v>40.866633350971597</v>
      </c>
      <c r="AB6022">
        <v>0</v>
      </c>
      <c r="AC6022">
        <v>492.74647583325611</v>
      </c>
      <c r="AD6022">
        <v>0</v>
      </c>
      <c r="AE6022">
        <v>540.32152066613435</v>
      </c>
    </row>
    <row r="6023" spans="1:31" x14ac:dyDescent="0.3">
      <c r="A6023">
        <v>2587892</v>
      </c>
      <c r="B6023">
        <v>1</v>
      </c>
      <c r="C6023" t="s">
        <v>80</v>
      </c>
      <c r="D6023" t="s">
        <v>100</v>
      </c>
      <c r="E6023" t="s">
        <v>166</v>
      </c>
      <c r="F6023" t="s">
        <v>16892</v>
      </c>
      <c r="G6023" t="s">
        <v>198</v>
      </c>
      <c r="H6023" t="s">
        <v>157</v>
      </c>
      <c r="I6023" t="s">
        <v>136</v>
      </c>
      <c r="J6023" t="s">
        <v>137</v>
      </c>
      <c r="K6023" t="s">
        <v>138</v>
      </c>
      <c r="L6023" t="s">
        <v>16893</v>
      </c>
      <c r="M6023" t="s">
        <v>16894</v>
      </c>
      <c r="N6023">
        <v>3.5308333329999999</v>
      </c>
      <c r="O6023">
        <v>0</v>
      </c>
      <c r="P6023">
        <v>1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6.5435372451899995E-2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6.5435372451899995E-2</v>
      </c>
    </row>
    <row r="6024" spans="1:31" x14ac:dyDescent="0.3">
      <c r="A6024">
        <v>2587251</v>
      </c>
      <c r="B6024">
        <v>1</v>
      </c>
      <c r="C6024" t="s">
        <v>81</v>
      </c>
      <c r="D6024" t="s">
        <v>112</v>
      </c>
      <c r="E6024" t="s">
        <v>166</v>
      </c>
      <c r="F6024" t="s">
        <v>16895</v>
      </c>
      <c r="G6024" t="s">
        <v>198</v>
      </c>
      <c r="H6024" t="s">
        <v>157</v>
      </c>
      <c r="I6024" t="s">
        <v>136</v>
      </c>
      <c r="J6024" t="s">
        <v>137</v>
      </c>
      <c r="K6024" t="s">
        <v>138</v>
      </c>
      <c r="L6024" t="s">
        <v>16896</v>
      </c>
      <c r="M6024" t="s">
        <v>16897</v>
      </c>
      <c r="N6024">
        <v>2.150555555</v>
      </c>
      <c r="O6024">
        <v>0</v>
      </c>
      <c r="P6024">
        <v>1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6.0276237095200004E-2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6.0276237095200004E-2</v>
      </c>
    </row>
    <row r="6025" spans="1:31" x14ac:dyDescent="0.3">
      <c r="A6025">
        <v>2587271</v>
      </c>
      <c r="B6025">
        <v>1</v>
      </c>
      <c r="C6025" t="s">
        <v>81</v>
      </c>
      <c r="D6025" t="s">
        <v>125</v>
      </c>
      <c r="E6025" t="s">
        <v>141</v>
      </c>
      <c r="F6025" t="s">
        <v>16898</v>
      </c>
      <c r="G6025" t="s">
        <v>134</v>
      </c>
      <c r="H6025" t="s">
        <v>135</v>
      </c>
      <c r="I6025" t="s">
        <v>136</v>
      </c>
      <c r="J6025" t="s">
        <v>137</v>
      </c>
      <c r="K6025" t="s">
        <v>138</v>
      </c>
      <c r="L6025" t="s">
        <v>16899</v>
      </c>
      <c r="M6025" t="s">
        <v>16900</v>
      </c>
      <c r="N6025">
        <v>0.46916666600000001</v>
      </c>
      <c r="O6025">
        <v>2</v>
      </c>
      <c r="P6025">
        <v>93</v>
      </c>
      <c r="Q6025">
        <v>36</v>
      </c>
      <c r="R6025">
        <v>149</v>
      </c>
      <c r="S6025">
        <v>1</v>
      </c>
      <c r="T6025">
        <v>12</v>
      </c>
      <c r="U6025">
        <v>1</v>
      </c>
      <c r="V6025">
        <v>0</v>
      </c>
      <c r="W6025">
        <v>0.17048536296</v>
      </c>
      <c r="X6025">
        <v>4.7615982518494224</v>
      </c>
      <c r="Y6025">
        <v>20.747138024941826</v>
      </c>
      <c r="Z6025">
        <v>86.209693897837965</v>
      </c>
      <c r="AA6025">
        <v>5.3923208147735009</v>
      </c>
      <c r="AB6025">
        <v>5.6009582403077554</v>
      </c>
      <c r="AC6025">
        <v>68.125099643755007</v>
      </c>
      <c r="AD6025">
        <v>0</v>
      </c>
      <c r="AE6025">
        <v>191.00729423642548</v>
      </c>
    </row>
    <row r="6026" spans="1:31" x14ac:dyDescent="0.3">
      <c r="A6026">
        <v>2587248</v>
      </c>
      <c r="B6026">
        <v>1</v>
      </c>
      <c r="C6026" t="s">
        <v>80</v>
      </c>
      <c r="D6026" t="s">
        <v>100</v>
      </c>
      <c r="E6026" t="s">
        <v>166</v>
      </c>
      <c r="F6026" t="s">
        <v>12428</v>
      </c>
      <c r="G6026" t="s">
        <v>181</v>
      </c>
      <c r="H6026" t="s">
        <v>157</v>
      </c>
      <c r="I6026" t="s">
        <v>136</v>
      </c>
      <c r="J6026" t="s">
        <v>137</v>
      </c>
      <c r="K6026" t="s">
        <v>138</v>
      </c>
      <c r="L6026" t="s">
        <v>16901</v>
      </c>
      <c r="M6026" t="s">
        <v>16902</v>
      </c>
      <c r="N6026">
        <v>6.5430555549999996</v>
      </c>
      <c r="O6026">
        <v>0</v>
      </c>
      <c r="P6026">
        <v>9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16.956480363586053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16.956480363586053</v>
      </c>
    </row>
    <row r="6027" spans="1:31" x14ac:dyDescent="0.3">
      <c r="A6027">
        <v>2587981</v>
      </c>
      <c r="B6027">
        <v>1</v>
      </c>
      <c r="C6027" t="s">
        <v>81</v>
      </c>
      <c r="D6027" t="s">
        <v>118</v>
      </c>
      <c r="E6027" t="s">
        <v>132</v>
      </c>
      <c r="F6027" t="s">
        <v>16903</v>
      </c>
      <c r="G6027" t="s">
        <v>134</v>
      </c>
      <c r="H6027" t="s">
        <v>135</v>
      </c>
      <c r="I6027" t="s">
        <v>136</v>
      </c>
      <c r="J6027" t="s">
        <v>137</v>
      </c>
      <c r="K6027" t="s">
        <v>138</v>
      </c>
      <c r="L6027" t="s">
        <v>16904</v>
      </c>
      <c r="M6027" t="s">
        <v>16905</v>
      </c>
      <c r="N6027">
        <v>7.6388888000000002E-2</v>
      </c>
      <c r="O6027">
        <v>33</v>
      </c>
      <c r="P6027">
        <v>8350</v>
      </c>
      <c r="Q6027">
        <v>195</v>
      </c>
      <c r="R6027">
        <v>1407</v>
      </c>
      <c r="S6027">
        <v>42</v>
      </c>
      <c r="T6027">
        <v>996</v>
      </c>
      <c r="U6027">
        <v>1</v>
      </c>
      <c r="V6027">
        <v>1</v>
      </c>
      <c r="W6027">
        <v>0.56658232078250004</v>
      </c>
      <c r="X6027">
        <v>81.189880024983907</v>
      </c>
      <c r="Y6027">
        <v>102.46851342222918</v>
      </c>
      <c r="Z6027">
        <v>66.951344435816083</v>
      </c>
      <c r="AA6027">
        <v>13.311958402893103</v>
      </c>
      <c r="AB6027">
        <v>51.823184275802049</v>
      </c>
      <c r="AC6027">
        <v>0.12495004806602085</v>
      </c>
      <c r="AD6027">
        <v>8.7629140164270841E-2</v>
      </c>
      <c r="AE6027">
        <v>316.5240420707371</v>
      </c>
    </row>
    <row r="6028" spans="1:31" x14ac:dyDescent="0.3">
      <c r="A6028">
        <v>2587434</v>
      </c>
      <c r="B6028">
        <v>1</v>
      </c>
      <c r="C6028" t="s">
        <v>80</v>
      </c>
      <c r="D6028" t="s">
        <v>100</v>
      </c>
      <c r="E6028" t="s">
        <v>141</v>
      </c>
      <c r="F6028" t="s">
        <v>2417</v>
      </c>
      <c r="G6028" t="s">
        <v>318</v>
      </c>
      <c r="H6028" t="s">
        <v>135</v>
      </c>
      <c r="I6028" t="s">
        <v>136</v>
      </c>
      <c r="J6028" t="s">
        <v>137</v>
      </c>
      <c r="K6028" t="s">
        <v>138</v>
      </c>
      <c r="L6028" t="s">
        <v>16906</v>
      </c>
      <c r="M6028" t="s">
        <v>16907</v>
      </c>
      <c r="N6028">
        <v>0.495</v>
      </c>
      <c r="O6028">
        <v>5</v>
      </c>
      <c r="P6028">
        <v>356</v>
      </c>
      <c r="Q6028">
        <v>4</v>
      </c>
      <c r="R6028">
        <v>43</v>
      </c>
      <c r="S6028">
        <v>17</v>
      </c>
      <c r="T6028">
        <v>89</v>
      </c>
      <c r="U6028">
        <v>4</v>
      </c>
      <c r="V6028">
        <v>1</v>
      </c>
      <c r="W6028">
        <v>1.2191417682068599</v>
      </c>
      <c r="X6028">
        <v>61.99136099552112</v>
      </c>
      <c r="Y6028">
        <v>1.9532697832049302</v>
      </c>
      <c r="Z6028">
        <v>21.143030515411262</v>
      </c>
      <c r="AA6028">
        <v>40.343624923592728</v>
      </c>
      <c r="AB6028">
        <v>42.32550103095943</v>
      </c>
      <c r="AC6028">
        <v>220.02028318229318</v>
      </c>
      <c r="AD6028">
        <v>0.17769033584510005</v>
      </c>
      <c r="AE6028">
        <v>389.17390253503459</v>
      </c>
    </row>
    <row r="6029" spans="1:31" x14ac:dyDescent="0.3">
      <c r="A6029">
        <v>2587440</v>
      </c>
      <c r="B6029">
        <v>1</v>
      </c>
      <c r="C6029" t="s">
        <v>81</v>
      </c>
      <c r="D6029" t="s">
        <v>112</v>
      </c>
      <c r="E6029" t="s">
        <v>171</v>
      </c>
      <c r="F6029" t="s">
        <v>16908</v>
      </c>
      <c r="G6029" t="s">
        <v>190</v>
      </c>
      <c r="H6029" t="s">
        <v>157</v>
      </c>
      <c r="I6029" t="s">
        <v>136</v>
      </c>
      <c r="J6029" t="s">
        <v>137</v>
      </c>
      <c r="K6029" t="s">
        <v>138</v>
      </c>
      <c r="L6029" t="s">
        <v>16909</v>
      </c>
      <c r="M6029" t="s">
        <v>16910</v>
      </c>
      <c r="N6029">
        <v>0.47027777700000001</v>
      </c>
      <c r="O6029">
        <v>0</v>
      </c>
      <c r="P6029">
        <v>20</v>
      </c>
      <c r="Q6029">
        <v>0</v>
      </c>
      <c r="R6029">
        <v>42</v>
      </c>
      <c r="S6029">
        <v>0</v>
      </c>
      <c r="T6029">
        <v>6</v>
      </c>
      <c r="U6029">
        <v>0</v>
      </c>
      <c r="V6029">
        <v>0</v>
      </c>
      <c r="W6029">
        <v>0</v>
      </c>
      <c r="X6029">
        <v>0.73049169859061258</v>
      </c>
      <c r="Y6029">
        <v>0</v>
      </c>
      <c r="Z6029">
        <v>5.5469005982540036</v>
      </c>
      <c r="AA6029">
        <v>0</v>
      </c>
      <c r="AB6029">
        <v>2.9580797914759835</v>
      </c>
      <c r="AC6029">
        <v>0</v>
      </c>
      <c r="AD6029">
        <v>0</v>
      </c>
      <c r="AE6029">
        <v>9.2354720883206003</v>
      </c>
    </row>
    <row r="6030" spans="1:31" x14ac:dyDescent="0.3">
      <c r="A6030">
        <v>2587231</v>
      </c>
      <c r="B6030">
        <v>1</v>
      </c>
      <c r="C6030" t="s">
        <v>80</v>
      </c>
      <c r="D6030" t="s">
        <v>83</v>
      </c>
      <c r="E6030" t="s">
        <v>184</v>
      </c>
      <c r="F6030" t="s">
        <v>6013</v>
      </c>
      <c r="G6030" t="s">
        <v>134</v>
      </c>
      <c r="H6030" t="s">
        <v>135</v>
      </c>
      <c r="I6030" t="s">
        <v>136</v>
      </c>
      <c r="J6030" t="s">
        <v>137</v>
      </c>
      <c r="K6030" t="s">
        <v>138</v>
      </c>
      <c r="L6030" t="s">
        <v>16911</v>
      </c>
      <c r="M6030" t="s">
        <v>16912</v>
      </c>
      <c r="N6030">
        <v>0.1525</v>
      </c>
      <c r="O6030">
        <v>0</v>
      </c>
      <c r="P6030">
        <v>3169</v>
      </c>
      <c r="Q6030">
        <v>1</v>
      </c>
      <c r="R6030">
        <v>3</v>
      </c>
      <c r="S6030">
        <v>14</v>
      </c>
      <c r="T6030">
        <v>1364</v>
      </c>
      <c r="U6030">
        <v>7</v>
      </c>
      <c r="V6030">
        <v>46</v>
      </c>
      <c r="W6030">
        <v>0</v>
      </c>
      <c r="X6030">
        <v>82.88367293157296</v>
      </c>
      <c r="Y6030">
        <v>24.984229614686999</v>
      </c>
      <c r="Z6030">
        <v>0.29678422481810252</v>
      </c>
      <c r="AA6030">
        <v>12.464433359508394</v>
      </c>
      <c r="AB6030">
        <v>136.55797746826858</v>
      </c>
      <c r="AC6030">
        <v>34.621456362924604</v>
      </c>
      <c r="AD6030">
        <v>154.90880923264046</v>
      </c>
      <c r="AE6030">
        <v>446.7173631944201</v>
      </c>
    </row>
    <row r="6031" spans="1:31" x14ac:dyDescent="0.3">
      <c r="A6031">
        <v>2587726</v>
      </c>
      <c r="B6031">
        <v>1</v>
      </c>
      <c r="C6031" t="s">
        <v>80</v>
      </c>
      <c r="D6031" t="s">
        <v>100</v>
      </c>
      <c r="E6031" t="s">
        <v>166</v>
      </c>
      <c r="F6031" t="s">
        <v>16913</v>
      </c>
      <c r="G6031" t="s">
        <v>181</v>
      </c>
      <c r="H6031" t="s">
        <v>157</v>
      </c>
      <c r="I6031" t="s">
        <v>136</v>
      </c>
      <c r="J6031" t="s">
        <v>137</v>
      </c>
      <c r="K6031" t="s">
        <v>138</v>
      </c>
      <c r="L6031" t="s">
        <v>16914</v>
      </c>
      <c r="M6031" t="s">
        <v>16915</v>
      </c>
      <c r="N6031">
        <v>3.6058333330000001</v>
      </c>
      <c r="O6031">
        <v>0</v>
      </c>
      <c r="P6031">
        <v>2</v>
      </c>
      <c r="Q6031">
        <v>0</v>
      </c>
      <c r="R6031">
        <v>0</v>
      </c>
      <c r="S6031">
        <v>0</v>
      </c>
      <c r="T6031">
        <v>1</v>
      </c>
      <c r="U6031">
        <v>0</v>
      </c>
      <c r="V6031">
        <v>0</v>
      </c>
      <c r="W6031">
        <v>0</v>
      </c>
      <c r="X6031">
        <v>4.9610214547334355</v>
      </c>
      <c r="Y6031">
        <v>0</v>
      </c>
      <c r="Z6031">
        <v>0</v>
      </c>
      <c r="AA6031">
        <v>0</v>
      </c>
      <c r="AB6031">
        <v>0.55618658024992496</v>
      </c>
      <c r="AC6031">
        <v>0</v>
      </c>
      <c r="AD6031">
        <v>0</v>
      </c>
      <c r="AE6031">
        <v>5.5172080349833603</v>
      </c>
    </row>
    <row r="6032" spans="1:31" x14ac:dyDescent="0.3">
      <c r="A6032">
        <v>2587480</v>
      </c>
      <c r="B6032">
        <v>1</v>
      </c>
      <c r="C6032" t="s">
        <v>81</v>
      </c>
      <c r="D6032" t="s">
        <v>112</v>
      </c>
      <c r="E6032" t="s">
        <v>175</v>
      </c>
      <c r="F6032" t="s">
        <v>16916</v>
      </c>
      <c r="G6032" t="s">
        <v>2096</v>
      </c>
      <c r="H6032" t="s">
        <v>157</v>
      </c>
      <c r="I6032" t="s">
        <v>136</v>
      </c>
      <c r="J6032" t="s">
        <v>137</v>
      </c>
      <c r="K6032" t="s">
        <v>138</v>
      </c>
      <c r="L6032" t="s">
        <v>16917</v>
      </c>
      <c r="M6032" t="s">
        <v>16918</v>
      </c>
      <c r="N6032">
        <v>1.670555555</v>
      </c>
      <c r="O6032">
        <v>0</v>
      </c>
      <c r="P6032">
        <v>6</v>
      </c>
      <c r="Q6032">
        <v>0</v>
      </c>
      <c r="R6032">
        <v>0</v>
      </c>
      <c r="S6032">
        <v>0</v>
      </c>
      <c r="T6032">
        <v>2</v>
      </c>
      <c r="U6032">
        <v>0</v>
      </c>
      <c r="V6032">
        <v>0</v>
      </c>
      <c r="W6032">
        <v>0</v>
      </c>
      <c r="X6032">
        <v>1.05878188589664</v>
      </c>
      <c r="Y6032">
        <v>0</v>
      </c>
      <c r="Z6032">
        <v>0</v>
      </c>
      <c r="AA6032">
        <v>0</v>
      </c>
      <c r="AB6032">
        <v>0.27708987320627504</v>
      </c>
      <c r="AC6032">
        <v>0</v>
      </c>
      <c r="AD6032">
        <v>0</v>
      </c>
      <c r="AE6032">
        <v>1.335871759102915</v>
      </c>
    </row>
    <row r="6033" spans="1:31" x14ac:dyDescent="0.3">
      <c r="A6033">
        <v>2588058</v>
      </c>
      <c r="B6033">
        <v>1</v>
      </c>
      <c r="C6033" t="s">
        <v>81</v>
      </c>
      <c r="D6033" t="s">
        <v>127</v>
      </c>
      <c r="E6033" t="s">
        <v>147</v>
      </c>
      <c r="F6033" t="s">
        <v>16919</v>
      </c>
      <c r="G6033" t="s">
        <v>134</v>
      </c>
      <c r="H6033" t="s">
        <v>135</v>
      </c>
      <c r="I6033" t="s">
        <v>136</v>
      </c>
      <c r="J6033" t="s">
        <v>137</v>
      </c>
      <c r="K6033" t="s">
        <v>138</v>
      </c>
      <c r="L6033" t="s">
        <v>16920</v>
      </c>
      <c r="M6033" t="s">
        <v>16921</v>
      </c>
      <c r="N6033">
        <v>2.41</v>
      </c>
      <c r="O6033">
        <v>1</v>
      </c>
      <c r="P6033">
        <v>0</v>
      </c>
      <c r="Q6033">
        <v>135</v>
      </c>
      <c r="R6033">
        <v>6</v>
      </c>
      <c r="S6033">
        <v>5</v>
      </c>
      <c r="T6033">
        <v>0</v>
      </c>
      <c r="U6033">
        <v>0</v>
      </c>
      <c r="V6033">
        <v>0</v>
      </c>
      <c r="W6033">
        <v>8.3639991254377613</v>
      </c>
      <c r="X6033">
        <v>0</v>
      </c>
      <c r="Y6033">
        <v>1519.663142488846</v>
      </c>
      <c r="Z6033">
        <v>41.439298608545784</v>
      </c>
      <c r="AA6033">
        <v>25.452192958256404</v>
      </c>
      <c r="AB6033">
        <v>0</v>
      </c>
      <c r="AC6033">
        <v>0</v>
      </c>
      <c r="AD6033">
        <v>0</v>
      </c>
      <c r="AE6033">
        <v>1594.9186331810859</v>
      </c>
    </row>
    <row r="6034" spans="1:31" x14ac:dyDescent="0.3">
      <c r="A6034">
        <v>2587812</v>
      </c>
      <c r="B6034">
        <v>1</v>
      </c>
      <c r="C6034" t="s">
        <v>81</v>
      </c>
      <c r="D6034" t="s">
        <v>127</v>
      </c>
      <c r="E6034" t="s">
        <v>166</v>
      </c>
      <c r="F6034" t="s">
        <v>16922</v>
      </c>
      <c r="G6034" t="s">
        <v>198</v>
      </c>
      <c r="H6034" t="s">
        <v>157</v>
      </c>
      <c r="I6034" t="s">
        <v>136</v>
      </c>
      <c r="J6034" t="s">
        <v>137</v>
      </c>
      <c r="K6034" t="s">
        <v>138</v>
      </c>
      <c r="L6034" t="s">
        <v>16923</v>
      </c>
      <c r="M6034" t="s">
        <v>16924</v>
      </c>
      <c r="N6034">
        <v>2.3258333329999998</v>
      </c>
      <c r="O6034">
        <v>0</v>
      </c>
      <c r="P6034">
        <v>3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1.3929099790764152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1.3929099790764152</v>
      </c>
    </row>
    <row r="6035" spans="1:31" x14ac:dyDescent="0.3">
      <c r="A6035">
        <v>2587563</v>
      </c>
      <c r="B6035">
        <v>1</v>
      </c>
      <c r="C6035" t="s">
        <v>80</v>
      </c>
      <c r="D6035" t="s">
        <v>95</v>
      </c>
      <c r="E6035" t="s">
        <v>175</v>
      </c>
      <c r="F6035" t="s">
        <v>16925</v>
      </c>
      <c r="G6035" t="s">
        <v>190</v>
      </c>
      <c r="H6035" t="s">
        <v>157</v>
      </c>
      <c r="I6035" t="s">
        <v>136</v>
      </c>
      <c r="J6035" t="s">
        <v>137</v>
      </c>
      <c r="K6035" t="s">
        <v>138</v>
      </c>
      <c r="L6035" t="s">
        <v>16926</v>
      </c>
      <c r="M6035" t="s">
        <v>16927</v>
      </c>
      <c r="N6035">
        <v>2.5838888880000002</v>
      </c>
      <c r="O6035">
        <v>0</v>
      </c>
      <c r="P6035">
        <v>19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8.3609586914246687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8.3609586914246687</v>
      </c>
    </row>
    <row r="6036" spans="1:31" x14ac:dyDescent="0.3">
      <c r="A6036">
        <v>2587772</v>
      </c>
      <c r="B6036">
        <v>1</v>
      </c>
      <c r="C6036" t="s">
        <v>80</v>
      </c>
      <c r="D6036" t="s">
        <v>100</v>
      </c>
      <c r="E6036" t="s">
        <v>166</v>
      </c>
      <c r="F6036" t="s">
        <v>16928</v>
      </c>
      <c r="G6036" t="s">
        <v>168</v>
      </c>
      <c r="H6036" t="s">
        <v>157</v>
      </c>
      <c r="I6036" t="s">
        <v>136</v>
      </c>
      <c r="J6036" t="s">
        <v>137</v>
      </c>
      <c r="K6036" t="s">
        <v>138</v>
      </c>
      <c r="L6036" t="s">
        <v>16929</v>
      </c>
      <c r="M6036" t="s">
        <v>16930</v>
      </c>
      <c r="N6036">
        <v>3.6549999999999998</v>
      </c>
      <c r="O6036">
        <v>0</v>
      </c>
      <c r="P6036">
        <v>1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0.91739028864157013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0.91739028864157013</v>
      </c>
    </row>
    <row r="6037" spans="1:31" x14ac:dyDescent="0.3">
      <c r="A6037">
        <v>2587225</v>
      </c>
      <c r="B6037">
        <v>1</v>
      </c>
      <c r="C6037" t="s">
        <v>80</v>
      </c>
      <c r="D6037" t="s">
        <v>102</v>
      </c>
      <c r="E6037" t="s">
        <v>141</v>
      </c>
      <c r="F6037" t="s">
        <v>5050</v>
      </c>
      <c r="G6037" t="s">
        <v>134</v>
      </c>
      <c r="H6037" t="s">
        <v>135</v>
      </c>
      <c r="I6037" t="s">
        <v>136</v>
      </c>
      <c r="J6037" t="s">
        <v>137</v>
      </c>
      <c r="K6037" t="s">
        <v>138</v>
      </c>
      <c r="L6037" t="s">
        <v>16931</v>
      </c>
      <c r="M6037" t="s">
        <v>16932</v>
      </c>
      <c r="N6037">
        <v>2.4391666660000002</v>
      </c>
      <c r="O6037">
        <v>0</v>
      </c>
      <c r="P6037">
        <v>1082</v>
      </c>
      <c r="Q6037">
        <v>5</v>
      </c>
      <c r="R6037">
        <v>244</v>
      </c>
      <c r="S6037">
        <v>5</v>
      </c>
      <c r="T6037">
        <v>174</v>
      </c>
      <c r="U6037">
        <v>0</v>
      </c>
      <c r="V6037">
        <v>0</v>
      </c>
      <c r="W6037">
        <v>0</v>
      </c>
      <c r="X6037">
        <v>321.15316476962767</v>
      </c>
      <c r="Y6037">
        <v>36.05406120271752</v>
      </c>
      <c r="Z6037">
        <v>675.33255821371347</v>
      </c>
      <c r="AA6037">
        <v>38.863594028331647</v>
      </c>
      <c r="AB6037">
        <v>274.47832391857423</v>
      </c>
      <c r="AC6037">
        <v>0</v>
      </c>
      <c r="AD6037">
        <v>0</v>
      </c>
      <c r="AE6037">
        <v>1345.8817021329644</v>
      </c>
    </row>
    <row r="6038" spans="1:31" x14ac:dyDescent="0.3">
      <c r="A6038">
        <v>2588018</v>
      </c>
      <c r="B6038">
        <v>1</v>
      </c>
      <c r="C6038" t="s">
        <v>80</v>
      </c>
      <c r="D6038" t="s">
        <v>105</v>
      </c>
      <c r="E6038" t="s">
        <v>184</v>
      </c>
      <c r="F6038" t="s">
        <v>16933</v>
      </c>
      <c r="G6038" t="s">
        <v>149</v>
      </c>
      <c r="H6038" t="s">
        <v>135</v>
      </c>
      <c r="I6038" t="s">
        <v>136</v>
      </c>
      <c r="J6038" t="s">
        <v>137</v>
      </c>
      <c r="K6038" t="s">
        <v>138</v>
      </c>
      <c r="L6038" t="s">
        <v>16934</v>
      </c>
      <c r="M6038" t="s">
        <v>16935</v>
      </c>
      <c r="N6038">
        <v>2.9511111109999999</v>
      </c>
      <c r="O6038">
        <v>0</v>
      </c>
      <c r="P6038">
        <v>152</v>
      </c>
      <c r="Q6038">
        <v>0</v>
      </c>
      <c r="R6038">
        <v>0</v>
      </c>
      <c r="S6038">
        <v>0</v>
      </c>
      <c r="T6038">
        <v>13</v>
      </c>
      <c r="U6038">
        <v>0</v>
      </c>
      <c r="V6038">
        <v>0</v>
      </c>
      <c r="W6038">
        <v>0</v>
      </c>
      <c r="X6038">
        <v>89.85094416107097</v>
      </c>
      <c r="Y6038">
        <v>0</v>
      </c>
      <c r="Z6038">
        <v>0</v>
      </c>
      <c r="AA6038">
        <v>0</v>
      </c>
      <c r="AB6038">
        <v>56.730406700438749</v>
      </c>
      <c r="AC6038">
        <v>0</v>
      </c>
      <c r="AD6038">
        <v>0</v>
      </c>
      <c r="AE6038">
        <v>146.58135086150972</v>
      </c>
    </row>
    <row r="6039" spans="1:31" x14ac:dyDescent="0.3">
      <c r="A6039">
        <v>2587211</v>
      </c>
      <c r="B6039">
        <v>1</v>
      </c>
      <c r="C6039" t="s">
        <v>81</v>
      </c>
      <c r="D6039" t="s">
        <v>123</v>
      </c>
      <c r="E6039" t="s">
        <v>141</v>
      </c>
      <c r="F6039" t="s">
        <v>6332</v>
      </c>
      <c r="G6039" t="s">
        <v>134</v>
      </c>
      <c r="H6039" t="s">
        <v>135</v>
      </c>
      <c r="I6039" t="s">
        <v>136</v>
      </c>
      <c r="J6039" t="s">
        <v>137</v>
      </c>
      <c r="K6039" t="s">
        <v>138</v>
      </c>
      <c r="L6039" t="s">
        <v>16936</v>
      </c>
      <c r="M6039" t="s">
        <v>16937</v>
      </c>
      <c r="N6039">
        <v>1.090833333</v>
      </c>
      <c r="O6039">
        <v>1</v>
      </c>
      <c r="P6039">
        <v>1</v>
      </c>
      <c r="Q6039">
        <v>100</v>
      </c>
      <c r="R6039">
        <v>1</v>
      </c>
      <c r="S6039">
        <v>13</v>
      </c>
      <c r="T6039">
        <v>0</v>
      </c>
      <c r="U6039">
        <v>0</v>
      </c>
      <c r="V6039">
        <v>0</v>
      </c>
      <c r="W6039">
        <v>4.4002618775775E-2</v>
      </c>
      <c r="X6039">
        <v>0.1442370661407375</v>
      </c>
      <c r="Y6039">
        <v>122.26714585711329</v>
      </c>
      <c r="Z6039">
        <v>1.3397586521</v>
      </c>
      <c r="AA6039">
        <v>12.584278010494527</v>
      </c>
      <c r="AB6039">
        <v>0</v>
      </c>
      <c r="AC6039">
        <v>0</v>
      </c>
      <c r="AD6039">
        <v>0</v>
      </c>
      <c r="AE6039">
        <v>136.37942220462432</v>
      </c>
    </row>
    <row r="6040" spans="1:31" x14ac:dyDescent="0.3">
      <c r="A6040">
        <v>2587377</v>
      </c>
      <c r="B6040">
        <v>1</v>
      </c>
      <c r="C6040" t="s">
        <v>80</v>
      </c>
      <c r="D6040" t="s">
        <v>94</v>
      </c>
      <c r="E6040" t="s">
        <v>155</v>
      </c>
      <c r="F6040" t="s">
        <v>16938</v>
      </c>
      <c r="G6040" t="s">
        <v>301</v>
      </c>
      <c r="H6040" t="s">
        <v>157</v>
      </c>
      <c r="I6040" t="s">
        <v>136</v>
      </c>
      <c r="J6040" t="s">
        <v>137</v>
      </c>
      <c r="K6040" t="s">
        <v>144</v>
      </c>
      <c r="L6040" t="s">
        <v>16939</v>
      </c>
      <c r="M6040" t="s">
        <v>16940</v>
      </c>
      <c r="N6040">
        <v>5.1341666659999996</v>
      </c>
      <c r="O6040">
        <v>0</v>
      </c>
      <c r="P6040">
        <v>4</v>
      </c>
      <c r="Q6040">
        <v>0</v>
      </c>
      <c r="R6040">
        <v>9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4.3572198907400503</v>
      </c>
      <c r="Y6040">
        <v>0</v>
      </c>
      <c r="Z6040">
        <v>32.785221704860497</v>
      </c>
      <c r="AA6040">
        <v>0</v>
      </c>
      <c r="AB6040">
        <v>0</v>
      </c>
      <c r="AC6040">
        <v>0</v>
      </c>
      <c r="AD6040">
        <v>0</v>
      </c>
      <c r="AE6040">
        <v>37.142441595600545</v>
      </c>
    </row>
    <row r="6041" spans="1:31" x14ac:dyDescent="0.3">
      <c r="A6041">
        <v>2587683</v>
      </c>
      <c r="B6041">
        <v>1</v>
      </c>
      <c r="C6041" t="s">
        <v>81</v>
      </c>
      <c r="D6041" t="s">
        <v>128</v>
      </c>
      <c r="E6041" t="s">
        <v>171</v>
      </c>
      <c r="F6041" t="s">
        <v>16941</v>
      </c>
      <c r="G6041" t="s">
        <v>190</v>
      </c>
      <c r="H6041" t="s">
        <v>157</v>
      </c>
      <c r="I6041" t="s">
        <v>136</v>
      </c>
      <c r="J6041" t="s">
        <v>137</v>
      </c>
      <c r="K6041" t="s">
        <v>138</v>
      </c>
      <c r="L6041" t="s">
        <v>16942</v>
      </c>
      <c r="M6041" t="s">
        <v>16943</v>
      </c>
      <c r="N6041">
        <v>7.238888888</v>
      </c>
      <c r="O6041">
        <v>0</v>
      </c>
      <c r="P6041">
        <v>19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25.655440096114884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25.655440096114884</v>
      </c>
    </row>
    <row r="6042" spans="1:31" x14ac:dyDescent="0.3">
      <c r="A6042">
        <v>2587334</v>
      </c>
      <c r="B6042">
        <v>1</v>
      </c>
      <c r="C6042" t="s">
        <v>80</v>
      </c>
      <c r="D6042" t="s">
        <v>92</v>
      </c>
      <c r="E6042" t="s">
        <v>147</v>
      </c>
      <c r="F6042" t="s">
        <v>2060</v>
      </c>
      <c r="G6042" t="s">
        <v>134</v>
      </c>
      <c r="H6042" t="s">
        <v>135</v>
      </c>
      <c r="I6042" t="s">
        <v>136</v>
      </c>
      <c r="J6042" t="s">
        <v>137</v>
      </c>
      <c r="K6042" t="s">
        <v>138</v>
      </c>
      <c r="L6042" t="s">
        <v>16944</v>
      </c>
      <c r="M6042" t="s">
        <v>16945</v>
      </c>
      <c r="N6042">
        <v>0.77</v>
      </c>
      <c r="O6042">
        <v>0</v>
      </c>
      <c r="P6042">
        <v>213</v>
      </c>
      <c r="Q6042">
        <v>0</v>
      </c>
      <c r="R6042">
        <v>4</v>
      </c>
      <c r="S6042">
        <v>0</v>
      </c>
      <c r="T6042">
        <v>25</v>
      </c>
      <c r="U6042">
        <v>0</v>
      </c>
      <c r="V6042">
        <v>0</v>
      </c>
      <c r="W6042">
        <v>0</v>
      </c>
      <c r="X6042">
        <v>29.061039183092362</v>
      </c>
      <c r="Y6042">
        <v>0</v>
      </c>
      <c r="Z6042">
        <v>1.5603833254584401</v>
      </c>
      <c r="AA6042">
        <v>0</v>
      </c>
      <c r="AB6042">
        <v>19.722630644885285</v>
      </c>
      <c r="AC6042">
        <v>0</v>
      </c>
      <c r="AD6042">
        <v>0</v>
      </c>
      <c r="AE6042">
        <v>50.344053153436086</v>
      </c>
    </row>
    <row r="6043" spans="1:31" x14ac:dyDescent="0.3">
      <c r="A6043">
        <v>2587832</v>
      </c>
      <c r="B6043">
        <v>1</v>
      </c>
      <c r="C6043" t="s">
        <v>80</v>
      </c>
      <c r="D6043" t="s">
        <v>106</v>
      </c>
      <c r="E6043" t="s">
        <v>171</v>
      </c>
      <c r="F6043" t="s">
        <v>16946</v>
      </c>
      <c r="G6043" t="s">
        <v>190</v>
      </c>
      <c r="H6043" t="s">
        <v>157</v>
      </c>
      <c r="I6043" t="s">
        <v>136</v>
      </c>
      <c r="J6043" t="s">
        <v>137</v>
      </c>
      <c r="K6043" t="s">
        <v>138</v>
      </c>
      <c r="L6043" t="s">
        <v>16947</v>
      </c>
      <c r="M6043" t="s">
        <v>16948</v>
      </c>
      <c r="N6043">
        <v>1.683888888</v>
      </c>
      <c r="O6043">
        <v>0</v>
      </c>
      <c r="P6043">
        <v>14</v>
      </c>
      <c r="Q6043">
        <v>0</v>
      </c>
      <c r="R6043">
        <v>0</v>
      </c>
      <c r="S6043">
        <v>0</v>
      </c>
      <c r="T6043">
        <v>1</v>
      </c>
      <c r="U6043">
        <v>0</v>
      </c>
      <c r="V6043">
        <v>0</v>
      </c>
      <c r="W6043">
        <v>0</v>
      </c>
      <c r="X6043">
        <v>4.8396799241004134</v>
      </c>
      <c r="Y6043">
        <v>0</v>
      </c>
      <c r="Z6043">
        <v>0</v>
      </c>
      <c r="AA6043">
        <v>0</v>
      </c>
      <c r="AB6043">
        <v>0.55902415906965175</v>
      </c>
      <c r="AC6043">
        <v>0</v>
      </c>
      <c r="AD6043">
        <v>0</v>
      </c>
      <c r="AE6043">
        <v>5.398704083170065</v>
      </c>
    </row>
    <row r="6044" spans="1:31" x14ac:dyDescent="0.3">
      <c r="A6044">
        <v>2587975</v>
      </c>
      <c r="B6044">
        <v>1</v>
      </c>
      <c r="C6044" t="s">
        <v>81</v>
      </c>
      <c r="D6044" t="s">
        <v>112</v>
      </c>
      <c r="E6044" t="s">
        <v>166</v>
      </c>
      <c r="F6044" t="s">
        <v>16842</v>
      </c>
      <c r="G6044" t="s">
        <v>168</v>
      </c>
      <c r="H6044" t="s">
        <v>157</v>
      </c>
      <c r="I6044" t="s">
        <v>136</v>
      </c>
      <c r="J6044" t="s">
        <v>137</v>
      </c>
      <c r="K6044" t="s">
        <v>138</v>
      </c>
      <c r="L6044" t="s">
        <v>16949</v>
      </c>
      <c r="M6044" t="s">
        <v>16950</v>
      </c>
      <c r="N6044">
        <v>2.7033333329999998</v>
      </c>
      <c r="O6044">
        <v>0</v>
      </c>
      <c r="P6044">
        <v>1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0.61159924209946004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0.61159924209946004</v>
      </c>
    </row>
    <row r="6045" spans="1:31" x14ac:dyDescent="0.3">
      <c r="A6045">
        <v>2587205</v>
      </c>
      <c r="B6045">
        <v>1</v>
      </c>
      <c r="C6045" t="s">
        <v>80</v>
      </c>
      <c r="D6045" t="s">
        <v>97</v>
      </c>
      <c r="E6045" t="s">
        <v>141</v>
      </c>
      <c r="F6045" t="s">
        <v>1840</v>
      </c>
      <c r="G6045" t="s">
        <v>134</v>
      </c>
      <c r="H6045" t="s">
        <v>135</v>
      </c>
      <c r="I6045" t="s">
        <v>136</v>
      </c>
      <c r="J6045" t="s">
        <v>137</v>
      </c>
      <c r="K6045" t="s">
        <v>138</v>
      </c>
      <c r="L6045" t="s">
        <v>16951</v>
      </c>
      <c r="M6045" t="s">
        <v>16952</v>
      </c>
      <c r="N6045">
        <v>0.30499999999999999</v>
      </c>
      <c r="O6045">
        <v>5</v>
      </c>
      <c r="P6045">
        <v>1590</v>
      </c>
      <c r="Q6045">
        <v>5</v>
      </c>
      <c r="R6045">
        <v>69</v>
      </c>
      <c r="S6045">
        <v>16</v>
      </c>
      <c r="T6045">
        <v>149</v>
      </c>
      <c r="U6045">
        <v>1</v>
      </c>
      <c r="V6045">
        <v>0</v>
      </c>
      <c r="W6045">
        <v>6.7356034417049395</v>
      </c>
      <c r="X6045">
        <v>74.718675683012108</v>
      </c>
      <c r="Y6045">
        <v>0.63415198876199996</v>
      </c>
      <c r="Z6045">
        <v>3.4504541597955298</v>
      </c>
      <c r="AA6045">
        <v>10.057238477249626</v>
      </c>
      <c r="AB6045">
        <v>27.656046508081584</v>
      </c>
      <c r="AC6045">
        <v>29.259700121562073</v>
      </c>
      <c r="AD6045">
        <v>0</v>
      </c>
      <c r="AE6045">
        <v>152.51187038016786</v>
      </c>
    </row>
    <row r="6046" spans="1:31" x14ac:dyDescent="0.3">
      <c r="A6046">
        <v>2588144</v>
      </c>
      <c r="B6046">
        <v>1</v>
      </c>
      <c r="C6046" t="s">
        <v>80</v>
      </c>
      <c r="D6046" t="s">
        <v>94</v>
      </c>
      <c r="E6046" t="s">
        <v>155</v>
      </c>
      <c r="F6046" t="s">
        <v>11894</v>
      </c>
      <c r="G6046" t="s">
        <v>202</v>
      </c>
      <c r="H6046" t="s">
        <v>157</v>
      </c>
      <c r="I6046" t="s">
        <v>136</v>
      </c>
      <c r="J6046" t="s">
        <v>137</v>
      </c>
      <c r="K6046" t="s">
        <v>138</v>
      </c>
      <c r="L6046" t="s">
        <v>16953</v>
      </c>
      <c r="M6046" t="s">
        <v>16954</v>
      </c>
      <c r="N6046">
        <v>0.27305555500000001</v>
      </c>
      <c r="O6046">
        <v>0</v>
      </c>
      <c r="P6046">
        <v>85</v>
      </c>
      <c r="Q6046">
        <v>0</v>
      </c>
      <c r="R6046">
        <v>3</v>
      </c>
      <c r="S6046">
        <v>0</v>
      </c>
      <c r="T6046">
        <v>5</v>
      </c>
      <c r="U6046">
        <v>0</v>
      </c>
      <c r="V6046">
        <v>0</v>
      </c>
      <c r="W6046">
        <v>0</v>
      </c>
      <c r="X6046">
        <v>3.3819815016808699</v>
      </c>
      <c r="Y6046">
        <v>0</v>
      </c>
      <c r="Z6046">
        <v>0.8656414309420124</v>
      </c>
      <c r="AA6046">
        <v>0</v>
      </c>
      <c r="AB6046">
        <v>0.64404684579529725</v>
      </c>
      <c r="AC6046">
        <v>0</v>
      </c>
      <c r="AD6046">
        <v>0</v>
      </c>
      <c r="AE6046">
        <v>4.8916697784181791</v>
      </c>
    </row>
    <row r="6047" spans="1:31" x14ac:dyDescent="0.3">
      <c r="A6047">
        <v>2587540</v>
      </c>
      <c r="B6047">
        <v>1</v>
      </c>
      <c r="C6047" t="s">
        <v>81</v>
      </c>
      <c r="D6047" t="s">
        <v>118</v>
      </c>
      <c r="E6047" t="s">
        <v>141</v>
      </c>
      <c r="F6047" t="s">
        <v>16955</v>
      </c>
      <c r="G6047" t="s">
        <v>134</v>
      </c>
      <c r="H6047" t="s">
        <v>135</v>
      </c>
      <c r="I6047" t="s">
        <v>136</v>
      </c>
      <c r="J6047" t="s">
        <v>137</v>
      </c>
      <c r="K6047" t="s">
        <v>138</v>
      </c>
      <c r="L6047" t="s">
        <v>16956</v>
      </c>
      <c r="M6047" t="s">
        <v>16957</v>
      </c>
      <c r="N6047">
        <v>0.34472222200000002</v>
      </c>
      <c r="O6047">
        <v>23</v>
      </c>
      <c r="P6047">
        <v>1767</v>
      </c>
      <c r="Q6047">
        <v>54</v>
      </c>
      <c r="R6047">
        <v>167</v>
      </c>
      <c r="S6047">
        <v>11</v>
      </c>
      <c r="T6047">
        <v>132</v>
      </c>
      <c r="U6047">
        <v>1</v>
      </c>
      <c r="V6047">
        <v>0</v>
      </c>
      <c r="W6047">
        <v>2.2734292425374898</v>
      </c>
      <c r="X6047">
        <v>78.948717292746267</v>
      </c>
      <c r="Y6047">
        <v>45.126774822769498</v>
      </c>
      <c r="Z6047">
        <v>38.766145104908063</v>
      </c>
      <c r="AA6047">
        <v>28.864209748763628</v>
      </c>
      <c r="AB6047">
        <v>39.718792485505666</v>
      </c>
      <c r="AC6047">
        <v>68.270796885491663</v>
      </c>
      <c r="AD6047">
        <v>0</v>
      </c>
      <c r="AE6047">
        <v>301.96886558272229</v>
      </c>
    </row>
    <row r="6048" spans="1:31" x14ac:dyDescent="0.3">
      <c r="A6048">
        <v>2587503</v>
      </c>
      <c r="B6048">
        <v>1</v>
      </c>
      <c r="C6048" t="s">
        <v>80</v>
      </c>
      <c r="D6048" t="s">
        <v>107</v>
      </c>
      <c r="E6048" t="s">
        <v>166</v>
      </c>
      <c r="F6048" t="s">
        <v>16958</v>
      </c>
      <c r="G6048" t="s">
        <v>168</v>
      </c>
      <c r="H6048" t="s">
        <v>157</v>
      </c>
      <c r="I6048" t="s">
        <v>136</v>
      </c>
      <c r="J6048" t="s">
        <v>137</v>
      </c>
      <c r="K6048" t="s">
        <v>138</v>
      </c>
      <c r="L6048" t="s">
        <v>16959</v>
      </c>
      <c r="M6048" t="s">
        <v>16960</v>
      </c>
      <c r="N6048">
        <v>3.8252777770000002</v>
      </c>
      <c r="O6048">
        <v>0</v>
      </c>
      <c r="P6048">
        <v>1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1.5280310914463953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1.5280310914463953</v>
      </c>
    </row>
    <row r="6049" spans="1:31" x14ac:dyDescent="0.3">
      <c r="A6049">
        <v>2588030</v>
      </c>
      <c r="B6049">
        <v>1</v>
      </c>
      <c r="C6049" t="s">
        <v>80</v>
      </c>
      <c r="D6049" t="s">
        <v>88</v>
      </c>
      <c r="E6049" t="s">
        <v>155</v>
      </c>
      <c r="F6049" t="s">
        <v>16961</v>
      </c>
      <c r="G6049" t="s">
        <v>202</v>
      </c>
      <c r="H6049" t="s">
        <v>157</v>
      </c>
      <c r="I6049" t="s">
        <v>136</v>
      </c>
      <c r="J6049" t="s">
        <v>137</v>
      </c>
      <c r="K6049" t="s">
        <v>138</v>
      </c>
      <c r="L6049" t="s">
        <v>16962</v>
      </c>
      <c r="M6049" t="s">
        <v>16963</v>
      </c>
      <c r="N6049">
        <v>0.62277777700000003</v>
      </c>
      <c r="O6049">
        <v>0</v>
      </c>
      <c r="P6049">
        <v>741</v>
      </c>
      <c r="Q6049">
        <v>0</v>
      </c>
      <c r="R6049">
        <v>0</v>
      </c>
      <c r="S6049">
        <v>0</v>
      </c>
      <c r="T6049">
        <v>42</v>
      </c>
      <c r="U6049">
        <v>0</v>
      </c>
      <c r="V6049">
        <v>0</v>
      </c>
      <c r="W6049">
        <v>0</v>
      </c>
      <c r="X6049">
        <v>109.45290590230817</v>
      </c>
      <c r="Y6049">
        <v>0</v>
      </c>
      <c r="Z6049">
        <v>0</v>
      </c>
      <c r="AA6049">
        <v>0</v>
      </c>
      <c r="AB6049">
        <v>18.471338025289864</v>
      </c>
      <c r="AC6049">
        <v>0</v>
      </c>
      <c r="AD6049">
        <v>0</v>
      </c>
      <c r="AE6049">
        <v>127.92424392759804</v>
      </c>
    </row>
    <row r="6050" spans="1:31" x14ac:dyDescent="0.3">
      <c r="A6050">
        <v>2587698</v>
      </c>
      <c r="B6050">
        <v>1</v>
      </c>
      <c r="C6050" t="s">
        <v>80</v>
      </c>
      <c r="D6050" t="s">
        <v>87</v>
      </c>
      <c r="E6050" t="s">
        <v>166</v>
      </c>
      <c r="F6050" t="s">
        <v>16964</v>
      </c>
      <c r="G6050" t="s">
        <v>168</v>
      </c>
      <c r="H6050" t="s">
        <v>157</v>
      </c>
      <c r="I6050" t="s">
        <v>136</v>
      </c>
      <c r="J6050" t="s">
        <v>137</v>
      </c>
      <c r="K6050" t="s">
        <v>138</v>
      </c>
      <c r="L6050" t="s">
        <v>16965</v>
      </c>
      <c r="M6050" t="s">
        <v>16966</v>
      </c>
      <c r="N6050">
        <v>0.62083333299999999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1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2.3709374165240407</v>
      </c>
      <c r="AC6050">
        <v>0</v>
      </c>
      <c r="AD6050">
        <v>0</v>
      </c>
      <c r="AE6050">
        <v>2.3709374165240407</v>
      </c>
    </row>
    <row r="6051" spans="1:31" x14ac:dyDescent="0.3">
      <c r="A6051">
        <v>2587984</v>
      </c>
      <c r="B6051">
        <v>1</v>
      </c>
      <c r="C6051" t="s">
        <v>81</v>
      </c>
      <c r="D6051" t="s">
        <v>112</v>
      </c>
      <c r="E6051" t="s">
        <v>166</v>
      </c>
      <c r="F6051" t="s">
        <v>16967</v>
      </c>
      <c r="G6051" t="s">
        <v>168</v>
      </c>
      <c r="H6051" t="s">
        <v>157</v>
      </c>
      <c r="I6051" t="s">
        <v>136</v>
      </c>
      <c r="J6051" t="s">
        <v>137</v>
      </c>
      <c r="K6051" t="s">
        <v>138</v>
      </c>
      <c r="L6051" t="s">
        <v>16968</v>
      </c>
      <c r="M6051" t="s">
        <v>16969</v>
      </c>
      <c r="N6051">
        <v>1.393611111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1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5.0545818513189997E-2</v>
      </c>
      <c r="AC6051">
        <v>0</v>
      </c>
      <c r="AD6051">
        <v>0</v>
      </c>
      <c r="AE6051">
        <v>5.0545818513189997E-2</v>
      </c>
    </row>
    <row r="6052" spans="1:31" x14ac:dyDescent="0.3">
      <c r="A6052">
        <v>2587343</v>
      </c>
      <c r="B6052">
        <v>1</v>
      </c>
      <c r="C6052" t="s">
        <v>81</v>
      </c>
      <c r="D6052" t="s">
        <v>127</v>
      </c>
      <c r="E6052" t="s">
        <v>147</v>
      </c>
      <c r="F6052" t="s">
        <v>3803</v>
      </c>
      <c r="G6052" t="s">
        <v>134</v>
      </c>
      <c r="H6052" t="s">
        <v>135</v>
      </c>
      <c r="I6052" t="s">
        <v>136</v>
      </c>
      <c r="J6052" t="s">
        <v>137</v>
      </c>
      <c r="K6052" t="s">
        <v>138</v>
      </c>
      <c r="L6052" t="s">
        <v>16970</v>
      </c>
      <c r="M6052" t="s">
        <v>16971</v>
      </c>
      <c r="N6052">
        <v>5.2716666659999998</v>
      </c>
      <c r="O6052">
        <v>0</v>
      </c>
      <c r="P6052">
        <v>856</v>
      </c>
      <c r="Q6052">
        <v>8</v>
      </c>
      <c r="R6052">
        <v>36</v>
      </c>
      <c r="S6052">
        <v>4</v>
      </c>
      <c r="T6052">
        <v>147</v>
      </c>
      <c r="U6052">
        <v>7</v>
      </c>
      <c r="V6052">
        <v>1</v>
      </c>
      <c r="W6052">
        <v>0</v>
      </c>
      <c r="X6052">
        <v>823.38717620330272</v>
      </c>
      <c r="Y6052">
        <v>48.651720060804536</v>
      </c>
      <c r="Z6052">
        <v>305.43240858503066</v>
      </c>
      <c r="AA6052">
        <v>1676.639175846266</v>
      </c>
      <c r="AB6052">
        <v>561.66857246964969</v>
      </c>
      <c r="AC6052">
        <v>3536.2476935531026</v>
      </c>
      <c r="AD6052">
        <v>11.339352275967201</v>
      </c>
      <c r="AE6052">
        <v>6963.3660989941236</v>
      </c>
    </row>
    <row r="6053" spans="1:31" x14ac:dyDescent="0.3">
      <c r="A6053">
        <v>2587529</v>
      </c>
      <c r="B6053">
        <v>1</v>
      </c>
      <c r="C6053" t="s">
        <v>80</v>
      </c>
      <c r="D6053" t="s">
        <v>108</v>
      </c>
      <c r="E6053" t="s">
        <v>171</v>
      </c>
      <c r="F6053" t="s">
        <v>16972</v>
      </c>
      <c r="G6053" t="s">
        <v>301</v>
      </c>
      <c r="H6053" t="s">
        <v>157</v>
      </c>
      <c r="I6053" t="s">
        <v>136</v>
      </c>
      <c r="J6053" t="s">
        <v>137</v>
      </c>
      <c r="K6053" t="s">
        <v>144</v>
      </c>
      <c r="L6053" t="s">
        <v>16973</v>
      </c>
      <c r="M6053" t="s">
        <v>16974</v>
      </c>
      <c r="N6053">
        <v>4.4908333330000003</v>
      </c>
      <c r="O6053">
        <v>0</v>
      </c>
      <c r="P6053">
        <v>3</v>
      </c>
      <c r="Q6053">
        <v>0</v>
      </c>
      <c r="R6053">
        <v>8</v>
      </c>
      <c r="S6053">
        <v>0</v>
      </c>
      <c r="T6053">
        <v>3</v>
      </c>
      <c r="U6053">
        <v>0</v>
      </c>
      <c r="V6053">
        <v>0</v>
      </c>
      <c r="W6053">
        <v>0</v>
      </c>
      <c r="X6053">
        <v>2.0140278483487655</v>
      </c>
      <c r="Y6053">
        <v>0</v>
      </c>
      <c r="Z6053">
        <v>131.28661144991634</v>
      </c>
      <c r="AA6053">
        <v>0</v>
      </c>
      <c r="AB6053">
        <v>94.044504808898608</v>
      </c>
      <c r="AC6053">
        <v>0</v>
      </c>
      <c r="AD6053">
        <v>0</v>
      </c>
      <c r="AE6053">
        <v>227.34514410716372</v>
      </c>
    </row>
    <row r="6054" spans="1:31" x14ac:dyDescent="0.3">
      <c r="A6054">
        <v>2587506</v>
      </c>
      <c r="B6054">
        <v>1</v>
      </c>
      <c r="C6054" t="s">
        <v>81</v>
      </c>
      <c r="D6054" t="s">
        <v>124</v>
      </c>
      <c r="E6054" t="s">
        <v>166</v>
      </c>
      <c r="F6054" t="s">
        <v>16975</v>
      </c>
      <c r="G6054" t="s">
        <v>198</v>
      </c>
      <c r="H6054" t="s">
        <v>157</v>
      </c>
      <c r="I6054" t="s">
        <v>136</v>
      </c>
      <c r="J6054" t="s">
        <v>137</v>
      </c>
      <c r="K6054" t="s">
        <v>138</v>
      </c>
      <c r="L6054" t="s">
        <v>16976</v>
      </c>
      <c r="M6054" t="s">
        <v>16977</v>
      </c>
      <c r="N6054">
        <v>6.0877777770000003</v>
      </c>
      <c r="O6054">
        <v>0</v>
      </c>
      <c r="P6054">
        <v>1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1.4065179748512433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1.4065179748512433</v>
      </c>
    </row>
    <row r="6055" spans="1:31" x14ac:dyDescent="0.3">
      <c r="A6055">
        <v>2587483</v>
      </c>
      <c r="B6055">
        <v>1</v>
      </c>
      <c r="C6055" t="s">
        <v>80</v>
      </c>
      <c r="D6055" t="s">
        <v>84</v>
      </c>
      <c r="E6055" t="s">
        <v>166</v>
      </c>
      <c r="F6055" t="s">
        <v>16978</v>
      </c>
      <c r="G6055" t="s">
        <v>181</v>
      </c>
      <c r="H6055" t="s">
        <v>157</v>
      </c>
      <c r="I6055" t="s">
        <v>136</v>
      </c>
      <c r="J6055" t="s">
        <v>137</v>
      </c>
      <c r="K6055" t="s">
        <v>138</v>
      </c>
      <c r="L6055" t="s">
        <v>16979</v>
      </c>
      <c r="M6055" t="s">
        <v>16980</v>
      </c>
      <c r="N6055">
        <v>8.9211111110000001</v>
      </c>
      <c r="O6055">
        <v>0</v>
      </c>
      <c r="P6055">
        <v>1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1.664711253204185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1.664711253204185</v>
      </c>
    </row>
    <row r="6056" spans="1:31" x14ac:dyDescent="0.3">
      <c r="A6056">
        <v>2587420</v>
      </c>
      <c r="B6056">
        <v>1</v>
      </c>
      <c r="C6056" t="s">
        <v>81</v>
      </c>
      <c r="D6056" t="s">
        <v>128</v>
      </c>
      <c r="E6056" t="s">
        <v>175</v>
      </c>
      <c r="F6056" t="s">
        <v>16981</v>
      </c>
      <c r="G6056" t="s">
        <v>301</v>
      </c>
      <c r="H6056" t="s">
        <v>157</v>
      </c>
      <c r="I6056" t="s">
        <v>136</v>
      </c>
      <c r="J6056" t="s">
        <v>137</v>
      </c>
      <c r="K6056" t="s">
        <v>144</v>
      </c>
      <c r="L6056" t="s">
        <v>16982</v>
      </c>
      <c r="M6056" t="s">
        <v>16983</v>
      </c>
      <c r="N6056">
        <v>2.096666666</v>
      </c>
      <c r="O6056">
        <v>0</v>
      </c>
      <c r="P6056">
        <v>25</v>
      </c>
      <c r="Q6056">
        <v>0</v>
      </c>
      <c r="R6056">
        <v>0</v>
      </c>
      <c r="S6056">
        <v>0</v>
      </c>
      <c r="T6056">
        <v>9</v>
      </c>
      <c r="U6056">
        <v>0</v>
      </c>
      <c r="V6056">
        <v>0</v>
      </c>
      <c r="W6056">
        <v>0</v>
      </c>
      <c r="X6056">
        <v>9.5631164708896002</v>
      </c>
      <c r="Y6056">
        <v>0</v>
      </c>
      <c r="Z6056">
        <v>0</v>
      </c>
      <c r="AA6056">
        <v>0</v>
      </c>
      <c r="AB6056">
        <v>90.615890272270391</v>
      </c>
      <c r="AC6056">
        <v>0</v>
      </c>
      <c r="AD6056">
        <v>0</v>
      </c>
      <c r="AE6056">
        <v>100.17900674315999</v>
      </c>
    </row>
    <row r="6057" spans="1:31" x14ac:dyDescent="0.3">
      <c r="A6057">
        <v>2588070</v>
      </c>
      <c r="B6057">
        <v>1</v>
      </c>
      <c r="C6057" t="s">
        <v>80</v>
      </c>
      <c r="D6057" t="s">
        <v>90</v>
      </c>
      <c r="E6057" t="s">
        <v>175</v>
      </c>
      <c r="F6057" t="s">
        <v>16984</v>
      </c>
      <c r="G6057" t="s">
        <v>202</v>
      </c>
      <c r="H6057" t="s">
        <v>157</v>
      </c>
      <c r="I6057" t="s">
        <v>136</v>
      </c>
      <c r="J6057" t="s">
        <v>137</v>
      </c>
      <c r="K6057" t="s">
        <v>138</v>
      </c>
      <c r="L6057" t="s">
        <v>16985</v>
      </c>
      <c r="M6057" t="s">
        <v>16986</v>
      </c>
      <c r="N6057">
        <v>1.3222222219999999</v>
      </c>
      <c r="O6057">
        <v>0</v>
      </c>
      <c r="P6057">
        <v>60</v>
      </c>
      <c r="Q6057">
        <v>0</v>
      </c>
      <c r="R6057">
        <v>0</v>
      </c>
      <c r="S6057">
        <v>0</v>
      </c>
      <c r="T6057">
        <v>1</v>
      </c>
      <c r="U6057">
        <v>0</v>
      </c>
      <c r="V6057">
        <v>0</v>
      </c>
      <c r="W6057">
        <v>0</v>
      </c>
      <c r="X6057">
        <v>17.952833379881636</v>
      </c>
      <c r="Y6057">
        <v>0</v>
      </c>
      <c r="Z6057">
        <v>0</v>
      </c>
      <c r="AA6057">
        <v>0</v>
      </c>
      <c r="AB6057">
        <v>1.9845564325805556</v>
      </c>
      <c r="AC6057">
        <v>0</v>
      </c>
      <c r="AD6057">
        <v>0</v>
      </c>
      <c r="AE6057">
        <v>19.93738981246219</v>
      </c>
    </row>
    <row r="6058" spans="1:31" x14ac:dyDescent="0.3">
      <c r="A6058">
        <v>2587280</v>
      </c>
      <c r="B6058">
        <v>1</v>
      </c>
      <c r="C6058" t="s">
        <v>81</v>
      </c>
      <c r="D6058" t="s">
        <v>112</v>
      </c>
      <c r="E6058" t="s">
        <v>175</v>
      </c>
      <c r="F6058" t="s">
        <v>16987</v>
      </c>
      <c r="G6058" t="s">
        <v>1783</v>
      </c>
      <c r="H6058" t="s">
        <v>157</v>
      </c>
      <c r="I6058" t="s">
        <v>136</v>
      </c>
      <c r="J6058" t="s">
        <v>137</v>
      </c>
      <c r="K6058" t="s">
        <v>138</v>
      </c>
      <c r="L6058" t="s">
        <v>16988</v>
      </c>
      <c r="M6058" t="s">
        <v>16989</v>
      </c>
      <c r="N6058">
        <v>4.431944444</v>
      </c>
      <c r="O6058">
        <v>0</v>
      </c>
      <c r="P6058">
        <v>65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47.242435302919588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47.242435302919588</v>
      </c>
    </row>
    <row r="6059" spans="1:31" x14ac:dyDescent="0.3">
      <c r="A6059">
        <v>2587967</v>
      </c>
      <c r="B6059">
        <v>1</v>
      </c>
      <c r="C6059" t="s">
        <v>80</v>
      </c>
      <c r="D6059" t="s">
        <v>92</v>
      </c>
      <c r="E6059" t="s">
        <v>171</v>
      </c>
      <c r="F6059" t="s">
        <v>16990</v>
      </c>
      <c r="G6059" t="s">
        <v>3232</v>
      </c>
      <c r="H6059" t="s">
        <v>157</v>
      </c>
      <c r="I6059" t="s">
        <v>136</v>
      </c>
      <c r="J6059" t="s">
        <v>137</v>
      </c>
      <c r="K6059" t="s">
        <v>138</v>
      </c>
      <c r="L6059" t="s">
        <v>16991</v>
      </c>
      <c r="M6059" t="s">
        <v>16992</v>
      </c>
      <c r="N6059">
        <v>4.3563888879999997</v>
      </c>
      <c r="O6059">
        <v>0</v>
      </c>
      <c r="P6059">
        <v>47</v>
      </c>
      <c r="Q6059">
        <v>0</v>
      </c>
      <c r="R6059">
        <v>0</v>
      </c>
      <c r="S6059">
        <v>0</v>
      </c>
      <c r="T6059">
        <v>20</v>
      </c>
      <c r="U6059">
        <v>0</v>
      </c>
      <c r="V6059">
        <v>0</v>
      </c>
      <c r="W6059">
        <v>0</v>
      </c>
      <c r="X6059">
        <v>28.657861339652861</v>
      </c>
      <c r="Y6059">
        <v>0</v>
      </c>
      <c r="Z6059">
        <v>0</v>
      </c>
      <c r="AA6059">
        <v>0</v>
      </c>
      <c r="AB6059">
        <v>90.703193164788331</v>
      </c>
      <c r="AC6059">
        <v>0</v>
      </c>
      <c r="AD6059">
        <v>0</v>
      </c>
      <c r="AE6059">
        <v>119.3610545044412</v>
      </c>
    </row>
    <row r="6060" spans="1:31" x14ac:dyDescent="0.3">
      <c r="A6060">
        <v>2587174</v>
      </c>
      <c r="B6060">
        <v>1</v>
      </c>
      <c r="C6060" t="s">
        <v>81</v>
      </c>
      <c r="D6060" t="s">
        <v>123</v>
      </c>
      <c r="E6060" t="s">
        <v>166</v>
      </c>
      <c r="F6060" t="s">
        <v>16993</v>
      </c>
      <c r="G6060" t="s">
        <v>198</v>
      </c>
      <c r="H6060" t="s">
        <v>157</v>
      </c>
      <c r="I6060" t="s">
        <v>136</v>
      </c>
      <c r="J6060" t="s">
        <v>137</v>
      </c>
      <c r="K6060" t="s">
        <v>138</v>
      </c>
      <c r="L6060" t="s">
        <v>16994</v>
      </c>
      <c r="M6060" t="s">
        <v>16995</v>
      </c>
      <c r="N6060">
        <v>2.2519444439999998</v>
      </c>
      <c r="O6060">
        <v>0</v>
      </c>
      <c r="P6060">
        <v>5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1.5112506993446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1.5112506993446</v>
      </c>
    </row>
    <row r="6061" spans="1:31" x14ac:dyDescent="0.3">
      <c r="A6061">
        <v>2587947</v>
      </c>
      <c r="B6061">
        <v>1</v>
      </c>
      <c r="C6061" t="s">
        <v>81</v>
      </c>
      <c r="D6061" t="s">
        <v>127</v>
      </c>
      <c r="E6061" t="s">
        <v>132</v>
      </c>
      <c r="F6061" t="s">
        <v>16996</v>
      </c>
      <c r="G6061" t="s">
        <v>134</v>
      </c>
      <c r="H6061" t="s">
        <v>135</v>
      </c>
      <c r="I6061" t="s">
        <v>136</v>
      </c>
      <c r="J6061" t="s">
        <v>137</v>
      </c>
      <c r="K6061" t="s">
        <v>138</v>
      </c>
      <c r="L6061" t="s">
        <v>16997</v>
      </c>
      <c r="M6061" t="s">
        <v>16998</v>
      </c>
      <c r="N6061">
        <v>0.513055555</v>
      </c>
      <c r="O6061">
        <v>12</v>
      </c>
      <c r="P6061">
        <v>163</v>
      </c>
      <c r="Q6061">
        <v>206</v>
      </c>
      <c r="R6061">
        <v>210</v>
      </c>
      <c r="S6061">
        <v>13</v>
      </c>
      <c r="T6061">
        <v>29</v>
      </c>
      <c r="U6061">
        <v>0</v>
      </c>
      <c r="V6061">
        <v>0</v>
      </c>
      <c r="W6061">
        <v>2.7391106111477068</v>
      </c>
      <c r="X6061">
        <v>19.315113472325166</v>
      </c>
      <c r="Y6061">
        <v>261.94141470353719</v>
      </c>
      <c r="Z6061">
        <v>189.73910260546523</v>
      </c>
      <c r="AA6061">
        <v>6.3421011706031569</v>
      </c>
      <c r="AB6061">
        <v>6.5193972673056875</v>
      </c>
      <c r="AC6061">
        <v>0</v>
      </c>
      <c r="AD6061">
        <v>0</v>
      </c>
      <c r="AE6061">
        <v>486.59623983038415</v>
      </c>
    </row>
    <row r="6062" spans="1:31" x14ac:dyDescent="0.3">
      <c r="A6062">
        <v>2588090</v>
      </c>
      <c r="B6062">
        <v>1</v>
      </c>
      <c r="C6062" t="s">
        <v>81</v>
      </c>
      <c r="D6062" t="s">
        <v>118</v>
      </c>
      <c r="E6062" t="s">
        <v>171</v>
      </c>
      <c r="F6062" t="s">
        <v>16999</v>
      </c>
      <c r="G6062" t="s">
        <v>177</v>
      </c>
      <c r="H6062" t="s">
        <v>157</v>
      </c>
      <c r="I6062" t="s">
        <v>136</v>
      </c>
      <c r="J6062" t="s">
        <v>137</v>
      </c>
      <c r="K6062" t="s">
        <v>138</v>
      </c>
      <c r="L6062" t="s">
        <v>17000</v>
      </c>
      <c r="M6062" t="s">
        <v>17001</v>
      </c>
      <c r="N6062">
        <v>3.2491666659999998</v>
      </c>
      <c r="O6062">
        <v>0</v>
      </c>
      <c r="P6062">
        <v>1</v>
      </c>
      <c r="Q6062">
        <v>0</v>
      </c>
      <c r="R6062">
        <v>0</v>
      </c>
      <c r="S6062">
        <v>0</v>
      </c>
      <c r="T6062">
        <v>4</v>
      </c>
      <c r="U6062">
        <v>0</v>
      </c>
      <c r="V6062">
        <v>0</v>
      </c>
      <c r="W6062">
        <v>0</v>
      </c>
      <c r="X6062">
        <v>2.2012708030504951</v>
      </c>
      <c r="Y6062">
        <v>0</v>
      </c>
      <c r="Z6062">
        <v>0</v>
      </c>
      <c r="AA6062">
        <v>0</v>
      </c>
      <c r="AB6062">
        <v>12.644060182448625</v>
      </c>
      <c r="AC6062">
        <v>0</v>
      </c>
      <c r="AD6062">
        <v>0</v>
      </c>
      <c r="AE6062">
        <v>14.845330985499119</v>
      </c>
    </row>
    <row r="6063" spans="1:31" x14ac:dyDescent="0.3">
      <c r="A6063">
        <v>2587257</v>
      </c>
      <c r="B6063">
        <v>1</v>
      </c>
      <c r="C6063" t="s">
        <v>80</v>
      </c>
      <c r="D6063" t="s">
        <v>84</v>
      </c>
      <c r="E6063" t="s">
        <v>184</v>
      </c>
      <c r="F6063" t="s">
        <v>17002</v>
      </c>
      <c r="G6063" t="s">
        <v>149</v>
      </c>
      <c r="H6063" t="s">
        <v>135</v>
      </c>
      <c r="I6063" t="s">
        <v>136</v>
      </c>
      <c r="J6063" t="s">
        <v>137</v>
      </c>
      <c r="K6063" t="s">
        <v>138</v>
      </c>
      <c r="L6063" t="s">
        <v>17003</v>
      </c>
      <c r="M6063" t="s">
        <v>17004</v>
      </c>
      <c r="N6063">
        <v>3.789722222</v>
      </c>
      <c r="O6063">
        <v>0</v>
      </c>
      <c r="P6063">
        <v>197</v>
      </c>
      <c r="Q6063">
        <v>0</v>
      </c>
      <c r="R6063">
        <v>0</v>
      </c>
      <c r="S6063">
        <v>0</v>
      </c>
      <c r="T6063">
        <v>16</v>
      </c>
      <c r="U6063">
        <v>0</v>
      </c>
      <c r="V6063">
        <v>0</v>
      </c>
      <c r="W6063">
        <v>0</v>
      </c>
      <c r="X6063">
        <v>193.49044244513564</v>
      </c>
      <c r="Y6063">
        <v>0</v>
      </c>
      <c r="Z6063">
        <v>0</v>
      </c>
      <c r="AA6063">
        <v>0</v>
      </c>
      <c r="AB6063">
        <v>240.00665425441775</v>
      </c>
      <c r="AC6063">
        <v>0</v>
      </c>
      <c r="AD6063">
        <v>0</v>
      </c>
      <c r="AE6063">
        <v>433.49709669955337</v>
      </c>
    </row>
    <row r="6064" spans="1:31" x14ac:dyDescent="0.3">
      <c r="A6064">
        <v>2587921</v>
      </c>
      <c r="B6064">
        <v>1</v>
      </c>
      <c r="C6064" t="s">
        <v>80</v>
      </c>
      <c r="D6064" t="s">
        <v>90</v>
      </c>
      <c r="E6064" t="s">
        <v>171</v>
      </c>
      <c r="F6064" t="s">
        <v>17005</v>
      </c>
      <c r="G6064" t="s">
        <v>190</v>
      </c>
      <c r="H6064" t="s">
        <v>157</v>
      </c>
      <c r="I6064" t="s">
        <v>136</v>
      </c>
      <c r="J6064" t="s">
        <v>137</v>
      </c>
      <c r="K6064" t="s">
        <v>138</v>
      </c>
      <c r="L6064" t="s">
        <v>17006</v>
      </c>
      <c r="M6064" t="s">
        <v>17007</v>
      </c>
      <c r="N6064">
        <v>2.1758333329999999</v>
      </c>
      <c r="O6064">
        <v>0</v>
      </c>
      <c r="P6064">
        <v>208</v>
      </c>
      <c r="Q6064">
        <v>0</v>
      </c>
      <c r="R6064">
        <v>0</v>
      </c>
      <c r="S6064">
        <v>0</v>
      </c>
      <c r="T6064">
        <v>12</v>
      </c>
      <c r="U6064">
        <v>0</v>
      </c>
      <c r="V6064">
        <v>0</v>
      </c>
      <c r="W6064">
        <v>0</v>
      </c>
      <c r="X6064">
        <v>95.806775651966063</v>
      </c>
      <c r="Y6064">
        <v>0</v>
      </c>
      <c r="Z6064">
        <v>0</v>
      </c>
      <c r="AA6064">
        <v>0</v>
      </c>
      <c r="AB6064">
        <v>17.820349055077337</v>
      </c>
      <c r="AC6064">
        <v>0</v>
      </c>
      <c r="AD6064">
        <v>0</v>
      </c>
      <c r="AE6064">
        <v>113.62712470704341</v>
      </c>
    </row>
    <row r="6065" spans="1:31" x14ac:dyDescent="0.3">
      <c r="A6065">
        <v>2587778</v>
      </c>
      <c r="B6065">
        <v>1</v>
      </c>
      <c r="C6065" t="s">
        <v>80</v>
      </c>
      <c r="D6065" t="s">
        <v>89</v>
      </c>
      <c r="E6065" t="s">
        <v>155</v>
      </c>
      <c r="F6065" t="s">
        <v>17008</v>
      </c>
      <c r="G6065" t="s">
        <v>301</v>
      </c>
      <c r="H6065" t="s">
        <v>157</v>
      </c>
      <c r="I6065" t="s">
        <v>136</v>
      </c>
      <c r="J6065" t="s">
        <v>137</v>
      </c>
      <c r="K6065" t="s">
        <v>144</v>
      </c>
      <c r="L6065" t="s">
        <v>17009</v>
      </c>
      <c r="M6065" t="s">
        <v>17010</v>
      </c>
      <c r="N6065">
        <v>0.98333333300000003</v>
      </c>
      <c r="O6065">
        <v>0</v>
      </c>
      <c r="P6065">
        <v>77</v>
      </c>
      <c r="Q6065">
        <v>0</v>
      </c>
      <c r="R6065">
        <v>4</v>
      </c>
      <c r="S6065">
        <v>0</v>
      </c>
      <c r="T6065">
        <v>9</v>
      </c>
      <c r="U6065">
        <v>0</v>
      </c>
      <c r="V6065">
        <v>0</v>
      </c>
      <c r="W6065">
        <v>0</v>
      </c>
      <c r="X6065">
        <v>38.178957864266245</v>
      </c>
      <c r="Y6065">
        <v>0</v>
      </c>
      <c r="Z6065">
        <v>2.7631814988180503</v>
      </c>
      <c r="AA6065">
        <v>0</v>
      </c>
      <c r="AB6065">
        <v>11.691539483486798</v>
      </c>
      <c r="AC6065">
        <v>0</v>
      </c>
      <c r="AD6065">
        <v>0</v>
      </c>
      <c r="AE6065">
        <v>52.633678846571094</v>
      </c>
    </row>
    <row r="6066" spans="1:31" x14ac:dyDescent="0.3">
      <c r="A6066">
        <v>2587237</v>
      </c>
      <c r="B6066">
        <v>1</v>
      </c>
      <c r="C6066" t="s">
        <v>80</v>
      </c>
      <c r="D6066" t="s">
        <v>92</v>
      </c>
      <c r="E6066" t="s">
        <v>141</v>
      </c>
      <c r="F6066" t="s">
        <v>6805</v>
      </c>
      <c r="G6066" t="s">
        <v>134</v>
      </c>
      <c r="H6066" t="s">
        <v>135</v>
      </c>
      <c r="I6066" t="s">
        <v>136</v>
      </c>
      <c r="J6066" t="s">
        <v>137</v>
      </c>
      <c r="K6066" t="s">
        <v>138</v>
      </c>
      <c r="L6066" t="s">
        <v>17011</v>
      </c>
      <c r="M6066" t="s">
        <v>17012</v>
      </c>
      <c r="N6066">
        <v>0.450833333</v>
      </c>
      <c r="O6066">
        <v>1</v>
      </c>
      <c r="P6066">
        <v>3689</v>
      </c>
      <c r="Q6066">
        <v>0</v>
      </c>
      <c r="R6066">
        <v>7</v>
      </c>
      <c r="S6066">
        <v>7</v>
      </c>
      <c r="T6066">
        <v>226</v>
      </c>
      <c r="U6066">
        <v>0</v>
      </c>
      <c r="V6066">
        <v>0</v>
      </c>
      <c r="W6066">
        <v>2.9215134687313751</v>
      </c>
      <c r="X6066">
        <v>218.18235830920014</v>
      </c>
      <c r="Y6066">
        <v>0</v>
      </c>
      <c r="Z6066">
        <v>0.31387194715086497</v>
      </c>
      <c r="AA6066">
        <v>78.149698808836192</v>
      </c>
      <c r="AB6066">
        <v>67.478105597837015</v>
      </c>
      <c r="AC6066">
        <v>0</v>
      </c>
      <c r="AD6066">
        <v>0</v>
      </c>
      <c r="AE6066">
        <v>367.0455481317556</v>
      </c>
    </row>
    <row r="6067" spans="1:31" x14ac:dyDescent="0.3">
      <c r="A6067">
        <v>2587904</v>
      </c>
      <c r="B6067">
        <v>1</v>
      </c>
      <c r="C6067" t="s">
        <v>81</v>
      </c>
      <c r="D6067" t="s">
        <v>127</v>
      </c>
      <c r="E6067" t="s">
        <v>184</v>
      </c>
      <c r="F6067" t="s">
        <v>17013</v>
      </c>
      <c r="G6067" t="s">
        <v>149</v>
      </c>
      <c r="H6067" t="s">
        <v>135</v>
      </c>
      <c r="I6067" t="s">
        <v>136</v>
      </c>
      <c r="J6067" t="s">
        <v>137</v>
      </c>
      <c r="K6067" t="s">
        <v>138</v>
      </c>
      <c r="L6067" t="s">
        <v>17014</v>
      </c>
      <c r="M6067" t="s">
        <v>17015</v>
      </c>
      <c r="N6067">
        <v>4.9408333329999996</v>
      </c>
      <c r="O6067">
        <v>0</v>
      </c>
      <c r="P6067">
        <v>0</v>
      </c>
      <c r="Q6067">
        <v>3</v>
      </c>
      <c r="R6067">
        <v>0</v>
      </c>
      <c r="S6067">
        <v>2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21.734856190442613</v>
      </c>
      <c r="Z6067">
        <v>0</v>
      </c>
      <c r="AA6067">
        <v>14.265642675572265</v>
      </c>
      <c r="AB6067">
        <v>0</v>
      </c>
      <c r="AC6067">
        <v>0</v>
      </c>
      <c r="AD6067">
        <v>0</v>
      </c>
      <c r="AE6067">
        <v>36.00049886601488</v>
      </c>
    </row>
    <row r="6068" spans="1:31" x14ac:dyDescent="0.3">
      <c r="A6068">
        <v>2587214</v>
      </c>
      <c r="B6068">
        <v>1</v>
      </c>
      <c r="C6068" t="s">
        <v>80</v>
      </c>
      <c r="D6068" t="s">
        <v>84</v>
      </c>
      <c r="E6068" t="s">
        <v>184</v>
      </c>
      <c r="F6068" t="s">
        <v>17016</v>
      </c>
      <c r="G6068" t="s">
        <v>134</v>
      </c>
      <c r="H6068" t="s">
        <v>135</v>
      </c>
      <c r="I6068" t="s">
        <v>136</v>
      </c>
      <c r="J6068" t="s">
        <v>137</v>
      </c>
      <c r="K6068" t="s">
        <v>138</v>
      </c>
      <c r="L6068" t="s">
        <v>17017</v>
      </c>
      <c r="M6068" t="s">
        <v>17018</v>
      </c>
      <c r="N6068">
        <v>1.180833333</v>
      </c>
      <c r="O6068">
        <v>0</v>
      </c>
      <c r="P6068">
        <v>582</v>
      </c>
      <c r="Q6068">
        <v>0</v>
      </c>
      <c r="R6068">
        <v>0</v>
      </c>
      <c r="S6068">
        <v>0</v>
      </c>
      <c r="T6068">
        <v>14</v>
      </c>
      <c r="U6068">
        <v>0</v>
      </c>
      <c r="V6068">
        <v>0</v>
      </c>
      <c r="W6068">
        <v>0</v>
      </c>
      <c r="X6068">
        <v>97.417050327444471</v>
      </c>
      <c r="Y6068">
        <v>0</v>
      </c>
      <c r="Z6068">
        <v>0</v>
      </c>
      <c r="AA6068">
        <v>0</v>
      </c>
      <c r="AB6068">
        <v>13.071146485577636</v>
      </c>
      <c r="AC6068">
        <v>0</v>
      </c>
      <c r="AD6068">
        <v>0</v>
      </c>
      <c r="AE6068">
        <v>110.48819681302211</v>
      </c>
    </row>
    <row r="6069" spans="1:31" x14ac:dyDescent="0.3">
      <c r="A6069">
        <v>2587692</v>
      </c>
      <c r="B6069">
        <v>1</v>
      </c>
      <c r="C6069" t="s">
        <v>80</v>
      </c>
      <c r="D6069" t="s">
        <v>84</v>
      </c>
      <c r="E6069" t="s">
        <v>171</v>
      </c>
      <c r="F6069" t="s">
        <v>17019</v>
      </c>
      <c r="G6069" t="s">
        <v>190</v>
      </c>
      <c r="H6069" t="s">
        <v>157</v>
      </c>
      <c r="I6069" t="s">
        <v>136</v>
      </c>
      <c r="J6069" t="s">
        <v>137</v>
      </c>
      <c r="K6069" t="s">
        <v>138</v>
      </c>
      <c r="L6069" t="s">
        <v>17020</v>
      </c>
      <c r="M6069" t="s">
        <v>17021</v>
      </c>
      <c r="N6069">
        <v>6.5061111110000001</v>
      </c>
      <c r="O6069">
        <v>0</v>
      </c>
      <c r="P6069">
        <v>291</v>
      </c>
      <c r="Q6069">
        <v>0</v>
      </c>
      <c r="R6069">
        <v>0</v>
      </c>
      <c r="S6069">
        <v>0</v>
      </c>
      <c r="T6069">
        <v>1</v>
      </c>
      <c r="U6069">
        <v>0</v>
      </c>
      <c r="V6069">
        <v>0</v>
      </c>
      <c r="W6069">
        <v>0</v>
      </c>
      <c r="X6069">
        <v>337.05447331739731</v>
      </c>
      <c r="Y6069">
        <v>0</v>
      </c>
      <c r="Z6069">
        <v>0</v>
      </c>
      <c r="AA6069">
        <v>0</v>
      </c>
      <c r="AB6069">
        <v>13.464729350175</v>
      </c>
      <c r="AC6069">
        <v>0</v>
      </c>
      <c r="AD6069">
        <v>0</v>
      </c>
      <c r="AE6069">
        <v>350.5192026675723</v>
      </c>
    </row>
    <row r="6070" spans="1:31" x14ac:dyDescent="0.3">
      <c r="A6070">
        <v>2587194</v>
      </c>
      <c r="B6070">
        <v>1</v>
      </c>
      <c r="C6070" t="s">
        <v>80</v>
      </c>
      <c r="D6070" t="s">
        <v>88</v>
      </c>
      <c r="E6070" t="s">
        <v>175</v>
      </c>
      <c r="F6070" t="s">
        <v>17022</v>
      </c>
      <c r="G6070" t="s">
        <v>190</v>
      </c>
      <c r="H6070" t="s">
        <v>157</v>
      </c>
      <c r="I6070" t="s">
        <v>136</v>
      </c>
      <c r="J6070" t="s">
        <v>137</v>
      </c>
      <c r="K6070" t="s">
        <v>138</v>
      </c>
      <c r="L6070" t="s">
        <v>17023</v>
      </c>
      <c r="M6070" t="s">
        <v>17024</v>
      </c>
      <c r="N6070">
        <v>1.4488888879999999</v>
      </c>
      <c r="O6070">
        <v>0</v>
      </c>
      <c r="P6070">
        <v>56</v>
      </c>
      <c r="Q6070">
        <v>0</v>
      </c>
      <c r="R6070">
        <v>0</v>
      </c>
      <c r="S6070">
        <v>0</v>
      </c>
      <c r="T6070">
        <v>6</v>
      </c>
      <c r="U6070">
        <v>0</v>
      </c>
      <c r="V6070">
        <v>0</v>
      </c>
      <c r="W6070">
        <v>0</v>
      </c>
      <c r="X6070">
        <v>15.023091226635223</v>
      </c>
      <c r="Y6070">
        <v>0</v>
      </c>
      <c r="Z6070">
        <v>0</v>
      </c>
      <c r="AA6070">
        <v>0</v>
      </c>
      <c r="AB6070">
        <v>2.266254208162449</v>
      </c>
      <c r="AC6070">
        <v>0</v>
      </c>
      <c r="AD6070">
        <v>0</v>
      </c>
      <c r="AE6070">
        <v>17.289345434797674</v>
      </c>
    </row>
    <row r="6071" spans="1:31" x14ac:dyDescent="0.3">
      <c r="A6071">
        <v>2588047</v>
      </c>
      <c r="B6071">
        <v>1</v>
      </c>
      <c r="C6071" t="s">
        <v>81</v>
      </c>
      <c r="D6071" t="s">
        <v>117</v>
      </c>
      <c r="E6071" t="s">
        <v>171</v>
      </c>
      <c r="F6071" t="s">
        <v>17025</v>
      </c>
      <c r="G6071" t="s">
        <v>190</v>
      </c>
      <c r="H6071" t="s">
        <v>157</v>
      </c>
      <c r="I6071" t="s">
        <v>136</v>
      </c>
      <c r="J6071" t="s">
        <v>137</v>
      </c>
      <c r="K6071" t="s">
        <v>138</v>
      </c>
      <c r="L6071" t="s">
        <v>17026</v>
      </c>
      <c r="M6071" t="s">
        <v>17027</v>
      </c>
      <c r="N6071">
        <v>1.5944444440000001</v>
      </c>
      <c r="O6071">
        <v>0</v>
      </c>
      <c r="P6071">
        <v>46</v>
      </c>
      <c r="Q6071">
        <v>0</v>
      </c>
      <c r="R6071">
        <v>0</v>
      </c>
      <c r="S6071">
        <v>0</v>
      </c>
      <c r="T6071">
        <v>2</v>
      </c>
      <c r="U6071">
        <v>0</v>
      </c>
      <c r="V6071">
        <v>0</v>
      </c>
      <c r="W6071">
        <v>0</v>
      </c>
      <c r="X6071">
        <v>11.48140105723397</v>
      </c>
      <c r="Y6071">
        <v>0</v>
      </c>
      <c r="Z6071">
        <v>0</v>
      </c>
      <c r="AA6071">
        <v>0</v>
      </c>
      <c r="AB6071">
        <v>0.59821047441741004</v>
      </c>
      <c r="AC6071">
        <v>0</v>
      </c>
      <c r="AD6071">
        <v>0</v>
      </c>
      <c r="AE6071">
        <v>12.079611531651381</v>
      </c>
    </row>
    <row r="6072" spans="1:31" x14ac:dyDescent="0.3">
      <c r="A6072">
        <v>2587406</v>
      </c>
      <c r="B6072">
        <v>1</v>
      </c>
      <c r="C6072" t="s">
        <v>81</v>
      </c>
      <c r="D6072" t="s">
        <v>113</v>
      </c>
      <c r="E6072" t="s">
        <v>155</v>
      </c>
      <c r="F6072" t="s">
        <v>17028</v>
      </c>
      <c r="G6072" t="s">
        <v>301</v>
      </c>
      <c r="H6072" t="s">
        <v>157</v>
      </c>
      <c r="I6072" t="s">
        <v>136</v>
      </c>
      <c r="J6072" t="s">
        <v>137</v>
      </c>
      <c r="K6072" t="s">
        <v>144</v>
      </c>
      <c r="L6072" t="s">
        <v>17029</v>
      </c>
      <c r="M6072" t="s">
        <v>17030</v>
      </c>
      <c r="N6072">
        <v>5.5433333329999996</v>
      </c>
      <c r="O6072">
        <v>0</v>
      </c>
      <c r="P6072">
        <v>53</v>
      </c>
      <c r="Q6072">
        <v>0</v>
      </c>
      <c r="R6072">
        <v>13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48.693585694514283</v>
      </c>
      <c r="Y6072">
        <v>0</v>
      </c>
      <c r="Z6072">
        <v>107.23722627867734</v>
      </c>
      <c r="AA6072">
        <v>0</v>
      </c>
      <c r="AB6072">
        <v>0</v>
      </c>
      <c r="AC6072">
        <v>0</v>
      </c>
      <c r="AD6072">
        <v>0</v>
      </c>
      <c r="AE6072">
        <v>155.93081197319162</v>
      </c>
    </row>
    <row r="6073" spans="1:31" x14ac:dyDescent="0.3">
      <c r="A6073">
        <v>2587798</v>
      </c>
      <c r="B6073">
        <v>1</v>
      </c>
      <c r="C6073" t="s">
        <v>81</v>
      </c>
      <c r="D6073" t="s">
        <v>112</v>
      </c>
      <c r="E6073" t="s">
        <v>141</v>
      </c>
      <c r="F6073" t="s">
        <v>5347</v>
      </c>
      <c r="G6073" t="s">
        <v>134</v>
      </c>
      <c r="H6073" t="s">
        <v>135</v>
      </c>
      <c r="I6073" t="s">
        <v>136</v>
      </c>
      <c r="J6073" t="s">
        <v>137</v>
      </c>
      <c r="K6073" t="s">
        <v>138</v>
      </c>
      <c r="L6073" t="s">
        <v>17031</v>
      </c>
      <c r="M6073" t="s">
        <v>17032</v>
      </c>
      <c r="N6073">
        <v>0.15333333299999999</v>
      </c>
      <c r="O6073">
        <v>1</v>
      </c>
      <c r="P6073">
        <v>3</v>
      </c>
      <c r="Q6073">
        <v>13</v>
      </c>
      <c r="R6073">
        <v>71</v>
      </c>
      <c r="S6073">
        <v>4</v>
      </c>
      <c r="T6073">
        <v>6</v>
      </c>
      <c r="U6073">
        <v>1</v>
      </c>
      <c r="V6073">
        <v>0</v>
      </c>
      <c r="W6073">
        <v>3.2773221120000001E-2</v>
      </c>
      <c r="X6073">
        <v>0.15390849501755</v>
      </c>
      <c r="Y6073">
        <v>112.7980574718116</v>
      </c>
      <c r="Z6073">
        <v>45.43339239117843</v>
      </c>
      <c r="AA6073">
        <v>3.022648279511011</v>
      </c>
      <c r="AB6073">
        <v>4.4142880837643999</v>
      </c>
      <c r="AC6073">
        <v>0.47423832263339999</v>
      </c>
      <c r="AD6073">
        <v>0</v>
      </c>
      <c r="AE6073">
        <v>166.32930626503639</v>
      </c>
    </row>
    <row r="6074" spans="1:31" x14ac:dyDescent="0.3">
      <c r="A6074">
        <v>2588133</v>
      </c>
      <c r="B6074">
        <v>1</v>
      </c>
      <c r="C6074" t="s">
        <v>80</v>
      </c>
      <c r="D6074" t="s">
        <v>83</v>
      </c>
      <c r="E6074" t="s">
        <v>184</v>
      </c>
      <c r="F6074" t="s">
        <v>17033</v>
      </c>
      <c r="G6074" t="s">
        <v>202</v>
      </c>
      <c r="H6074" t="s">
        <v>135</v>
      </c>
      <c r="I6074" t="s">
        <v>136</v>
      </c>
      <c r="J6074" t="s">
        <v>137</v>
      </c>
      <c r="K6074" t="s">
        <v>138</v>
      </c>
      <c r="L6074" t="s">
        <v>17034</v>
      </c>
      <c r="M6074" t="s">
        <v>17035</v>
      </c>
      <c r="N6074">
        <v>0.1875</v>
      </c>
      <c r="O6074">
        <v>0</v>
      </c>
      <c r="P6074">
        <v>3169</v>
      </c>
      <c r="Q6074">
        <v>1</v>
      </c>
      <c r="R6074">
        <v>3</v>
      </c>
      <c r="S6074">
        <v>14</v>
      </c>
      <c r="T6074">
        <v>1364</v>
      </c>
      <c r="U6074">
        <v>7</v>
      </c>
      <c r="V6074">
        <v>46</v>
      </c>
      <c r="W6074">
        <v>0</v>
      </c>
      <c r="X6074">
        <v>131.18603182671413</v>
      </c>
      <c r="Y6074">
        <v>35.672791356224998</v>
      </c>
      <c r="Z6074">
        <v>0.37133463608156259</v>
      </c>
      <c r="AA6074">
        <v>18.471610397858061</v>
      </c>
      <c r="AB6074">
        <v>184.59863067924707</v>
      </c>
      <c r="AC6074">
        <v>51.598082482785003</v>
      </c>
      <c r="AD6074">
        <v>193.40609395598437</v>
      </c>
      <c r="AE6074">
        <v>615.30457533489516</v>
      </c>
    </row>
    <row r="6075" spans="1:31" x14ac:dyDescent="0.3">
      <c r="A6075">
        <v>2587400</v>
      </c>
      <c r="B6075">
        <v>1</v>
      </c>
      <c r="C6075" t="s">
        <v>81</v>
      </c>
      <c r="D6075" t="s">
        <v>128</v>
      </c>
      <c r="E6075" t="s">
        <v>147</v>
      </c>
      <c r="F6075" t="s">
        <v>897</v>
      </c>
      <c r="G6075" t="s">
        <v>301</v>
      </c>
      <c r="H6075" t="s">
        <v>135</v>
      </c>
      <c r="I6075" t="s">
        <v>136</v>
      </c>
      <c r="J6075" t="s">
        <v>137</v>
      </c>
      <c r="K6075" t="s">
        <v>144</v>
      </c>
      <c r="L6075" t="s">
        <v>17036</v>
      </c>
      <c r="M6075" t="s">
        <v>17037</v>
      </c>
      <c r="N6075">
        <v>7.8624999999999998</v>
      </c>
      <c r="O6075">
        <v>7</v>
      </c>
      <c r="P6075">
        <v>1186</v>
      </c>
      <c r="Q6075">
        <v>4</v>
      </c>
      <c r="R6075">
        <v>3</v>
      </c>
      <c r="S6075">
        <v>3</v>
      </c>
      <c r="T6075">
        <v>85</v>
      </c>
      <c r="U6075">
        <v>0</v>
      </c>
      <c r="V6075">
        <v>0</v>
      </c>
      <c r="W6075">
        <v>11.816850142440003</v>
      </c>
      <c r="X6075">
        <v>1039.7397467429555</v>
      </c>
      <c r="Y6075">
        <v>129.3765743543706</v>
      </c>
      <c r="Z6075">
        <v>26.008399814949069</v>
      </c>
      <c r="AA6075">
        <v>274.1442919933279</v>
      </c>
      <c r="AB6075">
        <v>208.45621808225428</v>
      </c>
      <c r="AC6075">
        <v>0</v>
      </c>
      <c r="AD6075">
        <v>0</v>
      </c>
      <c r="AE6075">
        <v>1689.5420811302974</v>
      </c>
    </row>
    <row r="6076" spans="1:31" x14ac:dyDescent="0.3">
      <c r="A6076">
        <v>2587151</v>
      </c>
      <c r="B6076">
        <v>1</v>
      </c>
      <c r="C6076" t="s">
        <v>81</v>
      </c>
      <c r="D6076" t="s">
        <v>118</v>
      </c>
      <c r="E6076" t="s">
        <v>171</v>
      </c>
      <c r="F6076" t="s">
        <v>16999</v>
      </c>
      <c r="G6076" t="s">
        <v>190</v>
      </c>
      <c r="H6076" t="s">
        <v>157</v>
      </c>
      <c r="I6076" t="s">
        <v>136</v>
      </c>
      <c r="J6076" t="s">
        <v>137</v>
      </c>
      <c r="K6076" t="s">
        <v>138</v>
      </c>
      <c r="L6076" t="s">
        <v>17038</v>
      </c>
      <c r="M6076" t="s">
        <v>17039</v>
      </c>
      <c r="N6076">
        <v>0.62250000000000005</v>
      </c>
      <c r="O6076">
        <v>0</v>
      </c>
      <c r="P6076">
        <v>1</v>
      </c>
      <c r="Q6076">
        <v>0</v>
      </c>
      <c r="R6076">
        <v>0</v>
      </c>
      <c r="S6076">
        <v>0</v>
      </c>
      <c r="T6076">
        <v>4</v>
      </c>
      <c r="U6076">
        <v>0</v>
      </c>
      <c r="V6076">
        <v>0</v>
      </c>
      <c r="W6076">
        <v>0</v>
      </c>
      <c r="X6076">
        <v>0.37336068458964006</v>
      </c>
      <c r="Y6076">
        <v>0</v>
      </c>
      <c r="Z6076">
        <v>0</v>
      </c>
      <c r="AA6076">
        <v>0</v>
      </c>
      <c r="AB6076">
        <v>1.9836862816962975</v>
      </c>
      <c r="AC6076">
        <v>0</v>
      </c>
      <c r="AD6076">
        <v>0</v>
      </c>
      <c r="AE6076">
        <v>2.3570469662859375</v>
      </c>
    </row>
    <row r="6077" spans="1:31" x14ac:dyDescent="0.3">
      <c r="A6077">
        <v>2587363</v>
      </c>
      <c r="B6077">
        <v>1</v>
      </c>
      <c r="C6077" t="s">
        <v>81</v>
      </c>
      <c r="D6077" t="s">
        <v>127</v>
      </c>
      <c r="E6077" t="s">
        <v>132</v>
      </c>
      <c r="F6077" t="s">
        <v>16996</v>
      </c>
      <c r="G6077" t="s">
        <v>134</v>
      </c>
      <c r="H6077" t="s">
        <v>276</v>
      </c>
      <c r="I6077" t="s">
        <v>136</v>
      </c>
      <c r="J6077" t="s">
        <v>137</v>
      </c>
      <c r="K6077" t="s">
        <v>138</v>
      </c>
      <c r="L6077" t="s">
        <v>17040</v>
      </c>
      <c r="M6077" t="s">
        <v>17041</v>
      </c>
      <c r="N6077">
        <v>9.7714722000000004E-2</v>
      </c>
      <c r="O6077">
        <v>12</v>
      </c>
      <c r="P6077">
        <v>163</v>
      </c>
      <c r="Q6077">
        <v>206</v>
      </c>
      <c r="R6077">
        <v>210</v>
      </c>
      <c r="S6077">
        <v>13</v>
      </c>
      <c r="T6077">
        <v>29</v>
      </c>
      <c r="U6077">
        <v>0</v>
      </c>
      <c r="V6077">
        <v>0</v>
      </c>
      <c r="W6077">
        <v>0.51192906686766004</v>
      </c>
      <c r="X6077">
        <v>3.380263863626813</v>
      </c>
      <c r="Y6077">
        <v>47.373873355646666</v>
      </c>
      <c r="Z6077">
        <v>36.603574477904374</v>
      </c>
      <c r="AA6077">
        <v>1.26903802562199</v>
      </c>
      <c r="AB6077">
        <v>1.2059024314727327</v>
      </c>
      <c r="AC6077">
        <v>0</v>
      </c>
      <c r="AD6077">
        <v>0</v>
      </c>
      <c r="AE6077">
        <v>90.344581221140245</v>
      </c>
    </row>
    <row r="6078" spans="1:31" x14ac:dyDescent="0.3">
      <c r="A6078">
        <v>2587340</v>
      </c>
      <c r="B6078">
        <v>1</v>
      </c>
      <c r="C6078" t="s">
        <v>80</v>
      </c>
      <c r="D6078" t="s">
        <v>83</v>
      </c>
      <c r="E6078" t="s">
        <v>171</v>
      </c>
      <c r="F6078" t="s">
        <v>17042</v>
      </c>
      <c r="G6078" t="s">
        <v>301</v>
      </c>
      <c r="H6078" t="s">
        <v>157</v>
      </c>
      <c r="I6078" t="s">
        <v>136</v>
      </c>
      <c r="J6078" t="s">
        <v>137</v>
      </c>
      <c r="K6078" t="s">
        <v>144</v>
      </c>
      <c r="L6078" t="s">
        <v>17043</v>
      </c>
      <c r="M6078" t="s">
        <v>17044</v>
      </c>
      <c r="N6078">
        <v>7.7374999999999998</v>
      </c>
      <c r="O6078">
        <v>0</v>
      </c>
      <c r="P6078">
        <v>305</v>
      </c>
      <c r="Q6078">
        <v>0</v>
      </c>
      <c r="R6078">
        <v>0</v>
      </c>
      <c r="S6078">
        <v>0</v>
      </c>
      <c r="T6078">
        <v>4</v>
      </c>
      <c r="U6078">
        <v>0</v>
      </c>
      <c r="V6078">
        <v>0</v>
      </c>
      <c r="W6078">
        <v>0</v>
      </c>
      <c r="X6078">
        <v>458.62537870704568</v>
      </c>
      <c r="Y6078">
        <v>0</v>
      </c>
      <c r="Z6078">
        <v>0</v>
      </c>
      <c r="AA6078">
        <v>0</v>
      </c>
      <c r="AB6078">
        <v>26.07570381470336</v>
      </c>
      <c r="AC6078">
        <v>0</v>
      </c>
      <c r="AD6078">
        <v>0</v>
      </c>
      <c r="AE6078">
        <v>484.70108252174907</v>
      </c>
    </row>
    <row r="6079" spans="1:31" x14ac:dyDescent="0.3">
      <c r="A6079">
        <v>2587463</v>
      </c>
      <c r="B6079">
        <v>1</v>
      </c>
      <c r="C6079" t="s">
        <v>81</v>
      </c>
      <c r="D6079" t="s">
        <v>121</v>
      </c>
      <c r="E6079" t="s">
        <v>166</v>
      </c>
      <c r="F6079" t="s">
        <v>17045</v>
      </c>
      <c r="G6079" t="s">
        <v>311</v>
      </c>
      <c r="H6079" t="s">
        <v>157</v>
      </c>
      <c r="I6079" t="s">
        <v>136</v>
      </c>
      <c r="J6079" t="s">
        <v>3</v>
      </c>
      <c r="K6079" t="s">
        <v>138</v>
      </c>
      <c r="L6079" t="s">
        <v>17046</v>
      </c>
      <c r="M6079" t="s">
        <v>17047</v>
      </c>
      <c r="N6079">
        <v>6.8591666660000001</v>
      </c>
      <c r="O6079">
        <v>0</v>
      </c>
      <c r="P6079">
        <v>2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2.5035302594512236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2.5035302594512236</v>
      </c>
    </row>
    <row r="6080" spans="1:31" x14ac:dyDescent="0.3">
      <c r="A6080">
        <v>2587632</v>
      </c>
      <c r="B6080">
        <v>1</v>
      </c>
      <c r="C6080" t="s">
        <v>80</v>
      </c>
      <c r="D6080" t="s">
        <v>97</v>
      </c>
      <c r="E6080" t="s">
        <v>141</v>
      </c>
      <c r="F6080" t="s">
        <v>15284</v>
      </c>
      <c r="G6080" t="s">
        <v>134</v>
      </c>
      <c r="H6080" t="s">
        <v>135</v>
      </c>
      <c r="I6080" t="s">
        <v>136</v>
      </c>
      <c r="J6080" t="s">
        <v>137</v>
      </c>
      <c r="K6080" t="s">
        <v>138</v>
      </c>
      <c r="L6080" t="s">
        <v>17048</v>
      </c>
      <c r="M6080" t="s">
        <v>17049</v>
      </c>
      <c r="N6080">
        <v>0.45861111100000002</v>
      </c>
      <c r="O6080">
        <v>3</v>
      </c>
      <c r="P6080">
        <v>513</v>
      </c>
      <c r="Q6080">
        <v>4</v>
      </c>
      <c r="R6080">
        <v>65</v>
      </c>
      <c r="S6080">
        <v>20</v>
      </c>
      <c r="T6080">
        <v>99</v>
      </c>
      <c r="U6080">
        <v>0</v>
      </c>
      <c r="V6080">
        <v>0</v>
      </c>
      <c r="W6080">
        <v>2.4668505481043996</v>
      </c>
      <c r="X6080">
        <v>57.830376779114914</v>
      </c>
      <c r="Y6080">
        <v>2.22625501684352</v>
      </c>
      <c r="Z6080">
        <v>12.764701740356868</v>
      </c>
      <c r="AA6080">
        <v>60.210387712677786</v>
      </c>
      <c r="AB6080">
        <v>44.38790134985004</v>
      </c>
      <c r="AC6080">
        <v>0</v>
      </c>
      <c r="AD6080">
        <v>0</v>
      </c>
      <c r="AE6080">
        <v>179.88647314694754</v>
      </c>
    </row>
    <row r="6081" spans="1:31" x14ac:dyDescent="0.3">
      <c r="A6081">
        <v>2587609</v>
      </c>
      <c r="B6081">
        <v>1</v>
      </c>
      <c r="C6081" t="s">
        <v>80</v>
      </c>
      <c r="D6081" t="s">
        <v>86</v>
      </c>
      <c r="E6081" t="s">
        <v>171</v>
      </c>
      <c r="F6081" t="s">
        <v>17050</v>
      </c>
      <c r="G6081" t="s">
        <v>202</v>
      </c>
      <c r="H6081" t="s">
        <v>157</v>
      </c>
      <c r="I6081" t="s">
        <v>136</v>
      </c>
      <c r="J6081" t="s">
        <v>137</v>
      </c>
      <c r="K6081" t="s">
        <v>138</v>
      </c>
      <c r="L6081" t="s">
        <v>17051</v>
      </c>
      <c r="M6081" t="s">
        <v>17052</v>
      </c>
      <c r="N6081">
        <v>0.34944444400000002</v>
      </c>
      <c r="O6081">
        <v>0</v>
      </c>
      <c r="P6081">
        <v>124</v>
      </c>
      <c r="Q6081">
        <v>0</v>
      </c>
      <c r="R6081">
        <v>0</v>
      </c>
      <c r="S6081">
        <v>0</v>
      </c>
      <c r="T6081">
        <v>3</v>
      </c>
      <c r="U6081">
        <v>0</v>
      </c>
      <c r="V6081">
        <v>0</v>
      </c>
      <c r="W6081">
        <v>0</v>
      </c>
      <c r="X6081">
        <v>11.795146384816807</v>
      </c>
      <c r="Y6081">
        <v>0</v>
      </c>
      <c r="Z6081">
        <v>0</v>
      </c>
      <c r="AA6081">
        <v>0</v>
      </c>
      <c r="AB6081">
        <v>0.79139807343889335</v>
      </c>
      <c r="AC6081">
        <v>0</v>
      </c>
      <c r="AD6081">
        <v>0</v>
      </c>
      <c r="AE6081">
        <v>12.5865444582557</v>
      </c>
    </row>
    <row r="6082" spans="1:31" x14ac:dyDescent="0.3">
      <c r="A6082">
        <v>2587526</v>
      </c>
      <c r="B6082">
        <v>1</v>
      </c>
      <c r="C6082" t="s">
        <v>80</v>
      </c>
      <c r="D6082" t="s">
        <v>98</v>
      </c>
      <c r="E6082" t="s">
        <v>155</v>
      </c>
      <c r="F6082" t="s">
        <v>17053</v>
      </c>
      <c r="G6082" t="s">
        <v>202</v>
      </c>
      <c r="H6082" t="s">
        <v>157</v>
      </c>
      <c r="I6082" t="s">
        <v>136</v>
      </c>
      <c r="J6082" t="s">
        <v>137</v>
      </c>
      <c r="K6082" t="s">
        <v>138</v>
      </c>
      <c r="L6082" t="s">
        <v>17054</v>
      </c>
      <c r="M6082" t="s">
        <v>17055</v>
      </c>
      <c r="N6082">
        <v>1.124166666</v>
      </c>
      <c r="O6082">
        <v>0</v>
      </c>
      <c r="P6082">
        <v>37</v>
      </c>
      <c r="Q6082">
        <v>0</v>
      </c>
      <c r="R6082">
        <v>23</v>
      </c>
      <c r="S6082">
        <v>0</v>
      </c>
      <c r="T6082">
        <v>18</v>
      </c>
      <c r="U6082">
        <v>0</v>
      </c>
      <c r="V6082">
        <v>0</v>
      </c>
      <c r="W6082">
        <v>0</v>
      </c>
      <c r="X6082">
        <v>18.213915296256967</v>
      </c>
      <c r="Y6082">
        <v>0</v>
      </c>
      <c r="Z6082">
        <v>22.543238302951277</v>
      </c>
      <c r="AA6082">
        <v>0</v>
      </c>
      <c r="AB6082">
        <v>25.430785608024088</v>
      </c>
      <c r="AC6082">
        <v>0</v>
      </c>
      <c r="AD6082">
        <v>0</v>
      </c>
      <c r="AE6082">
        <v>66.187939207232333</v>
      </c>
    </row>
    <row r="6083" spans="1:31" x14ac:dyDescent="0.3">
      <c r="A6083">
        <v>2587858</v>
      </c>
      <c r="B6083">
        <v>1</v>
      </c>
      <c r="C6083" t="s">
        <v>81</v>
      </c>
      <c r="D6083" t="s">
        <v>121</v>
      </c>
      <c r="E6083" t="s">
        <v>141</v>
      </c>
      <c r="F6083" t="s">
        <v>17056</v>
      </c>
      <c r="G6083" t="s">
        <v>134</v>
      </c>
      <c r="H6083" t="s">
        <v>135</v>
      </c>
      <c r="I6083" t="s">
        <v>136</v>
      </c>
      <c r="J6083" t="s">
        <v>137</v>
      </c>
      <c r="K6083" t="s">
        <v>138</v>
      </c>
      <c r="L6083" t="s">
        <v>17057</v>
      </c>
      <c r="M6083" t="s">
        <v>17058</v>
      </c>
      <c r="N6083">
        <v>0.40583333300000002</v>
      </c>
      <c r="O6083">
        <v>0</v>
      </c>
      <c r="P6083">
        <v>165</v>
      </c>
      <c r="Q6083">
        <v>0</v>
      </c>
      <c r="R6083">
        <v>4</v>
      </c>
      <c r="S6083">
        <v>3</v>
      </c>
      <c r="T6083">
        <v>4</v>
      </c>
      <c r="U6083">
        <v>0</v>
      </c>
      <c r="V6083">
        <v>0</v>
      </c>
      <c r="W6083">
        <v>0</v>
      </c>
      <c r="X6083">
        <v>9.906732393743729</v>
      </c>
      <c r="Y6083">
        <v>0</v>
      </c>
      <c r="Z6083">
        <v>0.93075593609433993</v>
      </c>
      <c r="AA6083">
        <v>4.2578971958615908</v>
      </c>
      <c r="AB6083">
        <v>0.31034432338414003</v>
      </c>
      <c r="AC6083">
        <v>0</v>
      </c>
      <c r="AD6083">
        <v>0</v>
      </c>
      <c r="AE6083">
        <v>15.405729849083798</v>
      </c>
    </row>
    <row r="6084" spans="1:31" x14ac:dyDescent="0.3">
      <c r="A6084">
        <v>2587171</v>
      </c>
      <c r="B6084">
        <v>1</v>
      </c>
      <c r="C6084" t="s">
        <v>80</v>
      </c>
      <c r="D6084" t="s">
        <v>84</v>
      </c>
      <c r="E6084" t="s">
        <v>155</v>
      </c>
      <c r="F6084" t="s">
        <v>17059</v>
      </c>
      <c r="G6084" t="s">
        <v>202</v>
      </c>
      <c r="H6084" t="s">
        <v>157</v>
      </c>
      <c r="I6084" t="s">
        <v>136</v>
      </c>
      <c r="J6084" t="s">
        <v>137</v>
      </c>
      <c r="K6084" t="s">
        <v>138</v>
      </c>
      <c r="L6084" t="s">
        <v>17060</v>
      </c>
      <c r="M6084" t="s">
        <v>17061</v>
      </c>
      <c r="N6084">
        <v>1.371111111</v>
      </c>
      <c r="O6084">
        <v>0</v>
      </c>
      <c r="P6084">
        <v>1639</v>
      </c>
      <c r="Q6084">
        <v>0</v>
      </c>
      <c r="R6084">
        <v>0</v>
      </c>
      <c r="S6084">
        <v>0</v>
      </c>
      <c r="T6084">
        <v>46</v>
      </c>
      <c r="U6084">
        <v>0</v>
      </c>
      <c r="V6084">
        <v>0</v>
      </c>
      <c r="W6084">
        <v>0</v>
      </c>
      <c r="X6084">
        <v>324.758447387822</v>
      </c>
      <c r="Y6084">
        <v>0</v>
      </c>
      <c r="Z6084">
        <v>0</v>
      </c>
      <c r="AA6084">
        <v>0</v>
      </c>
      <c r="AB6084">
        <v>35.529994293863083</v>
      </c>
      <c r="AC6084">
        <v>0</v>
      </c>
      <c r="AD6084">
        <v>0</v>
      </c>
      <c r="AE6084">
        <v>360.28844168168507</v>
      </c>
    </row>
    <row r="6085" spans="1:31" x14ac:dyDescent="0.3">
      <c r="A6085">
        <v>2587469</v>
      </c>
      <c r="B6085">
        <v>1</v>
      </c>
      <c r="C6085" t="s">
        <v>81</v>
      </c>
      <c r="D6085" t="s">
        <v>128</v>
      </c>
      <c r="E6085" t="s">
        <v>141</v>
      </c>
      <c r="F6085" t="s">
        <v>17062</v>
      </c>
      <c r="G6085" t="s">
        <v>134</v>
      </c>
      <c r="H6085" t="s">
        <v>135</v>
      </c>
      <c r="I6085" t="s">
        <v>136</v>
      </c>
      <c r="J6085" t="s">
        <v>137</v>
      </c>
      <c r="K6085" t="s">
        <v>138</v>
      </c>
      <c r="L6085" t="s">
        <v>17063</v>
      </c>
      <c r="M6085" t="s">
        <v>17064</v>
      </c>
      <c r="N6085">
        <v>0.96861111099999997</v>
      </c>
      <c r="O6085">
        <v>0</v>
      </c>
      <c r="P6085">
        <v>0</v>
      </c>
      <c r="Q6085">
        <v>0</v>
      </c>
      <c r="R6085">
        <v>0</v>
      </c>
      <c r="S6085">
        <v>5</v>
      </c>
      <c r="T6085">
        <v>0</v>
      </c>
      <c r="U6085">
        <v>9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32.566545714005379</v>
      </c>
      <c r="AB6085">
        <v>0</v>
      </c>
      <c r="AC6085">
        <v>365.70343137308788</v>
      </c>
      <c r="AD6085">
        <v>0</v>
      </c>
      <c r="AE6085">
        <v>398.26997708709325</v>
      </c>
    </row>
    <row r="6086" spans="1:31" x14ac:dyDescent="0.3">
      <c r="A6086">
        <v>2587323</v>
      </c>
      <c r="B6086">
        <v>1</v>
      </c>
      <c r="C6086" t="s">
        <v>80</v>
      </c>
      <c r="D6086" t="s">
        <v>110</v>
      </c>
      <c r="E6086" t="s">
        <v>184</v>
      </c>
      <c r="F6086" t="s">
        <v>17065</v>
      </c>
      <c r="G6086" t="s">
        <v>301</v>
      </c>
      <c r="H6086" t="s">
        <v>135</v>
      </c>
      <c r="I6086" t="s">
        <v>136</v>
      </c>
      <c r="J6086" t="s">
        <v>137</v>
      </c>
      <c r="K6086" t="s">
        <v>144</v>
      </c>
      <c r="L6086" t="s">
        <v>17066</v>
      </c>
      <c r="M6086" t="s">
        <v>17067</v>
      </c>
      <c r="N6086">
        <v>12.464166666000001</v>
      </c>
      <c r="O6086">
        <v>0</v>
      </c>
      <c r="P6086">
        <v>221</v>
      </c>
      <c r="Q6086">
        <v>0</v>
      </c>
      <c r="R6086">
        <v>0</v>
      </c>
      <c r="S6086">
        <v>0</v>
      </c>
      <c r="T6086">
        <v>19</v>
      </c>
      <c r="U6086">
        <v>0</v>
      </c>
      <c r="V6086">
        <v>0</v>
      </c>
      <c r="W6086">
        <v>0</v>
      </c>
      <c r="X6086">
        <v>780.76160063796488</v>
      </c>
      <c r="Y6086">
        <v>0</v>
      </c>
      <c r="Z6086">
        <v>0</v>
      </c>
      <c r="AA6086">
        <v>0</v>
      </c>
      <c r="AB6086">
        <v>259.57792571328059</v>
      </c>
      <c r="AC6086">
        <v>0</v>
      </c>
      <c r="AD6086">
        <v>0</v>
      </c>
      <c r="AE6086">
        <v>1040.3395263512455</v>
      </c>
    </row>
    <row r="6087" spans="1:31" x14ac:dyDescent="0.3">
      <c r="A6087">
        <v>2587964</v>
      </c>
      <c r="B6087">
        <v>1</v>
      </c>
      <c r="C6087" t="s">
        <v>80</v>
      </c>
      <c r="D6087" t="s">
        <v>98</v>
      </c>
      <c r="E6087" t="s">
        <v>155</v>
      </c>
      <c r="F6087" t="s">
        <v>17068</v>
      </c>
      <c r="G6087" t="s">
        <v>202</v>
      </c>
      <c r="H6087" t="s">
        <v>157</v>
      </c>
      <c r="I6087" t="s">
        <v>136</v>
      </c>
      <c r="J6087" t="s">
        <v>137</v>
      </c>
      <c r="K6087" t="s">
        <v>138</v>
      </c>
      <c r="L6087" t="s">
        <v>17069</v>
      </c>
      <c r="M6087" t="s">
        <v>17070</v>
      </c>
      <c r="N6087">
        <v>0.66805555500000002</v>
      </c>
      <c r="O6087">
        <v>0</v>
      </c>
      <c r="P6087">
        <v>7</v>
      </c>
      <c r="Q6087">
        <v>0</v>
      </c>
      <c r="R6087">
        <v>6</v>
      </c>
      <c r="S6087">
        <v>0</v>
      </c>
      <c r="T6087">
        <v>6</v>
      </c>
      <c r="U6087">
        <v>0</v>
      </c>
      <c r="V6087">
        <v>0</v>
      </c>
      <c r="W6087">
        <v>0</v>
      </c>
      <c r="X6087">
        <v>0.1348161457032</v>
      </c>
      <c r="Y6087">
        <v>0</v>
      </c>
      <c r="Z6087">
        <v>2.8161450563789834</v>
      </c>
      <c r="AA6087">
        <v>0</v>
      </c>
      <c r="AB6087">
        <v>1.3242791275874333</v>
      </c>
      <c r="AC6087">
        <v>0</v>
      </c>
      <c r="AD6087">
        <v>0</v>
      </c>
      <c r="AE6087">
        <v>4.2752403296696162</v>
      </c>
    </row>
    <row r="6088" spans="1:31" x14ac:dyDescent="0.3">
      <c r="A6088">
        <v>2587423</v>
      </c>
      <c r="B6088">
        <v>1</v>
      </c>
      <c r="C6088" t="s">
        <v>80</v>
      </c>
      <c r="D6088" t="s">
        <v>100</v>
      </c>
      <c r="E6088" t="s">
        <v>175</v>
      </c>
      <c r="F6088" t="s">
        <v>17071</v>
      </c>
      <c r="G6088" t="s">
        <v>190</v>
      </c>
      <c r="H6088" t="s">
        <v>157</v>
      </c>
      <c r="I6088" t="s">
        <v>136</v>
      </c>
      <c r="J6088" t="s">
        <v>137</v>
      </c>
      <c r="K6088" t="s">
        <v>138</v>
      </c>
      <c r="L6088" t="s">
        <v>17072</v>
      </c>
      <c r="M6088" t="s">
        <v>17073</v>
      </c>
      <c r="N6088">
        <v>7.9005555550000004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3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143.67322488980724</v>
      </c>
      <c r="AC6088">
        <v>0</v>
      </c>
      <c r="AD6088">
        <v>0</v>
      </c>
      <c r="AE6088">
        <v>143.67322488980724</v>
      </c>
    </row>
    <row r="6089" spans="1:31" x14ac:dyDescent="0.3">
      <c r="A6089">
        <v>2587177</v>
      </c>
      <c r="B6089">
        <v>1</v>
      </c>
      <c r="C6089" t="s">
        <v>80</v>
      </c>
      <c r="D6089" t="s">
        <v>95</v>
      </c>
      <c r="E6089" t="s">
        <v>171</v>
      </c>
      <c r="F6089" t="s">
        <v>17074</v>
      </c>
      <c r="G6089" t="s">
        <v>202</v>
      </c>
      <c r="H6089" t="s">
        <v>157</v>
      </c>
      <c r="I6089" t="s">
        <v>136</v>
      </c>
      <c r="J6089" t="s">
        <v>137</v>
      </c>
      <c r="K6089" t="s">
        <v>138</v>
      </c>
      <c r="L6089" t="s">
        <v>17075</v>
      </c>
      <c r="M6089" t="s">
        <v>17076</v>
      </c>
      <c r="N6089">
        <v>1.717222222</v>
      </c>
      <c r="O6089">
        <v>0</v>
      </c>
      <c r="P6089">
        <v>74</v>
      </c>
      <c r="Q6089">
        <v>0</v>
      </c>
      <c r="R6089">
        <v>4</v>
      </c>
      <c r="S6089">
        <v>0</v>
      </c>
      <c r="T6089">
        <v>2</v>
      </c>
      <c r="U6089">
        <v>0</v>
      </c>
      <c r="V6089">
        <v>0</v>
      </c>
      <c r="W6089">
        <v>0</v>
      </c>
      <c r="X6089">
        <v>19.783933910341059</v>
      </c>
      <c r="Y6089">
        <v>0</v>
      </c>
      <c r="Z6089">
        <v>1.1397176930617201</v>
      </c>
      <c r="AA6089">
        <v>0</v>
      </c>
      <c r="AB6089">
        <v>1.5532140313711111</v>
      </c>
      <c r="AC6089">
        <v>0</v>
      </c>
      <c r="AD6089">
        <v>0</v>
      </c>
      <c r="AE6089">
        <v>22.47686563477389</v>
      </c>
    </row>
    <row r="6090" spans="1:31" x14ac:dyDescent="0.3">
      <c r="A6090">
        <v>2587718</v>
      </c>
      <c r="B6090">
        <v>1</v>
      </c>
      <c r="C6090" t="s">
        <v>81</v>
      </c>
      <c r="D6090" t="s">
        <v>122</v>
      </c>
      <c r="E6090" t="s">
        <v>171</v>
      </c>
      <c r="F6090" t="s">
        <v>17077</v>
      </c>
      <c r="G6090" t="s">
        <v>177</v>
      </c>
      <c r="H6090" t="s">
        <v>157</v>
      </c>
      <c r="I6090" t="s">
        <v>136</v>
      </c>
      <c r="J6090" t="s">
        <v>137</v>
      </c>
      <c r="K6090" t="s">
        <v>138</v>
      </c>
      <c r="L6090" t="s">
        <v>17078</v>
      </c>
      <c r="M6090" t="s">
        <v>17079</v>
      </c>
      <c r="N6090">
        <v>1.433333333</v>
      </c>
      <c r="O6090">
        <v>0</v>
      </c>
      <c r="P6090">
        <v>121</v>
      </c>
      <c r="Q6090">
        <v>0</v>
      </c>
      <c r="R6090">
        <v>1</v>
      </c>
      <c r="S6090">
        <v>0</v>
      </c>
      <c r="T6090">
        <v>14</v>
      </c>
      <c r="U6090">
        <v>0</v>
      </c>
      <c r="V6090">
        <v>0</v>
      </c>
      <c r="W6090">
        <v>0</v>
      </c>
      <c r="X6090">
        <v>43.303263506847166</v>
      </c>
      <c r="Y6090">
        <v>0</v>
      </c>
      <c r="Z6090">
        <v>0</v>
      </c>
      <c r="AA6090">
        <v>0</v>
      </c>
      <c r="AB6090">
        <v>18.718015615572252</v>
      </c>
      <c r="AC6090">
        <v>0</v>
      </c>
      <c r="AD6090">
        <v>0</v>
      </c>
      <c r="AE6090">
        <v>62.021279122419415</v>
      </c>
    </row>
    <row r="6091" spans="1:31" x14ac:dyDescent="0.3">
      <c r="A6091">
        <v>2587426</v>
      </c>
      <c r="B6091">
        <v>1</v>
      </c>
      <c r="C6091" t="s">
        <v>80</v>
      </c>
      <c r="D6091" t="s">
        <v>96</v>
      </c>
      <c r="E6091" t="s">
        <v>184</v>
      </c>
      <c r="F6091" t="s">
        <v>17080</v>
      </c>
      <c r="G6091" t="s">
        <v>301</v>
      </c>
      <c r="H6091" t="s">
        <v>135</v>
      </c>
      <c r="I6091" t="s">
        <v>136</v>
      </c>
      <c r="J6091" t="s">
        <v>137</v>
      </c>
      <c r="K6091" t="s">
        <v>144</v>
      </c>
      <c r="L6091" t="s">
        <v>17081</v>
      </c>
      <c r="M6091" t="s">
        <v>17082</v>
      </c>
      <c r="N6091">
        <v>4.2458333330000002</v>
      </c>
      <c r="O6091">
        <v>0</v>
      </c>
      <c r="P6091">
        <v>130</v>
      </c>
      <c r="Q6091">
        <v>0</v>
      </c>
      <c r="R6091">
        <v>0</v>
      </c>
      <c r="S6091">
        <v>0</v>
      </c>
      <c r="T6091">
        <v>150</v>
      </c>
      <c r="U6091">
        <v>0</v>
      </c>
      <c r="V6091">
        <v>0</v>
      </c>
      <c r="W6091">
        <v>0</v>
      </c>
      <c r="X6091">
        <v>279.65614476249368</v>
      </c>
      <c r="Y6091">
        <v>0</v>
      </c>
      <c r="Z6091">
        <v>0</v>
      </c>
      <c r="AA6091">
        <v>0</v>
      </c>
      <c r="AB6091">
        <v>1910.0576092984593</v>
      </c>
      <c r="AC6091">
        <v>0</v>
      </c>
      <c r="AD6091">
        <v>0</v>
      </c>
      <c r="AE6091">
        <v>2189.7137540609529</v>
      </c>
    </row>
    <row r="6092" spans="1:31" x14ac:dyDescent="0.3">
      <c r="A6092">
        <v>2587260</v>
      </c>
      <c r="B6092">
        <v>1</v>
      </c>
      <c r="C6092" t="s">
        <v>80</v>
      </c>
      <c r="D6092" t="s">
        <v>104</v>
      </c>
      <c r="E6092" t="s">
        <v>171</v>
      </c>
      <c r="F6092" t="s">
        <v>17083</v>
      </c>
      <c r="G6092" t="s">
        <v>3589</v>
      </c>
      <c r="H6092" t="s">
        <v>157</v>
      </c>
      <c r="I6092" t="s">
        <v>136</v>
      </c>
      <c r="J6092" t="s">
        <v>137</v>
      </c>
      <c r="K6092" t="s">
        <v>138</v>
      </c>
      <c r="L6092" t="s">
        <v>17084</v>
      </c>
      <c r="M6092" t="s">
        <v>17085</v>
      </c>
      <c r="N6092">
        <v>2.4930555550000002</v>
      </c>
      <c r="O6092">
        <v>0</v>
      </c>
      <c r="P6092">
        <v>201</v>
      </c>
      <c r="Q6092">
        <v>0</v>
      </c>
      <c r="R6092">
        <v>0</v>
      </c>
      <c r="S6092">
        <v>0</v>
      </c>
      <c r="T6092">
        <v>2</v>
      </c>
      <c r="U6092">
        <v>0</v>
      </c>
      <c r="V6092">
        <v>0</v>
      </c>
      <c r="W6092">
        <v>0</v>
      </c>
      <c r="X6092">
        <v>92.220350885106171</v>
      </c>
      <c r="Y6092">
        <v>0</v>
      </c>
      <c r="Z6092">
        <v>0</v>
      </c>
      <c r="AA6092">
        <v>0</v>
      </c>
      <c r="AB6092">
        <v>4.9020574322408699</v>
      </c>
      <c r="AC6092">
        <v>0</v>
      </c>
      <c r="AD6092">
        <v>0</v>
      </c>
      <c r="AE6092">
        <v>97.122408317347038</v>
      </c>
    </row>
    <row r="6093" spans="1:31" x14ac:dyDescent="0.3">
      <c r="A6093">
        <v>2587234</v>
      </c>
      <c r="B6093">
        <v>1</v>
      </c>
      <c r="C6093" t="s">
        <v>80</v>
      </c>
      <c r="D6093" t="s">
        <v>83</v>
      </c>
      <c r="E6093" t="s">
        <v>184</v>
      </c>
      <c r="F6093" t="s">
        <v>5085</v>
      </c>
      <c r="G6093" t="s">
        <v>134</v>
      </c>
      <c r="H6093" t="s">
        <v>135</v>
      </c>
      <c r="I6093" t="s">
        <v>136</v>
      </c>
      <c r="J6093" t="s">
        <v>137</v>
      </c>
      <c r="K6093" t="s">
        <v>138</v>
      </c>
      <c r="L6093" t="s">
        <v>17086</v>
      </c>
      <c r="M6093" t="s">
        <v>17087</v>
      </c>
      <c r="N6093">
        <v>1.3049999999999999</v>
      </c>
      <c r="O6093">
        <v>0</v>
      </c>
      <c r="P6093">
        <v>0</v>
      </c>
      <c r="Q6093">
        <v>0</v>
      </c>
      <c r="R6093">
        <v>0</v>
      </c>
      <c r="S6093">
        <v>5</v>
      </c>
      <c r="T6093">
        <v>0</v>
      </c>
      <c r="U6093">
        <v>6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22.951269268502024</v>
      </c>
      <c r="AB6093">
        <v>0</v>
      </c>
      <c r="AC6093">
        <v>928.16293482117794</v>
      </c>
      <c r="AD6093">
        <v>0</v>
      </c>
      <c r="AE6093">
        <v>951.11420408968002</v>
      </c>
    </row>
    <row r="6094" spans="1:31" x14ac:dyDescent="0.3">
      <c r="A6094">
        <v>2587403</v>
      </c>
      <c r="B6094">
        <v>1</v>
      </c>
      <c r="C6094" t="s">
        <v>80</v>
      </c>
      <c r="D6094" t="s">
        <v>105</v>
      </c>
      <c r="E6094" t="s">
        <v>141</v>
      </c>
      <c r="F6094" t="s">
        <v>12188</v>
      </c>
      <c r="G6094" t="s">
        <v>301</v>
      </c>
      <c r="H6094" t="s">
        <v>135</v>
      </c>
      <c r="I6094" t="s">
        <v>136</v>
      </c>
      <c r="J6094" t="s">
        <v>137</v>
      </c>
      <c r="K6094" t="s">
        <v>144</v>
      </c>
      <c r="L6094" t="s">
        <v>17088</v>
      </c>
      <c r="M6094" t="s">
        <v>17089</v>
      </c>
      <c r="N6094">
        <v>6.5133333330000003</v>
      </c>
      <c r="O6094">
        <v>0</v>
      </c>
      <c r="P6094">
        <v>1712</v>
      </c>
      <c r="Q6094">
        <v>0</v>
      </c>
      <c r="R6094">
        <v>0</v>
      </c>
      <c r="S6094">
        <v>0</v>
      </c>
      <c r="T6094">
        <v>63</v>
      </c>
      <c r="U6094">
        <v>0</v>
      </c>
      <c r="V6094">
        <v>0</v>
      </c>
      <c r="W6094">
        <v>0</v>
      </c>
      <c r="X6094">
        <v>3260.8469224985151</v>
      </c>
      <c r="Y6094">
        <v>0</v>
      </c>
      <c r="Z6094">
        <v>0</v>
      </c>
      <c r="AA6094">
        <v>0</v>
      </c>
      <c r="AB6094">
        <v>1770.4812220540778</v>
      </c>
      <c r="AC6094">
        <v>0</v>
      </c>
      <c r="AD6094">
        <v>0</v>
      </c>
      <c r="AE6094">
        <v>5031.3281445525927</v>
      </c>
    </row>
    <row r="6095" spans="1:31" x14ac:dyDescent="0.3">
      <c r="A6095">
        <v>2588067</v>
      </c>
      <c r="B6095">
        <v>1</v>
      </c>
      <c r="C6095" t="s">
        <v>81</v>
      </c>
      <c r="D6095" t="s">
        <v>127</v>
      </c>
      <c r="E6095" t="s">
        <v>166</v>
      </c>
      <c r="F6095" t="s">
        <v>17090</v>
      </c>
      <c r="G6095" t="s">
        <v>168</v>
      </c>
      <c r="H6095" t="s">
        <v>157</v>
      </c>
      <c r="I6095" t="s">
        <v>136</v>
      </c>
      <c r="J6095" t="s">
        <v>137</v>
      </c>
      <c r="K6095" t="s">
        <v>138</v>
      </c>
      <c r="L6095" t="s">
        <v>17091</v>
      </c>
      <c r="M6095" t="s">
        <v>17092</v>
      </c>
      <c r="N6095">
        <v>3.4877777769999998</v>
      </c>
      <c r="O6095">
        <v>0</v>
      </c>
      <c r="P6095">
        <v>1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0.89696940843615003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0.89696940843615003</v>
      </c>
    </row>
    <row r="6096" spans="1:31" x14ac:dyDescent="0.3">
      <c r="A6096">
        <v>2587589</v>
      </c>
      <c r="B6096">
        <v>1</v>
      </c>
      <c r="C6096" t="s">
        <v>80</v>
      </c>
      <c r="D6096" t="s">
        <v>90</v>
      </c>
      <c r="E6096" t="s">
        <v>166</v>
      </c>
      <c r="F6096" t="s">
        <v>17093</v>
      </c>
      <c r="G6096" t="s">
        <v>168</v>
      </c>
      <c r="H6096" t="s">
        <v>157</v>
      </c>
      <c r="I6096" t="s">
        <v>136</v>
      </c>
      <c r="J6096" t="s">
        <v>137</v>
      </c>
      <c r="K6096" t="s">
        <v>138</v>
      </c>
      <c r="L6096" t="s">
        <v>17094</v>
      </c>
      <c r="M6096" t="s">
        <v>17095</v>
      </c>
      <c r="N6096">
        <v>4.937777777</v>
      </c>
      <c r="O6096">
        <v>0</v>
      </c>
      <c r="P6096">
        <v>4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4.8082002452167503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4.8082002452167503</v>
      </c>
    </row>
    <row r="6097" spans="1:31" x14ac:dyDescent="0.3">
      <c r="A6097">
        <v>2587191</v>
      </c>
      <c r="B6097">
        <v>1</v>
      </c>
      <c r="C6097" t="s">
        <v>81</v>
      </c>
      <c r="D6097" t="s">
        <v>118</v>
      </c>
      <c r="E6097" t="s">
        <v>184</v>
      </c>
      <c r="F6097" t="s">
        <v>11571</v>
      </c>
      <c r="G6097" t="s">
        <v>149</v>
      </c>
      <c r="H6097" t="s">
        <v>135</v>
      </c>
      <c r="I6097" t="s">
        <v>136</v>
      </c>
      <c r="J6097" t="s">
        <v>137</v>
      </c>
      <c r="K6097" t="s">
        <v>138</v>
      </c>
      <c r="L6097" t="s">
        <v>17096</v>
      </c>
      <c r="M6097" t="s">
        <v>17097</v>
      </c>
      <c r="N6097">
        <v>2.5474999999999999</v>
      </c>
      <c r="O6097">
        <v>0</v>
      </c>
      <c r="P6097">
        <v>88</v>
      </c>
      <c r="Q6097">
        <v>2</v>
      </c>
      <c r="R6097">
        <v>22</v>
      </c>
      <c r="S6097">
        <v>0</v>
      </c>
      <c r="T6097">
        <v>2</v>
      </c>
      <c r="U6097">
        <v>0</v>
      </c>
      <c r="V6097">
        <v>0</v>
      </c>
      <c r="W6097">
        <v>0</v>
      </c>
      <c r="X6097">
        <v>39.663926695947623</v>
      </c>
      <c r="Y6097">
        <v>16.408312245596335</v>
      </c>
      <c r="Z6097">
        <v>25.341500054751791</v>
      </c>
      <c r="AA6097">
        <v>0</v>
      </c>
      <c r="AB6097">
        <v>1.3137777764281275</v>
      </c>
      <c r="AC6097">
        <v>0</v>
      </c>
      <c r="AD6097">
        <v>0</v>
      </c>
      <c r="AE6097">
        <v>82.727516772723874</v>
      </c>
    </row>
    <row r="6098" spans="1:31" x14ac:dyDescent="0.3">
      <c r="A6098">
        <v>2587801</v>
      </c>
      <c r="B6098">
        <v>1</v>
      </c>
      <c r="C6098" t="s">
        <v>81</v>
      </c>
      <c r="D6098" t="s">
        <v>120</v>
      </c>
      <c r="E6098" t="s">
        <v>147</v>
      </c>
      <c r="F6098" t="s">
        <v>1856</v>
      </c>
      <c r="G6098" t="s">
        <v>134</v>
      </c>
      <c r="H6098" t="s">
        <v>135</v>
      </c>
      <c r="I6098" t="s">
        <v>136</v>
      </c>
      <c r="J6098" t="s">
        <v>137</v>
      </c>
      <c r="K6098" t="s">
        <v>138</v>
      </c>
      <c r="L6098" t="s">
        <v>17098</v>
      </c>
      <c r="M6098" t="s">
        <v>17099</v>
      </c>
      <c r="N6098">
        <v>0.74972222200000005</v>
      </c>
      <c r="O6098">
        <v>0</v>
      </c>
      <c r="P6098">
        <v>0</v>
      </c>
      <c r="Q6098">
        <v>56</v>
      </c>
      <c r="R6098">
        <v>36</v>
      </c>
      <c r="S6098">
        <v>1</v>
      </c>
      <c r="T6098">
        <v>2</v>
      </c>
      <c r="U6098">
        <v>1</v>
      </c>
      <c r="V6098">
        <v>0</v>
      </c>
      <c r="W6098">
        <v>0</v>
      </c>
      <c r="X6098">
        <v>0</v>
      </c>
      <c r="Y6098">
        <v>221.23758759320435</v>
      </c>
      <c r="Z6098">
        <v>95.266343429975365</v>
      </c>
      <c r="AA6098">
        <v>6.6381219437328971</v>
      </c>
      <c r="AB6098">
        <v>8.0272580468330172</v>
      </c>
      <c r="AC6098">
        <v>188.72846051172002</v>
      </c>
      <c r="AD6098">
        <v>0</v>
      </c>
      <c r="AE6098">
        <v>519.8977715254656</v>
      </c>
    </row>
    <row r="6099" spans="1:31" x14ac:dyDescent="0.3">
      <c r="A6099">
        <v>2587254</v>
      </c>
      <c r="B6099">
        <v>1</v>
      </c>
      <c r="C6099" t="s">
        <v>81</v>
      </c>
      <c r="D6099" t="s">
        <v>115</v>
      </c>
      <c r="E6099" t="s">
        <v>171</v>
      </c>
      <c r="F6099" t="s">
        <v>17100</v>
      </c>
      <c r="G6099" t="s">
        <v>190</v>
      </c>
      <c r="H6099" t="s">
        <v>157</v>
      </c>
      <c r="I6099" t="s">
        <v>136</v>
      </c>
      <c r="J6099" t="s">
        <v>137</v>
      </c>
      <c r="K6099" t="s">
        <v>138</v>
      </c>
      <c r="L6099" t="s">
        <v>17101</v>
      </c>
      <c r="M6099" t="s">
        <v>17102</v>
      </c>
      <c r="N6099">
        <v>3.716388888</v>
      </c>
      <c r="O6099">
        <v>0</v>
      </c>
      <c r="P6099">
        <v>22</v>
      </c>
      <c r="Q6099">
        <v>0</v>
      </c>
      <c r="R6099">
        <v>2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12.755305850685259</v>
      </c>
      <c r="Y6099">
        <v>0</v>
      </c>
      <c r="Z6099">
        <v>6.7880760373978051</v>
      </c>
      <c r="AA6099">
        <v>0</v>
      </c>
      <c r="AB6099">
        <v>0</v>
      </c>
      <c r="AC6099">
        <v>0</v>
      </c>
      <c r="AD6099">
        <v>0</v>
      </c>
      <c r="AE6099">
        <v>19.543381888083065</v>
      </c>
    </row>
    <row r="6100" spans="1:31" x14ac:dyDescent="0.3">
      <c r="A6100">
        <v>2587738</v>
      </c>
      <c r="B6100">
        <v>1</v>
      </c>
      <c r="C6100" t="s">
        <v>80</v>
      </c>
      <c r="D6100" t="s">
        <v>83</v>
      </c>
      <c r="E6100" t="s">
        <v>155</v>
      </c>
      <c r="F6100" t="s">
        <v>17103</v>
      </c>
      <c r="G6100" t="s">
        <v>301</v>
      </c>
      <c r="H6100" t="s">
        <v>157</v>
      </c>
      <c r="I6100" t="s">
        <v>136</v>
      </c>
      <c r="J6100" t="s">
        <v>137</v>
      </c>
      <c r="K6100" t="s">
        <v>144</v>
      </c>
      <c r="L6100" t="s">
        <v>17104</v>
      </c>
      <c r="M6100" t="s">
        <v>17105</v>
      </c>
      <c r="N6100">
        <v>0.85972222200000004</v>
      </c>
      <c r="O6100">
        <v>0</v>
      </c>
      <c r="P6100">
        <v>18</v>
      </c>
      <c r="Q6100">
        <v>0</v>
      </c>
      <c r="R6100">
        <v>0</v>
      </c>
      <c r="S6100">
        <v>0</v>
      </c>
      <c r="T6100">
        <v>1</v>
      </c>
      <c r="U6100">
        <v>0</v>
      </c>
      <c r="V6100">
        <v>0</v>
      </c>
      <c r="W6100">
        <v>0</v>
      </c>
      <c r="X6100">
        <v>2.8882598748464674</v>
      </c>
      <c r="Y6100">
        <v>0</v>
      </c>
      <c r="Z6100">
        <v>0</v>
      </c>
      <c r="AA6100">
        <v>0</v>
      </c>
      <c r="AB6100">
        <v>0.10453336796024999</v>
      </c>
      <c r="AC6100">
        <v>0</v>
      </c>
      <c r="AD6100">
        <v>0</v>
      </c>
      <c r="AE6100">
        <v>2.9927932428067172</v>
      </c>
    </row>
    <row r="6101" spans="1:31" x14ac:dyDescent="0.3">
      <c r="A6101">
        <v>2587489</v>
      </c>
      <c r="B6101">
        <v>1</v>
      </c>
      <c r="C6101" t="s">
        <v>81</v>
      </c>
      <c r="D6101" t="s">
        <v>118</v>
      </c>
      <c r="E6101" t="s">
        <v>184</v>
      </c>
      <c r="F6101" t="s">
        <v>17106</v>
      </c>
      <c r="G6101" t="s">
        <v>194</v>
      </c>
      <c r="H6101" t="s">
        <v>135</v>
      </c>
      <c r="I6101" t="s">
        <v>136</v>
      </c>
      <c r="J6101" t="s">
        <v>137</v>
      </c>
      <c r="K6101" t="s">
        <v>144</v>
      </c>
      <c r="L6101" t="s">
        <v>17107</v>
      </c>
      <c r="M6101" t="s">
        <v>17108</v>
      </c>
      <c r="N6101">
        <v>3.4049999999999998</v>
      </c>
      <c r="O6101">
        <v>0</v>
      </c>
      <c r="P6101">
        <v>896</v>
      </c>
      <c r="Q6101">
        <v>2</v>
      </c>
      <c r="R6101">
        <v>127</v>
      </c>
      <c r="S6101">
        <v>0</v>
      </c>
      <c r="T6101">
        <v>64</v>
      </c>
      <c r="U6101">
        <v>0</v>
      </c>
      <c r="V6101">
        <v>0</v>
      </c>
      <c r="W6101">
        <v>0</v>
      </c>
      <c r="X6101">
        <v>460.79923285031481</v>
      </c>
      <c r="Y6101">
        <v>33.3142745048916</v>
      </c>
      <c r="Z6101">
        <v>337.40925144599822</v>
      </c>
      <c r="AA6101">
        <v>0</v>
      </c>
      <c r="AB6101">
        <v>181.05744730689256</v>
      </c>
      <c r="AC6101">
        <v>0</v>
      </c>
      <c r="AD6101">
        <v>0</v>
      </c>
      <c r="AE6101">
        <v>1012.5802061080972</v>
      </c>
    </row>
    <row r="6102" spans="1:31" x14ac:dyDescent="0.3">
      <c r="A6102">
        <v>2587552</v>
      </c>
      <c r="B6102">
        <v>1</v>
      </c>
      <c r="C6102" t="s">
        <v>80</v>
      </c>
      <c r="D6102" t="s">
        <v>90</v>
      </c>
      <c r="E6102" t="s">
        <v>166</v>
      </c>
      <c r="F6102" t="s">
        <v>17109</v>
      </c>
      <c r="G6102" t="s">
        <v>168</v>
      </c>
      <c r="H6102" t="s">
        <v>157</v>
      </c>
      <c r="I6102" t="s">
        <v>136</v>
      </c>
      <c r="J6102" t="s">
        <v>137</v>
      </c>
      <c r="K6102" t="s">
        <v>138</v>
      </c>
      <c r="L6102" t="s">
        <v>17110</v>
      </c>
      <c r="M6102" t="s">
        <v>17111</v>
      </c>
      <c r="N6102">
        <v>5.6280555550000004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3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16.068429292684822</v>
      </c>
      <c r="AC6102">
        <v>0</v>
      </c>
      <c r="AD6102">
        <v>0</v>
      </c>
      <c r="AE6102">
        <v>16.068429292684822</v>
      </c>
    </row>
    <row r="6103" spans="1:31" x14ac:dyDescent="0.3">
      <c r="A6103">
        <v>2587446</v>
      </c>
      <c r="B6103">
        <v>1</v>
      </c>
      <c r="C6103" t="s">
        <v>81</v>
      </c>
      <c r="D6103" t="s">
        <v>123</v>
      </c>
      <c r="E6103" t="s">
        <v>184</v>
      </c>
      <c r="F6103" t="s">
        <v>17112</v>
      </c>
      <c r="G6103" t="s">
        <v>301</v>
      </c>
      <c r="H6103" t="s">
        <v>135</v>
      </c>
      <c r="I6103" t="s">
        <v>136</v>
      </c>
      <c r="J6103" t="s">
        <v>137</v>
      </c>
      <c r="K6103" t="s">
        <v>144</v>
      </c>
      <c r="L6103" t="s">
        <v>17113</v>
      </c>
      <c r="M6103" t="s">
        <v>17114</v>
      </c>
      <c r="N6103">
        <v>8.3977777769999999</v>
      </c>
      <c r="O6103">
        <v>0</v>
      </c>
      <c r="P6103">
        <v>1</v>
      </c>
      <c r="Q6103">
        <v>0</v>
      </c>
      <c r="R6103">
        <v>0</v>
      </c>
      <c r="S6103">
        <v>0</v>
      </c>
      <c r="T6103">
        <v>60</v>
      </c>
      <c r="U6103">
        <v>0</v>
      </c>
      <c r="V6103">
        <v>3</v>
      </c>
      <c r="W6103">
        <v>0</v>
      </c>
      <c r="X6103">
        <v>4.5811671799993601</v>
      </c>
      <c r="Y6103">
        <v>0</v>
      </c>
      <c r="Z6103">
        <v>0</v>
      </c>
      <c r="AA6103">
        <v>0</v>
      </c>
      <c r="AB6103">
        <v>418.09672950394167</v>
      </c>
      <c r="AC6103">
        <v>0</v>
      </c>
      <c r="AD6103">
        <v>951.70295966427125</v>
      </c>
      <c r="AE6103">
        <v>1374.3808563482123</v>
      </c>
    </row>
    <row r="6104" spans="1:31" x14ac:dyDescent="0.3">
      <c r="A6104">
        <v>2587695</v>
      </c>
      <c r="B6104">
        <v>1</v>
      </c>
      <c r="C6104" t="s">
        <v>80</v>
      </c>
      <c r="D6104" t="s">
        <v>105</v>
      </c>
      <c r="E6104" t="s">
        <v>166</v>
      </c>
      <c r="F6104" t="s">
        <v>17115</v>
      </c>
      <c r="G6104" t="s">
        <v>168</v>
      </c>
      <c r="H6104" t="s">
        <v>157</v>
      </c>
      <c r="I6104" t="s">
        <v>136</v>
      </c>
      <c r="J6104" t="s">
        <v>137</v>
      </c>
      <c r="K6104" t="s">
        <v>138</v>
      </c>
      <c r="L6104" t="s">
        <v>17116</v>
      </c>
      <c r="M6104" t="s">
        <v>17117</v>
      </c>
      <c r="N6104">
        <v>1.6144444440000001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1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4.9213161261159142</v>
      </c>
      <c r="AC6104">
        <v>0</v>
      </c>
      <c r="AD6104">
        <v>0</v>
      </c>
      <c r="AE6104">
        <v>4.9213161261159142</v>
      </c>
    </row>
    <row r="6105" spans="1:31" x14ac:dyDescent="0.3">
      <c r="A6105">
        <v>2587944</v>
      </c>
      <c r="B6105">
        <v>1</v>
      </c>
      <c r="C6105" t="s">
        <v>80</v>
      </c>
      <c r="D6105" t="s">
        <v>100</v>
      </c>
      <c r="E6105" t="s">
        <v>141</v>
      </c>
      <c r="F6105" t="s">
        <v>5359</v>
      </c>
      <c r="G6105" t="s">
        <v>134</v>
      </c>
      <c r="H6105" t="s">
        <v>135</v>
      </c>
      <c r="I6105" t="s">
        <v>136</v>
      </c>
      <c r="J6105" t="s">
        <v>137</v>
      </c>
      <c r="K6105" t="s">
        <v>138</v>
      </c>
      <c r="L6105" t="s">
        <v>17118</v>
      </c>
      <c r="M6105" t="s">
        <v>17119</v>
      </c>
      <c r="N6105">
        <v>0.37777777699999998</v>
      </c>
      <c r="O6105">
        <v>11</v>
      </c>
      <c r="P6105">
        <v>36</v>
      </c>
      <c r="Q6105">
        <v>67</v>
      </c>
      <c r="R6105">
        <v>85</v>
      </c>
      <c r="S6105">
        <v>14</v>
      </c>
      <c r="T6105">
        <v>38</v>
      </c>
      <c r="U6105">
        <v>0</v>
      </c>
      <c r="V6105">
        <v>1</v>
      </c>
      <c r="W6105">
        <v>1.4803155162177069</v>
      </c>
      <c r="X6105">
        <v>3.1939694778632677</v>
      </c>
      <c r="Y6105">
        <v>38.404707342030846</v>
      </c>
      <c r="Z6105">
        <v>31.873826093309169</v>
      </c>
      <c r="AA6105">
        <v>41.495111094255272</v>
      </c>
      <c r="AB6105">
        <v>23.367180003633553</v>
      </c>
      <c r="AC6105">
        <v>0</v>
      </c>
      <c r="AD6105">
        <v>4.0218079366186865</v>
      </c>
      <c r="AE6105">
        <v>143.83691746392853</v>
      </c>
    </row>
    <row r="6106" spans="1:31" x14ac:dyDescent="0.3">
      <c r="A6106">
        <v>2587197</v>
      </c>
      <c r="B6106">
        <v>1</v>
      </c>
      <c r="C6106" t="s">
        <v>81</v>
      </c>
      <c r="D6106" t="s">
        <v>114</v>
      </c>
      <c r="E6106" t="s">
        <v>166</v>
      </c>
      <c r="F6106" t="s">
        <v>17120</v>
      </c>
      <c r="G6106" t="s">
        <v>198</v>
      </c>
      <c r="H6106" t="s">
        <v>157</v>
      </c>
      <c r="I6106" t="s">
        <v>136</v>
      </c>
      <c r="J6106" t="s">
        <v>137</v>
      </c>
      <c r="K6106" t="s">
        <v>138</v>
      </c>
      <c r="L6106" t="s">
        <v>17121</v>
      </c>
      <c r="M6106" t="s">
        <v>17122</v>
      </c>
      <c r="N6106">
        <v>0.98861111099999999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1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0.14327745027950667</v>
      </c>
      <c r="AC6106">
        <v>0</v>
      </c>
      <c r="AD6106">
        <v>0</v>
      </c>
      <c r="AE6106">
        <v>0.14327745027950667</v>
      </c>
    </row>
    <row r="6107" spans="1:31" x14ac:dyDescent="0.3">
      <c r="A6107">
        <v>2587838</v>
      </c>
      <c r="B6107">
        <v>1</v>
      </c>
      <c r="C6107" t="s">
        <v>80</v>
      </c>
      <c r="D6107" t="s">
        <v>106</v>
      </c>
      <c r="E6107" t="s">
        <v>184</v>
      </c>
      <c r="F6107" t="s">
        <v>17123</v>
      </c>
      <c r="G6107" t="s">
        <v>134</v>
      </c>
      <c r="H6107" t="s">
        <v>135</v>
      </c>
      <c r="I6107" t="s">
        <v>136</v>
      </c>
      <c r="J6107" t="s">
        <v>137</v>
      </c>
      <c r="K6107" t="s">
        <v>138</v>
      </c>
      <c r="L6107" t="s">
        <v>17124</v>
      </c>
      <c r="M6107" t="s">
        <v>17125</v>
      </c>
      <c r="N6107">
        <v>1.7066666660000001</v>
      </c>
      <c r="O6107">
        <v>0</v>
      </c>
      <c r="P6107">
        <v>88</v>
      </c>
      <c r="Q6107">
        <v>0</v>
      </c>
      <c r="R6107">
        <v>9</v>
      </c>
      <c r="S6107">
        <v>3</v>
      </c>
      <c r="T6107">
        <v>12</v>
      </c>
      <c r="U6107">
        <v>0</v>
      </c>
      <c r="V6107">
        <v>0</v>
      </c>
      <c r="W6107">
        <v>0</v>
      </c>
      <c r="X6107">
        <v>18.312337361954178</v>
      </c>
      <c r="Y6107">
        <v>0</v>
      </c>
      <c r="Z6107">
        <v>6.4942116122565148</v>
      </c>
      <c r="AA6107">
        <v>37.430116717805333</v>
      </c>
      <c r="AB6107">
        <v>9.0797671193642326</v>
      </c>
      <c r="AC6107">
        <v>0</v>
      </c>
      <c r="AD6107">
        <v>0</v>
      </c>
      <c r="AE6107">
        <v>71.316432811380253</v>
      </c>
    </row>
    <row r="6108" spans="1:31" x14ac:dyDescent="0.3">
      <c r="A6108">
        <v>2587987</v>
      </c>
      <c r="B6108">
        <v>1</v>
      </c>
      <c r="C6108" t="s">
        <v>80</v>
      </c>
      <c r="D6108" t="s">
        <v>106</v>
      </c>
      <c r="E6108" t="s">
        <v>147</v>
      </c>
      <c r="F6108" t="s">
        <v>17126</v>
      </c>
      <c r="G6108" t="s">
        <v>134</v>
      </c>
      <c r="H6108" t="s">
        <v>135</v>
      </c>
      <c r="I6108" t="s">
        <v>136</v>
      </c>
      <c r="J6108" t="s">
        <v>137</v>
      </c>
      <c r="K6108" t="s">
        <v>138</v>
      </c>
      <c r="L6108" t="s">
        <v>17127</v>
      </c>
      <c r="M6108" t="s">
        <v>17128</v>
      </c>
      <c r="N6108">
        <v>1.0252777769999999</v>
      </c>
      <c r="O6108">
        <v>1</v>
      </c>
      <c r="P6108">
        <v>0</v>
      </c>
      <c r="Q6108">
        <v>14</v>
      </c>
      <c r="R6108">
        <v>98</v>
      </c>
      <c r="S6108">
        <v>13</v>
      </c>
      <c r="T6108">
        <v>20</v>
      </c>
      <c r="U6108">
        <v>0</v>
      </c>
      <c r="V6108">
        <v>0</v>
      </c>
      <c r="W6108">
        <v>0.63860615459449499</v>
      </c>
      <c r="X6108">
        <v>0</v>
      </c>
      <c r="Y6108">
        <v>90.813708823525744</v>
      </c>
      <c r="Z6108">
        <v>311.80571749657736</v>
      </c>
      <c r="AA6108">
        <v>25.089136825447532</v>
      </c>
      <c r="AB6108">
        <v>93.805458971944077</v>
      </c>
      <c r="AC6108">
        <v>0</v>
      </c>
      <c r="AD6108">
        <v>0</v>
      </c>
      <c r="AE6108">
        <v>522.15262827208926</v>
      </c>
    </row>
    <row r="6109" spans="1:31" x14ac:dyDescent="0.3">
      <c r="A6109">
        <v>2587546</v>
      </c>
      <c r="B6109">
        <v>1</v>
      </c>
      <c r="C6109" t="s">
        <v>80</v>
      </c>
      <c r="D6109" t="s">
        <v>88</v>
      </c>
      <c r="E6109" t="s">
        <v>175</v>
      </c>
      <c r="F6109" t="s">
        <v>17022</v>
      </c>
      <c r="G6109" t="s">
        <v>177</v>
      </c>
      <c r="H6109" t="s">
        <v>157</v>
      </c>
      <c r="I6109" t="s">
        <v>136</v>
      </c>
      <c r="J6109" t="s">
        <v>137</v>
      </c>
      <c r="K6109" t="s">
        <v>138</v>
      </c>
      <c r="L6109" t="s">
        <v>17129</v>
      </c>
      <c r="M6109" t="s">
        <v>17130</v>
      </c>
      <c r="N6109">
        <v>8.8263888880000003</v>
      </c>
      <c r="O6109">
        <v>0</v>
      </c>
      <c r="P6109">
        <v>56</v>
      </c>
      <c r="Q6109">
        <v>0</v>
      </c>
      <c r="R6109">
        <v>0</v>
      </c>
      <c r="S6109">
        <v>0</v>
      </c>
      <c r="T6109">
        <v>6</v>
      </c>
      <c r="U6109">
        <v>0</v>
      </c>
      <c r="V6109">
        <v>0</v>
      </c>
      <c r="W6109">
        <v>0</v>
      </c>
      <c r="X6109">
        <v>123.91058129939363</v>
      </c>
      <c r="Y6109">
        <v>0</v>
      </c>
      <c r="Z6109">
        <v>0</v>
      </c>
      <c r="AA6109">
        <v>0</v>
      </c>
      <c r="AB6109">
        <v>31.896441945526472</v>
      </c>
      <c r="AC6109">
        <v>0</v>
      </c>
      <c r="AD6109">
        <v>0</v>
      </c>
      <c r="AE6109">
        <v>155.80702324492009</v>
      </c>
    </row>
    <row r="6110" spans="1:31" x14ac:dyDescent="0.3">
      <c r="A6110">
        <v>2588087</v>
      </c>
      <c r="B6110">
        <v>1</v>
      </c>
      <c r="C6110" t="s">
        <v>80</v>
      </c>
      <c r="D6110" t="s">
        <v>109</v>
      </c>
      <c r="E6110" t="s">
        <v>166</v>
      </c>
      <c r="F6110" t="s">
        <v>17131</v>
      </c>
      <c r="G6110" t="s">
        <v>168</v>
      </c>
      <c r="H6110" t="s">
        <v>157</v>
      </c>
      <c r="I6110" t="s">
        <v>136</v>
      </c>
      <c r="J6110" t="s">
        <v>137</v>
      </c>
      <c r="K6110" t="s">
        <v>138</v>
      </c>
      <c r="L6110" t="s">
        <v>17132</v>
      </c>
      <c r="M6110" t="s">
        <v>17133</v>
      </c>
      <c r="N6110">
        <v>2.1675</v>
      </c>
      <c r="O6110">
        <v>0</v>
      </c>
      <c r="P6110">
        <v>2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0.82481773687289994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0.82481773687289994</v>
      </c>
    </row>
    <row r="6111" spans="1:31" x14ac:dyDescent="0.3">
      <c r="A6111">
        <v>2587366</v>
      </c>
      <c r="B6111">
        <v>1</v>
      </c>
      <c r="C6111" t="s">
        <v>80</v>
      </c>
      <c r="D6111" t="s">
        <v>84</v>
      </c>
      <c r="E6111" t="s">
        <v>184</v>
      </c>
      <c r="F6111" t="s">
        <v>17134</v>
      </c>
      <c r="G6111" t="s">
        <v>301</v>
      </c>
      <c r="H6111" t="s">
        <v>135</v>
      </c>
      <c r="I6111" t="s">
        <v>136</v>
      </c>
      <c r="J6111" t="s">
        <v>137</v>
      </c>
      <c r="K6111" t="s">
        <v>144</v>
      </c>
      <c r="L6111" t="s">
        <v>17135</v>
      </c>
      <c r="M6111" t="s">
        <v>17136</v>
      </c>
      <c r="N6111">
        <v>8.3169444440000007</v>
      </c>
      <c r="O6111">
        <v>0</v>
      </c>
      <c r="P6111">
        <v>821</v>
      </c>
      <c r="Q6111">
        <v>0</v>
      </c>
      <c r="R6111">
        <v>0</v>
      </c>
      <c r="S6111">
        <v>0</v>
      </c>
      <c r="T6111">
        <v>33</v>
      </c>
      <c r="U6111">
        <v>0</v>
      </c>
      <c r="V6111">
        <v>0</v>
      </c>
      <c r="W6111">
        <v>0</v>
      </c>
      <c r="X6111">
        <v>1676.2265716958864</v>
      </c>
      <c r="Y6111">
        <v>0</v>
      </c>
      <c r="Z6111">
        <v>0</v>
      </c>
      <c r="AA6111">
        <v>0</v>
      </c>
      <c r="AB6111">
        <v>120.06072264136041</v>
      </c>
      <c r="AC6111">
        <v>0</v>
      </c>
      <c r="AD6111">
        <v>0</v>
      </c>
      <c r="AE6111">
        <v>1796.2872943372467</v>
      </c>
    </row>
    <row r="6112" spans="1:31" x14ac:dyDescent="0.3">
      <c r="A6112">
        <v>2587389</v>
      </c>
      <c r="B6112">
        <v>1</v>
      </c>
      <c r="C6112" t="s">
        <v>81</v>
      </c>
      <c r="D6112" t="s">
        <v>128</v>
      </c>
      <c r="E6112" t="s">
        <v>155</v>
      </c>
      <c r="F6112" t="s">
        <v>17137</v>
      </c>
      <c r="G6112" t="s">
        <v>194</v>
      </c>
      <c r="H6112" t="s">
        <v>157</v>
      </c>
      <c r="I6112" t="s">
        <v>136</v>
      </c>
      <c r="J6112" t="s">
        <v>137</v>
      </c>
      <c r="K6112" t="s">
        <v>144</v>
      </c>
      <c r="L6112" t="s">
        <v>17138</v>
      </c>
      <c r="M6112" t="s">
        <v>17113</v>
      </c>
      <c r="N6112">
        <v>0.51611111099999996</v>
      </c>
      <c r="O6112">
        <v>0</v>
      </c>
      <c r="P6112">
        <v>41</v>
      </c>
      <c r="Q6112">
        <v>0</v>
      </c>
      <c r="R6112">
        <v>5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2.0475293938962085</v>
      </c>
      <c r="Y6112">
        <v>0</v>
      </c>
      <c r="Z6112">
        <v>0.18263381607753332</v>
      </c>
      <c r="AA6112">
        <v>0</v>
      </c>
      <c r="AB6112">
        <v>0</v>
      </c>
      <c r="AC6112">
        <v>0</v>
      </c>
      <c r="AD6112">
        <v>0</v>
      </c>
      <c r="AE6112">
        <v>2.2301632099737416</v>
      </c>
    </row>
    <row r="6113" spans="1:31" x14ac:dyDescent="0.3">
      <c r="A6113">
        <v>2588122</v>
      </c>
      <c r="B6113">
        <v>1</v>
      </c>
      <c r="C6113" t="s">
        <v>81</v>
      </c>
      <c r="D6113" t="s">
        <v>128</v>
      </c>
      <c r="E6113" t="s">
        <v>166</v>
      </c>
      <c r="F6113" t="s">
        <v>17139</v>
      </c>
      <c r="G6113" t="s">
        <v>198</v>
      </c>
      <c r="H6113" t="s">
        <v>157</v>
      </c>
      <c r="I6113" t="s">
        <v>136</v>
      </c>
      <c r="J6113" t="s">
        <v>137</v>
      </c>
      <c r="K6113" t="s">
        <v>138</v>
      </c>
      <c r="L6113" t="s">
        <v>17140</v>
      </c>
      <c r="M6113" t="s">
        <v>17141</v>
      </c>
      <c r="N6113">
        <v>2.9013888880000001</v>
      </c>
      <c r="O6113">
        <v>0</v>
      </c>
      <c r="P6113">
        <v>6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3.9227214846967877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3.9227214846967877</v>
      </c>
    </row>
    <row r="6114" spans="1:31" x14ac:dyDescent="0.3">
      <c r="A6114">
        <v>2587512</v>
      </c>
      <c r="B6114">
        <v>1</v>
      </c>
      <c r="C6114" t="s">
        <v>81</v>
      </c>
      <c r="D6114" t="s">
        <v>127</v>
      </c>
      <c r="E6114" t="s">
        <v>171</v>
      </c>
      <c r="F6114" t="s">
        <v>17142</v>
      </c>
      <c r="G6114" t="s">
        <v>190</v>
      </c>
      <c r="H6114" t="s">
        <v>157</v>
      </c>
      <c r="I6114" t="s">
        <v>136</v>
      </c>
      <c r="J6114" t="s">
        <v>137</v>
      </c>
      <c r="K6114" t="s">
        <v>138</v>
      </c>
      <c r="L6114" t="s">
        <v>17143</v>
      </c>
      <c r="M6114" t="s">
        <v>17144</v>
      </c>
      <c r="N6114">
        <v>6.81</v>
      </c>
      <c r="O6114">
        <v>0</v>
      </c>
      <c r="P6114">
        <v>6</v>
      </c>
      <c r="Q6114">
        <v>0</v>
      </c>
      <c r="R6114">
        <v>0</v>
      </c>
      <c r="S6114">
        <v>0</v>
      </c>
      <c r="T6114">
        <v>8</v>
      </c>
      <c r="U6114">
        <v>0</v>
      </c>
      <c r="V6114">
        <v>0</v>
      </c>
      <c r="W6114">
        <v>0</v>
      </c>
      <c r="X6114">
        <v>9.1550921362467008</v>
      </c>
      <c r="Y6114">
        <v>0</v>
      </c>
      <c r="Z6114">
        <v>0</v>
      </c>
      <c r="AA6114">
        <v>0</v>
      </c>
      <c r="AB6114">
        <v>52.996658979516141</v>
      </c>
      <c r="AC6114">
        <v>0</v>
      </c>
      <c r="AD6114">
        <v>0</v>
      </c>
      <c r="AE6114">
        <v>62.151751115762842</v>
      </c>
    </row>
    <row r="6115" spans="1:31" x14ac:dyDescent="0.3">
      <c r="A6115">
        <v>2587581</v>
      </c>
      <c r="B6115">
        <v>1</v>
      </c>
      <c r="C6115" t="s">
        <v>80</v>
      </c>
      <c r="D6115" t="s">
        <v>105</v>
      </c>
      <c r="E6115" t="s">
        <v>184</v>
      </c>
      <c r="F6115" t="s">
        <v>1646</v>
      </c>
      <c r="G6115" t="s">
        <v>149</v>
      </c>
      <c r="H6115" t="s">
        <v>135</v>
      </c>
      <c r="I6115" t="s">
        <v>136</v>
      </c>
      <c r="J6115" t="s">
        <v>137</v>
      </c>
      <c r="K6115" t="s">
        <v>138</v>
      </c>
      <c r="L6115" t="s">
        <v>17145</v>
      </c>
      <c r="M6115" t="s">
        <v>17146</v>
      </c>
      <c r="N6115">
        <v>2.3080555550000001</v>
      </c>
      <c r="O6115">
        <v>0</v>
      </c>
      <c r="P6115">
        <v>0</v>
      </c>
      <c r="Q6115">
        <v>2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11.608977041298674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11.608977041298674</v>
      </c>
    </row>
    <row r="6116" spans="1:31" x14ac:dyDescent="0.3">
      <c r="A6116">
        <v>2588099</v>
      </c>
      <c r="B6116">
        <v>1</v>
      </c>
      <c r="C6116" t="s">
        <v>80</v>
      </c>
      <c r="D6116" t="s">
        <v>98</v>
      </c>
      <c r="E6116" t="s">
        <v>155</v>
      </c>
      <c r="F6116" t="s">
        <v>17147</v>
      </c>
      <c r="G6116" t="s">
        <v>202</v>
      </c>
      <c r="H6116" t="s">
        <v>157</v>
      </c>
      <c r="I6116" t="s">
        <v>136</v>
      </c>
      <c r="J6116" t="s">
        <v>137</v>
      </c>
      <c r="K6116" t="s">
        <v>138</v>
      </c>
      <c r="L6116" t="s">
        <v>17148</v>
      </c>
      <c r="M6116" t="s">
        <v>17149</v>
      </c>
      <c r="N6116">
        <v>0.78916666599999996</v>
      </c>
      <c r="O6116">
        <v>0</v>
      </c>
      <c r="P6116">
        <v>26</v>
      </c>
      <c r="Q6116">
        <v>0</v>
      </c>
      <c r="R6116">
        <v>0</v>
      </c>
      <c r="S6116">
        <v>0</v>
      </c>
      <c r="T6116">
        <v>5</v>
      </c>
      <c r="U6116">
        <v>0</v>
      </c>
      <c r="V6116">
        <v>0</v>
      </c>
      <c r="W6116">
        <v>0</v>
      </c>
      <c r="X6116">
        <v>7.5839705738833318</v>
      </c>
      <c r="Y6116">
        <v>0</v>
      </c>
      <c r="Z6116">
        <v>0</v>
      </c>
      <c r="AA6116">
        <v>0</v>
      </c>
      <c r="AB6116">
        <v>1.6652989685954489</v>
      </c>
      <c r="AC6116">
        <v>0</v>
      </c>
      <c r="AD6116">
        <v>0</v>
      </c>
      <c r="AE6116">
        <v>9.2492695424787801</v>
      </c>
    </row>
    <row r="6117" spans="1:31" x14ac:dyDescent="0.3">
      <c r="A6117">
        <v>2587435</v>
      </c>
      <c r="B6117">
        <v>1</v>
      </c>
      <c r="C6117" t="s">
        <v>80</v>
      </c>
      <c r="D6117" t="s">
        <v>97</v>
      </c>
      <c r="E6117" t="s">
        <v>184</v>
      </c>
      <c r="F6117" t="s">
        <v>17150</v>
      </c>
      <c r="G6117" t="s">
        <v>149</v>
      </c>
      <c r="H6117" t="s">
        <v>135</v>
      </c>
      <c r="I6117" t="s">
        <v>136</v>
      </c>
      <c r="J6117" t="s">
        <v>137</v>
      </c>
      <c r="K6117" t="s">
        <v>138</v>
      </c>
      <c r="L6117" t="s">
        <v>17151</v>
      </c>
      <c r="M6117" t="s">
        <v>17152</v>
      </c>
      <c r="N6117">
        <v>3.4908333329999999</v>
      </c>
      <c r="O6117">
        <v>0</v>
      </c>
      <c r="P6117">
        <v>0</v>
      </c>
      <c r="Q6117">
        <v>1</v>
      </c>
      <c r="R6117">
        <v>0</v>
      </c>
      <c r="S6117">
        <v>3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2.4728600822982747</v>
      </c>
      <c r="Z6117">
        <v>0</v>
      </c>
      <c r="AA6117">
        <v>85.770965403909415</v>
      </c>
      <c r="AB6117">
        <v>0</v>
      </c>
      <c r="AC6117">
        <v>0</v>
      </c>
      <c r="AD6117">
        <v>0</v>
      </c>
      <c r="AE6117">
        <v>88.243825486207683</v>
      </c>
    </row>
    <row r="6118" spans="1:31" x14ac:dyDescent="0.3">
      <c r="A6118">
        <v>2587558</v>
      </c>
      <c r="B6118">
        <v>1</v>
      </c>
      <c r="C6118" t="s">
        <v>80</v>
      </c>
      <c r="D6118" t="s">
        <v>96</v>
      </c>
      <c r="E6118" t="s">
        <v>166</v>
      </c>
      <c r="F6118" t="s">
        <v>17153</v>
      </c>
      <c r="G6118" t="s">
        <v>198</v>
      </c>
      <c r="H6118" t="s">
        <v>157</v>
      </c>
      <c r="I6118" t="s">
        <v>136</v>
      </c>
      <c r="J6118" t="s">
        <v>137</v>
      </c>
      <c r="K6118" t="s">
        <v>138</v>
      </c>
      <c r="L6118" t="s">
        <v>17154</v>
      </c>
      <c r="M6118" t="s">
        <v>17155</v>
      </c>
      <c r="N6118">
        <v>6.1775000000000002</v>
      </c>
      <c r="O6118">
        <v>0</v>
      </c>
      <c r="P6118">
        <v>1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4.5310431087926624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4.5310431087926624</v>
      </c>
    </row>
    <row r="6119" spans="1:31" x14ac:dyDescent="0.3">
      <c r="A6119">
        <v>2587953</v>
      </c>
      <c r="B6119">
        <v>1</v>
      </c>
      <c r="C6119" t="s">
        <v>81</v>
      </c>
      <c r="D6119" t="s">
        <v>120</v>
      </c>
      <c r="E6119" t="s">
        <v>141</v>
      </c>
      <c r="F6119" t="s">
        <v>14809</v>
      </c>
      <c r="G6119" t="s">
        <v>134</v>
      </c>
      <c r="H6119" t="s">
        <v>135</v>
      </c>
      <c r="I6119" t="s">
        <v>136</v>
      </c>
      <c r="J6119" t="s">
        <v>137</v>
      </c>
      <c r="K6119" t="s">
        <v>138</v>
      </c>
      <c r="L6119" t="s">
        <v>17156</v>
      </c>
      <c r="M6119" t="s">
        <v>17157</v>
      </c>
      <c r="N6119">
        <v>0.43638888799999997</v>
      </c>
      <c r="O6119">
        <v>5</v>
      </c>
      <c r="P6119">
        <v>1831</v>
      </c>
      <c r="Q6119">
        <v>79</v>
      </c>
      <c r="R6119">
        <v>102</v>
      </c>
      <c r="S6119">
        <v>14</v>
      </c>
      <c r="T6119">
        <v>201</v>
      </c>
      <c r="U6119">
        <v>4</v>
      </c>
      <c r="V6119">
        <v>1</v>
      </c>
      <c r="W6119">
        <v>0.66867237795896983</v>
      </c>
      <c r="X6119">
        <v>144.60043915619403</v>
      </c>
      <c r="Y6119">
        <v>91.293838820191098</v>
      </c>
      <c r="Z6119">
        <v>74.670606143582745</v>
      </c>
      <c r="AA6119">
        <v>16.043067979400895</v>
      </c>
      <c r="AB6119">
        <v>60.420886332593469</v>
      </c>
      <c r="AC6119">
        <v>122.32405725028431</v>
      </c>
      <c r="AD6119">
        <v>0.90687369878361679</v>
      </c>
      <c r="AE6119">
        <v>510.92844175898921</v>
      </c>
    </row>
    <row r="6120" spans="1:31" x14ac:dyDescent="0.3">
      <c r="A6120">
        <v>2587575</v>
      </c>
      <c r="B6120">
        <v>1</v>
      </c>
      <c r="C6120" t="s">
        <v>80</v>
      </c>
      <c r="D6120" t="s">
        <v>84</v>
      </c>
      <c r="E6120" t="s">
        <v>155</v>
      </c>
      <c r="F6120" t="s">
        <v>17158</v>
      </c>
      <c r="G6120" t="s">
        <v>202</v>
      </c>
      <c r="H6120" t="s">
        <v>157</v>
      </c>
      <c r="I6120" t="s">
        <v>136</v>
      </c>
      <c r="J6120" t="s">
        <v>137</v>
      </c>
      <c r="K6120" t="s">
        <v>138</v>
      </c>
      <c r="L6120" t="s">
        <v>17159</v>
      </c>
      <c r="M6120" t="s">
        <v>17160</v>
      </c>
      <c r="N6120">
        <v>0.29555555500000003</v>
      </c>
      <c r="O6120">
        <v>0</v>
      </c>
      <c r="P6120">
        <v>730</v>
      </c>
      <c r="Q6120">
        <v>0</v>
      </c>
      <c r="R6120">
        <v>0</v>
      </c>
      <c r="S6120">
        <v>0</v>
      </c>
      <c r="T6120">
        <v>33</v>
      </c>
      <c r="U6120">
        <v>0</v>
      </c>
      <c r="V6120">
        <v>0</v>
      </c>
      <c r="W6120">
        <v>0</v>
      </c>
      <c r="X6120">
        <v>47.472272511553975</v>
      </c>
      <c r="Y6120">
        <v>0</v>
      </c>
      <c r="Z6120">
        <v>0</v>
      </c>
      <c r="AA6120">
        <v>0</v>
      </c>
      <c r="AB6120">
        <v>26.684954882074134</v>
      </c>
      <c r="AC6120">
        <v>0</v>
      </c>
      <c r="AD6120">
        <v>0</v>
      </c>
      <c r="AE6120">
        <v>74.157227393628105</v>
      </c>
    </row>
    <row r="6121" spans="1:31" x14ac:dyDescent="0.3">
      <c r="A6121">
        <v>2587326</v>
      </c>
      <c r="B6121">
        <v>1</v>
      </c>
      <c r="C6121" t="s">
        <v>80</v>
      </c>
      <c r="D6121" t="s">
        <v>83</v>
      </c>
      <c r="E6121" t="s">
        <v>155</v>
      </c>
      <c r="F6121" t="s">
        <v>17161</v>
      </c>
      <c r="G6121" t="s">
        <v>194</v>
      </c>
      <c r="H6121" t="s">
        <v>157</v>
      </c>
      <c r="I6121" t="s">
        <v>136</v>
      </c>
      <c r="J6121" t="s">
        <v>137</v>
      </c>
      <c r="K6121" t="s">
        <v>144</v>
      </c>
      <c r="L6121" t="s">
        <v>17162</v>
      </c>
      <c r="M6121" t="s">
        <v>17163</v>
      </c>
      <c r="N6121">
        <v>4.5972222220000001</v>
      </c>
      <c r="O6121">
        <v>0</v>
      </c>
      <c r="P6121">
        <v>43</v>
      </c>
      <c r="Q6121">
        <v>0</v>
      </c>
      <c r="R6121">
        <v>11</v>
      </c>
      <c r="S6121">
        <v>0</v>
      </c>
      <c r="T6121">
        <v>19</v>
      </c>
      <c r="U6121">
        <v>0</v>
      </c>
      <c r="V6121">
        <v>0</v>
      </c>
      <c r="W6121">
        <v>0</v>
      </c>
      <c r="X6121">
        <v>69.481966798723803</v>
      </c>
      <c r="Y6121">
        <v>0</v>
      </c>
      <c r="Z6121">
        <v>28.812156934860916</v>
      </c>
      <c r="AA6121">
        <v>0</v>
      </c>
      <c r="AB6121">
        <v>318.76344381919125</v>
      </c>
      <c r="AC6121">
        <v>0</v>
      </c>
      <c r="AD6121">
        <v>0</v>
      </c>
      <c r="AE6121">
        <v>417.05756755277594</v>
      </c>
    </row>
    <row r="6122" spans="1:31" x14ac:dyDescent="0.3">
      <c r="A6122">
        <v>2587226</v>
      </c>
      <c r="B6122">
        <v>1</v>
      </c>
      <c r="C6122" t="s">
        <v>81</v>
      </c>
      <c r="D6122" t="s">
        <v>112</v>
      </c>
      <c r="E6122" t="s">
        <v>166</v>
      </c>
      <c r="F6122" t="s">
        <v>17164</v>
      </c>
      <c r="G6122" t="s">
        <v>168</v>
      </c>
      <c r="H6122" t="s">
        <v>157</v>
      </c>
      <c r="I6122" t="s">
        <v>136</v>
      </c>
      <c r="J6122" t="s">
        <v>137</v>
      </c>
      <c r="K6122" t="s">
        <v>138</v>
      </c>
      <c r="L6122" t="s">
        <v>17165</v>
      </c>
      <c r="M6122" t="s">
        <v>17166</v>
      </c>
      <c r="N6122">
        <v>3.3283333329999998</v>
      </c>
      <c r="O6122">
        <v>0</v>
      </c>
      <c r="P6122">
        <v>1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0.75874630836235002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0.75874630836235002</v>
      </c>
    </row>
    <row r="6123" spans="1:31" x14ac:dyDescent="0.3">
      <c r="A6123">
        <v>2587449</v>
      </c>
      <c r="B6123">
        <v>1</v>
      </c>
      <c r="C6123" t="s">
        <v>80</v>
      </c>
      <c r="D6123" t="s">
        <v>103</v>
      </c>
      <c r="E6123" t="s">
        <v>184</v>
      </c>
      <c r="F6123" t="s">
        <v>17167</v>
      </c>
      <c r="G6123" t="s">
        <v>301</v>
      </c>
      <c r="H6123" t="s">
        <v>135</v>
      </c>
      <c r="I6123" t="s">
        <v>136</v>
      </c>
      <c r="J6123" t="s">
        <v>137</v>
      </c>
      <c r="K6123" t="s">
        <v>144</v>
      </c>
      <c r="L6123" t="s">
        <v>17168</v>
      </c>
      <c r="M6123" t="s">
        <v>17169</v>
      </c>
      <c r="N6123">
        <v>3.6675</v>
      </c>
      <c r="O6123">
        <v>0</v>
      </c>
      <c r="P6123">
        <v>29</v>
      </c>
      <c r="Q6123">
        <v>0</v>
      </c>
      <c r="R6123">
        <v>0</v>
      </c>
      <c r="S6123">
        <v>0</v>
      </c>
      <c r="T6123">
        <v>20</v>
      </c>
      <c r="U6123">
        <v>0</v>
      </c>
      <c r="V6123">
        <v>0</v>
      </c>
      <c r="W6123">
        <v>0</v>
      </c>
      <c r="X6123">
        <v>21.649910271572704</v>
      </c>
      <c r="Y6123">
        <v>0</v>
      </c>
      <c r="Z6123">
        <v>0</v>
      </c>
      <c r="AA6123">
        <v>0</v>
      </c>
      <c r="AB6123">
        <v>681.91674276449419</v>
      </c>
      <c r="AC6123">
        <v>0</v>
      </c>
      <c r="AD6123">
        <v>0</v>
      </c>
      <c r="AE6123">
        <v>703.5666530360669</v>
      </c>
    </row>
    <row r="6124" spans="1:31" x14ac:dyDescent="0.3">
      <c r="A6124">
        <v>2587661</v>
      </c>
      <c r="B6124">
        <v>1</v>
      </c>
      <c r="C6124" t="s">
        <v>80</v>
      </c>
      <c r="D6124" t="s">
        <v>89</v>
      </c>
      <c r="E6124" t="s">
        <v>155</v>
      </c>
      <c r="F6124" t="s">
        <v>13433</v>
      </c>
      <c r="G6124" t="s">
        <v>202</v>
      </c>
      <c r="H6124" t="s">
        <v>157</v>
      </c>
      <c r="I6124" t="s">
        <v>136</v>
      </c>
      <c r="J6124" t="s">
        <v>137</v>
      </c>
      <c r="K6124" t="s">
        <v>138</v>
      </c>
      <c r="L6124" t="s">
        <v>17170</v>
      </c>
      <c r="M6124" t="s">
        <v>17171</v>
      </c>
      <c r="N6124">
        <v>1.226111111</v>
      </c>
      <c r="O6124">
        <v>0</v>
      </c>
      <c r="P6124">
        <v>94</v>
      </c>
      <c r="Q6124">
        <v>0</v>
      </c>
      <c r="R6124">
        <v>0</v>
      </c>
      <c r="S6124">
        <v>0</v>
      </c>
      <c r="T6124">
        <v>7</v>
      </c>
      <c r="U6124">
        <v>0</v>
      </c>
      <c r="V6124">
        <v>0</v>
      </c>
      <c r="W6124">
        <v>0</v>
      </c>
      <c r="X6124">
        <v>31.80691554508503</v>
      </c>
      <c r="Y6124">
        <v>0</v>
      </c>
      <c r="Z6124">
        <v>0</v>
      </c>
      <c r="AA6124">
        <v>0</v>
      </c>
      <c r="AB6124">
        <v>13.088458361830494</v>
      </c>
      <c r="AC6124">
        <v>0</v>
      </c>
      <c r="AD6124">
        <v>0</v>
      </c>
      <c r="AE6124">
        <v>44.895373906915523</v>
      </c>
    </row>
    <row r="6125" spans="1:31" x14ac:dyDescent="0.3">
      <c r="A6125">
        <v>2587306</v>
      </c>
      <c r="B6125">
        <v>1</v>
      </c>
      <c r="C6125" t="s">
        <v>81</v>
      </c>
      <c r="D6125" t="s">
        <v>118</v>
      </c>
      <c r="E6125" t="s">
        <v>147</v>
      </c>
      <c r="F6125" t="s">
        <v>17172</v>
      </c>
      <c r="G6125" t="s">
        <v>134</v>
      </c>
      <c r="H6125" t="s">
        <v>135</v>
      </c>
      <c r="I6125" t="s">
        <v>136</v>
      </c>
      <c r="J6125" t="s">
        <v>137</v>
      </c>
      <c r="K6125" t="s">
        <v>138</v>
      </c>
      <c r="L6125" t="s">
        <v>17173</v>
      </c>
      <c r="M6125" t="s">
        <v>17174</v>
      </c>
      <c r="N6125">
        <v>0.87416666600000004</v>
      </c>
      <c r="O6125">
        <v>0</v>
      </c>
      <c r="P6125">
        <v>0</v>
      </c>
      <c r="Q6125">
        <v>15</v>
      </c>
      <c r="R6125">
        <v>0</v>
      </c>
      <c r="S6125">
        <v>8</v>
      </c>
      <c r="T6125">
        <v>0</v>
      </c>
      <c r="U6125">
        <v>2</v>
      </c>
      <c r="V6125">
        <v>0</v>
      </c>
      <c r="W6125">
        <v>0</v>
      </c>
      <c r="X6125">
        <v>0</v>
      </c>
      <c r="Y6125">
        <v>47.918926449068032</v>
      </c>
      <c r="Z6125">
        <v>0</v>
      </c>
      <c r="AA6125">
        <v>74.644750051936583</v>
      </c>
      <c r="AB6125">
        <v>0</v>
      </c>
      <c r="AC6125">
        <v>679.02395154638634</v>
      </c>
      <c r="AD6125">
        <v>0</v>
      </c>
      <c r="AE6125">
        <v>801.58762804739092</v>
      </c>
    </row>
    <row r="6126" spans="1:31" x14ac:dyDescent="0.3">
      <c r="A6126">
        <v>2587784</v>
      </c>
      <c r="B6126">
        <v>1</v>
      </c>
      <c r="C6126" t="s">
        <v>81</v>
      </c>
      <c r="D6126" t="s">
        <v>112</v>
      </c>
      <c r="E6126" t="s">
        <v>141</v>
      </c>
      <c r="F6126" t="s">
        <v>17175</v>
      </c>
      <c r="G6126" t="s">
        <v>134</v>
      </c>
      <c r="H6126" t="s">
        <v>135</v>
      </c>
      <c r="I6126" t="s">
        <v>136</v>
      </c>
      <c r="J6126" t="s">
        <v>137</v>
      </c>
      <c r="K6126" t="s">
        <v>138</v>
      </c>
      <c r="L6126" t="s">
        <v>17176</v>
      </c>
      <c r="M6126" t="s">
        <v>17177</v>
      </c>
      <c r="N6126">
        <v>1.331388888</v>
      </c>
      <c r="O6126">
        <v>1</v>
      </c>
      <c r="P6126">
        <v>15</v>
      </c>
      <c r="Q6126">
        <v>108</v>
      </c>
      <c r="R6126">
        <v>0</v>
      </c>
      <c r="S6126">
        <v>2</v>
      </c>
      <c r="T6126">
        <v>0</v>
      </c>
      <c r="U6126">
        <v>0</v>
      </c>
      <c r="V6126">
        <v>0</v>
      </c>
      <c r="W6126">
        <v>0.4463176456586867</v>
      </c>
      <c r="X6126">
        <v>4.2333324836524051</v>
      </c>
      <c r="Y6126">
        <v>442.91790919792498</v>
      </c>
      <c r="Z6126">
        <v>0</v>
      </c>
      <c r="AA6126">
        <v>14.422188781112467</v>
      </c>
      <c r="AB6126">
        <v>0</v>
      </c>
      <c r="AC6126">
        <v>0</v>
      </c>
      <c r="AD6126">
        <v>0</v>
      </c>
      <c r="AE6126">
        <v>462.01974810834855</v>
      </c>
    </row>
    <row r="6127" spans="1:31" x14ac:dyDescent="0.3">
      <c r="A6127">
        <v>2587263</v>
      </c>
      <c r="B6127">
        <v>1</v>
      </c>
      <c r="C6127" t="s">
        <v>81</v>
      </c>
      <c r="D6127" t="s">
        <v>127</v>
      </c>
      <c r="E6127" t="s">
        <v>155</v>
      </c>
      <c r="F6127" t="s">
        <v>17178</v>
      </c>
      <c r="G6127" t="s">
        <v>206</v>
      </c>
      <c r="H6127" t="s">
        <v>157</v>
      </c>
      <c r="I6127" t="s">
        <v>136</v>
      </c>
      <c r="J6127" t="s">
        <v>137</v>
      </c>
      <c r="K6127" t="s">
        <v>138</v>
      </c>
      <c r="L6127" t="s">
        <v>17179</v>
      </c>
      <c r="M6127" t="s">
        <v>17180</v>
      </c>
      <c r="N6127">
        <v>2.7894444439999999</v>
      </c>
      <c r="O6127">
        <v>0</v>
      </c>
      <c r="P6127">
        <v>85</v>
      </c>
      <c r="Q6127">
        <v>0</v>
      </c>
      <c r="R6127">
        <v>26</v>
      </c>
      <c r="S6127">
        <v>0</v>
      </c>
      <c r="T6127">
        <v>12</v>
      </c>
      <c r="U6127">
        <v>0</v>
      </c>
      <c r="V6127">
        <v>1</v>
      </c>
      <c r="W6127">
        <v>0</v>
      </c>
      <c r="X6127">
        <v>40.83959860399753</v>
      </c>
      <c r="Y6127">
        <v>0</v>
      </c>
      <c r="Z6127">
        <v>45.078834589708492</v>
      </c>
      <c r="AA6127">
        <v>0</v>
      </c>
      <c r="AB6127">
        <v>24.870588270415631</v>
      </c>
      <c r="AC6127">
        <v>0</v>
      </c>
      <c r="AD6127">
        <v>490.56067805292332</v>
      </c>
      <c r="AE6127">
        <v>601.349699517045</v>
      </c>
    </row>
    <row r="6128" spans="1:31" x14ac:dyDescent="0.3">
      <c r="A6128">
        <v>2587804</v>
      </c>
      <c r="B6128">
        <v>1</v>
      </c>
      <c r="C6128" t="s">
        <v>80</v>
      </c>
      <c r="D6128" t="s">
        <v>106</v>
      </c>
      <c r="E6128" t="s">
        <v>155</v>
      </c>
      <c r="F6128" t="s">
        <v>4265</v>
      </c>
      <c r="G6128" t="s">
        <v>202</v>
      </c>
      <c r="H6128" t="s">
        <v>157</v>
      </c>
      <c r="I6128" t="s">
        <v>136</v>
      </c>
      <c r="J6128" t="s">
        <v>137</v>
      </c>
      <c r="K6128" t="s">
        <v>138</v>
      </c>
      <c r="L6128" t="s">
        <v>17181</v>
      </c>
      <c r="M6128" t="s">
        <v>17182</v>
      </c>
      <c r="N6128">
        <v>0.49888888799999997</v>
      </c>
      <c r="O6128">
        <v>0</v>
      </c>
      <c r="P6128">
        <v>405</v>
      </c>
      <c r="Q6128">
        <v>0</v>
      </c>
      <c r="R6128">
        <v>0</v>
      </c>
      <c r="S6128">
        <v>0</v>
      </c>
      <c r="T6128">
        <v>39</v>
      </c>
      <c r="U6128">
        <v>0</v>
      </c>
      <c r="V6128">
        <v>0</v>
      </c>
      <c r="W6128">
        <v>0</v>
      </c>
      <c r="X6128">
        <v>42.86470506774662</v>
      </c>
      <c r="Y6128">
        <v>0</v>
      </c>
      <c r="Z6128">
        <v>0</v>
      </c>
      <c r="AA6128">
        <v>0</v>
      </c>
      <c r="AB6128">
        <v>30.379614370173986</v>
      </c>
      <c r="AC6128">
        <v>0</v>
      </c>
      <c r="AD6128">
        <v>0</v>
      </c>
      <c r="AE6128">
        <v>73.244319437920609</v>
      </c>
    </row>
    <row r="6129" spans="1:31" x14ac:dyDescent="0.3">
      <c r="A6129">
        <v>2587206</v>
      </c>
      <c r="B6129">
        <v>1</v>
      </c>
      <c r="C6129" t="s">
        <v>80</v>
      </c>
      <c r="D6129" t="s">
        <v>82</v>
      </c>
      <c r="E6129" t="s">
        <v>166</v>
      </c>
      <c r="F6129" t="s">
        <v>17183</v>
      </c>
      <c r="G6129" t="s">
        <v>198</v>
      </c>
      <c r="H6129" t="s">
        <v>157</v>
      </c>
      <c r="I6129" t="s">
        <v>136</v>
      </c>
      <c r="J6129" t="s">
        <v>137</v>
      </c>
      <c r="K6129" t="s">
        <v>138</v>
      </c>
      <c r="L6129" t="s">
        <v>17184</v>
      </c>
      <c r="M6129" t="s">
        <v>17185</v>
      </c>
      <c r="N6129">
        <v>1.244722222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1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15.432715348106841</v>
      </c>
      <c r="AC6129">
        <v>0</v>
      </c>
      <c r="AD6129">
        <v>0</v>
      </c>
      <c r="AE6129">
        <v>15.432715348106841</v>
      </c>
    </row>
    <row r="6130" spans="1:31" x14ac:dyDescent="0.3">
      <c r="A6130">
        <v>2587243</v>
      </c>
      <c r="B6130">
        <v>1</v>
      </c>
      <c r="C6130" t="s">
        <v>80</v>
      </c>
      <c r="D6130" t="s">
        <v>106</v>
      </c>
      <c r="E6130" t="s">
        <v>184</v>
      </c>
      <c r="F6130" t="s">
        <v>17123</v>
      </c>
      <c r="G6130" t="s">
        <v>134</v>
      </c>
      <c r="H6130" t="s">
        <v>135</v>
      </c>
      <c r="I6130" t="s">
        <v>136</v>
      </c>
      <c r="J6130" t="s">
        <v>137</v>
      </c>
      <c r="K6130" t="s">
        <v>138</v>
      </c>
      <c r="L6130" t="s">
        <v>17186</v>
      </c>
      <c r="M6130" t="s">
        <v>17187</v>
      </c>
      <c r="N6130">
        <v>0.15472222199999999</v>
      </c>
      <c r="O6130">
        <v>0</v>
      </c>
      <c r="P6130">
        <v>88</v>
      </c>
      <c r="Q6130">
        <v>0</v>
      </c>
      <c r="R6130">
        <v>9</v>
      </c>
      <c r="S6130">
        <v>3</v>
      </c>
      <c r="T6130">
        <v>12</v>
      </c>
      <c r="U6130">
        <v>0</v>
      </c>
      <c r="V6130">
        <v>0</v>
      </c>
      <c r="W6130">
        <v>0</v>
      </c>
      <c r="X6130">
        <v>1.2955473029387148</v>
      </c>
      <c r="Y6130">
        <v>0</v>
      </c>
      <c r="Z6130">
        <v>0.54642625255954758</v>
      </c>
      <c r="AA6130">
        <v>1.949428411488356</v>
      </c>
      <c r="AB6130">
        <v>0.42764980027544114</v>
      </c>
      <c r="AC6130">
        <v>0</v>
      </c>
      <c r="AD6130">
        <v>0</v>
      </c>
      <c r="AE6130">
        <v>4.2190517672620595</v>
      </c>
    </row>
    <row r="6131" spans="1:31" x14ac:dyDescent="0.3">
      <c r="A6131">
        <v>2588139</v>
      </c>
      <c r="B6131">
        <v>1</v>
      </c>
      <c r="C6131" t="s">
        <v>80</v>
      </c>
      <c r="D6131" t="s">
        <v>101</v>
      </c>
      <c r="E6131" t="s">
        <v>155</v>
      </c>
      <c r="F6131" t="s">
        <v>17188</v>
      </c>
      <c r="G6131" t="s">
        <v>202</v>
      </c>
      <c r="H6131" t="s">
        <v>157</v>
      </c>
      <c r="I6131" t="s">
        <v>136</v>
      </c>
      <c r="J6131" t="s">
        <v>137</v>
      </c>
      <c r="K6131" t="s">
        <v>138</v>
      </c>
      <c r="L6131" t="s">
        <v>17189</v>
      </c>
      <c r="M6131" t="s">
        <v>17190</v>
      </c>
      <c r="N6131">
        <v>0.78</v>
      </c>
      <c r="O6131">
        <v>0</v>
      </c>
      <c r="P6131">
        <v>10</v>
      </c>
      <c r="Q6131">
        <v>0</v>
      </c>
      <c r="R6131">
        <v>0</v>
      </c>
      <c r="S6131">
        <v>0</v>
      </c>
      <c r="T6131">
        <v>5</v>
      </c>
      <c r="U6131">
        <v>0</v>
      </c>
      <c r="V6131">
        <v>0</v>
      </c>
      <c r="W6131">
        <v>0</v>
      </c>
      <c r="X6131">
        <v>2.0512694432951322</v>
      </c>
      <c r="Y6131">
        <v>0</v>
      </c>
      <c r="Z6131">
        <v>0</v>
      </c>
      <c r="AA6131">
        <v>0</v>
      </c>
      <c r="AB6131">
        <v>2.7960013744112704</v>
      </c>
      <c r="AC6131">
        <v>0</v>
      </c>
      <c r="AD6131">
        <v>0</v>
      </c>
      <c r="AE6131">
        <v>4.8472708177064021</v>
      </c>
    </row>
    <row r="6132" spans="1:31" x14ac:dyDescent="0.3">
      <c r="A6132">
        <v>2587641</v>
      </c>
      <c r="B6132">
        <v>1</v>
      </c>
      <c r="C6132" t="s">
        <v>81</v>
      </c>
      <c r="D6132" t="s">
        <v>118</v>
      </c>
      <c r="E6132" t="s">
        <v>175</v>
      </c>
      <c r="F6132" t="s">
        <v>17191</v>
      </c>
      <c r="G6132" t="s">
        <v>177</v>
      </c>
      <c r="H6132" t="s">
        <v>157</v>
      </c>
      <c r="I6132" t="s">
        <v>136</v>
      </c>
      <c r="J6132" t="s">
        <v>137</v>
      </c>
      <c r="K6132" t="s">
        <v>138</v>
      </c>
      <c r="L6132" t="s">
        <v>17192</v>
      </c>
      <c r="M6132" t="s">
        <v>17193</v>
      </c>
      <c r="N6132">
        <v>4.2597222219999997</v>
      </c>
      <c r="O6132">
        <v>0</v>
      </c>
      <c r="P6132">
        <v>6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10.835485851602702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10.835485851602702</v>
      </c>
    </row>
    <row r="6133" spans="1:31" x14ac:dyDescent="0.3">
      <c r="A6133">
        <v>2587349</v>
      </c>
      <c r="B6133">
        <v>1</v>
      </c>
      <c r="C6133" t="s">
        <v>80</v>
      </c>
      <c r="D6133" t="s">
        <v>103</v>
      </c>
      <c r="E6133" t="s">
        <v>147</v>
      </c>
      <c r="F6133" t="s">
        <v>2717</v>
      </c>
      <c r="G6133" t="s">
        <v>194</v>
      </c>
      <c r="H6133" t="s">
        <v>135</v>
      </c>
      <c r="I6133" t="s">
        <v>136</v>
      </c>
      <c r="J6133" t="s">
        <v>137</v>
      </c>
      <c r="K6133" t="s">
        <v>144</v>
      </c>
      <c r="L6133" t="s">
        <v>17194</v>
      </c>
      <c r="M6133" t="s">
        <v>17195</v>
      </c>
      <c r="N6133">
        <v>8.5244444440000002</v>
      </c>
      <c r="O6133">
        <v>22</v>
      </c>
      <c r="P6133">
        <v>2678</v>
      </c>
      <c r="Q6133">
        <v>35</v>
      </c>
      <c r="R6133">
        <v>206</v>
      </c>
      <c r="S6133">
        <v>64</v>
      </c>
      <c r="T6133">
        <v>799</v>
      </c>
      <c r="U6133">
        <v>6</v>
      </c>
      <c r="V6133">
        <v>1</v>
      </c>
      <c r="W6133">
        <v>132.66496911931739</v>
      </c>
      <c r="X6133">
        <v>3712.504309247025</v>
      </c>
      <c r="Y6133">
        <v>1238.1678634908949</v>
      </c>
      <c r="Z6133">
        <v>862.28349125748332</v>
      </c>
      <c r="AA6133">
        <v>2715.689896156623</v>
      </c>
      <c r="AB6133">
        <v>4654.4392041810606</v>
      </c>
      <c r="AC6133">
        <v>5330.0108815580597</v>
      </c>
      <c r="AD6133">
        <v>289.896248362807</v>
      </c>
      <c r="AE6133">
        <v>18935.656863373271</v>
      </c>
    </row>
    <row r="6134" spans="1:31" x14ac:dyDescent="0.3">
      <c r="A6134">
        <v>2587392</v>
      </c>
      <c r="B6134">
        <v>1</v>
      </c>
      <c r="C6134" t="s">
        <v>80</v>
      </c>
      <c r="D6134" t="s">
        <v>84</v>
      </c>
      <c r="E6134" t="s">
        <v>155</v>
      </c>
      <c r="F6134" t="s">
        <v>17196</v>
      </c>
      <c r="G6134" t="s">
        <v>301</v>
      </c>
      <c r="H6134" t="s">
        <v>157</v>
      </c>
      <c r="I6134" t="s">
        <v>136</v>
      </c>
      <c r="J6134" t="s">
        <v>137</v>
      </c>
      <c r="K6134" t="s">
        <v>144</v>
      </c>
      <c r="L6134" t="s">
        <v>17197</v>
      </c>
      <c r="M6134" t="s">
        <v>17198</v>
      </c>
      <c r="N6134">
        <v>6.2822222219999997</v>
      </c>
      <c r="O6134">
        <v>0</v>
      </c>
      <c r="P6134">
        <v>392</v>
      </c>
      <c r="Q6134">
        <v>0</v>
      </c>
      <c r="R6134">
        <v>0</v>
      </c>
      <c r="S6134">
        <v>0</v>
      </c>
      <c r="T6134">
        <v>59</v>
      </c>
      <c r="U6134">
        <v>0</v>
      </c>
      <c r="V6134">
        <v>0</v>
      </c>
      <c r="W6134">
        <v>0</v>
      </c>
      <c r="X6134">
        <v>569.37450684111741</v>
      </c>
      <c r="Y6134">
        <v>0</v>
      </c>
      <c r="Z6134">
        <v>0</v>
      </c>
      <c r="AA6134">
        <v>0</v>
      </c>
      <c r="AB6134">
        <v>573.43625614014024</v>
      </c>
      <c r="AC6134">
        <v>0</v>
      </c>
      <c r="AD6134">
        <v>0</v>
      </c>
      <c r="AE6134">
        <v>1142.8107629812575</v>
      </c>
    </row>
    <row r="6135" spans="1:31" x14ac:dyDescent="0.3">
      <c r="A6135">
        <v>2587724</v>
      </c>
      <c r="B6135">
        <v>1</v>
      </c>
      <c r="C6135" t="s">
        <v>80</v>
      </c>
      <c r="D6135" t="s">
        <v>89</v>
      </c>
      <c r="E6135" t="s">
        <v>155</v>
      </c>
      <c r="F6135" t="s">
        <v>17199</v>
      </c>
      <c r="G6135" t="s">
        <v>301</v>
      </c>
      <c r="H6135" t="s">
        <v>157</v>
      </c>
      <c r="I6135" t="s">
        <v>136</v>
      </c>
      <c r="J6135" t="s">
        <v>137</v>
      </c>
      <c r="K6135" t="s">
        <v>144</v>
      </c>
      <c r="L6135" t="s">
        <v>17200</v>
      </c>
      <c r="M6135" t="s">
        <v>17201</v>
      </c>
      <c r="N6135">
        <v>3.5216666659999998</v>
      </c>
      <c r="O6135">
        <v>0</v>
      </c>
      <c r="P6135">
        <v>232</v>
      </c>
      <c r="Q6135">
        <v>0</v>
      </c>
      <c r="R6135">
        <v>20</v>
      </c>
      <c r="S6135">
        <v>0</v>
      </c>
      <c r="T6135">
        <v>16</v>
      </c>
      <c r="U6135">
        <v>0</v>
      </c>
      <c r="V6135">
        <v>0</v>
      </c>
      <c r="W6135">
        <v>0</v>
      </c>
      <c r="X6135">
        <v>355.67169124557739</v>
      </c>
      <c r="Y6135">
        <v>0</v>
      </c>
      <c r="Z6135">
        <v>21.18110691550071</v>
      </c>
      <c r="AA6135">
        <v>0</v>
      </c>
      <c r="AB6135">
        <v>120.74302662884838</v>
      </c>
      <c r="AC6135">
        <v>0</v>
      </c>
      <c r="AD6135">
        <v>0</v>
      </c>
      <c r="AE6135">
        <v>497.5958247899265</v>
      </c>
    </row>
    <row r="6136" spans="1:31" x14ac:dyDescent="0.3">
      <c r="A6136">
        <v>2587933</v>
      </c>
      <c r="B6136">
        <v>1</v>
      </c>
      <c r="C6136" t="s">
        <v>80</v>
      </c>
      <c r="D6136" t="s">
        <v>92</v>
      </c>
      <c r="E6136" t="s">
        <v>166</v>
      </c>
      <c r="F6136" t="s">
        <v>17202</v>
      </c>
      <c r="G6136" t="s">
        <v>181</v>
      </c>
      <c r="H6136" t="s">
        <v>157</v>
      </c>
      <c r="I6136" t="s">
        <v>136</v>
      </c>
      <c r="J6136" t="s">
        <v>137</v>
      </c>
      <c r="K6136" t="s">
        <v>138</v>
      </c>
      <c r="L6136" t="s">
        <v>17203</v>
      </c>
      <c r="M6136" t="s">
        <v>17204</v>
      </c>
      <c r="N6136">
        <v>1.562777777</v>
      </c>
      <c r="O6136">
        <v>0</v>
      </c>
      <c r="P6136">
        <v>2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0.41663523044658501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0.41663523044658501</v>
      </c>
    </row>
    <row r="6137" spans="1:31" x14ac:dyDescent="0.3">
      <c r="A6137">
        <v>2587678</v>
      </c>
      <c r="B6137">
        <v>1</v>
      </c>
      <c r="C6137" t="s">
        <v>81</v>
      </c>
      <c r="D6137" t="s">
        <v>120</v>
      </c>
      <c r="E6137" t="s">
        <v>155</v>
      </c>
      <c r="F6137" t="s">
        <v>17205</v>
      </c>
      <c r="G6137" t="s">
        <v>206</v>
      </c>
      <c r="H6137" t="s">
        <v>157</v>
      </c>
      <c r="I6137" t="s">
        <v>136</v>
      </c>
      <c r="J6137" t="s">
        <v>137</v>
      </c>
      <c r="K6137" t="s">
        <v>138</v>
      </c>
      <c r="L6137" t="s">
        <v>17206</v>
      </c>
      <c r="M6137" t="s">
        <v>17207</v>
      </c>
      <c r="N6137">
        <v>1.615</v>
      </c>
      <c r="O6137">
        <v>0</v>
      </c>
      <c r="P6137">
        <v>178</v>
      </c>
      <c r="Q6137">
        <v>0</v>
      </c>
      <c r="R6137">
        <v>8</v>
      </c>
      <c r="S6137">
        <v>0</v>
      </c>
      <c r="T6137">
        <v>14</v>
      </c>
      <c r="U6137">
        <v>0</v>
      </c>
      <c r="V6137">
        <v>0</v>
      </c>
      <c r="W6137">
        <v>0</v>
      </c>
      <c r="X6137">
        <v>43.13117369100096</v>
      </c>
      <c r="Y6137">
        <v>0</v>
      </c>
      <c r="Z6137">
        <v>9.6801901869926414</v>
      </c>
      <c r="AA6137">
        <v>0</v>
      </c>
      <c r="AB6137">
        <v>7.7743973421964805</v>
      </c>
      <c r="AC6137">
        <v>0</v>
      </c>
      <c r="AD6137">
        <v>0</v>
      </c>
      <c r="AE6137">
        <v>60.585761220190079</v>
      </c>
    </row>
    <row r="6138" spans="1:31" x14ac:dyDescent="0.3">
      <c r="A6138">
        <v>2588073</v>
      </c>
      <c r="B6138">
        <v>1</v>
      </c>
      <c r="C6138" t="s">
        <v>81</v>
      </c>
      <c r="D6138" t="s">
        <v>128</v>
      </c>
      <c r="E6138" t="s">
        <v>147</v>
      </c>
      <c r="F6138" t="s">
        <v>4048</v>
      </c>
      <c r="G6138" t="s">
        <v>134</v>
      </c>
      <c r="H6138" t="s">
        <v>135</v>
      </c>
      <c r="I6138" t="s">
        <v>136</v>
      </c>
      <c r="J6138" t="s">
        <v>137</v>
      </c>
      <c r="K6138" t="s">
        <v>138</v>
      </c>
      <c r="L6138" t="s">
        <v>17208</v>
      </c>
      <c r="M6138" t="s">
        <v>17209</v>
      </c>
      <c r="N6138">
        <v>3.9166666659999998</v>
      </c>
      <c r="O6138">
        <v>6</v>
      </c>
      <c r="P6138">
        <v>628</v>
      </c>
      <c r="Q6138">
        <v>100</v>
      </c>
      <c r="R6138">
        <v>29</v>
      </c>
      <c r="S6138">
        <v>6</v>
      </c>
      <c r="T6138">
        <v>65</v>
      </c>
      <c r="U6138">
        <v>0</v>
      </c>
      <c r="V6138">
        <v>0</v>
      </c>
      <c r="W6138">
        <v>6.9684749600017524</v>
      </c>
      <c r="X6138">
        <v>454.43049674919229</v>
      </c>
      <c r="Y6138">
        <v>396.19609716707123</v>
      </c>
      <c r="Z6138">
        <v>47.767488369327012</v>
      </c>
      <c r="AA6138">
        <v>79.736312026427697</v>
      </c>
      <c r="AB6138">
        <v>125.48091202441259</v>
      </c>
      <c r="AC6138">
        <v>0</v>
      </c>
      <c r="AD6138">
        <v>0</v>
      </c>
      <c r="AE6138">
        <v>1110.5797812964327</v>
      </c>
    </row>
    <row r="6139" spans="1:31" x14ac:dyDescent="0.3">
      <c r="A6139">
        <v>2588119</v>
      </c>
      <c r="B6139">
        <v>1</v>
      </c>
      <c r="C6139" t="s">
        <v>81</v>
      </c>
      <c r="D6139" t="s">
        <v>118</v>
      </c>
      <c r="E6139" t="s">
        <v>171</v>
      </c>
      <c r="F6139" t="s">
        <v>17210</v>
      </c>
      <c r="G6139" t="s">
        <v>202</v>
      </c>
      <c r="H6139" t="s">
        <v>157</v>
      </c>
      <c r="I6139" t="s">
        <v>136</v>
      </c>
      <c r="J6139" t="s">
        <v>137</v>
      </c>
      <c r="K6139" t="s">
        <v>138</v>
      </c>
      <c r="L6139" t="s">
        <v>17211</v>
      </c>
      <c r="M6139" t="s">
        <v>17212</v>
      </c>
      <c r="N6139">
        <v>0.35583333299999997</v>
      </c>
      <c r="O6139">
        <v>0</v>
      </c>
      <c r="P6139">
        <v>1</v>
      </c>
      <c r="Q6139">
        <v>0</v>
      </c>
      <c r="R6139">
        <v>10</v>
      </c>
      <c r="S6139">
        <v>0</v>
      </c>
      <c r="T6139">
        <v>2</v>
      </c>
      <c r="U6139">
        <v>0</v>
      </c>
      <c r="V6139">
        <v>0</v>
      </c>
      <c r="W6139">
        <v>0</v>
      </c>
      <c r="X6139">
        <v>1.4295141008031668E-2</v>
      </c>
      <c r="Y6139">
        <v>0</v>
      </c>
      <c r="Z6139">
        <v>2.8505896426426668E-2</v>
      </c>
      <c r="AA6139">
        <v>0</v>
      </c>
      <c r="AB6139">
        <v>8.8170249660533342E-2</v>
      </c>
      <c r="AC6139">
        <v>0</v>
      </c>
      <c r="AD6139">
        <v>0</v>
      </c>
      <c r="AE6139">
        <v>0.13097128709499167</v>
      </c>
    </row>
    <row r="6140" spans="1:31" x14ac:dyDescent="0.3">
      <c r="A6140">
        <v>2587993</v>
      </c>
      <c r="B6140">
        <v>1</v>
      </c>
      <c r="C6140" t="s">
        <v>80</v>
      </c>
      <c r="D6140" t="s">
        <v>96</v>
      </c>
      <c r="E6140" t="s">
        <v>166</v>
      </c>
      <c r="F6140" t="s">
        <v>17213</v>
      </c>
      <c r="G6140" t="s">
        <v>181</v>
      </c>
      <c r="H6140" t="s">
        <v>157</v>
      </c>
      <c r="I6140" t="s">
        <v>136</v>
      </c>
      <c r="J6140" t="s">
        <v>137</v>
      </c>
      <c r="K6140" t="s">
        <v>138</v>
      </c>
      <c r="L6140" t="s">
        <v>17214</v>
      </c>
      <c r="M6140" t="s">
        <v>17215</v>
      </c>
      <c r="N6140">
        <v>5.9172222220000004</v>
      </c>
      <c r="O6140">
        <v>0</v>
      </c>
      <c r="P6140">
        <v>1</v>
      </c>
      <c r="Q6140">
        <v>0</v>
      </c>
      <c r="R6140">
        <v>0</v>
      </c>
      <c r="S6140">
        <v>0</v>
      </c>
      <c r="T6140">
        <v>1</v>
      </c>
      <c r="U6140">
        <v>0</v>
      </c>
      <c r="V6140">
        <v>0</v>
      </c>
      <c r="W6140">
        <v>0</v>
      </c>
      <c r="X6140">
        <v>1.3085721046800001</v>
      </c>
      <c r="Y6140">
        <v>0</v>
      </c>
      <c r="Z6140">
        <v>0</v>
      </c>
      <c r="AA6140">
        <v>0</v>
      </c>
      <c r="AB6140">
        <v>0.99667640596386009</v>
      </c>
      <c r="AC6140">
        <v>0</v>
      </c>
      <c r="AD6140">
        <v>0</v>
      </c>
      <c r="AE6140">
        <v>2.3052485106438603</v>
      </c>
    </row>
    <row r="6141" spans="1:31" x14ac:dyDescent="0.3">
      <c r="A6141">
        <v>2587973</v>
      </c>
      <c r="B6141">
        <v>1</v>
      </c>
      <c r="C6141" t="s">
        <v>80</v>
      </c>
      <c r="D6141" t="s">
        <v>104</v>
      </c>
      <c r="E6141" t="s">
        <v>141</v>
      </c>
      <c r="F6141" t="s">
        <v>3706</v>
      </c>
      <c r="G6141" t="s">
        <v>134</v>
      </c>
      <c r="H6141" t="s">
        <v>135</v>
      </c>
      <c r="I6141" t="s">
        <v>136</v>
      </c>
      <c r="J6141" t="s">
        <v>137</v>
      </c>
      <c r="K6141" t="s">
        <v>138</v>
      </c>
      <c r="L6141" t="s">
        <v>17216</v>
      </c>
      <c r="M6141" t="s">
        <v>17217</v>
      </c>
      <c r="N6141">
        <v>7.6944444000000001E-2</v>
      </c>
      <c r="O6141">
        <v>10</v>
      </c>
      <c r="P6141">
        <v>142</v>
      </c>
      <c r="Q6141">
        <v>8</v>
      </c>
      <c r="R6141">
        <v>4</v>
      </c>
      <c r="S6141">
        <v>8</v>
      </c>
      <c r="T6141">
        <v>9</v>
      </c>
      <c r="U6141">
        <v>2</v>
      </c>
      <c r="V6141">
        <v>0</v>
      </c>
      <c r="W6141">
        <v>0.17845930174177002</v>
      </c>
      <c r="X6141">
        <v>2.8262534389297675</v>
      </c>
      <c r="Y6141">
        <v>0.57066205834624495</v>
      </c>
      <c r="Z6141">
        <v>0.19001859119114084</v>
      </c>
      <c r="AA6141">
        <v>14.07116839936692</v>
      </c>
      <c r="AB6141">
        <v>0.49123177009785002</v>
      </c>
      <c r="AC6141">
        <v>29.294940616066246</v>
      </c>
      <c r="AD6141">
        <v>0</v>
      </c>
      <c r="AE6141">
        <v>47.622734175739936</v>
      </c>
    </row>
    <row r="6142" spans="1:31" x14ac:dyDescent="0.3">
      <c r="A6142">
        <v>2587658</v>
      </c>
      <c r="B6142">
        <v>1</v>
      </c>
      <c r="C6142" t="s">
        <v>80</v>
      </c>
      <c r="D6142" t="s">
        <v>88</v>
      </c>
      <c r="E6142" t="s">
        <v>155</v>
      </c>
      <c r="F6142" t="s">
        <v>16961</v>
      </c>
      <c r="G6142" t="s">
        <v>202</v>
      </c>
      <c r="H6142" t="s">
        <v>157</v>
      </c>
      <c r="I6142" t="s">
        <v>136</v>
      </c>
      <c r="J6142" t="s">
        <v>137</v>
      </c>
      <c r="K6142" t="s">
        <v>138</v>
      </c>
      <c r="L6142" t="s">
        <v>17218</v>
      </c>
      <c r="M6142" t="s">
        <v>17219</v>
      </c>
      <c r="N6142">
        <v>0.88666666599999999</v>
      </c>
      <c r="O6142">
        <v>0</v>
      </c>
      <c r="P6142">
        <v>685</v>
      </c>
      <c r="Q6142">
        <v>0</v>
      </c>
      <c r="R6142">
        <v>0</v>
      </c>
      <c r="S6142">
        <v>0</v>
      </c>
      <c r="T6142">
        <v>36</v>
      </c>
      <c r="U6142">
        <v>0</v>
      </c>
      <c r="V6142">
        <v>0</v>
      </c>
      <c r="W6142">
        <v>0</v>
      </c>
      <c r="X6142">
        <v>141.87487311723211</v>
      </c>
      <c r="Y6142">
        <v>0</v>
      </c>
      <c r="Z6142">
        <v>0</v>
      </c>
      <c r="AA6142">
        <v>0</v>
      </c>
      <c r="AB6142">
        <v>33.565792344856121</v>
      </c>
      <c r="AC6142">
        <v>0</v>
      </c>
      <c r="AD6142">
        <v>0</v>
      </c>
      <c r="AE6142">
        <v>175.44066546208825</v>
      </c>
    </row>
    <row r="6143" spans="1:31" x14ac:dyDescent="0.3">
      <c r="A6143">
        <v>2588036</v>
      </c>
      <c r="B6143">
        <v>1</v>
      </c>
      <c r="C6143" t="s">
        <v>81</v>
      </c>
      <c r="D6143" t="s">
        <v>112</v>
      </c>
      <c r="E6143" t="s">
        <v>141</v>
      </c>
      <c r="F6143" t="s">
        <v>5347</v>
      </c>
      <c r="G6143" t="s">
        <v>134</v>
      </c>
      <c r="H6143" t="s">
        <v>135</v>
      </c>
      <c r="I6143" t="s">
        <v>136</v>
      </c>
      <c r="J6143" t="s">
        <v>137</v>
      </c>
      <c r="K6143" t="s">
        <v>138</v>
      </c>
      <c r="L6143" t="s">
        <v>17220</v>
      </c>
      <c r="M6143" t="s">
        <v>17221</v>
      </c>
      <c r="N6143">
        <v>0.26361111100000001</v>
      </c>
      <c r="O6143">
        <v>1</v>
      </c>
      <c r="P6143">
        <v>3</v>
      </c>
      <c r="Q6143">
        <v>13</v>
      </c>
      <c r="R6143">
        <v>71</v>
      </c>
      <c r="S6143">
        <v>4</v>
      </c>
      <c r="T6143">
        <v>6</v>
      </c>
      <c r="U6143">
        <v>1</v>
      </c>
      <c r="V6143">
        <v>0</v>
      </c>
      <c r="W6143">
        <v>6.1583457000000001E-2</v>
      </c>
      <c r="X6143">
        <v>0.25691864950922089</v>
      </c>
      <c r="Y6143">
        <v>183.3742307284154</v>
      </c>
      <c r="Z6143">
        <v>86.667956906464354</v>
      </c>
      <c r="AA6143">
        <v>3.6196531928785043</v>
      </c>
      <c r="AB6143">
        <v>5.5382764178576256</v>
      </c>
      <c r="AC6143">
        <v>0.63225821154664996</v>
      </c>
      <c r="AD6143">
        <v>0</v>
      </c>
      <c r="AE6143">
        <v>280.15087756367171</v>
      </c>
    </row>
    <row r="6144" spans="1:31" x14ac:dyDescent="0.3">
      <c r="A6144">
        <v>2588142</v>
      </c>
      <c r="B6144">
        <v>1</v>
      </c>
      <c r="C6144" t="s">
        <v>80</v>
      </c>
      <c r="D6144" t="s">
        <v>89</v>
      </c>
      <c r="E6144" t="s">
        <v>166</v>
      </c>
      <c r="F6144" t="s">
        <v>17222</v>
      </c>
      <c r="G6144" t="s">
        <v>198</v>
      </c>
      <c r="H6144" t="s">
        <v>157</v>
      </c>
      <c r="I6144" t="s">
        <v>136</v>
      </c>
      <c r="J6144" t="s">
        <v>137</v>
      </c>
      <c r="K6144" t="s">
        <v>138</v>
      </c>
      <c r="L6144" t="s">
        <v>17223</v>
      </c>
      <c r="M6144" t="s">
        <v>17224</v>
      </c>
      <c r="N6144">
        <v>2.1158333329999999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1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2.4021135851722222</v>
      </c>
      <c r="AC6144">
        <v>0</v>
      </c>
      <c r="AD6144">
        <v>0</v>
      </c>
      <c r="AE6144">
        <v>2.4021135851722222</v>
      </c>
    </row>
    <row r="6145" spans="1:31" x14ac:dyDescent="0.3">
      <c r="A6145">
        <v>2587203</v>
      </c>
      <c r="B6145">
        <v>1</v>
      </c>
      <c r="C6145" t="s">
        <v>80</v>
      </c>
      <c r="D6145" t="s">
        <v>100</v>
      </c>
      <c r="E6145" t="s">
        <v>132</v>
      </c>
      <c r="F6145" t="s">
        <v>12993</v>
      </c>
      <c r="G6145" t="s">
        <v>301</v>
      </c>
      <c r="H6145" t="s">
        <v>135</v>
      </c>
      <c r="I6145" t="s">
        <v>136</v>
      </c>
      <c r="J6145" t="s">
        <v>137</v>
      </c>
      <c r="K6145" t="s">
        <v>144</v>
      </c>
      <c r="L6145" t="s">
        <v>17225</v>
      </c>
      <c r="M6145" t="s">
        <v>17226</v>
      </c>
      <c r="N6145">
        <v>4.8991666660000002</v>
      </c>
      <c r="O6145">
        <v>18</v>
      </c>
      <c r="P6145">
        <v>6170</v>
      </c>
      <c r="Q6145">
        <v>316</v>
      </c>
      <c r="R6145">
        <v>1359</v>
      </c>
      <c r="S6145">
        <v>67</v>
      </c>
      <c r="T6145">
        <v>1027</v>
      </c>
      <c r="U6145">
        <v>2</v>
      </c>
      <c r="V6145">
        <v>2</v>
      </c>
      <c r="W6145">
        <v>93.238448916824908</v>
      </c>
      <c r="X6145">
        <v>6115.0713835955667</v>
      </c>
      <c r="Y6145">
        <v>6090.1021663226602</v>
      </c>
      <c r="Z6145">
        <v>7689.0719076747637</v>
      </c>
      <c r="AA6145">
        <v>1953.7098463480359</v>
      </c>
      <c r="AB6145">
        <v>3744.8203393608796</v>
      </c>
      <c r="AC6145">
        <v>1526.9429652332458</v>
      </c>
      <c r="AD6145">
        <v>39.345963124458464</v>
      </c>
      <c r="AE6145">
        <v>27252.303020576437</v>
      </c>
    </row>
    <row r="6146" spans="1:31" x14ac:dyDescent="0.3">
      <c r="A6146">
        <v>2587844</v>
      </c>
      <c r="B6146">
        <v>1</v>
      </c>
      <c r="C6146" t="s">
        <v>80</v>
      </c>
      <c r="D6146" t="s">
        <v>83</v>
      </c>
      <c r="E6146" t="s">
        <v>171</v>
      </c>
      <c r="F6146" t="s">
        <v>17227</v>
      </c>
      <c r="G6146" t="s">
        <v>190</v>
      </c>
      <c r="H6146" t="s">
        <v>157</v>
      </c>
      <c r="I6146" t="s">
        <v>136</v>
      </c>
      <c r="J6146" t="s">
        <v>137</v>
      </c>
      <c r="K6146" t="s">
        <v>138</v>
      </c>
      <c r="L6146" t="s">
        <v>17228</v>
      </c>
      <c r="M6146" t="s">
        <v>17229</v>
      </c>
      <c r="N6146">
        <v>1.241666666</v>
      </c>
      <c r="O6146">
        <v>0</v>
      </c>
      <c r="P6146">
        <v>198</v>
      </c>
      <c r="Q6146">
        <v>0</v>
      </c>
      <c r="R6146">
        <v>0</v>
      </c>
      <c r="S6146">
        <v>0</v>
      </c>
      <c r="T6146">
        <v>2</v>
      </c>
      <c r="U6146">
        <v>0</v>
      </c>
      <c r="V6146">
        <v>0</v>
      </c>
      <c r="W6146">
        <v>0</v>
      </c>
      <c r="X6146">
        <v>61.690555819588475</v>
      </c>
      <c r="Y6146">
        <v>0</v>
      </c>
      <c r="Z6146">
        <v>0</v>
      </c>
      <c r="AA6146">
        <v>0</v>
      </c>
      <c r="AB6146">
        <v>2.7576813272958502</v>
      </c>
      <c r="AC6146">
        <v>0</v>
      </c>
      <c r="AD6146">
        <v>0</v>
      </c>
      <c r="AE6146">
        <v>64.448237146884324</v>
      </c>
    </row>
    <row r="6147" spans="1:31" x14ac:dyDescent="0.3">
      <c r="A6147">
        <v>2587352</v>
      </c>
      <c r="B6147">
        <v>1</v>
      </c>
      <c r="C6147" t="s">
        <v>80</v>
      </c>
      <c r="D6147" t="s">
        <v>98</v>
      </c>
      <c r="E6147" t="s">
        <v>171</v>
      </c>
      <c r="F6147" t="s">
        <v>17230</v>
      </c>
      <c r="G6147" t="s">
        <v>229</v>
      </c>
      <c r="H6147" t="s">
        <v>157</v>
      </c>
      <c r="I6147" t="s">
        <v>136</v>
      </c>
      <c r="J6147" t="s">
        <v>137</v>
      </c>
      <c r="K6147" t="s">
        <v>138</v>
      </c>
      <c r="L6147" t="s">
        <v>17231</v>
      </c>
      <c r="M6147" t="s">
        <v>17232</v>
      </c>
      <c r="N6147">
        <v>2.7972222219999998</v>
      </c>
      <c r="O6147">
        <v>0</v>
      </c>
      <c r="P6147">
        <v>16</v>
      </c>
      <c r="Q6147">
        <v>0</v>
      </c>
      <c r="R6147">
        <v>10</v>
      </c>
      <c r="S6147">
        <v>0</v>
      </c>
      <c r="T6147">
        <v>6</v>
      </c>
      <c r="U6147">
        <v>0</v>
      </c>
      <c r="V6147">
        <v>0</v>
      </c>
      <c r="W6147">
        <v>0</v>
      </c>
      <c r="X6147">
        <v>11.48736451645004</v>
      </c>
      <c r="Y6147">
        <v>0</v>
      </c>
      <c r="Z6147">
        <v>27.284544985325425</v>
      </c>
      <c r="AA6147">
        <v>0</v>
      </c>
      <c r="AB6147">
        <v>18.645196297643647</v>
      </c>
      <c r="AC6147">
        <v>0</v>
      </c>
      <c r="AD6147">
        <v>0</v>
      </c>
      <c r="AE6147">
        <v>57.417105799419119</v>
      </c>
    </row>
    <row r="6148" spans="1:31" x14ac:dyDescent="0.3">
      <c r="A6148">
        <v>2587744</v>
      </c>
      <c r="B6148">
        <v>1</v>
      </c>
      <c r="C6148" t="s">
        <v>81</v>
      </c>
      <c r="D6148" t="s">
        <v>128</v>
      </c>
      <c r="E6148" t="s">
        <v>171</v>
      </c>
      <c r="F6148" t="s">
        <v>17233</v>
      </c>
      <c r="G6148" t="s">
        <v>190</v>
      </c>
      <c r="H6148" t="s">
        <v>157</v>
      </c>
      <c r="I6148" t="s">
        <v>136</v>
      </c>
      <c r="J6148" t="s">
        <v>137</v>
      </c>
      <c r="K6148" t="s">
        <v>138</v>
      </c>
      <c r="L6148" t="s">
        <v>17234</v>
      </c>
      <c r="M6148" t="s">
        <v>17235</v>
      </c>
      <c r="N6148">
        <v>4.2538888879999996</v>
      </c>
      <c r="O6148">
        <v>0</v>
      </c>
      <c r="P6148">
        <v>42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26.221985295571407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26.221985295571407</v>
      </c>
    </row>
    <row r="6149" spans="1:31" x14ac:dyDescent="0.3">
      <c r="A6149">
        <v>2587295</v>
      </c>
      <c r="B6149">
        <v>1</v>
      </c>
      <c r="C6149" t="s">
        <v>81</v>
      </c>
      <c r="D6149" t="s">
        <v>112</v>
      </c>
      <c r="E6149" t="s">
        <v>166</v>
      </c>
      <c r="F6149" t="s">
        <v>17236</v>
      </c>
      <c r="G6149" t="s">
        <v>168</v>
      </c>
      <c r="H6149" t="s">
        <v>157</v>
      </c>
      <c r="I6149" t="s">
        <v>136</v>
      </c>
      <c r="J6149" t="s">
        <v>137</v>
      </c>
      <c r="K6149" t="s">
        <v>138</v>
      </c>
      <c r="L6149" t="s">
        <v>17237</v>
      </c>
      <c r="M6149" t="s">
        <v>17238</v>
      </c>
      <c r="N6149">
        <v>4.7474999999999996</v>
      </c>
      <c r="O6149">
        <v>0</v>
      </c>
      <c r="P6149">
        <v>1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8.0607870362872508E-2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8.0607870362872508E-2</v>
      </c>
    </row>
    <row r="6150" spans="1:31" x14ac:dyDescent="0.3">
      <c r="A6150">
        <v>2587604</v>
      </c>
      <c r="B6150">
        <v>1</v>
      </c>
      <c r="C6150" t="s">
        <v>81</v>
      </c>
      <c r="D6150" t="s">
        <v>118</v>
      </c>
      <c r="E6150" t="s">
        <v>141</v>
      </c>
      <c r="F6150" t="s">
        <v>2452</v>
      </c>
      <c r="G6150" t="s">
        <v>134</v>
      </c>
      <c r="H6150" t="s">
        <v>135</v>
      </c>
      <c r="I6150" t="s">
        <v>136</v>
      </c>
      <c r="J6150" t="s">
        <v>137</v>
      </c>
      <c r="K6150" t="s">
        <v>138</v>
      </c>
      <c r="L6150" t="s">
        <v>17239</v>
      </c>
      <c r="M6150" t="s">
        <v>17240</v>
      </c>
      <c r="N6150">
        <v>0.89222222200000001</v>
      </c>
      <c r="O6150">
        <v>5</v>
      </c>
      <c r="P6150">
        <v>1608</v>
      </c>
      <c r="Q6150">
        <v>226</v>
      </c>
      <c r="R6150">
        <v>162</v>
      </c>
      <c r="S6150">
        <v>34</v>
      </c>
      <c r="T6150">
        <v>160</v>
      </c>
      <c r="U6150">
        <v>1</v>
      </c>
      <c r="V6150">
        <v>1</v>
      </c>
      <c r="W6150">
        <v>2.9426202776731207</v>
      </c>
      <c r="X6150">
        <v>295.7955563990559</v>
      </c>
      <c r="Y6150">
        <v>866.26156274798245</v>
      </c>
      <c r="Z6150">
        <v>201.94836659133716</v>
      </c>
      <c r="AA6150">
        <v>257.37178046780446</v>
      </c>
      <c r="AB6150">
        <v>123.01154129304881</v>
      </c>
      <c r="AC6150">
        <v>2.7513749943679997</v>
      </c>
      <c r="AD6150">
        <v>9.3394234810800017E-2</v>
      </c>
      <c r="AE6150">
        <v>1750.1761970060809</v>
      </c>
    </row>
    <row r="6151" spans="1:31" x14ac:dyDescent="0.3">
      <c r="A6151">
        <v>2587936</v>
      </c>
      <c r="B6151">
        <v>1</v>
      </c>
      <c r="C6151" t="s">
        <v>80</v>
      </c>
      <c r="D6151" t="s">
        <v>82</v>
      </c>
      <c r="E6151" t="s">
        <v>166</v>
      </c>
      <c r="F6151" t="s">
        <v>17241</v>
      </c>
      <c r="G6151" t="s">
        <v>168</v>
      </c>
      <c r="H6151" t="s">
        <v>157</v>
      </c>
      <c r="I6151" t="s">
        <v>136</v>
      </c>
      <c r="J6151" t="s">
        <v>137</v>
      </c>
      <c r="K6151" t="s">
        <v>138</v>
      </c>
      <c r="L6151" t="s">
        <v>17242</v>
      </c>
      <c r="M6151" t="s">
        <v>17243</v>
      </c>
      <c r="N6151">
        <v>5.6205555550000001</v>
      </c>
      <c r="O6151">
        <v>0</v>
      </c>
      <c r="P6151">
        <v>6</v>
      </c>
      <c r="Q6151">
        <v>0</v>
      </c>
      <c r="R6151">
        <v>0</v>
      </c>
      <c r="S6151">
        <v>0</v>
      </c>
      <c r="T6151">
        <v>1</v>
      </c>
      <c r="U6151">
        <v>0</v>
      </c>
      <c r="V6151">
        <v>0</v>
      </c>
      <c r="W6151">
        <v>0</v>
      </c>
      <c r="X6151">
        <v>5.4627893674391661</v>
      </c>
      <c r="Y6151">
        <v>0</v>
      </c>
      <c r="Z6151">
        <v>0</v>
      </c>
      <c r="AA6151">
        <v>0</v>
      </c>
      <c r="AB6151">
        <v>0.23757062206292501</v>
      </c>
      <c r="AC6151">
        <v>0</v>
      </c>
      <c r="AD6151">
        <v>0</v>
      </c>
      <c r="AE6151">
        <v>5.7003599895020916</v>
      </c>
    </row>
    <row r="6152" spans="1:31" x14ac:dyDescent="0.3">
      <c r="A6152">
        <v>2587272</v>
      </c>
      <c r="B6152">
        <v>1</v>
      </c>
      <c r="C6152" t="s">
        <v>81</v>
      </c>
      <c r="D6152" t="s">
        <v>118</v>
      </c>
      <c r="E6152" t="s">
        <v>166</v>
      </c>
      <c r="F6152" t="s">
        <v>17244</v>
      </c>
      <c r="G6152" t="s">
        <v>198</v>
      </c>
      <c r="H6152" t="s">
        <v>157</v>
      </c>
      <c r="I6152" t="s">
        <v>136</v>
      </c>
      <c r="J6152" t="s">
        <v>137</v>
      </c>
      <c r="K6152" t="s">
        <v>138</v>
      </c>
      <c r="L6152" t="s">
        <v>17245</v>
      </c>
      <c r="M6152" t="s">
        <v>17246</v>
      </c>
      <c r="N6152">
        <v>1.094166666</v>
      </c>
      <c r="O6152">
        <v>0</v>
      </c>
      <c r="P6152">
        <v>1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0.78262137259398334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0.78262137259398334</v>
      </c>
    </row>
    <row r="6153" spans="1:31" x14ac:dyDescent="0.3">
      <c r="A6153">
        <v>2587982</v>
      </c>
      <c r="B6153">
        <v>1</v>
      </c>
      <c r="C6153" t="s">
        <v>81</v>
      </c>
      <c r="D6153" t="s">
        <v>118</v>
      </c>
      <c r="E6153" t="s">
        <v>184</v>
      </c>
      <c r="F6153" t="s">
        <v>17247</v>
      </c>
      <c r="G6153" t="s">
        <v>149</v>
      </c>
      <c r="H6153" t="s">
        <v>135</v>
      </c>
      <c r="I6153" t="s">
        <v>136</v>
      </c>
      <c r="J6153" t="s">
        <v>137</v>
      </c>
      <c r="K6153" t="s">
        <v>138</v>
      </c>
      <c r="L6153" t="s">
        <v>17248</v>
      </c>
      <c r="M6153" t="s">
        <v>17249</v>
      </c>
      <c r="N6153">
        <v>2.7369444440000001</v>
      </c>
      <c r="O6153">
        <v>2</v>
      </c>
      <c r="P6153">
        <v>225</v>
      </c>
      <c r="Q6153">
        <v>21</v>
      </c>
      <c r="R6153">
        <v>8</v>
      </c>
      <c r="S6153">
        <v>2</v>
      </c>
      <c r="T6153">
        <v>8</v>
      </c>
      <c r="U6153">
        <v>0</v>
      </c>
      <c r="V6153">
        <v>0</v>
      </c>
      <c r="W6153">
        <v>1.2265974840659877</v>
      </c>
      <c r="X6153">
        <v>40.390300309210858</v>
      </c>
      <c r="Y6153">
        <v>346.31602435249516</v>
      </c>
      <c r="Z6153">
        <v>15.465681977091172</v>
      </c>
      <c r="AA6153">
        <v>25.483484741993337</v>
      </c>
      <c r="AB6153">
        <v>13.004189677543225</v>
      </c>
      <c r="AC6153">
        <v>0</v>
      </c>
      <c r="AD6153">
        <v>0</v>
      </c>
      <c r="AE6153">
        <v>441.88627854239974</v>
      </c>
    </row>
    <row r="6154" spans="1:31" x14ac:dyDescent="0.3">
      <c r="A6154">
        <v>2588105</v>
      </c>
      <c r="B6154">
        <v>1</v>
      </c>
      <c r="C6154" t="s">
        <v>81</v>
      </c>
      <c r="D6154" t="s">
        <v>127</v>
      </c>
      <c r="E6154" t="s">
        <v>184</v>
      </c>
      <c r="F6154" t="s">
        <v>2720</v>
      </c>
      <c r="G6154" t="s">
        <v>202</v>
      </c>
      <c r="H6154" t="s">
        <v>135</v>
      </c>
      <c r="I6154" t="s">
        <v>136</v>
      </c>
      <c r="J6154" t="s">
        <v>137</v>
      </c>
      <c r="K6154" t="s">
        <v>138</v>
      </c>
      <c r="L6154" t="s">
        <v>17250</v>
      </c>
      <c r="M6154" t="s">
        <v>17251</v>
      </c>
      <c r="N6154">
        <v>0.56000000000000005</v>
      </c>
      <c r="O6154">
        <v>1</v>
      </c>
      <c r="P6154">
        <v>191</v>
      </c>
      <c r="Q6154">
        <v>92</v>
      </c>
      <c r="R6154">
        <v>82</v>
      </c>
      <c r="S6154">
        <v>8</v>
      </c>
      <c r="T6154">
        <v>20</v>
      </c>
      <c r="U6154">
        <v>0</v>
      </c>
      <c r="V6154">
        <v>0</v>
      </c>
      <c r="W6154">
        <v>1.8457897368984</v>
      </c>
      <c r="X6154">
        <v>17.617294249736418</v>
      </c>
      <c r="Y6154">
        <v>368.509805720749</v>
      </c>
      <c r="Z6154">
        <v>160.29933926027036</v>
      </c>
      <c r="AA6154">
        <v>22.710450118294503</v>
      </c>
      <c r="AB6154">
        <v>3.7460466705670465</v>
      </c>
      <c r="AC6154">
        <v>0</v>
      </c>
      <c r="AD6154">
        <v>0</v>
      </c>
      <c r="AE6154">
        <v>574.7287257565157</v>
      </c>
    </row>
    <row r="6155" spans="1:31" x14ac:dyDescent="0.3">
      <c r="A6155">
        <v>2587232</v>
      </c>
      <c r="B6155">
        <v>1</v>
      </c>
      <c r="C6155" t="s">
        <v>80</v>
      </c>
      <c r="D6155" t="s">
        <v>108</v>
      </c>
      <c r="E6155" t="s">
        <v>171</v>
      </c>
      <c r="F6155" t="s">
        <v>17252</v>
      </c>
      <c r="G6155" t="s">
        <v>12778</v>
      </c>
      <c r="H6155" t="s">
        <v>157</v>
      </c>
      <c r="I6155" t="s">
        <v>136</v>
      </c>
      <c r="J6155" t="s">
        <v>137</v>
      </c>
      <c r="K6155" t="s">
        <v>138</v>
      </c>
      <c r="L6155" t="s">
        <v>17253</v>
      </c>
      <c r="M6155" t="s">
        <v>17254</v>
      </c>
      <c r="N6155">
        <v>5.551388888</v>
      </c>
      <c r="O6155">
        <v>0</v>
      </c>
      <c r="P6155">
        <v>15</v>
      </c>
      <c r="Q6155">
        <v>0</v>
      </c>
      <c r="R6155">
        <v>1</v>
      </c>
      <c r="S6155">
        <v>0</v>
      </c>
      <c r="T6155">
        <v>1</v>
      </c>
      <c r="U6155">
        <v>0</v>
      </c>
      <c r="V6155">
        <v>0</v>
      </c>
      <c r="W6155">
        <v>0</v>
      </c>
      <c r="X6155">
        <v>7.6744879777493749</v>
      </c>
      <c r="Y6155">
        <v>0</v>
      </c>
      <c r="Z6155">
        <v>1.6407462148368419</v>
      </c>
      <c r="AA6155">
        <v>0</v>
      </c>
      <c r="AB6155">
        <v>0.31295374393127495</v>
      </c>
      <c r="AC6155">
        <v>0</v>
      </c>
      <c r="AD6155">
        <v>0</v>
      </c>
      <c r="AE6155">
        <v>9.6281879365174916</v>
      </c>
    </row>
    <row r="6156" spans="1:31" x14ac:dyDescent="0.3">
      <c r="A6156">
        <v>2587564</v>
      </c>
      <c r="B6156">
        <v>1</v>
      </c>
      <c r="C6156" t="s">
        <v>80</v>
      </c>
      <c r="D6156" t="s">
        <v>103</v>
      </c>
      <c r="E6156" t="s">
        <v>155</v>
      </c>
      <c r="F6156" t="s">
        <v>17255</v>
      </c>
      <c r="G6156" t="s">
        <v>301</v>
      </c>
      <c r="H6156" t="s">
        <v>157</v>
      </c>
      <c r="I6156" t="s">
        <v>136</v>
      </c>
      <c r="J6156" t="s">
        <v>137</v>
      </c>
      <c r="K6156" t="s">
        <v>144</v>
      </c>
      <c r="L6156" t="s">
        <v>17256</v>
      </c>
      <c r="M6156" t="s">
        <v>17257</v>
      </c>
      <c r="N6156">
        <v>1.4724999999999999</v>
      </c>
      <c r="O6156">
        <v>0</v>
      </c>
      <c r="P6156">
        <v>272</v>
      </c>
      <c r="Q6156">
        <v>0</v>
      </c>
      <c r="R6156">
        <v>0</v>
      </c>
      <c r="S6156">
        <v>0</v>
      </c>
      <c r="T6156">
        <v>22</v>
      </c>
      <c r="U6156">
        <v>0</v>
      </c>
      <c r="V6156">
        <v>0</v>
      </c>
      <c r="W6156">
        <v>0</v>
      </c>
      <c r="X6156">
        <v>100.22556657221715</v>
      </c>
      <c r="Y6156">
        <v>0</v>
      </c>
      <c r="Z6156">
        <v>0</v>
      </c>
      <c r="AA6156">
        <v>0</v>
      </c>
      <c r="AB6156">
        <v>87.461648352210673</v>
      </c>
      <c r="AC6156">
        <v>0</v>
      </c>
      <c r="AD6156">
        <v>0</v>
      </c>
      <c r="AE6156">
        <v>187.68721492442782</v>
      </c>
    </row>
    <row r="6157" spans="1:31" x14ac:dyDescent="0.3">
      <c r="A6157">
        <v>2587859</v>
      </c>
      <c r="B6157">
        <v>1</v>
      </c>
      <c r="C6157" t="s">
        <v>80</v>
      </c>
      <c r="D6157" t="s">
        <v>87</v>
      </c>
      <c r="E6157" t="s">
        <v>166</v>
      </c>
      <c r="F6157" t="s">
        <v>17258</v>
      </c>
      <c r="G6157" t="s">
        <v>198</v>
      </c>
      <c r="H6157" t="s">
        <v>157</v>
      </c>
      <c r="I6157" t="s">
        <v>136</v>
      </c>
      <c r="J6157" t="s">
        <v>137</v>
      </c>
      <c r="K6157" t="s">
        <v>138</v>
      </c>
      <c r="L6157" t="s">
        <v>17259</v>
      </c>
      <c r="M6157" t="s">
        <v>17260</v>
      </c>
      <c r="N6157">
        <v>1.1163888879999999</v>
      </c>
      <c r="O6157">
        <v>0</v>
      </c>
      <c r="P6157">
        <v>13</v>
      </c>
      <c r="Q6157">
        <v>0</v>
      </c>
      <c r="R6157">
        <v>0</v>
      </c>
      <c r="S6157">
        <v>0</v>
      </c>
      <c r="T6157">
        <v>3</v>
      </c>
      <c r="U6157">
        <v>0</v>
      </c>
      <c r="V6157">
        <v>0</v>
      </c>
      <c r="W6157">
        <v>0</v>
      </c>
      <c r="X6157">
        <v>3.9713739253233582</v>
      </c>
      <c r="Y6157">
        <v>0</v>
      </c>
      <c r="Z6157">
        <v>0</v>
      </c>
      <c r="AA6157">
        <v>0</v>
      </c>
      <c r="AB6157">
        <v>5.7585470411747197</v>
      </c>
      <c r="AC6157">
        <v>0</v>
      </c>
      <c r="AD6157">
        <v>0</v>
      </c>
      <c r="AE6157">
        <v>9.7299209664980779</v>
      </c>
    </row>
    <row r="6158" spans="1:31" x14ac:dyDescent="0.3">
      <c r="A6158">
        <v>2587713</v>
      </c>
      <c r="B6158">
        <v>1</v>
      </c>
      <c r="C6158" t="s">
        <v>80</v>
      </c>
      <c r="D6158" t="s">
        <v>96</v>
      </c>
      <c r="E6158" t="s">
        <v>184</v>
      </c>
      <c r="F6158" t="s">
        <v>17261</v>
      </c>
      <c r="G6158" t="s">
        <v>318</v>
      </c>
      <c r="H6158" t="s">
        <v>135</v>
      </c>
      <c r="I6158" t="s">
        <v>136</v>
      </c>
      <c r="J6158" t="s">
        <v>137</v>
      </c>
      <c r="K6158" t="s">
        <v>144</v>
      </c>
      <c r="L6158" t="s">
        <v>17262</v>
      </c>
      <c r="M6158" t="s">
        <v>17263</v>
      </c>
      <c r="N6158">
        <v>0.88888888799999999</v>
      </c>
      <c r="O6158">
        <v>0</v>
      </c>
      <c r="P6158">
        <v>155</v>
      </c>
      <c r="Q6158">
        <v>0</v>
      </c>
      <c r="R6158">
        <v>1</v>
      </c>
      <c r="S6158">
        <v>0</v>
      </c>
      <c r="T6158">
        <v>19</v>
      </c>
      <c r="U6158">
        <v>0</v>
      </c>
      <c r="V6158">
        <v>0</v>
      </c>
      <c r="W6158">
        <v>0</v>
      </c>
      <c r="X6158">
        <v>67.33342124840604</v>
      </c>
      <c r="Y6158">
        <v>0</v>
      </c>
      <c r="Z6158">
        <v>0.26010104673000001</v>
      </c>
      <c r="AA6158">
        <v>0</v>
      </c>
      <c r="AB6158">
        <v>55.337933399183342</v>
      </c>
      <c r="AC6158">
        <v>0</v>
      </c>
      <c r="AD6158">
        <v>0</v>
      </c>
      <c r="AE6158">
        <v>122.93145569431938</v>
      </c>
    </row>
    <row r="6159" spans="1:31" x14ac:dyDescent="0.3">
      <c r="A6159">
        <v>2587813</v>
      </c>
      <c r="B6159">
        <v>1</v>
      </c>
      <c r="C6159" t="s">
        <v>80</v>
      </c>
      <c r="D6159" t="s">
        <v>94</v>
      </c>
      <c r="E6159" t="s">
        <v>166</v>
      </c>
      <c r="F6159" t="s">
        <v>17264</v>
      </c>
      <c r="G6159" t="s">
        <v>168</v>
      </c>
      <c r="H6159" t="s">
        <v>157</v>
      </c>
      <c r="I6159" t="s">
        <v>136</v>
      </c>
      <c r="J6159" t="s">
        <v>137</v>
      </c>
      <c r="K6159" t="s">
        <v>138</v>
      </c>
      <c r="L6159" t="s">
        <v>17265</v>
      </c>
      <c r="M6159" t="s">
        <v>17266</v>
      </c>
      <c r="N6159">
        <v>1.83</v>
      </c>
      <c r="O6159">
        <v>0</v>
      </c>
      <c r="P6159">
        <v>11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4.1253082626680868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4.1253082626680868</v>
      </c>
    </row>
    <row r="6160" spans="1:31" x14ac:dyDescent="0.3">
      <c r="A6160">
        <v>2587235</v>
      </c>
      <c r="B6160">
        <v>1</v>
      </c>
      <c r="C6160" t="s">
        <v>80</v>
      </c>
      <c r="D6160" t="s">
        <v>83</v>
      </c>
      <c r="E6160" t="s">
        <v>147</v>
      </c>
      <c r="F6160" t="s">
        <v>4994</v>
      </c>
      <c r="G6160" t="s">
        <v>149</v>
      </c>
      <c r="H6160" t="s">
        <v>135</v>
      </c>
      <c r="I6160" t="s">
        <v>136</v>
      </c>
      <c r="J6160" t="s">
        <v>137</v>
      </c>
      <c r="K6160" t="s">
        <v>138</v>
      </c>
      <c r="L6160" t="s">
        <v>17267</v>
      </c>
      <c r="M6160" t="s">
        <v>17268</v>
      </c>
      <c r="N6160">
        <v>4.1077777769999999</v>
      </c>
      <c r="O6160">
        <v>0</v>
      </c>
      <c r="P6160">
        <v>0</v>
      </c>
      <c r="Q6160">
        <v>0</v>
      </c>
      <c r="R6160">
        <v>0</v>
      </c>
      <c r="S6160">
        <v>4</v>
      </c>
      <c r="T6160">
        <v>0</v>
      </c>
      <c r="U6160">
        <v>5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99.061905126385028</v>
      </c>
      <c r="AB6160">
        <v>0</v>
      </c>
      <c r="AC6160">
        <v>891.53604609137255</v>
      </c>
      <c r="AD6160">
        <v>0</v>
      </c>
      <c r="AE6160">
        <v>990.59795121775755</v>
      </c>
    </row>
    <row r="6161" spans="1:31" x14ac:dyDescent="0.3">
      <c r="A6161">
        <v>2587255</v>
      </c>
      <c r="B6161">
        <v>1</v>
      </c>
      <c r="C6161" t="s">
        <v>80</v>
      </c>
      <c r="D6161" t="s">
        <v>103</v>
      </c>
      <c r="E6161" t="s">
        <v>184</v>
      </c>
      <c r="F6161" t="s">
        <v>17269</v>
      </c>
      <c r="G6161" t="s">
        <v>149</v>
      </c>
      <c r="H6161" t="s">
        <v>135</v>
      </c>
      <c r="I6161" t="s">
        <v>136</v>
      </c>
      <c r="J6161" t="s">
        <v>137</v>
      </c>
      <c r="K6161" t="s">
        <v>138</v>
      </c>
      <c r="L6161" t="s">
        <v>17270</v>
      </c>
      <c r="M6161" t="s">
        <v>17129</v>
      </c>
      <c r="N6161">
        <v>3.3019444440000001</v>
      </c>
      <c r="O6161">
        <v>5</v>
      </c>
      <c r="P6161">
        <v>58</v>
      </c>
      <c r="Q6161">
        <v>5</v>
      </c>
      <c r="R6161">
        <v>2</v>
      </c>
      <c r="S6161">
        <v>5</v>
      </c>
      <c r="T6161">
        <v>6</v>
      </c>
      <c r="U6161">
        <v>0</v>
      </c>
      <c r="V6161">
        <v>0</v>
      </c>
      <c r="W6161">
        <v>8.6814670200617456</v>
      </c>
      <c r="X6161">
        <v>27.198079309320832</v>
      </c>
      <c r="Y6161">
        <v>848.13342614339933</v>
      </c>
      <c r="Z6161">
        <v>5.4017963525242774</v>
      </c>
      <c r="AA6161">
        <v>55.1064969240945</v>
      </c>
      <c r="AB6161">
        <v>8.7187525033414293</v>
      </c>
      <c r="AC6161">
        <v>0</v>
      </c>
      <c r="AD6161">
        <v>0</v>
      </c>
      <c r="AE6161">
        <v>953.24001825274206</v>
      </c>
    </row>
    <row r="6162" spans="1:31" x14ac:dyDescent="0.3">
      <c r="A6162">
        <v>2587504</v>
      </c>
      <c r="B6162">
        <v>1</v>
      </c>
      <c r="C6162" t="s">
        <v>80</v>
      </c>
      <c r="D6162" t="s">
        <v>93</v>
      </c>
      <c r="E6162" t="s">
        <v>155</v>
      </c>
      <c r="F6162" t="s">
        <v>13694</v>
      </c>
      <c r="G6162" t="s">
        <v>301</v>
      </c>
      <c r="H6162" t="s">
        <v>157</v>
      </c>
      <c r="I6162" t="s">
        <v>136</v>
      </c>
      <c r="J6162" t="s">
        <v>137</v>
      </c>
      <c r="K6162" t="s">
        <v>144</v>
      </c>
      <c r="L6162" t="s">
        <v>17271</v>
      </c>
      <c r="M6162" t="s">
        <v>17272</v>
      </c>
      <c r="N6162">
        <v>8.0858333330000001</v>
      </c>
      <c r="O6162">
        <v>0</v>
      </c>
      <c r="P6162">
        <v>15</v>
      </c>
      <c r="Q6162">
        <v>0</v>
      </c>
      <c r="R6162">
        <v>3</v>
      </c>
      <c r="S6162">
        <v>0</v>
      </c>
      <c r="T6162">
        <v>5</v>
      </c>
      <c r="U6162">
        <v>0</v>
      </c>
      <c r="V6162">
        <v>0</v>
      </c>
      <c r="W6162">
        <v>0</v>
      </c>
      <c r="X6162">
        <v>22.362212164539422</v>
      </c>
      <c r="Y6162">
        <v>0</v>
      </c>
      <c r="Z6162">
        <v>15.569204490747511</v>
      </c>
      <c r="AA6162">
        <v>0</v>
      </c>
      <c r="AB6162">
        <v>17.778764769180182</v>
      </c>
      <c r="AC6162">
        <v>0</v>
      </c>
      <c r="AD6162">
        <v>0</v>
      </c>
      <c r="AE6162">
        <v>55.710181424467109</v>
      </c>
    </row>
    <row r="6163" spans="1:31" x14ac:dyDescent="0.3">
      <c r="A6163">
        <v>2588082</v>
      </c>
      <c r="B6163">
        <v>1</v>
      </c>
      <c r="C6163" t="s">
        <v>81</v>
      </c>
      <c r="D6163" t="s">
        <v>117</v>
      </c>
      <c r="E6163" t="s">
        <v>171</v>
      </c>
      <c r="F6163" t="s">
        <v>17273</v>
      </c>
      <c r="G6163" t="s">
        <v>190</v>
      </c>
      <c r="H6163" t="s">
        <v>157</v>
      </c>
      <c r="I6163" t="s">
        <v>136</v>
      </c>
      <c r="J6163" t="s">
        <v>137</v>
      </c>
      <c r="K6163" t="s">
        <v>138</v>
      </c>
      <c r="L6163" t="s">
        <v>17274</v>
      </c>
      <c r="M6163" t="s">
        <v>17275</v>
      </c>
      <c r="N6163">
        <v>1.759166666</v>
      </c>
      <c r="O6163">
        <v>0</v>
      </c>
      <c r="P6163">
        <v>9</v>
      </c>
      <c r="Q6163">
        <v>0</v>
      </c>
      <c r="R6163">
        <v>0</v>
      </c>
      <c r="S6163">
        <v>0</v>
      </c>
      <c r="T6163">
        <v>1</v>
      </c>
      <c r="U6163">
        <v>0</v>
      </c>
      <c r="V6163">
        <v>0</v>
      </c>
      <c r="W6163">
        <v>0</v>
      </c>
      <c r="X6163">
        <v>2.3028844721575927</v>
      </c>
      <c r="Y6163">
        <v>0</v>
      </c>
      <c r="Z6163">
        <v>0</v>
      </c>
      <c r="AA6163">
        <v>0</v>
      </c>
      <c r="AB6163">
        <v>7.9156263568946672E-2</v>
      </c>
      <c r="AC6163">
        <v>0</v>
      </c>
      <c r="AD6163">
        <v>0</v>
      </c>
      <c r="AE6163">
        <v>2.3820407357265392</v>
      </c>
    </row>
    <row r="6164" spans="1:31" x14ac:dyDescent="0.3">
      <c r="A6164">
        <v>2588039</v>
      </c>
      <c r="B6164">
        <v>1</v>
      </c>
      <c r="C6164" t="s">
        <v>81</v>
      </c>
      <c r="D6164" t="s">
        <v>127</v>
      </c>
      <c r="E6164" t="s">
        <v>155</v>
      </c>
      <c r="F6164" t="s">
        <v>17276</v>
      </c>
      <c r="G6164" t="s">
        <v>206</v>
      </c>
      <c r="H6164" t="s">
        <v>157</v>
      </c>
      <c r="I6164" t="s">
        <v>136</v>
      </c>
      <c r="J6164" t="s">
        <v>137</v>
      </c>
      <c r="K6164" t="s">
        <v>138</v>
      </c>
      <c r="L6164" t="s">
        <v>17277</v>
      </c>
      <c r="M6164" t="s">
        <v>17278</v>
      </c>
      <c r="N6164">
        <v>1.6597222220000001</v>
      </c>
      <c r="O6164">
        <v>0</v>
      </c>
      <c r="P6164">
        <v>110</v>
      </c>
      <c r="Q6164">
        <v>0</v>
      </c>
      <c r="R6164">
        <v>1</v>
      </c>
      <c r="S6164">
        <v>0</v>
      </c>
      <c r="T6164">
        <v>19</v>
      </c>
      <c r="U6164">
        <v>0</v>
      </c>
      <c r="V6164">
        <v>0</v>
      </c>
      <c r="W6164">
        <v>0</v>
      </c>
      <c r="X6164">
        <v>42.46919729120215</v>
      </c>
      <c r="Y6164">
        <v>0</v>
      </c>
      <c r="Z6164">
        <v>4.7723662721042341</v>
      </c>
      <c r="AA6164">
        <v>0</v>
      </c>
      <c r="AB6164">
        <v>26.582694951678803</v>
      </c>
      <c r="AC6164">
        <v>0</v>
      </c>
      <c r="AD6164">
        <v>0</v>
      </c>
      <c r="AE6164">
        <v>73.824258514985189</v>
      </c>
    </row>
    <row r="6165" spans="1:31" x14ac:dyDescent="0.3">
      <c r="A6165">
        <v>2587796</v>
      </c>
      <c r="B6165">
        <v>1</v>
      </c>
      <c r="C6165" t="s">
        <v>80</v>
      </c>
      <c r="D6165" t="s">
        <v>95</v>
      </c>
      <c r="E6165" t="s">
        <v>171</v>
      </c>
      <c r="F6165" t="s">
        <v>17279</v>
      </c>
      <c r="G6165" t="s">
        <v>202</v>
      </c>
      <c r="H6165" t="s">
        <v>157</v>
      </c>
      <c r="I6165" t="s">
        <v>136</v>
      </c>
      <c r="J6165" t="s">
        <v>137</v>
      </c>
      <c r="K6165" t="s">
        <v>138</v>
      </c>
      <c r="L6165" t="s">
        <v>17280</v>
      </c>
      <c r="M6165" t="s">
        <v>17281</v>
      </c>
      <c r="N6165">
        <v>1.1347222219999999</v>
      </c>
      <c r="O6165">
        <v>0</v>
      </c>
      <c r="P6165">
        <v>25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2.8969752173637922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2.8969752173637922</v>
      </c>
    </row>
    <row r="6166" spans="1:31" x14ac:dyDescent="0.3">
      <c r="A6166">
        <v>2587249</v>
      </c>
      <c r="B6166">
        <v>1</v>
      </c>
      <c r="C6166" t="s">
        <v>80</v>
      </c>
      <c r="D6166" t="s">
        <v>104</v>
      </c>
      <c r="E6166" t="s">
        <v>141</v>
      </c>
      <c r="F6166" t="s">
        <v>3706</v>
      </c>
      <c r="G6166" t="s">
        <v>134</v>
      </c>
      <c r="H6166" t="s">
        <v>135</v>
      </c>
      <c r="I6166" t="s">
        <v>136</v>
      </c>
      <c r="J6166" t="s">
        <v>137</v>
      </c>
      <c r="K6166" t="s">
        <v>138</v>
      </c>
      <c r="L6166" t="s">
        <v>17282</v>
      </c>
      <c r="M6166" t="s">
        <v>17283</v>
      </c>
      <c r="N6166">
        <v>0.66222222200000003</v>
      </c>
      <c r="O6166">
        <v>10</v>
      </c>
      <c r="P6166">
        <v>142</v>
      </c>
      <c r="Q6166">
        <v>8</v>
      </c>
      <c r="R6166">
        <v>4</v>
      </c>
      <c r="S6166">
        <v>8</v>
      </c>
      <c r="T6166">
        <v>9</v>
      </c>
      <c r="U6166">
        <v>2</v>
      </c>
      <c r="V6166">
        <v>0</v>
      </c>
      <c r="W6166">
        <v>1.1783862943668275</v>
      </c>
      <c r="X6166">
        <v>19.416545148982049</v>
      </c>
      <c r="Y6166">
        <v>4.156731968489888</v>
      </c>
      <c r="Z6166">
        <v>1.4226148396525975</v>
      </c>
      <c r="AA6166">
        <v>113.97215904212574</v>
      </c>
      <c r="AB6166">
        <v>3.4554299664743997</v>
      </c>
      <c r="AC6166">
        <v>272.82195775106379</v>
      </c>
      <c r="AD6166">
        <v>0</v>
      </c>
      <c r="AE6166">
        <v>416.42382501115532</v>
      </c>
    </row>
    <row r="6167" spans="1:31" x14ac:dyDescent="0.3">
      <c r="A6167">
        <v>2588088</v>
      </c>
      <c r="B6167">
        <v>1</v>
      </c>
      <c r="C6167" t="s">
        <v>81</v>
      </c>
      <c r="D6167" t="s">
        <v>118</v>
      </c>
      <c r="E6167" t="s">
        <v>147</v>
      </c>
      <c r="F6167" t="s">
        <v>14523</v>
      </c>
      <c r="G6167" t="s">
        <v>134</v>
      </c>
      <c r="H6167" t="s">
        <v>135</v>
      </c>
      <c r="I6167" t="s">
        <v>136</v>
      </c>
      <c r="J6167" t="s">
        <v>137</v>
      </c>
      <c r="K6167" t="s">
        <v>138</v>
      </c>
      <c r="L6167" t="s">
        <v>17284</v>
      </c>
      <c r="M6167" t="s">
        <v>17285</v>
      </c>
      <c r="N6167">
        <v>0.340277777</v>
      </c>
      <c r="O6167">
        <v>2</v>
      </c>
      <c r="P6167">
        <v>124</v>
      </c>
      <c r="Q6167">
        <v>26</v>
      </c>
      <c r="R6167">
        <v>4</v>
      </c>
      <c r="S6167">
        <v>7</v>
      </c>
      <c r="T6167">
        <v>4</v>
      </c>
      <c r="U6167">
        <v>0</v>
      </c>
      <c r="V6167">
        <v>0</v>
      </c>
      <c r="W6167">
        <v>0.17303144600000001</v>
      </c>
      <c r="X6167">
        <v>4.6657047608266691</v>
      </c>
      <c r="Y6167">
        <v>13.79940746711231</v>
      </c>
      <c r="Z6167">
        <v>0.52815535645600009</v>
      </c>
      <c r="AA6167">
        <v>4.3405961700538889</v>
      </c>
      <c r="AB6167">
        <v>0.22799352838981254</v>
      </c>
      <c r="AC6167">
        <v>0</v>
      </c>
      <c r="AD6167">
        <v>0</v>
      </c>
      <c r="AE6167">
        <v>23.734888728838683</v>
      </c>
    </row>
    <row r="6168" spans="1:31" x14ac:dyDescent="0.3">
      <c r="A6168">
        <v>2587939</v>
      </c>
      <c r="B6168">
        <v>1</v>
      </c>
      <c r="C6168" t="s">
        <v>80</v>
      </c>
      <c r="D6168" t="s">
        <v>108</v>
      </c>
      <c r="E6168" t="s">
        <v>171</v>
      </c>
      <c r="F6168" t="s">
        <v>17286</v>
      </c>
      <c r="G6168" t="s">
        <v>202</v>
      </c>
      <c r="H6168" t="s">
        <v>157</v>
      </c>
      <c r="I6168" t="s">
        <v>136</v>
      </c>
      <c r="J6168" t="s">
        <v>137</v>
      </c>
      <c r="K6168" t="s">
        <v>138</v>
      </c>
      <c r="L6168" t="s">
        <v>17287</v>
      </c>
      <c r="M6168" t="s">
        <v>17288</v>
      </c>
      <c r="N6168">
        <v>1.1158333330000001</v>
      </c>
      <c r="O6168">
        <v>0</v>
      </c>
      <c r="P6168">
        <v>58</v>
      </c>
      <c r="Q6168">
        <v>0</v>
      </c>
      <c r="R6168">
        <v>7</v>
      </c>
      <c r="S6168">
        <v>0</v>
      </c>
      <c r="T6168">
        <v>7</v>
      </c>
      <c r="U6168">
        <v>0</v>
      </c>
      <c r="V6168">
        <v>0</v>
      </c>
      <c r="W6168">
        <v>0</v>
      </c>
      <c r="X6168">
        <v>13.15818381776984</v>
      </c>
      <c r="Y6168">
        <v>0</v>
      </c>
      <c r="Z6168">
        <v>7.7173605043007232</v>
      </c>
      <c r="AA6168">
        <v>0</v>
      </c>
      <c r="AB6168">
        <v>6.5316777664849255</v>
      </c>
      <c r="AC6168">
        <v>0</v>
      </c>
      <c r="AD6168">
        <v>0</v>
      </c>
      <c r="AE6168">
        <v>27.407222088555489</v>
      </c>
    </row>
    <row r="6169" spans="1:31" x14ac:dyDescent="0.3">
      <c r="A6169">
        <v>2587770</v>
      </c>
      <c r="B6169">
        <v>1</v>
      </c>
      <c r="C6169" t="s">
        <v>81</v>
      </c>
      <c r="D6169" t="s">
        <v>127</v>
      </c>
      <c r="E6169" t="s">
        <v>147</v>
      </c>
      <c r="F6169" t="s">
        <v>4991</v>
      </c>
      <c r="G6169" t="s">
        <v>134</v>
      </c>
      <c r="H6169" t="s">
        <v>135</v>
      </c>
      <c r="I6169" t="s">
        <v>136</v>
      </c>
      <c r="J6169" t="s">
        <v>137</v>
      </c>
      <c r="K6169" t="s">
        <v>138</v>
      </c>
      <c r="L6169" t="s">
        <v>17289</v>
      </c>
      <c r="M6169" t="s">
        <v>17290</v>
      </c>
      <c r="N6169">
        <v>7.6969444439999997</v>
      </c>
      <c r="O6169">
        <v>5</v>
      </c>
      <c r="P6169">
        <v>12</v>
      </c>
      <c r="Q6169">
        <v>191</v>
      </c>
      <c r="R6169">
        <v>121</v>
      </c>
      <c r="S6169">
        <v>15</v>
      </c>
      <c r="T6169">
        <v>8</v>
      </c>
      <c r="U6169">
        <v>0</v>
      </c>
      <c r="V6169">
        <v>0</v>
      </c>
      <c r="W6169">
        <v>15.786493317671967</v>
      </c>
      <c r="X6169">
        <v>11.982800785343457</v>
      </c>
      <c r="Y6169">
        <v>3328.5111349259209</v>
      </c>
      <c r="Z6169">
        <v>994.78161732754495</v>
      </c>
      <c r="AA6169">
        <v>135.59342595296465</v>
      </c>
      <c r="AB6169">
        <v>51.03305635902931</v>
      </c>
      <c r="AC6169">
        <v>0</v>
      </c>
      <c r="AD6169">
        <v>0</v>
      </c>
      <c r="AE6169">
        <v>4537.6885286684756</v>
      </c>
    </row>
    <row r="6170" spans="1:31" x14ac:dyDescent="0.3">
      <c r="A6170">
        <v>2587438</v>
      </c>
      <c r="B6170">
        <v>1</v>
      </c>
      <c r="C6170" t="s">
        <v>80</v>
      </c>
      <c r="D6170" t="s">
        <v>92</v>
      </c>
      <c r="E6170" t="s">
        <v>184</v>
      </c>
      <c r="F6170" t="s">
        <v>17291</v>
      </c>
      <c r="G6170" t="s">
        <v>301</v>
      </c>
      <c r="H6170" t="s">
        <v>135</v>
      </c>
      <c r="I6170" t="s">
        <v>136</v>
      </c>
      <c r="J6170" t="s">
        <v>137</v>
      </c>
      <c r="K6170" t="s">
        <v>144</v>
      </c>
      <c r="L6170" t="s">
        <v>17292</v>
      </c>
      <c r="M6170" t="s">
        <v>17293</v>
      </c>
      <c r="N6170">
        <v>6.0333333329999999</v>
      </c>
      <c r="O6170">
        <v>0</v>
      </c>
      <c r="P6170">
        <v>1590</v>
      </c>
      <c r="Q6170">
        <v>0</v>
      </c>
      <c r="R6170">
        <v>128</v>
      </c>
      <c r="S6170">
        <v>3</v>
      </c>
      <c r="T6170">
        <v>126</v>
      </c>
      <c r="U6170">
        <v>0</v>
      </c>
      <c r="V6170">
        <v>0</v>
      </c>
      <c r="W6170">
        <v>0</v>
      </c>
      <c r="X6170">
        <v>2059.3746633082628</v>
      </c>
      <c r="Y6170">
        <v>0</v>
      </c>
      <c r="Z6170">
        <v>329.66074349263425</v>
      </c>
      <c r="AA6170">
        <v>79.537475101199774</v>
      </c>
      <c r="AB6170">
        <v>919.79265433939383</v>
      </c>
      <c r="AC6170">
        <v>0</v>
      </c>
      <c r="AD6170">
        <v>0</v>
      </c>
      <c r="AE6170">
        <v>3388.3655362414902</v>
      </c>
    </row>
    <row r="6171" spans="1:31" x14ac:dyDescent="0.3">
      <c r="A6171">
        <v>2588102</v>
      </c>
      <c r="B6171">
        <v>1</v>
      </c>
      <c r="C6171" t="s">
        <v>81</v>
      </c>
      <c r="D6171" t="s">
        <v>120</v>
      </c>
      <c r="E6171" t="s">
        <v>166</v>
      </c>
      <c r="F6171" t="s">
        <v>17294</v>
      </c>
      <c r="G6171" t="s">
        <v>181</v>
      </c>
      <c r="H6171" t="s">
        <v>157</v>
      </c>
      <c r="I6171" t="s">
        <v>136</v>
      </c>
      <c r="J6171" t="s">
        <v>137</v>
      </c>
      <c r="K6171" t="s">
        <v>138</v>
      </c>
      <c r="L6171" t="s">
        <v>17295</v>
      </c>
      <c r="M6171" t="s">
        <v>17296</v>
      </c>
      <c r="N6171">
        <v>2.2949999999999999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1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</row>
    <row r="6172" spans="1:31" x14ac:dyDescent="0.3">
      <c r="A6172">
        <v>2587415</v>
      </c>
      <c r="B6172">
        <v>1</v>
      </c>
      <c r="C6172" t="s">
        <v>81</v>
      </c>
      <c r="D6172" t="s">
        <v>115</v>
      </c>
      <c r="E6172" t="s">
        <v>155</v>
      </c>
      <c r="F6172" t="s">
        <v>7746</v>
      </c>
      <c r="G6172" t="s">
        <v>301</v>
      </c>
      <c r="H6172" t="s">
        <v>157</v>
      </c>
      <c r="I6172" t="s">
        <v>136</v>
      </c>
      <c r="J6172" t="s">
        <v>137</v>
      </c>
      <c r="K6172" t="s">
        <v>144</v>
      </c>
      <c r="L6172" t="s">
        <v>17297</v>
      </c>
      <c r="M6172" t="s">
        <v>17298</v>
      </c>
      <c r="N6172">
        <v>7.2552777769999999</v>
      </c>
      <c r="O6172">
        <v>0</v>
      </c>
      <c r="P6172">
        <v>112</v>
      </c>
      <c r="Q6172">
        <v>0</v>
      </c>
      <c r="R6172">
        <v>9</v>
      </c>
      <c r="S6172">
        <v>0</v>
      </c>
      <c r="T6172">
        <v>9</v>
      </c>
      <c r="U6172">
        <v>0</v>
      </c>
      <c r="V6172">
        <v>0</v>
      </c>
      <c r="W6172">
        <v>0</v>
      </c>
      <c r="X6172">
        <v>80.385331519871528</v>
      </c>
      <c r="Y6172">
        <v>0</v>
      </c>
      <c r="Z6172">
        <v>8.381113945963973</v>
      </c>
      <c r="AA6172">
        <v>0</v>
      </c>
      <c r="AB6172">
        <v>3.617780779283263</v>
      </c>
      <c r="AC6172">
        <v>0</v>
      </c>
      <c r="AD6172">
        <v>0</v>
      </c>
      <c r="AE6172">
        <v>92.384226245118768</v>
      </c>
    </row>
    <row r="6173" spans="1:31" x14ac:dyDescent="0.3">
      <c r="A6173">
        <v>2587269</v>
      </c>
      <c r="B6173">
        <v>1</v>
      </c>
      <c r="C6173" t="s">
        <v>80</v>
      </c>
      <c r="D6173" t="s">
        <v>83</v>
      </c>
      <c r="E6173" t="s">
        <v>166</v>
      </c>
      <c r="F6173" t="s">
        <v>17299</v>
      </c>
      <c r="G6173" t="s">
        <v>198</v>
      </c>
      <c r="H6173" t="s">
        <v>157</v>
      </c>
      <c r="I6173" t="s">
        <v>136</v>
      </c>
      <c r="J6173" t="s">
        <v>137</v>
      </c>
      <c r="K6173" t="s">
        <v>138</v>
      </c>
      <c r="L6173" t="s">
        <v>17300</v>
      </c>
      <c r="M6173" t="s">
        <v>17301</v>
      </c>
      <c r="N6173">
        <v>2.2108333330000001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1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53.891971771618728</v>
      </c>
      <c r="AE6173">
        <v>53.891971771618728</v>
      </c>
    </row>
    <row r="6174" spans="1:31" x14ac:dyDescent="0.3">
      <c r="A6174">
        <v>2587584</v>
      </c>
      <c r="B6174">
        <v>1</v>
      </c>
      <c r="C6174" t="s">
        <v>80</v>
      </c>
      <c r="D6174" t="s">
        <v>97</v>
      </c>
      <c r="E6174" t="s">
        <v>184</v>
      </c>
      <c r="F6174" t="s">
        <v>17302</v>
      </c>
      <c r="G6174" t="s">
        <v>194</v>
      </c>
      <c r="H6174" t="s">
        <v>135</v>
      </c>
      <c r="I6174" t="s">
        <v>136</v>
      </c>
      <c r="J6174" t="s">
        <v>137</v>
      </c>
      <c r="K6174" t="s">
        <v>144</v>
      </c>
      <c r="L6174" t="s">
        <v>17303</v>
      </c>
      <c r="M6174" t="s">
        <v>17304</v>
      </c>
      <c r="N6174">
        <v>2.8133333330000001</v>
      </c>
      <c r="O6174">
        <v>1</v>
      </c>
      <c r="P6174">
        <v>0</v>
      </c>
      <c r="Q6174">
        <v>0</v>
      </c>
      <c r="R6174">
        <v>0</v>
      </c>
      <c r="S6174">
        <v>4</v>
      </c>
      <c r="T6174">
        <v>0</v>
      </c>
      <c r="U6174">
        <v>0</v>
      </c>
      <c r="V6174">
        <v>0</v>
      </c>
      <c r="W6174">
        <v>13.840047085857179</v>
      </c>
      <c r="X6174">
        <v>0</v>
      </c>
      <c r="Y6174">
        <v>0</v>
      </c>
      <c r="Z6174">
        <v>0</v>
      </c>
      <c r="AA6174">
        <v>29.557909279216929</v>
      </c>
      <c r="AB6174">
        <v>0</v>
      </c>
      <c r="AC6174">
        <v>0</v>
      </c>
      <c r="AD6174">
        <v>0</v>
      </c>
      <c r="AE6174">
        <v>43.397956365074108</v>
      </c>
    </row>
    <row r="6175" spans="1:31" x14ac:dyDescent="0.3">
      <c r="A6175">
        <v>2587607</v>
      </c>
      <c r="B6175">
        <v>1</v>
      </c>
      <c r="C6175" t="s">
        <v>80</v>
      </c>
      <c r="D6175" t="s">
        <v>82</v>
      </c>
      <c r="E6175" t="s">
        <v>175</v>
      </c>
      <c r="F6175" t="s">
        <v>17305</v>
      </c>
      <c r="G6175" t="s">
        <v>311</v>
      </c>
      <c r="H6175" t="s">
        <v>157</v>
      </c>
      <c r="I6175" t="s">
        <v>136</v>
      </c>
      <c r="J6175" t="s">
        <v>137</v>
      </c>
      <c r="K6175" t="s">
        <v>138</v>
      </c>
      <c r="L6175" t="s">
        <v>17306</v>
      </c>
      <c r="M6175" t="s">
        <v>17307</v>
      </c>
      <c r="N6175">
        <v>7.8875000000000002</v>
      </c>
      <c r="O6175">
        <v>0</v>
      </c>
      <c r="P6175">
        <v>84</v>
      </c>
      <c r="Q6175">
        <v>0</v>
      </c>
      <c r="R6175">
        <v>0</v>
      </c>
      <c r="S6175">
        <v>0</v>
      </c>
      <c r="T6175">
        <v>6</v>
      </c>
      <c r="U6175">
        <v>0</v>
      </c>
      <c r="V6175">
        <v>0</v>
      </c>
      <c r="W6175">
        <v>0</v>
      </c>
      <c r="X6175">
        <v>110.33064301464084</v>
      </c>
      <c r="Y6175">
        <v>0</v>
      </c>
      <c r="Z6175">
        <v>0</v>
      </c>
      <c r="AA6175">
        <v>0</v>
      </c>
      <c r="AB6175">
        <v>8.080353981155092</v>
      </c>
      <c r="AC6175">
        <v>0</v>
      </c>
      <c r="AD6175">
        <v>0</v>
      </c>
      <c r="AE6175">
        <v>118.41099699579593</v>
      </c>
    </row>
    <row r="6176" spans="1:31" x14ac:dyDescent="0.3">
      <c r="A6176">
        <v>2587229</v>
      </c>
      <c r="B6176">
        <v>1</v>
      </c>
      <c r="C6176" t="s">
        <v>81</v>
      </c>
      <c r="D6176" t="s">
        <v>120</v>
      </c>
      <c r="E6176" t="s">
        <v>147</v>
      </c>
      <c r="F6176" t="s">
        <v>1280</v>
      </c>
      <c r="G6176" t="s">
        <v>134</v>
      </c>
      <c r="H6176" t="s">
        <v>135</v>
      </c>
      <c r="I6176" t="s">
        <v>136</v>
      </c>
      <c r="J6176" t="s">
        <v>137</v>
      </c>
      <c r="K6176" t="s">
        <v>138</v>
      </c>
      <c r="L6176" t="s">
        <v>17308</v>
      </c>
      <c r="M6176" t="s">
        <v>17309</v>
      </c>
      <c r="N6176">
        <v>0.79222222200000003</v>
      </c>
      <c r="O6176">
        <v>2</v>
      </c>
      <c r="P6176">
        <v>1</v>
      </c>
      <c r="Q6176">
        <v>63</v>
      </c>
      <c r="R6176">
        <v>29</v>
      </c>
      <c r="S6176">
        <v>6</v>
      </c>
      <c r="T6176">
        <v>2</v>
      </c>
      <c r="U6176">
        <v>1</v>
      </c>
      <c r="V6176">
        <v>0</v>
      </c>
      <c r="W6176">
        <v>0.24024334792000002</v>
      </c>
      <c r="X6176">
        <v>0</v>
      </c>
      <c r="Y6176">
        <v>101.84273078936765</v>
      </c>
      <c r="Z6176">
        <v>51.366337047430278</v>
      </c>
      <c r="AA6176">
        <v>9.5047600090740261</v>
      </c>
      <c r="AB6176">
        <v>7.6088852209445834E-2</v>
      </c>
      <c r="AC6176">
        <v>0.9308415900816166</v>
      </c>
      <c r="AD6176">
        <v>0</v>
      </c>
      <c r="AE6176">
        <v>163.96100163608304</v>
      </c>
    </row>
    <row r="6177" spans="1:31" x14ac:dyDescent="0.3">
      <c r="A6177">
        <v>2587169</v>
      </c>
      <c r="B6177">
        <v>1</v>
      </c>
      <c r="C6177" t="s">
        <v>80</v>
      </c>
      <c r="D6177" t="s">
        <v>83</v>
      </c>
      <c r="E6177" t="s">
        <v>171</v>
      </c>
      <c r="F6177" t="s">
        <v>17310</v>
      </c>
      <c r="G6177" t="s">
        <v>190</v>
      </c>
      <c r="H6177" t="s">
        <v>157</v>
      </c>
      <c r="I6177" t="s">
        <v>136</v>
      </c>
      <c r="J6177" t="s">
        <v>137</v>
      </c>
      <c r="K6177" t="s">
        <v>138</v>
      </c>
      <c r="L6177" t="s">
        <v>17311</v>
      </c>
      <c r="M6177" t="s">
        <v>17312</v>
      </c>
      <c r="N6177">
        <v>1.493333333</v>
      </c>
      <c r="O6177">
        <v>0</v>
      </c>
      <c r="P6177">
        <v>67</v>
      </c>
      <c r="Q6177">
        <v>0</v>
      </c>
      <c r="R6177">
        <v>0</v>
      </c>
      <c r="S6177">
        <v>0</v>
      </c>
      <c r="T6177">
        <v>8</v>
      </c>
      <c r="U6177">
        <v>0</v>
      </c>
      <c r="V6177">
        <v>0</v>
      </c>
      <c r="W6177">
        <v>0</v>
      </c>
      <c r="X6177">
        <v>15.202444181834517</v>
      </c>
      <c r="Y6177">
        <v>0</v>
      </c>
      <c r="Z6177">
        <v>0</v>
      </c>
      <c r="AA6177">
        <v>0</v>
      </c>
      <c r="AB6177">
        <v>6.2231006172067351</v>
      </c>
      <c r="AC6177">
        <v>0</v>
      </c>
      <c r="AD6177">
        <v>0</v>
      </c>
      <c r="AE6177">
        <v>21.425544799041251</v>
      </c>
    </row>
    <row r="6178" spans="1:31" x14ac:dyDescent="0.3">
      <c r="A6178">
        <v>2587962</v>
      </c>
      <c r="B6178">
        <v>1</v>
      </c>
      <c r="C6178" t="s">
        <v>81</v>
      </c>
      <c r="D6178" t="s">
        <v>127</v>
      </c>
      <c r="E6178" t="s">
        <v>184</v>
      </c>
      <c r="F6178" t="s">
        <v>14004</v>
      </c>
      <c r="G6178" t="s">
        <v>134</v>
      </c>
      <c r="H6178" t="s">
        <v>135</v>
      </c>
      <c r="I6178" t="s">
        <v>136</v>
      </c>
      <c r="J6178" t="s">
        <v>137</v>
      </c>
      <c r="K6178" t="s">
        <v>138</v>
      </c>
      <c r="L6178" t="s">
        <v>17313</v>
      </c>
      <c r="M6178" t="s">
        <v>17314</v>
      </c>
      <c r="N6178">
        <v>1.9197222220000001</v>
      </c>
      <c r="O6178">
        <v>6</v>
      </c>
      <c r="P6178">
        <v>0</v>
      </c>
      <c r="Q6178">
        <v>157</v>
      </c>
      <c r="R6178">
        <v>6</v>
      </c>
      <c r="S6178">
        <v>10</v>
      </c>
      <c r="T6178">
        <v>0</v>
      </c>
      <c r="U6178">
        <v>0</v>
      </c>
      <c r="V6178">
        <v>0</v>
      </c>
      <c r="W6178">
        <v>6.8545131639092656</v>
      </c>
      <c r="X6178">
        <v>0</v>
      </c>
      <c r="Y6178">
        <v>372.05633440570654</v>
      </c>
      <c r="Z6178">
        <v>21.076389448764196</v>
      </c>
      <c r="AA6178">
        <v>86.277831932026757</v>
      </c>
      <c r="AB6178">
        <v>0</v>
      </c>
      <c r="AC6178">
        <v>0</v>
      </c>
      <c r="AD6178">
        <v>0</v>
      </c>
      <c r="AE6178">
        <v>486.26506895040671</v>
      </c>
    </row>
    <row r="6179" spans="1:31" x14ac:dyDescent="0.3">
      <c r="A6179">
        <v>2587544</v>
      </c>
      <c r="B6179">
        <v>1</v>
      </c>
      <c r="C6179" t="s">
        <v>81</v>
      </c>
      <c r="D6179" t="s">
        <v>128</v>
      </c>
      <c r="E6179" t="s">
        <v>155</v>
      </c>
      <c r="F6179" t="s">
        <v>17315</v>
      </c>
      <c r="G6179" t="s">
        <v>194</v>
      </c>
      <c r="H6179" t="s">
        <v>157</v>
      </c>
      <c r="I6179" t="s">
        <v>136</v>
      </c>
      <c r="J6179" t="s">
        <v>137</v>
      </c>
      <c r="K6179" t="s">
        <v>144</v>
      </c>
      <c r="L6179" t="s">
        <v>17316</v>
      </c>
      <c r="M6179" t="s">
        <v>17317</v>
      </c>
      <c r="N6179">
        <v>0.51638888800000005</v>
      </c>
      <c r="O6179">
        <v>0</v>
      </c>
      <c r="P6179">
        <v>214</v>
      </c>
      <c r="Q6179">
        <v>0</v>
      </c>
      <c r="R6179">
        <v>0</v>
      </c>
      <c r="S6179">
        <v>0</v>
      </c>
      <c r="T6179">
        <v>17</v>
      </c>
      <c r="U6179">
        <v>0</v>
      </c>
      <c r="V6179">
        <v>0</v>
      </c>
      <c r="W6179">
        <v>0</v>
      </c>
      <c r="X6179">
        <v>23.984493348080104</v>
      </c>
      <c r="Y6179">
        <v>0</v>
      </c>
      <c r="Z6179">
        <v>0</v>
      </c>
      <c r="AA6179">
        <v>0</v>
      </c>
      <c r="AB6179">
        <v>19.066456395907235</v>
      </c>
      <c r="AC6179">
        <v>0</v>
      </c>
      <c r="AD6179">
        <v>0</v>
      </c>
      <c r="AE6179">
        <v>43.050949743987339</v>
      </c>
    </row>
    <row r="6180" spans="1:31" x14ac:dyDescent="0.3">
      <c r="A6180">
        <v>2588042</v>
      </c>
      <c r="B6180">
        <v>1</v>
      </c>
      <c r="C6180" t="s">
        <v>80</v>
      </c>
      <c r="D6180" t="s">
        <v>95</v>
      </c>
      <c r="E6180" t="s">
        <v>171</v>
      </c>
      <c r="F6180" t="s">
        <v>17318</v>
      </c>
      <c r="G6180" t="s">
        <v>5725</v>
      </c>
      <c r="H6180" t="s">
        <v>157</v>
      </c>
      <c r="I6180" t="s">
        <v>136</v>
      </c>
      <c r="J6180" t="s">
        <v>3</v>
      </c>
      <c r="K6180" t="s">
        <v>138</v>
      </c>
      <c r="L6180" t="s">
        <v>17319</v>
      </c>
      <c r="M6180" t="s">
        <v>17320</v>
      </c>
      <c r="N6180">
        <v>2.2830555549999998</v>
      </c>
      <c r="O6180">
        <v>0</v>
      </c>
      <c r="P6180">
        <v>30</v>
      </c>
      <c r="Q6180">
        <v>0</v>
      </c>
      <c r="R6180">
        <v>0</v>
      </c>
      <c r="S6180">
        <v>0</v>
      </c>
      <c r="T6180">
        <v>6</v>
      </c>
      <c r="U6180">
        <v>0</v>
      </c>
      <c r="V6180">
        <v>0</v>
      </c>
      <c r="W6180">
        <v>0</v>
      </c>
      <c r="X6180">
        <v>15.584829974681192</v>
      </c>
      <c r="Y6180">
        <v>0</v>
      </c>
      <c r="Z6180">
        <v>0</v>
      </c>
      <c r="AA6180">
        <v>0</v>
      </c>
      <c r="AB6180">
        <v>30.509043417687</v>
      </c>
      <c r="AC6180">
        <v>0</v>
      </c>
      <c r="AD6180">
        <v>0</v>
      </c>
      <c r="AE6180">
        <v>46.093873392368195</v>
      </c>
    </row>
    <row r="6181" spans="1:31" x14ac:dyDescent="0.3">
      <c r="A6181">
        <v>2587401</v>
      </c>
      <c r="B6181">
        <v>1</v>
      </c>
      <c r="C6181" t="s">
        <v>80</v>
      </c>
      <c r="D6181" t="s">
        <v>98</v>
      </c>
      <c r="E6181" t="s">
        <v>147</v>
      </c>
      <c r="F6181" t="s">
        <v>10939</v>
      </c>
      <c r="G6181" t="s">
        <v>318</v>
      </c>
      <c r="H6181" t="s">
        <v>135</v>
      </c>
      <c r="I6181" t="s">
        <v>136</v>
      </c>
      <c r="J6181" t="s">
        <v>137</v>
      </c>
      <c r="K6181" t="s">
        <v>144</v>
      </c>
      <c r="L6181" t="s">
        <v>17321</v>
      </c>
      <c r="M6181" t="s">
        <v>17322</v>
      </c>
      <c r="N6181">
        <v>0.90222222200000002</v>
      </c>
      <c r="O6181">
        <v>0</v>
      </c>
      <c r="P6181">
        <v>486</v>
      </c>
      <c r="Q6181">
        <v>15</v>
      </c>
      <c r="R6181">
        <v>121</v>
      </c>
      <c r="S6181">
        <v>15</v>
      </c>
      <c r="T6181">
        <v>114</v>
      </c>
      <c r="U6181">
        <v>0</v>
      </c>
      <c r="V6181">
        <v>0</v>
      </c>
      <c r="W6181">
        <v>0</v>
      </c>
      <c r="X6181">
        <v>56.471752399788407</v>
      </c>
      <c r="Y6181">
        <v>53.85232292427807</v>
      </c>
      <c r="Z6181">
        <v>56.590661929094949</v>
      </c>
      <c r="AA6181">
        <v>36.127775690204913</v>
      </c>
      <c r="AB6181">
        <v>78.40151105787821</v>
      </c>
      <c r="AC6181">
        <v>0</v>
      </c>
      <c r="AD6181">
        <v>0</v>
      </c>
      <c r="AE6181">
        <v>281.44402400124454</v>
      </c>
    </row>
    <row r="6182" spans="1:31" x14ac:dyDescent="0.3">
      <c r="A6182">
        <v>2587899</v>
      </c>
      <c r="B6182">
        <v>1</v>
      </c>
      <c r="C6182" t="s">
        <v>80</v>
      </c>
      <c r="D6182" t="s">
        <v>91</v>
      </c>
      <c r="E6182" t="s">
        <v>166</v>
      </c>
      <c r="F6182" t="s">
        <v>17323</v>
      </c>
      <c r="G6182" t="s">
        <v>168</v>
      </c>
      <c r="H6182" t="s">
        <v>157</v>
      </c>
      <c r="I6182" t="s">
        <v>136</v>
      </c>
      <c r="J6182" t="s">
        <v>137</v>
      </c>
      <c r="K6182" t="s">
        <v>138</v>
      </c>
      <c r="L6182" t="s">
        <v>17324</v>
      </c>
      <c r="M6182" t="s">
        <v>17325</v>
      </c>
      <c r="N6182">
        <v>2.403888888</v>
      </c>
      <c r="O6182">
        <v>0</v>
      </c>
      <c r="P6182">
        <v>1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1.06940290435274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1.06940290435274</v>
      </c>
    </row>
    <row r="6183" spans="1:31" x14ac:dyDescent="0.3">
      <c r="A6183">
        <v>2587879</v>
      </c>
      <c r="B6183">
        <v>1</v>
      </c>
      <c r="C6183" t="s">
        <v>80</v>
      </c>
      <c r="D6183" t="s">
        <v>106</v>
      </c>
      <c r="E6183" t="s">
        <v>141</v>
      </c>
      <c r="F6183" t="s">
        <v>5305</v>
      </c>
      <c r="G6183" t="s">
        <v>134</v>
      </c>
      <c r="H6183" t="s">
        <v>135</v>
      </c>
      <c r="I6183" t="s">
        <v>136</v>
      </c>
      <c r="J6183" t="s">
        <v>137</v>
      </c>
      <c r="K6183" t="s">
        <v>138</v>
      </c>
      <c r="L6183" t="s">
        <v>17326</v>
      </c>
      <c r="M6183" t="s">
        <v>17327</v>
      </c>
      <c r="N6183">
        <v>0.54805555500000003</v>
      </c>
      <c r="O6183">
        <v>1</v>
      </c>
      <c r="P6183">
        <v>4</v>
      </c>
      <c r="Q6183">
        <v>68</v>
      </c>
      <c r="R6183">
        <v>332</v>
      </c>
      <c r="S6183">
        <v>27</v>
      </c>
      <c r="T6183">
        <v>63</v>
      </c>
      <c r="U6183">
        <v>0</v>
      </c>
      <c r="V6183">
        <v>0</v>
      </c>
      <c r="W6183">
        <v>0.31476592525886998</v>
      </c>
      <c r="X6183">
        <v>0.98892387492209488</v>
      </c>
      <c r="Y6183">
        <v>438.00031565416771</v>
      </c>
      <c r="Z6183">
        <v>623.67009499629171</v>
      </c>
      <c r="AA6183">
        <v>82.789873885852231</v>
      </c>
      <c r="AB6183">
        <v>150.97136040590323</v>
      </c>
      <c r="AC6183">
        <v>0</v>
      </c>
      <c r="AD6183">
        <v>0</v>
      </c>
      <c r="AE6183">
        <v>1296.7353347423959</v>
      </c>
    </row>
    <row r="6184" spans="1:31" x14ac:dyDescent="0.3">
      <c r="A6184">
        <v>2587358</v>
      </c>
      <c r="B6184">
        <v>1</v>
      </c>
      <c r="C6184" t="s">
        <v>80</v>
      </c>
      <c r="D6184" t="s">
        <v>105</v>
      </c>
      <c r="E6184" t="s">
        <v>166</v>
      </c>
      <c r="F6184" t="s">
        <v>17328</v>
      </c>
      <c r="G6184" t="s">
        <v>198</v>
      </c>
      <c r="H6184" t="s">
        <v>157</v>
      </c>
      <c r="I6184" t="s">
        <v>136</v>
      </c>
      <c r="J6184" t="s">
        <v>137</v>
      </c>
      <c r="K6184" t="s">
        <v>138</v>
      </c>
      <c r="L6184" t="s">
        <v>17329</v>
      </c>
      <c r="M6184" t="s">
        <v>17330</v>
      </c>
      <c r="N6184">
        <v>1.162222222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1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10.283725233834163</v>
      </c>
      <c r="AC6184">
        <v>0</v>
      </c>
      <c r="AD6184">
        <v>0</v>
      </c>
      <c r="AE6184">
        <v>10.283725233834163</v>
      </c>
    </row>
    <row r="6185" spans="1:31" x14ac:dyDescent="0.3">
      <c r="A6185">
        <v>2587856</v>
      </c>
      <c r="B6185">
        <v>1</v>
      </c>
      <c r="C6185" t="s">
        <v>81</v>
      </c>
      <c r="D6185" t="s">
        <v>119</v>
      </c>
      <c r="E6185" t="s">
        <v>155</v>
      </c>
      <c r="F6185" t="s">
        <v>17331</v>
      </c>
      <c r="G6185" t="s">
        <v>206</v>
      </c>
      <c r="H6185" t="s">
        <v>157</v>
      </c>
      <c r="I6185" t="s">
        <v>136</v>
      </c>
      <c r="J6185" t="s">
        <v>137</v>
      </c>
      <c r="K6185" t="s">
        <v>138</v>
      </c>
      <c r="L6185" t="s">
        <v>17332</v>
      </c>
      <c r="M6185" t="s">
        <v>17333</v>
      </c>
      <c r="N6185">
        <v>0.67694444399999998</v>
      </c>
      <c r="O6185">
        <v>0</v>
      </c>
      <c r="P6185">
        <v>317</v>
      </c>
      <c r="Q6185">
        <v>0</v>
      </c>
      <c r="R6185">
        <v>7</v>
      </c>
      <c r="S6185">
        <v>0</v>
      </c>
      <c r="T6185">
        <v>7</v>
      </c>
      <c r="U6185">
        <v>0</v>
      </c>
      <c r="V6185">
        <v>0</v>
      </c>
      <c r="W6185">
        <v>0</v>
      </c>
      <c r="X6185">
        <v>39.921036170646893</v>
      </c>
      <c r="Y6185">
        <v>0</v>
      </c>
      <c r="Z6185">
        <v>5.9002111666820944</v>
      </c>
      <c r="AA6185">
        <v>0</v>
      </c>
      <c r="AB6185">
        <v>7.0108658268422044</v>
      </c>
      <c r="AC6185">
        <v>0</v>
      </c>
      <c r="AD6185">
        <v>0</v>
      </c>
      <c r="AE6185">
        <v>52.83211316417119</v>
      </c>
    </row>
    <row r="6186" spans="1:31" x14ac:dyDescent="0.3">
      <c r="A6186">
        <v>2587166</v>
      </c>
      <c r="B6186">
        <v>1</v>
      </c>
      <c r="C6186" t="s">
        <v>80</v>
      </c>
      <c r="D6186" t="s">
        <v>86</v>
      </c>
      <c r="E6186" t="s">
        <v>132</v>
      </c>
      <c r="F6186" t="s">
        <v>17334</v>
      </c>
      <c r="G6186" t="s">
        <v>202</v>
      </c>
      <c r="H6186" t="s">
        <v>135</v>
      </c>
      <c r="I6186" t="s">
        <v>136</v>
      </c>
      <c r="J6186" t="s">
        <v>137</v>
      </c>
      <c r="K6186" t="s">
        <v>138</v>
      </c>
      <c r="L6186" t="s">
        <v>17335</v>
      </c>
      <c r="M6186" t="s">
        <v>17336</v>
      </c>
      <c r="N6186">
        <v>0.460277777</v>
      </c>
      <c r="O6186">
        <v>1</v>
      </c>
      <c r="P6186">
        <v>1399</v>
      </c>
      <c r="Q6186">
        <v>0</v>
      </c>
      <c r="R6186">
        <v>121</v>
      </c>
      <c r="S6186">
        <v>1</v>
      </c>
      <c r="T6186">
        <v>213</v>
      </c>
      <c r="U6186">
        <v>0</v>
      </c>
      <c r="V6186">
        <v>1</v>
      </c>
      <c r="W6186">
        <v>3.4345950347438778</v>
      </c>
      <c r="X6186">
        <v>298.32487283283336</v>
      </c>
      <c r="Y6186">
        <v>0</v>
      </c>
      <c r="Z6186">
        <v>26.196097973620798</v>
      </c>
      <c r="AA6186">
        <v>60.583516214385263</v>
      </c>
      <c r="AB6186">
        <v>104.20316944387709</v>
      </c>
      <c r="AC6186">
        <v>0</v>
      </c>
      <c r="AD6186">
        <v>1.6692680238991251</v>
      </c>
      <c r="AE6186">
        <v>494.41151952335952</v>
      </c>
    </row>
    <row r="6187" spans="1:31" x14ac:dyDescent="0.3">
      <c r="A6187">
        <v>2587189</v>
      </c>
      <c r="B6187">
        <v>1</v>
      </c>
      <c r="C6187" t="s">
        <v>80</v>
      </c>
      <c r="D6187" t="s">
        <v>110</v>
      </c>
      <c r="E6187" t="s">
        <v>141</v>
      </c>
      <c r="F6187" t="s">
        <v>17337</v>
      </c>
      <c r="G6187" t="s">
        <v>318</v>
      </c>
      <c r="H6187" t="s">
        <v>135</v>
      </c>
      <c r="I6187" t="s">
        <v>136</v>
      </c>
      <c r="J6187" t="s">
        <v>137</v>
      </c>
      <c r="K6187" t="s">
        <v>144</v>
      </c>
      <c r="L6187" t="s">
        <v>17338</v>
      </c>
      <c r="M6187" t="s">
        <v>17339</v>
      </c>
      <c r="N6187">
        <v>0.198333333</v>
      </c>
      <c r="O6187">
        <v>0</v>
      </c>
      <c r="P6187">
        <v>4676</v>
      </c>
      <c r="Q6187">
        <v>0</v>
      </c>
      <c r="R6187">
        <v>1</v>
      </c>
      <c r="S6187">
        <v>0</v>
      </c>
      <c r="T6187">
        <v>424</v>
      </c>
      <c r="U6187">
        <v>0</v>
      </c>
      <c r="V6187">
        <v>1</v>
      </c>
      <c r="W6187">
        <v>0</v>
      </c>
      <c r="X6187">
        <v>189.81519983466552</v>
      </c>
      <c r="Y6187">
        <v>0</v>
      </c>
      <c r="Z6187">
        <v>0.27360046350791001</v>
      </c>
      <c r="AA6187">
        <v>0</v>
      </c>
      <c r="AB6187">
        <v>61.727018052743404</v>
      </c>
      <c r="AC6187">
        <v>0</v>
      </c>
      <c r="AD6187">
        <v>1.3347100858533751</v>
      </c>
      <c r="AE6187">
        <v>253.1505284367702</v>
      </c>
    </row>
    <row r="6188" spans="1:31" x14ac:dyDescent="0.3">
      <c r="A6188">
        <v>2587942</v>
      </c>
      <c r="B6188">
        <v>1</v>
      </c>
      <c r="C6188" t="s">
        <v>80</v>
      </c>
      <c r="D6188" t="s">
        <v>95</v>
      </c>
      <c r="E6188" t="s">
        <v>184</v>
      </c>
      <c r="F6188" t="s">
        <v>17340</v>
      </c>
      <c r="G6188" t="s">
        <v>149</v>
      </c>
      <c r="H6188" t="s">
        <v>135</v>
      </c>
      <c r="I6188" t="s">
        <v>136</v>
      </c>
      <c r="J6188" t="s">
        <v>137</v>
      </c>
      <c r="K6188" t="s">
        <v>138</v>
      </c>
      <c r="L6188" t="s">
        <v>17341</v>
      </c>
      <c r="M6188" t="s">
        <v>17342</v>
      </c>
      <c r="N6188">
        <v>0.42611111099999999</v>
      </c>
      <c r="O6188">
        <v>1</v>
      </c>
      <c r="P6188">
        <v>1</v>
      </c>
      <c r="Q6188">
        <v>2</v>
      </c>
      <c r="R6188">
        <v>0</v>
      </c>
      <c r="S6188">
        <v>1</v>
      </c>
      <c r="T6188">
        <v>0</v>
      </c>
      <c r="U6188">
        <v>0</v>
      </c>
      <c r="V6188">
        <v>0</v>
      </c>
      <c r="W6188">
        <v>0.16951194184701335</v>
      </c>
      <c r="X6188">
        <v>9.1311366080000012E-2</v>
      </c>
      <c r="Y6188">
        <v>1.3997808666808751</v>
      </c>
      <c r="Z6188">
        <v>0</v>
      </c>
      <c r="AA6188">
        <v>0.18419876366150501</v>
      </c>
      <c r="AB6188">
        <v>0</v>
      </c>
      <c r="AC6188">
        <v>0</v>
      </c>
      <c r="AD6188">
        <v>0</v>
      </c>
      <c r="AE6188">
        <v>1.8448029382693933</v>
      </c>
    </row>
    <row r="6189" spans="1:31" x14ac:dyDescent="0.3">
      <c r="A6189">
        <v>2587395</v>
      </c>
      <c r="B6189">
        <v>1</v>
      </c>
      <c r="C6189" t="s">
        <v>80</v>
      </c>
      <c r="D6189" t="s">
        <v>108</v>
      </c>
      <c r="E6189" t="s">
        <v>147</v>
      </c>
      <c r="F6189" t="s">
        <v>17343</v>
      </c>
      <c r="G6189" t="s">
        <v>134</v>
      </c>
      <c r="H6189" t="s">
        <v>135</v>
      </c>
      <c r="I6189" t="s">
        <v>136</v>
      </c>
      <c r="J6189" t="s">
        <v>137</v>
      </c>
      <c r="K6189" t="s">
        <v>138</v>
      </c>
      <c r="L6189" t="s">
        <v>17344</v>
      </c>
      <c r="M6189" t="s">
        <v>17345</v>
      </c>
      <c r="N6189">
        <v>0.383611111</v>
      </c>
      <c r="O6189">
        <v>0</v>
      </c>
      <c r="P6189">
        <v>314</v>
      </c>
      <c r="Q6189">
        <v>2</v>
      </c>
      <c r="R6189">
        <v>120</v>
      </c>
      <c r="S6189">
        <v>4</v>
      </c>
      <c r="T6189">
        <v>105</v>
      </c>
      <c r="U6189">
        <v>0</v>
      </c>
      <c r="V6189">
        <v>0</v>
      </c>
      <c r="W6189">
        <v>0</v>
      </c>
      <c r="X6189">
        <v>22.306674509172282</v>
      </c>
      <c r="Y6189">
        <v>3.5580708236397669</v>
      </c>
      <c r="Z6189">
        <v>102.57685420408806</v>
      </c>
      <c r="AA6189">
        <v>7.0325070409147585</v>
      </c>
      <c r="AB6189">
        <v>40.627858270212243</v>
      </c>
      <c r="AC6189">
        <v>0</v>
      </c>
      <c r="AD6189">
        <v>0</v>
      </c>
      <c r="AE6189">
        <v>176.10196484802714</v>
      </c>
    </row>
    <row r="6190" spans="1:31" x14ac:dyDescent="0.3">
      <c r="A6190">
        <v>2587836</v>
      </c>
      <c r="B6190">
        <v>1</v>
      </c>
      <c r="C6190" t="s">
        <v>80</v>
      </c>
      <c r="D6190" t="s">
        <v>101</v>
      </c>
      <c r="E6190" t="s">
        <v>171</v>
      </c>
      <c r="F6190" t="s">
        <v>17346</v>
      </c>
      <c r="G6190" t="s">
        <v>3232</v>
      </c>
      <c r="H6190" t="s">
        <v>157</v>
      </c>
      <c r="I6190" t="s">
        <v>136</v>
      </c>
      <c r="J6190" t="s">
        <v>137</v>
      </c>
      <c r="K6190" t="s">
        <v>138</v>
      </c>
      <c r="L6190" t="s">
        <v>17347</v>
      </c>
      <c r="M6190" t="s">
        <v>17348</v>
      </c>
      <c r="N6190">
        <v>3.6002777770000001</v>
      </c>
      <c r="O6190">
        <v>0</v>
      </c>
      <c r="P6190">
        <v>3</v>
      </c>
      <c r="Q6190">
        <v>0</v>
      </c>
      <c r="R6190">
        <v>1</v>
      </c>
      <c r="S6190">
        <v>0</v>
      </c>
      <c r="T6190">
        <v>2</v>
      </c>
      <c r="U6190">
        <v>0</v>
      </c>
      <c r="V6190">
        <v>0</v>
      </c>
      <c r="W6190">
        <v>0</v>
      </c>
      <c r="X6190">
        <v>1.2466194287079293</v>
      </c>
      <c r="Y6190">
        <v>0</v>
      </c>
      <c r="Z6190">
        <v>0.57856399669760006</v>
      </c>
      <c r="AA6190">
        <v>0</v>
      </c>
      <c r="AB6190">
        <v>4.1907617626235003E-2</v>
      </c>
      <c r="AC6190">
        <v>0</v>
      </c>
      <c r="AD6190">
        <v>0</v>
      </c>
      <c r="AE6190">
        <v>1.8670910430317644</v>
      </c>
    </row>
    <row r="6191" spans="1:31" x14ac:dyDescent="0.3">
      <c r="A6191">
        <v>2587587</v>
      </c>
      <c r="B6191">
        <v>1</v>
      </c>
      <c r="C6191" t="s">
        <v>80</v>
      </c>
      <c r="D6191" t="s">
        <v>97</v>
      </c>
      <c r="E6191" t="s">
        <v>175</v>
      </c>
      <c r="F6191" t="s">
        <v>17349</v>
      </c>
      <c r="G6191" t="s">
        <v>301</v>
      </c>
      <c r="H6191" t="s">
        <v>157</v>
      </c>
      <c r="I6191" t="s">
        <v>136</v>
      </c>
      <c r="J6191" t="s">
        <v>137</v>
      </c>
      <c r="K6191" t="s">
        <v>144</v>
      </c>
      <c r="L6191" t="s">
        <v>17350</v>
      </c>
      <c r="M6191" t="s">
        <v>17351</v>
      </c>
      <c r="N6191">
        <v>2.1625000000000001</v>
      </c>
      <c r="O6191">
        <v>0</v>
      </c>
      <c r="P6191">
        <v>43</v>
      </c>
      <c r="Q6191">
        <v>0</v>
      </c>
      <c r="R6191">
        <v>0</v>
      </c>
      <c r="S6191">
        <v>0</v>
      </c>
      <c r="T6191">
        <v>7</v>
      </c>
      <c r="U6191">
        <v>0</v>
      </c>
      <c r="V6191">
        <v>0</v>
      </c>
      <c r="W6191">
        <v>0</v>
      </c>
      <c r="X6191">
        <v>21.789995450369013</v>
      </c>
      <c r="Y6191">
        <v>0</v>
      </c>
      <c r="Z6191">
        <v>0</v>
      </c>
      <c r="AA6191">
        <v>0</v>
      </c>
      <c r="AB6191">
        <v>52.074570837589675</v>
      </c>
      <c r="AC6191">
        <v>0</v>
      </c>
      <c r="AD6191">
        <v>0</v>
      </c>
      <c r="AE6191">
        <v>73.864566287958695</v>
      </c>
    </row>
    <row r="6192" spans="1:31" x14ac:dyDescent="0.3">
      <c r="A6192">
        <v>2587252</v>
      </c>
      <c r="B6192">
        <v>1</v>
      </c>
      <c r="C6192" t="s">
        <v>81</v>
      </c>
      <c r="D6192" t="s">
        <v>127</v>
      </c>
      <c r="E6192" t="s">
        <v>147</v>
      </c>
      <c r="F6192" t="s">
        <v>17352</v>
      </c>
      <c r="G6192" t="s">
        <v>134</v>
      </c>
      <c r="H6192" t="s">
        <v>135</v>
      </c>
      <c r="I6192" t="s">
        <v>136</v>
      </c>
      <c r="J6192" t="s">
        <v>137</v>
      </c>
      <c r="K6192" t="s">
        <v>138</v>
      </c>
      <c r="L6192" t="s">
        <v>17353</v>
      </c>
      <c r="M6192" t="s">
        <v>17354</v>
      </c>
      <c r="N6192">
        <v>3.162222222</v>
      </c>
      <c r="O6192">
        <v>0</v>
      </c>
      <c r="P6192">
        <v>431</v>
      </c>
      <c r="Q6192">
        <v>0</v>
      </c>
      <c r="R6192">
        <v>16</v>
      </c>
      <c r="S6192">
        <v>0</v>
      </c>
      <c r="T6192">
        <v>48</v>
      </c>
      <c r="U6192">
        <v>0</v>
      </c>
      <c r="V6192">
        <v>0</v>
      </c>
      <c r="W6192">
        <v>0</v>
      </c>
      <c r="X6192">
        <v>202.19261925358367</v>
      </c>
      <c r="Y6192">
        <v>0</v>
      </c>
      <c r="Z6192">
        <v>68.851887692438737</v>
      </c>
      <c r="AA6192">
        <v>0</v>
      </c>
      <c r="AB6192">
        <v>79.664791296968716</v>
      </c>
      <c r="AC6192">
        <v>0</v>
      </c>
      <c r="AD6192">
        <v>0</v>
      </c>
      <c r="AE6192">
        <v>350.70929824299111</v>
      </c>
    </row>
    <row r="6193" spans="1:31" x14ac:dyDescent="0.3">
      <c r="A6193">
        <v>2588085</v>
      </c>
      <c r="B6193">
        <v>1</v>
      </c>
      <c r="C6193" t="s">
        <v>80</v>
      </c>
      <c r="D6193" t="s">
        <v>88</v>
      </c>
      <c r="E6193" t="s">
        <v>166</v>
      </c>
      <c r="F6193" t="s">
        <v>17355</v>
      </c>
      <c r="G6193" t="s">
        <v>181</v>
      </c>
      <c r="H6193" t="s">
        <v>157</v>
      </c>
      <c r="I6193" t="s">
        <v>136</v>
      </c>
      <c r="J6193" t="s">
        <v>137</v>
      </c>
      <c r="K6193" t="s">
        <v>138</v>
      </c>
      <c r="L6193" t="s">
        <v>17356</v>
      </c>
      <c r="M6193" t="s">
        <v>17357</v>
      </c>
      <c r="N6193">
        <v>1.8791666659999999</v>
      </c>
      <c r="O6193">
        <v>0</v>
      </c>
      <c r="P6193">
        <v>8</v>
      </c>
      <c r="Q6193">
        <v>0</v>
      </c>
      <c r="R6193">
        <v>0</v>
      </c>
      <c r="S6193">
        <v>0</v>
      </c>
      <c r="T6193">
        <v>2</v>
      </c>
      <c r="U6193">
        <v>0</v>
      </c>
      <c r="V6193">
        <v>0</v>
      </c>
      <c r="W6193">
        <v>0</v>
      </c>
      <c r="X6193">
        <v>4.6260880938341318</v>
      </c>
      <c r="Y6193">
        <v>0</v>
      </c>
      <c r="Z6193">
        <v>0</v>
      </c>
      <c r="AA6193">
        <v>0</v>
      </c>
      <c r="AB6193">
        <v>1.3073192651542618</v>
      </c>
      <c r="AC6193">
        <v>0</v>
      </c>
      <c r="AD6193">
        <v>0</v>
      </c>
      <c r="AE6193">
        <v>5.9334073589883936</v>
      </c>
    </row>
    <row r="6194" spans="1:31" x14ac:dyDescent="0.3">
      <c r="A6194">
        <v>2587679</v>
      </c>
      <c r="B6194">
        <v>1</v>
      </c>
      <c r="C6194" t="s">
        <v>80</v>
      </c>
      <c r="D6194" t="s">
        <v>96</v>
      </c>
      <c r="E6194" t="s">
        <v>166</v>
      </c>
      <c r="F6194" t="s">
        <v>17358</v>
      </c>
      <c r="G6194" t="s">
        <v>181</v>
      </c>
      <c r="H6194" t="s">
        <v>157</v>
      </c>
      <c r="I6194" t="s">
        <v>136</v>
      </c>
      <c r="J6194" t="s">
        <v>137</v>
      </c>
      <c r="K6194" t="s">
        <v>138</v>
      </c>
      <c r="L6194" t="s">
        <v>17359</v>
      </c>
      <c r="M6194" t="s">
        <v>17360</v>
      </c>
      <c r="N6194">
        <v>9.5091666660000005</v>
      </c>
      <c r="O6194">
        <v>0</v>
      </c>
      <c r="P6194">
        <v>1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3.4667032124079604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3.4667032124079604</v>
      </c>
    </row>
    <row r="6195" spans="1:31" x14ac:dyDescent="0.3">
      <c r="A6195">
        <v>2587510</v>
      </c>
      <c r="B6195">
        <v>1</v>
      </c>
      <c r="C6195" t="s">
        <v>80</v>
      </c>
      <c r="D6195" t="s">
        <v>110</v>
      </c>
      <c r="E6195" t="s">
        <v>132</v>
      </c>
      <c r="F6195" t="s">
        <v>17361</v>
      </c>
      <c r="G6195" t="s">
        <v>318</v>
      </c>
      <c r="H6195" t="s">
        <v>135</v>
      </c>
      <c r="I6195" t="s">
        <v>136</v>
      </c>
      <c r="J6195" t="s">
        <v>137</v>
      </c>
      <c r="K6195" t="s">
        <v>138</v>
      </c>
      <c r="L6195" t="s">
        <v>17362</v>
      </c>
      <c r="M6195" t="s">
        <v>17363</v>
      </c>
      <c r="N6195">
        <v>0.170833333</v>
      </c>
      <c r="O6195">
        <v>0</v>
      </c>
      <c r="P6195">
        <v>5854</v>
      </c>
      <c r="Q6195">
        <v>0</v>
      </c>
      <c r="R6195">
        <v>0</v>
      </c>
      <c r="S6195">
        <v>4</v>
      </c>
      <c r="T6195">
        <v>300</v>
      </c>
      <c r="U6195">
        <v>1</v>
      </c>
      <c r="V6195">
        <v>0</v>
      </c>
      <c r="W6195">
        <v>0</v>
      </c>
      <c r="X6195">
        <v>214.65088979775174</v>
      </c>
      <c r="Y6195">
        <v>0</v>
      </c>
      <c r="Z6195">
        <v>0</v>
      </c>
      <c r="AA6195">
        <v>24.736799854702003</v>
      </c>
      <c r="AB6195">
        <v>108.10902477777368</v>
      </c>
      <c r="AC6195">
        <v>5.6525565051073867</v>
      </c>
      <c r="AD6195">
        <v>0</v>
      </c>
      <c r="AE6195">
        <v>353.14927093533481</v>
      </c>
    </row>
    <row r="6196" spans="1:31" x14ac:dyDescent="0.3">
      <c r="A6196">
        <v>2587965</v>
      </c>
      <c r="B6196">
        <v>1</v>
      </c>
      <c r="C6196" t="s">
        <v>81</v>
      </c>
      <c r="D6196" t="s">
        <v>118</v>
      </c>
      <c r="E6196" t="s">
        <v>171</v>
      </c>
      <c r="F6196" t="s">
        <v>17364</v>
      </c>
      <c r="G6196" t="s">
        <v>202</v>
      </c>
      <c r="H6196" t="s">
        <v>157</v>
      </c>
      <c r="I6196" t="s">
        <v>136</v>
      </c>
      <c r="J6196" t="s">
        <v>137</v>
      </c>
      <c r="K6196" t="s">
        <v>138</v>
      </c>
      <c r="L6196" t="s">
        <v>17365</v>
      </c>
      <c r="M6196" t="s">
        <v>17366</v>
      </c>
      <c r="N6196">
        <v>0.31416666599999998</v>
      </c>
      <c r="O6196">
        <v>0</v>
      </c>
      <c r="P6196">
        <v>20</v>
      </c>
      <c r="Q6196">
        <v>0</v>
      </c>
      <c r="R6196">
        <v>0</v>
      </c>
      <c r="S6196">
        <v>0</v>
      </c>
      <c r="T6196">
        <v>1</v>
      </c>
      <c r="U6196">
        <v>0</v>
      </c>
      <c r="V6196">
        <v>1</v>
      </c>
      <c r="W6196">
        <v>0</v>
      </c>
      <c r="X6196">
        <v>1.5681251010659003</v>
      </c>
      <c r="Y6196">
        <v>0</v>
      </c>
      <c r="Z6196">
        <v>0</v>
      </c>
      <c r="AA6196">
        <v>0</v>
      </c>
      <c r="AB6196">
        <v>0.14481920611547999</v>
      </c>
      <c r="AC6196">
        <v>0</v>
      </c>
      <c r="AD6196">
        <v>9.1409859599224088</v>
      </c>
      <c r="AE6196">
        <v>10.85393026710379</v>
      </c>
    </row>
    <row r="6197" spans="1:31" x14ac:dyDescent="0.3">
      <c r="A6197">
        <v>2587905</v>
      </c>
      <c r="B6197">
        <v>1</v>
      </c>
      <c r="C6197" t="s">
        <v>81</v>
      </c>
      <c r="D6197" t="s">
        <v>121</v>
      </c>
      <c r="E6197" t="s">
        <v>184</v>
      </c>
      <c r="F6197" t="s">
        <v>17367</v>
      </c>
      <c r="G6197" t="s">
        <v>149</v>
      </c>
      <c r="H6197" t="s">
        <v>135</v>
      </c>
      <c r="I6197" t="s">
        <v>136</v>
      </c>
      <c r="J6197" t="s">
        <v>137</v>
      </c>
      <c r="K6197" t="s">
        <v>138</v>
      </c>
      <c r="L6197" t="s">
        <v>17368</v>
      </c>
      <c r="M6197" t="s">
        <v>17369</v>
      </c>
      <c r="N6197">
        <v>1.81</v>
      </c>
      <c r="O6197">
        <v>0</v>
      </c>
      <c r="P6197">
        <v>32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6.9858748832683091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6.9858748832683091</v>
      </c>
    </row>
    <row r="6198" spans="1:31" x14ac:dyDescent="0.3">
      <c r="A6198">
        <v>2587573</v>
      </c>
      <c r="B6198">
        <v>1</v>
      </c>
      <c r="C6198" t="s">
        <v>81</v>
      </c>
      <c r="D6198" t="s">
        <v>128</v>
      </c>
      <c r="E6198" t="s">
        <v>171</v>
      </c>
      <c r="F6198" t="s">
        <v>17370</v>
      </c>
      <c r="G6198" t="s">
        <v>229</v>
      </c>
      <c r="H6198" t="s">
        <v>157</v>
      </c>
      <c r="I6198" t="s">
        <v>136</v>
      </c>
      <c r="J6198" t="s">
        <v>137</v>
      </c>
      <c r="K6198" t="s">
        <v>138</v>
      </c>
      <c r="L6198" t="s">
        <v>17371</v>
      </c>
      <c r="M6198" t="s">
        <v>17372</v>
      </c>
      <c r="N6198">
        <v>1.6936111110000001</v>
      </c>
      <c r="O6198">
        <v>0</v>
      </c>
      <c r="P6198">
        <v>50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24.205118728252394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24.205118728252394</v>
      </c>
    </row>
    <row r="6199" spans="1:31" x14ac:dyDescent="0.3">
      <c r="A6199">
        <v>2587278</v>
      </c>
      <c r="B6199">
        <v>1</v>
      </c>
      <c r="C6199" t="s">
        <v>80</v>
      </c>
      <c r="D6199" t="s">
        <v>88</v>
      </c>
      <c r="E6199" t="s">
        <v>171</v>
      </c>
      <c r="F6199" t="s">
        <v>17373</v>
      </c>
      <c r="G6199" t="s">
        <v>1541</v>
      </c>
      <c r="H6199" t="s">
        <v>157</v>
      </c>
      <c r="I6199" t="s">
        <v>136</v>
      </c>
      <c r="J6199" t="s">
        <v>137</v>
      </c>
      <c r="K6199" t="s">
        <v>138</v>
      </c>
      <c r="L6199" t="s">
        <v>17374</v>
      </c>
      <c r="M6199" t="s">
        <v>17375</v>
      </c>
      <c r="N6199">
        <v>0.52222222200000001</v>
      </c>
      <c r="O6199">
        <v>0</v>
      </c>
      <c r="P6199">
        <v>33</v>
      </c>
      <c r="Q6199">
        <v>0</v>
      </c>
      <c r="R6199">
        <v>0</v>
      </c>
      <c r="S6199">
        <v>0</v>
      </c>
      <c r="T6199">
        <v>3</v>
      </c>
      <c r="U6199">
        <v>0</v>
      </c>
      <c r="V6199">
        <v>0</v>
      </c>
      <c r="W6199">
        <v>0</v>
      </c>
      <c r="X6199">
        <v>3.7841281714359001</v>
      </c>
      <c r="Y6199">
        <v>0</v>
      </c>
      <c r="Z6199">
        <v>0</v>
      </c>
      <c r="AA6199">
        <v>0</v>
      </c>
      <c r="AB6199">
        <v>7.1165438502000009E-2</v>
      </c>
      <c r="AC6199">
        <v>0</v>
      </c>
      <c r="AD6199">
        <v>0</v>
      </c>
      <c r="AE6199">
        <v>3.8552936099379003</v>
      </c>
    </row>
    <row r="6200" spans="1:31" x14ac:dyDescent="0.3">
      <c r="A6200">
        <v>2587470</v>
      </c>
      <c r="B6200">
        <v>1</v>
      </c>
      <c r="C6200" t="s">
        <v>80</v>
      </c>
      <c r="D6200" t="s">
        <v>110</v>
      </c>
      <c r="E6200" t="s">
        <v>166</v>
      </c>
      <c r="F6200" t="s">
        <v>17376</v>
      </c>
      <c r="G6200" t="s">
        <v>168</v>
      </c>
      <c r="H6200" t="s">
        <v>157</v>
      </c>
      <c r="I6200" t="s">
        <v>136</v>
      </c>
      <c r="J6200" t="s">
        <v>137</v>
      </c>
      <c r="K6200" t="s">
        <v>138</v>
      </c>
      <c r="L6200" t="s">
        <v>17377</v>
      </c>
      <c r="M6200" t="s">
        <v>17378</v>
      </c>
      <c r="N6200">
        <v>1.861388888</v>
      </c>
      <c r="O6200">
        <v>0</v>
      </c>
      <c r="P6200">
        <v>1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0.67705059462130168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0.67705059462130168</v>
      </c>
    </row>
    <row r="6201" spans="1:31" x14ac:dyDescent="0.3">
      <c r="A6201">
        <v>2587719</v>
      </c>
      <c r="B6201">
        <v>1</v>
      </c>
      <c r="C6201" t="s">
        <v>81</v>
      </c>
      <c r="D6201" t="s">
        <v>127</v>
      </c>
      <c r="E6201" t="s">
        <v>184</v>
      </c>
      <c r="F6201" t="s">
        <v>13988</v>
      </c>
      <c r="G6201" t="s">
        <v>149</v>
      </c>
      <c r="H6201" t="s">
        <v>135</v>
      </c>
      <c r="I6201" t="s">
        <v>136</v>
      </c>
      <c r="J6201" t="s">
        <v>137</v>
      </c>
      <c r="K6201" t="s">
        <v>138</v>
      </c>
      <c r="L6201" t="s">
        <v>17379</v>
      </c>
      <c r="M6201" t="s">
        <v>17380</v>
      </c>
      <c r="N6201">
        <v>8.7655555550000006</v>
      </c>
      <c r="O6201">
        <v>0</v>
      </c>
      <c r="P6201">
        <v>251</v>
      </c>
      <c r="Q6201">
        <v>1</v>
      </c>
      <c r="R6201">
        <v>41</v>
      </c>
      <c r="S6201">
        <v>0</v>
      </c>
      <c r="T6201">
        <v>42</v>
      </c>
      <c r="U6201">
        <v>0</v>
      </c>
      <c r="V6201">
        <v>0</v>
      </c>
      <c r="W6201">
        <v>0</v>
      </c>
      <c r="X6201">
        <v>470.32250483237596</v>
      </c>
      <c r="Y6201">
        <v>98.678744503155954</v>
      </c>
      <c r="Z6201">
        <v>272.01777409862393</v>
      </c>
      <c r="AA6201">
        <v>0</v>
      </c>
      <c r="AB6201">
        <v>179.09634931962901</v>
      </c>
      <c r="AC6201">
        <v>0</v>
      </c>
      <c r="AD6201">
        <v>0</v>
      </c>
      <c r="AE6201">
        <v>1020.1153727537849</v>
      </c>
    </row>
    <row r="6202" spans="1:31" x14ac:dyDescent="0.3">
      <c r="A6202">
        <v>2587424</v>
      </c>
      <c r="B6202">
        <v>1</v>
      </c>
      <c r="C6202" t="s">
        <v>80</v>
      </c>
      <c r="D6202" t="s">
        <v>106</v>
      </c>
      <c r="E6202" t="s">
        <v>171</v>
      </c>
      <c r="F6202" t="s">
        <v>17381</v>
      </c>
      <c r="G6202" t="s">
        <v>190</v>
      </c>
      <c r="H6202" t="s">
        <v>157</v>
      </c>
      <c r="I6202" t="s">
        <v>136</v>
      </c>
      <c r="J6202" t="s">
        <v>137</v>
      </c>
      <c r="K6202" t="s">
        <v>138</v>
      </c>
      <c r="L6202" t="s">
        <v>17382</v>
      </c>
      <c r="M6202" t="s">
        <v>17383</v>
      </c>
      <c r="N6202">
        <v>1.0625</v>
      </c>
      <c r="O6202">
        <v>0</v>
      </c>
      <c r="P6202">
        <v>2</v>
      </c>
      <c r="Q6202">
        <v>0</v>
      </c>
      <c r="R6202">
        <v>0</v>
      </c>
      <c r="S6202">
        <v>0</v>
      </c>
      <c r="T6202">
        <v>5</v>
      </c>
      <c r="U6202">
        <v>0</v>
      </c>
      <c r="V6202">
        <v>0</v>
      </c>
      <c r="W6202">
        <v>0</v>
      </c>
      <c r="X6202">
        <v>0.48196646813846244</v>
      </c>
      <c r="Y6202">
        <v>0</v>
      </c>
      <c r="Z6202">
        <v>0</v>
      </c>
      <c r="AA6202">
        <v>0</v>
      </c>
      <c r="AB6202">
        <v>1.6981940556753123</v>
      </c>
      <c r="AC6202">
        <v>0</v>
      </c>
      <c r="AD6202">
        <v>0</v>
      </c>
      <c r="AE6202">
        <v>2.1801605238137749</v>
      </c>
    </row>
    <row r="6203" spans="1:31" x14ac:dyDescent="0.3">
      <c r="A6203">
        <v>2587324</v>
      </c>
      <c r="B6203">
        <v>1</v>
      </c>
      <c r="C6203" t="s">
        <v>81</v>
      </c>
      <c r="D6203" t="s">
        <v>123</v>
      </c>
      <c r="E6203" t="s">
        <v>147</v>
      </c>
      <c r="F6203" t="s">
        <v>17384</v>
      </c>
      <c r="G6203" t="s">
        <v>134</v>
      </c>
      <c r="H6203" t="s">
        <v>135</v>
      </c>
      <c r="I6203" t="s">
        <v>136</v>
      </c>
      <c r="J6203" t="s">
        <v>137</v>
      </c>
      <c r="K6203" t="s">
        <v>138</v>
      </c>
      <c r="L6203" t="s">
        <v>17385</v>
      </c>
      <c r="M6203" t="s">
        <v>17386</v>
      </c>
      <c r="N6203">
        <v>1.682222222</v>
      </c>
      <c r="O6203">
        <v>0</v>
      </c>
      <c r="P6203">
        <v>3</v>
      </c>
      <c r="Q6203">
        <v>1</v>
      </c>
      <c r="R6203">
        <v>47</v>
      </c>
      <c r="S6203">
        <v>0</v>
      </c>
      <c r="T6203">
        <v>8</v>
      </c>
      <c r="U6203">
        <v>0</v>
      </c>
      <c r="V6203">
        <v>0</v>
      </c>
      <c r="W6203">
        <v>0</v>
      </c>
      <c r="X6203">
        <v>1.1256872340054001</v>
      </c>
      <c r="Y6203">
        <v>50.217229692795534</v>
      </c>
      <c r="Z6203">
        <v>197.07328895708378</v>
      </c>
      <c r="AA6203">
        <v>0</v>
      </c>
      <c r="AB6203">
        <v>26.719192540630882</v>
      </c>
      <c r="AC6203">
        <v>0</v>
      </c>
      <c r="AD6203">
        <v>0</v>
      </c>
      <c r="AE6203">
        <v>275.13539842451559</v>
      </c>
    </row>
    <row r="6204" spans="1:31" x14ac:dyDescent="0.3">
      <c r="A6204">
        <v>2587782</v>
      </c>
      <c r="B6204">
        <v>1</v>
      </c>
      <c r="C6204" t="s">
        <v>81</v>
      </c>
      <c r="D6204" t="s">
        <v>118</v>
      </c>
      <c r="E6204" t="s">
        <v>175</v>
      </c>
      <c r="F6204" t="s">
        <v>17387</v>
      </c>
      <c r="G6204" t="s">
        <v>213</v>
      </c>
      <c r="H6204" t="s">
        <v>157</v>
      </c>
      <c r="I6204" t="s">
        <v>136</v>
      </c>
      <c r="J6204" t="s">
        <v>137</v>
      </c>
      <c r="K6204" t="s">
        <v>138</v>
      </c>
      <c r="L6204" t="s">
        <v>17388</v>
      </c>
      <c r="M6204" t="s">
        <v>17389</v>
      </c>
      <c r="N6204">
        <v>2.1827777770000001</v>
      </c>
      <c r="O6204">
        <v>0</v>
      </c>
      <c r="P6204">
        <v>57</v>
      </c>
      <c r="Q6204">
        <v>0</v>
      </c>
      <c r="R6204">
        <v>0</v>
      </c>
      <c r="S6204">
        <v>0</v>
      </c>
      <c r="T6204">
        <v>8</v>
      </c>
      <c r="U6204">
        <v>0</v>
      </c>
      <c r="V6204">
        <v>0</v>
      </c>
      <c r="W6204">
        <v>0</v>
      </c>
      <c r="X6204">
        <v>25.179971407515108</v>
      </c>
      <c r="Y6204">
        <v>0</v>
      </c>
      <c r="Z6204">
        <v>0</v>
      </c>
      <c r="AA6204">
        <v>0</v>
      </c>
      <c r="AB6204">
        <v>29.433005583064077</v>
      </c>
      <c r="AC6204">
        <v>0</v>
      </c>
      <c r="AD6204">
        <v>0</v>
      </c>
      <c r="AE6204">
        <v>54.612976990579185</v>
      </c>
    </row>
    <row r="6205" spans="1:31" x14ac:dyDescent="0.3">
      <c r="A6205">
        <v>2587427</v>
      </c>
      <c r="B6205">
        <v>1</v>
      </c>
      <c r="C6205" t="s">
        <v>80</v>
      </c>
      <c r="D6205" t="s">
        <v>98</v>
      </c>
      <c r="E6205" t="s">
        <v>184</v>
      </c>
      <c r="F6205" t="s">
        <v>17390</v>
      </c>
      <c r="G6205" t="s">
        <v>301</v>
      </c>
      <c r="H6205" t="s">
        <v>135</v>
      </c>
      <c r="I6205" t="s">
        <v>136</v>
      </c>
      <c r="J6205" t="s">
        <v>137</v>
      </c>
      <c r="K6205" t="s">
        <v>144</v>
      </c>
      <c r="L6205" t="s">
        <v>17391</v>
      </c>
      <c r="M6205" t="s">
        <v>17392</v>
      </c>
      <c r="N6205">
        <v>9.3550000000000004</v>
      </c>
      <c r="O6205">
        <v>0</v>
      </c>
      <c r="P6205">
        <v>90</v>
      </c>
      <c r="Q6205">
        <v>0</v>
      </c>
      <c r="R6205">
        <v>7</v>
      </c>
      <c r="S6205">
        <v>0</v>
      </c>
      <c r="T6205">
        <v>13</v>
      </c>
      <c r="U6205">
        <v>0</v>
      </c>
      <c r="V6205">
        <v>0</v>
      </c>
      <c r="W6205">
        <v>0</v>
      </c>
      <c r="X6205">
        <v>110.72902037277747</v>
      </c>
      <c r="Y6205">
        <v>0</v>
      </c>
      <c r="Z6205">
        <v>52.329196195983478</v>
      </c>
      <c r="AA6205">
        <v>0</v>
      </c>
      <c r="AB6205">
        <v>278.59481553636255</v>
      </c>
      <c r="AC6205">
        <v>0</v>
      </c>
      <c r="AD6205">
        <v>0</v>
      </c>
      <c r="AE6205">
        <v>441.65303210512349</v>
      </c>
    </row>
    <row r="6206" spans="1:31" x14ac:dyDescent="0.3">
      <c r="A6206">
        <v>2587590</v>
      </c>
      <c r="B6206">
        <v>1</v>
      </c>
      <c r="C6206" t="s">
        <v>80</v>
      </c>
      <c r="D6206" t="s">
        <v>103</v>
      </c>
      <c r="E6206" t="s">
        <v>155</v>
      </c>
      <c r="F6206" t="s">
        <v>17393</v>
      </c>
      <c r="G6206" t="s">
        <v>301</v>
      </c>
      <c r="H6206" t="s">
        <v>157</v>
      </c>
      <c r="I6206" t="s">
        <v>136</v>
      </c>
      <c r="J6206" t="s">
        <v>137</v>
      </c>
      <c r="K6206" t="s">
        <v>144</v>
      </c>
      <c r="L6206" t="s">
        <v>17394</v>
      </c>
      <c r="M6206" t="s">
        <v>17395</v>
      </c>
      <c r="N6206">
        <v>0.41972222199999998</v>
      </c>
      <c r="O6206">
        <v>0</v>
      </c>
      <c r="P6206">
        <v>612</v>
      </c>
      <c r="Q6206">
        <v>0</v>
      </c>
      <c r="R6206">
        <v>3</v>
      </c>
      <c r="S6206">
        <v>0</v>
      </c>
      <c r="T6206">
        <v>35</v>
      </c>
      <c r="U6206">
        <v>0</v>
      </c>
      <c r="V6206">
        <v>0</v>
      </c>
      <c r="W6206">
        <v>0</v>
      </c>
      <c r="X6206">
        <v>53.346475576845485</v>
      </c>
      <c r="Y6206">
        <v>0</v>
      </c>
      <c r="Z6206">
        <v>1.3725108297238167</v>
      </c>
      <c r="AA6206">
        <v>0</v>
      </c>
      <c r="AB6206">
        <v>30.954069097736031</v>
      </c>
      <c r="AC6206">
        <v>0</v>
      </c>
      <c r="AD6206">
        <v>0</v>
      </c>
      <c r="AE6206">
        <v>85.673055504305324</v>
      </c>
    </row>
    <row r="6207" spans="1:31" x14ac:dyDescent="0.3">
      <c r="A6207">
        <v>2587659</v>
      </c>
      <c r="B6207">
        <v>1</v>
      </c>
      <c r="C6207" t="s">
        <v>80</v>
      </c>
      <c r="D6207" t="s">
        <v>103</v>
      </c>
      <c r="E6207" t="s">
        <v>141</v>
      </c>
      <c r="F6207" t="s">
        <v>12751</v>
      </c>
      <c r="G6207" t="s">
        <v>1628</v>
      </c>
      <c r="H6207" t="s">
        <v>135</v>
      </c>
      <c r="I6207" t="s">
        <v>136</v>
      </c>
      <c r="J6207" t="s">
        <v>137</v>
      </c>
      <c r="K6207" t="s">
        <v>138</v>
      </c>
      <c r="L6207" t="s">
        <v>17396</v>
      </c>
      <c r="M6207" t="s">
        <v>17397</v>
      </c>
      <c r="N6207">
        <v>2.2466666659999999</v>
      </c>
      <c r="O6207">
        <v>0</v>
      </c>
      <c r="P6207">
        <v>13</v>
      </c>
      <c r="Q6207">
        <v>15</v>
      </c>
      <c r="R6207">
        <v>80</v>
      </c>
      <c r="S6207">
        <v>7</v>
      </c>
      <c r="T6207">
        <v>15</v>
      </c>
      <c r="U6207">
        <v>1</v>
      </c>
      <c r="V6207">
        <v>0</v>
      </c>
      <c r="W6207">
        <v>0</v>
      </c>
      <c r="X6207">
        <v>10.213431887704241</v>
      </c>
      <c r="Y6207">
        <v>43.833178386571333</v>
      </c>
      <c r="Z6207">
        <v>491.78444239610241</v>
      </c>
      <c r="AA6207">
        <v>196.51188975285763</v>
      </c>
      <c r="AB6207">
        <v>69.939547042602356</v>
      </c>
      <c r="AC6207">
        <v>515.95053302196823</v>
      </c>
      <c r="AD6207">
        <v>0</v>
      </c>
      <c r="AE6207">
        <v>1328.2330224878062</v>
      </c>
    </row>
    <row r="6208" spans="1:31" x14ac:dyDescent="0.3">
      <c r="A6208">
        <v>2587261</v>
      </c>
      <c r="B6208">
        <v>1</v>
      </c>
      <c r="C6208" t="s">
        <v>80</v>
      </c>
      <c r="D6208" t="s">
        <v>106</v>
      </c>
      <c r="E6208" t="s">
        <v>147</v>
      </c>
      <c r="F6208" t="s">
        <v>7879</v>
      </c>
      <c r="G6208" t="s">
        <v>134</v>
      </c>
      <c r="H6208" t="s">
        <v>135</v>
      </c>
      <c r="I6208" t="s">
        <v>136</v>
      </c>
      <c r="J6208" t="s">
        <v>137</v>
      </c>
      <c r="K6208" t="s">
        <v>138</v>
      </c>
      <c r="L6208" t="s">
        <v>17398</v>
      </c>
      <c r="M6208" t="s">
        <v>17399</v>
      </c>
      <c r="N6208">
        <v>0.4975</v>
      </c>
      <c r="O6208">
        <v>0</v>
      </c>
      <c r="P6208">
        <v>474</v>
      </c>
      <c r="Q6208">
        <v>1</v>
      </c>
      <c r="R6208">
        <v>42</v>
      </c>
      <c r="S6208">
        <v>2</v>
      </c>
      <c r="T6208">
        <v>57</v>
      </c>
      <c r="U6208">
        <v>0</v>
      </c>
      <c r="V6208">
        <v>0</v>
      </c>
      <c r="W6208">
        <v>0</v>
      </c>
      <c r="X6208">
        <v>33.353822086884733</v>
      </c>
      <c r="Y6208">
        <v>3.615322240997775</v>
      </c>
      <c r="Z6208">
        <v>21.941009155171081</v>
      </c>
      <c r="AA6208">
        <v>2.7390985147579876</v>
      </c>
      <c r="AB6208">
        <v>14.280157431500086</v>
      </c>
      <c r="AC6208">
        <v>0</v>
      </c>
      <c r="AD6208">
        <v>0</v>
      </c>
      <c r="AE6208">
        <v>75.929409429311661</v>
      </c>
    </row>
    <row r="6209" spans="1:31" x14ac:dyDescent="0.3">
      <c r="A6209">
        <v>2587902</v>
      </c>
      <c r="B6209">
        <v>1</v>
      </c>
      <c r="C6209" t="s">
        <v>80</v>
      </c>
      <c r="D6209" t="s">
        <v>97</v>
      </c>
      <c r="E6209" t="s">
        <v>166</v>
      </c>
      <c r="F6209" t="s">
        <v>17400</v>
      </c>
      <c r="G6209" t="s">
        <v>1174</v>
      </c>
      <c r="H6209" t="s">
        <v>157</v>
      </c>
      <c r="I6209" t="s">
        <v>136</v>
      </c>
      <c r="J6209" t="s">
        <v>137</v>
      </c>
      <c r="K6209" t="s">
        <v>138</v>
      </c>
      <c r="L6209" t="s">
        <v>17401</v>
      </c>
      <c r="M6209" t="s">
        <v>17402</v>
      </c>
      <c r="N6209">
        <v>0.53888888800000001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1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0.19822570861096667</v>
      </c>
      <c r="AC6209">
        <v>0</v>
      </c>
      <c r="AD6209">
        <v>0</v>
      </c>
      <c r="AE6209">
        <v>0.19822570861096667</v>
      </c>
    </row>
    <row r="6210" spans="1:31" x14ac:dyDescent="0.3">
      <c r="A6210">
        <v>2587633</v>
      </c>
      <c r="B6210">
        <v>1</v>
      </c>
      <c r="C6210" t="s">
        <v>80</v>
      </c>
      <c r="D6210" t="s">
        <v>98</v>
      </c>
      <c r="E6210" t="s">
        <v>147</v>
      </c>
      <c r="F6210" t="s">
        <v>17403</v>
      </c>
      <c r="G6210" t="s">
        <v>194</v>
      </c>
      <c r="H6210" t="s">
        <v>135</v>
      </c>
      <c r="I6210" t="s">
        <v>136</v>
      </c>
      <c r="J6210" t="s">
        <v>137</v>
      </c>
      <c r="K6210" t="s">
        <v>144</v>
      </c>
      <c r="L6210" t="s">
        <v>17404</v>
      </c>
      <c r="M6210" t="s">
        <v>17405</v>
      </c>
      <c r="N6210">
        <v>1.175</v>
      </c>
      <c r="O6210">
        <v>0</v>
      </c>
      <c r="P6210">
        <v>268</v>
      </c>
      <c r="Q6210">
        <v>0</v>
      </c>
      <c r="R6210">
        <v>17</v>
      </c>
      <c r="S6210">
        <v>0</v>
      </c>
      <c r="T6210">
        <v>63</v>
      </c>
      <c r="U6210">
        <v>0</v>
      </c>
      <c r="V6210">
        <v>0</v>
      </c>
      <c r="W6210">
        <v>0</v>
      </c>
      <c r="X6210">
        <v>77.259273630088614</v>
      </c>
      <c r="Y6210">
        <v>0</v>
      </c>
      <c r="Z6210">
        <v>22.942150931408264</v>
      </c>
      <c r="AA6210">
        <v>0</v>
      </c>
      <c r="AB6210">
        <v>115.70648582026237</v>
      </c>
      <c r="AC6210">
        <v>0</v>
      </c>
      <c r="AD6210">
        <v>0</v>
      </c>
      <c r="AE6210">
        <v>215.90791038175925</v>
      </c>
    </row>
    <row r="6211" spans="1:31" x14ac:dyDescent="0.3">
      <c r="A6211">
        <v>2587241</v>
      </c>
      <c r="B6211">
        <v>1</v>
      </c>
      <c r="C6211" t="s">
        <v>81</v>
      </c>
      <c r="D6211" t="s">
        <v>127</v>
      </c>
      <c r="E6211" t="s">
        <v>184</v>
      </c>
      <c r="F6211" t="s">
        <v>17406</v>
      </c>
      <c r="G6211" t="s">
        <v>134</v>
      </c>
      <c r="H6211" t="s">
        <v>135</v>
      </c>
      <c r="I6211" t="s">
        <v>136</v>
      </c>
      <c r="J6211" t="s">
        <v>137</v>
      </c>
      <c r="K6211" t="s">
        <v>138</v>
      </c>
      <c r="L6211" t="s">
        <v>17407</v>
      </c>
      <c r="M6211" t="s">
        <v>17408</v>
      </c>
      <c r="N6211">
        <v>5.614166666</v>
      </c>
      <c r="O6211">
        <v>0</v>
      </c>
      <c r="P6211">
        <v>329</v>
      </c>
      <c r="Q6211">
        <v>0</v>
      </c>
      <c r="R6211">
        <v>8</v>
      </c>
      <c r="S6211">
        <v>0</v>
      </c>
      <c r="T6211">
        <v>16</v>
      </c>
      <c r="U6211">
        <v>0</v>
      </c>
      <c r="V6211">
        <v>0</v>
      </c>
      <c r="W6211">
        <v>0</v>
      </c>
      <c r="X6211">
        <v>363.77763877299344</v>
      </c>
      <c r="Y6211">
        <v>0</v>
      </c>
      <c r="Z6211">
        <v>31.307714069073288</v>
      </c>
      <c r="AA6211">
        <v>0</v>
      </c>
      <c r="AB6211">
        <v>20.276039442184814</v>
      </c>
      <c r="AC6211">
        <v>0</v>
      </c>
      <c r="AD6211">
        <v>0</v>
      </c>
      <c r="AE6211">
        <v>415.36139228425156</v>
      </c>
    </row>
    <row r="6212" spans="1:31" x14ac:dyDescent="0.3">
      <c r="A6212">
        <v>2587304</v>
      </c>
      <c r="B6212">
        <v>1</v>
      </c>
      <c r="C6212" t="s">
        <v>80</v>
      </c>
      <c r="D6212" t="s">
        <v>88</v>
      </c>
      <c r="E6212" t="s">
        <v>175</v>
      </c>
      <c r="F6212" t="s">
        <v>17022</v>
      </c>
      <c r="G6212" t="s">
        <v>190</v>
      </c>
      <c r="H6212" t="s">
        <v>157</v>
      </c>
      <c r="I6212" t="s">
        <v>136</v>
      </c>
      <c r="J6212" t="s">
        <v>137</v>
      </c>
      <c r="K6212" t="s">
        <v>138</v>
      </c>
      <c r="L6212" t="s">
        <v>17409</v>
      </c>
      <c r="M6212" t="s">
        <v>17410</v>
      </c>
      <c r="N6212">
        <v>1.0027777769999999</v>
      </c>
      <c r="O6212">
        <v>0</v>
      </c>
      <c r="P6212">
        <v>56</v>
      </c>
      <c r="Q6212">
        <v>0</v>
      </c>
      <c r="R6212">
        <v>0</v>
      </c>
      <c r="S6212">
        <v>0</v>
      </c>
      <c r="T6212">
        <v>6</v>
      </c>
      <c r="U6212">
        <v>0</v>
      </c>
      <c r="V6212">
        <v>0</v>
      </c>
      <c r="W6212">
        <v>0</v>
      </c>
      <c r="X6212">
        <v>12.887614216808027</v>
      </c>
      <c r="Y6212">
        <v>0</v>
      </c>
      <c r="Z6212">
        <v>0</v>
      </c>
      <c r="AA6212">
        <v>0</v>
      </c>
      <c r="AB6212">
        <v>3.2133474879391164</v>
      </c>
      <c r="AC6212">
        <v>0</v>
      </c>
      <c r="AD6212">
        <v>0</v>
      </c>
      <c r="AE6212">
        <v>16.100961704747142</v>
      </c>
    </row>
    <row r="6213" spans="1:31" x14ac:dyDescent="0.3">
      <c r="A6213">
        <v>2587155</v>
      </c>
      <c r="B6213">
        <v>1</v>
      </c>
      <c r="C6213" t="s">
        <v>81</v>
      </c>
      <c r="D6213" t="s">
        <v>122</v>
      </c>
      <c r="E6213" t="s">
        <v>147</v>
      </c>
      <c r="F6213" t="s">
        <v>2998</v>
      </c>
      <c r="G6213" t="s">
        <v>134</v>
      </c>
      <c r="H6213" t="s">
        <v>135</v>
      </c>
      <c r="I6213" t="s">
        <v>136</v>
      </c>
      <c r="J6213" t="s">
        <v>137</v>
      </c>
      <c r="K6213" t="s">
        <v>138</v>
      </c>
      <c r="L6213" t="s">
        <v>17411</v>
      </c>
      <c r="M6213" t="s">
        <v>17412</v>
      </c>
      <c r="N6213">
        <v>0.380833333</v>
      </c>
      <c r="O6213">
        <v>3</v>
      </c>
      <c r="P6213">
        <v>1844</v>
      </c>
      <c r="Q6213">
        <v>14</v>
      </c>
      <c r="R6213">
        <v>28</v>
      </c>
      <c r="S6213">
        <v>3</v>
      </c>
      <c r="T6213">
        <v>176</v>
      </c>
      <c r="U6213">
        <v>2</v>
      </c>
      <c r="V6213">
        <v>0</v>
      </c>
      <c r="W6213">
        <v>0.22008136536</v>
      </c>
      <c r="X6213">
        <v>91.385028267696001</v>
      </c>
      <c r="Y6213">
        <v>12.153289451791782</v>
      </c>
      <c r="Z6213">
        <v>7.4480175541734894</v>
      </c>
      <c r="AA6213">
        <v>1.5759897387770834</v>
      </c>
      <c r="AB6213">
        <v>26.476975695303455</v>
      </c>
      <c r="AC6213">
        <v>7.8105310259750658</v>
      </c>
      <c r="AD6213">
        <v>0</v>
      </c>
      <c r="AE6213">
        <v>147.06991309907687</v>
      </c>
    </row>
    <row r="6214" spans="1:31" x14ac:dyDescent="0.3">
      <c r="A6214">
        <v>2587596</v>
      </c>
      <c r="B6214">
        <v>1</v>
      </c>
      <c r="C6214" t="s">
        <v>80</v>
      </c>
      <c r="D6214" t="s">
        <v>100</v>
      </c>
      <c r="E6214" t="s">
        <v>141</v>
      </c>
      <c r="F6214" t="s">
        <v>17413</v>
      </c>
      <c r="G6214" t="s">
        <v>318</v>
      </c>
      <c r="H6214" t="s">
        <v>135</v>
      </c>
      <c r="I6214" t="s">
        <v>136</v>
      </c>
      <c r="J6214" t="s">
        <v>137</v>
      </c>
      <c r="K6214" t="s">
        <v>138</v>
      </c>
      <c r="L6214" t="s">
        <v>17414</v>
      </c>
      <c r="M6214" t="s">
        <v>17415</v>
      </c>
      <c r="N6214">
        <v>0.130833333</v>
      </c>
      <c r="O6214">
        <v>0</v>
      </c>
      <c r="P6214">
        <v>16579</v>
      </c>
      <c r="Q6214">
        <v>5</v>
      </c>
      <c r="R6214">
        <v>209</v>
      </c>
      <c r="S6214">
        <v>31</v>
      </c>
      <c r="T6214">
        <v>2189</v>
      </c>
      <c r="U6214">
        <v>8</v>
      </c>
      <c r="V6214">
        <v>7</v>
      </c>
      <c r="W6214">
        <v>0</v>
      </c>
      <c r="X6214">
        <v>510.95118625275131</v>
      </c>
      <c r="Y6214">
        <v>0.65187191599808991</v>
      </c>
      <c r="Z6214">
        <v>21.220997969314695</v>
      </c>
      <c r="AA6214">
        <v>56.012105850598665</v>
      </c>
      <c r="AB6214">
        <v>450.88832537058579</v>
      </c>
      <c r="AC6214">
        <v>225.99234928282826</v>
      </c>
      <c r="AD6214">
        <v>54.887760940373347</v>
      </c>
      <c r="AE6214">
        <v>1320.60459758245</v>
      </c>
    </row>
    <row r="6215" spans="1:31" x14ac:dyDescent="0.3">
      <c r="A6215">
        <v>2587447</v>
      </c>
      <c r="B6215">
        <v>1</v>
      </c>
      <c r="C6215" t="s">
        <v>81</v>
      </c>
      <c r="D6215" t="s">
        <v>127</v>
      </c>
      <c r="E6215" t="s">
        <v>184</v>
      </c>
      <c r="F6215" t="s">
        <v>7764</v>
      </c>
      <c r="G6215" t="s">
        <v>134</v>
      </c>
      <c r="H6215" t="s">
        <v>135</v>
      </c>
      <c r="I6215" t="s">
        <v>136</v>
      </c>
      <c r="J6215" t="s">
        <v>137</v>
      </c>
      <c r="K6215" t="s">
        <v>138</v>
      </c>
      <c r="L6215" t="s">
        <v>17416</v>
      </c>
      <c r="M6215" t="s">
        <v>17417</v>
      </c>
      <c r="N6215">
        <v>6.3683333329999998</v>
      </c>
      <c r="O6215">
        <v>1</v>
      </c>
      <c r="P6215">
        <v>414</v>
      </c>
      <c r="Q6215">
        <v>1</v>
      </c>
      <c r="R6215">
        <v>40</v>
      </c>
      <c r="S6215">
        <v>0</v>
      </c>
      <c r="T6215">
        <v>70</v>
      </c>
      <c r="U6215">
        <v>0</v>
      </c>
      <c r="V6215">
        <v>0</v>
      </c>
      <c r="W6215">
        <v>1.37353666428</v>
      </c>
      <c r="X6215">
        <v>495.81788739080548</v>
      </c>
      <c r="Y6215">
        <v>16.019470068134702</v>
      </c>
      <c r="Z6215">
        <v>250.23150013374652</v>
      </c>
      <c r="AA6215">
        <v>0</v>
      </c>
      <c r="AB6215">
        <v>430.91519953207984</v>
      </c>
      <c r="AC6215">
        <v>0</v>
      </c>
      <c r="AD6215">
        <v>0</v>
      </c>
      <c r="AE6215">
        <v>1194.3575937890466</v>
      </c>
    </row>
    <row r="6216" spans="1:31" x14ac:dyDescent="0.3">
      <c r="A6216">
        <v>2587988</v>
      </c>
      <c r="B6216">
        <v>1</v>
      </c>
      <c r="C6216" t="s">
        <v>81</v>
      </c>
      <c r="D6216" t="s">
        <v>112</v>
      </c>
      <c r="E6216" t="s">
        <v>166</v>
      </c>
      <c r="F6216" t="s">
        <v>17418</v>
      </c>
      <c r="G6216" t="s">
        <v>168</v>
      </c>
      <c r="H6216" t="s">
        <v>157</v>
      </c>
      <c r="I6216" t="s">
        <v>136</v>
      </c>
      <c r="J6216" t="s">
        <v>137</v>
      </c>
      <c r="K6216" t="s">
        <v>138</v>
      </c>
      <c r="L6216" t="s">
        <v>17419</v>
      </c>
      <c r="M6216" t="s">
        <v>17420</v>
      </c>
      <c r="N6216">
        <v>1.865277777</v>
      </c>
      <c r="O6216">
        <v>0</v>
      </c>
      <c r="P6216">
        <v>4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1.3135542886081917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1.3135542886081917</v>
      </c>
    </row>
    <row r="6217" spans="1:31" x14ac:dyDescent="0.3">
      <c r="A6217">
        <v>2588054</v>
      </c>
      <c r="B6217">
        <v>1</v>
      </c>
      <c r="C6217" t="s">
        <v>81</v>
      </c>
      <c r="D6217" t="s">
        <v>120</v>
      </c>
      <c r="E6217" t="s">
        <v>147</v>
      </c>
      <c r="F6217" t="s">
        <v>16462</v>
      </c>
      <c r="G6217" t="s">
        <v>134</v>
      </c>
      <c r="H6217" t="s">
        <v>135</v>
      </c>
      <c r="I6217" t="s">
        <v>136</v>
      </c>
      <c r="J6217" t="s">
        <v>137</v>
      </c>
      <c r="K6217" t="s">
        <v>138</v>
      </c>
      <c r="L6217" t="s">
        <v>17421</v>
      </c>
      <c r="M6217" t="s">
        <v>17422</v>
      </c>
      <c r="N6217">
        <v>0.83722222199999996</v>
      </c>
      <c r="O6217">
        <v>4</v>
      </c>
      <c r="P6217">
        <v>330</v>
      </c>
      <c r="Q6217">
        <v>31</v>
      </c>
      <c r="R6217">
        <v>28</v>
      </c>
      <c r="S6217">
        <v>6</v>
      </c>
      <c r="T6217">
        <v>26</v>
      </c>
      <c r="U6217">
        <v>0</v>
      </c>
      <c r="V6217">
        <v>0</v>
      </c>
      <c r="W6217">
        <v>0.59866394808000001</v>
      </c>
      <c r="X6217">
        <v>37.717409064952072</v>
      </c>
      <c r="Y6217">
        <v>17.484072478308153</v>
      </c>
      <c r="Z6217">
        <v>8.3349014416973244</v>
      </c>
      <c r="AA6217">
        <v>31.844502532703558</v>
      </c>
      <c r="AB6217">
        <v>9.1140941190378388</v>
      </c>
      <c r="AC6217">
        <v>0</v>
      </c>
      <c r="AD6217">
        <v>0</v>
      </c>
      <c r="AE6217">
        <v>105.09364358477896</v>
      </c>
    </row>
    <row r="6218" spans="1:31" x14ac:dyDescent="0.3">
      <c r="A6218">
        <v>2587344</v>
      </c>
      <c r="B6218">
        <v>1</v>
      </c>
      <c r="C6218" t="s">
        <v>80</v>
      </c>
      <c r="D6218" t="s">
        <v>104</v>
      </c>
      <c r="E6218" t="s">
        <v>141</v>
      </c>
      <c r="F6218" t="s">
        <v>17423</v>
      </c>
      <c r="G6218" t="s">
        <v>7276</v>
      </c>
      <c r="H6218" t="s">
        <v>135</v>
      </c>
      <c r="I6218" t="s">
        <v>136</v>
      </c>
      <c r="J6218" t="s">
        <v>137</v>
      </c>
      <c r="K6218" t="s">
        <v>144</v>
      </c>
      <c r="L6218" t="s">
        <v>17424</v>
      </c>
      <c r="M6218" t="s">
        <v>17425</v>
      </c>
      <c r="N6218">
        <v>7.3830555550000003</v>
      </c>
      <c r="O6218">
        <v>37</v>
      </c>
      <c r="P6218">
        <v>2064</v>
      </c>
      <c r="Q6218">
        <v>116</v>
      </c>
      <c r="R6218">
        <v>157</v>
      </c>
      <c r="S6218">
        <v>40</v>
      </c>
      <c r="T6218">
        <v>221</v>
      </c>
      <c r="U6218">
        <v>2</v>
      </c>
      <c r="V6218">
        <v>1</v>
      </c>
      <c r="W6218">
        <v>316.39485840837068</v>
      </c>
      <c r="X6218">
        <v>3191.4999299595925</v>
      </c>
      <c r="Y6218">
        <v>1223.138168968728</v>
      </c>
      <c r="Z6218">
        <v>886.95674893922353</v>
      </c>
      <c r="AA6218">
        <v>1292.19083211519</v>
      </c>
      <c r="AB6218">
        <v>1633.8687686313158</v>
      </c>
      <c r="AC6218">
        <v>28.338324490706</v>
      </c>
      <c r="AD6218">
        <v>30.0713037070464</v>
      </c>
      <c r="AE6218">
        <v>8602.4589352201729</v>
      </c>
    </row>
    <row r="6219" spans="1:31" x14ac:dyDescent="0.3">
      <c r="A6219">
        <v>2587676</v>
      </c>
      <c r="B6219">
        <v>1</v>
      </c>
      <c r="C6219" t="s">
        <v>80</v>
      </c>
      <c r="D6219" t="s">
        <v>108</v>
      </c>
      <c r="E6219" t="s">
        <v>184</v>
      </c>
      <c r="F6219" t="s">
        <v>17426</v>
      </c>
      <c r="G6219" t="s">
        <v>301</v>
      </c>
      <c r="H6219" t="s">
        <v>135</v>
      </c>
      <c r="I6219" t="s">
        <v>136</v>
      </c>
      <c r="J6219" t="s">
        <v>137</v>
      </c>
      <c r="K6219" t="s">
        <v>144</v>
      </c>
      <c r="L6219" t="s">
        <v>17427</v>
      </c>
      <c r="M6219" t="s">
        <v>17428</v>
      </c>
      <c r="N6219">
        <v>0.521666666</v>
      </c>
      <c r="O6219">
        <v>0</v>
      </c>
      <c r="P6219">
        <v>136</v>
      </c>
      <c r="Q6219">
        <v>0</v>
      </c>
      <c r="R6219">
        <v>0</v>
      </c>
      <c r="S6219">
        <v>0</v>
      </c>
      <c r="T6219">
        <v>50</v>
      </c>
      <c r="U6219">
        <v>0</v>
      </c>
      <c r="V6219">
        <v>0</v>
      </c>
      <c r="W6219">
        <v>0</v>
      </c>
      <c r="X6219">
        <v>10.687917391614272</v>
      </c>
      <c r="Y6219">
        <v>0</v>
      </c>
      <c r="Z6219">
        <v>0</v>
      </c>
      <c r="AA6219">
        <v>0</v>
      </c>
      <c r="AB6219">
        <v>21.239526009244667</v>
      </c>
      <c r="AC6219">
        <v>0</v>
      </c>
      <c r="AD6219">
        <v>0</v>
      </c>
      <c r="AE6219">
        <v>31.927443400858941</v>
      </c>
    </row>
    <row r="6220" spans="1:31" x14ac:dyDescent="0.3">
      <c r="A6220">
        <v>2587530</v>
      </c>
      <c r="B6220">
        <v>1</v>
      </c>
      <c r="C6220" t="s">
        <v>80</v>
      </c>
      <c r="D6220" t="s">
        <v>85</v>
      </c>
      <c r="E6220" t="s">
        <v>166</v>
      </c>
      <c r="F6220" t="s">
        <v>17429</v>
      </c>
      <c r="G6220" t="s">
        <v>168</v>
      </c>
      <c r="H6220" t="s">
        <v>157</v>
      </c>
      <c r="I6220" t="s">
        <v>136</v>
      </c>
      <c r="J6220" t="s">
        <v>137</v>
      </c>
      <c r="K6220" t="s">
        <v>138</v>
      </c>
      <c r="L6220" t="s">
        <v>17430</v>
      </c>
      <c r="M6220" t="s">
        <v>17431</v>
      </c>
      <c r="N6220">
        <v>2.065833333</v>
      </c>
      <c r="O6220">
        <v>0</v>
      </c>
      <c r="P6220">
        <v>1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0.30706751778508756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0.30706751778508756</v>
      </c>
    </row>
    <row r="6221" spans="1:31" x14ac:dyDescent="0.3">
      <c r="A6221">
        <v>2587384</v>
      </c>
      <c r="B6221">
        <v>1</v>
      </c>
      <c r="C6221" t="s">
        <v>80</v>
      </c>
      <c r="D6221" t="s">
        <v>93</v>
      </c>
      <c r="E6221" t="s">
        <v>184</v>
      </c>
      <c r="F6221" t="s">
        <v>17432</v>
      </c>
      <c r="G6221" t="s">
        <v>301</v>
      </c>
      <c r="H6221" t="s">
        <v>135</v>
      </c>
      <c r="I6221" t="s">
        <v>136</v>
      </c>
      <c r="J6221" t="s">
        <v>137</v>
      </c>
      <c r="K6221" t="s">
        <v>144</v>
      </c>
      <c r="L6221" t="s">
        <v>17433</v>
      </c>
      <c r="M6221" t="s">
        <v>17434</v>
      </c>
      <c r="N6221">
        <v>0.98083333299999997</v>
      </c>
      <c r="O6221">
        <v>0</v>
      </c>
      <c r="P6221">
        <v>0</v>
      </c>
      <c r="Q6221">
        <v>0</v>
      </c>
      <c r="R6221">
        <v>10</v>
      </c>
      <c r="S6221">
        <v>0</v>
      </c>
      <c r="T6221">
        <v>2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14.247476945164681</v>
      </c>
      <c r="AA6221">
        <v>0</v>
      </c>
      <c r="AB6221">
        <v>0</v>
      </c>
      <c r="AC6221">
        <v>0</v>
      </c>
      <c r="AD6221">
        <v>0</v>
      </c>
      <c r="AE6221">
        <v>14.247476945164681</v>
      </c>
    </row>
    <row r="6222" spans="1:31" x14ac:dyDescent="0.3">
      <c r="A6222">
        <v>2587467</v>
      </c>
      <c r="B6222">
        <v>1</v>
      </c>
      <c r="C6222" t="s">
        <v>80</v>
      </c>
      <c r="D6222" t="s">
        <v>84</v>
      </c>
      <c r="E6222" t="s">
        <v>171</v>
      </c>
      <c r="F6222" t="s">
        <v>17435</v>
      </c>
      <c r="G6222" t="s">
        <v>229</v>
      </c>
      <c r="H6222" t="s">
        <v>157</v>
      </c>
      <c r="I6222" t="s">
        <v>136</v>
      </c>
      <c r="J6222" t="s">
        <v>137</v>
      </c>
      <c r="K6222" t="s">
        <v>138</v>
      </c>
      <c r="L6222" t="s">
        <v>17436</v>
      </c>
      <c r="M6222" t="s">
        <v>17437</v>
      </c>
      <c r="N6222">
        <v>2.0166666659999999</v>
      </c>
      <c r="O6222">
        <v>0</v>
      </c>
      <c r="P6222">
        <v>127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60.242459896694541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60.242459896694541</v>
      </c>
    </row>
    <row r="6223" spans="1:31" x14ac:dyDescent="0.3">
      <c r="A6223">
        <v>2588071</v>
      </c>
      <c r="B6223">
        <v>1</v>
      </c>
      <c r="C6223" t="s">
        <v>81</v>
      </c>
      <c r="D6223" t="s">
        <v>118</v>
      </c>
      <c r="E6223" t="s">
        <v>166</v>
      </c>
      <c r="F6223" t="s">
        <v>17438</v>
      </c>
      <c r="G6223" t="s">
        <v>168</v>
      </c>
      <c r="H6223" t="s">
        <v>157</v>
      </c>
      <c r="I6223" t="s">
        <v>136</v>
      </c>
      <c r="J6223" t="s">
        <v>137</v>
      </c>
      <c r="K6223" t="s">
        <v>138</v>
      </c>
      <c r="L6223" t="s">
        <v>17439</v>
      </c>
      <c r="M6223" t="s">
        <v>17440</v>
      </c>
      <c r="N6223">
        <v>0.55333333299999998</v>
      </c>
      <c r="O6223">
        <v>0</v>
      </c>
      <c r="P6223">
        <v>1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9.8908524353253341E-2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9.8908524353253341E-2</v>
      </c>
    </row>
    <row r="6224" spans="1:31" x14ac:dyDescent="0.3">
      <c r="A6224">
        <v>2587513</v>
      </c>
      <c r="B6224">
        <v>1</v>
      </c>
      <c r="C6224" t="s">
        <v>80</v>
      </c>
      <c r="D6224" t="s">
        <v>100</v>
      </c>
      <c r="E6224" t="s">
        <v>166</v>
      </c>
      <c r="F6224" t="s">
        <v>17441</v>
      </c>
      <c r="G6224" t="s">
        <v>181</v>
      </c>
      <c r="H6224" t="s">
        <v>157</v>
      </c>
      <c r="I6224" t="s">
        <v>136</v>
      </c>
      <c r="J6224" t="s">
        <v>137</v>
      </c>
      <c r="K6224" t="s">
        <v>138</v>
      </c>
      <c r="L6224" t="s">
        <v>17442</v>
      </c>
      <c r="M6224" t="s">
        <v>17443</v>
      </c>
      <c r="N6224">
        <v>7.773055555</v>
      </c>
      <c r="O6224">
        <v>0</v>
      </c>
      <c r="P6224">
        <v>4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7.2182834105429681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7.2182834105429681</v>
      </c>
    </row>
    <row r="6225" spans="1:31" x14ac:dyDescent="0.3">
      <c r="A6225">
        <v>2587908</v>
      </c>
      <c r="B6225">
        <v>1</v>
      </c>
      <c r="C6225" t="s">
        <v>80</v>
      </c>
      <c r="D6225" t="s">
        <v>101</v>
      </c>
      <c r="E6225" t="s">
        <v>171</v>
      </c>
      <c r="F6225" t="s">
        <v>17444</v>
      </c>
      <c r="G6225" t="s">
        <v>202</v>
      </c>
      <c r="H6225" t="s">
        <v>157</v>
      </c>
      <c r="I6225" t="s">
        <v>136</v>
      </c>
      <c r="J6225" t="s">
        <v>137</v>
      </c>
      <c r="K6225" t="s">
        <v>138</v>
      </c>
      <c r="L6225" t="s">
        <v>17445</v>
      </c>
      <c r="M6225" t="s">
        <v>17446</v>
      </c>
      <c r="N6225">
        <v>0.528888888</v>
      </c>
      <c r="O6225">
        <v>0</v>
      </c>
      <c r="P6225">
        <v>18</v>
      </c>
      <c r="Q6225">
        <v>0</v>
      </c>
      <c r="R6225">
        <v>0</v>
      </c>
      <c r="S6225">
        <v>0</v>
      </c>
      <c r="T6225">
        <v>4</v>
      </c>
      <c r="U6225">
        <v>0</v>
      </c>
      <c r="V6225">
        <v>0</v>
      </c>
      <c r="W6225">
        <v>0</v>
      </c>
      <c r="X6225">
        <v>2.6051654654711176</v>
      </c>
      <c r="Y6225">
        <v>0</v>
      </c>
      <c r="Z6225">
        <v>0</v>
      </c>
      <c r="AA6225">
        <v>0</v>
      </c>
      <c r="AB6225">
        <v>1.8038085697027872</v>
      </c>
      <c r="AC6225">
        <v>0</v>
      </c>
      <c r="AD6225">
        <v>0</v>
      </c>
      <c r="AE6225">
        <v>4.4089740351739053</v>
      </c>
    </row>
    <row r="6226" spans="1:31" x14ac:dyDescent="0.3">
      <c r="A6226">
        <v>2587968</v>
      </c>
      <c r="B6226">
        <v>1</v>
      </c>
      <c r="C6226" t="s">
        <v>81</v>
      </c>
      <c r="D6226" t="s">
        <v>115</v>
      </c>
      <c r="E6226" t="s">
        <v>184</v>
      </c>
      <c r="F6226" t="s">
        <v>17447</v>
      </c>
      <c r="G6226" t="s">
        <v>149</v>
      </c>
      <c r="H6226" t="s">
        <v>135</v>
      </c>
      <c r="I6226" t="s">
        <v>136</v>
      </c>
      <c r="J6226" t="s">
        <v>137</v>
      </c>
      <c r="K6226" t="s">
        <v>138</v>
      </c>
      <c r="L6226" t="s">
        <v>17448</v>
      </c>
      <c r="M6226" t="s">
        <v>17449</v>
      </c>
      <c r="N6226">
        <v>1.233055555</v>
      </c>
      <c r="O6226">
        <v>1</v>
      </c>
      <c r="P6226">
        <v>246</v>
      </c>
      <c r="Q6226">
        <v>3</v>
      </c>
      <c r="R6226">
        <v>18</v>
      </c>
      <c r="S6226">
        <v>0</v>
      </c>
      <c r="T6226">
        <v>17</v>
      </c>
      <c r="U6226">
        <v>0</v>
      </c>
      <c r="V6226">
        <v>0</v>
      </c>
      <c r="W6226">
        <v>0.28220226768000001</v>
      </c>
      <c r="X6226">
        <v>21.008085820820337</v>
      </c>
      <c r="Y6226">
        <v>5.0607911117762354</v>
      </c>
      <c r="Z6226">
        <v>9.4479154582828055</v>
      </c>
      <c r="AA6226">
        <v>0</v>
      </c>
      <c r="AB6226">
        <v>7.7199387441066589</v>
      </c>
      <c r="AC6226">
        <v>0</v>
      </c>
      <c r="AD6226">
        <v>0</v>
      </c>
      <c r="AE6226">
        <v>43.518933402666036</v>
      </c>
    </row>
    <row r="6227" spans="1:31" x14ac:dyDescent="0.3">
      <c r="A6227">
        <v>2587221</v>
      </c>
      <c r="B6227">
        <v>1</v>
      </c>
      <c r="C6227" t="s">
        <v>81</v>
      </c>
      <c r="D6227" t="s">
        <v>118</v>
      </c>
      <c r="E6227" t="s">
        <v>175</v>
      </c>
      <c r="F6227" t="s">
        <v>15631</v>
      </c>
      <c r="G6227" t="s">
        <v>213</v>
      </c>
      <c r="H6227" t="s">
        <v>157</v>
      </c>
      <c r="I6227" t="s">
        <v>136</v>
      </c>
      <c r="J6227" t="s">
        <v>137</v>
      </c>
      <c r="K6227" t="s">
        <v>138</v>
      </c>
      <c r="L6227" t="s">
        <v>17450</v>
      </c>
      <c r="M6227" t="s">
        <v>17451</v>
      </c>
      <c r="N6227">
        <v>1.1716666659999999</v>
      </c>
      <c r="O6227">
        <v>0</v>
      </c>
      <c r="P6227">
        <v>27</v>
      </c>
      <c r="Q6227">
        <v>0</v>
      </c>
      <c r="R6227">
        <v>0</v>
      </c>
      <c r="S6227">
        <v>0</v>
      </c>
      <c r="T6227">
        <v>10</v>
      </c>
      <c r="U6227">
        <v>0</v>
      </c>
      <c r="V6227">
        <v>0</v>
      </c>
      <c r="W6227">
        <v>0</v>
      </c>
      <c r="X6227">
        <v>11.966268980965806</v>
      </c>
      <c r="Y6227">
        <v>0</v>
      </c>
      <c r="Z6227">
        <v>0</v>
      </c>
      <c r="AA6227">
        <v>0</v>
      </c>
      <c r="AB6227">
        <v>6.4198237464435621</v>
      </c>
      <c r="AC6227">
        <v>0</v>
      </c>
      <c r="AD6227">
        <v>0</v>
      </c>
      <c r="AE6227">
        <v>18.38609272740937</v>
      </c>
    </row>
    <row r="6228" spans="1:31" x14ac:dyDescent="0.3">
      <c r="A6228">
        <v>2587175</v>
      </c>
      <c r="B6228">
        <v>1</v>
      </c>
      <c r="C6228" t="s">
        <v>80</v>
      </c>
      <c r="D6228" t="s">
        <v>84</v>
      </c>
      <c r="E6228" t="s">
        <v>184</v>
      </c>
      <c r="F6228" t="s">
        <v>17452</v>
      </c>
      <c r="G6228" t="s">
        <v>318</v>
      </c>
      <c r="H6228" t="s">
        <v>135</v>
      </c>
      <c r="I6228" t="s">
        <v>136</v>
      </c>
      <c r="J6228" t="s">
        <v>137</v>
      </c>
      <c r="K6228" t="s">
        <v>138</v>
      </c>
      <c r="L6228" t="s">
        <v>17453</v>
      </c>
      <c r="M6228" t="s">
        <v>17454</v>
      </c>
      <c r="N6228">
        <v>9.2222222000000006E-2</v>
      </c>
      <c r="O6228">
        <v>0</v>
      </c>
      <c r="P6228">
        <v>563</v>
      </c>
      <c r="Q6228">
        <v>0</v>
      </c>
      <c r="R6228">
        <v>0</v>
      </c>
      <c r="S6228">
        <v>0</v>
      </c>
      <c r="T6228">
        <v>50</v>
      </c>
      <c r="U6228">
        <v>0</v>
      </c>
      <c r="V6228">
        <v>0</v>
      </c>
      <c r="W6228">
        <v>0</v>
      </c>
      <c r="X6228">
        <v>10.612750358970612</v>
      </c>
      <c r="Y6228">
        <v>0</v>
      </c>
      <c r="Z6228">
        <v>0</v>
      </c>
      <c r="AA6228">
        <v>0</v>
      </c>
      <c r="AB6228">
        <v>2.5870828674807003</v>
      </c>
      <c r="AC6228">
        <v>0</v>
      </c>
      <c r="AD6228">
        <v>0</v>
      </c>
      <c r="AE6228">
        <v>13.199833226451311</v>
      </c>
    </row>
    <row r="6229" spans="1:31" x14ac:dyDescent="0.3">
      <c r="A6229">
        <v>2587570</v>
      </c>
      <c r="B6229">
        <v>1</v>
      </c>
      <c r="C6229" t="s">
        <v>80</v>
      </c>
      <c r="D6229" t="s">
        <v>94</v>
      </c>
      <c r="E6229" t="s">
        <v>141</v>
      </c>
      <c r="F6229" t="s">
        <v>17455</v>
      </c>
      <c r="G6229" t="s">
        <v>134</v>
      </c>
      <c r="H6229" t="s">
        <v>135</v>
      </c>
      <c r="I6229" t="s">
        <v>136</v>
      </c>
      <c r="J6229" t="s">
        <v>137</v>
      </c>
      <c r="K6229" t="s">
        <v>138</v>
      </c>
      <c r="L6229" t="s">
        <v>17456</v>
      </c>
      <c r="M6229" t="s">
        <v>17457</v>
      </c>
      <c r="N6229">
        <v>1.3186111110000001</v>
      </c>
      <c r="O6229">
        <v>0</v>
      </c>
      <c r="P6229">
        <v>1656</v>
      </c>
      <c r="Q6229">
        <v>82</v>
      </c>
      <c r="R6229">
        <v>395</v>
      </c>
      <c r="S6229">
        <v>8</v>
      </c>
      <c r="T6229">
        <v>219</v>
      </c>
      <c r="U6229">
        <v>5</v>
      </c>
      <c r="V6229">
        <v>0</v>
      </c>
      <c r="W6229">
        <v>0</v>
      </c>
      <c r="X6229">
        <v>355.58531308032553</v>
      </c>
      <c r="Y6229">
        <v>201.28046826667992</v>
      </c>
      <c r="Z6229">
        <v>648.62950968027337</v>
      </c>
      <c r="AA6229">
        <v>57.968629712749362</v>
      </c>
      <c r="AB6229">
        <v>290.79396196494758</v>
      </c>
      <c r="AC6229">
        <v>759.9577803362821</v>
      </c>
      <c r="AD6229">
        <v>0</v>
      </c>
      <c r="AE6229">
        <v>2314.2156630412578</v>
      </c>
    </row>
    <row r="6230" spans="1:31" x14ac:dyDescent="0.3">
      <c r="A6230">
        <v>2587450</v>
      </c>
      <c r="B6230">
        <v>1</v>
      </c>
      <c r="C6230" t="s">
        <v>80</v>
      </c>
      <c r="D6230" t="s">
        <v>102</v>
      </c>
      <c r="E6230" t="s">
        <v>184</v>
      </c>
      <c r="F6230" t="s">
        <v>10668</v>
      </c>
      <c r="G6230" t="s">
        <v>149</v>
      </c>
      <c r="H6230" t="s">
        <v>135</v>
      </c>
      <c r="I6230" t="s">
        <v>136</v>
      </c>
      <c r="J6230" t="s">
        <v>137</v>
      </c>
      <c r="K6230" t="s">
        <v>138</v>
      </c>
      <c r="L6230" t="s">
        <v>17458</v>
      </c>
      <c r="M6230" t="s">
        <v>17459</v>
      </c>
      <c r="N6230">
        <v>0.57944444399999995</v>
      </c>
      <c r="O6230">
        <v>0</v>
      </c>
      <c r="P6230">
        <v>201</v>
      </c>
      <c r="Q6230">
        <v>0</v>
      </c>
      <c r="R6230">
        <v>75</v>
      </c>
      <c r="S6230">
        <v>0</v>
      </c>
      <c r="T6230">
        <v>52</v>
      </c>
      <c r="U6230">
        <v>0</v>
      </c>
      <c r="V6230">
        <v>0</v>
      </c>
      <c r="W6230">
        <v>0</v>
      </c>
      <c r="X6230">
        <v>19.405962215434435</v>
      </c>
      <c r="Y6230">
        <v>0</v>
      </c>
      <c r="Z6230">
        <v>40.687139273387302</v>
      </c>
      <c r="AA6230">
        <v>0</v>
      </c>
      <c r="AB6230">
        <v>30.441525255783905</v>
      </c>
      <c r="AC6230">
        <v>0</v>
      </c>
      <c r="AD6230">
        <v>0</v>
      </c>
      <c r="AE6230">
        <v>90.534626744605646</v>
      </c>
    </row>
    <row r="6231" spans="1:31" x14ac:dyDescent="0.3">
      <c r="A6231">
        <v>2587258</v>
      </c>
      <c r="B6231">
        <v>1</v>
      </c>
      <c r="C6231" t="s">
        <v>80</v>
      </c>
      <c r="D6231" t="s">
        <v>94</v>
      </c>
      <c r="E6231" t="s">
        <v>184</v>
      </c>
      <c r="F6231" t="s">
        <v>17460</v>
      </c>
      <c r="G6231" t="s">
        <v>149</v>
      </c>
      <c r="H6231" t="s">
        <v>135</v>
      </c>
      <c r="I6231" t="s">
        <v>136</v>
      </c>
      <c r="J6231" t="s">
        <v>137</v>
      </c>
      <c r="K6231" t="s">
        <v>138</v>
      </c>
      <c r="L6231" t="s">
        <v>17461</v>
      </c>
      <c r="M6231" t="s">
        <v>17462</v>
      </c>
      <c r="N6231">
        <v>2.19</v>
      </c>
      <c r="O6231">
        <v>0</v>
      </c>
      <c r="P6231">
        <v>0</v>
      </c>
      <c r="Q6231">
        <v>2</v>
      </c>
      <c r="R6231">
        <v>0</v>
      </c>
      <c r="S6231">
        <v>0</v>
      </c>
      <c r="T6231">
        <v>0</v>
      </c>
      <c r="U6231">
        <v>1</v>
      </c>
      <c r="V6231">
        <v>0</v>
      </c>
      <c r="W6231">
        <v>0</v>
      </c>
      <c r="X6231">
        <v>0</v>
      </c>
      <c r="Y6231">
        <v>8.8308342621331199</v>
      </c>
      <c r="Z6231">
        <v>0</v>
      </c>
      <c r="AA6231">
        <v>0</v>
      </c>
      <c r="AB6231">
        <v>0</v>
      </c>
      <c r="AC6231">
        <v>475.92990576453127</v>
      </c>
      <c r="AD6231">
        <v>0</v>
      </c>
      <c r="AE6231">
        <v>484.76074002666439</v>
      </c>
    </row>
    <row r="6232" spans="1:31" x14ac:dyDescent="0.3">
      <c r="A6232">
        <v>2588091</v>
      </c>
      <c r="B6232">
        <v>1</v>
      </c>
      <c r="C6232" t="s">
        <v>81</v>
      </c>
      <c r="D6232" t="s">
        <v>118</v>
      </c>
      <c r="E6232" t="s">
        <v>166</v>
      </c>
      <c r="F6232" t="s">
        <v>17463</v>
      </c>
      <c r="G6232" t="s">
        <v>168</v>
      </c>
      <c r="H6232" t="s">
        <v>157</v>
      </c>
      <c r="I6232" t="s">
        <v>136</v>
      </c>
      <c r="J6232" t="s">
        <v>137</v>
      </c>
      <c r="K6232" t="s">
        <v>138</v>
      </c>
      <c r="L6232" t="s">
        <v>17464</v>
      </c>
      <c r="M6232" t="s">
        <v>17465</v>
      </c>
      <c r="N6232">
        <v>4.0113888879999999</v>
      </c>
      <c r="O6232">
        <v>0</v>
      </c>
      <c r="P6232">
        <v>1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0.86496112755999999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0.86496112755999999</v>
      </c>
    </row>
    <row r="6233" spans="1:31" x14ac:dyDescent="0.3">
      <c r="A6233">
        <v>2587281</v>
      </c>
      <c r="B6233">
        <v>1</v>
      </c>
      <c r="C6233" t="s">
        <v>80</v>
      </c>
      <c r="D6233" t="s">
        <v>103</v>
      </c>
      <c r="E6233" t="s">
        <v>147</v>
      </c>
      <c r="F6233" t="s">
        <v>2151</v>
      </c>
      <c r="G6233" t="s">
        <v>134</v>
      </c>
      <c r="H6233" t="s">
        <v>135</v>
      </c>
      <c r="I6233" t="s">
        <v>136</v>
      </c>
      <c r="J6233" t="s">
        <v>137</v>
      </c>
      <c r="K6233" t="s">
        <v>138</v>
      </c>
      <c r="L6233" t="s">
        <v>17466</v>
      </c>
      <c r="M6233" t="s">
        <v>17467</v>
      </c>
      <c r="N6233">
        <v>0.693333333</v>
      </c>
      <c r="O6233">
        <v>0</v>
      </c>
      <c r="P6233">
        <v>0</v>
      </c>
      <c r="Q6233">
        <v>1</v>
      </c>
      <c r="R6233">
        <v>0</v>
      </c>
      <c r="S6233">
        <v>2</v>
      </c>
      <c r="T6233">
        <v>0</v>
      </c>
      <c r="U6233">
        <v>4</v>
      </c>
      <c r="V6233">
        <v>0</v>
      </c>
      <c r="W6233">
        <v>0</v>
      </c>
      <c r="X6233">
        <v>0</v>
      </c>
      <c r="Y6233">
        <v>1.084416424</v>
      </c>
      <c r="Z6233">
        <v>0</v>
      </c>
      <c r="AA6233">
        <v>13.490762987936002</v>
      </c>
      <c r="AB6233">
        <v>0</v>
      </c>
      <c r="AC6233">
        <v>3890.5847483231323</v>
      </c>
      <c r="AD6233">
        <v>0</v>
      </c>
      <c r="AE6233">
        <v>3905.1599277350683</v>
      </c>
    </row>
    <row r="6234" spans="1:31" x14ac:dyDescent="0.3">
      <c r="A6234">
        <v>2587736</v>
      </c>
      <c r="B6234">
        <v>1</v>
      </c>
      <c r="C6234" t="s">
        <v>80</v>
      </c>
      <c r="D6234" t="s">
        <v>84</v>
      </c>
      <c r="E6234" t="s">
        <v>155</v>
      </c>
      <c r="F6234" t="s">
        <v>16824</v>
      </c>
      <c r="G6234" t="s">
        <v>202</v>
      </c>
      <c r="H6234" t="s">
        <v>157</v>
      </c>
      <c r="I6234" t="s">
        <v>136</v>
      </c>
      <c r="J6234" t="s">
        <v>137</v>
      </c>
      <c r="K6234" t="s">
        <v>138</v>
      </c>
      <c r="L6234" t="s">
        <v>17468</v>
      </c>
      <c r="M6234" t="s">
        <v>17469</v>
      </c>
      <c r="N6234">
        <v>0.81388888800000003</v>
      </c>
      <c r="O6234">
        <v>0</v>
      </c>
      <c r="P6234">
        <v>619</v>
      </c>
      <c r="Q6234">
        <v>0</v>
      </c>
      <c r="R6234">
        <v>0</v>
      </c>
      <c r="S6234">
        <v>0</v>
      </c>
      <c r="T6234">
        <v>87</v>
      </c>
      <c r="U6234">
        <v>0</v>
      </c>
      <c r="V6234">
        <v>1</v>
      </c>
      <c r="W6234">
        <v>0</v>
      </c>
      <c r="X6234">
        <v>123.954511631546</v>
      </c>
      <c r="Y6234">
        <v>0</v>
      </c>
      <c r="Z6234">
        <v>0</v>
      </c>
      <c r="AA6234">
        <v>0</v>
      </c>
      <c r="AB6234">
        <v>146.1518029449343</v>
      </c>
      <c r="AC6234">
        <v>0</v>
      </c>
      <c r="AD6234">
        <v>40.016956734611959</v>
      </c>
      <c r="AE6234">
        <v>310.12327131109225</v>
      </c>
    </row>
    <row r="6235" spans="1:31" x14ac:dyDescent="0.3">
      <c r="A6235">
        <v>2587613</v>
      </c>
      <c r="B6235">
        <v>1</v>
      </c>
      <c r="C6235" t="s">
        <v>80</v>
      </c>
      <c r="D6235" t="s">
        <v>82</v>
      </c>
      <c r="E6235" t="s">
        <v>141</v>
      </c>
      <c r="F6235" t="s">
        <v>17470</v>
      </c>
      <c r="G6235" t="s">
        <v>186</v>
      </c>
      <c r="H6235" t="s">
        <v>135</v>
      </c>
      <c r="I6235" t="s">
        <v>136</v>
      </c>
      <c r="J6235" t="s">
        <v>137</v>
      </c>
      <c r="K6235" t="s">
        <v>138</v>
      </c>
      <c r="L6235" t="s">
        <v>17471</v>
      </c>
      <c r="M6235" t="s">
        <v>17472</v>
      </c>
      <c r="N6235">
        <v>0.90555555499999996</v>
      </c>
      <c r="O6235">
        <v>0</v>
      </c>
      <c r="P6235">
        <v>8446</v>
      </c>
      <c r="Q6235">
        <v>0</v>
      </c>
      <c r="R6235">
        <v>0</v>
      </c>
      <c r="S6235">
        <v>2</v>
      </c>
      <c r="T6235">
        <v>4021</v>
      </c>
      <c r="U6235">
        <v>0</v>
      </c>
      <c r="V6235">
        <v>3</v>
      </c>
      <c r="W6235">
        <v>0</v>
      </c>
      <c r="X6235">
        <v>1732.2029108058528</v>
      </c>
      <c r="Y6235">
        <v>0</v>
      </c>
      <c r="Z6235">
        <v>0</v>
      </c>
      <c r="AA6235">
        <v>109.26084728045083</v>
      </c>
      <c r="AB6235">
        <v>3826.5255360576807</v>
      </c>
      <c r="AC6235">
        <v>0</v>
      </c>
      <c r="AD6235">
        <v>49.208947013961264</v>
      </c>
      <c r="AE6235">
        <v>5717.1982411579456</v>
      </c>
    </row>
    <row r="6236" spans="1:31" x14ac:dyDescent="0.3">
      <c r="A6236">
        <v>2587215</v>
      </c>
      <c r="B6236">
        <v>1</v>
      </c>
      <c r="C6236" t="s">
        <v>80</v>
      </c>
      <c r="D6236" t="s">
        <v>105</v>
      </c>
      <c r="E6236" t="s">
        <v>132</v>
      </c>
      <c r="F6236" t="s">
        <v>11301</v>
      </c>
      <c r="G6236" t="s">
        <v>134</v>
      </c>
      <c r="H6236" t="s">
        <v>135</v>
      </c>
      <c r="I6236" t="s">
        <v>136</v>
      </c>
      <c r="J6236" t="s">
        <v>137</v>
      </c>
      <c r="K6236" t="s">
        <v>138</v>
      </c>
      <c r="L6236" t="s">
        <v>17473</v>
      </c>
      <c r="M6236" t="s">
        <v>17474</v>
      </c>
      <c r="N6236">
        <v>0.38500000000000001</v>
      </c>
      <c r="O6236">
        <v>0</v>
      </c>
      <c r="P6236">
        <v>3848</v>
      </c>
      <c r="Q6236">
        <v>0</v>
      </c>
      <c r="R6236">
        <v>0</v>
      </c>
      <c r="S6236">
        <v>1</v>
      </c>
      <c r="T6236">
        <v>281</v>
      </c>
      <c r="U6236">
        <v>0</v>
      </c>
      <c r="V6236">
        <v>1</v>
      </c>
      <c r="W6236">
        <v>0</v>
      </c>
      <c r="X6236">
        <v>279.31152612866111</v>
      </c>
      <c r="Y6236">
        <v>0</v>
      </c>
      <c r="Z6236">
        <v>0</v>
      </c>
      <c r="AA6236">
        <v>3.2081766737790001</v>
      </c>
      <c r="AB6236">
        <v>90.68319014142007</v>
      </c>
      <c r="AC6236">
        <v>0</v>
      </c>
      <c r="AD6236">
        <v>0.6660529843737002</v>
      </c>
      <c r="AE6236">
        <v>373.86894592823393</v>
      </c>
    </row>
    <row r="6237" spans="1:31" x14ac:dyDescent="0.3">
      <c r="A6237">
        <v>2587381</v>
      </c>
      <c r="B6237">
        <v>1</v>
      </c>
      <c r="C6237" t="s">
        <v>80</v>
      </c>
      <c r="D6237" t="s">
        <v>83</v>
      </c>
      <c r="E6237" t="s">
        <v>171</v>
      </c>
      <c r="F6237" t="s">
        <v>17475</v>
      </c>
      <c r="G6237" t="s">
        <v>301</v>
      </c>
      <c r="H6237" t="s">
        <v>157</v>
      </c>
      <c r="I6237" t="s">
        <v>136</v>
      </c>
      <c r="J6237" t="s">
        <v>137</v>
      </c>
      <c r="K6237" t="s">
        <v>144</v>
      </c>
      <c r="L6237" t="s">
        <v>17476</v>
      </c>
      <c r="M6237" t="s">
        <v>17477</v>
      </c>
      <c r="N6237">
        <v>7.1572222219999997</v>
      </c>
      <c r="O6237">
        <v>0</v>
      </c>
      <c r="P6237">
        <v>156</v>
      </c>
      <c r="Q6237">
        <v>0</v>
      </c>
      <c r="R6237">
        <v>0</v>
      </c>
      <c r="S6237">
        <v>0</v>
      </c>
      <c r="T6237">
        <v>4</v>
      </c>
      <c r="U6237">
        <v>0</v>
      </c>
      <c r="V6237">
        <v>0</v>
      </c>
      <c r="W6237">
        <v>0</v>
      </c>
      <c r="X6237">
        <v>204.8335621213491</v>
      </c>
      <c r="Y6237">
        <v>0</v>
      </c>
      <c r="Z6237">
        <v>0</v>
      </c>
      <c r="AA6237">
        <v>0</v>
      </c>
      <c r="AB6237">
        <v>20.535083089545665</v>
      </c>
      <c r="AC6237">
        <v>0</v>
      </c>
      <c r="AD6237">
        <v>0</v>
      </c>
      <c r="AE6237">
        <v>225.36864521089478</v>
      </c>
    </row>
    <row r="6238" spans="1:31" x14ac:dyDescent="0.3">
      <c r="A6238">
        <v>2587779</v>
      </c>
      <c r="B6238">
        <v>1</v>
      </c>
      <c r="C6238" t="s">
        <v>80</v>
      </c>
      <c r="D6238" t="s">
        <v>96</v>
      </c>
      <c r="E6238" t="s">
        <v>141</v>
      </c>
      <c r="F6238" t="s">
        <v>17478</v>
      </c>
      <c r="G6238" t="s">
        <v>194</v>
      </c>
      <c r="H6238" t="s">
        <v>135</v>
      </c>
      <c r="I6238" t="s">
        <v>136</v>
      </c>
      <c r="J6238" t="s">
        <v>137</v>
      </c>
      <c r="K6238" t="s">
        <v>144</v>
      </c>
      <c r="L6238" t="s">
        <v>17479</v>
      </c>
      <c r="M6238" t="s">
        <v>17480</v>
      </c>
      <c r="N6238">
        <v>4.0027777770000004</v>
      </c>
      <c r="O6238">
        <v>0</v>
      </c>
      <c r="P6238">
        <v>155</v>
      </c>
      <c r="Q6238">
        <v>0</v>
      </c>
      <c r="R6238">
        <v>1</v>
      </c>
      <c r="S6238">
        <v>0</v>
      </c>
      <c r="T6238">
        <v>19</v>
      </c>
      <c r="U6238">
        <v>0</v>
      </c>
      <c r="V6238">
        <v>0</v>
      </c>
      <c r="W6238">
        <v>0</v>
      </c>
      <c r="X6238">
        <v>306.51621250935085</v>
      </c>
      <c r="Y6238">
        <v>0</v>
      </c>
      <c r="Z6238">
        <v>1.128598672614</v>
      </c>
      <c r="AA6238">
        <v>0</v>
      </c>
      <c r="AB6238">
        <v>233.39062312039198</v>
      </c>
      <c r="AC6238">
        <v>0</v>
      </c>
      <c r="AD6238">
        <v>0</v>
      </c>
      <c r="AE6238">
        <v>541.03543430235686</v>
      </c>
    </row>
    <row r="6239" spans="1:31" x14ac:dyDescent="0.3">
      <c r="A6239">
        <v>2587301</v>
      </c>
      <c r="B6239">
        <v>1</v>
      </c>
      <c r="C6239" t="s">
        <v>81</v>
      </c>
      <c r="D6239" t="s">
        <v>123</v>
      </c>
      <c r="E6239" t="s">
        <v>147</v>
      </c>
      <c r="F6239" t="s">
        <v>1894</v>
      </c>
      <c r="G6239" t="s">
        <v>134</v>
      </c>
      <c r="H6239" t="s">
        <v>135</v>
      </c>
      <c r="I6239" t="s">
        <v>136</v>
      </c>
      <c r="J6239" t="s">
        <v>137</v>
      </c>
      <c r="K6239" t="s">
        <v>138</v>
      </c>
      <c r="L6239" t="s">
        <v>17481</v>
      </c>
      <c r="M6239" t="s">
        <v>17482</v>
      </c>
      <c r="N6239">
        <v>1.3963888879999999</v>
      </c>
      <c r="O6239">
        <v>2</v>
      </c>
      <c r="P6239">
        <v>380</v>
      </c>
      <c r="Q6239">
        <v>148</v>
      </c>
      <c r="R6239">
        <v>58</v>
      </c>
      <c r="S6239">
        <v>12</v>
      </c>
      <c r="T6239">
        <v>35</v>
      </c>
      <c r="U6239">
        <v>0</v>
      </c>
      <c r="V6239">
        <v>0</v>
      </c>
      <c r="W6239">
        <v>0.56205050167999993</v>
      </c>
      <c r="X6239">
        <v>85.244479211755603</v>
      </c>
      <c r="Y6239">
        <v>541.19775950050405</v>
      </c>
      <c r="Z6239">
        <v>159.84473007709539</v>
      </c>
      <c r="AA6239">
        <v>21.463357028245238</v>
      </c>
      <c r="AB6239">
        <v>36.054616596987664</v>
      </c>
      <c r="AC6239">
        <v>0</v>
      </c>
      <c r="AD6239">
        <v>0</v>
      </c>
      <c r="AE6239">
        <v>844.36699291626792</v>
      </c>
    </row>
    <row r="6240" spans="1:31" x14ac:dyDescent="0.3">
      <c r="A6240">
        <v>2587158</v>
      </c>
      <c r="B6240">
        <v>1</v>
      </c>
      <c r="C6240" t="s">
        <v>80</v>
      </c>
      <c r="D6240" t="s">
        <v>85</v>
      </c>
      <c r="E6240" t="s">
        <v>166</v>
      </c>
      <c r="F6240" t="s">
        <v>17483</v>
      </c>
      <c r="G6240" t="s">
        <v>168</v>
      </c>
      <c r="H6240" t="s">
        <v>157</v>
      </c>
      <c r="I6240" t="s">
        <v>136</v>
      </c>
      <c r="J6240" t="s">
        <v>137</v>
      </c>
      <c r="K6240" t="s">
        <v>138</v>
      </c>
      <c r="L6240" t="s">
        <v>17484</v>
      </c>
      <c r="M6240" t="s">
        <v>17485</v>
      </c>
      <c r="N6240">
        <v>1.102777777</v>
      </c>
      <c r="O6240">
        <v>0</v>
      </c>
      <c r="P6240">
        <v>2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1.07214182836656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1.07214182836656</v>
      </c>
    </row>
    <row r="6241" spans="1:31" x14ac:dyDescent="0.3">
      <c r="A6241">
        <v>2587195</v>
      </c>
      <c r="B6241">
        <v>1</v>
      </c>
      <c r="C6241" t="s">
        <v>80</v>
      </c>
      <c r="D6241" t="s">
        <v>95</v>
      </c>
      <c r="E6241" t="s">
        <v>141</v>
      </c>
      <c r="F6241" t="s">
        <v>1380</v>
      </c>
      <c r="G6241" t="s">
        <v>134</v>
      </c>
      <c r="H6241" t="s">
        <v>135</v>
      </c>
      <c r="I6241" t="s">
        <v>136</v>
      </c>
      <c r="J6241" t="s">
        <v>137</v>
      </c>
      <c r="K6241" t="s">
        <v>138</v>
      </c>
      <c r="L6241" t="s">
        <v>17486</v>
      </c>
      <c r="M6241" t="s">
        <v>17487</v>
      </c>
      <c r="N6241">
        <v>1.0122222219999999</v>
      </c>
      <c r="O6241">
        <v>2</v>
      </c>
      <c r="P6241">
        <v>1051</v>
      </c>
      <c r="Q6241">
        <v>15</v>
      </c>
      <c r="R6241">
        <v>15</v>
      </c>
      <c r="S6241">
        <v>15</v>
      </c>
      <c r="T6241">
        <v>68</v>
      </c>
      <c r="U6241">
        <v>1</v>
      </c>
      <c r="V6241">
        <v>0</v>
      </c>
      <c r="W6241">
        <v>0.76142728719033004</v>
      </c>
      <c r="X6241">
        <v>137.90438652414625</v>
      </c>
      <c r="Y6241">
        <v>27.553821081824015</v>
      </c>
      <c r="Z6241">
        <v>3.3192305624917666</v>
      </c>
      <c r="AA6241">
        <v>60.847684650779001</v>
      </c>
      <c r="AB6241">
        <v>30.596450237698033</v>
      </c>
      <c r="AC6241">
        <v>0.68157334706653327</v>
      </c>
      <c r="AD6241">
        <v>0</v>
      </c>
      <c r="AE6241">
        <v>261.66457369119593</v>
      </c>
    </row>
    <row r="6242" spans="1:31" x14ac:dyDescent="0.3">
      <c r="A6242">
        <v>2587201</v>
      </c>
      <c r="B6242">
        <v>1</v>
      </c>
      <c r="C6242" t="s">
        <v>81</v>
      </c>
      <c r="D6242" t="s">
        <v>127</v>
      </c>
      <c r="E6242" t="s">
        <v>147</v>
      </c>
      <c r="F6242" t="s">
        <v>3383</v>
      </c>
      <c r="G6242" t="s">
        <v>134</v>
      </c>
      <c r="H6242" t="s">
        <v>135</v>
      </c>
      <c r="I6242" t="s">
        <v>136</v>
      </c>
      <c r="J6242" t="s">
        <v>137</v>
      </c>
      <c r="K6242" t="s">
        <v>138</v>
      </c>
      <c r="L6242" t="s">
        <v>16769</v>
      </c>
      <c r="M6242" t="s">
        <v>17488</v>
      </c>
      <c r="N6242">
        <v>0.52944444400000001</v>
      </c>
      <c r="O6242">
        <v>0</v>
      </c>
      <c r="P6242">
        <v>994</v>
      </c>
      <c r="Q6242">
        <v>12</v>
      </c>
      <c r="R6242">
        <v>33</v>
      </c>
      <c r="S6242">
        <v>8</v>
      </c>
      <c r="T6242">
        <v>132</v>
      </c>
      <c r="U6242">
        <v>7</v>
      </c>
      <c r="V6242">
        <v>2</v>
      </c>
      <c r="W6242">
        <v>0</v>
      </c>
      <c r="X6242">
        <v>81.823934383481429</v>
      </c>
      <c r="Y6242">
        <v>10.579922650524127</v>
      </c>
      <c r="Z6242">
        <v>10.891308387082033</v>
      </c>
      <c r="AA6242">
        <v>34.341296053451671</v>
      </c>
      <c r="AB6242">
        <v>22.78181118237271</v>
      </c>
      <c r="AC6242">
        <v>159.76861930994008</v>
      </c>
      <c r="AD6242">
        <v>1.9538551907272661</v>
      </c>
      <c r="AE6242">
        <v>322.14074715757931</v>
      </c>
    </row>
    <row r="6243" spans="1:31" x14ac:dyDescent="0.3">
      <c r="A6243">
        <v>2587556</v>
      </c>
      <c r="B6243">
        <v>1</v>
      </c>
      <c r="C6243" t="s">
        <v>80</v>
      </c>
      <c r="D6243" t="s">
        <v>88</v>
      </c>
      <c r="E6243" t="s">
        <v>155</v>
      </c>
      <c r="F6243" t="s">
        <v>17489</v>
      </c>
      <c r="G6243" t="s">
        <v>1531</v>
      </c>
      <c r="H6243" t="s">
        <v>157</v>
      </c>
      <c r="I6243" t="s">
        <v>136</v>
      </c>
      <c r="J6243" t="s">
        <v>137</v>
      </c>
      <c r="K6243" t="s">
        <v>138</v>
      </c>
      <c r="L6243" t="s">
        <v>17490</v>
      </c>
      <c r="M6243" t="s">
        <v>17491</v>
      </c>
      <c r="N6243">
        <v>3.2544444440000002</v>
      </c>
      <c r="O6243">
        <v>0</v>
      </c>
      <c r="P6243">
        <v>499</v>
      </c>
      <c r="Q6243">
        <v>0</v>
      </c>
      <c r="R6243">
        <v>0</v>
      </c>
      <c r="S6243">
        <v>0</v>
      </c>
      <c r="T6243">
        <v>91</v>
      </c>
      <c r="U6243">
        <v>0</v>
      </c>
      <c r="V6243">
        <v>0</v>
      </c>
      <c r="W6243">
        <v>0</v>
      </c>
      <c r="X6243">
        <v>406.72034114551349</v>
      </c>
      <c r="Y6243">
        <v>0</v>
      </c>
      <c r="Z6243">
        <v>0</v>
      </c>
      <c r="AA6243">
        <v>0</v>
      </c>
      <c r="AB6243">
        <v>579.79389965717769</v>
      </c>
      <c r="AC6243">
        <v>0</v>
      </c>
      <c r="AD6243">
        <v>0</v>
      </c>
      <c r="AE6243">
        <v>986.51424080269112</v>
      </c>
    </row>
    <row r="6244" spans="1:31" x14ac:dyDescent="0.3">
      <c r="A6244">
        <v>2587224</v>
      </c>
      <c r="B6244">
        <v>1</v>
      </c>
      <c r="C6244" t="s">
        <v>81</v>
      </c>
      <c r="D6244" t="s">
        <v>116</v>
      </c>
      <c r="E6244" t="s">
        <v>147</v>
      </c>
      <c r="F6244" t="s">
        <v>16807</v>
      </c>
      <c r="G6244" t="s">
        <v>134</v>
      </c>
      <c r="H6244" t="s">
        <v>135</v>
      </c>
      <c r="I6244" t="s">
        <v>136</v>
      </c>
      <c r="J6244" t="s">
        <v>137</v>
      </c>
      <c r="K6244" t="s">
        <v>138</v>
      </c>
      <c r="L6244" t="s">
        <v>17492</v>
      </c>
      <c r="M6244" t="s">
        <v>17493</v>
      </c>
      <c r="N6244">
        <v>0.70083333299999995</v>
      </c>
      <c r="O6244">
        <v>2</v>
      </c>
      <c r="P6244">
        <v>402</v>
      </c>
      <c r="Q6244">
        <v>6</v>
      </c>
      <c r="R6244">
        <v>1</v>
      </c>
      <c r="S6244">
        <v>3</v>
      </c>
      <c r="T6244">
        <v>14</v>
      </c>
      <c r="U6244">
        <v>0</v>
      </c>
      <c r="V6244">
        <v>0</v>
      </c>
      <c r="W6244">
        <v>1.1516735682522994</v>
      </c>
      <c r="X6244">
        <v>23.489562115049903</v>
      </c>
      <c r="Y6244">
        <v>50.398801087828993</v>
      </c>
      <c r="Z6244">
        <v>1.005890303725</v>
      </c>
      <c r="AA6244">
        <v>3.172822549660296</v>
      </c>
      <c r="AB6244">
        <v>2.6485754550042402</v>
      </c>
      <c r="AC6244">
        <v>0</v>
      </c>
      <c r="AD6244">
        <v>0</v>
      </c>
      <c r="AE6244">
        <v>81.867325079520725</v>
      </c>
    </row>
    <row r="6245" spans="1:31" x14ac:dyDescent="0.3">
      <c r="A6245">
        <v>2587911</v>
      </c>
      <c r="B6245">
        <v>1</v>
      </c>
      <c r="C6245" t="s">
        <v>80</v>
      </c>
      <c r="D6245" t="s">
        <v>84</v>
      </c>
      <c r="E6245" t="s">
        <v>147</v>
      </c>
      <c r="F6245" t="s">
        <v>17494</v>
      </c>
      <c r="G6245" t="s">
        <v>134</v>
      </c>
      <c r="H6245" t="s">
        <v>135</v>
      </c>
      <c r="I6245" t="s">
        <v>136</v>
      </c>
      <c r="J6245" t="s">
        <v>137</v>
      </c>
      <c r="K6245" t="s">
        <v>138</v>
      </c>
      <c r="L6245" t="s">
        <v>17495</v>
      </c>
      <c r="M6245" t="s">
        <v>17496</v>
      </c>
      <c r="N6245">
        <v>0.237777777</v>
      </c>
      <c r="O6245">
        <v>1</v>
      </c>
      <c r="P6245">
        <v>548</v>
      </c>
      <c r="Q6245">
        <v>0</v>
      </c>
      <c r="R6245">
        <v>19</v>
      </c>
      <c r="S6245">
        <v>29</v>
      </c>
      <c r="T6245">
        <v>531</v>
      </c>
      <c r="U6245">
        <v>5</v>
      </c>
      <c r="V6245">
        <v>7</v>
      </c>
      <c r="W6245">
        <v>0</v>
      </c>
      <c r="X6245">
        <v>45.42419753162428</v>
      </c>
      <c r="Y6245">
        <v>0</v>
      </c>
      <c r="Z6245">
        <v>2.8297477725756468</v>
      </c>
      <c r="AA6245">
        <v>57.718440032511161</v>
      </c>
      <c r="AB6245">
        <v>206.88924732285474</v>
      </c>
      <c r="AC6245">
        <v>109.7529516802351</v>
      </c>
      <c r="AD6245">
        <v>61.833676352572063</v>
      </c>
      <c r="AE6245">
        <v>484.44826069237297</v>
      </c>
    </row>
    <row r="6246" spans="1:31" x14ac:dyDescent="0.3">
      <c r="A6246">
        <v>2587579</v>
      </c>
      <c r="B6246">
        <v>1</v>
      </c>
      <c r="C6246" t="s">
        <v>80</v>
      </c>
      <c r="D6246" t="s">
        <v>83</v>
      </c>
      <c r="E6246" t="s">
        <v>147</v>
      </c>
      <c r="F6246" t="s">
        <v>17497</v>
      </c>
      <c r="G6246" t="s">
        <v>134</v>
      </c>
      <c r="H6246" t="s">
        <v>135</v>
      </c>
      <c r="I6246" t="s">
        <v>136</v>
      </c>
      <c r="J6246" t="s">
        <v>137</v>
      </c>
      <c r="K6246" t="s">
        <v>138</v>
      </c>
      <c r="L6246" t="s">
        <v>17498</v>
      </c>
      <c r="M6246" t="s">
        <v>17499</v>
      </c>
      <c r="N6246">
        <v>1.105555555</v>
      </c>
      <c r="O6246">
        <v>0</v>
      </c>
      <c r="P6246">
        <v>544</v>
      </c>
      <c r="Q6246">
        <v>0</v>
      </c>
      <c r="R6246">
        <v>0</v>
      </c>
      <c r="S6246">
        <v>4</v>
      </c>
      <c r="T6246">
        <v>44</v>
      </c>
      <c r="U6246">
        <v>2</v>
      </c>
      <c r="V6246">
        <v>0</v>
      </c>
      <c r="W6246">
        <v>0</v>
      </c>
      <c r="X6246">
        <v>137.13024752839868</v>
      </c>
      <c r="Y6246">
        <v>0</v>
      </c>
      <c r="Z6246">
        <v>0</v>
      </c>
      <c r="AA6246">
        <v>43.259971262785022</v>
      </c>
      <c r="AB6246">
        <v>37.690455592456516</v>
      </c>
      <c r="AC6246">
        <v>43.697909393076991</v>
      </c>
      <c r="AD6246">
        <v>0</v>
      </c>
      <c r="AE6246">
        <v>261.7785837767172</v>
      </c>
    </row>
    <row r="6247" spans="1:31" x14ac:dyDescent="0.3">
      <c r="A6247">
        <v>2587247</v>
      </c>
      <c r="B6247">
        <v>1</v>
      </c>
      <c r="C6247" t="s">
        <v>80</v>
      </c>
      <c r="D6247" t="s">
        <v>104</v>
      </c>
      <c r="E6247" t="s">
        <v>184</v>
      </c>
      <c r="F6247" t="s">
        <v>17500</v>
      </c>
      <c r="G6247" t="s">
        <v>3034</v>
      </c>
      <c r="H6247" t="s">
        <v>135</v>
      </c>
      <c r="I6247" t="s">
        <v>136</v>
      </c>
      <c r="J6247" t="s">
        <v>3</v>
      </c>
      <c r="K6247" t="s">
        <v>138</v>
      </c>
      <c r="L6247" t="s">
        <v>17501</v>
      </c>
      <c r="M6247" t="s">
        <v>17502</v>
      </c>
      <c r="N6247">
        <v>8.2419444439999996</v>
      </c>
      <c r="O6247">
        <v>0</v>
      </c>
      <c r="P6247">
        <v>15</v>
      </c>
      <c r="Q6247">
        <v>0</v>
      </c>
      <c r="R6247">
        <v>2</v>
      </c>
      <c r="S6247">
        <v>0</v>
      </c>
      <c r="T6247">
        <v>7</v>
      </c>
      <c r="U6247">
        <v>0</v>
      </c>
      <c r="V6247">
        <v>0</v>
      </c>
      <c r="W6247">
        <v>0</v>
      </c>
      <c r="X6247">
        <v>23.090129628641286</v>
      </c>
      <c r="Y6247">
        <v>0</v>
      </c>
      <c r="Z6247">
        <v>18.164632902323628</v>
      </c>
      <c r="AA6247">
        <v>0</v>
      </c>
      <c r="AB6247">
        <v>8.9139517242922359</v>
      </c>
      <c r="AC6247">
        <v>0</v>
      </c>
      <c r="AD6247">
        <v>0</v>
      </c>
      <c r="AE6247">
        <v>50.168714255257143</v>
      </c>
    </row>
    <row r="6248" spans="1:31" x14ac:dyDescent="0.3">
      <c r="A6248">
        <v>2587934</v>
      </c>
      <c r="B6248">
        <v>1</v>
      </c>
      <c r="C6248" t="s">
        <v>81</v>
      </c>
      <c r="D6248" t="s">
        <v>127</v>
      </c>
      <c r="E6248" t="s">
        <v>175</v>
      </c>
      <c r="F6248" t="s">
        <v>17503</v>
      </c>
      <c r="G6248" t="s">
        <v>311</v>
      </c>
      <c r="H6248" t="s">
        <v>157</v>
      </c>
      <c r="I6248" t="s">
        <v>136</v>
      </c>
      <c r="J6248" t="s">
        <v>137</v>
      </c>
      <c r="K6248" t="s">
        <v>138</v>
      </c>
      <c r="L6248" t="s">
        <v>17504</v>
      </c>
      <c r="M6248" t="s">
        <v>17505</v>
      </c>
      <c r="N6248">
        <v>2.5499999999999998</v>
      </c>
      <c r="O6248">
        <v>0</v>
      </c>
      <c r="P6248">
        <v>20</v>
      </c>
      <c r="Q6248">
        <v>0</v>
      </c>
      <c r="R6248">
        <v>0</v>
      </c>
      <c r="S6248">
        <v>0</v>
      </c>
      <c r="T6248">
        <v>4</v>
      </c>
      <c r="U6248">
        <v>0</v>
      </c>
      <c r="V6248">
        <v>0</v>
      </c>
      <c r="W6248">
        <v>0</v>
      </c>
      <c r="X6248">
        <v>11.445129999926102</v>
      </c>
      <c r="Y6248">
        <v>0</v>
      </c>
      <c r="Z6248">
        <v>0</v>
      </c>
      <c r="AA6248">
        <v>0</v>
      </c>
      <c r="AB6248">
        <v>10.939967784758764</v>
      </c>
      <c r="AC6248">
        <v>0</v>
      </c>
      <c r="AD6248">
        <v>0</v>
      </c>
      <c r="AE6248">
        <v>22.385097784684866</v>
      </c>
    </row>
    <row r="6249" spans="1:31" x14ac:dyDescent="0.3">
      <c r="A6249">
        <v>2587702</v>
      </c>
      <c r="B6249">
        <v>1</v>
      </c>
      <c r="C6249" t="s">
        <v>81</v>
      </c>
      <c r="D6249" t="s">
        <v>112</v>
      </c>
      <c r="E6249" t="s">
        <v>166</v>
      </c>
      <c r="F6249" t="s">
        <v>17506</v>
      </c>
      <c r="G6249" t="s">
        <v>181</v>
      </c>
      <c r="H6249" t="s">
        <v>157</v>
      </c>
      <c r="I6249" t="s">
        <v>136</v>
      </c>
      <c r="J6249" t="s">
        <v>137</v>
      </c>
      <c r="K6249" t="s">
        <v>138</v>
      </c>
      <c r="L6249" t="s">
        <v>17507</v>
      </c>
      <c r="M6249" t="s">
        <v>17508</v>
      </c>
      <c r="N6249">
        <v>5.9411111109999997</v>
      </c>
      <c r="O6249">
        <v>0</v>
      </c>
      <c r="P6249">
        <v>4</v>
      </c>
      <c r="Q6249">
        <v>0</v>
      </c>
      <c r="R6249">
        <v>0</v>
      </c>
      <c r="S6249">
        <v>0</v>
      </c>
      <c r="T6249">
        <v>2</v>
      </c>
      <c r="U6249">
        <v>0</v>
      </c>
      <c r="V6249">
        <v>0</v>
      </c>
      <c r="W6249">
        <v>0</v>
      </c>
      <c r="X6249">
        <v>5.1931726702363203</v>
      </c>
      <c r="Y6249">
        <v>0</v>
      </c>
      <c r="Z6249">
        <v>0</v>
      </c>
      <c r="AA6249">
        <v>0</v>
      </c>
      <c r="AB6249">
        <v>0.58937483385872003</v>
      </c>
      <c r="AC6249">
        <v>0</v>
      </c>
      <c r="AD6249">
        <v>0</v>
      </c>
      <c r="AE6249">
        <v>5.7825475040950405</v>
      </c>
    </row>
    <row r="6250" spans="1:31" x14ac:dyDescent="0.3">
      <c r="A6250">
        <v>2587410</v>
      </c>
      <c r="B6250">
        <v>1</v>
      </c>
      <c r="C6250" t="s">
        <v>80</v>
      </c>
      <c r="D6250" t="s">
        <v>83</v>
      </c>
      <c r="E6250" t="s">
        <v>184</v>
      </c>
      <c r="F6250" t="s">
        <v>17509</v>
      </c>
      <c r="G6250" t="s">
        <v>149</v>
      </c>
      <c r="H6250" t="s">
        <v>135</v>
      </c>
      <c r="I6250" t="s">
        <v>136</v>
      </c>
      <c r="J6250" t="s">
        <v>137</v>
      </c>
      <c r="K6250" t="s">
        <v>138</v>
      </c>
      <c r="L6250" t="s">
        <v>17510</v>
      </c>
      <c r="M6250" t="s">
        <v>17511</v>
      </c>
      <c r="N6250">
        <v>1.534444444</v>
      </c>
      <c r="O6250">
        <v>0</v>
      </c>
      <c r="P6250">
        <v>0</v>
      </c>
      <c r="Q6250">
        <v>0</v>
      </c>
      <c r="R6250">
        <v>0</v>
      </c>
      <c r="S6250">
        <v>1</v>
      </c>
      <c r="T6250">
        <v>0</v>
      </c>
      <c r="U6250">
        <v>1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19.466364196864369</v>
      </c>
      <c r="AB6250">
        <v>0</v>
      </c>
      <c r="AC6250">
        <v>286.05714020368333</v>
      </c>
      <c r="AD6250">
        <v>0</v>
      </c>
      <c r="AE6250">
        <v>305.52350440054772</v>
      </c>
    </row>
    <row r="6251" spans="1:31" x14ac:dyDescent="0.3">
      <c r="A6251">
        <v>2587811</v>
      </c>
      <c r="B6251">
        <v>1</v>
      </c>
      <c r="C6251" t="s">
        <v>80</v>
      </c>
      <c r="D6251" t="s">
        <v>103</v>
      </c>
      <c r="E6251" t="s">
        <v>166</v>
      </c>
      <c r="F6251" t="s">
        <v>16128</v>
      </c>
      <c r="G6251" t="s">
        <v>1174</v>
      </c>
      <c r="H6251" t="s">
        <v>157</v>
      </c>
      <c r="I6251" t="s">
        <v>136</v>
      </c>
      <c r="J6251" t="s">
        <v>137</v>
      </c>
      <c r="K6251" t="s">
        <v>138</v>
      </c>
      <c r="L6251" t="s">
        <v>17512</v>
      </c>
      <c r="M6251" t="s">
        <v>17513</v>
      </c>
      <c r="N6251">
        <v>6.0952777769999997</v>
      </c>
      <c r="O6251">
        <v>0</v>
      </c>
      <c r="P6251">
        <v>2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2.1682723936199935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2.1682723936199935</v>
      </c>
    </row>
    <row r="6252" spans="1:31" x14ac:dyDescent="0.3">
      <c r="A6252">
        <v>2588120</v>
      </c>
      <c r="B6252">
        <v>1</v>
      </c>
      <c r="C6252" t="s">
        <v>81</v>
      </c>
      <c r="D6252" t="s">
        <v>112</v>
      </c>
      <c r="E6252" t="s">
        <v>166</v>
      </c>
      <c r="F6252" t="s">
        <v>17514</v>
      </c>
      <c r="G6252" t="s">
        <v>168</v>
      </c>
      <c r="H6252" t="s">
        <v>157</v>
      </c>
      <c r="I6252" t="s">
        <v>136</v>
      </c>
      <c r="J6252" t="s">
        <v>137</v>
      </c>
      <c r="K6252" t="s">
        <v>138</v>
      </c>
      <c r="L6252" t="s">
        <v>17515</v>
      </c>
      <c r="M6252" t="s">
        <v>17516</v>
      </c>
      <c r="N6252">
        <v>2.9344444439999999</v>
      </c>
      <c r="O6252">
        <v>0</v>
      </c>
      <c r="P6252">
        <v>1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0.53283770700944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0.53283770700944</v>
      </c>
    </row>
    <row r="6253" spans="1:31" x14ac:dyDescent="0.3">
      <c r="A6253">
        <v>2587516</v>
      </c>
      <c r="B6253">
        <v>1</v>
      </c>
      <c r="C6253" t="s">
        <v>80</v>
      </c>
      <c r="D6253" t="s">
        <v>83</v>
      </c>
      <c r="E6253" t="s">
        <v>166</v>
      </c>
      <c r="F6253" t="s">
        <v>17517</v>
      </c>
      <c r="G6253" t="s">
        <v>168</v>
      </c>
      <c r="H6253" t="s">
        <v>157</v>
      </c>
      <c r="I6253" t="s">
        <v>136</v>
      </c>
      <c r="J6253" t="s">
        <v>137</v>
      </c>
      <c r="K6253" t="s">
        <v>138</v>
      </c>
      <c r="L6253" t="s">
        <v>17518</v>
      </c>
      <c r="M6253" t="s">
        <v>17519</v>
      </c>
      <c r="N6253">
        <v>1.018611111</v>
      </c>
      <c r="O6253">
        <v>0</v>
      </c>
      <c r="P6253">
        <v>2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0.37038133941557005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0.37038133941557005</v>
      </c>
    </row>
    <row r="6254" spans="1:31" x14ac:dyDescent="0.3">
      <c r="A6254">
        <v>2587665</v>
      </c>
      <c r="B6254">
        <v>1</v>
      </c>
      <c r="C6254" t="s">
        <v>80</v>
      </c>
      <c r="D6254" t="s">
        <v>83</v>
      </c>
      <c r="E6254" t="s">
        <v>166</v>
      </c>
      <c r="F6254" t="s">
        <v>17520</v>
      </c>
      <c r="G6254" t="s">
        <v>181</v>
      </c>
      <c r="H6254" t="s">
        <v>157</v>
      </c>
      <c r="I6254" t="s">
        <v>136</v>
      </c>
      <c r="J6254" t="s">
        <v>137</v>
      </c>
      <c r="K6254" t="s">
        <v>138</v>
      </c>
      <c r="L6254" t="s">
        <v>17521</v>
      </c>
      <c r="M6254" t="s">
        <v>17522</v>
      </c>
      <c r="N6254">
        <v>1.0449999999999999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9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15.508260947399195</v>
      </c>
      <c r="AC6254">
        <v>0</v>
      </c>
      <c r="AD6254">
        <v>0</v>
      </c>
      <c r="AE6254">
        <v>15.508260947399195</v>
      </c>
    </row>
    <row r="6255" spans="1:31" x14ac:dyDescent="0.3">
      <c r="A6255">
        <v>2587619</v>
      </c>
      <c r="B6255">
        <v>1</v>
      </c>
      <c r="C6255" t="s">
        <v>80</v>
      </c>
      <c r="D6255" t="s">
        <v>105</v>
      </c>
      <c r="E6255" t="s">
        <v>184</v>
      </c>
      <c r="F6255" t="s">
        <v>17523</v>
      </c>
      <c r="G6255" t="s">
        <v>194</v>
      </c>
      <c r="H6255" t="s">
        <v>135</v>
      </c>
      <c r="I6255" t="s">
        <v>136</v>
      </c>
      <c r="J6255" t="s">
        <v>137</v>
      </c>
      <c r="K6255" t="s">
        <v>144</v>
      </c>
      <c r="L6255" t="s">
        <v>17524</v>
      </c>
      <c r="M6255" t="s">
        <v>17525</v>
      </c>
      <c r="N6255">
        <v>6.0486111109999996</v>
      </c>
      <c r="O6255">
        <v>0</v>
      </c>
      <c r="P6255">
        <v>580</v>
      </c>
      <c r="Q6255">
        <v>0</v>
      </c>
      <c r="R6255">
        <v>0</v>
      </c>
      <c r="S6255">
        <v>0</v>
      </c>
      <c r="T6255">
        <v>76</v>
      </c>
      <c r="U6255">
        <v>0</v>
      </c>
      <c r="V6255">
        <v>0</v>
      </c>
      <c r="W6255">
        <v>0</v>
      </c>
      <c r="X6255">
        <v>910.08133784617507</v>
      </c>
      <c r="Y6255">
        <v>0</v>
      </c>
      <c r="Z6255">
        <v>0</v>
      </c>
      <c r="AA6255">
        <v>0</v>
      </c>
      <c r="AB6255">
        <v>691.53055154387357</v>
      </c>
      <c r="AC6255">
        <v>0</v>
      </c>
      <c r="AD6255">
        <v>0</v>
      </c>
      <c r="AE6255">
        <v>1601.6118893900486</v>
      </c>
    </row>
    <row r="6256" spans="1:31" x14ac:dyDescent="0.3">
      <c r="A6256">
        <v>2587994</v>
      </c>
      <c r="B6256">
        <v>1</v>
      </c>
      <c r="C6256" t="s">
        <v>81</v>
      </c>
      <c r="D6256" t="s">
        <v>120</v>
      </c>
      <c r="E6256" t="s">
        <v>171</v>
      </c>
      <c r="F6256" t="s">
        <v>17526</v>
      </c>
      <c r="G6256" t="s">
        <v>311</v>
      </c>
      <c r="H6256" t="s">
        <v>157</v>
      </c>
      <c r="I6256" t="s">
        <v>136</v>
      </c>
      <c r="J6256" t="s">
        <v>3</v>
      </c>
      <c r="K6256" t="s">
        <v>138</v>
      </c>
      <c r="L6256" t="s">
        <v>17527</v>
      </c>
      <c r="M6256" t="s">
        <v>17528</v>
      </c>
      <c r="N6256">
        <v>4.8766666660000002</v>
      </c>
      <c r="O6256">
        <v>0</v>
      </c>
      <c r="P6256">
        <v>1</v>
      </c>
      <c r="Q6256">
        <v>0</v>
      </c>
      <c r="R6256">
        <v>0</v>
      </c>
      <c r="S6256">
        <v>0</v>
      </c>
      <c r="T6256">
        <v>2</v>
      </c>
      <c r="U6256">
        <v>0</v>
      </c>
      <c r="V6256">
        <v>0</v>
      </c>
      <c r="W6256">
        <v>0</v>
      </c>
      <c r="X6256">
        <v>1.10040574512</v>
      </c>
      <c r="Y6256">
        <v>0</v>
      </c>
      <c r="Z6256">
        <v>0</v>
      </c>
      <c r="AA6256">
        <v>0</v>
      </c>
      <c r="AB6256">
        <v>0.11841896081190002</v>
      </c>
      <c r="AC6256">
        <v>0</v>
      </c>
      <c r="AD6256">
        <v>0</v>
      </c>
      <c r="AE6256">
        <v>1.2188247059319</v>
      </c>
    </row>
    <row r="6257" spans="1:31" x14ac:dyDescent="0.3">
      <c r="A6257">
        <v>2587974</v>
      </c>
      <c r="B6257">
        <v>1</v>
      </c>
      <c r="C6257" t="s">
        <v>81</v>
      </c>
      <c r="D6257" t="s">
        <v>112</v>
      </c>
      <c r="E6257" t="s">
        <v>147</v>
      </c>
      <c r="F6257" t="s">
        <v>16694</v>
      </c>
      <c r="G6257" t="s">
        <v>134</v>
      </c>
      <c r="H6257" t="s">
        <v>135</v>
      </c>
      <c r="I6257" t="s">
        <v>136</v>
      </c>
      <c r="J6257" t="s">
        <v>137</v>
      </c>
      <c r="K6257" t="s">
        <v>138</v>
      </c>
      <c r="L6257" t="s">
        <v>17529</v>
      </c>
      <c r="M6257" t="s">
        <v>17530</v>
      </c>
      <c r="N6257">
        <v>0.52138888800000005</v>
      </c>
      <c r="O6257">
        <v>0</v>
      </c>
      <c r="P6257">
        <v>0</v>
      </c>
      <c r="Q6257">
        <v>0</v>
      </c>
      <c r="R6257">
        <v>6</v>
      </c>
      <c r="S6257">
        <v>2</v>
      </c>
      <c r="T6257">
        <v>93</v>
      </c>
      <c r="U6257">
        <v>3</v>
      </c>
      <c r="V6257">
        <v>1</v>
      </c>
      <c r="W6257">
        <v>0</v>
      </c>
      <c r="X6257">
        <v>0</v>
      </c>
      <c r="Y6257">
        <v>0</v>
      </c>
      <c r="Z6257">
        <v>18.218044290667791</v>
      </c>
      <c r="AA6257">
        <v>10.31113601633292</v>
      </c>
      <c r="AB6257">
        <v>37.601574761774643</v>
      </c>
      <c r="AC6257">
        <v>33.528872138168666</v>
      </c>
      <c r="AD6257">
        <v>16.579727814368834</v>
      </c>
      <c r="AE6257">
        <v>116.23935502131286</v>
      </c>
    </row>
    <row r="6258" spans="1:31" x14ac:dyDescent="0.3">
      <c r="A6258">
        <v>2587167</v>
      </c>
      <c r="B6258">
        <v>1</v>
      </c>
      <c r="C6258" t="s">
        <v>81</v>
      </c>
      <c r="D6258" t="s">
        <v>112</v>
      </c>
      <c r="E6258" t="s">
        <v>132</v>
      </c>
      <c r="F6258" t="s">
        <v>16327</v>
      </c>
      <c r="G6258" t="s">
        <v>8518</v>
      </c>
      <c r="H6258" t="s">
        <v>276</v>
      </c>
      <c r="I6258" t="s">
        <v>136</v>
      </c>
      <c r="J6258" t="s">
        <v>137</v>
      </c>
      <c r="K6258" t="s">
        <v>144</v>
      </c>
      <c r="L6258" t="s">
        <v>17531</v>
      </c>
      <c r="M6258" t="s">
        <v>17532</v>
      </c>
      <c r="N6258">
        <v>0.17388888799999999</v>
      </c>
      <c r="O6258">
        <v>97</v>
      </c>
      <c r="P6258">
        <v>77658</v>
      </c>
      <c r="Q6258">
        <v>1129</v>
      </c>
      <c r="R6258">
        <v>4875</v>
      </c>
      <c r="S6258">
        <v>254</v>
      </c>
      <c r="T6258">
        <v>9242</v>
      </c>
      <c r="U6258">
        <v>53</v>
      </c>
      <c r="V6258">
        <v>21</v>
      </c>
      <c r="W6258">
        <v>3.8578640997180846</v>
      </c>
      <c r="X6258">
        <v>1734.985139711499</v>
      </c>
      <c r="Y6258">
        <v>343.89908361586993</v>
      </c>
      <c r="Z6258">
        <v>224.65409945018985</v>
      </c>
      <c r="AA6258">
        <v>297.28786678673816</v>
      </c>
      <c r="AB6258">
        <v>633.52528121759747</v>
      </c>
      <c r="AC6258">
        <v>857.94818524134996</v>
      </c>
      <c r="AD6258">
        <v>12.820908694767487</v>
      </c>
      <c r="AE6258">
        <v>4108.9784288177298</v>
      </c>
    </row>
    <row r="6259" spans="1:31" x14ac:dyDescent="0.3">
      <c r="A6259">
        <v>2587333</v>
      </c>
      <c r="B6259">
        <v>1</v>
      </c>
      <c r="C6259" t="s">
        <v>81</v>
      </c>
      <c r="D6259" t="s">
        <v>119</v>
      </c>
      <c r="E6259" t="s">
        <v>141</v>
      </c>
      <c r="F6259" t="s">
        <v>15358</v>
      </c>
      <c r="G6259" t="s">
        <v>301</v>
      </c>
      <c r="H6259" t="s">
        <v>135</v>
      </c>
      <c r="I6259" t="s">
        <v>136</v>
      </c>
      <c r="J6259" t="s">
        <v>137</v>
      </c>
      <c r="K6259" t="s">
        <v>144</v>
      </c>
      <c r="L6259" t="s">
        <v>17533</v>
      </c>
      <c r="M6259" t="s">
        <v>17534</v>
      </c>
      <c r="N6259">
        <v>8.8086111109999994</v>
      </c>
      <c r="O6259">
        <v>2</v>
      </c>
      <c r="P6259">
        <v>1021</v>
      </c>
      <c r="Q6259">
        <v>17</v>
      </c>
      <c r="R6259">
        <v>243</v>
      </c>
      <c r="S6259">
        <v>1</v>
      </c>
      <c r="T6259">
        <v>60</v>
      </c>
      <c r="U6259">
        <v>0</v>
      </c>
      <c r="V6259">
        <v>0</v>
      </c>
      <c r="W6259">
        <v>3.7723336484800001</v>
      </c>
      <c r="X6259">
        <v>1423.3207810941749</v>
      </c>
      <c r="Y6259">
        <v>783.78838925391494</v>
      </c>
      <c r="Z6259">
        <v>5386.6153659997708</v>
      </c>
      <c r="AA6259">
        <v>18.242619138447779</v>
      </c>
      <c r="AB6259">
        <v>313.15873250243209</v>
      </c>
      <c r="AC6259">
        <v>0</v>
      </c>
      <c r="AD6259">
        <v>0</v>
      </c>
      <c r="AE6259">
        <v>7928.8982216372206</v>
      </c>
    </row>
    <row r="6260" spans="1:31" x14ac:dyDescent="0.3">
      <c r="A6260">
        <v>2587831</v>
      </c>
      <c r="B6260">
        <v>1</v>
      </c>
      <c r="C6260" t="s">
        <v>81</v>
      </c>
      <c r="D6260" t="s">
        <v>115</v>
      </c>
      <c r="E6260" t="s">
        <v>147</v>
      </c>
      <c r="F6260" t="s">
        <v>11338</v>
      </c>
      <c r="G6260" t="s">
        <v>134</v>
      </c>
      <c r="H6260" t="s">
        <v>135</v>
      </c>
      <c r="I6260" t="s">
        <v>136</v>
      </c>
      <c r="J6260" t="s">
        <v>137</v>
      </c>
      <c r="K6260" t="s">
        <v>138</v>
      </c>
      <c r="L6260" t="s">
        <v>17535</v>
      </c>
      <c r="M6260" t="s">
        <v>17536</v>
      </c>
      <c r="N6260">
        <v>0.139444444</v>
      </c>
      <c r="O6260">
        <v>4</v>
      </c>
      <c r="P6260">
        <v>480</v>
      </c>
      <c r="Q6260">
        <v>3</v>
      </c>
      <c r="R6260">
        <v>20</v>
      </c>
      <c r="S6260">
        <v>0</v>
      </c>
      <c r="T6260">
        <v>36</v>
      </c>
      <c r="U6260">
        <v>0</v>
      </c>
      <c r="V6260">
        <v>0</v>
      </c>
      <c r="W6260">
        <v>0.11884837952000002</v>
      </c>
      <c r="X6260">
        <v>5.2487253070521449</v>
      </c>
      <c r="Y6260">
        <v>0.60283074719888174</v>
      </c>
      <c r="Z6260">
        <v>0.96745054898062677</v>
      </c>
      <c r="AA6260">
        <v>0</v>
      </c>
      <c r="AB6260">
        <v>1.7358642900138412</v>
      </c>
      <c r="AC6260">
        <v>0</v>
      </c>
      <c r="AD6260">
        <v>0</v>
      </c>
      <c r="AE6260">
        <v>8.6737192727654939</v>
      </c>
    </row>
    <row r="6261" spans="1:31" x14ac:dyDescent="0.3">
      <c r="A6261">
        <v>2587951</v>
      </c>
      <c r="B6261">
        <v>1</v>
      </c>
      <c r="C6261" t="s">
        <v>81</v>
      </c>
      <c r="D6261" t="s">
        <v>128</v>
      </c>
      <c r="E6261" t="s">
        <v>141</v>
      </c>
      <c r="F6261" t="s">
        <v>17537</v>
      </c>
      <c r="G6261" t="s">
        <v>134</v>
      </c>
      <c r="H6261" t="s">
        <v>135</v>
      </c>
      <c r="I6261" t="s">
        <v>136</v>
      </c>
      <c r="J6261" t="s">
        <v>137</v>
      </c>
      <c r="K6261" t="s">
        <v>138</v>
      </c>
      <c r="L6261" t="s">
        <v>17538</v>
      </c>
      <c r="M6261" t="s">
        <v>17539</v>
      </c>
      <c r="N6261">
        <v>2.73</v>
      </c>
      <c r="O6261">
        <v>21</v>
      </c>
      <c r="P6261">
        <v>161</v>
      </c>
      <c r="Q6261">
        <v>301</v>
      </c>
      <c r="R6261">
        <v>100</v>
      </c>
      <c r="S6261">
        <v>11</v>
      </c>
      <c r="T6261">
        <v>7</v>
      </c>
      <c r="U6261">
        <v>0</v>
      </c>
      <c r="V6261">
        <v>0</v>
      </c>
      <c r="W6261">
        <v>40.394219663817353</v>
      </c>
      <c r="X6261">
        <v>127.77689414795557</v>
      </c>
      <c r="Y6261">
        <v>1026.2970957490984</v>
      </c>
      <c r="Z6261">
        <v>286.51576955122982</v>
      </c>
      <c r="AA6261">
        <v>26.831612960458841</v>
      </c>
      <c r="AB6261">
        <v>14.902178942863888</v>
      </c>
      <c r="AC6261">
        <v>0</v>
      </c>
      <c r="AD6261">
        <v>0</v>
      </c>
      <c r="AE6261">
        <v>1522.717771015424</v>
      </c>
    </row>
    <row r="6262" spans="1:31" x14ac:dyDescent="0.3">
      <c r="A6262">
        <v>2587290</v>
      </c>
      <c r="B6262">
        <v>1</v>
      </c>
      <c r="C6262" t="s">
        <v>80</v>
      </c>
      <c r="D6262" t="s">
        <v>95</v>
      </c>
      <c r="E6262" t="s">
        <v>184</v>
      </c>
      <c r="F6262" t="s">
        <v>16241</v>
      </c>
      <c r="G6262" t="s">
        <v>149</v>
      </c>
      <c r="H6262" t="s">
        <v>135</v>
      </c>
      <c r="I6262" t="s">
        <v>136</v>
      </c>
      <c r="J6262" t="s">
        <v>137</v>
      </c>
      <c r="K6262" t="s">
        <v>138</v>
      </c>
      <c r="L6262" t="s">
        <v>17540</v>
      </c>
      <c r="M6262" t="s">
        <v>17541</v>
      </c>
      <c r="N6262">
        <v>4.0049999999999999</v>
      </c>
      <c r="O6262">
        <v>1</v>
      </c>
      <c r="P6262">
        <v>0</v>
      </c>
      <c r="Q6262">
        <v>3</v>
      </c>
      <c r="R6262">
        <v>0</v>
      </c>
      <c r="S6262">
        <v>4</v>
      </c>
      <c r="T6262">
        <v>0</v>
      </c>
      <c r="U6262">
        <v>0</v>
      </c>
      <c r="V6262">
        <v>0</v>
      </c>
      <c r="W6262">
        <v>0.64779294016462008</v>
      </c>
      <c r="X6262">
        <v>0</v>
      </c>
      <c r="Y6262">
        <v>67.028482349193027</v>
      </c>
      <c r="Z6262">
        <v>0</v>
      </c>
      <c r="AA6262">
        <v>508.32496512422523</v>
      </c>
      <c r="AB6262">
        <v>0</v>
      </c>
      <c r="AC6262">
        <v>0</v>
      </c>
      <c r="AD6262">
        <v>0</v>
      </c>
      <c r="AE6262">
        <v>576.00124041358288</v>
      </c>
    </row>
    <row r="6263" spans="1:31" x14ac:dyDescent="0.3">
      <c r="A6263">
        <v>2587788</v>
      </c>
      <c r="B6263">
        <v>1</v>
      </c>
      <c r="C6263" t="s">
        <v>80</v>
      </c>
      <c r="D6263" t="s">
        <v>100</v>
      </c>
      <c r="E6263" t="s">
        <v>141</v>
      </c>
      <c r="F6263" t="s">
        <v>2385</v>
      </c>
      <c r="G6263" t="s">
        <v>134</v>
      </c>
      <c r="H6263" t="s">
        <v>135</v>
      </c>
      <c r="I6263" t="s">
        <v>136</v>
      </c>
      <c r="J6263" t="s">
        <v>137</v>
      </c>
      <c r="K6263" t="s">
        <v>138</v>
      </c>
      <c r="L6263" t="s">
        <v>17542</v>
      </c>
      <c r="M6263" t="s">
        <v>17543</v>
      </c>
      <c r="N6263">
        <v>0.49472222199999999</v>
      </c>
      <c r="O6263">
        <v>0</v>
      </c>
      <c r="P6263">
        <v>921</v>
      </c>
      <c r="Q6263">
        <v>4</v>
      </c>
      <c r="R6263">
        <v>73</v>
      </c>
      <c r="S6263">
        <v>2</v>
      </c>
      <c r="T6263">
        <v>100</v>
      </c>
      <c r="U6263">
        <v>0</v>
      </c>
      <c r="V6263">
        <v>0</v>
      </c>
      <c r="W6263">
        <v>0</v>
      </c>
      <c r="X6263">
        <v>126.68792188659597</v>
      </c>
      <c r="Y6263">
        <v>8.3417418550328239</v>
      </c>
      <c r="Z6263">
        <v>50.045425576408206</v>
      </c>
      <c r="AA6263">
        <v>2.907450642135585</v>
      </c>
      <c r="AB6263">
        <v>45.209195894792664</v>
      </c>
      <c r="AC6263">
        <v>0</v>
      </c>
      <c r="AD6263">
        <v>0</v>
      </c>
      <c r="AE6263">
        <v>233.19173585496526</v>
      </c>
    </row>
    <row r="6264" spans="1:31" x14ac:dyDescent="0.3">
      <c r="A6264">
        <v>2587931</v>
      </c>
      <c r="B6264">
        <v>1</v>
      </c>
      <c r="C6264" t="s">
        <v>80</v>
      </c>
      <c r="D6264" t="s">
        <v>92</v>
      </c>
      <c r="E6264" t="s">
        <v>184</v>
      </c>
      <c r="F6264" t="s">
        <v>17544</v>
      </c>
      <c r="G6264" t="s">
        <v>149</v>
      </c>
      <c r="H6264" t="s">
        <v>135</v>
      </c>
      <c r="I6264" t="s">
        <v>136</v>
      </c>
      <c r="J6264" t="s">
        <v>137</v>
      </c>
      <c r="K6264" t="s">
        <v>138</v>
      </c>
      <c r="L6264" t="s">
        <v>17545</v>
      </c>
      <c r="M6264" t="s">
        <v>17546</v>
      </c>
      <c r="N6264">
        <v>0.77138888800000005</v>
      </c>
      <c r="O6264">
        <v>0</v>
      </c>
      <c r="P6264">
        <v>23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2.2429629730394449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2.2429629730394449</v>
      </c>
    </row>
    <row r="6265" spans="1:31" x14ac:dyDescent="0.3">
      <c r="A6265">
        <v>2587453</v>
      </c>
      <c r="B6265">
        <v>1</v>
      </c>
      <c r="C6265" t="s">
        <v>80</v>
      </c>
      <c r="D6265" t="s">
        <v>108</v>
      </c>
      <c r="E6265" t="s">
        <v>184</v>
      </c>
      <c r="F6265" t="s">
        <v>4064</v>
      </c>
      <c r="G6265" t="s">
        <v>301</v>
      </c>
      <c r="H6265" t="s">
        <v>135</v>
      </c>
      <c r="I6265" t="s">
        <v>136</v>
      </c>
      <c r="J6265" t="s">
        <v>137</v>
      </c>
      <c r="K6265" t="s">
        <v>144</v>
      </c>
      <c r="L6265" t="s">
        <v>17547</v>
      </c>
      <c r="M6265" t="s">
        <v>17548</v>
      </c>
      <c r="N6265">
        <v>5.6852777769999996</v>
      </c>
      <c r="O6265">
        <v>0</v>
      </c>
      <c r="P6265">
        <v>25</v>
      </c>
      <c r="Q6265">
        <v>0</v>
      </c>
      <c r="R6265">
        <v>22</v>
      </c>
      <c r="S6265">
        <v>0</v>
      </c>
      <c r="T6265">
        <v>13</v>
      </c>
      <c r="U6265">
        <v>0</v>
      </c>
      <c r="V6265">
        <v>0</v>
      </c>
      <c r="W6265">
        <v>0</v>
      </c>
      <c r="X6265">
        <v>38.216947636936453</v>
      </c>
      <c r="Y6265">
        <v>0</v>
      </c>
      <c r="Z6265">
        <v>405.97276366476359</v>
      </c>
      <c r="AA6265">
        <v>0</v>
      </c>
      <c r="AB6265">
        <v>168.07355328723813</v>
      </c>
      <c r="AC6265">
        <v>0</v>
      </c>
      <c r="AD6265">
        <v>0</v>
      </c>
      <c r="AE6265">
        <v>612.26326458893823</v>
      </c>
    </row>
    <row r="6266" spans="1:31" x14ac:dyDescent="0.3">
      <c r="A6266">
        <v>2587204</v>
      </c>
      <c r="B6266">
        <v>1</v>
      </c>
      <c r="C6266" t="s">
        <v>80</v>
      </c>
      <c r="D6266" t="s">
        <v>97</v>
      </c>
      <c r="E6266" t="s">
        <v>141</v>
      </c>
      <c r="F6266" t="s">
        <v>6232</v>
      </c>
      <c r="G6266" t="s">
        <v>134</v>
      </c>
      <c r="H6266" t="s">
        <v>135</v>
      </c>
      <c r="I6266" t="s">
        <v>136</v>
      </c>
      <c r="J6266" t="s">
        <v>137</v>
      </c>
      <c r="K6266" t="s">
        <v>138</v>
      </c>
      <c r="L6266" t="s">
        <v>16951</v>
      </c>
      <c r="M6266" t="s">
        <v>17549</v>
      </c>
      <c r="N6266">
        <v>0.36499999999999999</v>
      </c>
      <c r="O6266">
        <v>0</v>
      </c>
      <c r="P6266">
        <v>136</v>
      </c>
      <c r="Q6266">
        <v>0</v>
      </c>
      <c r="R6266">
        <v>253</v>
      </c>
      <c r="S6266">
        <v>2</v>
      </c>
      <c r="T6266">
        <v>72</v>
      </c>
      <c r="U6266">
        <v>0</v>
      </c>
      <c r="V6266">
        <v>0</v>
      </c>
      <c r="W6266">
        <v>0</v>
      </c>
      <c r="X6266">
        <v>19.087079789080828</v>
      </c>
      <c r="Y6266">
        <v>0</v>
      </c>
      <c r="Z6266">
        <v>26.953663475481651</v>
      </c>
      <c r="AA6266">
        <v>5.2860769127682747</v>
      </c>
      <c r="AB6266">
        <v>22.028811360667056</v>
      </c>
      <c r="AC6266">
        <v>0</v>
      </c>
      <c r="AD6266">
        <v>0</v>
      </c>
      <c r="AE6266">
        <v>73.355631537997809</v>
      </c>
    </row>
    <row r="6267" spans="1:31" x14ac:dyDescent="0.3">
      <c r="A6267">
        <v>2587496</v>
      </c>
      <c r="B6267">
        <v>1</v>
      </c>
      <c r="C6267" t="s">
        <v>80</v>
      </c>
      <c r="D6267" t="s">
        <v>83</v>
      </c>
      <c r="E6267" t="s">
        <v>147</v>
      </c>
      <c r="F6267" t="s">
        <v>6548</v>
      </c>
      <c r="G6267" t="s">
        <v>202</v>
      </c>
      <c r="H6267" t="s">
        <v>135</v>
      </c>
      <c r="I6267" t="s">
        <v>136</v>
      </c>
      <c r="J6267" t="s">
        <v>137</v>
      </c>
      <c r="K6267" t="s">
        <v>138</v>
      </c>
      <c r="L6267" t="s">
        <v>17550</v>
      </c>
      <c r="M6267" t="s">
        <v>17551</v>
      </c>
      <c r="N6267">
        <v>0.14861111099999999</v>
      </c>
      <c r="O6267">
        <v>0</v>
      </c>
      <c r="P6267">
        <v>0</v>
      </c>
      <c r="Q6267">
        <v>1</v>
      </c>
      <c r="R6267">
        <v>0</v>
      </c>
      <c r="S6267">
        <v>3</v>
      </c>
      <c r="T6267">
        <v>17</v>
      </c>
      <c r="U6267">
        <v>6</v>
      </c>
      <c r="V6267">
        <v>4</v>
      </c>
      <c r="W6267">
        <v>0</v>
      </c>
      <c r="X6267">
        <v>0</v>
      </c>
      <c r="Y6267">
        <v>1.9196781695575E-2</v>
      </c>
      <c r="Z6267">
        <v>0</v>
      </c>
      <c r="AA6267">
        <v>11.938262377113498</v>
      </c>
      <c r="AB6267">
        <v>40.480023033903521</v>
      </c>
      <c r="AC6267">
        <v>360.14560136348229</v>
      </c>
      <c r="AD6267">
        <v>18.920318879794067</v>
      </c>
      <c r="AE6267">
        <v>431.50340243598896</v>
      </c>
    </row>
    <row r="6268" spans="1:31" x14ac:dyDescent="0.3">
      <c r="A6268">
        <v>2588077</v>
      </c>
      <c r="B6268">
        <v>1</v>
      </c>
      <c r="C6268" t="s">
        <v>81</v>
      </c>
      <c r="D6268" t="s">
        <v>126</v>
      </c>
      <c r="E6268" t="s">
        <v>171</v>
      </c>
      <c r="F6268" t="s">
        <v>17552</v>
      </c>
      <c r="G6268" t="s">
        <v>190</v>
      </c>
      <c r="H6268" t="s">
        <v>157</v>
      </c>
      <c r="I6268" t="s">
        <v>136</v>
      </c>
      <c r="J6268" t="s">
        <v>137</v>
      </c>
      <c r="K6268" t="s">
        <v>138</v>
      </c>
      <c r="L6268" t="s">
        <v>17553</v>
      </c>
      <c r="M6268" t="s">
        <v>17554</v>
      </c>
      <c r="N6268">
        <v>2.5074999999999998</v>
      </c>
      <c r="O6268">
        <v>0</v>
      </c>
      <c r="P6268">
        <v>6</v>
      </c>
      <c r="Q6268">
        <v>0</v>
      </c>
      <c r="R6268">
        <v>0</v>
      </c>
      <c r="S6268">
        <v>0</v>
      </c>
      <c r="T6268">
        <v>1</v>
      </c>
      <c r="U6268">
        <v>0</v>
      </c>
      <c r="V6268">
        <v>0</v>
      </c>
      <c r="W6268">
        <v>0</v>
      </c>
      <c r="X6268">
        <v>2.0655308180221876</v>
      </c>
      <c r="Y6268">
        <v>0</v>
      </c>
      <c r="Z6268">
        <v>0</v>
      </c>
      <c r="AA6268">
        <v>0</v>
      </c>
      <c r="AB6268">
        <v>4.560392595714001E-2</v>
      </c>
      <c r="AC6268">
        <v>0</v>
      </c>
      <c r="AD6268">
        <v>0</v>
      </c>
      <c r="AE6268">
        <v>2.1111347439793278</v>
      </c>
    </row>
    <row r="6269" spans="1:31" x14ac:dyDescent="0.3">
      <c r="A6269">
        <v>2587413</v>
      </c>
      <c r="B6269">
        <v>1</v>
      </c>
      <c r="C6269" t="s">
        <v>80</v>
      </c>
      <c r="D6269" t="s">
        <v>101</v>
      </c>
      <c r="E6269" t="s">
        <v>171</v>
      </c>
      <c r="F6269" t="s">
        <v>16367</v>
      </c>
      <c r="G6269" t="s">
        <v>301</v>
      </c>
      <c r="H6269" t="s">
        <v>157</v>
      </c>
      <c r="I6269" t="s">
        <v>136</v>
      </c>
      <c r="J6269" t="s">
        <v>137</v>
      </c>
      <c r="K6269" t="s">
        <v>144</v>
      </c>
      <c r="L6269" t="s">
        <v>17555</v>
      </c>
      <c r="M6269" t="s">
        <v>17556</v>
      </c>
      <c r="N6269">
        <v>5.3436111110000004</v>
      </c>
      <c r="O6269">
        <v>0</v>
      </c>
      <c r="P6269">
        <v>23</v>
      </c>
      <c r="Q6269">
        <v>0</v>
      </c>
      <c r="R6269">
        <v>0</v>
      </c>
      <c r="S6269">
        <v>0</v>
      </c>
      <c r="T6269">
        <v>6</v>
      </c>
      <c r="U6269">
        <v>0</v>
      </c>
      <c r="V6269">
        <v>0</v>
      </c>
      <c r="W6269">
        <v>0</v>
      </c>
      <c r="X6269">
        <v>17.639133754118376</v>
      </c>
      <c r="Y6269">
        <v>0</v>
      </c>
      <c r="Z6269">
        <v>0</v>
      </c>
      <c r="AA6269">
        <v>0</v>
      </c>
      <c r="AB6269">
        <v>292.40320300463344</v>
      </c>
      <c r="AC6269">
        <v>0</v>
      </c>
      <c r="AD6269">
        <v>0</v>
      </c>
      <c r="AE6269">
        <v>310.04233675875184</v>
      </c>
    </row>
    <row r="6270" spans="1:31" x14ac:dyDescent="0.3">
      <c r="A6270">
        <v>2587436</v>
      </c>
      <c r="B6270">
        <v>1</v>
      </c>
      <c r="C6270" t="s">
        <v>80</v>
      </c>
      <c r="D6270" t="s">
        <v>106</v>
      </c>
      <c r="E6270" t="s">
        <v>171</v>
      </c>
      <c r="F6270" t="s">
        <v>8534</v>
      </c>
      <c r="G6270" t="s">
        <v>301</v>
      </c>
      <c r="H6270" t="s">
        <v>157</v>
      </c>
      <c r="I6270" t="s">
        <v>136</v>
      </c>
      <c r="J6270" t="s">
        <v>137</v>
      </c>
      <c r="K6270" t="s">
        <v>144</v>
      </c>
      <c r="L6270" t="s">
        <v>17557</v>
      </c>
      <c r="M6270" t="s">
        <v>17558</v>
      </c>
      <c r="N6270">
        <v>6.937777777</v>
      </c>
      <c r="O6270">
        <v>0</v>
      </c>
      <c r="P6270">
        <v>12</v>
      </c>
      <c r="Q6270">
        <v>0</v>
      </c>
      <c r="R6270">
        <v>0</v>
      </c>
      <c r="S6270">
        <v>0</v>
      </c>
      <c r="T6270">
        <v>4</v>
      </c>
      <c r="U6270">
        <v>0</v>
      </c>
      <c r="V6270">
        <v>0</v>
      </c>
      <c r="W6270">
        <v>0</v>
      </c>
      <c r="X6270">
        <v>15.377644827270846</v>
      </c>
      <c r="Y6270">
        <v>0</v>
      </c>
      <c r="Z6270">
        <v>0</v>
      </c>
      <c r="AA6270">
        <v>0</v>
      </c>
      <c r="AB6270">
        <v>8.1586011868862762</v>
      </c>
      <c r="AC6270">
        <v>0</v>
      </c>
      <c r="AD6270">
        <v>0</v>
      </c>
      <c r="AE6270">
        <v>23.536246014157122</v>
      </c>
    </row>
    <row r="6271" spans="1:31" x14ac:dyDescent="0.3">
      <c r="A6271">
        <v>2588100</v>
      </c>
      <c r="B6271">
        <v>1</v>
      </c>
      <c r="C6271" t="s">
        <v>80</v>
      </c>
      <c r="D6271" t="s">
        <v>92</v>
      </c>
      <c r="E6271" t="s">
        <v>166</v>
      </c>
      <c r="F6271" t="s">
        <v>17559</v>
      </c>
      <c r="G6271" t="s">
        <v>168</v>
      </c>
      <c r="H6271" t="s">
        <v>157</v>
      </c>
      <c r="I6271" t="s">
        <v>136</v>
      </c>
      <c r="J6271" t="s">
        <v>137</v>
      </c>
      <c r="K6271" t="s">
        <v>138</v>
      </c>
      <c r="L6271" t="s">
        <v>17560</v>
      </c>
      <c r="M6271" t="s">
        <v>17561</v>
      </c>
      <c r="N6271">
        <v>1.570277777</v>
      </c>
      <c r="O6271">
        <v>0</v>
      </c>
      <c r="P6271">
        <v>1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1.1711346908526001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1.1711346908526001</v>
      </c>
    </row>
    <row r="6272" spans="1:31" x14ac:dyDescent="0.3">
      <c r="A6272">
        <v>2588123</v>
      </c>
      <c r="B6272">
        <v>1</v>
      </c>
      <c r="C6272" t="s">
        <v>80</v>
      </c>
      <c r="D6272" t="s">
        <v>85</v>
      </c>
      <c r="E6272" t="s">
        <v>155</v>
      </c>
      <c r="F6272" t="s">
        <v>17562</v>
      </c>
      <c r="G6272" t="s">
        <v>206</v>
      </c>
      <c r="H6272" t="s">
        <v>157</v>
      </c>
      <c r="I6272" t="s">
        <v>136</v>
      </c>
      <c r="J6272" t="s">
        <v>137</v>
      </c>
      <c r="K6272" t="s">
        <v>138</v>
      </c>
      <c r="L6272" t="s">
        <v>17563</v>
      </c>
      <c r="M6272" t="s">
        <v>17564</v>
      </c>
      <c r="N6272">
        <v>0.61638888800000002</v>
      </c>
      <c r="O6272">
        <v>0</v>
      </c>
      <c r="P6272">
        <v>470</v>
      </c>
      <c r="Q6272">
        <v>0</v>
      </c>
      <c r="R6272">
        <v>0</v>
      </c>
      <c r="S6272">
        <v>0</v>
      </c>
      <c r="T6272">
        <v>56</v>
      </c>
      <c r="U6272">
        <v>0</v>
      </c>
      <c r="V6272">
        <v>0</v>
      </c>
      <c r="W6272">
        <v>0</v>
      </c>
      <c r="X6272">
        <v>86.457035580187394</v>
      </c>
      <c r="Y6272">
        <v>0</v>
      </c>
      <c r="Z6272">
        <v>0</v>
      </c>
      <c r="AA6272">
        <v>0</v>
      </c>
      <c r="AB6272">
        <v>93.260281928978813</v>
      </c>
      <c r="AC6272">
        <v>0</v>
      </c>
      <c r="AD6272">
        <v>0</v>
      </c>
      <c r="AE6272">
        <v>179.71731750916621</v>
      </c>
    </row>
    <row r="6273" spans="1:31" x14ac:dyDescent="0.3">
      <c r="A6273">
        <v>2587476</v>
      </c>
      <c r="B6273">
        <v>1</v>
      </c>
      <c r="C6273" t="s">
        <v>81</v>
      </c>
      <c r="D6273" t="s">
        <v>118</v>
      </c>
      <c r="E6273" t="s">
        <v>141</v>
      </c>
      <c r="F6273" t="s">
        <v>14606</v>
      </c>
      <c r="G6273" t="s">
        <v>301</v>
      </c>
      <c r="H6273" t="s">
        <v>135</v>
      </c>
      <c r="I6273" t="s">
        <v>136</v>
      </c>
      <c r="J6273" t="s">
        <v>137</v>
      </c>
      <c r="K6273" t="s">
        <v>144</v>
      </c>
      <c r="L6273" t="s">
        <v>17565</v>
      </c>
      <c r="M6273" t="s">
        <v>17566</v>
      </c>
      <c r="N6273">
        <v>7.3094444440000004</v>
      </c>
      <c r="O6273">
        <v>14</v>
      </c>
      <c r="P6273">
        <v>1</v>
      </c>
      <c r="Q6273">
        <v>53</v>
      </c>
      <c r="R6273">
        <v>5</v>
      </c>
      <c r="S6273">
        <v>35</v>
      </c>
      <c r="T6273">
        <v>0</v>
      </c>
      <c r="U6273">
        <v>1</v>
      </c>
      <c r="V6273">
        <v>0</v>
      </c>
      <c r="W6273">
        <v>91.765410810035419</v>
      </c>
      <c r="X6273">
        <v>0.89856526039725015</v>
      </c>
      <c r="Y6273">
        <v>1123.8625044044559</v>
      </c>
      <c r="Z6273">
        <v>33.486693254148335</v>
      </c>
      <c r="AA6273">
        <v>840.30614777534527</v>
      </c>
      <c r="AB6273">
        <v>0</v>
      </c>
      <c r="AC6273">
        <v>1140.395463583937</v>
      </c>
      <c r="AD6273">
        <v>0</v>
      </c>
      <c r="AE6273">
        <v>3230.7147850883193</v>
      </c>
    </row>
    <row r="6274" spans="1:31" x14ac:dyDescent="0.3">
      <c r="A6274">
        <v>2587227</v>
      </c>
      <c r="B6274">
        <v>1</v>
      </c>
      <c r="C6274" t="s">
        <v>81</v>
      </c>
      <c r="D6274" t="s">
        <v>126</v>
      </c>
      <c r="E6274" t="s">
        <v>147</v>
      </c>
      <c r="F6274" t="s">
        <v>10190</v>
      </c>
      <c r="G6274" t="s">
        <v>134</v>
      </c>
      <c r="H6274" t="s">
        <v>135</v>
      </c>
      <c r="I6274" t="s">
        <v>136</v>
      </c>
      <c r="J6274" t="s">
        <v>137</v>
      </c>
      <c r="K6274" t="s">
        <v>138</v>
      </c>
      <c r="L6274" t="s">
        <v>17567</v>
      </c>
      <c r="M6274" t="s">
        <v>17568</v>
      </c>
      <c r="N6274">
        <v>1.964722222</v>
      </c>
      <c r="O6274">
        <v>15</v>
      </c>
      <c r="P6274">
        <v>1652</v>
      </c>
      <c r="Q6274">
        <v>72</v>
      </c>
      <c r="R6274">
        <v>545</v>
      </c>
      <c r="S6274">
        <v>13</v>
      </c>
      <c r="T6274">
        <v>93</v>
      </c>
      <c r="U6274">
        <v>0</v>
      </c>
      <c r="V6274">
        <v>0</v>
      </c>
      <c r="W6274">
        <v>4.8501829714878548</v>
      </c>
      <c r="X6274">
        <v>261.11622901283954</v>
      </c>
      <c r="Y6274">
        <v>1089.2139477759597</v>
      </c>
      <c r="Z6274">
        <v>484.4691764885639</v>
      </c>
      <c r="AA6274">
        <v>150.40888395948613</v>
      </c>
      <c r="AB6274">
        <v>71.460021015597079</v>
      </c>
      <c r="AC6274">
        <v>0</v>
      </c>
      <c r="AD6274">
        <v>0</v>
      </c>
      <c r="AE6274">
        <v>2061.5184412239341</v>
      </c>
    </row>
    <row r="6275" spans="1:31" x14ac:dyDescent="0.3">
      <c r="A6275">
        <v>2587327</v>
      </c>
      <c r="B6275">
        <v>1</v>
      </c>
      <c r="C6275" t="s">
        <v>80</v>
      </c>
      <c r="D6275" t="s">
        <v>85</v>
      </c>
      <c r="E6275" t="s">
        <v>175</v>
      </c>
      <c r="F6275" t="s">
        <v>17569</v>
      </c>
      <c r="G6275" t="s">
        <v>190</v>
      </c>
      <c r="H6275" t="s">
        <v>157</v>
      </c>
      <c r="I6275" t="s">
        <v>136</v>
      </c>
      <c r="J6275" t="s">
        <v>137</v>
      </c>
      <c r="K6275" t="s">
        <v>138</v>
      </c>
      <c r="L6275" t="s">
        <v>17570</v>
      </c>
      <c r="M6275" t="s">
        <v>17571</v>
      </c>
      <c r="N6275">
        <v>0.53611111099999997</v>
      </c>
      <c r="O6275">
        <v>0</v>
      </c>
      <c r="P6275">
        <v>159</v>
      </c>
      <c r="Q6275">
        <v>0</v>
      </c>
      <c r="R6275">
        <v>0</v>
      </c>
      <c r="S6275">
        <v>0</v>
      </c>
      <c r="T6275">
        <v>28</v>
      </c>
      <c r="U6275">
        <v>0</v>
      </c>
      <c r="V6275">
        <v>0</v>
      </c>
      <c r="W6275">
        <v>0</v>
      </c>
      <c r="X6275">
        <v>18.223729301507404</v>
      </c>
      <c r="Y6275">
        <v>0</v>
      </c>
      <c r="Z6275">
        <v>0</v>
      </c>
      <c r="AA6275">
        <v>0</v>
      </c>
      <c r="AB6275">
        <v>31.753998845134227</v>
      </c>
      <c r="AC6275">
        <v>0</v>
      </c>
      <c r="AD6275">
        <v>0</v>
      </c>
      <c r="AE6275">
        <v>49.977728146641631</v>
      </c>
    </row>
    <row r="6276" spans="1:31" x14ac:dyDescent="0.3">
      <c r="A6276">
        <v>2587768</v>
      </c>
      <c r="B6276">
        <v>1</v>
      </c>
      <c r="C6276" t="s">
        <v>81</v>
      </c>
      <c r="D6276" t="s">
        <v>121</v>
      </c>
      <c r="E6276" t="s">
        <v>147</v>
      </c>
      <c r="F6276" t="s">
        <v>17572</v>
      </c>
      <c r="G6276" t="s">
        <v>134</v>
      </c>
      <c r="H6276" t="s">
        <v>135</v>
      </c>
      <c r="I6276" t="s">
        <v>136</v>
      </c>
      <c r="J6276" t="s">
        <v>137</v>
      </c>
      <c r="K6276" t="s">
        <v>138</v>
      </c>
      <c r="L6276" t="s">
        <v>17573</v>
      </c>
      <c r="M6276" t="s">
        <v>17574</v>
      </c>
      <c r="N6276">
        <v>1.5422222219999999</v>
      </c>
      <c r="O6276">
        <v>0</v>
      </c>
      <c r="P6276">
        <v>373</v>
      </c>
      <c r="Q6276">
        <v>0</v>
      </c>
      <c r="R6276">
        <v>16</v>
      </c>
      <c r="S6276">
        <v>0</v>
      </c>
      <c r="T6276">
        <v>15</v>
      </c>
      <c r="U6276">
        <v>0</v>
      </c>
      <c r="V6276">
        <v>0</v>
      </c>
      <c r="W6276">
        <v>0</v>
      </c>
      <c r="X6276">
        <v>71.815836631714717</v>
      </c>
      <c r="Y6276">
        <v>0</v>
      </c>
      <c r="Z6276">
        <v>24.227278230356248</v>
      </c>
      <c r="AA6276">
        <v>0</v>
      </c>
      <c r="AB6276">
        <v>40.427327772436449</v>
      </c>
      <c r="AC6276">
        <v>0</v>
      </c>
      <c r="AD6276">
        <v>0</v>
      </c>
      <c r="AE6276">
        <v>136.47044263450741</v>
      </c>
    </row>
    <row r="6277" spans="1:31" x14ac:dyDescent="0.3">
      <c r="A6277">
        <v>2588160</v>
      </c>
      <c r="B6277">
        <v>1</v>
      </c>
      <c r="C6277" t="s">
        <v>80</v>
      </c>
      <c r="D6277" t="s">
        <v>106</v>
      </c>
      <c r="E6277" t="s">
        <v>175</v>
      </c>
      <c r="F6277" t="s">
        <v>17575</v>
      </c>
      <c r="G6277" t="s">
        <v>229</v>
      </c>
      <c r="H6277" t="s">
        <v>157</v>
      </c>
      <c r="I6277" t="s">
        <v>136</v>
      </c>
      <c r="J6277" t="s">
        <v>137</v>
      </c>
      <c r="K6277" t="s">
        <v>138</v>
      </c>
      <c r="L6277" t="s">
        <v>17576</v>
      </c>
      <c r="M6277" t="s">
        <v>17577</v>
      </c>
      <c r="N6277">
        <v>2.1311111110000001</v>
      </c>
      <c r="O6277">
        <v>0</v>
      </c>
      <c r="P6277">
        <v>169</v>
      </c>
      <c r="Q6277">
        <v>0</v>
      </c>
      <c r="R6277">
        <v>0</v>
      </c>
      <c r="S6277">
        <v>0</v>
      </c>
      <c r="T6277">
        <v>5</v>
      </c>
      <c r="U6277">
        <v>0</v>
      </c>
      <c r="V6277">
        <v>0</v>
      </c>
      <c r="W6277">
        <v>0</v>
      </c>
      <c r="X6277">
        <v>50.078679562863897</v>
      </c>
      <c r="Y6277">
        <v>0</v>
      </c>
      <c r="Z6277">
        <v>0</v>
      </c>
      <c r="AA6277">
        <v>0</v>
      </c>
      <c r="AB6277">
        <v>4.7178035316306417</v>
      </c>
      <c r="AC6277">
        <v>0</v>
      </c>
      <c r="AD6277">
        <v>0</v>
      </c>
      <c r="AE6277">
        <v>54.79648309449454</v>
      </c>
    </row>
    <row r="6278" spans="1:31" x14ac:dyDescent="0.3">
      <c r="A6278">
        <v>2587914</v>
      </c>
      <c r="B6278">
        <v>1</v>
      </c>
      <c r="C6278" t="s">
        <v>80</v>
      </c>
      <c r="D6278" t="s">
        <v>105</v>
      </c>
      <c r="E6278" t="s">
        <v>184</v>
      </c>
      <c r="F6278" t="s">
        <v>17578</v>
      </c>
      <c r="G6278" t="s">
        <v>134</v>
      </c>
      <c r="H6278" t="s">
        <v>135</v>
      </c>
      <c r="I6278" t="s">
        <v>136</v>
      </c>
      <c r="J6278" t="s">
        <v>137</v>
      </c>
      <c r="K6278" t="s">
        <v>138</v>
      </c>
      <c r="L6278" t="s">
        <v>17579</v>
      </c>
      <c r="M6278" t="s">
        <v>17580</v>
      </c>
      <c r="N6278">
        <v>2.5233333330000001</v>
      </c>
      <c r="O6278">
        <v>0</v>
      </c>
      <c r="P6278">
        <v>353</v>
      </c>
      <c r="Q6278">
        <v>0</v>
      </c>
      <c r="R6278">
        <v>0</v>
      </c>
      <c r="S6278">
        <v>0</v>
      </c>
      <c r="T6278">
        <v>4</v>
      </c>
      <c r="U6278">
        <v>0</v>
      </c>
      <c r="V6278">
        <v>0</v>
      </c>
      <c r="W6278">
        <v>0</v>
      </c>
      <c r="X6278">
        <v>654.59825297179475</v>
      </c>
      <c r="Y6278">
        <v>0</v>
      </c>
      <c r="Z6278">
        <v>0</v>
      </c>
      <c r="AA6278">
        <v>0</v>
      </c>
      <c r="AB6278">
        <v>16.806018867955032</v>
      </c>
      <c r="AC6278">
        <v>0</v>
      </c>
      <c r="AD6278">
        <v>0</v>
      </c>
      <c r="AE6278">
        <v>671.40427183974975</v>
      </c>
    </row>
    <row r="6279" spans="1:31" x14ac:dyDescent="0.3">
      <c r="A6279">
        <v>2587662</v>
      </c>
      <c r="B6279">
        <v>1</v>
      </c>
      <c r="C6279" t="s">
        <v>80</v>
      </c>
      <c r="D6279" t="s">
        <v>103</v>
      </c>
      <c r="E6279" t="s">
        <v>141</v>
      </c>
      <c r="F6279" t="s">
        <v>17581</v>
      </c>
      <c r="G6279" t="s">
        <v>134</v>
      </c>
      <c r="H6279" t="s">
        <v>135</v>
      </c>
      <c r="I6279" t="s">
        <v>136</v>
      </c>
      <c r="J6279" t="s">
        <v>137</v>
      </c>
      <c r="K6279" t="s">
        <v>138</v>
      </c>
      <c r="L6279" t="s">
        <v>17582</v>
      </c>
      <c r="M6279" t="s">
        <v>17583</v>
      </c>
      <c r="N6279">
        <v>0.48944444399999998</v>
      </c>
      <c r="O6279">
        <v>3</v>
      </c>
      <c r="P6279">
        <v>1927</v>
      </c>
      <c r="Q6279">
        <v>103</v>
      </c>
      <c r="R6279">
        <v>304</v>
      </c>
      <c r="S6279">
        <v>39</v>
      </c>
      <c r="T6279">
        <v>196</v>
      </c>
      <c r="U6279">
        <v>2</v>
      </c>
      <c r="V6279">
        <v>0</v>
      </c>
      <c r="W6279">
        <v>0.30029636123186171</v>
      </c>
      <c r="X6279">
        <v>241.65387090101038</v>
      </c>
      <c r="Y6279">
        <v>174.82400558798679</v>
      </c>
      <c r="Z6279">
        <v>515.42763126669774</v>
      </c>
      <c r="AA6279">
        <v>151.77610275112212</v>
      </c>
      <c r="AB6279">
        <v>173.77587267968778</v>
      </c>
      <c r="AC6279">
        <v>101.77763412571224</v>
      </c>
      <c r="AD6279">
        <v>0</v>
      </c>
      <c r="AE6279">
        <v>1359.5354136734488</v>
      </c>
    </row>
    <row r="6280" spans="1:31" x14ac:dyDescent="0.3">
      <c r="A6280">
        <v>2587997</v>
      </c>
      <c r="B6280">
        <v>1</v>
      </c>
      <c r="C6280" t="s">
        <v>80</v>
      </c>
      <c r="D6280" t="s">
        <v>105</v>
      </c>
      <c r="E6280" t="s">
        <v>147</v>
      </c>
      <c r="F6280" t="s">
        <v>873</v>
      </c>
      <c r="G6280" t="s">
        <v>134</v>
      </c>
      <c r="H6280" t="s">
        <v>135</v>
      </c>
      <c r="I6280" t="s">
        <v>680</v>
      </c>
      <c r="J6280" t="s">
        <v>137</v>
      </c>
      <c r="K6280" t="s">
        <v>138</v>
      </c>
      <c r="L6280" t="s">
        <v>17584</v>
      </c>
      <c r="M6280" t="s">
        <v>17585</v>
      </c>
      <c r="N6280">
        <v>4.9166665999999998E-2</v>
      </c>
      <c r="O6280">
        <v>6</v>
      </c>
      <c r="P6280">
        <v>691</v>
      </c>
      <c r="Q6280">
        <v>13</v>
      </c>
      <c r="R6280">
        <v>91</v>
      </c>
      <c r="S6280">
        <v>16</v>
      </c>
      <c r="T6280">
        <v>77</v>
      </c>
      <c r="U6280">
        <v>0</v>
      </c>
      <c r="V6280">
        <v>0</v>
      </c>
      <c r="W6280">
        <v>0.1204974786848</v>
      </c>
      <c r="X6280">
        <v>5.6536100083482195</v>
      </c>
      <c r="Y6280">
        <v>4.4587841866059943</v>
      </c>
      <c r="Z6280">
        <v>1.9458395561377875</v>
      </c>
      <c r="AA6280">
        <v>0.63442031173718672</v>
      </c>
      <c r="AB6280">
        <v>2.6149169731057897</v>
      </c>
      <c r="AC6280">
        <v>0</v>
      </c>
      <c r="AD6280">
        <v>0</v>
      </c>
      <c r="AE6280">
        <v>15.428068514619778</v>
      </c>
    </row>
    <row r="6281" spans="1:31" x14ac:dyDescent="0.3">
      <c r="A6281">
        <v>2587187</v>
      </c>
      <c r="B6281">
        <v>1</v>
      </c>
      <c r="C6281" t="s">
        <v>80</v>
      </c>
      <c r="D6281" t="s">
        <v>108</v>
      </c>
      <c r="E6281" t="s">
        <v>147</v>
      </c>
      <c r="F6281" t="s">
        <v>11975</v>
      </c>
      <c r="G6281" t="s">
        <v>134</v>
      </c>
      <c r="H6281" t="s">
        <v>135</v>
      </c>
      <c r="I6281" t="s">
        <v>136</v>
      </c>
      <c r="J6281" t="s">
        <v>137</v>
      </c>
      <c r="K6281" t="s">
        <v>138</v>
      </c>
      <c r="L6281" t="s">
        <v>17586</v>
      </c>
      <c r="M6281" t="s">
        <v>17587</v>
      </c>
      <c r="N6281">
        <v>2.568333333</v>
      </c>
      <c r="O6281">
        <v>0</v>
      </c>
      <c r="P6281">
        <v>1951</v>
      </c>
      <c r="Q6281">
        <v>1</v>
      </c>
      <c r="R6281">
        <v>312</v>
      </c>
      <c r="S6281">
        <v>12</v>
      </c>
      <c r="T6281">
        <v>223</v>
      </c>
      <c r="U6281">
        <v>0</v>
      </c>
      <c r="V6281">
        <v>0</v>
      </c>
      <c r="W6281">
        <v>0</v>
      </c>
      <c r="X6281">
        <v>513.27104039237111</v>
      </c>
      <c r="Y6281">
        <v>3.0058846172916667</v>
      </c>
      <c r="Z6281">
        <v>102.00200077936825</v>
      </c>
      <c r="AA6281">
        <v>122.6771398757147</v>
      </c>
      <c r="AB6281">
        <v>143.01799046911304</v>
      </c>
      <c r="AC6281">
        <v>0</v>
      </c>
      <c r="AD6281">
        <v>0</v>
      </c>
      <c r="AE6281">
        <v>883.97405613385877</v>
      </c>
    </row>
    <row r="6282" spans="1:31" x14ac:dyDescent="0.3">
      <c r="A6282">
        <v>2587854</v>
      </c>
      <c r="B6282">
        <v>1</v>
      </c>
      <c r="C6282" t="s">
        <v>80</v>
      </c>
      <c r="D6282" t="s">
        <v>84</v>
      </c>
      <c r="E6282" t="s">
        <v>166</v>
      </c>
      <c r="F6282" t="s">
        <v>17588</v>
      </c>
      <c r="G6282" t="s">
        <v>168</v>
      </c>
      <c r="H6282" t="s">
        <v>157</v>
      </c>
      <c r="I6282" t="s">
        <v>136</v>
      </c>
      <c r="J6282" t="s">
        <v>137</v>
      </c>
      <c r="K6282" t="s">
        <v>138</v>
      </c>
      <c r="L6282" t="s">
        <v>17589</v>
      </c>
      <c r="M6282" t="s">
        <v>17590</v>
      </c>
      <c r="N6282">
        <v>3.7252777770000001</v>
      </c>
      <c r="O6282">
        <v>0</v>
      </c>
      <c r="P6282">
        <v>8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6.7175504489600026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6.7175504489600026</v>
      </c>
    </row>
    <row r="6283" spans="1:31" x14ac:dyDescent="0.3">
      <c r="A6283">
        <v>2587264</v>
      </c>
      <c r="B6283">
        <v>1</v>
      </c>
      <c r="C6283" t="s">
        <v>80</v>
      </c>
      <c r="D6283" t="s">
        <v>83</v>
      </c>
      <c r="E6283" t="s">
        <v>184</v>
      </c>
      <c r="F6283" t="s">
        <v>15471</v>
      </c>
      <c r="G6283" t="s">
        <v>149</v>
      </c>
      <c r="H6283" t="s">
        <v>135</v>
      </c>
      <c r="I6283" t="s">
        <v>136</v>
      </c>
      <c r="J6283" t="s">
        <v>137</v>
      </c>
      <c r="K6283" t="s">
        <v>138</v>
      </c>
      <c r="L6283" t="s">
        <v>17591</v>
      </c>
      <c r="M6283" t="s">
        <v>17592</v>
      </c>
      <c r="N6283">
        <v>4.375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24</v>
      </c>
      <c r="U6283">
        <v>0</v>
      </c>
      <c r="V6283">
        <v>2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467.92384277533239</v>
      </c>
      <c r="AC6283">
        <v>0</v>
      </c>
      <c r="AD6283">
        <v>883.86450251468614</v>
      </c>
      <c r="AE6283">
        <v>1351.7883452900185</v>
      </c>
    </row>
    <row r="6284" spans="1:31" x14ac:dyDescent="0.3">
      <c r="A6284">
        <v>2587828</v>
      </c>
      <c r="B6284">
        <v>1</v>
      </c>
      <c r="C6284" t="s">
        <v>80</v>
      </c>
      <c r="D6284" t="s">
        <v>106</v>
      </c>
      <c r="E6284" t="s">
        <v>141</v>
      </c>
      <c r="F6284" t="s">
        <v>5271</v>
      </c>
      <c r="G6284" t="s">
        <v>134</v>
      </c>
      <c r="H6284" t="s">
        <v>135</v>
      </c>
      <c r="I6284" t="s">
        <v>136</v>
      </c>
      <c r="J6284" t="s">
        <v>137</v>
      </c>
      <c r="K6284" t="s">
        <v>138</v>
      </c>
      <c r="L6284" t="s">
        <v>17593</v>
      </c>
      <c r="M6284" t="s">
        <v>17594</v>
      </c>
      <c r="N6284">
        <v>0.104722222</v>
      </c>
      <c r="O6284">
        <v>7</v>
      </c>
      <c r="P6284">
        <v>2143</v>
      </c>
      <c r="Q6284">
        <v>60</v>
      </c>
      <c r="R6284">
        <v>261</v>
      </c>
      <c r="S6284">
        <v>27</v>
      </c>
      <c r="T6284">
        <v>357</v>
      </c>
      <c r="U6284">
        <v>0</v>
      </c>
      <c r="V6284">
        <v>0</v>
      </c>
      <c r="W6284">
        <v>0.30598263781925666</v>
      </c>
      <c r="X6284">
        <v>34.646874713070424</v>
      </c>
      <c r="Y6284">
        <v>36.472752962799753</v>
      </c>
      <c r="Z6284">
        <v>51.145222564382337</v>
      </c>
      <c r="AA6284">
        <v>16.201749623538468</v>
      </c>
      <c r="AB6284">
        <v>42.926504433055314</v>
      </c>
      <c r="AC6284">
        <v>0</v>
      </c>
      <c r="AD6284">
        <v>0</v>
      </c>
      <c r="AE6284">
        <v>181.69908693466556</v>
      </c>
    </row>
    <row r="6285" spans="1:31" x14ac:dyDescent="0.3">
      <c r="A6285">
        <v>2587977</v>
      </c>
      <c r="B6285">
        <v>1</v>
      </c>
      <c r="C6285" t="s">
        <v>80</v>
      </c>
      <c r="D6285" t="s">
        <v>105</v>
      </c>
      <c r="E6285" t="s">
        <v>141</v>
      </c>
      <c r="F6285" t="s">
        <v>5938</v>
      </c>
      <c r="G6285" t="s">
        <v>134</v>
      </c>
      <c r="H6285" t="s">
        <v>135</v>
      </c>
      <c r="I6285" t="s">
        <v>136</v>
      </c>
      <c r="J6285" t="s">
        <v>137</v>
      </c>
      <c r="K6285" t="s">
        <v>138</v>
      </c>
      <c r="L6285" t="s">
        <v>17595</v>
      </c>
      <c r="M6285" t="s">
        <v>17596</v>
      </c>
      <c r="N6285">
        <v>7.2499999999999995E-2</v>
      </c>
      <c r="O6285">
        <v>4</v>
      </c>
      <c r="P6285">
        <v>6656</v>
      </c>
      <c r="Q6285">
        <v>3</v>
      </c>
      <c r="R6285">
        <v>16</v>
      </c>
      <c r="S6285">
        <v>26</v>
      </c>
      <c r="T6285">
        <v>575</v>
      </c>
      <c r="U6285">
        <v>5</v>
      </c>
      <c r="V6285">
        <v>0</v>
      </c>
      <c r="W6285">
        <v>0.39360627316331998</v>
      </c>
      <c r="X6285">
        <v>114.17662195149894</v>
      </c>
      <c r="Y6285">
        <v>0.14072347733711998</v>
      </c>
      <c r="Z6285">
        <v>1.1822667742946849</v>
      </c>
      <c r="AA6285">
        <v>11.307231398990723</v>
      </c>
      <c r="AB6285">
        <v>62.05179762017125</v>
      </c>
      <c r="AC6285">
        <v>27.095810004212936</v>
      </c>
      <c r="AD6285">
        <v>0</v>
      </c>
      <c r="AE6285">
        <v>216.34805749966898</v>
      </c>
    </row>
    <row r="6286" spans="1:31" x14ac:dyDescent="0.3">
      <c r="A6286">
        <v>2588083</v>
      </c>
      <c r="B6286">
        <v>1</v>
      </c>
      <c r="C6286" t="s">
        <v>81</v>
      </c>
      <c r="D6286" t="s">
        <v>116</v>
      </c>
      <c r="E6286" t="s">
        <v>184</v>
      </c>
      <c r="F6286" t="s">
        <v>17597</v>
      </c>
      <c r="G6286" t="s">
        <v>318</v>
      </c>
      <c r="H6286" t="s">
        <v>135</v>
      </c>
      <c r="I6286" t="s">
        <v>136</v>
      </c>
      <c r="J6286" t="s">
        <v>137</v>
      </c>
      <c r="K6286" t="s">
        <v>138</v>
      </c>
      <c r="L6286" t="s">
        <v>17598</v>
      </c>
      <c r="M6286" t="s">
        <v>17599</v>
      </c>
      <c r="N6286">
        <v>0.26944444400000001</v>
      </c>
      <c r="O6286">
        <v>0</v>
      </c>
      <c r="P6286">
        <v>47</v>
      </c>
      <c r="Q6286">
        <v>0</v>
      </c>
      <c r="R6286">
        <v>27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2.4999879556501332</v>
      </c>
      <c r="Y6286">
        <v>0</v>
      </c>
      <c r="Z6286">
        <v>3.4137043319079994</v>
      </c>
      <c r="AA6286">
        <v>0</v>
      </c>
      <c r="AB6286">
        <v>0</v>
      </c>
      <c r="AC6286">
        <v>0</v>
      </c>
      <c r="AD6286">
        <v>0</v>
      </c>
      <c r="AE6286">
        <v>5.913692287558133</v>
      </c>
    </row>
    <row r="6287" spans="1:31" x14ac:dyDescent="0.3">
      <c r="A6287">
        <v>2587456</v>
      </c>
      <c r="B6287">
        <v>1</v>
      </c>
      <c r="C6287" t="s">
        <v>80</v>
      </c>
      <c r="D6287" t="s">
        <v>89</v>
      </c>
      <c r="E6287" t="s">
        <v>155</v>
      </c>
      <c r="F6287" t="s">
        <v>2357</v>
      </c>
      <c r="G6287" t="s">
        <v>301</v>
      </c>
      <c r="H6287" t="s">
        <v>157</v>
      </c>
      <c r="I6287" t="s">
        <v>136</v>
      </c>
      <c r="J6287" t="s">
        <v>137</v>
      </c>
      <c r="K6287" t="s">
        <v>144</v>
      </c>
      <c r="L6287" t="s">
        <v>17600</v>
      </c>
      <c r="M6287" t="s">
        <v>17601</v>
      </c>
      <c r="N6287">
        <v>8.9347222219999995</v>
      </c>
      <c r="O6287">
        <v>0</v>
      </c>
      <c r="P6287">
        <v>8</v>
      </c>
      <c r="Q6287">
        <v>0</v>
      </c>
      <c r="R6287">
        <v>12</v>
      </c>
      <c r="S6287">
        <v>0</v>
      </c>
      <c r="T6287">
        <v>8</v>
      </c>
      <c r="U6287">
        <v>0</v>
      </c>
      <c r="V6287">
        <v>0</v>
      </c>
      <c r="W6287">
        <v>0</v>
      </c>
      <c r="X6287">
        <v>207.51099824118307</v>
      </c>
      <c r="Y6287">
        <v>0</v>
      </c>
      <c r="Z6287">
        <v>39.903432017605859</v>
      </c>
      <c r="AA6287">
        <v>0</v>
      </c>
      <c r="AB6287">
        <v>140.88204811378438</v>
      </c>
      <c r="AC6287">
        <v>0</v>
      </c>
      <c r="AD6287">
        <v>0</v>
      </c>
      <c r="AE6287">
        <v>388.29647837257335</v>
      </c>
    </row>
    <row r="6288" spans="1:31" x14ac:dyDescent="0.3">
      <c r="A6288">
        <v>2587244</v>
      </c>
      <c r="B6288">
        <v>1</v>
      </c>
      <c r="C6288" t="s">
        <v>81</v>
      </c>
      <c r="D6288" t="s">
        <v>120</v>
      </c>
      <c r="E6288" t="s">
        <v>147</v>
      </c>
      <c r="F6288" t="s">
        <v>17602</v>
      </c>
      <c r="G6288" t="s">
        <v>134</v>
      </c>
      <c r="H6288" t="s">
        <v>135</v>
      </c>
      <c r="I6288" t="s">
        <v>136</v>
      </c>
      <c r="J6288" t="s">
        <v>137</v>
      </c>
      <c r="K6288" t="s">
        <v>138</v>
      </c>
      <c r="L6288" t="s">
        <v>17603</v>
      </c>
      <c r="M6288" t="s">
        <v>17040</v>
      </c>
      <c r="N6288">
        <v>1.683888888</v>
      </c>
      <c r="O6288">
        <v>7</v>
      </c>
      <c r="P6288">
        <v>782</v>
      </c>
      <c r="Q6288">
        <v>42</v>
      </c>
      <c r="R6288">
        <v>19</v>
      </c>
      <c r="S6288">
        <v>11</v>
      </c>
      <c r="T6288">
        <v>54</v>
      </c>
      <c r="U6288">
        <v>6</v>
      </c>
      <c r="V6288">
        <v>0</v>
      </c>
      <c r="W6288">
        <v>2.4995680151664019</v>
      </c>
      <c r="X6288">
        <v>130.11999751643413</v>
      </c>
      <c r="Y6288">
        <v>263.34472699709363</v>
      </c>
      <c r="Z6288">
        <v>12.035816845201737</v>
      </c>
      <c r="AA6288">
        <v>38.090634303174063</v>
      </c>
      <c r="AB6288">
        <v>36.469294313156553</v>
      </c>
      <c r="AC6288">
        <v>1144.600980126846</v>
      </c>
      <c r="AD6288">
        <v>0</v>
      </c>
      <c r="AE6288">
        <v>1627.1610181170727</v>
      </c>
    </row>
    <row r="6289" spans="1:31" x14ac:dyDescent="0.3">
      <c r="A6289">
        <v>2587785</v>
      </c>
      <c r="B6289">
        <v>1</v>
      </c>
      <c r="C6289" t="s">
        <v>80</v>
      </c>
      <c r="D6289" t="s">
        <v>98</v>
      </c>
      <c r="E6289" t="s">
        <v>166</v>
      </c>
      <c r="F6289" t="s">
        <v>17604</v>
      </c>
      <c r="G6289" t="s">
        <v>168</v>
      </c>
      <c r="H6289" t="s">
        <v>157</v>
      </c>
      <c r="I6289" t="s">
        <v>136</v>
      </c>
      <c r="J6289" t="s">
        <v>137</v>
      </c>
      <c r="K6289" t="s">
        <v>138</v>
      </c>
      <c r="L6289" t="s">
        <v>17605</v>
      </c>
      <c r="M6289" t="s">
        <v>17606</v>
      </c>
      <c r="N6289">
        <v>7.4769444439999999</v>
      </c>
      <c r="O6289">
        <v>0</v>
      </c>
      <c r="P6289">
        <v>1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0.9312175585928143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0.9312175585928143</v>
      </c>
    </row>
    <row r="6290" spans="1:31" x14ac:dyDescent="0.3">
      <c r="A6290">
        <v>2587207</v>
      </c>
      <c r="B6290">
        <v>1</v>
      </c>
      <c r="C6290" t="s">
        <v>80</v>
      </c>
      <c r="D6290" t="s">
        <v>103</v>
      </c>
      <c r="E6290" t="s">
        <v>184</v>
      </c>
      <c r="F6290" t="s">
        <v>17607</v>
      </c>
      <c r="G6290" t="s">
        <v>134</v>
      </c>
      <c r="H6290" t="s">
        <v>135</v>
      </c>
      <c r="I6290" t="s">
        <v>136</v>
      </c>
      <c r="J6290" t="s">
        <v>137</v>
      </c>
      <c r="K6290" t="s">
        <v>138</v>
      </c>
      <c r="L6290" t="s">
        <v>17608</v>
      </c>
      <c r="M6290" t="s">
        <v>17609</v>
      </c>
      <c r="N6290">
        <v>0.53083333300000002</v>
      </c>
      <c r="O6290">
        <v>0</v>
      </c>
      <c r="P6290">
        <v>0</v>
      </c>
      <c r="Q6290">
        <v>0</v>
      </c>
      <c r="R6290">
        <v>0</v>
      </c>
      <c r="S6290">
        <v>1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4.5875834087696665</v>
      </c>
      <c r="AB6290">
        <v>0</v>
      </c>
      <c r="AC6290">
        <v>0</v>
      </c>
      <c r="AD6290">
        <v>0</v>
      </c>
      <c r="AE6290">
        <v>4.5875834087696665</v>
      </c>
    </row>
    <row r="6291" spans="1:31" x14ac:dyDescent="0.3">
      <c r="A6291">
        <v>2587642</v>
      </c>
      <c r="B6291">
        <v>1</v>
      </c>
      <c r="C6291" t="s">
        <v>80</v>
      </c>
      <c r="D6291" t="s">
        <v>105</v>
      </c>
      <c r="E6291" t="s">
        <v>166</v>
      </c>
      <c r="F6291" t="s">
        <v>17610</v>
      </c>
      <c r="G6291" t="s">
        <v>181</v>
      </c>
      <c r="H6291" t="s">
        <v>157</v>
      </c>
      <c r="I6291" t="s">
        <v>136</v>
      </c>
      <c r="J6291" t="s">
        <v>137</v>
      </c>
      <c r="K6291" t="s">
        <v>138</v>
      </c>
      <c r="L6291" t="s">
        <v>17611</v>
      </c>
      <c r="M6291" t="s">
        <v>17612</v>
      </c>
      <c r="N6291">
        <v>2.7991666660000001</v>
      </c>
      <c r="O6291">
        <v>0</v>
      </c>
      <c r="P6291">
        <v>1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1.571408355775666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1.571408355775666</v>
      </c>
    </row>
    <row r="6292" spans="1:31" x14ac:dyDescent="0.3">
      <c r="A6292">
        <v>2588040</v>
      </c>
      <c r="B6292">
        <v>1</v>
      </c>
      <c r="C6292" t="s">
        <v>81</v>
      </c>
      <c r="D6292" t="s">
        <v>124</v>
      </c>
      <c r="E6292" t="s">
        <v>141</v>
      </c>
      <c r="F6292" t="s">
        <v>6389</v>
      </c>
      <c r="G6292" t="s">
        <v>134</v>
      </c>
      <c r="H6292" t="s">
        <v>135</v>
      </c>
      <c r="I6292" t="s">
        <v>136</v>
      </c>
      <c r="J6292" t="s">
        <v>137</v>
      </c>
      <c r="K6292" t="s">
        <v>138</v>
      </c>
      <c r="L6292" t="s">
        <v>17613</v>
      </c>
      <c r="M6292" t="s">
        <v>17614</v>
      </c>
      <c r="N6292">
        <v>0.260833333</v>
      </c>
      <c r="O6292">
        <v>2</v>
      </c>
      <c r="P6292">
        <v>51</v>
      </c>
      <c r="Q6292">
        <v>5</v>
      </c>
      <c r="R6292">
        <v>13</v>
      </c>
      <c r="S6292">
        <v>6</v>
      </c>
      <c r="T6292">
        <v>1</v>
      </c>
      <c r="U6292">
        <v>0</v>
      </c>
      <c r="V6292">
        <v>0</v>
      </c>
      <c r="W6292">
        <v>6.1050356119999996E-2</v>
      </c>
      <c r="X6292">
        <v>1.6689619625610783</v>
      </c>
      <c r="Y6292">
        <v>0.62019155710940266</v>
      </c>
      <c r="Z6292">
        <v>1.09226636943845</v>
      </c>
      <c r="AA6292">
        <v>1.2567866021526375</v>
      </c>
      <c r="AB6292">
        <v>2.0703573813325004E-3</v>
      </c>
      <c r="AC6292">
        <v>0</v>
      </c>
      <c r="AD6292">
        <v>0</v>
      </c>
      <c r="AE6292">
        <v>4.7013272047629009</v>
      </c>
    </row>
    <row r="6293" spans="1:31" x14ac:dyDescent="0.3">
      <c r="A6293">
        <v>2587542</v>
      </c>
      <c r="B6293">
        <v>1</v>
      </c>
      <c r="C6293" t="s">
        <v>80</v>
      </c>
      <c r="D6293" t="s">
        <v>104</v>
      </c>
      <c r="E6293" t="s">
        <v>166</v>
      </c>
      <c r="F6293" t="s">
        <v>17615</v>
      </c>
      <c r="G6293" t="s">
        <v>168</v>
      </c>
      <c r="H6293" t="s">
        <v>157</v>
      </c>
      <c r="I6293" t="s">
        <v>136</v>
      </c>
      <c r="J6293" t="s">
        <v>137</v>
      </c>
      <c r="K6293" t="s">
        <v>138</v>
      </c>
      <c r="L6293" t="s">
        <v>17616</v>
      </c>
      <c r="M6293" t="s">
        <v>17617</v>
      </c>
      <c r="N6293">
        <v>1.905</v>
      </c>
      <c r="O6293">
        <v>0</v>
      </c>
      <c r="P6293">
        <v>1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0.34693997869941673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0.34693997869941673</v>
      </c>
    </row>
    <row r="6294" spans="1:31" x14ac:dyDescent="0.3">
      <c r="A6294">
        <v>2587350</v>
      </c>
      <c r="B6294">
        <v>1</v>
      </c>
      <c r="C6294" t="s">
        <v>81</v>
      </c>
      <c r="D6294" t="s">
        <v>118</v>
      </c>
      <c r="E6294" t="s">
        <v>166</v>
      </c>
      <c r="F6294" t="s">
        <v>17618</v>
      </c>
      <c r="G6294" t="s">
        <v>181</v>
      </c>
      <c r="H6294" t="s">
        <v>157</v>
      </c>
      <c r="I6294" t="s">
        <v>136</v>
      </c>
      <c r="J6294" t="s">
        <v>137</v>
      </c>
      <c r="K6294" t="s">
        <v>138</v>
      </c>
      <c r="L6294" t="s">
        <v>17619</v>
      </c>
      <c r="M6294" t="s">
        <v>17620</v>
      </c>
      <c r="N6294">
        <v>5.8452777769999997</v>
      </c>
      <c r="O6294">
        <v>0</v>
      </c>
      <c r="P6294">
        <v>1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1.2723312105999998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1.2723312105999998</v>
      </c>
    </row>
    <row r="6295" spans="1:31" x14ac:dyDescent="0.3">
      <c r="A6295">
        <v>2587250</v>
      </c>
      <c r="B6295">
        <v>1</v>
      </c>
      <c r="C6295" t="s">
        <v>81</v>
      </c>
      <c r="D6295" t="s">
        <v>128</v>
      </c>
      <c r="E6295" t="s">
        <v>147</v>
      </c>
      <c r="F6295" t="s">
        <v>606</v>
      </c>
      <c r="G6295" t="s">
        <v>134</v>
      </c>
      <c r="H6295" t="s">
        <v>135</v>
      </c>
      <c r="I6295" t="s">
        <v>136</v>
      </c>
      <c r="J6295" t="s">
        <v>137</v>
      </c>
      <c r="K6295" t="s">
        <v>138</v>
      </c>
      <c r="L6295" t="s">
        <v>17621</v>
      </c>
      <c r="M6295" t="s">
        <v>17622</v>
      </c>
      <c r="N6295">
        <v>3.261666666</v>
      </c>
      <c r="O6295">
        <v>3</v>
      </c>
      <c r="P6295">
        <v>221</v>
      </c>
      <c r="Q6295">
        <v>1</v>
      </c>
      <c r="R6295">
        <v>3</v>
      </c>
      <c r="S6295">
        <v>3</v>
      </c>
      <c r="T6295">
        <v>21</v>
      </c>
      <c r="U6295">
        <v>2</v>
      </c>
      <c r="V6295">
        <v>0</v>
      </c>
      <c r="W6295">
        <v>1.9516917455999998</v>
      </c>
      <c r="X6295">
        <v>129.84205135487599</v>
      </c>
      <c r="Y6295">
        <v>0.39706157667599995</v>
      </c>
      <c r="Z6295">
        <v>8.5437814508059198</v>
      </c>
      <c r="AA6295">
        <v>155.62057432322428</v>
      </c>
      <c r="AB6295">
        <v>46.092592624180732</v>
      </c>
      <c r="AC6295">
        <v>145.71639095331619</v>
      </c>
      <c r="AD6295">
        <v>0</v>
      </c>
      <c r="AE6295">
        <v>488.16414402867912</v>
      </c>
    </row>
    <row r="6296" spans="1:31" x14ac:dyDescent="0.3">
      <c r="A6296">
        <v>2587485</v>
      </c>
      <c r="B6296">
        <v>1</v>
      </c>
      <c r="C6296" t="s">
        <v>80</v>
      </c>
      <c r="D6296" t="s">
        <v>89</v>
      </c>
      <c r="E6296" t="s">
        <v>155</v>
      </c>
      <c r="F6296" t="s">
        <v>17623</v>
      </c>
      <c r="G6296" t="s">
        <v>301</v>
      </c>
      <c r="H6296" t="s">
        <v>157</v>
      </c>
      <c r="I6296" t="s">
        <v>136</v>
      </c>
      <c r="J6296" t="s">
        <v>137</v>
      </c>
      <c r="K6296" t="s">
        <v>144</v>
      </c>
      <c r="L6296" t="s">
        <v>17624</v>
      </c>
      <c r="M6296" t="s">
        <v>17625</v>
      </c>
      <c r="N6296">
        <v>6.7316666659999997</v>
      </c>
      <c r="O6296">
        <v>0</v>
      </c>
      <c r="P6296">
        <v>296</v>
      </c>
      <c r="Q6296">
        <v>0</v>
      </c>
      <c r="R6296">
        <v>4</v>
      </c>
      <c r="S6296">
        <v>0</v>
      </c>
      <c r="T6296">
        <v>32</v>
      </c>
      <c r="U6296">
        <v>0</v>
      </c>
      <c r="V6296">
        <v>0</v>
      </c>
      <c r="W6296">
        <v>0</v>
      </c>
      <c r="X6296">
        <v>526.88963321814037</v>
      </c>
      <c r="Y6296">
        <v>0</v>
      </c>
      <c r="Z6296">
        <v>6.5131952038308807</v>
      </c>
      <c r="AA6296">
        <v>0</v>
      </c>
      <c r="AB6296">
        <v>386.75677857091529</v>
      </c>
      <c r="AC6296">
        <v>0</v>
      </c>
      <c r="AD6296">
        <v>0</v>
      </c>
      <c r="AE6296">
        <v>920.15960699288644</v>
      </c>
    </row>
    <row r="6297" spans="1:31" x14ac:dyDescent="0.3">
      <c r="A6297">
        <v>2588126</v>
      </c>
      <c r="B6297">
        <v>1</v>
      </c>
      <c r="C6297" t="s">
        <v>80</v>
      </c>
      <c r="D6297" t="s">
        <v>96</v>
      </c>
      <c r="E6297" t="s">
        <v>166</v>
      </c>
      <c r="F6297" t="s">
        <v>17626</v>
      </c>
      <c r="G6297" t="s">
        <v>311</v>
      </c>
      <c r="H6297" t="s">
        <v>157</v>
      </c>
      <c r="I6297" t="s">
        <v>136</v>
      </c>
      <c r="J6297" t="s">
        <v>3</v>
      </c>
      <c r="K6297" t="s">
        <v>138</v>
      </c>
      <c r="L6297" t="s">
        <v>17627</v>
      </c>
      <c r="M6297" t="s">
        <v>17628</v>
      </c>
      <c r="N6297">
        <v>5.2316666659999997</v>
      </c>
      <c r="O6297">
        <v>0</v>
      </c>
      <c r="P6297">
        <v>2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7.3958347122040147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7.3958347122040147</v>
      </c>
    </row>
    <row r="6298" spans="1:31" x14ac:dyDescent="0.3">
      <c r="A6298">
        <v>2587439</v>
      </c>
      <c r="B6298">
        <v>1</v>
      </c>
      <c r="C6298" t="s">
        <v>81</v>
      </c>
      <c r="D6298" t="s">
        <v>127</v>
      </c>
      <c r="E6298" t="s">
        <v>147</v>
      </c>
      <c r="F6298" t="s">
        <v>5456</v>
      </c>
      <c r="G6298" t="s">
        <v>134</v>
      </c>
      <c r="H6298" t="s">
        <v>135</v>
      </c>
      <c r="I6298" t="s">
        <v>136</v>
      </c>
      <c r="J6298" t="s">
        <v>137</v>
      </c>
      <c r="K6298" t="s">
        <v>138</v>
      </c>
      <c r="L6298" t="s">
        <v>17629</v>
      </c>
      <c r="M6298" t="s">
        <v>17630</v>
      </c>
      <c r="N6298">
        <v>7.9652777769999998</v>
      </c>
      <c r="O6298">
        <v>4</v>
      </c>
      <c r="P6298">
        <v>11</v>
      </c>
      <c r="Q6298">
        <v>38</v>
      </c>
      <c r="R6298">
        <v>49</v>
      </c>
      <c r="S6298">
        <v>3</v>
      </c>
      <c r="T6298">
        <v>2</v>
      </c>
      <c r="U6298">
        <v>0</v>
      </c>
      <c r="V6298">
        <v>0</v>
      </c>
      <c r="W6298">
        <v>22.762452574480104</v>
      </c>
      <c r="X6298">
        <v>33.465200513810359</v>
      </c>
      <c r="Y6298">
        <v>1021.4445861474015</v>
      </c>
      <c r="Z6298">
        <v>434.38863219689648</v>
      </c>
      <c r="AA6298">
        <v>44.568900412983517</v>
      </c>
      <c r="AB6298">
        <v>0</v>
      </c>
      <c r="AC6298">
        <v>0</v>
      </c>
      <c r="AD6298">
        <v>0</v>
      </c>
      <c r="AE6298">
        <v>1556.6297718455719</v>
      </c>
    </row>
    <row r="6299" spans="1:31" x14ac:dyDescent="0.3">
      <c r="A6299">
        <v>2587980</v>
      </c>
      <c r="B6299">
        <v>1</v>
      </c>
      <c r="C6299" t="s">
        <v>80</v>
      </c>
      <c r="D6299" t="s">
        <v>103</v>
      </c>
      <c r="E6299" t="s">
        <v>171</v>
      </c>
      <c r="F6299" t="s">
        <v>17631</v>
      </c>
      <c r="G6299" t="s">
        <v>190</v>
      </c>
      <c r="H6299" t="s">
        <v>157</v>
      </c>
      <c r="I6299" t="s">
        <v>136</v>
      </c>
      <c r="J6299" t="s">
        <v>137</v>
      </c>
      <c r="K6299" t="s">
        <v>138</v>
      </c>
      <c r="L6299" t="s">
        <v>17632</v>
      </c>
      <c r="M6299" t="s">
        <v>17633</v>
      </c>
      <c r="N6299">
        <v>2.0847222219999999</v>
      </c>
      <c r="O6299">
        <v>0</v>
      </c>
      <c r="P6299">
        <v>11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5.0871721111200001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5.0871721111200001</v>
      </c>
    </row>
    <row r="6300" spans="1:31" x14ac:dyDescent="0.3">
      <c r="A6300">
        <v>2588003</v>
      </c>
      <c r="B6300">
        <v>1</v>
      </c>
      <c r="C6300" t="s">
        <v>80</v>
      </c>
      <c r="D6300" t="s">
        <v>82</v>
      </c>
      <c r="E6300" t="s">
        <v>171</v>
      </c>
      <c r="F6300" t="s">
        <v>17634</v>
      </c>
      <c r="G6300" t="s">
        <v>229</v>
      </c>
      <c r="H6300" t="s">
        <v>157</v>
      </c>
      <c r="I6300" t="s">
        <v>136</v>
      </c>
      <c r="J6300" t="s">
        <v>137</v>
      </c>
      <c r="K6300" t="s">
        <v>138</v>
      </c>
      <c r="L6300" t="s">
        <v>17635</v>
      </c>
      <c r="M6300" t="s">
        <v>17636</v>
      </c>
      <c r="N6300">
        <v>3.1072222219999999</v>
      </c>
      <c r="O6300">
        <v>0</v>
      </c>
      <c r="P6300">
        <v>154</v>
      </c>
      <c r="Q6300">
        <v>0</v>
      </c>
      <c r="R6300">
        <v>0</v>
      </c>
      <c r="S6300">
        <v>0</v>
      </c>
      <c r="T6300">
        <v>6</v>
      </c>
      <c r="U6300">
        <v>0</v>
      </c>
      <c r="V6300">
        <v>0</v>
      </c>
      <c r="W6300">
        <v>0</v>
      </c>
      <c r="X6300">
        <v>125.50927736865842</v>
      </c>
      <c r="Y6300">
        <v>0</v>
      </c>
      <c r="Z6300">
        <v>0</v>
      </c>
      <c r="AA6300">
        <v>0</v>
      </c>
      <c r="AB6300">
        <v>18.158063394967041</v>
      </c>
      <c r="AC6300">
        <v>0</v>
      </c>
      <c r="AD6300">
        <v>0</v>
      </c>
      <c r="AE6300">
        <v>143.66734076362545</v>
      </c>
    </row>
    <row r="6301" spans="1:31" x14ac:dyDescent="0.3">
      <c r="A6301">
        <v>2588026</v>
      </c>
      <c r="B6301">
        <v>1</v>
      </c>
      <c r="C6301" t="s">
        <v>80</v>
      </c>
      <c r="D6301" t="s">
        <v>96</v>
      </c>
      <c r="E6301" t="s">
        <v>175</v>
      </c>
      <c r="F6301" t="s">
        <v>17637</v>
      </c>
      <c r="G6301" t="s">
        <v>213</v>
      </c>
      <c r="H6301" t="s">
        <v>157</v>
      </c>
      <c r="I6301" t="s">
        <v>136</v>
      </c>
      <c r="J6301" t="s">
        <v>137</v>
      </c>
      <c r="K6301" t="s">
        <v>138</v>
      </c>
      <c r="L6301" t="s">
        <v>17638</v>
      </c>
      <c r="M6301" t="s">
        <v>17639</v>
      </c>
      <c r="N6301">
        <v>6.5263888879999996</v>
      </c>
      <c r="O6301">
        <v>0</v>
      </c>
      <c r="P6301">
        <v>16</v>
      </c>
      <c r="Q6301">
        <v>0</v>
      </c>
      <c r="R6301">
        <v>0</v>
      </c>
      <c r="S6301">
        <v>0</v>
      </c>
      <c r="T6301">
        <v>6</v>
      </c>
      <c r="U6301">
        <v>0</v>
      </c>
      <c r="V6301">
        <v>0</v>
      </c>
      <c r="W6301">
        <v>0</v>
      </c>
      <c r="X6301">
        <v>85.801980989860397</v>
      </c>
      <c r="Y6301">
        <v>0</v>
      </c>
      <c r="Z6301">
        <v>0</v>
      </c>
      <c r="AA6301">
        <v>0</v>
      </c>
      <c r="AB6301">
        <v>272.76645742599271</v>
      </c>
      <c r="AC6301">
        <v>0</v>
      </c>
      <c r="AD6301">
        <v>0</v>
      </c>
      <c r="AE6301">
        <v>358.56843841585311</v>
      </c>
    </row>
    <row r="6302" spans="1:31" x14ac:dyDescent="0.3">
      <c r="A6302">
        <v>2587608</v>
      </c>
      <c r="B6302">
        <v>1</v>
      </c>
      <c r="C6302" t="s">
        <v>80</v>
      </c>
      <c r="D6302" t="s">
        <v>96</v>
      </c>
      <c r="E6302" t="s">
        <v>166</v>
      </c>
      <c r="F6302" t="s">
        <v>17640</v>
      </c>
      <c r="G6302" t="s">
        <v>168</v>
      </c>
      <c r="H6302" t="s">
        <v>157</v>
      </c>
      <c r="I6302" t="s">
        <v>136</v>
      </c>
      <c r="J6302" t="s">
        <v>137</v>
      </c>
      <c r="K6302" t="s">
        <v>138</v>
      </c>
      <c r="L6302" t="s">
        <v>17641</v>
      </c>
      <c r="M6302" t="s">
        <v>17642</v>
      </c>
      <c r="N6302">
        <v>8.3177777769999999</v>
      </c>
      <c r="O6302">
        <v>0</v>
      </c>
      <c r="P6302">
        <v>1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5.1619492336425488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5.1619492336425488</v>
      </c>
    </row>
    <row r="6303" spans="1:31" x14ac:dyDescent="0.3">
      <c r="A6303">
        <v>2588049</v>
      </c>
      <c r="B6303">
        <v>1</v>
      </c>
      <c r="C6303" t="s">
        <v>80</v>
      </c>
      <c r="D6303" t="s">
        <v>84</v>
      </c>
      <c r="E6303" t="s">
        <v>166</v>
      </c>
      <c r="F6303" t="s">
        <v>17643</v>
      </c>
      <c r="G6303" t="s">
        <v>168</v>
      </c>
      <c r="H6303" t="s">
        <v>157</v>
      </c>
      <c r="I6303" t="s">
        <v>136</v>
      </c>
      <c r="J6303" t="s">
        <v>137</v>
      </c>
      <c r="K6303" t="s">
        <v>138</v>
      </c>
      <c r="L6303" t="s">
        <v>17644</v>
      </c>
      <c r="M6303" t="s">
        <v>17645</v>
      </c>
      <c r="N6303">
        <v>6.1847222220000004</v>
      </c>
      <c r="O6303">
        <v>0</v>
      </c>
      <c r="P6303">
        <v>7</v>
      </c>
      <c r="Q6303">
        <v>0</v>
      </c>
      <c r="R6303">
        <v>0</v>
      </c>
      <c r="S6303">
        <v>0</v>
      </c>
      <c r="T6303">
        <v>2</v>
      </c>
      <c r="U6303">
        <v>0</v>
      </c>
      <c r="V6303">
        <v>0</v>
      </c>
      <c r="W6303">
        <v>0</v>
      </c>
      <c r="X6303">
        <v>11.383279097083525</v>
      </c>
      <c r="Y6303">
        <v>0</v>
      </c>
      <c r="Z6303">
        <v>0</v>
      </c>
      <c r="AA6303">
        <v>0</v>
      </c>
      <c r="AB6303">
        <v>26.698773787940787</v>
      </c>
      <c r="AC6303">
        <v>0</v>
      </c>
      <c r="AD6303">
        <v>0</v>
      </c>
      <c r="AE6303">
        <v>38.082052885024311</v>
      </c>
    </row>
    <row r="6304" spans="1:31" x14ac:dyDescent="0.3">
      <c r="A6304">
        <v>2587525</v>
      </c>
      <c r="B6304">
        <v>1</v>
      </c>
      <c r="C6304" t="s">
        <v>80</v>
      </c>
      <c r="D6304" t="s">
        <v>96</v>
      </c>
      <c r="E6304" t="s">
        <v>184</v>
      </c>
      <c r="F6304" t="s">
        <v>17646</v>
      </c>
      <c r="G6304" t="s">
        <v>6242</v>
      </c>
      <c r="H6304" t="s">
        <v>135</v>
      </c>
      <c r="I6304" t="s">
        <v>136</v>
      </c>
      <c r="J6304" t="s">
        <v>137</v>
      </c>
      <c r="K6304" t="s">
        <v>138</v>
      </c>
      <c r="L6304" t="s">
        <v>17647</v>
      </c>
      <c r="M6304" t="s">
        <v>17648</v>
      </c>
      <c r="N6304">
        <v>0.28333333300000002</v>
      </c>
      <c r="O6304">
        <v>0</v>
      </c>
      <c r="P6304">
        <v>76</v>
      </c>
      <c r="Q6304">
        <v>0</v>
      </c>
      <c r="R6304">
        <v>3</v>
      </c>
      <c r="S6304">
        <v>0</v>
      </c>
      <c r="T6304">
        <v>19</v>
      </c>
      <c r="U6304">
        <v>0</v>
      </c>
      <c r="V6304">
        <v>0</v>
      </c>
      <c r="W6304">
        <v>0</v>
      </c>
      <c r="X6304">
        <v>13.893331436013757</v>
      </c>
      <c r="Y6304">
        <v>0</v>
      </c>
      <c r="Z6304">
        <v>0.30159190123287505</v>
      </c>
      <c r="AA6304">
        <v>0</v>
      </c>
      <c r="AB6304">
        <v>20.705677729719056</v>
      </c>
      <c r="AC6304">
        <v>0</v>
      </c>
      <c r="AD6304">
        <v>0</v>
      </c>
      <c r="AE6304">
        <v>34.900601066965692</v>
      </c>
    </row>
    <row r="6305" spans="1:31" x14ac:dyDescent="0.3">
      <c r="A6305">
        <v>2587170</v>
      </c>
      <c r="B6305">
        <v>1</v>
      </c>
      <c r="C6305" t="s">
        <v>80</v>
      </c>
      <c r="D6305" t="s">
        <v>110</v>
      </c>
      <c r="E6305" t="s">
        <v>171</v>
      </c>
      <c r="F6305" t="s">
        <v>17649</v>
      </c>
      <c r="G6305" t="s">
        <v>190</v>
      </c>
      <c r="H6305" t="s">
        <v>157</v>
      </c>
      <c r="I6305" t="s">
        <v>136</v>
      </c>
      <c r="J6305" t="s">
        <v>137</v>
      </c>
      <c r="K6305" t="s">
        <v>138</v>
      </c>
      <c r="L6305" t="s">
        <v>17650</v>
      </c>
      <c r="M6305" t="s">
        <v>17651</v>
      </c>
      <c r="N6305">
        <v>1.196111111</v>
      </c>
      <c r="O6305">
        <v>0</v>
      </c>
      <c r="P6305">
        <v>27</v>
      </c>
      <c r="Q6305">
        <v>0</v>
      </c>
      <c r="R6305">
        <v>0</v>
      </c>
      <c r="S6305">
        <v>0</v>
      </c>
      <c r="T6305">
        <v>60</v>
      </c>
      <c r="U6305">
        <v>0</v>
      </c>
      <c r="V6305">
        <v>1</v>
      </c>
      <c r="W6305">
        <v>0</v>
      </c>
      <c r="X6305">
        <v>7.719653150116577</v>
      </c>
      <c r="Y6305">
        <v>0</v>
      </c>
      <c r="Z6305">
        <v>0</v>
      </c>
      <c r="AA6305">
        <v>0</v>
      </c>
      <c r="AB6305">
        <v>46.258909344688881</v>
      </c>
      <c r="AC6305">
        <v>0</v>
      </c>
      <c r="AD6305">
        <v>9.9418426932084997E-2</v>
      </c>
      <c r="AE6305">
        <v>54.077980921737542</v>
      </c>
    </row>
    <row r="6306" spans="1:31" x14ac:dyDescent="0.3">
      <c r="A6306">
        <v>2587671</v>
      </c>
      <c r="B6306">
        <v>1</v>
      </c>
      <c r="C6306" t="s">
        <v>80</v>
      </c>
      <c r="D6306" t="s">
        <v>104</v>
      </c>
      <c r="E6306" t="s">
        <v>155</v>
      </c>
      <c r="F6306" t="s">
        <v>17652</v>
      </c>
      <c r="G6306" t="s">
        <v>202</v>
      </c>
      <c r="H6306" t="s">
        <v>157</v>
      </c>
      <c r="I6306" t="s">
        <v>136</v>
      </c>
      <c r="J6306" t="s">
        <v>137</v>
      </c>
      <c r="K6306" t="s">
        <v>138</v>
      </c>
      <c r="L6306" t="s">
        <v>17653</v>
      </c>
      <c r="M6306" t="s">
        <v>17654</v>
      </c>
      <c r="N6306">
        <v>1.428055555</v>
      </c>
      <c r="O6306">
        <v>0</v>
      </c>
      <c r="P6306">
        <v>7</v>
      </c>
      <c r="Q6306">
        <v>0</v>
      </c>
      <c r="R6306">
        <v>21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2.3955629566527663</v>
      </c>
      <c r="Y6306">
        <v>0</v>
      </c>
      <c r="Z6306">
        <v>10.516136597652922</v>
      </c>
      <c r="AA6306">
        <v>0</v>
      </c>
      <c r="AB6306">
        <v>0</v>
      </c>
      <c r="AC6306">
        <v>0</v>
      </c>
      <c r="AD6306">
        <v>0</v>
      </c>
      <c r="AE6306">
        <v>12.911699554305688</v>
      </c>
    </row>
    <row r="6307" spans="1:31" x14ac:dyDescent="0.3">
      <c r="A6307">
        <v>2587376</v>
      </c>
      <c r="B6307">
        <v>1</v>
      </c>
      <c r="C6307" t="s">
        <v>80</v>
      </c>
      <c r="D6307" t="s">
        <v>106</v>
      </c>
      <c r="E6307" t="s">
        <v>166</v>
      </c>
      <c r="F6307" t="s">
        <v>17655</v>
      </c>
      <c r="G6307" t="s">
        <v>168</v>
      </c>
      <c r="H6307" t="s">
        <v>157</v>
      </c>
      <c r="I6307" t="s">
        <v>136</v>
      </c>
      <c r="J6307" t="s">
        <v>137</v>
      </c>
      <c r="K6307" t="s">
        <v>138</v>
      </c>
      <c r="L6307" t="s">
        <v>17656</v>
      </c>
      <c r="M6307" t="s">
        <v>16966</v>
      </c>
      <c r="N6307">
        <v>4.7466666660000003</v>
      </c>
      <c r="O6307">
        <v>0</v>
      </c>
      <c r="P6307">
        <v>0</v>
      </c>
      <c r="Q6307">
        <v>0</v>
      </c>
      <c r="R6307">
        <v>1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21.988565801707637</v>
      </c>
      <c r="AA6307">
        <v>0</v>
      </c>
      <c r="AB6307">
        <v>0</v>
      </c>
      <c r="AC6307">
        <v>0</v>
      </c>
      <c r="AD6307">
        <v>0</v>
      </c>
      <c r="AE6307">
        <v>21.988565801707637</v>
      </c>
    </row>
    <row r="6308" spans="1:31" x14ac:dyDescent="0.3">
      <c r="A6308">
        <v>2587963</v>
      </c>
      <c r="B6308">
        <v>1</v>
      </c>
      <c r="C6308" t="s">
        <v>80</v>
      </c>
      <c r="D6308" t="s">
        <v>98</v>
      </c>
      <c r="E6308" t="s">
        <v>147</v>
      </c>
      <c r="F6308" t="s">
        <v>10939</v>
      </c>
      <c r="G6308" t="s">
        <v>301</v>
      </c>
      <c r="H6308" t="s">
        <v>135</v>
      </c>
      <c r="I6308" t="s">
        <v>136</v>
      </c>
      <c r="J6308" t="s">
        <v>137</v>
      </c>
      <c r="K6308" t="s">
        <v>144</v>
      </c>
      <c r="L6308" t="s">
        <v>17657</v>
      </c>
      <c r="M6308" t="s">
        <v>17658</v>
      </c>
      <c r="N6308">
        <v>2.2263888879999998</v>
      </c>
      <c r="O6308">
        <v>0</v>
      </c>
      <c r="P6308">
        <v>396</v>
      </c>
      <c r="Q6308">
        <v>15</v>
      </c>
      <c r="R6308">
        <v>114</v>
      </c>
      <c r="S6308">
        <v>15</v>
      </c>
      <c r="T6308">
        <v>101</v>
      </c>
      <c r="U6308">
        <v>0</v>
      </c>
      <c r="V6308">
        <v>0</v>
      </c>
      <c r="W6308">
        <v>0</v>
      </c>
      <c r="X6308">
        <v>120.79345380422858</v>
      </c>
      <c r="Y6308">
        <v>139.13501298145638</v>
      </c>
      <c r="Z6308">
        <v>132.35939288273164</v>
      </c>
      <c r="AA6308">
        <v>76.746733403028188</v>
      </c>
      <c r="AB6308">
        <v>121.02209537158639</v>
      </c>
      <c r="AC6308">
        <v>0</v>
      </c>
      <c r="AD6308">
        <v>0</v>
      </c>
      <c r="AE6308">
        <v>590.05668844303125</v>
      </c>
    </row>
    <row r="6309" spans="1:31" x14ac:dyDescent="0.3">
      <c r="A6309">
        <v>2587923</v>
      </c>
      <c r="B6309">
        <v>1</v>
      </c>
      <c r="C6309" t="s">
        <v>80</v>
      </c>
      <c r="D6309" t="s">
        <v>83</v>
      </c>
      <c r="E6309" t="s">
        <v>171</v>
      </c>
      <c r="F6309" t="s">
        <v>540</v>
      </c>
      <c r="G6309" t="s">
        <v>190</v>
      </c>
      <c r="H6309" t="s">
        <v>157</v>
      </c>
      <c r="I6309" t="s">
        <v>136</v>
      </c>
      <c r="J6309" t="s">
        <v>137</v>
      </c>
      <c r="K6309" t="s">
        <v>138</v>
      </c>
      <c r="L6309" t="s">
        <v>17659</v>
      </c>
      <c r="M6309" t="s">
        <v>16861</v>
      </c>
      <c r="N6309">
        <v>0.56194444399999999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4</v>
      </c>
      <c r="U6309">
        <v>0</v>
      </c>
      <c r="V6309">
        <v>1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1.6189384324433191</v>
      </c>
      <c r="AC6309">
        <v>0</v>
      </c>
      <c r="AD6309">
        <v>17.613782413326749</v>
      </c>
      <c r="AE6309">
        <v>19.232720845770068</v>
      </c>
    </row>
    <row r="6310" spans="1:31" x14ac:dyDescent="0.3">
      <c r="A6310">
        <v>2587688</v>
      </c>
      <c r="B6310">
        <v>1</v>
      </c>
      <c r="C6310" t="s">
        <v>81</v>
      </c>
      <c r="D6310" t="s">
        <v>112</v>
      </c>
      <c r="E6310" t="s">
        <v>184</v>
      </c>
      <c r="F6310" t="s">
        <v>17660</v>
      </c>
      <c r="G6310" t="s">
        <v>194</v>
      </c>
      <c r="H6310" t="s">
        <v>135</v>
      </c>
      <c r="I6310" t="s">
        <v>136</v>
      </c>
      <c r="J6310" t="s">
        <v>137</v>
      </c>
      <c r="K6310" t="s">
        <v>144</v>
      </c>
      <c r="L6310" t="s">
        <v>17661</v>
      </c>
      <c r="M6310" t="s">
        <v>17662</v>
      </c>
      <c r="N6310">
        <v>2.6988888879999999</v>
      </c>
      <c r="O6310">
        <v>0</v>
      </c>
      <c r="P6310">
        <v>5288</v>
      </c>
      <c r="Q6310">
        <v>1</v>
      </c>
      <c r="R6310">
        <v>123</v>
      </c>
      <c r="S6310">
        <v>71</v>
      </c>
      <c r="T6310">
        <v>1199</v>
      </c>
      <c r="U6310">
        <v>10</v>
      </c>
      <c r="V6310">
        <v>7</v>
      </c>
      <c r="W6310">
        <v>0</v>
      </c>
      <c r="X6310">
        <v>2884.091781987122</v>
      </c>
      <c r="Y6310">
        <v>1.6486467299613301</v>
      </c>
      <c r="Z6310">
        <v>317.81680242801116</v>
      </c>
      <c r="AA6310">
        <v>744.31438360318884</v>
      </c>
      <c r="AB6310">
        <v>2907.6212398589696</v>
      </c>
      <c r="AC6310">
        <v>2264.0250966065028</v>
      </c>
      <c r="AD6310">
        <v>912.44744966808366</v>
      </c>
      <c r="AE6310">
        <v>10031.96540088184</v>
      </c>
    </row>
    <row r="6311" spans="1:31" x14ac:dyDescent="0.3">
      <c r="A6311">
        <v>2588043</v>
      </c>
      <c r="B6311">
        <v>1</v>
      </c>
      <c r="C6311" t="s">
        <v>81</v>
      </c>
      <c r="D6311" t="s">
        <v>118</v>
      </c>
      <c r="E6311" t="s">
        <v>171</v>
      </c>
      <c r="F6311" t="s">
        <v>17663</v>
      </c>
      <c r="G6311" t="s">
        <v>202</v>
      </c>
      <c r="H6311" t="s">
        <v>157</v>
      </c>
      <c r="I6311" t="s">
        <v>136</v>
      </c>
      <c r="J6311" t="s">
        <v>137</v>
      </c>
      <c r="K6311" t="s">
        <v>138</v>
      </c>
      <c r="L6311" t="s">
        <v>17664</v>
      </c>
      <c r="M6311" t="s">
        <v>17665</v>
      </c>
      <c r="N6311">
        <v>0.321944444</v>
      </c>
      <c r="O6311">
        <v>0</v>
      </c>
      <c r="P6311">
        <v>58</v>
      </c>
      <c r="Q6311">
        <v>0</v>
      </c>
      <c r="R6311">
        <v>0</v>
      </c>
      <c r="S6311">
        <v>0</v>
      </c>
      <c r="T6311">
        <v>2</v>
      </c>
      <c r="U6311">
        <v>0</v>
      </c>
      <c r="V6311">
        <v>0</v>
      </c>
      <c r="W6311">
        <v>0</v>
      </c>
      <c r="X6311">
        <v>2.7278058555628508</v>
      </c>
      <c r="Y6311">
        <v>0</v>
      </c>
      <c r="Z6311">
        <v>0</v>
      </c>
      <c r="AA6311">
        <v>0</v>
      </c>
      <c r="AB6311">
        <v>4.8135141065941668E-2</v>
      </c>
      <c r="AC6311">
        <v>0</v>
      </c>
      <c r="AD6311">
        <v>0</v>
      </c>
      <c r="AE6311">
        <v>2.7759409966287927</v>
      </c>
    </row>
    <row r="6312" spans="1:31" x14ac:dyDescent="0.3">
      <c r="A6312">
        <v>2587216</v>
      </c>
      <c r="B6312">
        <v>1</v>
      </c>
      <c r="C6312" t="s">
        <v>80</v>
      </c>
      <c r="D6312" t="s">
        <v>83</v>
      </c>
      <c r="E6312" t="s">
        <v>184</v>
      </c>
      <c r="F6312" t="s">
        <v>10505</v>
      </c>
      <c r="G6312" t="s">
        <v>134</v>
      </c>
      <c r="H6312" t="s">
        <v>135</v>
      </c>
      <c r="I6312" t="s">
        <v>136</v>
      </c>
      <c r="J6312" t="s">
        <v>137</v>
      </c>
      <c r="K6312" t="s">
        <v>138</v>
      </c>
      <c r="L6312" t="s">
        <v>17666</v>
      </c>
      <c r="M6312" t="s">
        <v>17667</v>
      </c>
      <c r="N6312">
        <v>2.1416666659999999</v>
      </c>
      <c r="O6312">
        <v>8</v>
      </c>
      <c r="P6312">
        <v>1789</v>
      </c>
      <c r="Q6312">
        <v>13</v>
      </c>
      <c r="R6312">
        <v>299</v>
      </c>
      <c r="S6312">
        <v>79</v>
      </c>
      <c r="T6312">
        <v>309</v>
      </c>
      <c r="U6312">
        <v>20</v>
      </c>
      <c r="V6312">
        <v>3</v>
      </c>
      <c r="W6312">
        <v>6.6994928126756239</v>
      </c>
      <c r="X6312">
        <v>786.74481338884516</v>
      </c>
      <c r="Y6312">
        <v>47.518034442229769</v>
      </c>
      <c r="Z6312">
        <v>234.23349885527463</v>
      </c>
      <c r="AA6312">
        <v>1858.6375315590856</v>
      </c>
      <c r="AB6312">
        <v>570.68601238769361</v>
      </c>
      <c r="AC6312">
        <v>1324.6248271884028</v>
      </c>
      <c r="AD6312">
        <v>266.42307754517105</v>
      </c>
      <c r="AE6312">
        <v>5095.567288179378</v>
      </c>
    </row>
    <row r="6313" spans="1:31" x14ac:dyDescent="0.3">
      <c r="A6313">
        <v>2588023</v>
      </c>
      <c r="B6313">
        <v>1</v>
      </c>
      <c r="C6313" t="s">
        <v>80</v>
      </c>
      <c r="D6313" t="s">
        <v>107</v>
      </c>
      <c r="E6313" t="s">
        <v>141</v>
      </c>
      <c r="F6313" t="s">
        <v>8331</v>
      </c>
      <c r="G6313" t="s">
        <v>134</v>
      </c>
      <c r="H6313" t="s">
        <v>135</v>
      </c>
      <c r="I6313" t="s">
        <v>136</v>
      </c>
      <c r="J6313" t="s">
        <v>137</v>
      </c>
      <c r="K6313" t="s">
        <v>138</v>
      </c>
      <c r="L6313" t="s">
        <v>17668</v>
      </c>
      <c r="M6313" t="s">
        <v>17669</v>
      </c>
      <c r="N6313">
        <v>9.8333332999999995E-2</v>
      </c>
      <c r="O6313">
        <v>3</v>
      </c>
      <c r="P6313">
        <v>1906</v>
      </c>
      <c r="Q6313">
        <v>5</v>
      </c>
      <c r="R6313">
        <v>15</v>
      </c>
      <c r="S6313">
        <v>11</v>
      </c>
      <c r="T6313">
        <v>278</v>
      </c>
      <c r="U6313">
        <v>0</v>
      </c>
      <c r="V6313">
        <v>1</v>
      </c>
      <c r="W6313">
        <v>5.6412185338818759</v>
      </c>
      <c r="X6313">
        <v>35.866996626954652</v>
      </c>
      <c r="Y6313">
        <v>98.926401818073103</v>
      </c>
      <c r="Z6313">
        <v>0.63719955727344002</v>
      </c>
      <c r="AA6313">
        <v>10.454136311043465</v>
      </c>
      <c r="AB6313">
        <v>22.538800247022145</v>
      </c>
      <c r="AC6313">
        <v>0</v>
      </c>
      <c r="AD6313">
        <v>1.3007047015970499</v>
      </c>
      <c r="AE6313">
        <v>175.36545779584574</v>
      </c>
    </row>
    <row r="6314" spans="1:31" x14ac:dyDescent="0.3">
      <c r="A6314">
        <v>2587190</v>
      </c>
      <c r="B6314">
        <v>1</v>
      </c>
      <c r="C6314" t="s">
        <v>80</v>
      </c>
      <c r="D6314" t="s">
        <v>110</v>
      </c>
      <c r="E6314" t="s">
        <v>184</v>
      </c>
      <c r="F6314" t="s">
        <v>17670</v>
      </c>
      <c r="G6314" t="s">
        <v>318</v>
      </c>
      <c r="H6314" t="s">
        <v>135</v>
      </c>
      <c r="I6314" t="s">
        <v>136</v>
      </c>
      <c r="J6314" t="s">
        <v>137</v>
      </c>
      <c r="K6314" t="s">
        <v>138</v>
      </c>
      <c r="L6314" t="s">
        <v>17671</v>
      </c>
      <c r="M6314" t="s">
        <v>17672</v>
      </c>
      <c r="N6314">
        <v>6.4722221999999996E-2</v>
      </c>
      <c r="O6314">
        <v>0</v>
      </c>
      <c r="P6314">
        <v>221</v>
      </c>
      <c r="Q6314">
        <v>0</v>
      </c>
      <c r="R6314">
        <v>0</v>
      </c>
      <c r="S6314">
        <v>0</v>
      </c>
      <c r="T6314">
        <v>19</v>
      </c>
      <c r="U6314">
        <v>0</v>
      </c>
      <c r="V6314">
        <v>0</v>
      </c>
      <c r="W6314">
        <v>0</v>
      </c>
      <c r="X6314">
        <v>3.2675187587918435</v>
      </c>
      <c r="Y6314">
        <v>0</v>
      </c>
      <c r="Z6314">
        <v>0</v>
      </c>
      <c r="AA6314">
        <v>0</v>
      </c>
      <c r="AB6314">
        <v>0.60273058278522107</v>
      </c>
      <c r="AC6314">
        <v>0</v>
      </c>
      <c r="AD6314">
        <v>0</v>
      </c>
      <c r="AE6314">
        <v>3.8702493415770647</v>
      </c>
    </row>
    <row r="6315" spans="1:31" x14ac:dyDescent="0.3">
      <c r="A6315">
        <v>2588000</v>
      </c>
      <c r="B6315">
        <v>1</v>
      </c>
      <c r="C6315" t="s">
        <v>80</v>
      </c>
      <c r="D6315" t="s">
        <v>84</v>
      </c>
      <c r="E6315" t="s">
        <v>171</v>
      </c>
      <c r="F6315" t="s">
        <v>17673</v>
      </c>
      <c r="G6315" t="s">
        <v>190</v>
      </c>
      <c r="H6315" t="s">
        <v>157</v>
      </c>
      <c r="I6315" t="s">
        <v>136</v>
      </c>
      <c r="J6315" t="s">
        <v>137</v>
      </c>
      <c r="K6315" t="s">
        <v>138</v>
      </c>
      <c r="L6315" t="s">
        <v>17674</v>
      </c>
      <c r="M6315" t="s">
        <v>17675</v>
      </c>
      <c r="N6315">
        <v>2.0897222219999998</v>
      </c>
      <c r="O6315">
        <v>0</v>
      </c>
      <c r="P6315">
        <v>243</v>
      </c>
      <c r="Q6315">
        <v>0</v>
      </c>
      <c r="R6315">
        <v>0</v>
      </c>
      <c r="S6315">
        <v>0</v>
      </c>
      <c r="T6315">
        <v>14</v>
      </c>
      <c r="U6315">
        <v>0</v>
      </c>
      <c r="V6315">
        <v>0</v>
      </c>
      <c r="W6315">
        <v>0</v>
      </c>
      <c r="X6315">
        <v>116.08854125509072</v>
      </c>
      <c r="Y6315">
        <v>0</v>
      </c>
      <c r="Z6315">
        <v>0</v>
      </c>
      <c r="AA6315">
        <v>0</v>
      </c>
      <c r="AB6315">
        <v>31.177918673663456</v>
      </c>
      <c r="AC6315">
        <v>0</v>
      </c>
      <c r="AD6315">
        <v>0</v>
      </c>
      <c r="AE6315">
        <v>147.26645992875416</v>
      </c>
    </row>
    <row r="6316" spans="1:31" x14ac:dyDescent="0.3">
      <c r="A6316">
        <v>2587196</v>
      </c>
      <c r="B6316">
        <v>1</v>
      </c>
      <c r="C6316" t="s">
        <v>80</v>
      </c>
      <c r="D6316" t="s">
        <v>95</v>
      </c>
      <c r="E6316" t="s">
        <v>141</v>
      </c>
      <c r="F6316" t="s">
        <v>15666</v>
      </c>
      <c r="G6316" t="s">
        <v>134</v>
      </c>
      <c r="H6316" t="s">
        <v>135</v>
      </c>
      <c r="I6316" t="s">
        <v>136</v>
      </c>
      <c r="J6316" t="s">
        <v>137</v>
      </c>
      <c r="K6316" t="s">
        <v>138</v>
      </c>
      <c r="L6316" t="s">
        <v>17676</v>
      </c>
      <c r="M6316" t="s">
        <v>17677</v>
      </c>
      <c r="N6316">
        <v>0.47833333300000003</v>
      </c>
      <c r="O6316">
        <v>0</v>
      </c>
      <c r="P6316">
        <v>432</v>
      </c>
      <c r="Q6316">
        <v>0</v>
      </c>
      <c r="R6316">
        <v>0</v>
      </c>
      <c r="S6316">
        <v>0</v>
      </c>
      <c r="T6316">
        <v>62</v>
      </c>
      <c r="U6316">
        <v>0</v>
      </c>
      <c r="V6316">
        <v>0</v>
      </c>
      <c r="W6316">
        <v>0</v>
      </c>
      <c r="X6316">
        <v>32.537284821535401</v>
      </c>
      <c r="Y6316">
        <v>0</v>
      </c>
      <c r="Z6316">
        <v>0</v>
      </c>
      <c r="AA6316">
        <v>0</v>
      </c>
      <c r="AB6316">
        <v>14.243089292237359</v>
      </c>
      <c r="AC6316">
        <v>0</v>
      </c>
      <c r="AD6316">
        <v>0</v>
      </c>
      <c r="AE6316">
        <v>46.780374113772758</v>
      </c>
    </row>
    <row r="6317" spans="1:31" x14ac:dyDescent="0.3">
      <c r="A6317">
        <v>2587502</v>
      </c>
      <c r="B6317">
        <v>1</v>
      </c>
      <c r="C6317" t="s">
        <v>80</v>
      </c>
      <c r="D6317" t="s">
        <v>105</v>
      </c>
      <c r="E6317" t="s">
        <v>141</v>
      </c>
      <c r="F6317" t="s">
        <v>17678</v>
      </c>
      <c r="G6317" t="s">
        <v>194</v>
      </c>
      <c r="H6317" t="s">
        <v>135</v>
      </c>
      <c r="I6317" t="s">
        <v>136</v>
      </c>
      <c r="J6317" t="s">
        <v>137</v>
      </c>
      <c r="K6317" t="s">
        <v>144</v>
      </c>
      <c r="L6317" t="s">
        <v>17679</v>
      </c>
      <c r="M6317" t="s">
        <v>17680</v>
      </c>
      <c r="N6317">
        <v>5.0147222219999996</v>
      </c>
      <c r="O6317">
        <v>0</v>
      </c>
      <c r="P6317">
        <v>576</v>
      </c>
      <c r="Q6317">
        <v>0</v>
      </c>
      <c r="R6317">
        <v>0</v>
      </c>
      <c r="S6317">
        <v>0</v>
      </c>
      <c r="T6317">
        <v>19</v>
      </c>
      <c r="U6317">
        <v>0</v>
      </c>
      <c r="V6317">
        <v>0</v>
      </c>
      <c r="W6317">
        <v>0</v>
      </c>
      <c r="X6317">
        <v>2077.542571165357</v>
      </c>
      <c r="Y6317">
        <v>0</v>
      </c>
      <c r="Z6317">
        <v>0</v>
      </c>
      <c r="AA6317">
        <v>0</v>
      </c>
      <c r="AB6317">
        <v>108.04093740098311</v>
      </c>
      <c r="AC6317">
        <v>0</v>
      </c>
      <c r="AD6317">
        <v>0</v>
      </c>
      <c r="AE6317">
        <v>2185.5835085663402</v>
      </c>
    </row>
    <row r="6318" spans="1:31" x14ac:dyDescent="0.3">
      <c r="A6318">
        <v>2587588</v>
      </c>
      <c r="B6318">
        <v>1</v>
      </c>
      <c r="C6318" t="s">
        <v>81</v>
      </c>
      <c r="D6318" t="s">
        <v>116</v>
      </c>
      <c r="E6318" t="s">
        <v>166</v>
      </c>
      <c r="F6318" t="s">
        <v>17681</v>
      </c>
      <c r="G6318" t="s">
        <v>1174</v>
      </c>
      <c r="H6318" t="s">
        <v>157</v>
      </c>
      <c r="I6318" t="s">
        <v>136</v>
      </c>
      <c r="J6318" t="s">
        <v>137</v>
      </c>
      <c r="K6318" t="s">
        <v>138</v>
      </c>
      <c r="L6318" t="s">
        <v>17682</v>
      </c>
      <c r="M6318" t="s">
        <v>17683</v>
      </c>
      <c r="N6318">
        <v>0.23138888799999999</v>
      </c>
      <c r="O6318">
        <v>0</v>
      </c>
      <c r="P6318">
        <v>1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0.10309801172913668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0.10309801172913668</v>
      </c>
    </row>
    <row r="6319" spans="1:31" x14ac:dyDescent="0.3">
      <c r="A6319">
        <v>2587445</v>
      </c>
      <c r="B6319">
        <v>1</v>
      </c>
      <c r="C6319" t="s">
        <v>80</v>
      </c>
      <c r="D6319" t="s">
        <v>110</v>
      </c>
      <c r="E6319" t="s">
        <v>184</v>
      </c>
      <c r="F6319" t="s">
        <v>17684</v>
      </c>
      <c r="G6319" t="s">
        <v>301</v>
      </c>
      <c r="H6319" t="s">
        <v>135</v>
      </c>
      <c r="I6319" t="s">
        <v>136</v>
      </c>
      <c r="J6319" t="s">
        <v>137</v>
      </c>
      <c r="K6319" t="s">
        <v>144</v>
      </c>
      <c r="L6319" t="s">
        <v>17685</v>
      </c>
      <c r="M6319" t="s">
        <v>17686</v>
      </c>
      <c r="N6319">
        <v>3.886111111</v>
      </c>
      <c r="O6319">
        <v>0</v>
      </c>
      <c r="P6319">
        <v>238</v>
      </c>
      <c r="Q6319">
        <v>0</v>
      </c>
      <c r="R6319">
        <v>0</v>
      </c>
      <c r="S6319">
        <v>0</v>
      </c>
      <c r="T6319">
        <v>22</v>
      </c>
      <c r="U6319">
        <v>0</v>
      </c>
      <c r="V6319">
        <v>0</v>
      </c>
      <c r="W6319">
        <v>0</v>
      </c>
      <c r="X6319">
        <v>254.57613429138576</v>
      </c>
      <c r="Y6319">
        <v>0</v>
      </c>
      <c r="Z6319">
        <v>0</v>
      </c>
      <c r="AA6319">
        <v>0</v>
      </c>
      <c r="AB6319">
        <v>71.766390398928678</v>
      </c>
      <c r="AC6319">
        <v>0</v>
      </c>
      <c r="AD6319">
        <v>0</v>
      </c>
      <c r="AE6319">
        <v>326.34252469031446</v>
      </c>
    </row>
    <row r="6320" spans="1:31" x14ac:dyDescent="0.3">
      <c r="A6320">
        <v>2587319</v>
      </c>
      <c r="B6320">
        <v>1</v>
      </c>
      <c r="C6320" t="s">
        <v>81</v>
      </c>
      <c r="D6320" t="s">
        <v>116</v>
      </c>
      <c r="E6320" t="s">
        <v>184</v>
      </c>
      <c r="F6320" t="s">
        <v>14226</v>
      </c>
      <c r="G6320" t="s">
        <v>301</v>
      </c>
      <c r="H6320" t="s">
        <v>135</v>
      </c>
      <c r="I6320" t="s">
        <v>136</v>
      </c>
      <c r="J6320" t="s">
        <v>137</v>
      </c>
      <c r="K6320" t="s">
        <v>144</v>
      </c>
      <c r="L6320" t="s">
        <v>17687</v>
      </c>
      <c r="M6320" t="s">
        <v>17688</v>
      </c>
      <c r="N6320">
        <v>6.8122222219999999</v>
      </c>
      <c r="O6320">
        <v>0</v>
      </c>
      <c r="P6320">
        <v>245</v>
      </c>
      <c r="Q6320">
        <v>0</v>
      </c>
      <c r="R6320">
        <v>8</v>
      </c>
      <c r="S6320">
        <v>1</v>
      </c>
      <c r="T6320">
        <v>14</v>
      </c>
      <c r="U6320">
        <v>0</v>
      </c>
      <c r="V6320">
        <v>0</v>
      </c>
      <c r="W6320">
        <v>0</v>
      </c>
      <c r="X6320">
        <v>191.82507256989049</v>
      </c>
      <c r="Y6320">
        <v>0</v>
      </c>
      <c r="Z6320">
        <v>13.153914611810643</v>
      </c>
      <c r="AA6320">
        <v>4.8968647179585929</v>
      </c>
      <c r="AB6320">
        <v>21.333925210918636</v>
      </c>
      <c r="AC6320">
        <v>0</v>
      </c>
      <c r="AD6320">
        <v>0</v>
      </c>
      <c r="AE6320">
        <v>231.20977711057836</v>
      </c>
    </row>
    <row r="6321" spans="1:31" x14ac:dyDescent="0.3">
      <c r="A6321">
        <v>2587983</v>
      </c>
      <c r="B6321">
        <v>1</v>
      </c>
      <c r="C6321" t="s">
        <v>81</v>
      </c>
      <c r="D6321" t="s">
        <v>123</v>
      </c>
      <c r="E6321" t="s">
        <v>184</v>
      </c>
      <c r="F6321" t="s">
        <v>17689</v>
      </c>
      <c r="G6321" t="s">
        <v>134</v>
      </c>
      <c r="H6321" t="s">
        <v>135</v>
      </c>
      <c r="I6321" t="s">
        <v>136</v>
      </c>
      <c r="J6321" t="s">
        <v>137</v>
      </c>
      <c r="K6321" t="s">
        <v>138</v>
      </c>
      <c r="L6321" t="s">
        <v>17690</v>
      </c>
      <c r="M6321" t="s">
        <v>17691</v>
      </c>
      <c r="N6321">
        <v>1.5241666659999999</v>
      </c>
      <c r="O6321">
        <v>0</v>
      </c>
      <c r="P6321">
        <v>0</v>
      </c>
      <c r="Q6321">
        <v>0</v>
      </c>
      <c r="R6321">
        <v>0</v>
      </c>
      <c r="S6321">
        <v>1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</row>
    <row r="6322" spans="1:31" x14ac:dyDescent="0.3">
      <c r="A6322">
        <v>2588006</v>
      </c>
      <c r="B6322">
        <v>1</v>
      </c>
      <c r="C6322" t="s">
        <v>80</v>
      </c>
      <c r="D6322" t="s">
        <v>83</v>
      </c>
      <c r="E6322" t="s">
        <v>147</v>
      </c>
      <c r="F6322" t="s">
        <v>350</v>
      </c>
      <c r="G6322" t="s">
        <v>134</v>
      </c>
      <c r="H6322" t="s">
        <v>135</v>
      </c>
      <c r="I6322" t="s">
        <v>136</v>
      </c>
      <c r="J6322" t="s">
        <v>137</v>
      </c>
      <c r="K6322" t="s">
        <v>138</v>
      </c>
      <c r="L6322" t="s">
        <v>17692</v>
      </c>
      <c r="M6322" t="s">
        <v>17693</v>
      </c>
      <c r="N6322">
        <v>0.24111111099999999</v>
      </c>
      <c r="O6322">
        <v>1</v>
      </c>
      <c r="P6322">
        <v>29</v>
      </c>
      <c r="Q6322">
        <v>0</v>
      </c>
      <c r="R6322">
        <v>0</v>
      </c>
      <c r="S6322">
        <v>10</v>
      </c>
      <c r="T6322">
        <v>27</v>
      </c>
      <c r="U6322">
        <v>0</v>
      </c>
      <c r="V6322">
        <v>0</v>
      </c>
      <c r="W6322">
        <v>5.5515853079999997E-2</v>
      </c>
      <c r="X6322">
        <v>1.5508233453200018</v>
      </c>
      <c r="Y6322">
        <v>0</v>
      </c>
      <c r="Z6322">
        <v>0</v>
      </c>
      <c r="AA6322">
        <v>42.717408602671924</v>
      </c>
      <c r="AB6322">
        <v>48.795495998515278</v>
      </c>
      <c r="AC6322">
        <v>0</v>
      </c>
      <c r="AD6322">
        <v>0</v>
      </c>
      <c r="AE6322">
        <v>93.119243799587196</v>
      </c>
    </row>
    <row r="6323" spans="1:31" x14ac:dyDescent="0.3">
      <c r="A6323">
        <v>2588152</v>
      </c>
      <c r="B6323">
        <v>1</v>
      </c>
      <c r="C6323" t="s">
        <v>80</v>
      </c>
      <c r="D6323" t="s">
        <v>103</v>
      </c>
      <c r="E6323" t="s">
        <v>147</v>
      </c>
      <c r="F6323" t="s">
        <v>15958</v>
      </c>
      <c r="G6323" t="s">
        <v>134</v>
      </c>
      <c r="H6323" t="s">
        <v>135</v>
      </c>
      <c r="I6323" t="s">
        <v>136</v>
      </c>
      <c r="J6323" t="s">
        <v>137</v>
      </c>
      <c r="K6323" t="s">
        <v>138</v>
      </c>
      <c r="L6323" t="s">
        <v>17694</v>
      </c>
      <c r="M6323" t="s">
        <v>17695</v>
      </c>
      <c r="N6323">
        <v>1.6333333329999999</v>
      </c>
      <c r="O6323">
        <v>1</v>
      </c>
      <c r="P6323">
        <v>574</v>
      </c>
      <c r="Q6323">
        <v>13</v>
      </c>
      <c r="R6323">
        <v>42</v>
      </c>
      <c r="S6323">
        <v>31</v>
      </c>
      <c r="T6323">
        <v>147</v>
      </c>
      <c r="U6323">
        <v>13</v>
      </c>
      <c r="V6323">
        <v>0</v>
      </c>
      <c r="W6323">
        <v>0.32731533575999994</v>
      </c>
      <c r="X6323">
        <v>173.04497951111142</v>
      </c>
      <c r="Y6323">
        <v>272.17149305517313</v>
      </c>
      <c r="Z6323">
        <v>26.15186151782191</v>
      </c>
      <c r="AA6323">
        <v>69.149895356528262</v>
      </c>
      <c r="AB6323">
        <v>102.53879733721803</v>
      </c>
      <c r="AC6323">
        <v>1595.8863982551832</v>
      </c>
      <c r="AD6323">
        <v>0</v>
      </c>
      <c r="AE6323">
        <v>2239.2707403687959</v>
      </c>
    </row>
    <row r="6324" spans="1:31" x14ac:dyDescent="0.3">
      <c r="A6324">
        <v>2587482</v>
      </c>
      <c r="B6324">
        <v>1</v>
      </c>
      <c r="C6324" t="s">
        <v>81</v>
      </c>
      <c r="D6324" t="s">
        <v>125</v>
      </c>
      <c r="E6324" t="s">
        <v>147</v>
      </c>
      <c r="F6324" t="s">
        <v>17696</v>
      </c>
      <c r="G6324" t="s">
        <v>134</v>
      </c>
      <c r="H6324" t="s">
        <v>135</v>
      </c>
      <c r="I6324" t="s">
        <v>136</v>
      </c>
      <c r="J6324" t="s">
        <v>137</v>
      </c>
      <c r="K6324" t="s">
        <v>138</v>
      </c>
      <c r="L6324" t="s">
        <v>17697</v>
      </c>
      <c r="M6324" t="s">
        <v>17698</v>
      </c>
      <c r="N6324">
        <v>1.032777777</v>
      </c>
      <c r="O6324">
        <v>0</v>
      </c>
      <c r="P6324">
        <v>0</v>
      </c>
      <c r="Q6324">
        <v>46</v>
      </c>
      <c r="R6324">
        <v>35</v>
      </c>
      <c r="S6324">
        <v>2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152.7377932737665</v>
      </c>
      <c r="Z6324">
        <v>124.8907722980907</v>
      </c>
      <c r="AA6324">
        <v>41.05036782823764</v>
      </c>
      <c r="AB6324">
        <v>0</v>
      </c>
      <c r="AC6324">
        <v>0</v>
      </c>
      <c r="AD6324">
        <v>0</v>
      </c>
      <c r="AE6324">
        <v>318.67893340009482</v>
      </c>
    </row>
    <row r="6325" spans="1:31" x14ac:dyDescent="0.3">
      <c r="A6325">
        <v>2588146</v>
      </c>
      <c r="B6325">
        <v>1</v>
      </c>
      <c r="C6325" t="s">
        <v>81</v>
      </c>
      <c r="D6325" t="s">
        <v>112</v>
      </c>
      <c r="E6325" t="s">
        <v>166</v>
      </c>
      <c r="F6325" t="s">
        <v>17699</v>
      </c>
      <c r="G6325" t="s">
        <v>181</v>
      </c>
      <c r="H6325" t="s">
        <v>157</v>
      </c>
      <c r="I6325" t="s">
        <v>136</v>
      </c>
      <c r="J6325" t="s">
        <v>137</v>
      </c>
      <c r="K6325" t="s">
        <v>138</v>
      </c>
      <c r="L6325" t="s">
        <v>17700</v>
      </c>
      <c r="M6325" t="s">
        <v>17701</v>
      </c>
      <c r="N6325">
        <v>3.2052777770000001</v>
      </c>
      <c r="O6325">
        <v>0</v>
      </c>
      <c r="P6325">
        <v>9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7.8456663765901089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7.8456663765901089</v>
      </c>
    </row>
    <row r="6326" spans="1:31" x14ac:dyDescent="0.3">
      <c r="A6326">
        <v>2587860</v>
      </c>
      <c r="B6326">
        <v>1</v>
      </c>
      <c r="C6326" t="s">
        <v>81</v>
      </c>
      <c r="D6326" t="s">
        <v>123</v>
      </c>
      <c r="E6326" t="s">
        <v>155</v>
      </c>
      <c r="F6326" t="s">
        <v>17702</v>
      </c>
      <c r="G6326" t="s">
        <v>206</v>
      </c>
      <c r="H6326" t="s">
        <v>157</v>
      </c>
      <c r="I6326" t="s">
        <v>136</v>
      </c>
      <c r="J6326" t="s">
        <v>137</v>
      </c>
      <c r="K6326" t="s">
        <v>138</v>
      </c>
      <c r="L6326" t="s">
        <v>17703</v>
      </c>
      <c r="M6326" t="s">
        <v>17704</v>
      </c>
      <c r="N6326">
        <v>1.5161111110000001</v>
      </c>
      <c r="O6326">
        <v>0</v>
      </c>
      <c r="P6326">
        <v>17</v>
      </c>
      <c r="Q6326">
        <v>0</v>
      </c>
      <c r="R6326">
        <v>12</v>
      </c>
      <c r="S6326">
        <v>0</v>
      </c>
      <c r="T6326">
        <v>2</v>
      </c>
      <c r="U6326">
        <v>0</v>
      </c>
      <c r="V6326">
        <v>0</v>
      </c>
      <c r="W6326">
        <v>0</v>
      </c>
      <c r="X6326">
        <v>5.9241113650743547</v>
      </c>
      <c r="Y6326">
        <v>0</v>
      </c>
      <c r="Z6326">
        <v>55.10997888947179</v>
      </c>
      <c r="AA6326">
        <v>0</v>
      </c>
      <c r="AB6326">
        <v>3.5920075016182595</v>
      </c>
      <c r="AC6326">
        <v>0</v>
      </c>
      <c r="AD6326">
        <v>0</v>
      </c>
      <c r="AE6326">
        <v>64.626097756164398</v>
      </c>
    </row>
    <row r="6327" spans="1:31" x14ac:dyDescent="0.3">
      <c r="A6327">
        <v>2587774</v>
      </c>
      <c r="B6327">
        <v>1</v>
      </c>
      <c r="C6327" t="s">
        <v>80</v>
      </c>
      <c r="D6327" t="s">
        <v>98</v>
      </c>
      <c r="E6327" t="s">
        <v>166</v>
      </c>
      <c r="F6327" t="s">
        <v>17705</v>
      </c>
      <c r="G6327" t="s">
        <v>198</v>
      </c>
      <c r="H6327" t="s">
        <v>157</v>
      </c>
      <c r="I6327" t="s">
        <v>136</v>
      </c>
      <c r="J6327" t="s">
        <v>137</v>
      </c>
      <c r="K6327" t="s">
        <v>138</v>
      </c>
      <c r="L6327" t="s">
        <v>17706</v>
      </c>
      <c r="M6327" t="s">
        <v>17707</v>
      </c>
      <c r="N6327">
        <v>7.7352777770000003</v>
      </c>
      <c r="O6327">
        <v>0</v>
      </c>
      <c r="P6327">
        <v>3</v>
      </c>
      <c r="Q6327">
        <v>0</v>
      </c>
      <c r="R6327">
        <v>0</v>
      </c>
      <c r="S6327">
        <v>0</v>
      </c>
      <c r="T6327">
        <v>1</v>
      </c>
      <c r="U6327">
        <v>0</v>
      </c>
      <c r="V6327">
        <v>0</v>
      </c>
      <c r="W6327">
        <v>0</v>
      </c>
      <c r="X6327">
        <v>3.9785502037499096</v>
      </c>
      <c r="Y6327">
        <v>0</v>
      </c>
      <c r="Z6327">
        <v>0</v>
      </c>
      <c r="AA6327">
        <v>0</v>
      </c>
      <c r="AB6327">
        <v>64.587535973426952</v>
      </c>
      <c r="AC6327">
        <v>0</v>
      </c>
      <c r="AD6327">
        <v>0</v>
      </c>
      <c r="AE6327">
        <v>68.566086177176857</v>
      </c>
    </row>
    <row r="6328" spans="1:31" x14ac:dyDescent="0.3">
      <c r="A6328">
        <v>2588106</v>
      </c>
      <c r="B6328">
        <v>1</v>
      </c>
      <c r="C6328" t="s">
        <v>80</v>
      </c>
      <c r="D6328" t="s">
        <v>82</v>
      </c>
      <c r="E6328" t="s">
        <v>155</v>
      </c>
      <c r="F6328" t="s">
        <v>17708</v>
      </c>
      <c r="G6328" t="s">
        <v>202</v>
      </c>
      <c r="H6328" t="s">
        <v>157</v>
      </c>
      <c r="I6328" t="s">
        <v>136</v>
      </c>
      <c r="J6328" t="s">
        <v>137</v>
      </c>
      <c r="K6328" t="s">
        <v>138</v>
      </c>
      <c r="L6328" t="s">
        <v>17709</v>
      </c>
      <c r="M6328" t="s">
        <v>17710</v>
      </c>
      <c r="N6328">
        <v>0.27694444400000001</v>
      </c>
      <c r="O6328">
        <v>0</v>
      </c>
      <c r="P6328">
        <v>219</v>
      </c>
      <c r="Q6328">
        <v>0</v>
      </c>
      <c r="R6328">
        <v>0</v>
      </c>
      <c r="S6328">
        <v>0</v>
      </c>
      <c r="T6328">
        <v>9</v>
      </c>
      <c r="U6328">
        <v>0</v>
      </c>
      <c r="V6328">
        <v>0</v>
      </c>
      <c r="W6328">
        <v>0</v>
      </c>
      <c r="X6328">
        <v>19.487385838339797</v>
      </c>
      <c r="Y6328">
        <v>0</v>
      </c>
      <c r="Z6328">
        <v>0</v>
      </c>
      <c r="AA6328">
        <v>0</v>
      </c>
      <c r="AB6328">
        <v>2.2002281971440443</v>
      </c>
      <c r="AC6328">
        <v>0</v>
      </c>
      <c r="AD6328">
        <v>0</v>
      </c>
      <c r="AE6328">
        <v>21.68761403548384</v>
      </c>
    </row>
    <row r="6329" spans="1:31" x14ac:dyDescent="0.3">
      <c r="A6329">
        <v>2587279</v>
      </c>
      <c r="B6329">
        <v>1</v>
      </c>
      <c r="C6329" t="s">
        <v>80</v>
      </c>
      <c r="D6329" t="s">
        <v>82</v>
      </c>
      <c r="E6329" t="s">
        <v>166</v>
      </c>
      <c r="F6329" t="s">
        <v>17711</v>
      </c>
      <c r="G6329" t="s">
        <v>181</v>
      </c>
      <c r="H6329" t="s">
        <v>157</v>
      </c>
      <c r="I6329" t="s">
        <v>136</v>
      </c>
      <c r="J6329" t="s">
        <v>137</v>
      </c>
      <c r="K6329" t="s">
        <v>138</v>
      </c>
      <c r="L6329" t="s">
        <v>17712</v>
      </c>
      <c r="M6329" t="s">
        <v>17713</v>
      </c>
      <c r="N6329">
        <v>4.1624999999999996</v>
      </c>
      <c r="O6329">
        <v>0</v>
      </c>
      <c r="P6329">
        <v>5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4.2476387474730455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4.2476387474730455</v>
      </c>
    </row>
    <row r="6330" spans="1:31" x14ac:dyDescent="0.3">
      <c r="A6330">
        <v>2587820</v>
      </c>
      <c r="B6330">
        <v>1</v>
      </c>
      <c r="C6330" t="s">
        <v>80</v>
      </c>
      <c r="D6330" t="s">
        <v>84</v>
      </c>
      <c r="E6330" t="s">
        <v>166</v>
      </c>
      <c r="F6330" t="s">
        <v>17714</v>
      </c>
      <c r="G6330" t="s">
        <v>168</v>
      </c>
      <c r="H6330" t="s">
        <v>157</v>
      </c>
      <c r="I6330" t="s">
        <v>136</v>
      </c>
      <c r="J6330" t="s">
        <v>137</v>
      </c>
      <c r="K6330" t="s">
        <v>138</v>
      </c>
      <c r="L6330" t="s">
        <v>17715</v>
      </c>
      <c r="M6330" t="s">
        <v>17716</v>
      </c>
      <c r="N6330">
        <v>2.915277777</v>
      </c>
      <c r="O6330">
        <v>0</v>
      </c>
      <c r="P6330">
        <v>3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1.1556310672822301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1.1556310672822301</v>
      </c>
    </row>
    <row r="6331" spans="1:31" x14ac:dyDescent="0.3">
      <c r="A6331">
        <v>2587173</v>
      </c>
      <c r="B6331">
        <v>1</v>
      </c>
      <c r="C6331" t="s">
        <v>80</v>
      </c>
      <c r="D6331" t="s">
        <v>97</v>
      </c>
      <c r="E6331" t="s">
        <v>171</v>
      </c>
      <c r="F6331" t="s">
        <v>17717</v>
      </c>
      <c r="G6331" t="s">
        <v>190</v>
      </c>
      <c r="H6331" t="s">
        <v>157</v>
      </c>
      <c r="I6331" t="s">
        <v>136</v>
      </c>
      <c r="J6331" t="s">
        <v>137</v>
      </c>
      <c r="K6331" t="s">
        <v>138</v>
      </c>
      <c r="L6331" t="s">
        <v>17718</v>
      </c>
      <c r="M6331" t="s">
        <v>17719</v>
      </c>
      <c r="N6331">
        <v>1.558333333</v>
      </c>
      <c r="O6331">
        <v>0</v>
      </c>
      <c r="P6331">
        <v>2</v>
      </c>
      <c r="Q6331">
        <v>0</v>
      </c>
      <c r="R6331">
        <v>9</v>
      </c>
      <c r="S6331">
        <v>0</v>
      </c>
      <c r="T6331">
        <v>4</v>
      </c>
      <c r="U6331">
        <v>0</v>
      </c>
      <c r="V6331">
        <v>0</v>
      </c>
      <c r="W6331">
        <v>0</v>
      </c>
      <c r="X6331">
        <v>2.801791059168881</v>
      </c>
      <c r="Y6331">
        <v>0</v>
      </c>
      <c r="Z6331">
        <v>10.99771396563421</v>
      </c>
      <c r="AA6331">
        <v>0</v>
      </c>
      <c r="AB6331">
        <v>1.8616119459749998</v>
      </c>
      <c r="AC6331">
        <v>0</v>
      </c>
      <c r="AD6331">
        <v>0</v>
      </c>
      <c r="AE6331">
        <v>15.661116970778091</v>
      </c>
    </row>
    <row r="6332" spans="1:31" x14ac:dyDescent="0.3">
      <c r="A6332">
        <v>2587273</v>
      </c>
      <c r="B6332">
        <v>1</v>
      </c>
      <c r="C6332" t="s">
        <v>80</v>
      </c>
      <c r="D6332" t="s">
        <v>103</v>
      </c>
      <c r="E6332" t="s">
        <v>132</v>
      </c>
      <c r="F6332" t="s">
        <v>10953</v>
      </c>
      <c r="G6332" t="s">
        <v>134</v>
      </c>
      <c r="H6332" t="s">
        <v>135</v>
      </c>
      <c r="I6332" t="s">
        <v>136</v>
      </c>
      <c r="J6332" t="s">
        <v>137</v>
      </c>
      <c r="K6332" t="s">
        <v>138</v>
      </c>
      <c r="L6332" t="s">
        <v>17720</v>
      </c>
      <c r="M6332" t="s">
        <v>17721</v>
      </c>
      <c r="N6332">
        <v>0.53444444400000002</v>
      </c>
      <c r="O6332">
        <v>0</v>
      </c>
      <c r="P6332">
        <v>23655</v>
      </c>
      <c r="Q6332">
        <v>1</v>
      </c>
      <c r="R6332">
        <v>66</v>
      </c>
      <c r="S6332">
        <v>7</v>
      </c>
      <c r="T6332">
        <v>2044</v>
      </c>
      <c r="U6332">
        <v>0</v>
      </c>
      <c r="V6332">
        <v>2</v>
      </c>
      <c r="W6332">
        <v>0</v>
      </c>
      <c r="X6332">
        <v>2700.2717378688708</v>
      </c>
      <c r="Y6332">
        <v>35.868638850012154</v>
      </c>
      <c r="Z6332">
        <v>88.362838182297097</v>
      </c>
      <c r="AA6332">
        <v>177.77322780962049</v>
      </c>
      <c r="AB6332">
        <v>1712.3450392659588</v>
      </c>
      <c r="AC6332">
        <v>0</v>
      </c>
      <c r="AD6332">
        <v>95.814020228075734</v>
      </c>
      <c r="AE6332">
        <v>4810.4355022048348</v>
      </c>
    </row>
    <row r="6333" spans="1:31" x14ac:dyDescent="0.3">
      <c r="A6333">
        <v>2587668</v>
      </c>
      <c r="B6333">
        <v>1</v>
      </c>
      <c r="C6333" t="s">
        <v>81</v>
      </c>
      <c r="D6333" t="s">
        <v>126</v>
      </c>
      <c r="E6333" t="s">
        <v>147</v>
      </c>
      <c r="F6333" t="s">
        <v>2955</v>
      </c>
      <c r="G6333" t="s">
        <v>149</v>
      </c>
      <c r="H6333" t="s">
        <v>135</v>
      </c>
      <c r="I6333" t="s">
        <v>136</v>
      </c>
      <c r="J6333" t="s">
        <v>137</v>
      </c>
      <c r="K6333" t="s">
        <v>138</v>
      </c>
      <c r="L6333" t="s">
        <v>17722</v>
      </c>
      <c r="M6333" t="s">
        <v>16902</v>
      </c>
      <c r="N6333">
        <v>1.540277777</v>
      </c>
      <c r="O6333">
        <v>3</v>
      </c>
      <c r="P6333">
        <v>362</v>
      </c>
      <c r="Q6333">
        <v>6</v>
      </c>
      <c r="R6333">
        <v>112</v>
      </c>
      <c r="S6333">
        <v>1</v>
      </c>
      <c r="T6333">
        <v>12</v>
      </c>
      <c r="U6333">
        <v>0</v>
      </c>
      <c r="V6333">
        <v>0</v>
      </c>
      <c r="W6333">
        <v>0.98513412828000002</v>
      </c>
      <c r="X6333">
        <v>39.632072499270748</v>
      </c>
      <c r="Y6333">
        <v>57.238070694349247</v>
      </c>
      <c r="Z6333">
        <v>15.822303205690577</v>
      </c>
      <c r="AA6333">
        <v>12.103712121086806</v>
      </c>
      <c r="AB6333">
        <v>3.5827154226147049</v>
      </c>
      <c r="AC6333">
        <v>0</v>
      </c>
      <c r="AD6333">
        <v>0</v>
      </c>
      <c r="AE6333">
        <v>129.36400807129206</v>
      </c>
    </row>
    <row r="6334" spans="1:31" x14ac:dyDescent="0.3">
      <c r="A6334">
        <v>2587568</v>
      </c>
      <c r="B6334">
        <v>1</v>
      </c>
      <c r="C6334" t="s">
        <v>80</v>
      </c>
      <c r="D6334" t="s">
        <v>98</v>
      </c>
      <c r="E6334" t="s">
        <v>184</v>
      </c>
      <c r="F6334" t="s">
        <v>17723</v>
      </c>
      <c r="G6334" t="s">
        <v>149</v>
      </c>
      <c r="H6334" t="s">
        <v>135</v>
      </c>
      <c r="I6334" t="s">
        <v>136</v>
      </c>
      <c r="J6334" t="s">
        <v>137</v>
      </c>
      <c r="K6334" t="s">
        <v>138</v>
      </c>
      <c r="L6334" t="s">
        <v>17724</v>
      </c>
      <c r="M6334" t="s">
        <v>17725</v>
      </c>
      <c r="N6334">
        <v>6.8763888880000001</v>
      </c>
      <c r="O6334">
        <v>0</v>
      </c>
      <c r="P6334">
        <v>7</v>
      </c>
      <c r="Q6334">
        <v>0</v>
      </c>
      <c r="R6334">
        <v>6</v>
      </c>
      <c r="S6334">
        <v>0</v>
      </c>
      <c r="T6334">
        <v>6</v>
      </c>
      <c r="U6334">
        <v>0</v>
      </c>
      <c r="V6334">
        <v>0</v>
      </c>
      <c r="W6334">
        <v>0</v>
      </c>
      <c r="X6334">
        <v>1.3889660310749603</v>
      </c>
      <c r="Y6334">
        <v>0</v>
      </c>
      <c r="Z6334">
        <v>38.978808281157718</v>
      </c>
      <c r="AA6334">
        <v>0</v>
      </c>
      <c r="AB6334">
        <v>16.516750764391002</v>
      </c>
      <c r="AC6334">
        <v>0</v>
      </c>
      <c r="AD6334">
        <v>0</v>
      </c>
      <c r="AE6334">
        <v>56.884525076623675</v>
      </c>
    </row>
    <row r="6335" spans="1:31" x14ac:dyDescent="0.3">
      <c r="A6335">
        <v>2587236</v>
      </c>
      <c r="B6335">
        <v>1</v>
      </c>
      <c r="C6335" t="s">
        <v>80</v>
      </c>
      <c r="D6335" t="s">
        <v>90</v>
      </c>
      <c r="E6335" t="s">
        <v>166</v>
      </c>
      <c r="F6335" t="s">
        <v>17726</v>
      </c>
      <c r="G6335" t="s">
        <v>168</v>
      </c>
      <c r="H6335" t="s">
        <v>157</v>
      </c>
      <c r="I6335" t="s">
        <v>136</v>
      </c>
      <c r="J6335" t="s">
        <v>137</v>
      </c>
      <c r="K6335" t="s">
        <v>138</v>
      </c>
      <c r="L6335" t="s">
        <v>17727</v>
      </c>
      <c r="M6335" t="s">
        <v>17728</v>
      </c>
      <c r="N6335">
        <v>2.5038888880000001</v>
      </c>
      <c r="O6335">
        <v>0</v>
      </c>
      <c r="P6335">
        <v>2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1.5660280908663884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1.5660280908663884</v>
      </c>
    </row>
    <row r="6336" spans="1:31" x14ac:dyDescent="0.3">
      <c r="A6336">
        <v>2587734</v>
      </c>
      <c r="B6336">
        <v>1</v>
      </c>
      <c r="C6336" t="s">
        <v>80</v>
      </c>
      <c r="D6336" t="s">
        <v>97</v>
      </c>
      <c r="E6336" t="s">
        <v>166</v>
      </c>
      <c r="F6336" t="s">
        <v>15930</v>
      </c>
      <c r="G6336" t="s">
        <v>181</v>
      </c>
      <c r="H6336" t="s">
        <v>157</v>
      </c>
      <c r="I6336" t="s">
        <v>136</v>
      </c>
      <c r="J6336" t="s">
        <v>137</v>
      </c>
      <c r="K6336" t="s">
        <v>138</v>
      </c>
      <c r="L6336" t="s">
        <v>17729</v>
      </c>
      <c r="M6336" t="s">
        <v>17730</v>
      </c>
      <c r="N6336">
        <v>5.1244444439999999</v>
      </c>
      <c r="O6336">
        <v>0</v>
      </c>
      <c r="P6336">
        <v>4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8.5765713911271142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8.5765713911271142</v>
      </c>
    </row>
    <row r="6337" spans="1:31" x14ac:dyDescent="0.3">
      <c r="A6337">
        <v>2587711</v>
      </c>
      <c r="B6337">
        <v>1</v>
      </c>
      <c r="C6337" t="s">
        <v>80</v>
      </c>
      <c r="D6337" t="s">
        <v>108</v>
      </c>
      <c r="E6337" t="s">
        <v>184</v>
      </c>
      <c r="F6337" t="s">
        <v>17731</v>
      </c>
      <c r="G6337" t="s">
        <v>301</v>
      </c>
      <c r="H6337" t="s">
        <v>135</v>
      </c>
      <c r="I6337" t="s">
        <v>136</v>
      </c>
      <c r="J6337" t="s">
        <v>137</v>
      </c>
      <c r="K6337" t="s">
        <v>144</v>
      </c>
      <c r="L6337" t="s">
        <v>17732</v>
      </c>
      <c r="M6337" t="s">
        <v>17733</v>
      </c>
      <c r="N6337">
        <v>0.37888888799999998</v>
      </c>
      <c r="O6337">
        <v>0</v>
      </c>
      <c r="P6337">
        <v>460</v>
      </c>
      <c r="Q6337">
        <v>0</v>
      </c>
      <c r="R6337">
        <v>1</v>
      </c>
      <c r="S6337">
        <v>0</v>
      </c>
      <c r="T6337">
        <v>101</v>
      </c>
      <c r="U6337">
        <v>0</v>
      </c>
      <c r="V6337">
        <v>0</v>
      </c>
      <c r="W6337">
        <v>0</v>
      </c>
      <c r="X6337">
        <v>31.282179518232716</v>
      </c>
      <c r="Y6337">
        <v>0</v>
      </c>
      <c r="Z6337">
        <v>5.9932949687441662E-3</v>
      </c>
      <c r="AA6337">
        <v>0</v>
      </c>
      <c r="AB6337">
        <v>47.407190045352095</v>
      </c>
      <c r="AC6337">
        <v>0</v>
      </c>
      <c r="AD6337">
        <v>0</v>
      </c>
      <c r="AE6337">
        <v>78.695362858553551</v>
      </c>
    </row>
    <row r="6338" spans="1:31" x14ac:dyDescent="0.3">
      <c r="A6338">
        <v>2587897</v>
      </c>
      <c r="B6338">
        <v>1</v>
      </c>
      <c r="C6338" t="s">
        <v>81</v>
      </c>
      <c r="D6338" t="s">
        <v>113</v>
      </c>
      <c r="E6338" t="s">
        <v>141</v>
      </c>
      <c r="F6338" t="s">
        <v>17734</v>
      </c>
      <c r="G6338" t="s">
        <v>134</v>
      </c>
      <c r="H6338" t="s">
        <v>135</v>
      </c>
      <c r="I6338" t="s">
        <v>680</v>
      </c>
      <c r="J6338" t="s">
        <v>137</v>
      </c>
      <c r="K6338" t="s">
        <v>138</v>
      </c>
      <c r="L6338" t="s">
        <v>17735</v>
      </c>
      <c r="M6338" t="s">
        <v>17736</v>
      </c>
      <c r="N6338">
        <v>1.8055555000000001E-2</v>
      </c>
      <c r="O6338">
        <v>32</v>
      </c>
      <c r="P6338">
        <v>2984</v>
      </c>
      <c r="Q6338">
        <v>263</v>
      </c>
      <c r="R6338">
        <v>1078</v>
      </c>
      <c r="S6338">
        <v>43</v>
      </c>
      <c r="T6338">
        <v>222</v>
      </c>
      <c r="U6338">
        <v>2</v>
      </c>
      <c r="V6338">
        <v>0</v>
      </c>
      <c r="W6338">
        <v>0.16415892130365001</v>
      </c>
      <c r="X6338">
        <v>9.479731000546094</v>
      </c>
      <c r="Y6338">
        <v>18.345500506655458</v>
      </c>
      <c r="Z6338">
        <v>38.705408046142217</v>
      </c>
      <c r="AA6338">
        <v>6.1421231519566746</v>
      </c>
      <c r="AB6338">
        <v>3.8607318105253792</v>
      </c>
      <c r="AC6338">
        <v>6.3238068469815403</v>
      </c>
      <c r="AD6338">
        <v>0</v>
      </c>
      <c r="AE6338">
        <v>83.021460284111015</v>
      </c>
    </row>
    <row r="6339" spans="1:31" x14ac:dyDescent="0.3">
      <c r="A6339">
        <v>2588069</v>
      </c>
      <c r="B6339">
        <v>1</v>
      </c>
      <c r="C6339" t="s">
        <v>80</v>
      </c>
      <c r="D6339" t="s">
        <v>82</v>
      </c>
      <c r="E6339" t="s">
        <v>166</v>
      </c>
      <c r="F6339" t="s">
        <v>17737</v>
      </c>
      <c r="G6339" t="s">
        <v>168</v>
      </c>
      <c r="H6339" t="s">
        <v>157</v>
      </c>
      <c r="I6339" t="s">
        <v>136</v>
      </c>
      <c r="J6339" t="s">
        <v>137</v>
      </c>
      <c r="K6339" t="s">
        <v>138</v>
      </c>
      <c r="L6339" t="s">
        <v>17738</v>
      </c>
      <c r="M6339" t="s">
        <v>17739</v>
      </c>
      <c r="N6339">
        <v>1.1016666660000001</v>
      </c>
      <c r="O6339">
        <v>0</v>
      </c>
      <c r="P6339">
        <v>11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2.9726574865976079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2.9726574865976079</v>
      </c>
    </row>
    <row r="6340" spans="1:31" x14ac:dyDescent="0.3">
      <c r="A6340">
        <v>2587903</v>
      </c>
      <c r="B6340">
        <v>1</v>
      </c>
      <c r="C6340" t="s">
        <v>81</v>
      </c>
      <c r="D6340" t="s">
        <v>118</v>
      </c>
      <c r="E6340" t="s">
        <v>175</v>
      </c>
      <c r="F6340" t="s">
        <v>17191</v>
      </c>
      <c r="G6340" t="s">
        <v>177</v>
      </c>
      <c r="H6340" t="s">
        <v>157</v>
      </c>
      <c r="I6340" t="s">
        <v>136</v>
      </c>
      <c r="J6340" t="s">
        <v>137</v>
      </c>
      <c r="K6340" t="s">
        <v>138</v>
      </c>
      <c r="L6340" t="s">
        <v>17740</v>
      </c>
      <c r="M6340" t="s">
        <v>17741</v>
      </c>
      <c r="N6340">
        <v>2.548611111</v>
      </c>
      <c r="O6340">
        <v>0</v>
      </c>
      <c r="P6340">
        <v>6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6.5629980926223013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6.5629980926223013</v>
      </c>
    </row>
    <row r="6341" spans="1:31" x14ac:dyDescent="0.3">
      <c r="A6341">
        <v>2587336</v>
      </c>
      <c r="B6341">
        <v>1</v>
      </c>
      <c r="C6341" t="s">
        <v>80</v>
      </c>
      <c r="D6341" t="s">
        <v>99</v>
      </c>
      <c r="E6341" t="s">
        <v>141</v>
      </c>
      <c r="F6341" t="s">
        <v>17742</v>
      </c>
      <c r="G6341" t="s">
        <v>301</v>
      </c>
      <c r="H6341" t="s">
        <v>135</v>
      </c>
      <c r="I6341" t="s">
        <v>136</v>
      </c>
      <c r="J6341" t="s">
        <v>137</v>
      </c>
      <c r="K6341" t="s">
        <v>144</v>
      </c>
      <c r="L6341" t="s">
        <v>17743</v>
      </c>
      <c r="M6341" t="s">
        <v>17744</v>
      </c>
      <c r="N6341">
        <v>9.1669444440000003</v>
      </c>
      <c r="O6341">
        <v>4</v>
      </c>
      <c r="P6341">
        <v>922</v>
      </c>
      <c r="Q6341">
        <v>14</v>
      </c>
      <c r="R6341">
        <v>132</v>
      </c>
      <c r="S6341">
        <v>20</v>
      </c>
      <c r="T6341">
        <v>81</v>
      </c>
      <c r="U6341">
        <v>0</v>
      </c>
      <c r="V6341">
        <v>4</v>
      </c>
      <c r="W6341">
        <v>87.395881917346472</v>
      </c>
      <c r="X6341">
        <v>1360.0324747676057</v>
      </c>
      <c r="Y6341">
        <v>428.64005634911865</v>
      </c>
      <c r="Z6341">
        <v>534.82979498358259</v>
      </c>
      <c r="AA6341">
        <v>908.11912439696403</v>
      </c>
      <c r="AB6341">
        <v>446.95889312718685</v>
      </c>
      <c r="AC6341">
        <v>0</v>
      </c>
      <c r="AD6341">
        <v>224.27795899260482</v>
      </c>
      <c r="AE6341">
        <v>3990.254184534409</v>
      </c>
    </row>
    <row r="6342" spans="1:31" x14ac:dyDescent="0.3">
      <c r="A6342">
        <v>2587213</v>
      </c>
      <c r="B6342">
        <v>1</v>
      </c>
      <c r="C6342" t="s">
        <v>80</v>
      </c>
      <c r="D6342" t="s">
        <v>105</v>
      </c>
      <c r="E6342" t="s">
        <v>141</v>
      </c>
      <c r="F6342" t="s">
        <v>4520</v>
      </c>
      <c r="G6342" t="s">
        <v>134</v>
      </c>
      <c r="H6342" t="s">
        <v>135</v>
      </c>
      <c r="I6342" t="s">
        <v>136</v>
      </c>
      <c r="J6342" t="s">
        <v>137</v>
      </c>
      <c r="K6342" t="s">
        <v>138</v>
      </c>
      <c r="L6342" t="s">
        <v>17745</v>
      </c>
      <c r="M6342" t="s">
        <v>17746</v>
      </c>
      <c r="N6342">
        <v>1.1219444439999999</v>
      </c>
      <c r="O6342">
        <v>0</v>
      </c>
      <c r="P6342">
        <v>1575</v>
      </c>
      <c r="Q6342">
        <v>0</v>
      </c>
      <c r="R6342">
        <v>0</v>
      </c>
      <c r="S6342">
        <v>3</v>
      </c>
      <c r="T6342">
        <v>166</v>
      </c>
      <c r="U6342">
        <v>2</v>
      </c>
      <c r="V6342">
        <v>4</v>
      </c>
      <c r="W6342">
        <v>0</v>
      </c>
      <c r="X6342">
        <v>309.16331597044024</v>
      </c>
      <c r="Y6342">
        <v>0</v>
      </c>
      <c r="Z6342">
        <v>0</v>
      </c>
      <c r="AA6342">
        <v>13.367540407659044</v>
      </c>
      <c r="AB6342">
        <v>187.4674264714786</v>
      </c>
      <c r="AC6342">
        <v>85.43621860304043</v>
      </c>
      <c r="AD6342">
        <v>195.89163190524403</v>
      </c>
      <c r="AE6342">
        <v>791.32613335786232</v>
      </c>
    </row>
    <row r="6343" spans="1:31" x14ac:dyDescent="0.3">
      <c r="A6343">
        <v>2588132</v>
      </c>
      <c r="B6343">
        <v>1</v>
      </c>
      <c r="C6343" t="s">
        <v>81</v>
      </c>
      <c r="D6343" t="s">
        <v>120</v>
      </c>
      <c r="E6343" t="s">
        <v>147</v>
      </c>
      <c r="F6343" t="s">
        <v>5055</v>
      </c>
      <c r="G6343" t="s">
        <v>134</v>
      </c>
      <c r="H6343" t="s">
        <v>135</v>
      </c>
      <c r="I6343" t="s">
        <v>136</v>
      </c>
      <c r="J6343" t="s">
        <v>137</v>
      </c>
      <c r="K6343" t="s">
        <v>138</v>
      </c>
      <c r="L6343" t="s">
        <v>17747</v>
      </c>
      <c r="M6343" t="s">
        <v>17748</v>
      </c>
      <c r="N6343">
        <v>0.63305555499999999</v>
      </c>
      <c r="O6343">
        <v>2</v>
      </c>
      <c r="P6343">
        <v>93</v>
      </c>
      <c r="Q6343">
        <v>55</v>
      </c>
      <c r="R6343">
        <v>1</v>
      </c>
      <c r="S6343">
        <v>10</v>
      </c>
      <c r="T6343">
        <v>7</v>
      </c>
      <c r="U6343">
        <v>0</v>
      </c>
      <c r="V6343">
        <v>0</v>
      </c>
      <c r="W6343">
        <v>0.30222287607999998</v>
      </c>
      <c r="X6343">
        <v>18.569688711736561</v>
      </c>
      <c r="Y6343">
        <v>110.37658605509164</v>
      </c>
      <c r="Z6343">
        <v>1.5710880025750001E-3</v>
      </c>
      <c r="AA6343">
        <v>16.752657784325926</v>
      </c>
      <c r="AB6343">
        <v>2.5010675004132499</v>
      </c>
      <c r="AC6343">
        <v>0</v>
      </c>
      <c r="AD6343">
        <v>0</v>
      </c>
      <c r="AE6343">
        <v>148.50379401564996</v>
      </c>
    </row>
    <row r="6344" spans="1:31" x14ac:dyDescent="0.3">
      <c r="A6344">
        <v>2587442</v>
      </c>
      <c r="B6344">
        <v>1</v>
      </c>
      <c r="C6344" t="s">
        <v>80</v>
      </c>
      <c r="D6344" t="s">
        <v>94</v>
      </c>
      <c r="E6344" t="s">
        <v>141</v>
      </c>
      <c r="F6344" t="s">
        <v>1055</v>
      </c>
      <c r="G6344" t="s">
        <v>301</v>
      </c>
      <c r="H6344" t="s">
        <v>135</v>
      </c>
      <c r="I6344" t="s">
        <v>136</v>
      </c>
      <c r="J6344" t="s">
        <v>137</v>
      </c>
      <c r="K6344" t="s">
        <v>144</v>
      </c>
      <c r="L6344" t="s">
        <v>17749</v>
      </c>
      <c r="M6344" t="s">
        <v>17750</v>
      </c>
      <c r="N6344">
        <v>4.6680555549999996</v>
      </c>
      <c r="O6344">
        <v>0</v>
      </c>
      <c r="P6344">
        <v>0</v>
      </c>
      <c r="Q6344">
        <v>21</v>
      </c>
      <c r="R6344">
        <v>51</v>
      </c>
      <c r="S6344">
        <v>1</v>
      </c>
      <c r="T6344">
        <v>3</v>
      </c>
      <c r="U6344">
        <v>1</v>
      </c>
      <c r="V6344">
        <v>0</v>
      </c>
      <c r="W6344">
        <v>0</v>
      </c>
      <c r="X6344">
        <v>0</v>
      </c>
      <c r="Y6344">
        <v>347.39208100346252</v>
      </c>
      <c r="Z6344">
        <v>615.24338283173984</v>
      </c>
      <c r="AA6344">
        <v>84.552347497705568</v>
      </c>
      <c r="AB6344">
        <v>37.612517955563014</v>
      </c>
      <c r="AC6344">
        <v>80.517265350622637</v>
      </c>
      <c r="AD6344">
        <v>0</v>
      </c>
      <c r="AE6344">
        <v>1165.3175946390936</v>
      </c>
    </row>
    <row r="6345" spans="1:31" x14ac:dyDescent="0.3">
      <c r="A6345">
        <v>2587797</v>
      </c>
      <c r="B6345">
        <v>1</v>
      </c>
      <c r="C6345" t="s">
        <v>80</v>
      </c>
      <c r="D6345" t="s">
        <v>96</v>
      </c>
      <c r="E6345" t="s">
        <v>171</v>
      </c>
      <c r="F6345" t="s">
        <v>17751</v>
      </c>
      <c r="G6345" t="s">
        <v>190</v>
      </c>
      <c r="H6345" t="s">
        <v>157</v>
      </c>
      <c r="I6345" t="s">
        <v>136</v>
      </c>
      <c r="J6345" t="s">
        <v>137</v>
      </c>
      <c r="K6345" t="s">
        <v>138</v>
      </c>
      <c r="L6345" t="s">
        <v>17752</v>
      </c>
      <c r="M6345" t="s">
        <v>17753</v>
      </c>
      <c r="N6345">
        <v>1.848055555</v>
      </c>
      <c r="O6345">
        <v>0</v>
      </c>
      <c r="P6345">
        <v>2</v>
      </c>
      <c r="Q6345">
        <v>0</v>
      </c>
      <c r="R6345">
        <v>0</v>
      </c>
      <c r="S6345">
        <v>0</v>
      </c>
      <c r="T6345">
        <v>30</v>
      </c>
      <c r="U6345">
        <v>0</v>
      </c>
      <c r="V6345">
        <v>0</v>
      </c>
      <c r="W6345">
        <v>0</v>
      </c>
      <c r="X6345">
        <v>0.67141316792809003</v>
      </c>
      <c r="Y6345">
        <v>0</v>
      </c>
      <c r="Z6345">
        <v>0</v>
      </c>
      <c r="AA6345">
        <v>0</v>
      </c>
      <c r="AB6345">
        <v>27.846901462026182</v>
      </c>
      <c r="AC6345">
        <v>0</v>
      </c>
      <c r="AD6345">
        <v>0</v>
      </c>
      <c r="AE6345">
        <v>28.518314629954272</v>
      </c>
    </row>
    <row r="6346" spans="1:31" x14ac:dyDescent="0.3">
      <c r="A6346">
        <v>2587256</v>
      </c>
      <c r="B6346">
        <v>1</v>
      </c>
      <c r="C6346" t="s">
        <v>80</v>
      </c>
      <c r="D6346" t="s">
        <v>104</v>
      </c>
      <c r="E6346" t="s">
        <v>184</v>
      </c>
      <c r="F6346" t="s">
        <v>17754</v>
      </c>
      <c r="G6346" t="s">
        <v>149</v>
      </c>
      <c r="H6346" t="s">
        <v>135</v>
      </c>
      <c r="I6346" t="s">
        <v>136</v>
      </c>
      <c r="J6346" t="s">
        <v>137</v>
      </c>
      <c r="K6346" t="s">
        <v>138</v>
      </c>
      <c r="L6346" t="s">
        <v>17755</v>
      </c>
      <c r="M6346" t="s">
        <v>17756</v>
      </c>
      <c r="N6346">
        <v>2.2036111109999998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21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28.514688242249932</v>
      </c>
      <c r="AC6346">
        <v>0</v>
      </c>
      <c r="AD6346">
        <v>0</v>
      </c>
      <c r="AE6346">
        <v>28.514688242249932</v>
      </c>
    </row>
    <row r="6347" spans="1:31" x14ac:dyDescent="0.3">
      <c r="A6347">
        <v>2587150</v>
      </c>
      <c r="B6347">
        <v>1</v>
      </c>
      <c r="C6347" t="s">
        <v>80</v>
      </c>
      <c r="D6347" t="s">
        <v>103</v>
      </c>
      <c r="E6347" t="s">
        <v>147</v>
      </c>
      <c r="F6347" t="s">
        <v>2717</v>
      </c>
      <c r="G6347" t="s">
        <v>134</v>
      </c>
      <c r="H6347" t="s">
        <v>135</v>
      </c>
      <c r="I6347" t="s">
        <v>136</v>
      </c>
      <c r="J6347" t="s">
        <v>137</v>
      </c>
      <c r="K6347" t="s">
        <v>138</v>
      </c>
      <c r="L6347" t="s">
        <v>17757</v>
      </c>
      <c r="M6347" t="s">
        <v>17758</v>
      </c>
      <c r="N6347">
        <v>4.4766666659999999</v>
      </c>
      <c r="O6347">
        <v>22</v>
      </c>
      <c r="P6347">
        <v>2679</v>
      </c>
      <c r="Q6347">
        <v>35</v>
      </c>
      <c r="R6347">
        <v>206</v>
      </c>
      <c r="S6347">
        <v>64</v>
      </c>
      <c r="T6347">
        <v>801</v>
      </c>
      <c r="U6347">
        <v>6</v>
      </c>
      <c r="V6347">
        <v>1</v>
      </c>
      <c r="W6347">
        <v>52.834969678578993</v>
      </c>
      <c r="X6347">
        <v>1610.2895651842778</v>
      </c>
      <c r="Y6347">
        <v>449.49891725260346</v>
      </c>
      <c r="Z6347">
        <v>295.37559915688729</v>
      </c>
      <c r="AA6347">
        <v>763.26813967618477</v>
      </c>
      <c r="AB6347">
        <v>1063.5887536799239</v>
      </c>
      <c r="AC6347">
        <v>662.0759645318717</v>
      </c>
      <c r="AD6347">
        <v>25.870952134012001</v>
      </c>
      <c r="AE6347">
        <v>4922.8028612943408</v>
      </c>
    </row>
    <row r="6348" spans="1:31" x14ac:dyDescent="0.3">
      <c r="A6348">
        <v>2587940</v>
      </c>
      <c r="B6348">
        <v>1</v>
      </c>
      <c r="C6348" t="s">
        <v>81</v>
      </c>
      <c r="D6348" t="s">
        <v>113</v>
      </c>
      <c r="E6348" t="s">
        <v>171</v>
      </c>
      <c r="F6348" t="s">
        <v>17759</v>
      </c>
      <c r="G6348" t="s">
        <v>190</v>
      </c>
      <c r="H6348" t="s">
        <v>157</v>
      </c>
      <c r="I6348" t="s">
        <v>136</v>
      </c>
      <c r="J6348" t="s">
        <v>137</v>
      </c>
      <c r="K6348" t="s">
        <v>138</v>
      </c>
      <c r="L6348" t="s">
        <v>17760</v>
      </c>
      <c r="M6348" t="s">
        <v>17761</v>
      </c>
      <c r="N6348">
        <v>0.77249999999999996</v>
      </c>
      <c r="O6348">
        <v>0</v>
      </c>
      <c r="P6348">
        <v>12</v>
      </c>
      <c r="Q6348">
        <v>0</v>
      </c>
      <c r="R6348">
        <v>5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1.5001650203964552</v>
      </c>
      <c r="Y6348">
        <v>0</v>
      </c>
      <c r="Z6348">
        <v>1.7031511851455352</v>
      </c>
      <c r="AA6348">
        <v>0</v>
      </c>
      <c r="AB6348">
        <v>0</v>
      </c>
      <c r="AC6348">
        <v>0</v>
      </c>
      <c r="AD6348">
        <v>0</v>
      </c>
      <c r="AE6348">
        <v>3.2033162055419906</v>
      </c>
    </row>
    <row r="6349" spans="1:31" x14ac:dyDescent="0.3">
      <c r="A6349">
        <v>2587299</v>
      </c>
      <c r="B6349">
        <v>1</v>
      </c>
      <c r="C6349" t="s">
        <v>81</v>
      </c>
      <c r="D6349" t="s">
        <v>127</v>
      </c>
      <c r="E6349" t="s">
        <v>171</v>
      </c>
      <c r="F6349" t="s">
        <v>17762</v>
      </c>
      <c r="G6349" t="s">
        <v>190</v>
      </c>
      <c r="H6349" t="s">
        <v>157</v>
      </c>
      <c r="I6349" t="s">
        <v>136</v>
      </c>
      <c r="J6349" t="s">
        <v>137</v>
      </c>
      <c r="K6349" t="s">
        <v>138</v>
      </c>
      <c r="L6349" t="s">
        <v>17763</v>
      </c>
      <c r="M6349" t="s">
        <v>17764</v>
      </c>
      <c r="N6349">
        <v>6.1997222220000001</v>
      </c>
      <c r="O6349">
        <v>0</v>
      </c>
      <c r="P6349">
        <v>34</v>
      </c>
      <c r="Q6349">
        <v>0</v>
      </c>
      <c r="R6349">
        <v>10</v>
      </c>
      <c r="S6349">
        <v>0</v>
      </c>
      <c r="T6349">
        <v>1</v>
      </c>
      <c r="U6349">
        <v>0</v>
      </c>
      <c r="V6349">
        <v>0</v>
      </c>
      <c r="W6349">
        <v>0</v>
      </c>
      <c r="X6349">
        <v>39.657384495630993</v>
      </c>
      <c r="Y6349">
        <v>0</v>
      </c>
      <c r="Z6349">
        <v>89.914028478747696</v>
      </c>
      <c r="AA6349">
        <v>0</v>
      </c>
      <c r="AB6349">
        <v>1.2515166536860334</v>
      </c>
      <c r="AC6349">
        <v>0</v>
      </c>
      <c r="AD6349">
        <v>0</v>
      </c>
      <c r="AE6349">
        <v>130.82292962806471</v>
      </c>
    </row>
    <row r="6350" spans="1:31" x14ac:dyDescent="0.3">
      <c r="A6350">
        <v>2587840</v>
      </c>
      <c r="B6350">
        <v>1</v>
      </c>
      <c r="C6350" t="s">
        <v>80</v>
      </c>
      <c r="D6350" t="s">
        <v>82</v>
      </c>
      <c r="E6350" t="s">
        <v>141</v>
      </c>
      <c r="F6350" t="s">
        <v>17765</v>
      </c>
      <c r="G6350" t="s">
        <v>311</v>
      </c>
      <c r="H6350" t="s">
        <v>135</v>
      </c>
      <c r="I6350" t="s">
        <v>136</v>
      </c>
      <c r="J6350" t="s">
        <v>3</v>
      </c>
      <c r="K6350" t="s">
        <v>138</v>
      </c>
      <c r="L6350" t="s">
        <v>17766</v>
      </c>
      <c r="M6350" t="s">
        <v>17767</v>
      </c>
      <c r="N6350">
        <v>2.2666666659999999</v>
      </c>
      <c r="O6350">
        <v>0</v>
      </c>
      <c r="P6350">
        <v>3</v>
      </c>
      <c r="Q6350">
        <v>0</v>
      </c>
      <c r="R6350">
        <v>0</v>
      </c>
      <c r="S6350">
        <v>0</v>
      </c>
      <c r="T6350">
        <v>685</v>
      </c>
      <c r="U6350">
        <v>0</v>
      </c>
      <c r="V6350">
        <v>0</v>
      </c>
      <c r="W6350">
        <v>0</v>
      </c>
      <c r="X6350">
        <v>1.5472023695999999</v>
      </c>
      <c r="Y6350">
        <v>0</v>
      </c>
      <c r="Z6350">
        <v>0</v>
      </c>
      <c r="AA6350">
        <v>0</v>
      </c>
      <c r="AB6350">
        <v>1836.6758073029018</v>
      </c>
      <c r="AC6350">
        <v>0</v>
      </c>
      <c r="AD6350">
        <v>0</v>
      </c>
      <c r="AE6350">
        <v>1838.2230096725018</v>
      </c>
    </row>
    <row r="6351" spans="1:31" x14ac:dyDescent="0.3">
      <c r="A6351">
        <v>2588218</v>
      </c>
      <c r="B6351">
        <v>1</v>
      </c>
      <c r="C6351" t="s">
        <v>80</v>
      </c>
      <c r="D6351" t="s">
        <v>108</v>
      </c>
      <c r="E6351" t="s">
        <v>147</v>
      </c>
      <c r="F6351" t="s">
        <v>17768</v>
      </c>
      <c r="G6351" t="s">
        <v>134</v>
      </c>
      <c r="H6351" t="s">
        <v>135</v>
      </c>
      <c r="I6351" t="s">
        <v>680</v>
      </c>
      <c r="J6351" t="s">
        <v>137</v>
      </c>
      <c r="K6351" t="s">
        <v>138</v>
      </c>
      <c r="L6351" t="s">
        <v>17769</v>
      </c>
      <c r="M6351" t="s">
        <v>17770</v>
      </c>
      <c r="N6351">
        <v>5.5555550000000002E-3</v>
      </c>
      <c r="O6351">
        <v>0</v>
      </c>
      <c r="P6351">
        <v>566</v>
      </c>
      <c r="Q6351">
        <v>1</v>
      </c>
      <c r="R6351">
        <v>84</v>
      </c>
      <c r="S6351">
        <v>2</v>
      </c>
      <c r="T6351">
        <v>96</v>
      </c>
      <c r="U6351">
        <v>0</v>
      </c>
      <c r="V6351">
        <v>0</v>
      </c>
      <c r="W6351">
        <v>0</v>
      </c>
      <c r="X6351">
        <v>0.36409310518093391</v>
      </c>
      <c r="Y6351">
        <v>6.9791743333333343E-3</v>
      </c>
      <c r="Z6351">
        <v>0.2266209253739668</v>
      </c>
      <c r="AA6351">
        <v>1.7044762176749998E-2</v>
      </c>
      <c r="AB6351">
        <v>0.33170179656102228</v>
      </c>
      <c r="AC6351">
        <v>0</v>
      </c>
      <c r="AD6351">
        <v>0</v>
      </c>
      <c r="AE6351">
        <v>0.94643976362600635</v>
      </c>
    </row>
    <row r="6352" spans="1:31" x14ac:dyDescent="0.3">
      <c r="A6352">
        <v>2588241</v>
      </c>
      <c r="B6352">
        <v>1</v>
      </c>
      <c r="C6352" t="s">
        <v>81</v>
      </c>
      <c r="D6352" t="s">
        <v>118</v>
      </c>
      <c r="E6352" t="s">
        <v>147</v>
      </c>
      <c r="F6352" t="s">
        <v>17771</v>
      </c>
      <c r="G6352" t="s">
        <v>134</v>
      </c>
      <c r="H6352" t="s">
        <v>135</v>
      </c>
      <c r="I6352" t="s">
        <v>136</v>
      </c>
      <c r="J6352" t="s">
        <v>137</v>
      </c>
      <c r="K6352" t="s">
        <v>138</v>
      </c>
      <c r="L6352" t="s">
        <v>17772</v>
      </c>
      <c r="M6352" t="s">
        <v>17773</v>
      </c>
      <c r="N6352">
        <v>0.30833333299999999</v>
      </c>
      <c r="O6352">
        <v>4</v>
      </c>
      <c r="P6352">
        <v>397</v>
      </c>
      <c r="Q6352">
        <v>129</v>
      </c>
      <c r="R6352">
        <v>111</v>
      </c>
      <c r="S6352">
        <v>14</v>
      </c>
      <c r="T6352">
        <v>39</v>
      </c>
      <c r="U6352">
        <v>1</v>
      </c>
      <c r="V6352">
        <v>0</v>
      </c>
      <c r="W6352">
        <v>0.22070868920062503</v>
      </c>
      <c r="X6352">
        <v>17.539975328818866</v>
      </c>
      <c r="Y6352">
        <v>157.2795860927489</v>
      </c>
      <c r="Z6352">
        <v>61.953809575762754</v>
      </c>
      <c r="AA6352">
        <v>8.1483098880918519</v>
      </c>
      <c r="AB6352">
        <v>4.4449327633545002</v>
      </c>
      <c r="AC6352">
        <v>34.191874459243898</v>
      </c>
      <c r="AD6352">
        <v>0</v>
      </c>
      <c r="AE6352">
        <v>283.7791967972214</v>
      </c>
    </row>
    <row r="6353" spans="1:31" x14ac:dyDescent="0.3">
      <c r="A6353">
        <v>2588905</v>
      </c>
      <c r="B6353">
        <v>1</v>
      </c>
      <c r="C6353" t="s">
        <v>80</v>
      </c>
      <c r="D6353" t="s">
        <v>100</v>
      </c>
      <c r="E6353" t="s">
        <v>166</v>
      </c>
      <c r="F6353" t="s">
        <v>17774</v>
      </c>
      <c r="G6353" t="s">
        <v>181</v>
      </c>
      <c r="H6353" t="s">
        <v>157</v>
      </c>
      <c r="I6353" t="s">
        <v>136</v>
      </c>
      <c r="J6353" t="s">
        <v>137</v>
      </c>
      <c r="K6353" t="s">
        <v>138</v>
      </c>
      <c r="L6353" t="s">
        <v>17775</v>
      </c>
      <c r="M6353" t="s">
        <v>17776</v>
      </c>
      <c r="N6353">
        <v>3.3705555550000001</v>
      </c>
      <c r="O6353">
        <v>0</v>
      </c>
      <c r="P6353">
        <v>6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4.1282953802199556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4.1282953802199556</v>
      </c>
    </row>
    <row r="6354" spans="1:31" x14ac:dyDescent="0.3">
      <c r="A6354">
        <v>2588842</v>
      </c>
      <c r="B6354">
        <v>1</v>
      </c>
      <c r="C6354" t="s">
        <v>80</v>
      </c>
      <c r="D6354" t="s">
        <v>87</v>
      </c>
      <c r="E6354" t="s">
        <v>155</v>
      </c>
      <c r="F6354" t="s">
        <v>17777</v>
      </c>
      <c r="G6354" t="s">
        <v>202</v>
      </c>
      <c r="H6354" t="s">
        <v>157</v>
      </c>
      <c r="I6354" t="s">
        <v>136</v>
      </c>
      <c r="J6354" t="s">
        <v>137</v>
      </c>
      <c r="K6354" t="s">
        <v>138</v>
      </c>
      <c r="L6354" t="s">
        <v>17778</v>
      </c>
      <c r="M6354" t="s">
        <v>17779</v>
      </c>
      <c r="N6354">
        <v>0.587777777</v>
      </c>
      <c r="O6354">
        <v>0</v>
      </c>
      <c r="P6354">
        <v>369</v>
      </c>
      <c r="Q6354">
        <v>0</v>
      </c>
      <c r="R6354">
        <v>0</v>
      </c>
      <c r="S6354">
        <v>0</v>
      </c>
      <c r="T6354">
        <v>74</v>
      </c>
      <c r="U6354">
        <v>0</v>
      </c>
      <c r="V6354">
        <v>0</v>
      </c>
      <c r="W6354">
        <v>0</v>
      </c>
      <c r="X6354">
        <v>48.677029322222666</v>
      </c>
      <c r="Y6354">
        <v>0</v>
      </c>
      <c r="Z6354">
        <v>0</v>
      </c>
      <c r="AA6354">
        <v>0</v>
      </c>
      <c r="AB6354">
        <v>62.542269398444702</v>
      </c>
      <c r="AC6354">
        <v>0</v>
      </c>
      <c r="AD6354">
        <v>0</v>
      </c>
      <c r="AE6354">
        <v>111.21929872066737</v>
      </c>
    </row>
    <row r="6355" spans="1:31" x14ac:dyDescent="0.3">
      <c r="A6355">
        <v>2588759</v>
      </c>
      <c r="B6355">
        <v>1</v>
      </c>
      <c r="C6355" t="s">
        <v>80</v>
      </c>
      <c r="D6355" t="s">
        <v>111</v>
      </c>
      <c r="E6355" t="s">
        <v>184</v>
      </c>
      <c r="F6355" t="s">
        <v>17780</v>
      </c>
      <c r="G6355" t="s">
        <v>311</v>
      </c>
      <c r="H6355" t="s">
        <v>135</v>
      </c>
      <c r="I6355" t="s">
        <v>136</v>
      </c>
      <c r="J6355" t="s">
        <v>3</v>
      </c>
      <c r="K6355" t="s">
        <v>138</v>
      </c>
      <c r="L6355" t="s">
        <v>17781</v>
      </c>
      <c r="M6355" t="s">
        <v>17782</v>
      </c>
      <c r="N6355">
        <v>1.025555555</v>
      </c>
      <c r="O6355">
        <v>0</v>
      </c>
      <c r="P6355">
        <v>1511</v>
      </c>
      <c r="Q6355">
        <v>0</v>
      </c>
      <c r="R6355">
        <v>0</v>
      </c>
      <c r="S6355">
        <v>0</v>
      </c>
      <c r="T6355">
        <v>94</v>
      </c>
      <c r="U6355">
        <v>0</v>
      </c>
      <c r="V6355">
        <v>1</v>
      </c>
      <c r="W6355">
        <v>0</v>
      </c>
      <c r="X6355">
        <v>469.79429600371435</v>
      </c>
      <c r="Y6355">
        <v>0</v>
      </c>
      <c r="Z6355">
        <v>0</v>
      </c>
      <c r="AA6355">
        <v>0</v>
      </c>
      <c r="AB6355">
        <v>91.058500746229484</v>
      </c>
      <c r="AC6355">
        <v>0</v>
      </c>
      <c r="AD6355">
        <v>11.408225608575373</v>
      </c>
      <c r="AE6355">
        <v>572.2610223585192</v>
      </c>
    </row>
    <row r="6356" spans="1:31" x14ac:dyDescent="0.3">
      <c r="A6356">
        <v>2588404</v>
      </c>
      <c r="B6356">
        <v>1</v>
      </c>
      <c r="C6356" t="s">
        <v>80</v>
      </c>
      <c r="D6356" t="s">
        <v>87</v>
      </c>
      <c r="E6356" t="s">
        <v>184</v>
      </c>
      <c r="F6356" t="s">
        <v>17783</v>
      </c>
      <c r="G6356" t="s">
        <v>194</v>
      </c>
      <c r="H6356" t="s">
        <v>135</v>
      </c>
      <c r="I6356" t="s">
        <v>136</v>
      </c>
      <c r="J6356" t="s">
        <v>137</v>
      </c>
      <c r="K6356" t="s">
        <v>144</v>
      </c>
      <c r="L6356" t="s">
        <v>17784</v>
      </c>
      <c r="M6356" t="s">
        <v>17785</v>
      </c>
      <c r="N6356">
        <v>9.1688888879999997</v>
      </c>
      <c r="O6356">
        <v>0</v>
      </c>
      <c r="P6356">
        <v>611</v>
      </c>
      <c r="Q6356">
        <v>0</v>
      </c>
      <c r="R6356">
        <v>0</v>
      </c>
      <c r="S6356">
        <v>0</v>
      </c>
      <c r="T6356">
        <v>5</v>
      </c>
      <c r="U6356">
        <v>0</v>
      </c>
      <c r="V6356">
        <v>0</v>
      </c>
      <c r="W6356">
        <v>0</v>
      </c>
      <c r="X6356">
        <v>1272.7972787452638</v>
      </c>
      <c r="Y6356">
        <v>0</v>
      </c>
      <c r="Z6356">
        <v>0</v>
      </c>
      <c r="AA6356">
        <v>0</v>
      </c>
      <c r="AB6356">
        <v>67.514087502136661</v>
      </c>
      <c r="AC6356">
        <v>0</v>
      </c>
      <c r="AD6356">
        <v>0</v>
      </c>
      <c r="AE6356">
        <v>1340.3113662474004</v>
      </c>
    </row>
    <row r="6357" spans="1:31" x14ac:dyDescent="0.3">
      <c r="A6357">
        <v>2588805</v>
      </c>
      <c r="B6357">
        <v>1</v>
      </c>
      <c r="C6357" t="s">
        <v>80</v>
      </c>
      <c r="D6357" t="s">
        <v>97</v>
      </c>
      <c r="E6357" t="s">
        <v>184</v>
      </c>
      <c r="F6357" t="s">
        <v>17786</v>
      </c>
      <c r="G6357" t="s">
        <v>149</v>
      </c>
      <c r="H6357" t="s">
        <v>135</v>
      </c>
      <c r="I6357" t="s">
        <v>136</v>
      </c>
      <c r="J6357" t="s">
        <v>137</v>
      </c>
      <c r="K6357" t="s">
        <v>138</v>
      </c>
      <c r="L6357" t="s">
        <v>17787</v>
      </c>
      <c r="M6357" t="s">
        <v>17788</v>
      </c>
      <c r="N6357">
        <v>1.8825000000000001</v>
      </c>
      <c r="O6357">
        <v>0</v>
      </c>
      <c r="P6357">
        <v>27</v>
      </c>
      <c r="Q6357">
        <v>0</v>
      </c>
      <c r="R6357">
        <v>7</v>
      </c>
      <c r="S6357">
        <v>0</v>
      </c>
      <c r="T6357">
        <v>6</v>
      </c>
      <c r="U6357">
        <v>0</v>
      </c>
      <c r="V6357">
        <v>0</v>
      </c>
      <c r="W6357">
        <v>0</v>
      </c>
      <c r="X6357">
        <v>24.613813986939963</v>
      </c>
      <c r="Y6357">
        <v>0</v>
      </c>
      <c r="Z6357">
        <v>2.4506999321807101</v>
      </c>
      <c r="AA6357">
        <v>0</v>
      </c>
      <c r="AB6357">
        <v>11.211661662127101</v>
      </c>
      <c r="AC6357">
        <v>0</v>
      </c>
      <c r="AD6357">
        <v>0</v>
      </c>
      <c r="AE6357">
        <v>38.276175581247777</v>
      </c>
    </row>
    <row r="6358" spans="1:31" x14ac:dyDescent="0.3">
      <c r="A6358">
        <v>2588258</v>
      </c>
      <c r="B6358">
        <v>1</v>
      </c>
      <c r="C6358" t="s">
        <v>80</v>
      </c>
      <c r="D6358" t="s">
        <v>91</v>
      </c>
      <c r="E6358" t="s">
        <v>141</v>
      </c>
      <c r="F6358" t="s">
        <v>17789</v>
      </c>
      <c r="G6358" t="s">
        <v>134</v>
      </c>
      <c r="H6358" t="s">
        <v>135</v>
      </c>
      <c r="I6358" t="s">
        <v>136</v>
      </c>
      <c r="J6358" t="s">
        <v>137</v>
      </c>
      <c r="K6358" t="s">
        <v>138</v>
      </c>
      <c r="L6358" t="s">
        <v>17790</v>
      </c>
      <c r="M6358" t="s">
        <v>17791</v>
      </c>
      <c r="N6358">
        <v>0.12916666600000001</v>
      </c>
      <c r="O6358">
        <v>32</v>
      </c>
      <c r="P6358">
        <v>5088</v>
      </c>
      <c r="Q6358">
        <v>72</v>
      </c>
      <c r="R6358">
        <v>150</v>
      </c>
      <c r="S6358">
        <v>56</v>
      </c>
      <c r="T6358">
        <v>1461</v>
      </c>
      <c r="U6358">
        <v>6</v>
      </c>
      <c r="V6358">
        <v>4</v>
      </c>
      <c r="W6358">
        <v>3.1364454164620508</v>
      </c>
      <c r="X6358">
        <v>113.59727485971148</v>
      </c>
      <c r="Y6358">
        <v>10.917916303575563</v>
      </c>
      <c r="Z6358">
        <v>11.464204008819053</v>
      </c>
      <c r="AA6358">
        <v>77.606366482746395</v>
      </c>
      <c r="AB6358">
        <v>168.87288170673784</v>
      </c>
      <c r="AC6358">
        <v>23.424474412367438</v>
      </c>
      <c r="AD6358">
        <v>11.551731231551241</v>
      </c>
      <c r="AE6358">
        <v>420.57129442197106</v>
      </c>
    </row>
    <row r="6359" spans="1:31" x14ac:dyDescent="0.3">
      <c r="A6359">
        <v>2588945</v>
      </c>
      <c r="B6359">
        <v>1</v>
      </c>
      <c r="C6359" t="s">
        <v>80</v>
      </c>
      <c r="D6359" t="s">
        <v>106</v>
      </c>
      <c r="E6359" t="s">
        <v>171</v>
      </c>
      <c r="F6359" t="s">
        <v>17792</v>
      </c>
      <c r="G6359" t="s">
        <v>190</v>
      </c>
      <c r="H6359" t="s">
        <v>157</v>
      </c>
      <c r="I6359" t="s">
        <v>136</v>
      </c>
      <c r="J6359" t="s">
        <v>137</v>
      </c>
      <c r="K6359" t="s">
        <v>138</v>
      </c>
      <c r="L6359" t="s">
        <v>17793</v>
      </c>
      <c r="M6359" t="s">
        <v>17794</v>
      </c>
      <c r="N6359">
        <v>2.14</v>
      </c>
      <c r="O6359">
        <v>0</v>
      </c>
      <c r="P6359">
        <v>1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6.9404709835666671E-4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6.9404709835666671E-4</v>
      </c>
    </row>
    <row r="6360" spans="1:31" x14ac:dyDescent="0.3">
      <c r="A6360">
        <v>2589011</v>
      </c>
      <c r="B6360">
        <v>1</v>
      </c>
      <c r="C6360" t="s">
        <v>80</v>
      </c>
      <c r="D6360" t="s">
        <v>107</v>
      </c>
      <c r="E6360" t="s">
        <v>171</v>
      </c>
      <c r="F6360" t="s">
        <v>17795</v>
      </c>
      <c r="G6360" t="s">
        <v>202</v>
      </c>
      <c r="H6360" t="s">
        <v>157</v>
      </c>
      <c r="I6360" t="s">
        <v>136</v>
      </c>
      <c r="J6360" t="s">
        <v>137</v>
      </c>
      <c r="K6360" t="s">
        <v>138</v>
      </c>
      <c r="L6360" t="s">
        <v>17796</v>
      </c>
      <c r="M6360" t="s">
        <v>17797</v>
      </c>
      <c r="N6360">
        <v>0.61277777700000002</v>
      </c>
      <c r="O6360">
        <v>0</v>
      </c>
      <c r="P6360">
        <v>117</v>
      </c>
      <c r="Q6360">
        <v>0</v>
      </c>
      <c r="R6360">
        <v>0</v>
      </c>
      <c r="S6360">
        <v>0</v>
      </c>
      <c r="T6360">
        <v>4</v>
      </c>
      <c r="U6360">
        <v>0</v>
      </c>
      <c r="V6360">
        <v>0</v>
      </c>
      <c r="W6360">
        <v>0</v>
      </c>
      <c r="X6360">
        <v>11.809349839264149</v>
      </c>
      <c r="Y6360">
        <v>0</v>
      </c>
      <c r="Z6360">
        <v>0</v>
      </c>
      <c r="AA6360">
        <v>0</v>
      </c>
      <c r="AB6360">
        <v>0.24215118387437498</v>
      </c>
      <c r="AC6360">
        <v>0</v>
      </c>
      <c r="AD6360">
        <v>0</v>
      </c>
      <c r="AE6360">
        <v>12.051501023138524</v>
      </c>
    </row>
    <row r="6361" spans="1:31" x14ac:dyDescent="0.3">
      <c r="A6361">
        <v>2588347</v>
      </c>
      <c r="B6361">
        <v>1</v>
      </c>
      <c r="C6361" t="s">
        <v>81</v>
      </c>
      <c r="D6361" t="s">
        <v>127</v>
      </c>
      <c r="E6361" t="s">
        <v>166</v>
      </c>
      <c r="F6361" t="s">
        <v>17798</v>
      </c>
      <c r="G6361" t="s">
        <v>181</v>
      </c>
      <c r="H6361" t="s">
        <v>157</v>
      </c>
      <c r="I6361" t="s">
        <v>136</v>
      </c>
      <c r="J6361" t="s">
        <v>137</v>
      </c>
      <c r="K6361" t="s">
        <v>138</v>
      </c>
      <c r="L6361" t="s">
        <v>17799</v>
      </c>
      <c r="M6361" t="s">
        <v>17800</v>
      </c>
      <c r="N6361">
        <v>4.9755555549999997</v>
      </c>
      <c r="O6361">
        <v>0</v>
      </c>
      <c r="P6361">
        <v>1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1.4054461613958134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1.4054461613958134</v>
      </c>
    </row>
    <row r="6362" spans="1:31" x14ac:dyDescent="0.3">
      <c r="A6362">
        <v>2588490</v>
      </c>
      <c r="B6362">
        <v>1</v>
      </c>
      <c r="C6362" t="s">
        <v>80</v>
      </c>
      <c r="D6362" t="s">
        <v>94</v>
      </c>
      <c r="E6362" t="s">
        <v>184</v>
      </c>
      <c r="F6362" t="s">
        <v>5680</v>
      </c>
      <c r="G6362" t="s">
        <v>149</v>
      </c>
      <c r="H6362" t="s">
        <v>135</v>
      </c>
      <c r="I6362" t="s">
        <v>136</v>
      </c>
      <c r="J6362" t="s">
        <v>137</v>
      </c>
      <c r="K6362" t="s">
        <v>138</v>
      </c>
      <c r="L6362" t="s">
        <v>17801</v>
      </c>
      <c r="M6362" t="s">
        <v>17802</v>
      </c>
      <c r="N6362">
        <v>1.359444444</v>
      </c>
      <c r="O6362">
        <v>0</v>
      </c>
      <c r="P6362">
        <v>77</v>
      </c>
      <c r="Q6362">
        <v>0</v>
      </c>
      <c r="R6362">
        <v>1</v>
      </c>
      <c r="S6362">
        <v>3</v>
      </c>
      <c r="T6362">
        <v>18</v>
      </c>
      <c r="U6362">
        <v>0</v>
      </c>
      <c r="V6362">
        <v>0</v>
      </c>
      <c r="W6362">
        <v>0</v>
      </c>
      <c r="X6362">
        <v>10.158028929684173</v>
      </c>
      <c r="Y6362">
        <v>0</v>
      </c>
      <c r="Z6362">
        <v>0.87656149082540158</v>
      </c>
      <c r="AA6362">
        <v>16.238646777127808</v>
      </c>
      <c r="AB6362">
        <v>8.0125454295878598</v>
      </c>
      <c r="AC6362">
        <v>0</v>
      </c>
      <c r="AD6362">
        <v>0</v>
      </c>
      <c r="AE6362">
        <v>35.285782627225245</v>
      </c>
    </row>
    <row r="6363" spans="1:31" x14ac:dyDescent="0.3">
      <c r="A6363">
        <v>2588988</v>
      </c>
      <c r="B6363">
        <v>1</v>
      </c>
      <c r="C6363" t="s">
        <v>81</v>
      </c>
      <c r="D6363" t="s">
        <v>128</v>
      </c>
      <c r="E6363" t="s">
        <v>166</v>
      </c>
      <c r="F6363" t="s">
        <v>17803</v>
      </c>
      <c r="G6363" t="s">
        <v>168</v>
      </c>
      <c r="H6363" t="s">
        <v>157</v>
      </c>
      <c r="I6363" t="s">
        <v>136</v>
      </c>
      <c r="J6363" t="s">
        <v>137</v>
      </c>
      <c r="K6363" t="s">
        <v>138</v>
      </c>
      <c r="L6363" t="s">
        <v>17804</v>
      </c>
      <c r="M6363" t="s">
        <v>17805</v>
      </c>
      <c r="N6363">
        <v>3.6380555550000002</v>
      </c>
      <c r="O6363">
        <v>0</v>
      </c>
      <c r="P6363">
        <v>10</v>
      </c>
      <c r="Q6363">
        <v>0</v>
      </c>
      <c r="R6363">
        <v>0</v>
      </c>
      <c r="S6363">
        <v>0</v>
      </c>
      <c r="T6363">
        <v>1</v>
      </c>
      <c r="U6363">
        <v>0</v>
      </c>
      <c r="V6363">
        <v>0</v>
      </c>
      <c r="W6363">
        <v>0</v>
      </c>
      <c r="X6363">
        <v>7.6869865537289357</v>
      </c>
      <c r="Y6363">
        <v>0</v>
      </c>
      <c r="Z6363">
        <v>0</v>
      </c>
      <c r="AA6363">
        <v>0</v>
      </c>
      <c r="AB6363">
        <v>4.354367797728333</v>
      </c>
      <c r="AC6363">
        <v>0</v>
      </c>
      <c r="AD6363">
        <v>0</v>
      </c>
      <c r="AE6363">
        <v>12.041354351457269</v>
      </c>
    </row>
    <row r="6364" spans="1:31" x14ac:dyDescent="0.3">
      <c r="A6364">
        <v>2588470</v>
      </c>
      <c r="B6364">
        <v>1</v>
      </c>
      <c r="C6364" t="s">
        <v>80</v>
      </c>
      <c r="D6364" t="s">
        <v>103</v>
      </c>
      <c r="E6364" t="s">
        <v>184</v>
      </c>
      <c r="F6364" t="s">
        <v>17806</v>
      </c>
      <c r="G6364" t="s">
        <v>301</v>
      </c>
      <c r="H6364" t="s">
        <v>135</v>
      </c>
      <c r="I6364" t="s">
        <v>136</v>
      </c>
      <c r="J6364" t="s">
        <v>137</v>
      </c>
      <c r="K6364" t="s">
        <v>144</v>
      </c>
      <c r="L6364" t="s">
        <v>17807</v>
      </c>
      <c r="M6364" t="s">
        <v>17808</v>
      </c>
      <c r="N6364">
        <v>2.517222222</v>
      </c>
      <c r="O6364">
        <v>0</v>
      </c>
      <c r="P6364">
        <v>172</v>
      </c>
      <c r="Q6364">
        <v>0</v>
      </c>
      <c r="R6364">
        <v>1</v>
      </c>
      <c r="S6364">
        <v>0</v>
      </c>
      <c r="T6364">
        <v>23</v>
      </c>
      <c r="U6364">
        <v>0</v>
      </c>
      <c r="V6364">
        <v>0</v>
      </c>
      <c r="W6364">
        <v>0</v>
      </c>
      <c r="X6364">
        <v>96.468934905629808</v>
      </c>
      <c r="Y6364">
        <v>0</v>
      </c>
      <c r="Z6364">
        <v>2.9047531390203511</v>
      </c>
      <c r="AA6364">
        <v>0</v>
      </c>
      <c r="AB6364">
        <v>214.46481264517871</v>
      </c>
      <c r="AC6364">
        <v>0</v>
      </c>
      <c r="AD6364">
        <v>0</v>
      </c>
      <c r="AE6364">
        <v>313.83850068982889</v>
      </c>
    </row>
    <row r="6365" spans="1:31" x14ac:dyDescent="0.3">
      <c r="A6365">
        <v>2588321</v>
      </c>
      <c r="B6365">
        <v>1</v>
      </c>
      <c r="C6365" t="s">
        <v>80</v>
      </c>
      <c r="D6365" t="s">
        <v>110</v>
      </c>
      <c r="E6365" t="s">
        <v>184</v>
      </c>
      <c r="F6365" t="s">
        <v>17809</v>
      </c>
      <c r="G6365" t="s">
        <v>301</v>
      </c>
      <c r="H6365" t="s">
        <v>135</v>
      </c>
      <c r="I6365" t="s">
        <v>136</v>
      </c>
      <c r="J6365" t="s">
        <v>137</v>
      </c>
      <c r="K6365" t="s">
        <v>144</v>
      </c>
      <c r="L6365" t="s">
        <v>17810</v>
      </c>
      <c r="M6365" t="s">
        <v>17811</v>
      </c>
      <c r="N6365">
        <v>12.185277777</v>
      </c>
      <c r="O6365">
        <v>0</v>
      </c>
      <c r="P6365">
        <v>48</v>
      </c>
      <c r="Q6365">
        <v>0</v>
      </c>
      <c r="R6365">
        <v>0</v>
      </c>
      <c r="S6365">
        <v>0</v>
      </c>
      <c r="T6365">
        <v>1</v>
      </c>
      <c r="U6365">
        <v>0</v>
      </c>
      <c r="V6365">
        <v>0</v>
      </c>
      <c r="W6365">
        <v>0</v>
      </c>
      <c r="X6365">
        <v>102.67586494591936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102.67586494591936</v>
      </c>
    </row>
    <row r="6366" spans="1:31" x14ac:dyDescent="0.3">
      <c r="A6366">
        <v>2588390</v>
      </c>
      <c r="B6366">
        <v>1</v>
      </c>
      <c r="C6366" t="s">
        <v>80</v>
      </c>
      <c r="D6366" t="s">
        <v>105</v>
      </c>
      <c r="E6366" t="s">
        <v>141</v>
      </c>
      <c r="F6366" t="s">
        <v>17812</v>
      </c>
      <c r="G6366" t="s">
        <v>194</v>
      </c>
      <c r="H6366" t="s">
        <v>135</v>
      </c>
      <c r="I6366" t="s">
        <v>136</v>
      </c>
      <c r="J6366" t="s">
        <v>137</v>
      </c>
      <c r="K6366" t="s">
        <v>144</v>
      </c>
      <c r="L6366" t="s">
        <v>17813</v>
      </c>
      <c r="M6366" t="s">
        <v>17814</v>
      </c>
      <c r="N6366">
        <v>4.0694444440000002</v>
      </c>
      <c r="O6366">
        <v>0</v>
      </c>
      <c r="P6366">
        <v>1317</v>
      </c>
      <c r="Q6366">
        <v>0</v>
      </c>
      <c r="R6366">
        <v>0</v>
      </c>
      <c r="S6366">
        <v>0</v>
      </c>
      <c r="T6366">
        <v>64</v>
      </c>
      <c r="U6366">
        <v>0</v>
      </c>
      <c r="V6366">
        <v>0</v>
      </c>
      <c r="W6366">
        <v>0</v>
      </c>
      <c r="X6366">
        <v>1182.5972423615285</v>
      </c>
      <c r="Y6366">
        <v>0</v>
      </c>
      <c r="Z6366">
        <v>0</v>
      </c>
      <c r="AA6366">
        <v>0</v>
      </c>
      <c r="AB6366">
        <v>404.42271456246675</v>
      </c>
      <c r="AC6366">
        <v>0</v>
      </c>
      <c r="AD6366">
        <v>0</v>
      </c>
      <c r="AE6366">
        <v>1587.0199569239953</v>
      </c>
    </row>
    <row r="6367" spans="1:31" x14ac:dyDescent="0.3">
      <c r="A6367">
        <v>2588868</v>
      </c>
      <c r="B6367">
        <v>1</v>
      </c>
      <c r="C6367" t="s">
        <v>80</v>
      </c>
      <c r="D6367" t="s">
        <v>95</v>
      </c>
      <c r="E6367" t="s">
        <v>171</v>
      </c>
      <c r="F6367" t="s">
        <v>17815</v>
      </c>
      <c r="G6367" t="s">
        <v>229</v>
      </c>
      <c r="H6367" t="s">
        <v>157</v>
      </c>
      <c r="I6367" t="s">
        <v>136</v>
      </c>
      <c r="J6367" t="s">
        <v>137</v>
      </c>
      <c r="K6367" t="s">
        <v>138</v>
      </c>
      <c r="L6367" t="s">
        <v>17816</v>
      </c>
      <c r="M6367" t="s">
        <v>17817</v>
      </c>
      <c r="N6367">
        <v>1.481944444</v>
      </c>
      <c r="O6367">
        <v>0</v>
      </c>
      <c r="P6367">
        <v>32</v>
      </c>
      <c r="Q6367">
        <v>0</v>
      </c>
      <c r="R6367">
        <v>0</v>
      </c>
      <c r="S6367">
        <v>0</v>
      </c>
      <c r="T6367">
        <v>2</v>
      </c>
      <c r="U6367">
        <v>0</v>
      </c>
      <c r="V6367">
        <v>0</v>
      </c>
      <c r="W6367">
        <v>0</v>
      </c>
      <c r="X6367">
        <v>9.8979125618369643</v>
      </c>
      <c r="Y6367">
        <v>0</v>
      </c>
      <c r="Z6367">
        <v>0</v>
      </c>
      <c r="AA6367">
        <v>0</v>
      </c>
      <c r="AB6367">
        <v>0.2402781708295417</v>
      </c>
      <c r="AC6367">
        <v>0</v>
      </c>
      <c r="AD6367">
        <v>0</v>
      </c>
      <c r="AE6367">
        <v>10.138190732666507</v>
      </c>
    </row>
    <row r="6368" spans="1:31" x14ac:dyDescent="0.3">
      <c r="A6368">
        <v>2588384</v>
      </c>
      <c r="B6368">
        <v>1</v>
      </c>
      <c r="C6368" t="s">
        <v>80</v>
      </c>
      <c r="D6368" t="s">
        <v>100</v>
      </c>
      <c r="E6368" t="s">
        <v>141</v>
      </c>
      <c r="F6368" t="s">
        <v>6214</v>
      </c>
      <c r="G6368" t="s">
        <v>194</v>
      </c>
      <c r="H6368" t="s">
        <v>135</v>
      </c>
      <c r="I6368" t="s">
        <v>136</v>
      </c>
      <c r="J6368" t="s">
        <v>137</v>
      </c>
      <c r="K6368" t="s">
        <v>144</v>
      </c>
      <c r="L6368" t="s">
        <v>17818</v>
      </c>
      <c r="M6368" t="s">
        <v>17819</v>
      </c>
      <c r="N6368">
        <v>7.0666666659999997</v>
      </c>
      <c r="O6368">
        <v>5</v>
      </c>
      <c r="P6368">
        <v>431</v>
      </c>
      <c r="Q6368">
        <v>4</v>
      </c>
      <c r="R6368">
        <v>64</v>
      </c>
      <c r="S6368">
        <v>17</v>
      </c>
      <c r="T6368">
        <v>108</v>
      </c>
      <c r="U6368">
        <v>4</v>
      </c>
      <c r="V6368">
        <v>1</v>
      </c>
      <c r="W6368">
        <v>16.870835755809999</v>
      </c>
      <c r="X6368">
        <v>1188.5705728392297</v>
      </c>
      <c r="Y6368">
        <v>29.466727212735599</v>
      </c>
      <c r="Z6368">
        <v>418.85278346405875</v>
      </c>
      <c r="AA6368">
        <v>591.7799436180926</v>
      </c>
      <c r="AB6368">
        <v>727.00630389079504</v>
      </c>
      <c r="AC6368">
        <v>3236.2977991859761</v>
      </c>
      <c r="AD6368">
        <v>2.5938228841902005</v>
      </c>
      <c r="AE6368">
        <v>6211.4387888508891</v>
      </c>
    </row>
    <row r="6369" spans="1:31" x14ac:dyDescent="0.3">
      <c r="A6369">
        <v>2588576</v>
      </c>
      <c r="B6369">
        <v>1</v>
      </c>
      <c r="C6369" t="s">
        <v>81</v>
      </c>
      <c r="D6369" t="s">
        <v>114</v>
      </c>
      <c r="E6369" t="s">
        <v>184</v>
      </c>
      <c r="F6369" t="s">
        <v>17820</v>
      </c>
      <c r="G6369" t="s">
        <v>134</v>
      </c>
      <c r="H6369" t="s">
        <v>135</v>
      </c>
      <c r="I6369" t="s">
        <v>136</v>
      </c>
      <c r="J6369" t="s">
        <v>137</v>
      </c>
      <c r="K6369" t="s">
        <v>138</v>
      </c>
      <c r="L6369" t="s">
        <v>17821</v>
      </c>
      <c r="M6369" t="s">
        <v>17822</v>
      </c>
      <c r="N6369">
        <v>0.275277777</v>
      </c>
      <c r="O6369">
        <v>1</v>
      </c>
      <c r="P6369">
        <v>69</v>
      </c>
      <c r="Q6369">
        <v>2</v>
      </c>
      <c r="R6369">
        <v>14</v>
      </c>
      <c r="S6369">
        <v>0</v>
      </c>
      <c r="T6369">
        <v>4</v>
      </c>
      <c r="U6369">
        <v>0</v>
      </c>
      <c r="V6369">
        <v>0</v>
      </c>
      <c r="W6369">
        <v>5.8033514960000004E-2</v>
      </c>
      <c r="X6369">
        <v>2.4931230453236157</v>
      </c>
      <c r="Y6369">
        <v>0.59706126601608334</v>
      </c>
      <c r="Z6369">
        <v>2.8210630303600963</v>
      </c>
      <c r="AA6369">
        <v>0</v>
      </c>
      <c r="AB6369">
        <v>0.45799452810011998</v>
      </c>
      <c r="AC6369">
        <v>0</v>
      </c>
      <c r="AD6369">
        <v>0</v>
      </c>
      <c r="AE6369">
        <v>6.4272753847599153</v>
      </c>
    </row>
    <row r="6370" spans="1:31" x14ac:dyDescent="0.3">
      <c r="A6370">
        <v>2588244</v>
      </c>
      <c r="B6370">
        <v>1</v>
      </c>
      <c r="C6370" t="s">
        <v>80</v>
      </c>
      <c r="D6370" t="s">
        <v>84</v>
      </c>
      <c r="E6370" t="s">
        <v>171</v>
      </c>
      <c r="F6370" t="s">
        <v>17823</v>
      </c>
      <c r="G6370" t="s">
        <v>190</v>
      </c>
      <c r="H6370" t="s">
        <v>157</v>
      </c>
      <c r="I6370" t="s">
        <v>136</v>
      </c>
      <c r="J6370" t="s">
        <v>137</v>
      </c>
      <c r="K6370" t="s">
        <v>138</v>
      </c>
      <c r="L6370" t="s">
        <v>17824</v>
      </c>
      <c r="M6370" t="s">
        <v>17825</v>
      </c>
      <c r="N6370">
        <v>2.3402777769999998</v>
      </c>
      <c r="O6370">
        <v>0</v>
      </c>
      <c r="P6370">
        <v>240</v>
      </c>
      <c r="Q6370">
        <v>0</v>
      </c>
      <c r="R6370">
        <v>0</v>
      </c>
      <c r="S6370">
        <v>0</v>
      </c>
      <c r="T6370">
        <v>4</v>
      </c>
      <c r="U6370">
        <v>0</v>
      </c>
      <c r="V6370">
        <v>0</v>
      </c>
      <c r="W6370">
        <v>0</v>
      </c>
      <c r="X6370">
        <v>85.614475613323535</v>
      </c>
      <c r="Y6370">
        <v>0</v>
      </c>
      <c r="Z6370">
        <v>0</v>
      </c>
      <c r="AA6370">
        <v>0</v>
      </c>
      <c r="AB6370">
        <v>7.1287199263617111</v>
      </c>
      <c r="AC6370">
        <v>0</v>
      </c>
      <c r="AD6370">
        <v>0</v>
      </c>
      <c r="AE6370">
        <v>92.743195539685246</v>
      </c>
    </row>
    <row r="6371" spans="1:31" x14ac:dyDescent="0.3">
      <c r="A6371">
        <v>2588908</v>
      </c>
      <c r="B6371">
        <v>1</v>
      </c>
      <c r="C6371" t="s">
        <v>81</v>
      </c>
      <c r="D6371" t="s">
        <v>123</v>
      </c>
      <c r="E6371" t="s">
        <v>155</v>
      </c>
      <c r="F6371" t="s">
        <v>17826</v>
      </c>
      <c r="G6371" t="s">
        <v>202</v>
      </c>
      <c r="H6371" t="s">
        <v>157</v>
      </c>
      <c r="I6371" t="s">
        <v>136</v>
      </c>
      <c r="J6371" t="s">
        <v>137</v>
      </c>
      <c r="K6371" t="s">
        <v>138</v>
      </c>
      <c r="L6371" t="s">
        <v>17827</v>
      </c>
      <c r="M6371" t="s">
        <v>17828</v>
      </c>
      <c r="N6371">
        <v>0.773888888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107</v>
      </c>
      <c r="U6371">
        <v>0</v>
      </c>
      <c r="V6371">
        <v>2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86.797150775044969</v>
      </c>
      <c r="AC6371">
        <v>0</v>
      </c>
      <c r="AD6371">
        <v>25.633428418910022</v>
      </c>
      <c r="AE6371">
        <v>112.430579193955</v>
      </c>
    </row>
    <row r="6372" spans="1:31" x14ac:dyDescent="0.3">
      <c r="A6372">
        <v>2588198</v>
      </c>
      <c r="B6372">
        <v>1</v>
      </c>
      <c r="C6372" t="s">
        <v>80</v>
      </c>
      <c r="D6372" t="s">
        <v>83</v>
      </c>
      <c r="E6372" t="s">
        <v>184</v>
      </c>
      <c r="F6372" t="s">
        <v>17829</v>
      </c>
      <c r="G6372" t="s">
        <v>134</v>
      </c>
      <c r="H6372" t="s">
        <v>135</v>
      </c>
      <c r="I6372" t="s">
        <v>136</v>
      </c>
      <c r="J6372" t="s">
        <v>137</v>
      </c>
      <c r="K6372" t="s">
        <v>138</v>
      </c>
      <c r="L6372" t="s">
        <v>17830</v>
      </c>
      <c r="M6372" t="s">
        <v>17831</v>
      </c>
      <c r="N6372">
        <v>1.303055555</v>
      </c>
      <c r="O6372">
        <v>0</v>
      </c>
      <c r="P6372">
        <v>9942</v>
      </c>
      <c r="Q6372">
        <v>0</v>
      </c>
      <c r="R6372">
        <v>0</v>
      </c>
      <c r="S6372">
        <v>0</v>
      </c>
      <c r="T6372">
        <v>484</v>
      </c>
      <c r="U6372">
        <v>0</v>
      </c>
      <c r="V6372">
        <v>0</v>
      </c>
      <c r="W6372">
        <v>0</v>
      </c>
      <c r="X6372">
        <v>2242.6198599114323</v>
      </c>
      <c r="Y6372">
        <v>0</v>
      </c>
      <c r="Z6372">
        <v>0</v>
      </c>
      <c r="AA6372">
        <v>0</v>
      </c>
      <c r="AB6372">
        <v>395.97245852870003</v>
      </c>
      <c r="AC6372">
        <v>0</v>
      </c>
      <c r="AD6372">
        <v>0</v>
      </c>
      <c r="AE6372">
        <v>2638.5923184401322</v>
      </c>
    </row>
    <row r="6373" spans="1:31" x14ac:dyDescent="0.3">
      <c r="A6373">
        <v>2588862</v>
      </c>
      <c r="B6373">
        <v>1</v>
      </c>
      <c r="C6373" t="s">
        <v>81</v>
      </c>
      <c r="D6373" t="s">
        <v>112</v>
      </c>
      <c r="E6373" t="s">
        <v>171</v>
      </c>
      <c r="F6373" t="s">
        <v>17832</v>
      </c>
      <c r="G6373" t="s">
        <v>190</v>
      </c>
      <c r="H6373" t="s">
        <v>157</v>
      </c>
      <c r="I6373" t="s">
        <v>136</v>
      </c>
      <c r="J6373" t="s">
        <v>137</v>
      </c>
      <c r="K6373" t="s">
        <v>138</v>
      </c>
      <c r="L6373" t="s">
        <v>17833</v>
      </c>
      <c r="M6373" t="s">
        <v>17834</v>
      </c>
      <c r="N6373">
        <v>2.0863888880000001</v>
      </c>
      <c r="O6373">
        <v>0</v>
      </c>
      <c r="P6373">
        <v>11</v>
      </c>
      <c r="Q6373">
        <v>0</v>
      </c>
      <c r="R6373">
        <v>0</v>
      </c>
      <c r="S6373">
        <v>0</v>
      </c>
      <c r="T6373">
        <v>2</v>
      </c>
      <c r="U6373">
        <v>0</v>
      </c>
      <c r="V6373">
        <v>0</v>
      </c>
      <c r="W6373">
        <v>0</v>
      </c>
      <c r="X6373">
        <v>2.8712601881851145</v>
      </c>
      <c r="Y6373">
        <v>0</v>
      </c>
      <c r="Z6373">
        <v>0</v>
      </c>
      <c r="AA6373">
        <v>0</v>
      </c>
      <c r="AB6373">
        <v>2.6344874415028499</v>
      </c>
      <c r="AC6373">
        <v>0</v>
      </c>
      <c r="AD6373">
        <v>0</v>
      </c>
      <c r="AE6373">
        <v>5.5057476296879644</v>
      </c>
    </row>
    <row r="6374" spans="1:31" x14ac:dyDescent="0.3">
      <c r="A6374">
        <v>2588367</v>
      </c>
      <c r="B6374">
        <v>1</v>
      </c>
      <c r="C6374" t="s">
        <v>80</v>
      </c>
      <c r="D6374" t="s">
        <v>106</v>
      </c>
      <c r="E6374" t="s">
        <v>171</v>
      </c>
      <c r="F6374" t="s">
        <v>17835</v>
      </c>
      <c r="G6374" t="s">
        <v>229</v>
      </c>
      <c r="H6374" t="s">
        <v>157</v>
      </c>
      <c r="I6374" t="s">
        <v>136</v>
      </c>
      <c r="J6374" t="s">
        <v>137</v>
      </c>
      <c r="K6374" t="s">
        <v>138</v>
      </c>
      <c r="L6374" t="s">
        <v>17836</v>
      </c>
      <c r="M6374" t="s">
        <v>17837</v>
      </c>
      <c r="N6374">
        <v>2.3202777769999998</v>
      </c>
      <c r="O6374">
        <v>0</v>
      </c>
      <c r="P6374">
        <v>13</v>
      </c>
      <c r="Q6374">
        <v>0</v>
      </c>
      <c r="R6374">
        <v>5</v>
      </c>
      <c r="S6374">
        <v>0</v>
      </c>
      <c r="T6374">
        <v>1</v>
      </c>
      <c r="U6374">
        <v>0</v>
      </c>
      <c r="V6374">
        <v>0</v>
      </c>
      <c r="W6374">
        <v>0</v>
      </c>
      <c r="X6374">
        <v>4.0190436979720969</v>
      </c>
      <c r="Y6374">
        <v>0</v>
      </c>
      <c r="Z6374">
        <v>5.6919596669055821</v>
      </c>
      <c r="AA6374">
        <v>0</v>
      </c>
      <c r="AB6374">
        <v>2.2978259747122203</v>
      </c>
      <c r="AC6374">
        <v>0</v>
      </c>
      <c r="AD6374">
        <v>0</v>
      </c>
      <c r="AE6374">
        <v>12.0088293395899</v>
      </c>
    </row>
    <row r="6375" spans="1:31" x14ac:dyDescent="0.3">
      <c r="A6375">
        <v>2588845</v>
      </c>
      <c r="B6375">
        <v>1</v>
      </c>
      <c r="C6375" t="s">
        <v>81</v>
      </c>
      <c r="D6375" t="s">
        <v>122</v>
      </c>
      <c r="E6375" t="s">
        <v>184</v>
      </c>
      <c r="F6375" t="s">
        <v>17838</v>
      </c>
      <c r="G6375" t="s">
        <v>149</v>
      </c>
      <c r="H6375" t="s">
        <v>135</v>
      </c>
      <c r="I6375" t="s">
        <v>136</v>
      </c>
      <c r="J6375" t="s">
        <v>137</v>
      </c>
      <c r="K6375" t="s">
        <v>138</v>
      </c>
      <c r="L6375" t="s">
        <v>17839</v>
      </c>
      <c r="M6375" t="s">
        <v>17840</v>
      </c>
      <c r="N6375">
        <v>2.099444444</v>
      </c>
      <c r="O6375">
        <v>0</v>
      </c>
      <c r="P6375">
        <v>83</v>
      </c>
      <c r="Q6375">
        <v>0</v>
      </c>
      <c r="R6375">
        <v>0</v>
      </c>
      <c r="S6375">
        <v>0</v>
      </c>
      <c r="T6375">
        <v>3</v>
      </c>
      <c r="U6375">
        <v>0</v>
      </c>
      <c r="V6375">
        <v>0</v>
      </c>
      <c r="W6375">
        <v>0</v>
      </c>
      <c r="X6375">
        <v>19.194112328008561</v>
      </c>
      <c r="Y6375">
        <v>0</v>
      </c>
      <c r="Z6375">
        <v>0</v>
      </c>
      <c r="AA6375">
        <v>0</v>
      </c>
      <c r="AB6375">
        <v>0.49955482583707672</v>
      </c>
      <c r="AC6375">
        <v>0</v>
      </c>
      <c r="AD6375">
        <v>0</v>
      </c>
      <c r="AE6375">
        <v>19.693667153845638</v>
      </c>
    </row>
    <row r="6376" spans="1:31" x14ac:dyDescent="0.3">
      <c r="A6376">
        <v>2588799</v>
      </c>
      <c r="B6376">
        <v>1</v>
      </c>
      <c r="C6376" t="s">
        <v>81</v>
      </c>
      <c r="D6376" t="s">
        <v>123</v>
      </c>
      <c r="E6376" t="s">
        <v>141</v>
      </c>
      <c r="F6376" t="s">
        <v>17841</v>
      </c>
      <c r="G6376" t="s">
        <v>134</v>
      </c>
      <c r="H6376" t="s">
        <v>135</v>
      </c>
      <c r="I6376" t="s">
        <v>136</v>
      </c>
      <c r="J6376" t="s">
        <v>137</v>
      </c>
      <c r="K6376" t="s">
        <v>138</v>
      </c>
      <c r="L6376" t="s">
        <v>17842</v>
      </c>
      <c r="M6376" t="s">
        <v>17843</v>
      </c>
      <c r="N6376">
        <v>2.1161111109999999</v>
      </c>
      <c r="O6376">
        <v>0</v>
      </c>
      <c r="P6376">
        <v>2629</v>
      </c>
      <c r="Q6376">
        <v>0</v>
      </c>
      <c r="R6376">
        <v>2</v>
      </c>
      <c r="S6376">
        <v>1</v>
      </c>
      <c r="T6376">
        <v>429</v>
      </c>
      <c r="U6376">
        <v>0</v>
      </c>
      <c r="V6376">
        <v>16</v>
      </c>
      <c r="W6376">
        <v>0</v>
      </c>
      <c r="X6376">
        <v>1305.3250580142303</v>
      </c>
      <c r="Y6376">
        <v>0</v>
      </c>
      <c r="Z6376">
        <v>3.6534884504570297</v>
      </c>
      <c r="AA6376">
        <v>35.294337522662403</v>
      </c>
      <c r="AB6376">
        <v>1078.9831305763787</v>
      </c>
      <c r="AC6376">
        <v>0</v>
      </c>
      <c r="AD6376">
        <v>821.45172058157004</v>
      </c>
      <c r="AE6376">
        <v>3244.7077351452981</v>
      </c>
    </row>
    <row r="6377" spans="1:31" x14ac:dyDescent="0.3">
      <c r="A6377">
        <v>2588553</v>
      </c>
      <c r="B6377">
        <v>1</v>
      </c>
      <c r="C6377" t="s">
        <v>80</v>
      </c>
      <c r="D6377" t="s">
        <v>93</v>
      </c>
      <c r="E6377" t="s">
        <v>171</v>
      </c>
      <c r="F6377" t="s">
        <v>17844</v>
      </c>
      <c r="G6377" t="s">
        <v>190</v>
      </c>
      <c r="H6377" t="s">
        <v>157</v>
      </c>
      <c r="I6377" t="s">
        <v>136</v>
      </c>
      <c r="J6377" t="s">
        <v>137</v>
      </c>
      <c r="K6377" t="s">
        <v>138</v>
      </c>
      <c r="L6377" t="s">
        <v>17845</v>
      </c>
      <c r="M6377" t="s">
        <v>17846</v>
      </c>
      <c r="N6377">
        <v>6.3766666660000002</v>
      </c>
      <c r="O6377">
        <v>0</v>
      </c>
      <c r="P6377">
        <v>0</v>
      </c>
      <c r="Q6377">
        <v>0</v>
      </c>
      <c r="R6377">
        <v>2</v>
      </c>
      <c r="S6377">
        <v>0</v>
      </c>
      <c r="T6377">
        <v>2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20.636010024890467</v>
      </c>
      <c r="AA6377">
        <v>0</v>
      </c>
      <c r="AB6377">
        <v>18.789553177679899</v>
      </c>
      <c r="AC6377">
        <v>0</v>
      </c>
      <c r="AD6377">
        <v>0</v>
      </c>
      <c r="AE6377">
        <v>39.425563202570366</v>
      </c>
    </row>
    <row r="6378" spans="1:31" x14ac:dyDescent="0.3">
      <c r="A6378">
        <v>2588802</v>
      </c>
      <c r="B6378">
        <v>1</v>
      </c>
      <c r="C6378" t="s">
        <v>81</v>
      </c>
      <c r="D6378" t="s">
        <v>118</v>
      </c>
      <c r="E6378" t="s">
        <v>166</v>
      </c>
      <c r="F6378" t="s">
        <v>17847</v>
      </c>
      <c r="G6378" t="s">
        <v>181</v>
      </c>
      <c r="H6378" t="s">
        <v>157</v>
      </c>
      <c r="I6378" t="s">
        <v>136</v>
      </c>
      <c r="J6378" t="s">
        <v>137</v>
      </c>
      <c r="K6378" t="s">
        <v>138</v>
      </c>
      <c r="L6378" t="s">
        <v>17848</v>
      </c>
      <c r="M6378" t="s">
        <v>17849</v>
      </c>
      <c r="N6378">
        <v>1.092222222</v>
      </c>
      <c r="O6378">
        <v>0</v>
      </c>
      <c r="P6378">
        <v>13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2.7980540925262831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2.7980540925262831</v>
      </c>
    </row>
    <row r="6379" spans="1:31" x14ac:dyDescent="0.3">
      <c r="A6379">
        <v>2588653</v>
      </c>
      <c r="B6379">
        <v>1</v>
      </c>
      <c r="C6379" t="s">
        <v>80</v>
      </c>
      <c r="D6379" t="s">
        <v>94</v>
      </c>
      <c r="E6379" t="s">
        <v>184</v>
      </c>
      <c r="F6379" t="s">
        <v>17850</v>
      </c>
      <c r="G6379" t="s">
        <v>149</v>
      </c>
      <c r="H6379" t="s">
        <v>135</v>
      </c>
      <c r="I6379" t="s">
        <v>136</v>
      </c>
      <c r="J6379" t="s">
        <v>137</v>
      </c>
      <c r="K6379" t="s">
        <v>138</v>
      </c>
      <c r="L6379" t="s">
        <v>17851</v>
      </c>
      <c r="M6379" t="s">
        <v>17852</v>
      </c>
      <c r="N6379">
        <v>2.1102777769999999</v>
      </c>
      <c r="O6379">
        <v>0</v>
      </c>
      <c r="P6379">
        <v>24</v>
      </c>
      <c r="Q6379">
        <v>0</v>
      </c>
      <c r="R6379">
        <v>0</v>
      </c>
      <c r="S6379">
        <v>0</v>
      </c>
      <c r="T6379">
        <v>2</v>
      </c>
      <c r="U6379">
        <v>0</v>
      </c>
      <c r="V6379">
        <v>0</v>
      </c>
      <c r="W6379">
        <v>0</v>
      </c>
      <c r="X6379">
        <v>4.5193897845148472</v>
      </c>
      <c r="Y6379">
        <v>0</v>
      </c>
      <c r="Z6379">
        <v>0</v>
      </c>
      <c r="AA6379">
        <v>0</v>
      </c>
      <c r="AB6379">
        <v>4.7236319531299999</v>
      </c>
      <c r="AC6379">
        <v>0</v>
      </c>
      <c r="AD6379">
        <v>0</v>
      </c>
      <c r="AE6379">
        <v>9.2430217376448471</v>
      </c>
    </row>
    <row r="6380" spans="1:31" x14ac:dyDescent="0.3">
      <c r="A6380">
        <v>2588948</v>
      </c>
      <c r="B6380">
        <v>1</v>
      </c>
      <c r="C6380" t="s">
        <v>80</v>
      </c>
      <c r="D6380" t="s">
        <v>99</v>
      </c>
      <c r="E6380" t="s">
        <v>171</v>
      </c>
      <c r="F6380" t="s">
        <v>17853</v>
      </c>
      <c r="G6380" t="s">
        <v>190</v>
      </c>
      <c r="H6380" t="s">
        <v>157</v>
      </c>
      <c r="I6380" t="s">
        <v>136</v>
      </c>
      <c r="J6380" t="s">
        <v>137</v>
      </c>
      <c r="K6380" t="s">
        <v>138</v>
      </c>
      <c r="L6380" t="s">
        <v>17854</v>
      </c>
      <c r="M6380" t="s">
        <v>17855</v>
      </c>
      <c r="N6380">
        <v>5.6661111110000002</v>
      </c>
      <c r="O6380">
        <v>0</v>
      </c>
      <c r="P6380">
        <v>13</v>
      </c>
      <c r="Q6380">
        <v>0</v>
      </c>
      <c r="R6380">
        <v>0</v>
      </c>
      <c r="S6380">
        <v>0</v>
      </c>
      <c r="T6380">
        <v>5</v>
      </c>
      <c r="U6380">
        <v>0</v>
      </c>
      <c r="V6380">
        <v>0</v>
      </c>
      <c r="W6380">
        <v>0</v>
      </c>
      <c r="X6380">
        <v>11.616735607033503</v>
      </c>
      <c r="Y6380">
        <v>0</v>
      </c>
      <c r="Z6380">
        <v>0</v>
      </c>
      <c r="AA6380">
        <v>0</v>
      </c>
      <c r="AB6380">
        <v>1.4914445066259001</v>
      </c>
      <c r="AC6380">
        <v>0</v>
      </c>
      <c r="AD6380">
        <v>0</v>
      </c>
      <c r="AE6380">
        <v>13.108180113659403</v>
      </c>
    </row>
    <row r="6381" spans="1:31" x14ac:dyDescent="0.3">
      <c r="A6381">
        <v>2588407</v>
      </c>
      <c r="B6381">
        <v>1</v>
      </c>
      <c r="C6381" t="s">
        <v>80</v>
      </c>
      <c r="D6381" t="s">
        <v>83</v>
      </c>
      <c r="E6381" t="s">
        <v>155</v>
      </c>
      <c r="F6381" t="s">
        <v>17856</v>
      </c>
      <c r="G6381" t="s">
        <v>194</v>
      </c>
      <c r="H6381" t="s">
        <v>157</v>
      </c>
      <c r="I6381" t="s">
        <v>136</v>
      </c>
      <c r="J6381" t="s">
        <v>137</v>
      </c>
      <c r="K6381" t="s">
        <v>144</v>
      </c>
      <c r="L6381" t="s">
        <v>17857</v>
      </c>
      <c r="M6381" t="s">
        <v>17858</v>
      </c>
      <c r="N6381">
        <v>1.6074999999999999</v>
      </c>
      <c r="O6381">
        <v>0</v>
      </c>
      <c r="P6381">
        <v>593</v>
      </c>
      <c r="Q6381">
        <v>0</v>
      </c>
      <c r="R6381">
        <v>0</v>
      </c>
      <c r="S6381">
        <v>0</v>
      </c>
      <c r="T6381">
        <v>27</v>
      </c>
      <c r="U6381">
        <v>0</v>
      </c>
      <c r="V6381">
        <v>0</v>
      </c>
      <c r="W6381">
        <v>0</v>
      </c>
      <c r="X6381">
        <v>198.69981027175521</v>
      </c>
      <c r="Y6381">
        <v>0</v>
      </c>
      <c r="Z6381">
        <v>0</v>
      </c>
      <c r="AA6381">
        <v>0</v>
      </c>
      <c r="AB6381">
        <v>97.989539785893484</v>
      </c>
      <c r="AC6381">
        <v>0</v>
      </c>
      <c r="AD6381">
        <v>0</v>
      </c>
      <c r="AE6381">
        <v>296.68935005764871</v>
      </c>
    </row>
    <row r="6382" spans="1:31" x14ac:dyDescent="0.3">
      <c r="A6382">
        <v>2588424</v>
      </c>
      <c r="B6382">
        <v>1</v>
      </c>
      <c r="C6382" t="s">
        <v>80</v>
      </c>
      <c r="D6382" t="s">
        <v>99</v>
      </c>
      <c r="E6382" t="s">
        <v>141</v>
      </c>
      <c r="F6382" t="s">
        <v>17859</v>
      </c>
      <c r="G6382" t="s">
        <v>1084</v>
      </c>
      <c r="H6382" t="s">
        <v>135</v>
      </c>
      <c r="I6382" t="s">
        <v>136</v>
      </c>
      <c r="J6382" t="s">
        <v>137</v>
      </c>
      <c r="K6382" t="s">
        <v>138</v>
      </c>
      <c r="L6382" t="s">
        <v>17860</v>
      </c>
      <c r="M6382" t="s">
        <v>17861</v>
      </c>
      <c r="N6382">
        <v>2.7511111110000002</v>
      </c>
      <c r="O6382">
        <v>0</v>
      </c>
      <c r="P6382">
        <v>0</v>
      </c>
      <c r="Q6382">
        <v>0</v>
      </c>
      <c r="R6382">
        <v>0</v>
      </c>
      <c r="S6382">
        <v>3</v>
      </c>
      <c r="T6382">
        <v>0</v>
      </c>
      <c r="U6382">
        <v>1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14.513900431288992</v>
      </c>
      <c r="AB6382">
        <v>0</v>
      </c>
      <c r="AC6382">
        <v>591.84834755493068</v>
      </c>
      <c r="AD6382">
        <v>0</v>
      </c>
      <c r="AE6382">
        <v>606.3622479862197</v>
      </c>
    </row>
    <row r="6383" spans="1:31" x14ac:dyDescent="0.3">
      <c r="A6383">
        <v>2588493</v>
      </c>
      <c r="B6383">
        <v>1</v>
      </c>
      <c r="C6383" t="s">
        <v>81</v>
      </c>
      <c r="D6383" t="s">
        <v>128</v>
      </c>
      <c r="E6383" t="s">
        <v>184</v>
      </c>
      <c r="F6383" t="s">
        <v>17862</v>
      </c>
      <c r="G6383" t="s">
        <v>301</v>
      </c>
      <c r="H6383" t="s">
        <v>135</v>
      </c>
      <c r="I6383" t="s">
        <v>136</v>
      </c>
      <c r="J6383" t="s">
        <v>137</v>
      </c>
      <c r="K6383" t="s">
        <v>144</v>
      </c>
      <c r="L6383" t="s">
        <v>17863</v>
      </c>
      <c r="M6383" t="s">
        <v>17864</v>
      </c>
      <c r="N6383">
        <v>5.8791666659999997</v>
      </c>
      <c r="O6383">
        <v>0</v>
      </c>
      <c r="P6383">
        <v>114</v>
      </c>
      <c r="Q6383">
        <v>0</v>
      </c>
      <c r="R6383">
        <v>0</v>
      </c>
      <c r="S6383">
        <v>0</v>
      </c>
      <c r="T6383">
        <v>6</v>
      </c>
      <c r="U6383">
        <v>0</v>
      </c>
      <c r="V6383">
        <v>0</v>
      </c>
      <c r="W6383">
        <v>0</v>
      </c>
      <c r="X6383">
        <v>150.16729144121146</v>
      </c>
      <c r="Y6383">
        <v>0</v>
      </c>
      <c r="Z6383">
        <v>0</v>
      </c>
      <c r="AA6383">
        <v>0</v>
      </c>
      <c r="AB6383">
        <v>156.46968051032505</v>
      </c>
      <c r="AC6383">
        <v>0</v>
      </c>
      <c r="AD6383">
        <v>0</v>
      </c>
      <c r="AE6383">
        <v>306.63697195153651</v>
      </c>
    </row>
    <row r="6384" spans="1:31" x14ac:dyDescent="0.3">
      <c r="A6384">
        <v>2588616</v>
      </c>
      <c r="B6384">
        <v>1</v>
      </c>
      <c r="C6384" t="s">
        <v>80</v>
      </c>
      <c r="D6384" t="s">
        <v>94</v>
      </c>
      <c r="E6384" t="s">
        <v>184</v>
      </c>
      <c r="F6384" t="s">
        <v>17865</v>
      </c>
      <c r="G6384" t="s">
        <v>301</v>
      </c>
      <c r="H6384" t="s">
        <v>135</v>
      </c>
      <c r="I6384" t="s">
        <v>136</v>
      </c>
      <c r="J6384" t="s">
        <v>137</v>
      </c>
      <c r="K6384" t="s">
        <v>144</v>
      </c>
      <c r="L6384" t="s">
        <v>17866</v>
      </c>
      <c r="M6384" t="s">
        <v>17867</v>
      </c>
      <c r="N6384">
        <v>3.8766666660000002</v>
      </c>
      <c r="O6384">
        <v>0</v>
      </c>
      <c r="P6384">
        <v>313</v>
      </c>
      <c r="Q6384">
        <v>0</v>
      </c>
      <c r="R6384">
        <v>0</v>
      </c>
      <c r="S6384">
        <v>0</v>
      </c>
      <c r="T6384">
        <v>23</v>
      </c>
      <c r="U6384">
        <v>0</v>
      </c>
      <c r="V6384">
        <v>0</v>
      </c>
      <c r="W6384">
        <v>0</v>
      </c>
      <c r="X6384">
        <v>257.7708075591446</v>
      </c>
      <c r="Y6384">
        <v>0</v>
      </c>
      <c r="Z6384">
        <v>0</v>
      </c>
      <c r="AA6384">
        <v>0</v>
      </c>
      <c r="AB6384">
        <v>169.41728817135998</v>
      </c>
      <c r="AC6384">
        <v>0</v>
      </c>
      <c r="AD6384">
        <v>0</v>
      </c>
      <c r="AE6384">
        <v>427.18809573050459</v>
      </c>
    </row>
    <row r="6385" spans="1:31" x14ac:dyDescent="0.3">
      <c r="A6385">
        <v>2588238</v>
      </c>
      <c r="B6385">
        <v>1</v>
      </c>
      <c r="C6385" t="s">
        <v>80</v>
      </c>
      <c r="D6385" t="s">
        <v>103</v>
      </c>
      <c r="E6385" t="s">
        <v>141</v>
      </c>
      <c r="F6385" t="s">
        <v>17868</v>
      </c>
      <c r="G6385" t="s">
        <v>134</v>
      </c>
      <c r="H6385" t="s">
        <v>135</v>
      </c>
      <c r="I6385" t="s">
        <v>136</v>
      </c>
      <c r="J6385" t="s">
        <v>137</v>
      </c>
      <c r="K6385" t="s">
        <v>138</v>
      </c>
      <c r="L6385" t="s">
        <v>17869</v>
      </c>
      <c r="M6385" t="s">
        <v>17870</v>
      </c>
      <c r="N6385">
        <v>5.3611111000000003E-2</v>
      </c>
      <c r="O6385">
        <v>0</v>
      </c>
      <c r="P6385">
        <v>2</v>
      </c>
      <c r="Q6385">
        <v>7</v>
      </c>
      <c r="R6385">
        <v>10</v>
      </c>
      <c r="S6385">
        <v>22</v>
      </c>
      <c r="T6385">
        <v>18</v>
      </c>
      <c r="U6385">
        <v>36</v>
      </c>
      <c r="V6385">
        <v>7</v>
      </c>
      <c r="W6385">
        <v>0</v>
      </c>
      <c r="X6385">
        <v>4.3918760122042495E-2</v>
      </c>
      <c r="Y6385">
        <v>1.5107178874359599</v>
      </c>
      <c r="Z6385">
        <v>2.9530207691120549</v>
      </c>
      <c r="AA6385">
        <v>11.347850857165017</v>
      </c>
      <c r="AB6385">
        <v>2.3887281419154629</v>
      </c>
      <c r="AC6385">
        <v>113.52172855583885</v>
      </c>
      <c r="AD6385">
        <v>8.3419964633443993</v>
      </c>
      <c r="AE6385">
        <v>140.10796143493377</v>
      </c>
    </row>
    <row r="6386" spans="1:31" x14ac:dyDescent="0.3">
      <c r="A6386">
        <v>2588928</v>
      </c>
      <c r="B6386">
        <v>1</v>
      </c>
      <c r="C6386" t="s">
        <v>80</v>
      </c>
      <c r="D6386" t="s">
        <v>103</v>
      </c>
      <c r="E6386" t="s">
        <v>132</v>
      </c>
      <c r="F6386" t="s">
        <v>17871</v>
      </c>
      <c r="G6386" t="s">
        <v>134</v>
      </c>
      <c r="H6386" t="s">
        <v>135</v>
      </c>
      <c r="I6386" t="s">
        <v>136</v>
      </c>
      <c r="J6386" t="s">
        <v>137</v>
      </c>
      <c r="K6386" t="s">
        <v>138</v>
      </c>
      <c r="L6386" t="s">
        <v>17872</v>
      </c>
      <c r="M6386" t="s">
        <v>17873</v>
      </c>
      <c r="N6386">
        <v>0.181666666</v>
      </c>
      <c r="O6386">
        <v>2</v>
      </c>
      <c r="P6386">
        <v>471</v>
      </c>
      <c r="Q6386">
        <v>139</v>
      </c>
      <c r="R6386">
        <v>20</v>
      </c>
      <c r="S6386">
        <v>40</v>
      </c>
      <c r="T6386">
        <v>37</v>
      </c>
      <c r="U6386">
        <v>1</v>
      </c>
      <c r="V6386">
        <v>0</v>
      </c>
      <c r="W6386">
        <v>0.27227761603907497</v>
      </c>
      <c r="X6386">
        <v>16.996638484232349</v>
      </c>
      <c r="Y6386">
        <v>216.68928918848746</v>
      </c>
      <c r="Z6386">
        <v>12.406470996074331</v>
      </c>
      <c r="AA6386">
        <v>53.227237944420928</v>
      </c>
      <c r="AB6386">
        <v>6.8204104715144389</v>
      </c>
      <c r="AC6386">
        <v>0.71183534459421005</v>
      </c>
      <c r="AD6386">
        <v>0</v>
      </c>
      <c r="AE6386">
        <v>307.12416004536277</v>
      </c>
    </row>
    <row r="6387" spans="1:31" x14ac:dyDescent="0.3">
      <c r="A6387">
        <v>2588430</v>
      </c>
      <c r="B6387">
        <v>1</v>
      </c>
      <c r="C6387" t="s">
        <v>81</v>
      </c>
      <c r="D6387" t="s">
        <v>118</v>
      </c>
      <c r="E6387" t="s">
        <v>171</v>
      </c>
      <c r="F6387" t="s">
        <v>17874</v>
      </c>
      <c r="G6387" t="s">
        <v>202</v>
      </c>
      <c r="H6387" t="s">
        <v>157</v>
      </c>
      <c r="I6387" t="s">
        <v>136</v>
      </c>
      <c r="J6387" t="s">
        <v>137</v>
      </c>
      <c r="K6387" t="s">
        <v>138</v>
      </c>
      <c r="L6387" t="s">
        <v>17875</v>
      </c>
      <c r="M6387" t="s">
        <v>17876</v>
      </c>
      <c r="N6387">
        <v>0.52444444400000001</v>
      </c>
      <c r="O6387">
        <v>0</v>
      </c>
      <c r="P6387">
        <v>5</v>
      </c>
      <c r="Q6387">
        <v>0</v>
      </c>
      <c r="R6387">
        <v>1</v>
      </c>
      <c r="S6387">
        <v>0</v>
      </c>
      <c r="T6387">
        <v>2</v>
      </c>
      <c r="U6387">
        <v>0</v>
      </c>
      <c r="V6387">
        <v>0</v>
      </c>
      <c r="W6387">
        <v>0</v>
      </c>
      <c r="X6387">
        <v>0.18317411163213337</v>
      </c>
      <c r="Y6387">
        <v>0</v>
      </c>
      <c r="Z6387">
        <v>4.6666887487362949</v>
      </c>
      <c r="AA6387">
        <v>0</v>
      </c>
      <c r="AB6387">
        <v>0.24176938766282668</v>
      </c>
      <c r="AC6387">
        <v>0</v>
      </c>
      <c r="AD6387">
        <v>0</v>
      </c>
      <c r="AE6387">
        <v>5.0916322480312548</v>
      </c>
    </row>
    <row r="6388" spans="1:31" x14ac:dyDescent="0.3">
      <c r="A6388">
        <v>2588281</v>
      </c>
      <c r="B6388">
        <v>1</v>
      </c>
      <c r="C6388" t="s">
        <v>81</v>
      </c>
      <c r="D6388" t="s">
        <v>128</v>
      </c>
      <c r="E6388" t="s">
        <v>184</v>
      </c>
      <c r="F6388" t="s">
        <v>17877</v>
      </c>
      <c r="G6388" t="s">
        <v>134</v>
      </c>
      <c r="H6388" t="s">
        <v>135</v>
      </c>
      <c r="I6388" t="s">
        <v>136</v>
      </c>
      <c r="J6388" t="s">
        <v>137</v>
      </c>
      <c r="K6388" t="s">
        <v>138</v>
      </c>
      <c r="L6388" t="s">
        <v>17878</v>
      </c>
      <c r="M6388" t="s">
        <v>17879</v>
      </c>
      <c r="N6388">
        <v>1.5725</v>
      </c>
      <c r="O6388">
        <v>0</v>
      </c>
      <c r="P6388">
        <v>15</v>
      </c>
      <c r="Q6388">
        <v>0</v>
      </c>
      <c r="R6388">
        <v>21</v>
      </c>
      <c r="S6388">
        <v>9</v>
      </c>
      <c r="T6388">
        <v>8</v>
      </c>
      <c r="U6388">
        <v>4</v>
      </c>
      <c r="V6388">
        <v>0</v>
      </c>
      <c r="W6388">
        <v>0</v>
      </c>
      <c r="X6388">
        <v>7.2670408205379884</v>
      </c>
      <c r="Y6388">
        <v>0</v>
      </c>
      <c r="Z6388">
        <v>39.913833465951043</v>
      </c>
      <c r="AA6388">
        <v>301.17907400351976</v>
      </c>
      <c r="AB6388">
        <v>28.003741077767845</v>
      </c>
      <c r="AC6388">
        <v>2546.1691650438652</v>
      </c>
      <c r="AD6388">
        <v>0</v>
      </c>
      <c r="AE6388">
        <v>2922.5328544116419</v>
      </c>
    </row>
    <row r="6389" spans="1:31" x14ac:dyDescent="0.3">
      <c r="A6389">
        <v>2588293</v>
      </c>
      <c r="B6389">
        <v>1</v>
      </c>
      <c r="C6389" t="s">
        <v>80</v>
      </c>
      <c r="D6389" t="s">
        <v>98</v>
      </c>
      <c r="E6389" t="s">
        <v>171</v>
      </c>
      <c r="F6389" t="s">
        <v>8472</v>
      </c>
      <c r="G6389" t="s">
        <v>301</v>
      </c>
      <c r="H6389" t="s">
        <v>157</v>
      </c>
      <c r="I6389" t="s">
        <v>136</v>
      </c>
      <c r="J6389" t="s">
        <v>137</v>
      </c>
      <c r="K6389" t="s">
        <v>144</v>
      </c>
      <c r="L6389" t="s">
        <v>17880</v>
      </c>
      <c r="M6389" t="s">
        <v>17881</v>
      </c>
      <c r="N6389">
        <v>7.7727777769999999</v>
      </c>
      <c r="O6389">
        <v>0</v>
      </c>
      <c r="P6389">
        <v>9</v>
      </c>
      <c r="Q6389">
        <v>0</v>
      </c>
      <c r="R6389">
        <v>4</v>
      </c>
      <c r="S6389">
        <v>0</v>
      </c>
      <c r="T6389">
        <v>7</v>
      </c>
      <c r="U6389">
        <v>0</v>
      </c>
      <c r="V6389">
        <v>0</v>
      </c>
      <c r="W6389">
        <v>0</v>
      </c>
      <c r="X6389">
        <v>8.8290569729533583</v>
      </c>
      <c r="Y6389">
        <v>0</v>
      </c>
      <c r="Z6389">
        <v>1.5769967962818836</v>
      </c>
      <c r="AA6389">
        <v>0</v>
      </c>
      <c r="AB6389">
        <v>14.31975509101791</v>
      </c>
      <c r="AC6389">
        <v>0</v>
      </c>
      <c r="AD6389">
        <v>0</v>
      </c>
      <c r="AE6389">
        <v>24.725808860253153</v>
      </c>
    </row>
    <row r="6390" spans="1:31" x14ac:dyDescent="0.3">
      <c r="A6390">
        <v>2588224</v>
      </c>
      <c r="B6390">
        <v>1</v>
      </c>
      <c r="C6390" t="s">
        <v>80</v>
      </c>
      <c r="D6390" t="s">
        <v>100</v>
      </c>
      <c r="E6390" t="s">
        <v>141</v>
      </c>
      <c r="F6390" t="s">
        <v>6995</v>
      </c>
      <c r="G6390" t="s">
        <v>134</v>
      </c>
      <c r="H6390" t="s">
        <v>135</v>
      </c>
      <c r="I6390" t="s">
        <v>136</v>
      </c>
      <c r="J6390" t="s">
        <v>137</v>
      </c>
      <c r="K6390" t="s">
        <v>138</v>
      </c>
      <c r="L6390" t="s">
        <v>17882</v>
      </c>
      <c r="M6390" t="s">
        <v>17883</v>
      </c>
      <c r="N6390">
        <v>3.2658333329999998</v>
      </c>
      <c r="O6390">
        <v>3</v>
      </c>
      <c r="P6390">
        <v>1465</v>
      </c>
      <c r="Q6390">
        <v>0</v>
      </c>
      <c r="R6390">
        <v>3</v>
      </c>
      <c r="S6390">
        <v>0</v>
      </c>
      <c r="T6390">
        <v>102</v>
      </c>
      <c r="U6390">
        <v>0</v>
      </c>
      <c r="V6390">
        <v>0</v>
      </c>
      <c r="W6390">
        <v>115.28865440279112</v>
      </c>
      <c r="X6390">
        <v>634.32279683659465</v>
      </c>
      <c r="Y6390">
        <v>0</v>
      </c>
      <c r="Z6390">
        <v>5.6658334534974006</v>
      </c>
      <c r="AA6390">
        <v>0</v>
      </c>
      <c r="AB6390">
        <v>538.37850061444612</v>
      </c>
      <c r="AC6390">
        <v>0</v>
      </c>
      <c r="AD6390">
        <v>0</v>
      </c>
      <c r="AE6390">
        <v>1293.6557853073293</v>
      </c>
    </row>
    <row r="6391" spans="1:31" x14ac:dyDescent="0.3">
      <c r="A6391">
        <v>2588356</v>
      </c>
      <c r="B6391">
        <v>1</v>
      </c>
      <c r="C6391" t="s">
        <v>80</v>
      </c>
      <c r="D6391" t="s">
        <v>98</v>
      </c>
      <c r="E6391" t="s">
        <v>155</v>
      </c>
      <c r="F6391" t="s">
        <v>12136</v>
      </c>
      <c r="G6391" t="s">
        <v>301</v>
      </c>
      <c r="H6391" t="s">
        <v>157</v>
      </c>
      <c r="I6391" t="s">
        <v>136</v>
      </c>
      <c r="J6391" t="s">
        <v>137</v>
      </c>
      <c r="K6391" t="s">
        <v>144</v>
      </c>
      <c r="L6391" t="s">
        <v>17884</v>
      </c>
      <c r="M6391" t="s">
        <v>17885</v>
      </c>
      <c r="N6391">
        <v>8.2183333330000004</v>
      </c>
      <c r="O6391">
        <v>0</v>
      </c>
      <c r="P6391">
        <v>65</v>
      </c>
      <c r="Q6391">
        <v>0</v>
      </c>
      <c r="R6391">
        <v>22</v>
      </c>
      <c r="S6391">
        <v>0</v>
      </c>
      <c r="T6391">
        <v>13</v>
      </c>
      <c r="U6391">
        <v>0</v>
      </c>
      <c r="V6391">
        <v>0</v>
      </c>
      <c r="W6391">
        <v>0</v>
      </c>
      <c r="X6391">
        <v>99.534655509144244</v>
      </c>
      <c r="Y6391">
        <v>0</v>
      </c>
      <c r="Z6391">
        <v>152.84883710057048</v>
      </c>
      <c r="AA6391">
        <v>0</v>
      </c>
      <c r="AB6391">
        <v>78.210559896837466</v>
      </c>
      <c r="AC6391">
        <v>0</v>
      </c>
      <c r="AD6391">
        <v>0</v>
      </c>
      <c r="AE6391">
        <v>330.5940525065522</v>
      </c>
    </row>
    <row r="6392" spans="1:31" x14ac:dyDescent="0.3">
      <c r="A6392">
        <v>2588748</v>
      </c>
      <c r="B6392">
        <v>1</v>
      </c>
      <c r="C6392" t="s">
        <v>81</v>
      </c>
      <c r="D6392" t="s">
        <v>124</v>
      </c>
      <c r="E6392" t="s">
        <v>184</v>
      </c>
      <c r="F6392" t="s">
        <v>17886</v>
      </c>
      <c r="G6392" t="s">
        <v>149</v>
      </c>
      <c r="H6392" t="s">
        <v>135</v>
      </c>
      <c r="I6392" t="s">
        <v>136</v>
      </c>
      <c r="J6392" t="s">
        <v>137</v>
      </c>
      <c r="K6392" t="s">
        <v>138</v>
      </c>
      <c r="L6392" t="s">
        <v>17887</v>
      </c>
      <c r="M6392" t="s">
        <v>17888</v>
      </c>
      <c r="N6392">
        <v>0.94388888800000004</v>
      </c>
      <c r="O6392">
        <v>0</v>
      </c>
      <c r="P6392">
        <v>0</v>
      </c>
      <c r="Q6392">
        <v>27</v>
      </c>
      <c r="R6392">
        <v>0</v>
      </c>
      <c r="S6392">
        <v>2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95.655833969814552</v>
      </c>
      <c r="Z6392">
        <v>0</v>
      </c>
      <c r="AA6392">
        <v>3.2803990987990388</v>
      </c>
      <c r="AB6392">
        <v>0</v>
      </c>
      <c r="AC6392">
        <v>0</v>
      </c>
      <c r="AD6392">
        <v>0</v>
      </c>
      <c r="AE6392">
        <v>98.936233068613589</v>
      </c>
    </row>
    <row r="6393" spans="1:31" x14ac:dyDescent="0.3">
      <c r="A6393">
        <v>2588851</v>
      </c>
      <c r="B6393">
        <v>1</v>
      </c>
      <c r="C6393" t="s">
        <v>81</v>
      </c>
      <c r="D6393" t="s">
        <v>121</v>
      </c>
      <c r="E6393" t="s">
        <v>147</v>
      </c>
      <c r="F6393" t="s">
        <v>17889</v>
      </c>
      <c r="G6393" t="s">
        <v>134</v>
      </c>
      <c r="H6393" t="s">
        <v>135</v>
      </c>
      <c r="I6393" t="s">
        <v>136</v>
      </c>
      <c r="J6393" t="s">
        <v>137</v>
      </c>
      <c r="K6393" t="s">
        <v>138</v>
      </c>
      <c r="L6393" t="s">
        <v>17890</v>
      </c>
      <c r="M6393" t="s">
        <v>17891</v>
      </c>
      <c r="N6393">
        <v>0.41027777700000001</v>
      </c>
      <c r="O6393">
        <v>1</v>
      </c>
      <c r="P6393">
        <v>512</v>
      </c>
      <c r="Q6393">
        <v>2</v>
      </c>
      <c r="R6393">
        <v>19</v>
      </c>
      <c r="S6393">
        <v>2</v>
      </c>
      <c r="T6393">
        <v>16</v>
      </c>
      <c r="U6393">
        <v>0</v>
      </c>
      <c r="V6393">
        <v>0</v>
      </c>
      <c r="W6393">
        <v>8.7181992800000011E-2</v>
      </c>
      <c r="X6393">
        <v>24.814556323575758</v>
      </c>
      <c r="Y6393">
        <v>0.89338748117402011</v>
      </c>
      <c r="Z6393">
        <v>7.236939031622696</v>
      </c>
      <c r="AA6393">
        <v>1.5003946280477778</v>
      </c>
      <c r="AB6393">
        <v>10.196899429948765</v>
      </c>
      <c r="AC6393">
        <v>0</v>
      </c>
      <c r="AD6393">
        <v>0</v>
      </c>
      <c r="AE6393">
        <v>44.72935888716902</v>
      </c>
    </row>
    <row r="6394" spans="1:31" x14ac:dyDescent="0.3">
      <c r="A6394">
        <v>2588164</v>
      </c>
      <c r="B6394">
        <v>1</v>
      </c>
      <c r="C6394" t="s">
        <v>80</v>
      </c>
      <c r="D6394" t="s">
        <v>83</v>
      </c>
      <c r="E6394" t="s">
        <v>166</v>
      </c>
      <c r="F6394" t="s">
        <v>4586</v>
      </c>
      <c r="G6394" t="s">
        <v>198</v>
      </c>
      <c r="H6394" t="s">
        <v>157</v>
      </c>
      <c r="I6394" t="s">
        <v>136</v>
      </c>
      <c r="J6394" t="s">
        <v>137</v>
      </c>
      <c r="K6394" t="s">
        <v>138</v>
      </c>
      <c r="L6394" t="s">
        <v>17892</v>
      </c>
      <c r="M6394" t="s">
        <v>17893</v>
      </c>
      <c r="N6394">
        <v>0.54027777700000001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1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7.4234410240443003</v>
      </c>
      <c r="AE6394">
        <v>7.4234410240443003</v>
      </c>
    </row>
    <row r="6395" spans="1:31" x14ac:dyDescent="0.3">
      <c r="A6395">
        <v>2588539</v>
      </c>
      <c r="B6395">
        <v>1</v>
      </c>
      <c r="C6395" t="s">
        <v>80</v>
      </c>
      <c r="D6395" t="s">
        <v>107</v>
      </c>
      <c r="E6395" t="s">
        <v>147</v>
      </c>
      <c r="F6395" t="s">
        <v>4689</v>
      </c>
      <c r="G6395" t="s">
        <v>134</v>
      </c>
      <c r="H6395" t="s">
        <v>135</v>
      </c>
      <c r="I6395" t="s">
        <v>136</v>
      </c>
      <c r="J6395" t="s">
        <v>137</v>
      </c>
      <c r="K6395" t="s">
        <v>138</v>
      </c>
      <c r="L6395" t="s">
        <v>17894</v>
      </c>
      <c r="M6395" t="s">
        <v>17895</v>
      </c>
      <c r="N6395">
        <v>1.369722222</v>
      </c>
      <c r="O6395">
        <v>1</v>
      </c>
      <c r="P6395">
        <v>1326</v>
      </c>
      <c r="Q6395">
        <v>15</v>
      </c>
      <c r="R6395">
        <v>34</v>
      </c>
      <c r="S6395">
        <v>4</v>
      </c>
      <c r="T6395">
        <v>40</v>
      </c>
      <c r="U6395">
        <v>0</v>
      </c>
      <c r="V6395">
        <v>3</v>
      </c>
      <c r="W6395">
        <v>1.7007566009024266</v>
      </c>
      <c r="X6395">
        <v>313.39447678443668</v>
      </c>
      <c r="Y6395">
        <v>57.431508400344832</v>
      </c>
      <c r="Z6395">
        <v>109.08174006095015</v>
      </c>
      <c r="AA6395">
        <v>52.455066540910629</v>
      </c>
      <c r="AB6395">
        <v>200.03030102154977</v>
      </c>
      <c r="AC6395">
        <v>0</v>
      </c>
      <c r="AD6395">
        <v>36.259746189124272</v>
      </c>
      <c r="AE6395">
        <v>770.35359559821882</v>
      </c>
    </row>
    <row r="6396" spans="1:31" x14ac:dyDescent="0.3">
      <c r="A6396">
        <v>2588894</v>
      </c>
      <c r="B6396">
        <v>1</v>
      </c>
      <c r="C6396" t="s">
        <v>80</v>
      </c>
      <c r="D6396" t="s">
        <v>102</v>
      </c>
      <c r="E6396" t="s">
        <v>155</v>
      </c>
      <c r="F6396" t="s">
        <v>17896</v>
      </c>
      <c r="G6396" t="s">
        <v>202</v>
      </c>
      <c r="H6396" t="s">
        <v>157</v>
      </c>
      <c r="I6396" t="s">
        <v>136</v>
      </c>
      <c r="J6396" t="s">
        <v>137</v>
      </c>
      <c r="K6396" t="s">
        <v>138</v>
      </c>
      <c r="L6396" t="s">
        <v>17897</v>
      </c>
      <c r="M6396" t="s">
        <v>17898</v>
      </c>
      <c r="N6396">
        <v>0.61277777700000002</v>
      </c>
      <c r="O6396">
        <v>0</v>
      </c>
      <c r="P6396">
        <v>19</v>
      </c>
      <c r="Q6396">
        <v>0</v>
      </c>
      <c r="R6396">
        <v>2</v>
      </c>
      <c r="S6396">
        <v>0</v>
      </c>
      <c r="T6396">
        <v>6</v>
      </c>
      <c r="U6396">
        <v>0</v>
      </c>
      <c r="V6396">
        <v>0</v>
      </c>
      <c r="W6396">
        <v>0</v>
      </c>
      <c r="X6396">
        <v>10.338917543658852</v>
      </c>
      <c r="Y6396">
        <v>0</v>
      </c>
      <c r="Z6396">
        <v>1.61408760487152</v>
      </c>
      <c r="AA6396">
        <v>0</v>
      </c>
      <c r="AB6396">
        <v>6.586745708471649</v>
      </c>
      <c r="AC6396">
        <v>0</v>
      </c>
      <c r="AD6396">
        <v>0</v>
      </c>
      <c r="AE6396">
        <v>18.539750857002019</v>
      </c>
    </row>
    <row r="6397" spans="1:31" x14ac:dyDescent="0.3">
      <c r="A6397">
        <v>2588376</v>
      </c>
      <c r="B6397">
        <v>1</v>
      </c>
      <c r="C6397" t="s">
        <v>80</v>
      </c>
      <c r="D6397" t="s">
        <v>95</v>
      </c>
      <c r="E6397" t="s">
        <v>184</v>
      </c>
      <c r="F6397" t="s">
        <v>17899</v>
      </c>
      <c r="G6397" t="s">
        <v>194</v>
      </c>
      <c r="H6397" t="s">
        <v>135</v>
      </c>
      <c r="I6397" t="s">
        <v>136</v>
      </c>
      <c r="J6397" t="s">
        <v>137</v>
      </c>
      <c r="K6397" t="s">
        <v>144</v>
      </c>
      <c r="L6397" t="s">
        <v>17900</v>
      </c>
      <c r="M6397" t="s">
        <v>17901</v>
      </c>
      <c r="N6397">
        <v>5.8574999999999999</v>
      </c>
      <c r="O6397">
        <v>0</v>
      </c>
      <c r="P6397">
        <v>1095</v>
      </c>
      <c r="Q6397">
        <v>0</v>
      </c>
      <c r="R6397">
        <v>0</v>
      </c>
      <c r="S6397">
        <v>0</v>
      </c>
      <c r="T6397">
        <v>178</v>
      </c>
      <c r="U6397">
        <v>0</v>
      </c>
      <c r="V6397">
        <v>0</v>
      </c>
      <c r="W6397">
        <v>0</v>
      </c>
      <c r="X6397">
        <v>1361.8199253096034</v>
      </c>
      <c r="Y6397">
        <v>0</v>
      </c>
      <c r="Z6397">
        <v>0</v>
      </c>
      <c r="AA6397">
        <v>0</v>
      </c>
      <c r="AB6397">
        <v>1589.5674216953644</v>
      </c>
      <c r="AC6397">
        <v>0</v>
      </c>
      <c r="AD6397">
        <v>0</v>
      </c>
      <c r="AE6397">
        <v>2951.3873470049675</v>
      </c>
    </row>
    <row r="6398" spans="1:31" x14ac:dyDescent="0.3">
      <c r="A6398">
        <v>2588519</v>
      </c>
      <c r="B6398">
        <v>1</v>
      </c>
      <c r="C6398" t="s">
        <v>80</v>
      </c>
      <c r="D6398" t="s">
        <v>84</v>
      </c>
      <c r="E6398" t="s">
        <v>184</v>
      </c>
      <c r="F6398" t="s">
        <v>17902</v>
      </c>
      <c r="G6398" t="s">
        <v>194</v>
      </c>
      <c r="H6398" t="s">
        <v>135</v>
      </c>
      <c r="I6398" t="s">
        <v>136</v>
      </c>
      <c r="J6398" t="s">
        <v>137</v>
      </c>
      <c r="K6398" t="s">
        <v>144</v>
      </c>
      <c r="L6398" t="s">
        <v>17903</v>
      </c>
      <c r="M6398" t="s">
        <v>17904</v>
      </c>
      <c r="N6398">
        <v>7.9269444440000001</v>
      </c>
      <c r="O6398">
        <v>0</v>
      </c>
      <c r="P6398">
        <v>77</v>
      </c>
      <c r="Q6398">
        <v>0</v>
      </c>
      <c r="R6398">
        <v>2</v>
      </c>
      <c r="S6398">
        <v>8</v>
      </c>
      <c r="T6398">
        <v>197</v>
      </c>
      <c r="U6398">
        <v>0</v>
      </c>
      <c r="V6398">
        <v>0</v>
      </c>
      <c r="W6398">
        <v>0</v>
      </c>
      <c r="X6398">
        <v>318.28184974285989</v>
      </c>
      <c r="Y6398">
        <v>0</v>
      </c>
      <c r="Z6398">
        <v>3.2672503434427971</v>
      </c>
      <c r="AA6398">
        <v>1487.9006287060436</v>
      </c>
      <c r="AB6398">
        <v>2974.588563272072</v>
      </c>
      <c r="AC6398">
        <v>0</v>
      </c>
      <c r="AD6398">
        <v>0</v>
      </c>
      <c r="AE6398">
        <v>4784.0382920644188</v>
      </c>
    </row>
    <row r="6399" spans="1:31" x14ac:dyDescent="0.3">
      <c r="A6399">
        <v>2588396</v>
      </c>
      <c r="B6399">
        <v>1</v>
      </c>
      <c r="C6399" t="s">
        <v>80</v>
      </c>
      <c r="D6399" t="s">
        <v>95</v>
      </c>
      <c r="E6399" t="s">
        <v>184</v>
      </c>
      <c r="F6399" t="s">
        <v>17905</v>
      </c>
      <c r="G6399" t="s">
        <v>301</v>
      </c>
      <c r="H6399" t="s">
        <v>135</v>
      </c>
      <c r="I6399" t="s">
        <v>136</v>
      </c>
      <c r="J6399" t="s">
        <v>137</v>
      </c>
      <c r="K6399" t="s">
        <v>144</v>
      </c>
      <c r="L6399" t="s">
        <v>17906</v>
      </c>
      <c r="M6399" t="s">
        <v>17907</v>
      </c>
      <c r="N6399">
        <v>5.4366666659999998</v>
      </c>
      <c r="O6399">
        <v>0</v>
      </c>
      <c r="P6399">
        <v>3191</v>
      </c>
      <c r="Q6399">
        <v>0</v>
      </c>
      <c r="R6399">
        <v>1</v>
      </c>
      <c r="S6399">
        <v>0</v>
      </c>
      <c r="T6399">
        <v>486</v>
      </c>
      <c r="U6399">
        <v>0</v>
      </c>
      <c r="V6399">
        <v>0</v>
      </c>
      <c r="W6399">
        <v>0</v>
      </c>
      <c r="X6399">
        <v>3539.4163495587181</v>
      </c>
      <c r="Y6399">
        <v>0</v>
      </c>
      <c r="Z6399">
        <v>0</v>
      </c>
      <c r="AA6399">
        <v>0</v>
      </c>
      <c r="AB6399">
        <v>3131.9668622657136</v>
      </c>
      <c r="AC6399">
        <v>0</v>
      </c>
      <c r="AD6399">
        <v>0</v>
      </c>
      <c r="AE6399">
        <v>6671.3832118244318</v>
      </c>
    </row>
    <row r="6400" spans="1:31" x14ac:dyDescent="0.3">
      <c r="A6400">
        <v>2588370</v>
      </c>
      <c r="B6400">
        <v>1</v>
      </c>
      <c r="C6400" t="s">
        <v>80</v>
      </c>
      <c r="D6400" t="s">
        <v>82</v>
      </c>
      <c r="E6400" t="s">
        <v>166</v>
      </c>
      <c r="F6400" t="s">
        <v>17908</v>
      </c>
      <c r="G6400" t="s">
        <v>168</v>
      </c>
      <c r="H6400" t="s">
        <v>157</v>
      </c>
      <c r="I6400" t="s">
        <v>136</v>
      </c>
      <c r="J6400" t="s">
        <v>137</v>
      </c>
      <c r="K6400" t="s">
        <v>138</v>
      </c>
      <c r="L6400" t="s">
        <v>17909</v>
      </c>
      <c r="M6400" t="s">
        <v>17910</v>
      </c>
      <c r="N6400">
        <v>3.3455555549999998</v>
      </c>
      <c r="O6400">
        <v>0</v>
      </c>
      <c r="P6400">
        <v>1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5.0553741730362499E-2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5.0553741730362499E-2</v>
      </c>
    </row>
    <row r="6401" spans="1:31" x14ac:dyDescent="0.3">
      <c r="A6401">
        <v>2588439</v>
      </c>
      <c r="B6401">
        <v>1</v>
      </c>
      <c r="C6401" t="s">
        <v>81</v>
      </c>
      <c r="D6401" t="s">
        <v>122</v>
      </c>
      <c r="E6401" t="s">
        <v>141</v>
      </c>
      <c r="F6401" t="s">
        <v>15839</v>
      </c>
      <c r="G6401" t="s">
        <v>134</v>
      </c>
      <c r="H6401" t="s">
        <v>135</v>
      </c>
      <c r="I6401" t="s">
        <v>136</v>
      </c>
      <c r="J6401" t="s">
        <v>137</v>
      </c>
      <c r="K6401" t="s">
        <v>138</v>
      </c>
      <c r="L6401" t="s">
        <v>17911</v>
      </c>
      <c r="M6401" t="s">
        <v>17912</v>
      </c>
      <c r="N6401">
        <v>0.1656425</v>
      </c>
      <c r="O6401">
        <v>9</v>
      </c>
      <c r="P6401">
        <v>722</v>
      </c>
      <c r="Q6401">
        <v>200</v>
      </c>
      <c r="R6401">
        <v>60</v>
      </c>
      <c r="S6401">
        <v>18</v>
      </c>
      <c r="T6401">
        <v>93</v>
      </c>
      <c r="U6401">
        <v>0</v>
      </c>
      <c r="V6401">
        <v>0</v>
      </c>
      <c r="W6401">
        <v>0.31125968521804004</v>
      </c>
      <c r="X6401">
        <v>16.698094372362977</v>
      </c>
      <c r="Y6401">
        <v>90.833004456965568</v>
      </c>
      <c r="Z6401">
        <v>8.2791360463673733</v>
      </c>
      <c r="AA6401">
        <v>68.12027756127894</v>
      </c>
      <c r="AB6401">
        <v>9.7102484113054626</v>
      </c>
      <c r="AC6401">
        <v>0</v>
      </c>
      <c r="AD6401">
        <v>0</v>
      </c>
      <c r="AE6401">
        <v>193.95202053349837</v>
      </c>
    </row>
    <row r="6402" spans="1:31" x14ac:dyDescent="0.3">
      <c r="A6402">
        <v>2588227</v>
      </c>
      <c r="B6402">
        <v>1</v>
      </c>
      <c r="C6402" t="s">
        <v>80</v>
      </c>
      <c r="D6402" t="s">
        <v>100</v>
      </c>
      <c r="E6402" t="s">
        <v>141</v>
      </c>
      <c r="F6402" t="s">
        <v>17913</v>
      </c>
      <c r="G6402" t="s">
        <v>134</v>
      </c>
      <c r="H6402" t="s">
        <v>135</v>
      </c>
      <c r="I6402" t="s">
        <v>136</v>
      </c>
      <c r="J6402" t="s">
        <v>137</v>
      </c>
      <c r="K6402" t="s">
        <v>138</v>
      </c>
      <c r="L6402" t="s">
        <v>17914</v>
      </c>
      <c r="M6402" t="s">
        <v>17915</v>
      </c>
      <c r="N6402">
        <v>0.63666666599999999</v>
      </c>
      <c r="O6402">
        <v>0</v>
      </c>
      <c r="P6402">
        <v>18</v>
      </c>
      <c r="Q6402">
        <v>0</v>
      </c>
      <c r="R6402">
        <v>5</v>
      </c>
      <c r="S6402">
        <v>2</v>
      </c>
      <c r="T6402">
        <v>18</v>
      </c>
      <c r="U6402">
        <v>0</v>
      </c>
      <c r="V6402">
        <v>0</v>
      </c>
      <c r="W6402">
        <v>0</v>
      </c>
      <c r="X6402">
        <v>2.0067041499324136</v>
      </c>
      <c r="Y6402">
        <v>0</v>
      </c>
      <c r="Z6402">
        <v>2.3503541716769729</v>
      </c>
      <c r="AA6402">
        <v>15.85790571536009</v>
      </c>
      <c r="AB6402">
        <v>5.0129179208236252</v>
      </c>
      <c r="AC6402">
        <v>0</v>
      </c>
      <c r="AD6402">
        <v>0</v>
      </c>
      <c r="AE6402">
        <v>25.227881957793102</v>
      </c>
    </row>
    <row r="6403" spans="1:31" x14ac:dyDescent="0.3">
      <c r="A6403">
        <v>2588625</v>
      </c>
      <c r="B6403">
        <v>1</v>
      </c>
      <c r="C6403" t="s">
        <v>81</v>
      </c>
      <c r="D6403" t="s">
        <v>127</v>
      </c>
      <c r="E6403" t="s">
        <v>132</v>
      </c>
      <c r="F6403" t="s">
        <v>16743</v>
      </c>
      <c r="G6403" t="s">
        <v>134</v>
      </c>
      <c r="H6403" t="s">
        <v>135</v>
      </c>
      <c r="I6403" t="s">
        <v>136</v>
      </c>
      <c r="J6403" t="s">
        <v>137</v>
      </c>
      <c r="K6403" t="s">
        <v>138</v>
      </c>
      <c r="L6403" t="s">
        <v>17916</v>
      </c>
      <c r="M6403" t="s">
        <v>17917</v>
      </c>
      <c r="N6403">
        <v>1.068888888</v>
      </c>
      <c r="O6403">
        <v>30</v>
      </c>
      <c r="P6403">
        <v>5021</v>
      </c>
      <c r="Q6403">
        <v>692</v>
      </c>
      <c r="R6403">
        <v>507</v>
      </c>
      <c r="S6403">
        <v>98</v>
      </c>
      <c r="T6403">
        <v>609</v>
      </c>
      <c r="U6403">
        <v>24</v>
      </c>
      <c r="V6403">
        <v>1</v>
      </c>
      <c r="W6403">
        <v>12.434643230893073</v>
      </c>
      <c r="X6403">
        <v>970.24517019605344</v>
      </c>
      <c r="Y6403">
        <v>2045.8286949417106</v>
      </c>
      <c r="Z6403">
        <v>882.35094473918764</v>
      </c>
      <c r="AA6403">
        <v>1638.4756742434026</v>
      </c>
      <c r="AB6403">
        <v>524.8387928130993</v>
      </c>
      <c r="AC6403">
        <v>3006.5920699672556</v>
      </c>
      <c r="AD6403">
        <v>2.3618593413616207</v>
      </c>
      <c r="AE6403">
        <v>9083.1278494729631</v>
      </c>
    </row>
    <row r="6404" spans="1:31" x14ac:dyDescent="0.3">
      <c r="A6404">
        <v>2588725</v>
      </c>
      <c r="B6404">
        <v>1</v>
      </c>
      <c r="C6404" t="s">
        <v>81</v>
      </c>
      <c r="D6404" t="s">
        <v>118</v>
      </c>
      <c r="E6404" t="s">
        <v>166</v>
      </c>
      <c r="F6404" t="s">
        <v>17918</v>
      </c>
      <c r="G6404" t="s">
        <v>168</v>
      </c>
      <c r="H6404" t="s">
        <v>157</v>
      </c>
      <c r="I6404" t="s">
        <v>136</v>
      </c>
      <c r="J6404" t="s">
        <v>137</v>
      </c>
      <c r="K6404" t="s">
        <v>138</v>
      </c>
      <c r="L6404" t="s">
        <v>17919</v>
      </c>
      <c r="M6404" t="s">
        <v>17920</v>
      </c>
      <c r="N6404">
        <v>0.77055555499999995</v>
      </c>
      <c r="O6404">
        <v>0</v>
      </c>
      <c r="P6404">
        <v>7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1.1315006206535434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1.1315006206535434</v>
      </c>
    </row>
    <row r="6405" spans="1:31" x14ac:dyDescent="0.3">
      <c r="A6405">
        <v>2588267</v>
      </c>
      <c r="B6405">
        <v>1</v>
      </c>
      <c r="C6405" t="s">
        <v>81</v>
      </c>
      <c r="D6405" t="s">
        <v>112</v>
      </c>
      <c r="E6405" t="s">
        <v>141</v>
      </c>
      <c r="F6405" t="s">
        <v>6102</v>
      </c>
      <c r="G6405" t="s">
        <v>134</v>
      </c>
      <c r="H6405" t="s">
        <v>135</v>
      </c>
      <c r="I6405" t="s">
        <v>136</v>
      </c>
      <c r="J6405" t="s">
        <v>137</v>
      </c>
      <c r="K6405" t="s">
        <v>138</v>
      </c>
      <c r="L6405" t="s">
        <v>17921</v>
      </c>
      <c r="M6405" t="s">
        <v>17922</v>
      </c>
      <c r="N6405">
        <v>0.31083333299999999</v>
      </c>
      <c r="O6405">
        <v>4</v>
      </c>
      <c r="P6405">
        <v>894</v>
      </c>
      <c r="Q6405">
        <v>2</v>
      </c>
      <c r="R6405">
        <v>78</v>
      </c>
      <c r="S6405">
        <v>3</v>
      </c>
      <c r="T6405">
        <v>30</v>
      </c>
      <c r="U6405">
        <v>0</v>
      </c>
      <c r="V6405">
        <v>0</v>
      </c>
      <c r="W6405">
        <v>0.22398118848000001</v>
      </c>
      <c r="X6405">
        <v>21.464368438181836</v>
      </c>
      <c r="Y6405">
        <v>2.8984055333466374</v>
      </c>
      <c r="Z6405">
        <v>5.7999836724703728</v>
      </c>
      <c r="AA6405">
        <v>1.0599684307526283</v>
      </c>
      <c r="AB6405">
        <v>2.9970452578834252</v>
      </c>
      <c r="AC6405">
        <v>0</v>
      </c>
      <c r="AD6405">
        <v>0</v>
      </c>
      <c r="AE6405">
        <v>34.443752521114902</v>
      </c>
    </row>
    <row r="6406" spans="1:31" x14ac:dyDescent="0.3">
      <c r="A6406">
        <v>2588313</v>
      </c>
      <c r="B6406">
        <v>1</v>
      </c>
      <c r="C6406" t="s">
        <v>81</v>
      </c>
      <c r="D6406" t="s">
        <v>115</v>
      </c>
      <c r="E6406" t="s">
        <v>184</v>
      </c>
      <c r="F6406" t="s">
        <v>17923</v>
      </c>
      <c r="G6406" t="s">
        <v>301</v>
      </c>
      <c r="H6406" t="s">
        <v>135</v>
      </c>
      <c r="I6406" t="s">
        <v>136</v>
      </c>
      <c r="J6406" t="s">
        <v>137</v>
      </c>
      <c r="K6406" t="s">
        <v>144</v>
      </c>
      <c r="L6406" t="s">
        <v>17924</v>
      </c>
      <c r="M6406" t="s">
        <v>17925</v>
      </c>
      <c r="N6406">
        <v>4.6883333330000001</v>
      </c>
      <c r="O6406">
        <v>0</v>
      </c>
      <c r="P6406">
        <v>2</v>
      </c>
      <c r="Q6406">
        <v>0</v>
      </c>
      <c r="R6406">
        <v>2</v>
      </c>
      <c r="S6406">
        <v>0</v>
      </c>
      <c r="T6406">
        <v>3</v>
      </c>
      <c r="U6406">
        <v>0</v>
      </c>
      <c r="V6406">
        <v>0</v>
      </c>
      <c r="W6406">
        <v>0</v>
      </c>
      <c r="X6406">
        <v>0.99240638071999987</v>
      </c>
      <c r="Y6406">
        <v>0</v>
      </c>
      <c r="Z6406">
        <v>2.8119070884371133</v>
      </c>
      <c r="AA6406">
        <v>0</v>
      </c>
      <c r="AB6406">
        <v>4.8131497145570998</v>
      </c>
      <c r="AC6406">
        <v>0</v>
      </c>
      <c r="AD6406">
        <v>0</v>
      </c>
      <c r="AE6406">
        <v>8.6174631837142126</v>
      </c>
    </row>
    <row r="6407" spans="1:31" x14ac:dyDescent="0.3">
      <c r="A6407">
        <v>2588645</v>
      </c>
      <c r="B6407">
        <v>1</v>
      </c>
      <c r="C6407" t="s">
        <v>80</v>
      </c>
      <c r="D6407" t="s">
        <v>88</v>
      </c>
      <c r="E6407" t="s">
        <v>141</v>
      </c>
      <c r="F6407" t="s">
        <v>17926</v>
      </c>
      <c r="G6407" t="s">
        <v>134</v>
      </c>
      <c r="H6407" t="s">
        <v>135</v>
      </c>
      <c r="I6407" t="s">
        <v>136</v>
      </c>
      <c r="J6407" t="s">
        <v>137</v>
      </c>
      <c r="K6407" t="s">
        <v>138</v>
      </c>
      <c r="L6407" t="s">
        <v>17927</v>
      </c>
      <c r="M6407" t="s">
        <v>17928</v>
      </c>
      <c r="N6407">
        <v>0.138333333</v>
      </c>
      <c r="O6407">
        <v>0</v>
      </c>
      <c r="P6407">
        <v>0</v>
      </c>
      <c r="Q6407">
        <v>0</v>
      </c>
      <c r="R6407">
        <v>0</v>
      </c>
      <c r="S6407">
        <v>3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4.4608188180085335</v>
      </c>
      <c r="AB6407">
        <v>0</v>
      </c>
      <c r="AC6407">
        <v>0</v>
      </c>
      <c r="AD6407">
        <v>0</v>
      </c>
      <c r="AE6407">
        <v>4.4608188180085335</v>
      </c>
    </row>
    <row r="6408" spans="1:31" x14ac:dyDescent="0.3">
      <c r="A6408">
        <v>2588290</v>
      </c>
      <c r="B6408">
        <v>1</v>
      </c>
      <c r="C6408" t="s">
        <v>80</v>
      </c>
      <c r="D6408" t="s">
        <v>90</v>
      </c>
      <c r="E6408" t="s">
        <v>171</v>
      </c>
      <c r="F6408" t="s">
        <v>17929</v>
      </c>
      <c r="G6408" t="s">
        <v>301</v>
      </c>
      <c r="H6408" t="s">
        <v>157</v>
      </c>
      <c r="I6408" t="s">
        <v>136</v>
      </c>
      <c r="J6408" t="s">
        <v>137</v>
      </c>
      <c r="K6408" t="s">
        <v>144</v>
      </c>
      <c r="L6408" t="s">
        <v>17930</v>
      </c>
      <c r="M6408" t="s">
        <v>17931</v>
      </c>
      <c r="N6408">
        <v>5.4991666659999998</v>
      </c>
      <c r="O6408">
        <v>0</v>
      </c>
      <c r="P6408">
        <v>89</v>
      </c>
      <c r="Q6408">
        <v>0</v>
      </c>
      <c r="R6408">
        <v>0</v>
      </c>
      <c r="S6408">
        <v>0</v>
      </c>
      <c r="T6408">
        <v>4</v>
      </c>
      <c r="U6408">
        <v>0</v>
      </c>
      <c r="V6408">
        <v>0</v>
      </c>
      <c r="W6408">
        <v>0</v>
      </c>
      <c r="X6408">
        <v>93.923044817170606</v>
      </c>
      <c r="Y6408">
        <v>0</v>
      </c>
      <c r="Z6408">
        <v>0</v>
      </c>
      <c r="AA6408">
        <v>0</v>
      </c>
      <c r="AB6408">
        <v>3.034593949053598</v>
      </c>
      <c r="AC6408">
        <v>0</v>
      </c>
      <c r="AD6408">
        <v>0</v>
      </c>
      <c r="AE6408">
        <v>96.957638766224207</v>
      </c>
    </row>
    <row r="6409" spans="1:31" x14ac:dyDescent="0.3">
      <c r="A6409">
        <v>2588954</v>
      </c>
      <c r="B6409">
        <v>1</v>
      </c>
      <c r="C6409" t="s">
        <v>80</v>
      </c>
      <c r="D6409" t="s">
        <v>90</v>
      </c>
      <c r="E6409" t="s">
        <v>166</v>
      </c>
      <c r="F6409" t="s">
        <v>17932</v>
      </c>
      <c r="G6409" t="s">
        <v>168</v>
      </c>
      <c r="H6409" t="s">
        <v>157</v>
      </c>
      <c r="I6409" t="s">
        <v>136</v>
      </c>
      <c r="J6409" t="s">
        <v>137</v>
      </c>
      <c r="K6409" t="s">
        <v>138</v>
      </c>
      <c r="L6409" t="s">
        <v>17933</v>
      </c>
      <c r="M6409" t="s">
        <v>17934</v>
      </c>
      <c r="N6409">
        <v>2.3438888879999999</v>
      </c>
      <c r="O6409">
        <v>0</v>
      </c>
      <c r="P6409">
        <v>1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0.52257140928789347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0.52257140928789347</v>
      </c>
    </row>
    <row r="6410" spans="1:31" x14ac:dyDescent="0.3">
      <c r="A6410">
        <v>2588768</v>
      </c>
      <c r="B6410">
        <v>1</v>
      </c>
      <c r="C6410" t="s">
        <v>81</v>
      </c>
      <c r="D6410" t="s">
        <v>113</v>
      </c>
      <c r="E6410" t="s">
        <v>147</v>
      </c>
      <c r="F6410" t="s">
        <v>4901</v>
      </c>
      <c r="G6410" t="s">
        <v>134</v>
      </c>
      <c r="H6410" t="s">
        <v>135</v>
      </c>
      <c r="I6410" t="s">
        <v>136</v>
      </c>
      <c r="J6410" t="s">
        <v>137</v>
      </c>
      <c r="K6410" t="s">
        <v>138</v>
      </c>
      <c r="L6410" t="s">
        <v>17935</v>
      </c>
      <c r="M6410" t="s">
        <v>17936</v>
      </c>
      <c r="N6410">
        <v>0.94916666599999999</v>
      </c>
      <c r="O6410">
        <v>0</v>
      </c>
      <c r="P6410">
        <v>3</v>
      </c>
      <c r="Q6410">
        <v>20</v>
      </c>
      <c r="R6410">
        <v>87</v>
      </c>
      <c r="S6410">
        <v>0</v>
      </c>
      <c r="T6410">
        <v>3</v>
      </c>
      <c r="U6410">
        <v>0</v>
      </c>
      <c r="V6410">
        <v>0</v>
      </c>
      <c r="W6410">
        <v>0</v>
      </c>
      <c r="X6410">
        <v>0.82450049732042252</v>
      </c>
      <c r="Y6410">
        <v>97.516466080207195</v>
      </c>
      <c r="Z6410">
        <v>211.03669118944126</v>
      </c>
      <c r="AA6410">
        <v>0</v>
      </c>
      <c r="AB6410">
        <v>1.99242911700015</v>
      </c>
      <c r="AC6410">
        <v>0</v>
      </c>
      <c r="AD6410">
        <v>0</v>
      </c>
      <c r="AE6410">
        <v>311.37008688396901</v>
      </c>
    </row>
    <row r="6411" spans="1:31" x14ac:dyDescent="0.3">
      <c r="A6411">
        <v>2588791</v>
      </c>
      <c r="B6411">
        <v>1</v>
      </c>
      <c r="C6411" t="s">
        <v>81</v>
      </c>
      <c r="D6411" t="s">
        <v>120</v>
      </c>
      <c r="E6411" t="s">
        <v>141</v>
      </c>
      <c r="F6411" t="s">
        <v>10705</v>
      </c>
      <c r="G6411" t="s">
        <v>134</v>
      </c>
      <c r="H6411" t="s">
        <v>135</v>
      </c>
      <c r="I6411" t="s">
        <v>136</v>
      </c>
      <c r="J6411" t="s">
        <v>137</v>
      </c>
      <c r="K6411" t="s">
        <v>138</v>
      </c>
      <c r="L6411" t="s">
        <v>17937</v>
      </c>
      <c r="M6411" t="s">
        <v>17938</v>
      </c>
      <c r="N6411">
        <v>1.1369444440000001</v>
      </c>
      <c r="O6411">
        <v>7</v>
      </c>
      <c r="P6411">
        <v>1078</v>
      </c>
      <c r="Q6411">
        <v>114</v>
      </c>
      <c r="R6411">
        <v>54</v>
      </c>
      <c r="S6411">
        <v>23</v>
      </c>
      <c r="T6411">
        <v>57</v>
      </c>
      <c r="U6411">
        <v>2</v>
      </c>
      <c r="V6411">
        <v>0</v>
      </c>
      <c r="W6411">
        <v>1.5478537019409673</v>
      </c>
      <c r="X6411">
        <v>193.29300768182992</v>
      </c>
      <c r="Y6411">
        <v>240.07739765120667</v>
      </c>
      <c r="Z6411">
        <v>78.194447015940383</v>
      </c>
      <c r="AA6411">
        <v>105.07741708010097</v>
      </c>
      <c r="AB6411">
        <v>39.81453834713065</v>
      </c>
      <c r="AC6411">
        <v>107.12301391381199</v>
      </c>
      <c r="AD6411">
        <v>0</v>
      </c>
      <c r="AE6411">
        <v>765.12767539196159</v>
      </c>
    </row>
    <row r="6412" spans="1:31" x14ac:dyDescent="0.3">
      <c r="A6412">
        <v>2588605</v>
      </c>
      <c r="B6412">
        <v>1</v>
      </c>
      <c r="C6412" t="s">
        <v>80</v>
      </c>
      <c r="D6412" t="s">
        <v>89</v>
      </c>
      <c r="E6412" t="s">
        <v>155</v>
      </c>
      <c r="F6412" t="s">
        <v>13461</v>
      </c>
      <c r="G6412" t="s">
        <v>301</v>
      </c>
      <c r="H6412" t="s">
        <v>157</v>
      </c>
      <c r="I6412" t="s">
        <v>136</v>
      </c>
      <c r="J6412" t="s">
        <v>137</v>
      </c>
      <c r="K6412" t="s">
        <v>144</v>
      </c>
      <c r="L6412" t="s">
        <v>17939</v>
      </c>
      <c r="M6412" t="s">
        <v>17940</v>
      </c>
      <c r="N6412">
        <v>0.67</v>
      </c>
      <c r="O6412">
        <v>0</v>
      </c>
      <c r="P6412">
        <v>193</v>
      </c>
      <c r="Q6412">
        <v>0</v>
      </c>
      <c r="R6412">
        <v>0</v>
      </c>
      <c r="S6412">
        <v>0</v>
      </c>
      <c r="T6412">
        <v>3</v>
      </c>
      <c r="U6412">
        <v>0</v>
      </c>
      <c r="V6412">
        <v>0</v>
      </c>
      <c r="W6412">
        <v>0</v>
      </c>
      <c r="X6412">
        <v>38.972547605004756</v>
      </c>
      <c r="Y6412">
        <v>0</v>
      </c>
      <c r="Z6412">
        <v>0</v>
      </c>
      <c r="AA6412">
        <v>0</v>
      </c>
      <c r="AB6412">
        <v>4.3239989295799992</v>
      </c>
      <c r="AC6412">
        <v>0</v>
      </c>
      <c r="AD6412">
        <v>0</v>
      </c>
      <c r="AE6412">
        <v>43.296546534584756</v>
      </c>
    </row>
    <row r="6413" spans="1:31" x14ac:dyDescent="0.3">
      <c r="A6413">
        <v>2588250</v>
      </c>
      <c r="B6413">
        <v>1</v>
      </c>
      <c r="C6413" t="s">
        <v>80</v>
      </c>
      <c r="D6413" t="s">
        <v>106</v>
      </c>
      <c r="E6413" t="s">
        <v>184</v>
      </c>
      <c r="F6413" t="s">
        <v>17941</v>
      </c>
      <c r="G6413" t="s">
        <v>3034</v>
      </c>
      <c r="H6413" t="s">
        <v>135</v>
      </c>
      <c r="I6413" t="s">
        <v>136</v>
      </c>
      <c r="J6413" t="s">
        <v>3</v>
      </c>
      <c r="K6413" t="s">
        <v>138</v>
      </c>
      <c r="L6413" t="s">
        <v>17942</v>
      </c>
      <c r="M6413" t="s">
        <v>17943</v>
      </c>
      <c r="N6413">
        <v>1.844166666</v>
      </c>
      <c r="O6413">
        <v>0</v>
      </c>
      <c r="P6413">
        <v>0</v>
      </c>
      <c r="Q6413">
        <v>0</v>
      </c>
      <c r="R6413">
        <v>9</v>
      </c>
      <c r="S6413">
        <v>0</v>
      </c>
      <c r="T6413">
        <v>1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62.271009500845963</v>
      </c>
      <c r="AA6413">
        <v>0</v>
      </c>
      <c r="AB6413">
        <v>1.5046349236187502</v>
      </c>
      <c r="AC6413">
        <v>0</v>
      </c>
      <c r="AD6413">
        <v>0</v>
      </c>
      <c r="AE6413">
        <v>63.775644424464716</v>
      </c>
    </row>
    <row r="6414" spans="1:31" x14ac:dyDescent="0.3">
      <c r="A6414">
        <v>2588808</v>
      </c>
      <c r="B6414">
        <v>1</v>
      </c>
      <c r="C6414" t="s">
        <v>80</v>
      </c>
      <c r="D6414" t="s">
        <v>83</v>
      </c>
      <c r="E6414" t="s">
        <v>166</v>
      </c>
      <c r="F6414" t="s">
        <v>16410</v>
      </c>
      <c r="G6414" t="s">
        <v>181</v>
      </c>
      <c r="H6414" t="s">
        <v>157</v>
      </c>
      <c r="I6414" t="s">
        <v>136</v>
      </c>
      <c r="J6414" t="s">
        <v>137</v>
      </c>
      <c r="K6414" t="s">
        <v>138</v>
      </c>
      <c r="L6414" t="s">
        <v>17944</v>
      </c>
      <c r="M6414" t="s">
        <v>17945</v>
      </c>
      <c r="N6414">
        <v>3.634166666</v>
      </c>
      <c r="O6414">
        <v>0</v>
      </c>
      <c r="P6414">
        <v>11</v>
      </c>
      <c r="Q6414">
        <v>0</v>
      </c>
      <c r="R6414">
        <v>0</v>
      </c>
      <c r="S6414">
        <v>0</v>
      </c>
      <c r="T6414">
        <v>2</v>
      </c>
      <c r="U6414">
        <v>0</v>
      </c>
      <c r="V6414">
        <v>0</v>
      </c>
      <c r="W6414">
        <v>0</v>
      </c>
      <c r="X6414">
        <v>8.9361115338626327</v>
      </c>
      <c r="Y6414">
        <v>0</v>
      </c>
      <c r="Z6414">
        <v>0</v>
      </c>
      <c r="AA6414">
        <v>0</v>
      </c>
      <c r="AB6414">
        <v>13.479765538317778</v>
      </c>
      <c r="AC6414">
        <v>0</v>
      </c>
      <c r="AD6414">
        <v>0</v>
      </c>
      <c r="AE6414">
        <v>22.415877072180411</v>
      </c>
    </row>
    <row r="6415" spans="1:31" x14ac:dyDescent="0.3">
      <c r="A6415">
        <v>2588891</v>
      </c>
      <c r="B6415">
        <v>1</v>
      </c>
      <c r="C6415" t="s">
        <v>80</v>
      </c>
      <c r="D6415" t="s">
        <v>96</v>
      </c>
      <c r="E6415" t="s">
        <v>166</v>
      </c>
      <c r="F6415" t="s">
        <v>17946</v>
      </c>
      <c r="G6415" t="s">
        <v>181</v>
      </c>
      <c r="H6415" t="s">
        <v>157</v>
      </c>
      <c r="I6415" t="s">
        <v>136</v>
      </c>
      <c r="J6415" t="s">
        <v>137</v>
      </c>
      <c r="K6415" t="s">
        <v>138</v>
      </c>
      <c r="L6415" t="s">
        <v>17947</v>
      </c>
      <c r="M6415" t="s">
        <v>17948</v>
      </c>
      <c r="N6415">
        <v>3.8672222220000001</v>
      </c>
      <c r="O6415">
        <v>0</v>
      </c>
      <c r="P6415">
        <v>1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0.45789320484150003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0.45789320484150003</v>
      </c>
    </row>
    <row r="6416" spans="1:31" x14ac:dyDescent="0.3">
      <c r="A6416">
        <v>2588413</v>
      </c>
      <c r="B6416">
        <v>1</v>
      </c>
      <c r="C6416" t="s">
        <v>80</v>
      </c>
      <c r="D6416" t="s">
        <v>100</v>
      </c>
      <c r="E6416" t="s">
        <v>184</v>
      </c>
      <c r="F6416" t="s">
        <v>17949</v>
      </c>
      <c r="G6416" t="s">
        <v>318</v>
      </c>
      <c r="H6416" t="s">
        <v>135</v>
      </c>
      <c r="I6416" t="s">
        <v>136</v>
      </c>
      <c r="J6416" t="s">
        <v>137</v>
      </c>
      <c r="K6416" t="s">
        <v>144</v>
      </c>
      <c r="L6416" t="s">
        <v>17950</v>
      </c>
      <c r="M6416" t="s">
        <v>17951</v>
      </c>
      <c r="N6416">
        <v>0.316111111</v>
      </c>
      <c r="O6416">
        <v>2</v>
      </c>
      <c r="P6416">
        <v>6509</v>
      </c>
      <c r="Q6416">
        <v>2</v>
      </c>
      <c r="R6416">
        <v>38</v>
      </c>
      <c r="S6416">
        <v>7</v>
      </c>
      <c r="T6416">
        <v>474</v>
      </c>
      <c r="U6416">
        <v>0</v>
      </c>
      <c r="V6416">
        <v>0</v>
      </c>
      <c r="W6416">
        <v>0.31544969887151342</v>
      </c>
      <c r="X6416">
        <v>320.58764651888259</v>
      </c>
      <c r="Y6416">
        <v>1.25430649008756</v>
      </c>
      <c r="Z6416">
        <v>8.028452605934195</v>
      </c>
      <c r="AA6416">
        <v>39.533153261716805</v>
      </c>
      <c r="AB6416">
        <v>227.32612257814239</v>
      </c>
      <c r="AC6416">
        <v>0</v>
      </c>
      <c r="AD6416">
        <v>0</v>
      </c>
      <c r="AE6416">
        <v>597.04513115363511</v>
      </c>
    </row>
    <row r="6417" spans="1:31" x14ac:dyDescent="0.3">
      <c r="A6417">
        <v>2588353</v>
      </c>
      <c r="B6417">
        <v>1</v>
      </c>
      <c r="C6417" t="s">
        <v>80</v>
      </c>
      <c r="D6417" t="s">
        <v>95</v>
      </c>
      <c r="E6417" t="s">
        <v>147</v>
      </c>
      <c r="F6417" t="s">
        <v>17952</v>
      </c>
      <c r="G6417" t="s">
        <v>194</v>
      </c>
      <c r="H6417" t="s">
        <v>135</v>
      </c>
      <c r="I6417" t="s">
        <v>136</v>
      </c>
      <c r="J6417" t="s">
        <v>137</v>
      </c>
      <c r="K6417" t="s">
        <v>144</v>
      </c>
      <c r="L6417" t="s">
        <v>17953</v>
      </c>
      <c r="M6417" t="s">
        <v>17954</v>
      </c>
      <c r="N6417">
        <v>5.4838888880000001</v>
      </c>
      <c r="O6417">
        <v>0</v>
      </c>
      <c r="P6417">
        <v>10057</v>
      </c>
      <c r="Q6417">
        <v>0</v>
      </c>
      <c r="R6417">
        <v>0</v>
      </c>
      <c r="S6417">
        <v>4</v>
      </c>
      <c r="T6417">
        <v>604</v>
      </c>
      <c r="U6417">
        <v>0</v>
      </c>
      <c r="V6417">
        <v>0</v>
      </c>
      <c r="W6417">
        <v>0</v>
      </c>
      <c r="X6417">
        <v>12261.06141362484</v>
      </c>
      <c r="Y6417">
        <v>0</v>
      </c>
      <c r="Z6417">
        <v>0</v>
      </c>
      <c r="AA6417">
        <v>3196.475596049906</v>
      </c>
      <c r="AB6417">
        <v>8142.5275737463271</v>
      </c>
      <c r="AC6417">
        <v>0</v>
      </c>
      <c r="AD6417">
        <v>0</v>
      </c>
      <c r="AE6417">
        <v>23600.064583421074</v>
      </c>
    </row>
    <row r="6418" spans="1:31" x14ac:dyDescent="0.3">
      <c r="A6418">
        <v>2588373</v>
      </c>
      <c r="B6418">
        <v>1</v>
      </c>
      <c r="C6418" t="s">
        <v>80</v>
      </c>
      <c r="D6418" t="s">
        <v>87</v>
      </c>
      <c r="E6418" t="s">
        <v>155</v>
      </c>
      <c r="F6418" t="s">
        <v>17955</v>
      </c>
      <c r="G6418" t="s">
        <v>301</v>
      </c>
      <c r="H6418" t="s">
        <v>157</v>
      </c>
      <c r="I6418" t="s">
        <v>136</v>
      </c>
      <c r="J6418" t="s">
        <v>137</v>
      </c>
      <c r="K6418" t="s">
        <v>144</v>
      </c>
      <c r="L6418" t="s">
        <v>17956</v>
      </c>
      <c r="M6418" t="s">
        <v>17957</v>
      </c>
      <c r="N6418">
        <v>6.1005555549999997</v>
      </c>
      <c r="O6418">
        <v>0</v>
      </c>
      <c r="P6418">
        <v>194</v>
      </c>
      <c r="Q6418">
        <v>0</v>
      </c>
      <c r="R6418">
        <v>0</v>
      </c>
      <c r="S6418">
        <v>0</v>
      </c>
      <c r="T6418">
        <v>10</v>
      </c>
      <c r="U6418">
        <v>0</v>
      </c>
      <c r="V6418">
        <v>0</v>
      </c>
      <c r="W6418">
        <v>0</v>
      </c>
      <c r="X6418">
        <v>303.8590565720408</v>
      </c>
      <c r="Y6418">
        <v>0</v>
      </c>
      <c r="Z6418">
        <v>0</v>
      </c>
      <c r="AA6418">
        <v>0</v>
      </c>
      <c r="AB6418">
        <v>144.69014590891877</v>
      </c>
      <c r="AC6418">
        <v>0</v>
      </c>
      <c r="AD6418">
        <v>0</v>
      </c>
      <c r="AE6418">
        <v>448.54920248095959</v>
      </c>
    </row>
    <row r="6419" spans="1:31" x14ac:dyDescent="0.3">
      <c r="A6419">
        <v>2588207</v>
      </c>
      <c r="B6419">
        <v>1</v>
      </c>
      <c r="C6419" t="s">
        <v>80</v>
      </c>
      <c r="D6419" t="s">
        <v>110</v>
      </c>
      <c r="E6419" t="s">
        <v>132</v>
      </c>
      <c r="F6419" t="s">
        <v>17958</v>
      </c>
      <c r="G6419" t="s">
        <v>1170</v>
      </c>
      <c r="H6419" t="s">
        <v>276</v>
      </c>
      <c r="I6419" t="s">
        <v>136</v>
      </c>
      <c r="J6419" t="s">
        <v>137</v>
      </c>
      <c r="K6419" t="s">
        <v>138</v>
      </c>
      <c r="L6419" t="s">
        <v>17959</v>
      </c>
      <c r="M6419" t="s">
        <v>17960</v>
      </c>
      <c r="N6419">
        <v>0.696111111</v>
      </c>
      <c r="O6419">
        <v>0</v>
      </c>
      <c r="P6419">
        <v>18183</v>
      </c>
      <c r="Q6419">
        <v>0</v>
      </c>
      <c r="R6419">
        <v>0</v>
      </c>
      <c r="S6419">
        <v>4</v>
      </c>
      <c r="T6419">
        <v>2019</v>
      </c>
      <c r="U6419">
        <v>0</v>
      </c>
      <c r="V6419">
        <v>6</v>
      </c>
      <c r="W6419">
        <v>0</v>
      </c>
      <c r="X6419">
        <v>2394.3195458935056</v>
      </c>
      <c r="Y6419">
        <v>0</v>
      </c>
      <c r="Z6419">
        <v>0</v>
      </c>
      <c r="AA6419">
        <v>14.810066694784016</v>
      </c>
      <c r="AB6419">
        <v>891.51705114599906</v>
      </c>
      <c r="AC6419">
        <v>0</v>
      </c>
      <c r="AD6419">
        <v>123.73855698064588</v>
      </c>
      <c r="AE6419">
        <v>3424.3852207149348</v>
      </c>
    </row>
    <row r="6420" spans="1:31" x14ac:dyDescent="0.3">
      <c r="A6420">
        <v>2588542</v>
      </c>
      <c r="B6420">
        <v>1</v>
      </c>
      <c r="C6420" t="s">
        <v>80</v>
      </c>
      <c r="D6420" t="s">
        <v>90</v>
      </c>
      <c r="E6420" t="s">
        <v>171</v>
      </c>
      <c r="F6420" t="s">
        <v>17961</v>
      </c>
      <c r="G6420" t="s">
        <v>3034</v>
      </c>
      <c r="H6420" t="s">
        <v>157</v>
      </c>
      <c r="I6420" t="s">
        <v>136</v>
      </c>
      <c r="J6420" t="s">
        <v>3</v>
      </c>
      <c r="K6420" t="s">
        <v>138</v>
      </c>
      <c r="L6420" t="s">
        <v>17962</v>
      </c>
      <c r="M6420" t="s">
        <v>17963</v>
      </c>
      <c r="N6420">
        <v>1.679166666</v>
      </c>
      <c r="O6420">
        <v>0</v>
      </c>
      <c r="P6420">
        <v>308</v>
      </c>
      <c r="Q6420">
        <v>0</v>
      </c>
      <c r="R6420">
        <v>0</v>
      </c>
      <c r="S6420">
        <v>0</v>
      </c>
      <c r="T6420">
        <v>9</v>
      </c>
      <c r="U6420">
        <v>0</v>
      </c>
      <c r="V6420">
        <v>0</v>
      </c>
      <c r="W6420">
        <v>0</v>
      </c>
      <c r="X6420">
        <v>112.84289788487446</v>
      </c>
      <c r="Y6420">
        <v>0</v>
      </c>
      <c r="Z6420">
        <v>0</v>
      </c>
      <c r="AA6420">
        <v>0</v>
      </c>
      <c r="AB6420">
        <v>16.380587411641557</v>
      </c>
      <c r="AC6420">
        <v>0</v>
      </c>
      <c r="AD6420">
        <v>0</v>
      </c>
      <c r="AE6420">
        <v>129.223485296516</v>
      </c>
    </row>
    <row r="6421" spans="1:31" x14ac:dyDescent="0.3">
      <c r="A6421">
        <v>2588914</v>
      </c>
      <c r="B6421">
        <v>1</v>
      </c>
      <c r="C6421" t="s">
        <v>81</v>
      </c>
      <c r="D6421" t="s">
        <v>118</v>
      </c>
      <c r="E6421" t="s">
        <v>147</v>
      </c>
      <c r="F6421" t="s">
        <v>14523</v>
      </c>
      <c r="G6421" t="s">
        <v>134</v>
      </c>
      <c r="H6421" t="s">
        <v>135</v>
      </c>
      <c r="I6421" t="s">
        <v>136</v>
      </c>
      <c r="J6421" t="s">
        <v>137</v>
      </c>
      <c r="K6421" t="s">
        <v>138</v>
      </c>
      <c r="L6421" t="s">
        <v>17964</v>
      </c>
      <c r="M6421" t="s">
        <v>17965</v>
      </c>
      <c r="N6421">
        <v>0.64861111100000002</v>
      </c>
      <c r="O6421">
        <v>2</v>
      </c>
      <c r="P6421">
        <v>125</v>
      </c>
      <c r="Q6421">
        <v>26</v>
      </c>
      <c r="R6421">
        <v>4</v>
      </c>
      <c r="S6421">
        <v>7</v>
      </c>
      <c r="T6421">
        <v>4</v>
      </c>
      <c r="U6421">
        <v>0</v>
      </c>
      <c r="V6421">
        <v>0</v>
      </c>
      <c r="W6421">
        <v>0.30114644439999999</v>
      </c>
      <c r="X6421">
        <v>8.5132657179760898</v>
      </c>
      <c r="Y6421">
        <v>27.414572748339076</v>
      </c>
      <c r="Z6421">
        <v>1.0720157569576001</v>
      </c>
      <c r="AA6421">
        <v>8.2348971109603983</v>
      </c>
      <c r="AB6421">
        <v>0.49645083253985833</v>
      </c>
      <c r="AC6421">
        <v>0</v>
      </c>
      <c r="AD6421">
        <v>0</v>
      </c>
      <c r="AE6421">
        <v>46.03234861117302</v>
      </c>
    </row>
    <row r="6422" spans="1:31" x14ac:dyDescent="0.3">
      <c r="A6422">
        <v>2588828</v>
      </c>
      <c r="B6422">
        <v>1</v>
      </c>
      <c r="C6422" t="s">
        <v>80</v>
      </c>
      <c r="D6422" t="s">
        <v>100</v>
      </c>
      <c r="E6422" t="s">
        <v>166</v>
      </c>
      <c r="F6422" t="s">
        <v>17966</v>
      </c>
      <c r="G6422" t="s">
        <v>168</v>
      </c>
      <c r="H6422" t="s">
        <v>157</v>
      </c>
      <c r="I6422" t="s">
        <v>136</v>
      </c>
      <c r="J6422" t="s">
        <v>137</v>
      </c>
      <c r="K6422" t="s">
        <v>138</v>
      </c>
      <c r="L6422" t="s">
        <v>17967</v>
      </c>
      <c r="M6422" t="s">
        <v>17968</v>
      </c>
      <c r="N6422">
        <v>2.426388888</v>
      </c>
      <c r="O6422">
        <v>0</v>
      </c>
      <c r="P6422">
        <v>1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0.88342878127472513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0.88342878127472513</v>
      </c>
    </row>
    <row r="6423" spans="1:31" x14ac:dyDescent="0.3">
      <c r="A6423">
        <v>2588479</v>
      </c>
      <c r="B6423">
        <v>1</v>
      </c>
      <c r="C6423" t="s">
        <v>80</v>
      </c>
      <c r="D6423" t="s">
        <v>88</v>
      </c>
      <c r="E6423" t="s">
        <v>166</v>
      </c>
      <c r="F6423" t="s">
        <v>17969</v>
      </c>
      <c r="G6423" t="s">
        <v>198</v>
      </c>
      <c r="H6423" t="s">
        <v>157</v>
      </c>
      <c r="I6423" t="s">
        <v>136</v>
      </c>
      <c r="J6423" t="s">
        <v>137</v>
      </c>
      <c r="K6423" t="s">
        <v>138</v>
      </c>
      <c r="L6423" t="s">
        <v>17970</v>
      </c>
      <c r="M6423" t="s">
        <v>17971</v>
      </c>
      <c r="N6423">
        <v>1.2002777769999999</v>
      </c>
      <c r="O6423">
        <v>0</v>
      </c>
      <c r="P6423">
        <v>21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6.004372615416683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6.004372615416683</v>
      </c>
    </row>
    <row r="6424" spans="1:31" x14ac:dyDescent="0.3">
      <c r="A6424">
        <v>2588316</v>
      </c>
      <c r="B6424">
        <v>1</v>
      </c>
      <c r="C6424" t="s">
        <v>80</v>
      </c>
      <c r="D6424" t="s">
        <v>84</v>
      </c>
      <c r="E6424" t="s">
        <v>155</v>
      </c>
      <c r="F6424" t="s">
        <v>17972</v>
      </c>
      <c r="G6424" t="s">
        <v>301</v>
      </c>
      <c r="H6424" t="s">
        <v>157</v>
      </c>
      <c r="I6424" t="s">
        <v>136</v>
      </c>
      <c r="J6424" t="s">
        <v>137</v>
      </c>
      <c r="K6424" t="s">
        <v>144</v>
      </c>
      <c r="L6424" t="s">
        <v>17973</v>
      </c>
      <c r="M6424" t="s">
        <v>17974</v>
      </c>
      <c r="N6424">
        <v>5.4727777770000001</v>
      </c>
      <c r="O6424">
        <v>0</v>
      </c>
      <c r="P6424">
        <v>540</v>
      </c>
      <c r="Q6424">
        <v>0</v>
      </c>
      <c r="R6424">
        <v>0</v>
      </c>
      <c r="S6424">
        <v>0</v>
      </c>
      <c r="T6424">
        <v>22</v>
      </c>
      <c r="U6424">
        <v>0</v>
      </c>
      <c r="V6424">
        <v>0</v>
      </c>
      <c r="W6424">
        <v>0</v>
      </c>
      <c r="X6424">
        <v>653.6049243772477</v>
      </c>
      <c r="Y6424">
        <v>0</v>
      </c>
      <c r="Z6424">
        <v>0</v>
      </c>
      <c r="AA6424">
        <v>0</v>
      </c>
      <c r="AB6424">
        <v>131.56779297820836</v>
      </c>
      <c r="AC6424">
        <v>0</v>
      </c>
      <c r="AD6424">
        <v>0</v>
      </c>
      <c r="AE6424">
        <v>785.17271735545603</v>
      </c>
    </row>
    <row r="6425" spans="1:31" x14ac:dyDescent="0.3">
      <c r="A6425">
        <v>2589003</v>
      </c>
      <c r="B6425">
        <v>1</v>
      </c>
      <c r="C6425" t="s">
        <v>80</v>
      </c>
      <c r="D6425" t="s">
        <v>99</v>
      </c>
      <c r="E6425" t="s">
        <v>166</v>
      </c>
      <c r="F6425" t="s">
        <v>17975</v>
      </c>
      <c r="G6425" t="s">
        <v>1783</v>
      </c>
      <c r="H6425" t="s">
        <v>157</v>
      </c>
      <c r="I6425" t="s">
        <v>136</v>
      </c>
      <c r="J6425" t="s">
        <v>137</v>
      </c>
      <c r="K6425" t="s">
        <v>138</v>
      </c>
      <c r="L6425" t="s">
        <v>17976</v>
      </c>
      <c r="M6425" t="s">
        <v>17977</v>
      </c>
      <c r="N6425">
        <v>5.5213888879999997</v>
      </c>
      <c r="O6425">
        <v>0</v>
      </c>
      <c r="P6425">
        <v>1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8.4185365196887504E-2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8.4185365196887504E-2</v>
      </c>
    </row>
    <row r="6426" spans="1:31" x14ac:dyDescent="0.3">
      <c r="A6426">
        <v>2588193</v>
      </c>
      <c r="B6426">
        <v>1</v>
      </c>
      <c r="C6426" t="s">
        <v>80</v>
      </c>
      <c r="D6426" t="s">
        <v>110</v>
      </c>
      <c r="E6426" t="s">
        <v>132</v>
      </c>
      <c r="F6426" t="s">
        <v>17978</v>
      </c>
      <c r="G6426" t="s">
        <v>318</v>
      </c>
      <c r="H6426" t="s">
        <v>276</v>
      </c>
      <c r="I6426" t="s">
        <v>136</v>
      </c>
      <c r="J6426" t="s">
        <v>137</v>
      </c>
      <c r="K6426" t="s">
        <v>144</v>
      </c>
      <c r="L6426" t="s">
        <v>17979</v>
      </c>
      <c r="M6426" t="s">
        <v>17980</v>
      </c>
      <c r="N6426">
        <v>0.456666666</v>
      </c>
      <c r="O6426">
        <v>0</v>
      </c>
      <c r="P6426">
        <v>17652</v>
      </c>
      <c r="Q6426">
        <v>0</v>
      </c>
      <c r="R6426">
        <v>0</v>
      </c>
      <c r="S6426">
        <v>4</v>
      </c>
      <c r="T6426">
        <v>1837</v>
      </c>
      <c r="U6426">
        <v>0</v>
      </c>
      <c r="V6426">
        <v>6</v>
      </c>
      <c r="W6426">
        <v>0</v>
      </c>
      <c r="X6426">
        <v>1559.4864476740961</v>
      </c>
      <c r="Y6426">
        <v>0</v>
      </c>
      <c r="Z6426">
        <v>0</v>
      </c>
      <c r="AA6426">
        <v>9.9202019937473285</v>
      </c>
      <c r="AB6426">
        <v>541.5046800411335</v>
      </c>
      <c r="AC6426">
        <v>0</v>
      </c>
      <c r="AD6426">
        <v>80.131142447207282</v>
      </c>
      <c r="AE6426">
        <v>2191.0424721561844</v>
      </c>
    </row>
    <row r="6427" spans="1:31" x14ac:dyDescent="0.3">
      <c r="A6427">
        <v>2588863</v>
      </c>
      <c r="B6427">
        <v>1</v>
      </c>
      <c r="C6427" t="s">
        <v>80</v>
      </c>
      <c r="D6427" t="s">
        <v>96</v>
      </c>
      <c r="E6427" t="s">
        <v>141</v>
      </c>
      <c r="F6427" t="s">
        <v>4216</v>
      </c>
      <c r="G6427" t="s">
        <v>149</v>
      </c>
      <c r="H6427" t="s">
        <v>135</v>
      </c>
      <c r="I6427" t="s">
        <v>136</v>
      </c>
      <c r="J6427" t="s">
        <v>137</v>
      </c>
      <c r="K6427" t="s">
        <v>138</v>
      </c>
      <c r="L6427" t="s">
        <v>17981</v>
      </c>
      <c r="M6427" t="s">
        <v>17982</v>
      </c>
      <c r="N6427">
        <v>2.3238888879999999</v>
      </c>
      <c r="O6427">
        <v>0</v>
      </c>
      <c r="P6427">
        <v>346</v>
      </c>
      <c r="Q6427">
        <v>0</v>
      </c>
      <c r="R6427">
        <v>0</v>
      </c>
      <c r="S6427">
        <v>13</v>
      </c>
      <c r="T6427">
        <v>76</v>
      </c>
      <c r="U6427">
        <v>0</v>
      </c>
      <c r="V6427">
        <v>0</v>
      </c>
      <c r="W6427">
        <v>0</v>
      </c>
      <c r="X6427">
        <v>351.01563967121865</v>
      </c>
      <c r="Y6427">
        <v>0</v>
      </c>
      <c r="Z6427">
        <v>0</v>
      </c>
      <c r="AA6427">
        <v>4445.0030890424123</v>
      </c>
      <c r="AB6427">
        <v>630.08172357962394</v>
      </c>
      <c r="AC6427">
        <v>0</v>
      </c>
      <c r="AD6427">
        <v>0</v>
      </c>
      <c r="AE6427">
        <v>5426.1004522932544</v>
      </c>
    </row>
    <row r="6428" spans="1:31" x14ac:dyDescent="0.3">
      <c r="A6428">
        <v>2588840</v>
      </c>
      <c r="B6428">
        <v>1</v>
      </c>
      <c r="C6428" t="s">
        <v>81</v>
      </c>
      <c r="D6428" t="s">
        <v>119</v>
      </c>
      <c r="E6428" t="s">
        <v>155</v>
      </c>
      <c r="F6428" t="s">
        <v>17983</v>
      </c>
      <c r="G6428" t="s">
        <v>202</v>
      </c>
      <c r="H6428" t="s">
        <v>157</v>
      </c>
      <c r="I6428" t="s">
        <v>136</v>
      </c>
      <c r="J6428" t="s">
        <v>137</v>
      </c>
      <c r="K6428" t="s">
        <v>138</v>
      </c>
      <c r="L6428" t="s">
        <v>17984</v>
      </c>
      <c r="M6428" t="s">
        <v>17985</v>
      </c>
      <c r="N6428">
        <v>0.83611111100000002</v>
      </c>
      <c r="O6428">
        <v>0</v>
      </c>
      <c r="P6428">
        <v>299</v>
      </c>
      <c r="Q6428">
        <v>0</v>
      </c>
      <c r="R6428">
        <v>21</v>
      </c>
      <c r="S6428">
        <v>0</v>
      </c>
      <c r="T6428">
        <v>20</v>
      </c>
      <c r="U6428">
        <v>0</v>
      </c>
      <c r="V6428">
        <v>0</v>
      </c>
      <c r="W6428">
        <v>0</v>
      </c>
      <c r="X6428">
        <v>34.036934093330792</v>
      </c>
      <c r="Y6428">
        <v>0</v>
      </c>
      <c r="Z6428">
        <v>13.46304990309836</v>
      </c>
      <c r="AA6428">
        <v>0</v>
      </c>
      <c r="AB6428">
        <v>8.218263449830717</v>
      </c>
      <c r="AC6428">
        <v>0</v>
      </c>
      <c r="AD6428">
        <v>0</v>
      </c>
      <c r="AE6428">
        <v>55.718247446259866</v>
      </c>
    </row>
    <row r="6429" spans="1:31" x14ac:dyDescent="0.3">
      <c r="A6429">
        <v>2588170</v>
      </c>
      <c r="B6429">
        <v>1</v>
      </c>
      <c r="C6429" t="s">
        <v>80</v>
      </c>
      <c r="D6429" t="s">
        <v>110</v>
      </c>
      <c r="E6429" t="s">
        <v>166</v>
      </c>
      <c r="F6429" t="s">
        <v>17986</v>
      </c>
      <c r="G6429" t="s">
        <v>198</v>
      </c>
      <c r="H6429" t="s">
        <v>157</v>
      </c>
      <c r="I6429" t="s">
        <v>136</v>
      </c>
      <c r="J6429" t="s">
        <v>137</v>
      </c>
      <c r="K6429" t="s">
        <v>138</v>
      </c>
      <c r="L6429" t="s">
        <v>17987</v>
      </c>
      <c r="M6429" t="s">
        <v>17988</v>
      </c>
      <c r="N6429">
        <v>1.354166666</v>
      </c>
      <c r="O6429">
        <v>0</v>
      </c>
      <c r="P6429">
        <v>32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10.290347994345529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10.290347994345529</v>
      </c>
    </row>
    <row r="6430" spans="1:31" x14ac:dyDescent="0.3">
      <c r="A6430">
        <v>2588903</v>
      </c>
      <c r="B6430">
        <v>1</v>
      </c>
      <c r="C6430" t="s">
        <v>80</v>
      </c>
      <c r="D6430" t="s">
        <v>102</v>
      </c>
      <c r="E6430" t="s">
        <v>155</v>
      </c>
      <c r="F6430" t="s">
        <v>17989</v>
      </c>
      <c r="G6430" t="s">
        <v>202</v>
      </c>
      <c r="H6430" t="s">
        <v>157</v>
      </c>
      <c r="I6430" t="s">
        <v>136</v>
      </c>
      <c r="J6430" t="s">
        <v>137</v>
      </c>
      <c r="K6430" t="s">
        <v>138</v>
      </c>
      <c r="L6430" t="s">
        <v>17990</v>
      </c>
      <c r="M6430" t="s">
        <v>17991</v>
      </c>
      <c r="N6430">
        <v>0.77777777699999995</v>
      </c>
      <c r="O6430">
        <v>0</v>
      </c>
      <c r="P6430">
        <v>23</v>
      </c>
      <c r="Q6430">
        <v>0</v>
      </c>
      <c r="R6430">
        <v>20</v>
      </c>
      <c r="S6430">
        <v>0</v>
      </c>
      <c r="T6430">
        <v>7</v>
      </c>
      <c r="U6430">
        <v>0</v>
      </c>
      <c r="V6430">
        <v>0</v>
      </c>
      <c r="W6430">
        <v>0</v>
      </c>
      <c r="X6430">
        <v>4.2861664802033772</v>
      </c>
      <c r="Y6430">
        <v>0</v>
      </c>
      <c r="Z6430">
        <v>7.7113728803292894</v>
      </c>
      <c r="AA6430">
        <v>0</v>
      </c>
      <c r="AB6430">
        <v>4.1978547544891107</v>
      </c>
      <c r="AC6430">
        <v>0</v>
      </c>
      <c r="AD6430">
        <v>0</v>
      </c>
      <c r="AE6430">
        <v>16.195394115021777</v>
      </c>
    </row>
    <row r="6431" spans="1:31" x14ac:dyDescent="0.3">
      <c r="A6431">
        <v>2588548</v>
      </c>
      <c r="B6431">
        <v>1</v>
      </c>
      <c r="C6431" t="s">
        <v>81</v>
      </c>
      <c r="D6431" t="s">
        <v>118</v>
      </c>
      <c r="E6431" t="s">
        <v>184</v>
      </c>
      <c r="F6431" t="s">
        <v>9948</v>
      </c>
      <c r="G6431" t="s">
        <v>301</v>
      </c>
      <c r="H6431" t="s">
        <v>135</v>
      </c>
      <c r="I6431" t="s">
        <v>136</v>
      </c>
      <c r="J6431" t="s">
        <v>137</v>
      </c>
      <c r="K6431" t="s">
        <v>144</v>
      </c>
      <c r="L6431" t="s">
        <v>17992</v>
      </c>
      <c r="M6431" t="s">
        <v>17993</v>
      </c>
      <c r="N6431">
        <v>7.2552777769999999</v>
      </c>
      <c r="O6431">
        <v>1</v>
      </c>
      <c r="P6431">
        <v>0</v>
      </c>
      <c r="Q6431">
        <v>14</v>
      </c>
      <c r="R6431">
        <v>3</v>
      </c>
      <c r="S6431">
        <v>7</v>
      </c>
      <c r="T6431">
        <v>26</v>
      </c>
      <c r="U6431">
        <v>1</v>
      </c>
      <c r="V6431">
        <v>0</v>
      </c>
      <c r="W6431">
        <v>11.023616859718487</v>
      </c>
      <c r="X6431">
        <v>0</v>
      </c>
      <c r="Y6431">
        <v>288.7373893914318</v>
      </c>
      <c r="Z6431">
        <v>154.22357400242174</v>
      </c>
      <c r="AA6431">
        <v>586.4245072204186</v>
      </c>
      <c r="AB6431">
        <v>100.13164067737739</v>
      </c>
      <c r="AC6431">
        <v>138.07246784711208</v>
      </c>
      <c r="AD6431">
        <v>0</v>
      </c>
      <c r="AE6431">
        <v>1278.61319599848</v>
      </c>
    </row>
    <row r="6432" spans="1:31" x14ac:dyDescent="0.3">
      <c r="A6432">
        <v>2588754</v>
      </c>
      <c r="B6432">
        <v>1</v>
      </c>
      <c r="C6432" t="s">
        <v>81</v>
      </c>
      <c r="D6432" t="s">
        <v>121</v>
      </c>
      <c r="E6432" t="s">
        <v>184</v>
      </c>
      <c r="F6432" t="s">
        <v>17994</v>
      </c>
      <c r="G6432" t="s">
        <v>149</v>
      </c>
      <c r="H6432" t="s">
        <v>135</v>
      </c>
      <c r="I6432" t="s">
        <v>136</v>
      </c>
      <c r="J6432" t="s">
        <v>137</v>
      </c>
      <c r="K6432" t="s">
        <v>138</v>
      </c>
      <c r="L6432" t="s">
        <v>17995</v>
      </c>
      <c r="M6432" t="s">
        <v>17996</v>
      </c>
      <c r="N6432">
        <v>0.72583333299999997</v>
      </c>
      <c r="O6432">
        <v>0</v>
      </c>
      <c r="P6432">
        <v>114</v>
      </c>
      <c r="Q6432">
        <v>0</v>
      </c>
      <c r="R6432">
        <v>3</v>
      </c>
      <c r="S6432">
        <v>0</v>
      </c>
      <c r="T6432">
        <v>13</v>
      </c>
      <c r="U6432">
        <v>0</v>
      </c>
      <c r="V6432">
        <v>0</v>
      </c>
      <c r="W6432">
        <v>0</v>
      </c>
      <c r="X6432">
        <v>10.227365534760864</v>
      </c>
      <c r="Y6432">
        <v>0</v>
      </c>
      <c r="Z6432">
        <v>8.4042981524162508E-2</v>
      </c>
      <c r="AA6432">
        <v>0</v>
      </c>
      <c r="AB6432">
        <v>4.4362648929127664</v>
      </c>
      <c r="AC6432">
        <v>0</v>
      </c>
      <c r="AD6432">
        <v>0</v>
      </c>
      <c r="AE6432">
        <v>14.747673409197791</v>
      </c>
    </row>
    <row r="6433" spans="1:31" x14ac:dyDescent="0.3">
      <c r="A6433">
        <v>2589009</v>
      </c>
      <c r="B6433">
        <v>1</v>
      </c>
      <c r="C6433" t="s">
        <v>80</v>
      </c>
      <c r="D6433" t="s">
        <v>108</v>
      </c>
      <c r="E6433" t="s">
        <v>155</v>
      </c>
      <c r="F6433" t="s">
        <v>17997</v>
      </c>
      <c r="G6433" t="s">
        <v>190</v>
      </c>
      <c r="H6433" t="s">
        <v>157</v>
      </c>
      <c r="I6433" t="s">
        <v>136</v>
      </c>
      <c r="J6433" t="s">
        <v>137</v>
      </c>
      <c r="K6433" t="s">
        <v>138</v>
      </c>
      <c r="L6433" t="s">
        <v>17998</v>
      </c>
      <c r="M6433" t="s">
        <v>17999</v>
      </c>
      <c r="N6433">
        <v>1.5725</v>
      </c>
      <c r="O6433">
        <v>0</v>
      </c>
      <c r="P6433">
        <v>13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3.0801336432316924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3.0801336432316924</v>
      </c>
    </row>
    <row r="6434" spans="1:31" x14ac:dyDescent="0.3">
      <c r="A6434">
        <v>2588468</v>
      </c>
      <c r="B6434">
        <v>1</v>
      </c>
      <c r="C6434" t="s">
        <v>80</v>
      </c>
      <c r="D6434" t="s">
        <v>106</v>
      </c>
      <c r="E6434" t="s">
        <v>171</v>
      </c>
      <c r="F6434" t="s">
        <v>18000</v>
      </c>
      <c r="G6434" t="s">
        <v>190</v>
      </c>
      <c r="H6434" t="s">
        <v>157</v>
      </c>
      <c r="I6434" t="s">
        <v>136</v>
      </c>
      <c r="J6434" t="s">
        <v>137</v>
      </c>
      <c r="K6434" t="s">
        <v>138</v>
      </c>
      <c r="L6434" t="s">
        <v>18001</v>
      </c>
      <c r="M6434" t="s">
        <v>18002</v>
      </c>
      <c r="N6434">
        <v>3.818888888</v>
      </c>
      <c r="O6434">
        <v>0</v>
      </c>
      <c r="P6434">
        <v>5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1.8460572881485005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1.8460572881485005</v>
      </c>
    </row>
    <row r="6435" spans="1:31" x14ac:dyDescent="0.3">
      <c r="A6435">
        <v>2588780</v>
      </c>
      <c r="B6435">
        <v>1</v>
      </c>
      <c r="C6435" t="s">
        <v>80</v>
      </c>
      <c r="D6435" t="s">
        <v>100</v>
      </c>
      <c r="E6435" t="s">
        <v>175</v>
      </c>
      <c r="F6435" t="s">
        <v>18003</v>
      </c>
      <c r="G6435" t="s">
        <v>213</v>
      </c>
      <c r="H6435" t="s">
        <v>157</v>
      </c>
      <c r="I6435" t="s">
        <v>136</v>
      </c>
      <c r="J6435" t="s">
        <v>137</v>
      </c>
      <c r="K6435" t="s">
        <v>138</v>
      </c>
      <c r="L6435" t="s">
        <v>18004</v>
      </c>
      <c r="M6435" t="s">
        <v>18005</v>
      </c>
      <c r="N6435">
        <v>1.5786111110000001</v>
      </c>
      <c r="O6435">
        <v>0</v>
      </c>
      <c r="P6435">
        <v>22</v>
      </c>
      <c r="Q6435">
        <v>0</v>
      </c>
      <c r="R6435">
        <v>0</v>
      </c>
      <c r="S6435">
        <v>0</v>
      </c>
      <c r="T6435">
        <v>3</v>
      </c>
      <c r="U6435">
        <v>0</v>
      </c>
      <c r="V6435">
        <v>0</v>
      </c>
      <c r="W6435">
        <v>0</v>
      </c>
      <c r="X6435">
        <v>5.0975103381599034</v>
      </c>
      <c r="Y6435">
        <v>0</v>
      </c>
      <c r="Z6435">
        <v>0</v>
      </c>
      <c r="AA6435">
        <v>0</v>
      </c>
      <c r="AB6435">
        <v>4.1182326498559867</v>
      </c>
      <c r="AC6435">
        <v>0</v>
      </c>
      <c r="AD6435">
        <v>0</v>
      </c>
      <c r="AE6435">
        <v>9.2157429880158901</v>
      </c>
    </row>
    <row r="6436" spans="1:31" x14ac:dyDescent="0.3">
      <c r="A6436">
        <v>2588774</v>
      </c>
      <c r="B6436">
        <v>1</v>
      </c>
      <c r="C6436" t="s">
        <v>80</v>
      </c>
      <c r="D6436" t="s">
        <v>105</v>
      </c>
      <c r="E6436" t="s">
        <v>184</v>
      </c>
      <c r="F6436" t="s">
        <v>18006</v>
      </c>
      <c r="G6436" t="s">
        <v>149</v>
      </c>
      <c r="H6436" t="s">
        <v>135</v>
      </c>
      <c r="I6436" t="s">
        <v>136</v>
      </c>
      <c r="J6436" t="s">
        <v>137</v>
      </c>
      <c r="K6436" t="s">
        <v>138</v>
      </c>
      <c r="L6436" t="s">
        <v>18007</v>
      </c>
      <c r="M6436" t="s">
        <v>18008</v>
      </c>
      <c r="N6436">
        <v>1.4552777770000001</v>
      </c>
      <c r="O6436">
        <v>1</v>
      </c>
      <c r="P6436">
        <v>0</v>
      </c>
      <c r="Q6436">
        <v>0</v>
      </c>
      <c r="R6436">
        <v>0</v>
      </c>
      <c r="S6436">
        <v>1</v>
      </c>
      <c r="T6436">
        <v>0</v>
      </c>
      <c r="U6436">
        <v>0</v>
      </c>
      <c r="V6436">
        <v>0</v>
      </c>
      <c r="W6436">
        <v>0.30443884904000001</v>
      </c>
      <c r="X6436">
        <v>0</v>
      </c>
      <c r="Y6436">
        <v>0</v>
      </c>
      <c r="Z6436">
        <v>0</v>
      </c>
      <c r="AA6436">
        <v>18.110429892638525</v>
      </c>
      <c r="AB6436">
        <v>0</v>
      </c>
      <c r="AC6436">
        <v>0</v>
      </c>
      <c r="AD6436">
        <v>0</v>
      </c>
      <c r="AE6436">
        <v>18.414868741678525</v>
      </c>
    </row>
    <row r="6437" spans="1:31" x14ac:dyDescent="0.3">
      <c r="A6437">
        <v>2588923</v>
      </c>
      <c r="B6437">
        <v>1</v>
      </c>
      <c r="C6437" t="s">
        <v>80</v>
      </c>
      <c r="D6437" t="s">
        <v>93</v>
      </c>
      <c r="E6437" t="s">
        <v>155</v>
      </c>
      <c r="F6437" t="s">
        <v>18009</v>
      </c>
      <c r="G6437" t="s">
        <v>206</v>
      </c>
      <c r="H6437" t="s">
        <v>157</v>
      </c>
      <c r="I6437" t="s">
        <v>136</v>
      </c>
      <c r="J6437" t="s">
        <v>137</v>
      </c>
      <c r="K6437" t="s">
        <v>138</v>
      </c>
      <c r="L6437" t="s">
        <v>18010</v>
      </c>
      <c r="M6437" t="s">
        <v>18011</v>
      </c>
      <c r="N6437">
        <v>0.962777777</v>
      </c>
      <c r="O6437">
        <v>0</v>
      </c>
      <c r="P6437">
        <v>1</v>
      </c>
      <c r="Q6437">
        <v>0</v>
      </c>
      <c r="R6437">
        <v>28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0.49354213765115329</v>
      </c>
      <c r="Y6437">
        <v>0</v>
      </c>
      <c r="Z6437">
        <v>123.37008038234964</v>
      </c>
      <c r="AA6437">
        <v>0</v>
      </c>
      <c r="AB6437">
        <v>0</v>
      </c>
      <c r="AC6437">
        <v>0</v>
      </c>
      <c r="AD6437">
        <v>0</v>
      </c>
      <c r="AE6437">
        <v>123.86362252000079</v>
      </c>
    </row>
    <row r="6438" spans="1:31" x14ac:dyDescent="0.3">
      <c r="A6438">
        <v>2588382</v>
      </c>
      <c r="B6438">
        <v>1</v>
      </c>
      <c r="C6438" t="s">
        <v>81</v>
      </c>
      <c r="D6438" t="s">
        <v>118</v>
      </c>
      <c r="E6438" t="s">
        <v>166</v>
      </c>
      <c r="F6438" t="s">
        <v>18012</v>
      </c>
      <c r="G6438" t="s">
        <v>168</v>
      </c>
      <c r="H6438" t="s">
        <v>157</v>
      </c>
      <c r="I6438" t="s">
        <v>136</v>
      </c>
      <c r="J6438" t="s">
        <v>137</v>
      </c>
      <c r="K6438" t="s">
        <v>138</v>
      </c>
      <c r="L6438" t="s">
        <v>18013</v>
      </c>
      <c r="M6438" t="s">
        <v>18014</v>
      </c>
      <c r="N6438">
        <v>5.33</v>
      </c>
      <c r="O6438">
        <v>0</v>
      </c>
      <c r="P6438">
        <v>1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0.13059838409936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0.13059838409936</v>
      </c>
    </row>
    <row r="6439" spans="1:31" x14ac:dyDescent="0.3">
      <c r="A6439">
        <v>2589006</v>
      </c>
      <c r="B6439">
        <v>1</v>
      </c>
      <c r="C6439" t="s">
        <v>80</v>
      </c>
      <c r="D6439" t="s">
        <v>107</v>
      </c>
      <c r="E6439" t="s">
        <v>175</v>
      </c>
      <c r="F6439" t="s">
        <v>16877</v>
      </c>
      <c r="G6439" t="s">
        <v>202</v>
      </c>
      <c r="H6439" t="s">
        <v>157</v>
      </c>
      <c r="I6439" t="s">
        <v>136</v>
      </c>
      <c r="J6439" t="s">
        <v>137</v>
      </c>
      <c r="K6439" t="s">
        <v>138</v>
      </c>
      <c r="L6439" t="s">
        <v>18015</v>
      </c>
      <c r="M6439" t="s">
        <v>18016</v>
      </c>
      <c r="N6439">
        <v>0.34166666600000001</v>
      </c>
      <c r="O6439">
        <v>0</v>
      </c>
      <c r="P6439">
        <v>79</v>
      </c>
      <c r="Q6439">
        <v>0</v>
      </c>
      <c r="R6439">
        <v>0</v>
      </c>
      <c r="S6439">
        <v>0</v>
      </c>
      <c r="T6439">
        <v>9</v>
      </c>
      <c r="U6439">
        <v>0</v>
      </c>
      <c r="V6439">
        <v>0</v>
      </c>
      <c r="W6439">
        <v>0</v>
      </c>
      <c r="X6439">
        <v>5.0876146197226539</v>
      </c>
      <c r="Y6439">
        <v>0</v>
      </c>
      <c r="Z6439">
        <v>0</v>
      </c>
      <c r="AA6439">
        <v>0</v>
      </c>
      <c r="AB6439">
        <v>0.91429545346490004</v>
      </c>
      <c r="AC6439">
        <v>0</v>
      </c>
      <c r="AD6439">
        <v>0</v>
      </c>
      <c r="AE6439">
        <v>6.0019100731875543</v>
      </c>
    </row>
    <row r="6440" spans="1:31" x14ac:dyDescent="0.3">
      <c r="A6440">
        <v>2588342</v>
      </c>
      <c r="B6440">
        <v>1</v>
      </c>
      <c r="C6440" t="s">
        <v>81</v>
      </c>
      <c r="D6440" t="s">
        <v>123</v>
      </c>
      <c r="E6440" t="s">
        <v>155</v>
      </c>
      <c r="F6440" t="s">
        <v>18017</v>
      </c>
      <c r="G6440" t="s">
        <v>301</v>
      </c>
      <c r="H6440" t="s">
        <v>157</v>
      </c>
      <c r="I6440" t="s">
        <v>136</v>
      </c>
      <c r="J6440" t="s">
        <v>137</v>
      </c>
      <c r="K6440" t="s">
        <v>144</v>
      </c>
      <c r="L6440" t="s">
        <v>18018</v>
      </c>
      <c r="M6440" t="s">
        <v>18019</v>
      </c>
      <c r="N6440">
        <v>4.835555555</v>
      </c>
      <c r="O6440">
        <v>0</v>
      </c>
      <c r="P6440">
        <v>148</v>
      </c>
      <c r="Q6440">
        <v>0</v>
      </c>
      <c r="R6440">
        <v>5</v>
      </c>
      <c r="S6440">
        <v>0</v>
      </c>
      <c r="T6440">
        <v>17</v>
      </c>
      <c r="U6440">
        <v>0</v>
      </c>
      <c r="V6440">
        <v>0</v>
      </c>
      <c r="W6440">
        <v>0</v>
      </c>
      <c r="X6440">
        <v>89.787807766315396</v>
      </c>
      <c r="Y6440">
        <v>0</v>
      </c>
      <c r="Z6440">
        <v>12.007709345080542</v>
      </c>
      <c r="AA6440">
        <v>0</v>
      </c>
      <c r="AB6440">
        <v>16.083980694215168</v>
      </c>
      <c r="AC6440">
        <v>0</v>
      </c>
      <c r="AD6440">
        <v>0</v>
      </c>
      <c r="AE6440">
        <v>117.87949780561111</v>
      </c>
    </row>
    <row r="6441" spans="1:31" x14ac:dyDescent="0.3">
      <c r="A6441">
        <v>2588960</v>
      </c>
      <c r="B6441">
        <v>1</v>
      </c>
      <c r="C6441" t="s">
        <v>80</v>
      </c>
      <c r="D6441" t="s">
        <v>94</v>
      </c>
      <c r="E6441" t="s">
        <v>155</v>
      </c>
      <c r="F6441" t="s">
        <v>18020</v>
      </c>
      <c r="G6441" t="s">
        <v>202</v>
      </c>
      <c r="H6441" t="s">
        <v>157</v>
      </c>
      <c r="I6441" t="s">
        <v>136</v>
      </c>
      <c r="J6441" t="s">
        <v>137</v>
      </c>
      <c r="K6441" t="s">
        <v>138</v>
      </c>
      <c r="L6441" t="s">
        <v>18021</v>
      </c>
      <c r="M6441" t="s">
        <v>18022</v>
      </c>
      <c r="N6441">
        <v>0.20694444400000001</v>
      </c>
      <c r="O6441">
        <v>0</v>
      </c>
      <c r="P6441">
        <v>355</v>
      </c>
      <c r="Q6441">
        <v>0</v>
      </c>
      <c r="R6441">
        <v>0</v>
      </c>
      <c r="S6441">
        <v>0</v>
      </c>
      <c r="T6441">
        <v>94</v>
      </c>
      <c r="U6441">
        <v>0</v>
      </c>
      <c r="V6441">
        <v>0</v>
      </c>
      <c r="W6441">
        <v>0</v>
      </c>
      <c r="X6441">
        <v>11.511561286363495</v>
      </c>
      <c r="Y6441">
        <v>0</v>
      </c>
      <c r="Z6441">
        <v>0</v>
      </c>
      <c r="AA6441">
        <v>0</v>
      </c>
      <c r="AB6441">
        <v>7.0546768180242099</v>
      </c>
      <c r="AC6441">
        <v>0</v>
      </c>
      <c r="AD6441">
        <v>0</v>
      </c>
      <c r="AE6441">
        <v>18.566238104387704</v>
      </c>
    </row>
    <row r="6442" spans="1:31" x14ac:dyDescent="0.3">
      <c r="A6442">
        <v>2588545</v>
      </c>
      <c r="B6442">
        <v>1</v>
      </c>
      <c r="C6442" t="s">
        <v>80</v>
      </c>
      <c r="D6442" t="s">
        <v>100</v>
      </c>
      <c r="E6442" t="s">
        <v>141</v>
      </c>
      <c r="F6442" t="s">
        <v>18023</v>
      </c>
      <c r="G6442" t="s">
        <v>194</v>
      </c>
      <c r="H6442" t="s">
        <v>135</v>
      </c>
      <c r="I6442" t="s">
        <v>136</v>
      </c>
      <c r="J6442" t="s">
        <v>137</v>
      </c>
      <c r="K6442" t="s">
        <v>144</v>
      </c>
      <c r="L6442" t="s">
        <v>18024</v>
      </c>
      <c r="M6442" t="s">
        <v>18025</v>
      </c>
      <c r="N6442">
        <v>4.056944444</v>
      </c>
      <c r="O6442">
        <v>4</v>
      </c>
      <c r="P6442">
        <v>1544</v>
      </c>
      <c r="Q6442">
        <v>4</v>
      </c>
      <c r="R6442">
        <v>104</v>
      </c>
      <c r="S6442">
        <v>9</v>
      </c>
      <c r="T6442">
        <v>72</v>
      </c>
      <c r="U6442">
        <v>0</v>
      </c>
      <c r="V6442">
        <v>0</v>
      </c>
      <c r="W6442">
        <v>368.59754586842655</v>
      </c>
      <c r="X6442">
        <v>1064.8691602132446</v>
      </c>
      <c r="Y6442">
        <v>41.002802585992598</v>
      </c>
      <c r="Z6442">
        <v>210.77835533483142</v>
      </c>
      <c r="AA6442">
        <v>1798.7716598836312</v>
      </c>
      <c r="AB6442">
        <v>334.64783575410962</v>
      </c>
      <c r="AC6442">
        <v>0</v>
      </c>
      <c r="AD6442">
        <v>0</v>
      </c>
      <c r="AE6442">
        <v>3818.6673596402356</v>
      </c>
    </row>
    <row r="6443" spans="1:31" x14ac:dyDescent="0.3">
      <c r="A6443">
        <v>2588213</v>
      </c>
      <c r="B6443">
        <v>1</v>
      </c>
      <c r="C6443" t="s">
        <v>80</v>
      </c>
      <c r="D6443" t="s">
        <v>104</v>
      </c>
      <c r="E6443" t="s">
        <v>147</v>
      </c>
      <c r="F6443" t="s">
        <v>18026</v>
      </c>
      <c r="G6443" t="s">
        <v>134</v>
      </c>
      <c r="H6443" t="s">
        <v>135</v>
      </c>
      <c r="I6443" t="s">
        <v>136</v>
      </c>
      <c r="J6443" t="s">
        <v>137</v>
      </c>
      <c r="K6443" t="s">
        <v>138</v>
      </c>
      <c r="L6443" t="s">
        <v>18027</v>
      </c>
      <c r="M6443" t="s">
        <v>18028</v>
      </c>
      <c r="N6443">
        <v>1.795833333</v>
      </c>
      <c r="O6443">
        <v>0</v>
      </c>
      <c r="P6443">
        <v>1972</v>
      </c>
      <c r="Q6443">
        <v>0</v>
      </c>
      <c r="R6443">
        <v>18</v>
      </c>
      <c r="S6443">
        <v>1</v>
      </c>
      <c r="T6443">
        <v>221</v>
      </c>
      <c r="U6443">
        <v>0</v>
      </c>
      <c r="V6443">
        <v>0</v>
      </c>
      <c r="W6443">
        <v>0</v>
      </c>
      <c r="X6443">
        <v>509.50513986801661</v>
      </c>
      <c r="Y6443">
        <v>0</v>
      </c>
      <c r="Z6443">
        <v>10.000112272025609</v>
      </c>
      <c r="AA6443">
        <v>1.9299756626283333</v>
      </c>
      <c r="AB6443">
        <v>156.90158603279781</v>
      </c>
      <c r="AC6443">
        <v>0</v>
      </c>
      <c r="AD6443">
        <v>0</v>
      </c>
      <c r="AE6443">
        <v>678.33681383546832</v>
      </c>
    </row>
    <row r="6444" spans="1:31" x14ac:dyDescent="0.3">
      <c r="A6444">
        <v>2588359</v>
      </c>
      <c r="B6444">
        <v>1</v>
      </c>
      <c r="C6444" t="s">
        <v>80</v>
      </c>
      <c r="D6444" t="s">
        <v>104</v>
      </c>
      <c r="E6444" t="s">
        <v>147</v>
      </c>
      <c r="F6444" t="s">
        <v>1578</v>
      </c>
      <c r="G6444" t="s">
        <v>134</v>
      </c>
      <c r="H6444" t="s">
        <v>135</v>
      </c>
      <c r="I6444" t="s">
        <v>136</v>
      </c>
      <c r="J6444" t="s">
        <v>137</v>
      </c>
      <c r="K6444" t="s">
        <v>138</v>
      </c>
      <c r="L6444" t="s">
        <v>18029</v>
      </c>
      <c r="M6444" t="s">
        <v>18030</v>
      </c>
      <c r="N6444">
        <v>0.56666666600000004</v>
      </c>
      <c r="O6444">
        <v>3</v>
      </c>
      <c r="P6444">
        <v>218</v>
      </c>
      <c r="Q6444">
        <v>19</v>
      </c>
      <c r="R6444">
        <v>246</v>
      </c>
      <c r="S6444">
        <v>14</v>
      </c>
      <c r="T6444">
        <v>83</v>
      </c>
      <c r="U6444">
        <v>4</v>
      </c>
      <c r="V6444">
        <v>0</v>
      </c>
      <c r="W6444">
        <v>10.296297040995498</v>
      </c>
      <c r="X6444">
        <v>47.454757334885613</v>
      </c>
      <c r="Y6444">
        <v>9.5070210646687006</v>
      </c>
      <c r="Z6444">
        <v>100.67764648754874</v>
      </c>
      <c r="AA6444">
        <v>54.327192440560005</v>
      </c>
      <c r="AB6444">
        <v>58.773157263706665</v>
      </c>
      <c r="AC6444">
        <v>357.78381719644983</v>
      </c>
      <c r="AD6444">
        <v>0</v>
      </c>
      <c r="AE6444">
        <v>638.81988882881501</v>
      </c>
    </row>
    <row r="6445" spans="1:31" x14ac:dyDescent="0.3">
      <c r="A6445">
        <v>2588259</v>
      </c>
      <c r="B6445">
        <v>1</v>
      </c>
      <c r="C6445" t="s">
        <v>80</v>
      </c>
      <c r="D6445" t="s">
        <v>91</v>
      </c>
      <c r="E6445" t="s">
        <v>141</v>
      </c>
      <c r="F6445" t="s">
        <v>5556</v>
      </c>
      <c r="G6445" t="s">
        <v>134</v>
      </c>
      <c r="H6445" t="s">
        <v>135</v>
      </c>
      <c r="I6445" t="s">
        <v>136</v>
      </c>
      <c r="J6445" t="s">
        <v>137</v>
      </c>
      <c r="K6445" t="s">
        <v>138</v>
      </c>
      <c r="L6445" t="s">
        <v>18031</v>
      </c>
      <c r="M6445" t="s">
        <v>18032</v>
      </c>
      <c r="N6445">
        <v>0.13194444399999999</v>
      </c>
      <c r="O6445">
        <v>0</v>
      </c>
      <c r="P6445">
        <v>0</v>
      </c>
      <c r="Q6445">
        <v>0</v>
      </c>
      <c r="R6445">
        <v>0</v>
      </c>
      <c r="S6445">
        <v>6</v>
      </c>
      <c r="T6445">
        <v>2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537.47681126693294</v>
      </c>
      <c r="AB6445">
        <v>0.43006581752777778</v>
      </c>
      <c r="AC6445">
        <v>0</v>
      </c>
      <c r="AD6445">
        <v>0</v>
      </c>
      <c r="AE6445">
        <v>537.90687708446069</v>
      </c>
    </row>
    <row r="6446" spans="1:31" x14ac:dyDescent="0.3">
      <c r="A6446">
        <v>2588920</v>
      </c>
      <c r="B6446">
        <v>1</v>
      </c>
      <c r="C6446" t="s">
        <v>80</v>
      </c>
      <c r="D6446" t="s">
        <v>94</v>
      </c>
      <c r="E6446" t="s">
        <v>184</v>
      </c>
      <c r="F6446" t="s">
        <v>18033</v>
      </c>
      <c r="G6446" t="s">
        <v>149</v>
      </c>
      <c r="H6446" t="s">
        <v>135</v>
      </c>
      <c r="I6446" t="s">
        <v>136</v>
      </c>
      <c r="J6446" t="s">
        <v>137</v>
      </c>
      <c r="K6446" t="s">
        <v>138</v>
      </c>
      <c r="L6446" t="s">
        <v>18034</v>
      </c>
      <c r="M6446" t="s">
        <v>18035</v>
      </c>
      <c r="N6446">
        <v>1.3077777770000001</v>
      </c>
      <c r="O6446">
        <v>0</v>
      </c>
      <c r="P6446">
        <v>144</v>
      </c>
      <c r="Q6446">
        <v>0</v>
      </c>
      <c r="R6446">
        <v>8</v>
      </c>
      <c r="S6446">
        <v>0</v>
      </c>
      <c r="T6446">
        <v>11</v>
      </c>
      <c r="U6446">
        <v>0</v>
      </c>
      <c r="V6446">
        <v>0</v>
      </c>
      <c r="W6446">
        <v>0</v>
      </c>
      <c r="X6446">
        <v>47.087161931743466</v>
      </c>
      <c r="Y6446">
        <v>0</v>
      </c>
      <c r="Z6446">
        <v>22.542601614715004</v>
      </c>
      <c r="AA6446">
        <v>0</v>
      </c>
      <c r="AB6446">
        <v>13.031797995690569</v>
      </c>
      <c r="AC6446">
        <v>0</v>
      </c>
      <c r="AD6446">
        <v>0</v>
      </c>
      <c r="AE6446">
        <v>82.66156154214903</v>
      </c>
    </row>
    <row r="6447" spans="1:31" x14ac:dyDescent="0.3">
      <c r="A6447">
        <v>2588422</v>
      </c>
      <c r="B6447">
        <v>1</v>
      </c>
      <c r="C6447" t="s">
        <v>81</v>
      </c>
      <c r="D6447" t="s">
        <v>121</v>
      </c>
      <c r="E6447" t="s">
        <v>175</v>
      </c>
      <c r="F6447" t="s">
        <v>18036</v>
      </c>
      <c r="G6447" t="s">
        <v>311</v>
      </c>
      <c r="H6447" t="s">
        <v>157</v>
      </c>
      <c r="I6447" t="s">
        <v>136</v>
      </c>
      <c r="J6447" t="s">
        <v>3</v>
      </c>
      <c r="K6447" t="s">
        <v>138</v>
      </c>
      <c r="L6447" t="s">
        <v>18037</v>
      </c>
      <c r="M6447" t="s">
        <v>18038</v>
      </c>
      <c r="N6447">
        <v>3.2433333329999998</v>
      </c>
      <c r="O6447">
        <v>0</v>
      </c>
      <c r="P6447">
        <v>8</v>
      </c>
      <c r="Q6447">
        <v>0</v>
      </c>
      <c r="R6447">
        <v>2</v>
      </c>
      <c r="S6447">
        <v>0</v>
      </c>
      <c r="T6447">
        <v>3</v>
      </c>
      <c r="U6447">
        <v>0</v>
      </c>
      <c r="V6447">
        <v>0</v>
      </c>
      <c r="W6447">
        <v>0</v>
      </c>
      <c r="X6447">
        <v>5.6569652320572441</v>
      </c>
      <c r="Y6447">
        <v>0</v>
      </c>
      <c r="Z6447">
        <v>0.53931018769719496</v>
      </c>
      <c r="AA6447">
        <v>0</v>
      </c>
      <c r="AB6447">
        <v>2.2539248786761199</v>
      </c>
      <c r="AC6447">
        <v>0</v>
      </c>
      <c r="AD6447">
        <v>0</v>
      </c>
      <c r="AE6447">
        <v>8.4502002984305591</v>
      </c>
    </row>
    <row r="6448" spans="1:31" x14ac:dyDescent="0.3">
      <c r="A6448">
        <v>2588399</v>
      </c>
      <c r="B6448">
        <v>1</v>
      </c>
      <c r="C6448" t="s">
        <v>80</v>
      </c>
      <c r="D6448" t="s">
        <v>87</v>
      </c>
      <c r="E6448" t="s">
        <v>155</v>
      </c>
      <c r="F6448" t="s">
        <v>11447</v>
      </c>
      <c r="G6448" t="s">
        <v>301</v>
      </c>
      <c r="H6448" t="s">
        <v>157</v>
      </c>
      <c r="I6448" t="s">
        <v>136</v>
      </c>
      <c r="J6448" t="s">
        <v>137</v>
      </c>
      <c r="K6448" t="s">
        <v>144</v>
      </c>
      <c r="L6448" t="s">
        <v>18039</v>
      </c>
      <c r="M6448" t="s">
        <v>18040</v>
      </c>
      <c r="N6448">
        <v>5.8041666660000004</v>
      </c>
      <c r="O6448">
        <v>0</v>
      </c>
      <c r="P6448">
        <v>41</v>
      </c>
      <c r="Q6448">
        <v>0</v>
      </c>
      <c r="R6448">
        <v>0</v>
      </c>
      <c r="S6448">
        <v>0</v>
      </c>
      <c r="T6448">
        <v>1</v>
      </c>
      <c r="U6448">
        <v>0</v>
      </c>
      <c r="V6448">
        <v>0</v>
      </c>
      <c r="W6448">
        <v>0</v>
      </c>
      <c r="X6448">
        <v>62.593189916248484</v>
      </c>
      <c r="Y6448">
        <v>0</v>
      </c>
      <c r="Z6448">
        <v>0</v>
      </c>
      <c r="AA6448">
        <v>0</v>
      </c>
      <c r="AB6448">
        <v>21.441222186127639</v>
      </c>
      <c r="AC6448">
        <v>0</v>
      </c>
      <c r="AD6448">
        <v>0</v>
      </c>
      <c r="AE6448">
        <v>84.034412102376123</v>
      </c>
    </row>
    <row r="6449" spans="1:31" x14ac:dyDescent="0.3">
      <c r="A6449">
        <v>2588442</v>
      </c>
      <c r="B6449">
        <v>1</v>
      </c>
      <c r="C6449" t="s">
        <v>80</v>
      </c>
      <c r="D6449" t="s">
        <v>103</v>
      </c>
      <c r="E6449" t="s">
        <v>141</v>
      </c>
      <c r="F6449" t="s">
        <v>18041</v>
      </c>
      <c r="G6449" t="s">
        <v>318</v>
      </c>
      <c r="H6449" t="s">
        <v>135</v>
      </c>
      <c r="I6449" t="s">
        <v>136</v>
      </c>
      <c r="J6449" t="s">
        <v>137</v>
      </c>
      <c r="K6449" t="s">
        <v>138</v>
      </c>
      <c r="L6449" t="s">
        <v>18042</v>
      </c>
      <c r="M6449" t="s">
        <v>18043</v>
      </c>
      <c r="N6449">
        <v>0.29194444400000003</v>
      </c>
      <c r="O6449">
        <v>0</v>
      </c>
      <c r="P6449">
        <v>23488</v>
      </c>
      <c r="Q6449">
        <v>1</v>
      </c>
      <c r="R6449">
        <v>65</v>
      </c>
      <c r="S6449">
        <v>7</v>
      </c>
      <c r="T6449">
        <v>2023</v>
      </c>
      <c r="U6449">
        <v>0</v>
      </c>
      <c r="V6449">
        <v>2</v>
      </c>
      <c r="W6449">
        <v>0</v>
      </c>
      <c r="X6449">
        <v>1629.1119453215533</v>
      </c>
      <c r="Y6449">
        <v>22.225414548647993</v>
      </c>
      <c r="Z6449">
        <v>51.179574834494041</v>
      </c>
      <c r="AA6449">
        <v>118.84022443817247</v>
      </c>
      <c r="AB6449">
        <v>1181.3986644574638</v>
      </c>
      <c r="AC6449">
        <v>0</v>
      </c>
      <c r="AD6449">
        <v>64.971705165236969</v>
      </c>
      <c r="AE6449">
        <v>3067.7275287655684</v>
      </c>
    </row>
    <row r="6450" spans="1:31" x14ac:dyDescent="0.3">
      <c r="A6450">
        <v>2588940</v>
      </c>
      <c r="B6450">
        <v>1</v>
      </c>
      <c r="C6450" t="s">
        <v>80</v>
      </c>
      <c r="D6450" t="s">
        <v>100</v>
      </c>
      <c r="E6450" t="s">
        <v>141</v>
      </c>
      <c r="F6450" t="s">
        <v>5359</v>
      </c>
      <c r="G6450" t="s">
        <v>134</v>
      </c>
      <c r="H6450" t="s">
        <v>135</v>
      </c>
      <c r="I6450" t="s">
        <v>136</v>
      </c>
      <c r="J6450" t="s">
        <v>137</v>
      </c>
      <c r="K6450" t="s">
        <v>138</v>
      </c>
      <c r="L6450" t="s">
        <v>18044</v>
      </c>
      <c r="M6450" t="s">
        <v>18045</v>
      </c>
      <c r="N6450">
        <v>0.71250000000000002</v>
      </c>
      <c r="O6450">
        <v>11</v>
      </c>
      <c r="P6450">
        <v>36</v>
      </c>
      <c r="Q6450">
        <v>67</v>
      </c>
      <c r="R6450">
        <v>85</v>
      </c>
      <c r="S6450">
        <v>14</v>
      </c>
      <c r="T6450">
        <v>39</v>
      </c>
      <c r="U6450">
        <v>0</v>
      </c>
      <c r="V6450">
        <v>1</v>
      </c>
      <c r="W6450">
        <v>3.1091665669680366</v>
      </c>
      <c r="X6450">
        <v>5.9327704071703584</v>
      </c>
      <c r="Y6450">
        <v>70.864845936917661</v>
      </c>
      <c r="Z6450">
        <v>69.577425716895775</v>
      </c>
      <c r="AA6450">
        <v>65.519821464922529</v>
      </c>
      <c r="AB6450">
        <v>36.841039618954717</v>
      </c>
      <c r="AC6450">
        <v>0</v>
      </c>
      <c r="AD6450">
        <v>3.9883423453829203</v>
      </c>
      <c r="AE6450">
        <v>255.833412057212</v>
      </c>
    </row>
    <row r="6451" spans="1:31" x14ac:dyDescent="0.3">
      <c r="A6451">
        <v>2588299</v>
      </c>
      <c r="B6451">
        <v>1</v>
      </c>
      <c r="C6451" t="s">
        <v>81</v>
      </c>
      <c r="D6451" t="s">
        <v>114</v>
      </c>
      <c r="E6451" t="s">
        <v>184</v>
      </c>
      <c r="F6451" t="s">
        <v>18046</v>
      </c>
      <c r="G6451" t="s">
        <v>149</v>
      </c>
      <c r="H6451" t="s">
        <v>135</v>
      </c>
      <c r="I6451" t="s">
        <v>136</v>
      </c>
      <c r="J6451" t="s">
        <v>137</v>
      </c>
      <c r="K6451" t="s">
        <v>138</v>
      </c>
      <c r="L6451" t="s">
        <v>18047</v>
      </c>
      <c r="M6451" t="s">
        <v>18048</v>
      </c>
      <c r="N6451">
        <v>3.8122222219999999</v>
      </c>
      <c r="O6451">
        <v>0</v>
      </c>
      <c r="P6451">
        <v>54</v>
      </c>
      <c r="Q6451">
        <v>0</v>
      </c>
      <c r="R6451">
        <v>11</v>
      </c>
      <c r="S6451">
        <v>0</v>
      </c>
      <c r="T6451">
        <v>4</v>
      </c>
      <c r="U6451">
        <v>0</v>
      </c>
      <c r="V6451">
        <v>0</v>
      </c>
      <c r="W6451">
        <v>0</v>
      </c>
      <c r="X6451">
        <v>28.088338353414578</v>
      </c>
      <c r="Y6451">
        <v>0</v>
      </c>
      <c r="Z6451">
        <v>31.383422808520834</v>
      </c>
      <c r="AA6451">
        <v>0</v>
      </c>
      <c r="AB6451">
        <v>6.1713776105736757</v>
      </c>
      <c r="AC6451">
        <v>0</v>
      </c>
      <c r="AD6451">
        <v>0</v>
      </c>
      <c r="AE6451">
        <v>65.64313877250909</v>
      </c>
    </row>
    <row r="6452" spans="1:31" x14ac:dyDescent="0.3">
      <c r="A6452">
        <v>2588465</v>
      </c>
      <c r="B6452">
        <v>1</v>
      </c>
      <c r="C6452" t="s">
        <v>80</v>
      </c>
      <c r="D6452" t="s">
        <v>105</v>
      </c>
      <c r="E6452" t="s">
        <v>166</v>
      </c>
      <c r="F6452" t="s">
        <v>18049</v>
      </c>
      <c r="G6452" t="s">
        <v>181</v>
      </c>
      <c r="H6452" t="s">
        <v>157</v>
      </c>
      <c r="I6452" t="s">
        <v>136</v>
      </c>
      <c r="J6452" t="s">
        <v>137</v>
      </c>
      <c r="K6452" t="s">
        <v>138</v>
      </c>
      <c r="L6452" t="s">
        <v>18050</v>
      </c>
      <c r="M6452" t="s">
        <v>18051</v>
      </c>
      <c r="N6452">
        <v>2.6213888879999998</v>
      </c>
      <c r="O6452">
        <v>0</v>
      </c>
      <c r="P6452">
        <v>15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9.1167973400465527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9.1167973400465527</v>
      </c>
    </row>
    <row r="6453" spans="1:31" x14ac:dyDescent="0.3">
      <c r="A6453">
        <v>2588379</v>
      </c>
      <c r="B6453">
        <v>1</v>
      </c>
      <c r="C6453" t="s">
        <v>81</v>
      </c>
      <c r="D6453" t="s">
        <v>113</v>
      </c>
      <c r="E6453" t="s">
        <v>184</v>
      </c>
      <c r="F6453" t="s">
        <v>18052</v>
      </c>
      <c r="G6453" t="s">
        <v>301</v>
      </c>
      <c r="H6453" t="s">
        <v>135</v>
      </c>
      <c r="I6453" t="s">
        <v>136</v>
      </c>
      <c r="J6453" t="s">
        <v>137</v>
      </c>
      <c r="K6453" t="s">
        <v>144</v>
      </c>
      <c r="L6453" t="s">
        <v>18053</v>
      </c>
      <c r="M6453" t="s">
        <v>18054</v>
      </c>
      <c r="N6453">
        <v>6.8961111109999997</v>
      </c>
      <c r="O6453">
        <v>0</v>
      </c>
      <c r="P6453">
        <v>0</v>
      </c>
      <c r="Q6453">
        <v>0</v>
      </c>
      <c r="R6453">
        <v>13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135.34237207150676</v>
      </c>
      <c r="AA6453">
        <v>0</v>
      </c>
      <c r="AB6453">
        <v>0</v>
      </c>
      <c r="AC6453">
        <v>0</v>
      </c>
      <c r="AD6453">
        <v>0</v>
      </c>
      <c r="AE6453">
        <v>135.34237207150676</v>
      </c>
    </row>
    <row r="6454" spans="1:31" x14ac:dyDescent="0.3">
      <c r="A6454">
        <v>2588734</v>
      </c>
      <c r="B6454">
        <v>1</v>
      </c>
      <c r="C6454" t="s">
        <v>81</v>
      </c>
      <c r="D6454" t="s">
        <v>112</v>
      </c>
      <c r="E6454" t="s">
        <v>166</v>
      </c>
      <c r="F6454" t="s">
        <v>18055</v>
      </c>
      <c r="G6454" t="s">
        <v>181</v>
      </c>
      <c r="H6454" t="s">
        <v>157</v>
      </c>
      <c r="I6454" t="s">
        <v>136</v>
      </c>
      <c r="J6454" t="s">
        <v>137</v>
      </c>
      <c r="K6454" t="s">
        <v>138</v>
      </c>
      <c r="L6454" t="s">
        <v>18056</v>
      </c>
      <c r="M6454" t="s">
        <v>18057</v>
      </c>
      <c r="N6454">
        <v>1.608333333</v>
      </c>
      <c r="O6454">
        <v>0</v>
      </c>
      <c r="P6454">
        <v>5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1.2230122869244633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1.2230122869244633</v>
      </c>
    </row>
    <row r="6455" spans="1:31" x14ac:dyDescent="0.3">
      <c r="A6455">
        <v>2588336</v>
      </c>
      <c r="B6455">
        <v>1</v>
      </c>
      <c r="C6455" t="s">
        <v>80</v>
      </c>
      <c r="D6455" t="s">
        <v>88</v>
      </c>
      <c r="E6455" t="s">
        <v>175</v>
      </c>
      <c r="F6455" t="s">
        <v>15422</v>
      </c>
      <c r="G6455" t="s">
        <v>190</v>
      </c>
      <c r="H6455" t="s">
        <v>157</v>
      </c>
      <c r="I6455" t="s">
        <v>136</v>
      </c>
      <c r="J6455" t="s">
        <v>137</v>
      </c>
      <c r="K6455" t="s">
        <v>138</v>
      </c>
      <c r="L6455" t="s">
        <v>18058</v>
      </c>
      <c r="M6455" t="s">
        <v>18059</v>
      </c>
      <c r="N6455">
        <v>1.3461111109999999</v>
      </c>
      <c r="O6455">
        <v>0</v>
      </c>
      <c r="P6455">
        <v>32</v>
      </c>
      <c r="Q6455">
        <v>0</v>
      </c>
      <c r="R6455">
        <v>0</v>
      </c>
      <c r="S6455">
        <v>0</v>
      </c>
      <c r="T6455">
        <v>10</v>
      </c>
      <c r="U6455">
        <v>0</v>
      </c>
      <c r="V6455">
        <v>0</v>
      </c>
      <c r="W6455">
        <v>0</v>
      </c>
      <c r="X6455">
        <v>9.6129519232718348</v>
      </c>
      <c r="Y6455">
        <v>0</v>
      </c>
      <c r="Z6455">
        <v>0</v>
      </c>
      <c r="AA6455">
        <v>0</v>
      </c>
      <c r="AB6455">
        <v>40.0986933750508</v>
      </c>
      <c r="AC6455">
        <v>0</v>
      </c>
      <c r="AD6455">
        <v>0</v>
      </c>
      <c r="AE6455">
        <v>49.711645298322637</v>
      </c>
    </row>
    <row r="6456" spans="1:31" x14ac:dyDescent="0.3">
      <c r="A6456">
        <v>2588236</v>
      </c>
      <c r="B6456">
        <v>1</v>
      </c>
      <c r="C6456" t="s">
        <v>81</v>
      </c>
      <c r="D6456" t="s">
        <v>122</v>
      </c>
      <c r="E6456" t="s">
        <v>147</v>
      </c>
      <c r="F6456" t="s">
        <v>15628</v>
      </c>
      <c r="G6456" t="s">
        <v>134</v>
      </c>
      <c r="H6456" t="s">
        <v>135</v>
      </c>
      <c r="I6456" t="s">
        <v>136</v>
      </c>
      <c r="J6456" t="s">
        <v>137</v>
      </c>
      <c r="K6456" t="s">
        <v>138</v>
      </c>
      <c r="L6456" t="s">
        <v>18060</v>
      </c>
      <c r="M6456" t="s">
        <v>18061</v>
      </c>
      <c r="N6456">
        <v>0.36305555499999997</v>
      </c>
      <c r="O6456">
        <v>3</v>
      </c>
      <c r="P6456">
        <v>529</v>
      </c>
      <c r="Q6456">
        <v>4</v>
      </c>
      <c r="R6456">
        <v>0</v>
      </c>
      <c r="S6456">
        <v>4</v>
      </c>
      <c r="T6456">
        <v>20</v>
      </c>
      <c r="U6456">
        <v>0</v>
      </c>
      <c r="V6456">
        <v>0</v>
      </c>
      <c r="W6456">
        <v>0.14171590220633998</v>
      </c>
      <c r="X6456">
        <v>14.571705692999508</v>
      </c>
      <c r="Y6456">
        <v>4.7209819751640802</v>
      </c>
      <c r="Z6456">
        <v>0</v>
      </c>
      <c r="AA6456">
        <v>1.946683723837709</v>
      </c>
      <c r="AB6456">
        <v>1.8372925182036091</v>
      </c>
      <c r="AC6456">
        <v>0</v>
      </c>
      <c r="AD6456">
        <v>0</v>
      </c>
      <c r="AE6456">
        <v>23.218379812411243</v>
      </c>
    </row>
    <row r="6457" spans="1:31" x14ac:dyDescent="0.3">
      <c r="A6457">
        <v>2588628</v>
      </c>
      <c r="B6457">
        <v>1</v>
      </c>
      <c r="C6457" t="s">
        <v>80</v>
      </c>
      <c r="D6457" t="s">
        <v>85</v>
      </c>
      <c r="E6457" t="s">
        <v>166</v>
      </c>
      <c r="F6457" t="s">
        <v>18062</v>
      </c>
      <c r="G6457" t="s">
        <v>198</v>
      </c>
      <c r="H6457" t="s">
        <v>157</v>
      </c>
      <c r="I6457" t="s">
        <v>136</v>
      </c>
      <c r="J6457" t="s">
        <v>137</v>
      </c>
      <c r="K6457" t="s">
        <v>138</v>
      </c>
      <c r="L6457" t="s">
        <v>18063</v>
      </c>
      <c r="M6457" t="s">
        <v>18064</v>
      </c>
      <c r="N6457">
        <v>0.944722222</v>
      </c>
      <c r="O6457">
        <v>0</v>
      </c>
      <c r="P6457">
        <v>9</v>
      </c>
      <c r="Q6457">
        <v>0</v>
      </c>
      <c r="R6457">
        <v>0</v>
      </c>
      <c r="S6457">
        <v>0</v>
      </c>
      <c r="T6457">
        <v>2</v>
      </c>
      <c r="U6457">
        <v>0</v>
      </c>
      <c r="V6457">
        <v>0</v>
      </c>
      <c r="W6457">
        <v>0</v>
      </c>
      <c r="X6457">
        <v>3.0488767258114082</v>
      </c>
      <c r="Y6457">
        <v>0</v>
      </c>
      <c r="Z6457">
        <v>0</v>
      </c>
      <c r="AA6457">
        <v>0</v>
      </c>
      <c r="AB6457">
        <v>1.9864396666904851</v>
      </c>
      <c r="AC6457">
        <v>0</v>
      </c>
      <c r="AD6457">
        <v>0</v>
      </c>
      <c r="AE6457">
        <v>5.0353163925018931</v>
      </c>
    </row>
    <row r="6458" spans="1:31" x14ac:dyDescent="0.3">
      <c r="A6458">
        <v>2588385</v>
      </c>
      <c r="B6458">
        <v>1</v>
      </c>
      <c r="C6458" t="s">
        <v>81</v>
      </c>
      <c r="D6458" t="s">
        <v>114</v>
      </c>
      <c r="E6458" t="s">
        <v>184</v>
      </c>
      <c r="F6458" t="s">
        <v>18065</v>
      </c>
      <c r="G6458" t="s">
        <v>301</v>
      </c>
      <c r="H6458" t="s">
        <v>135</v>
      </c>
      <c r="I6458" t="s">
        <v>136</v>
      </c>
      <c r="J6458" t="s">
        <v>137</v>
      </c>
      <c r="K6458" t="s">
        <v>144</v>
      </c>
      <c r="L6458" t="s">
        <v>18066</v>
      </c>
      <c r="M6458" t="s">
        <v>18067</v>
      </c>
      <c r="N6458">
        <v>5.8819444440000002</v>
      </c>
      <c r="O6458">
        <v>0</v>
      </c>
      <c r="P6458">
        <v>188</v>
      </c>
      <c r="Q6458">
        <v>0</v>
      </c>
      <c r="R6458">
        <v>20</v>
      </c>
      <c r="S6458">
        <v>1</v>
      </c>
      <c r="T6458">
        <v>97</v>
      </c>
      <c r="U6458">
        <v>1</v>
      </c>
      <c r="V6458">
        <v>12</v>
      </c>
      <c r="W6458">
        <v>0</v>
      </c>
      <c r="X6458">
        <v>160.0273188155399</v>
      </c>
      <c r="Y6458">
        <v>0</v>
      </c>
      <c r="Z6458">
        <v>48.059042222153984</v>
      </c>
      <c r="AA6458">
        <v>1387.1076892854187</v>
      </c>
      <c r="AB6458">
        <v>541.6859304297783</v>
      </c>
      <c r="AC6458">
        <v>1116.9553592834352</v>
      </c>
      <c r="AD6458">
        <v>4376.9526037875858</v>
      </c>
      <c r="AE6458">
        <v>7630.7879438239115</v>
      </c>
    </row>
    <row r="6459" spans="1:31" x14ac:dyDescent="0.3">
      <c r="A6459">
        <v>2588932</v>
      </c>
      <c r="B6459">
        <v>1</v>
      </c>
      <c r="C6459" t="s">
        <v>80</v>
      </c>
      <c r="D6459" t="s">
        <v>91</v>
      </c>
      <c r="E6459" t="s">
        <v>141</v>
      </c>
      <c r="F6459" t="s">
        <v>15107</v>
      </c>
      <c r="G6459" t="s">
        <v>134</v>
      </c>
      <c r="H6459" t="s">
        <v>135</v>
      </c>
      <c r="I6459" t="s">
        <v>136</v>
      </c>
      <c r="J6459" t="s">
        <v>137</v>
      </c>
      <c r="K6459" t="s">
        <v>138</v>
      </c>
      <c r="L6459" t="s">
        <v>18068</v>
      </c>
      <c r="M6459" t="s">
        <v>18069</v>
      </c>
      <c r="N6459">
        <v>0.15111111099999999</v>
      </c>
      <c r="O6459">
        <v>0</v>
      </c>
      <c r="P6459">
        <v>8</v>
      </c>
      <c r="Q6459">
        <v>0</v>
      </c>
      <c r="R6459">
        <v>12</v>
      </c>
      <c r="S6459">
        <v>0</v>
      </c>
      <c r="T6459">
        <v>20</v>
      </c>
      <c r="U6459">
        <v>0</v>
      </c>
      <c r="V6459">
        <v>0</v>
      </c>
      <c r="W6459">
        <v>0</v>
      </c>
      <c r="X6459">
        <v>0.2277798527433067</v>
      </c>
      <c r="Y6459">
        <v>0</v>
      </c>
      <c r="Z6459">
        <v>1.8843572956924801</v>
      </c>
      <c r="AA6459">
        <v>0</v>
      </c>
      <c r="AB6459">
        <v>14.735868143837868</v>
      </c>
      <c r="AC6459">
        <v>0</v>
      </c>
      <c r="AD6459">
        <v>0</v>
      </c>
      <c r="AE6459">
        <v>16.848005292273655</v>
      </c>
    </row>
    <row r="6460" spans="1:31" x14ac:dyDescent="0.3">
      <c r="A6460">
        <v>2588199</v>
      </c>
      <c r="B6460">
        <v>1</v>
      </c>
      <c r="C6460" t="s">
        <v>80</v>
      </c>
      <c r="D6460" t="s">
        <v>95</v>
      </c>
      <c r="E6460" t="s">
        <v>132</v>
      </c>
      <c r="F6460" t="s">
        <v>1594</v>
      </c>
      <c r="G6460" t="s">
        <v>134</v>
      </c>
      <c r="H6460" t="s">
        <v>135</v>
      </c>
      <c r="I6460" t="s">
        <v>136</v>
      </c>
      <c r="J6460" t="s">
        <v>137</v>
      </c>
      <c r="K6460" t="s">
        <v>138</v>
      </c>
      <c r="L6460" t="s">
        <v>18070</v>
      </c>
      <c r="M6460" t="s">
        <v>18071</v>
      </c>
      <c r="N6460">
        <v>0.49583333299999999</v>
      </c>
      <c r="O6460">
        <v>0</v>
      </c>
      <c r="P6460">
        <v>739</v>
      </c>
      <c r="Q6460">
        <v>6</v>
      </c>
      <c r="R6460">
        <v>21</v>
      </c>
      <c r="S6460">
        <v>8</v>
      </c>
      <c r="T6460">
        <v>40</v>
      </c>
      <c r="U6460">
        <v>1</v>
      </c>
      <c r="V6460">
        <v>0</v>
      </c>
      <c r="W6460">
        <v>0</v>
      </c>
      <c r="X6460">
        <v>50.314250659695929</v>
      </c>
      <c r="Y6460">
        <v>17.023971473245709</v>
      </c>
      <c r="Z6460">
        <v>5.0849545957850495</v>
      </c>
      <c r="AA6460">
        <v>59.647286203596607</v>
      </c>
      <c r="AB6460">
        <v>7.6509409135080846</v>
      </c>
      <c r="AC6460">
        <v>24.853575911471999</v>
      </c>
      <c r="AD6460">
        <v>0</v>
      </c>
      <c r="AE6460">
        <v>164.5749797573034</v>
      </c>
    </row>
    <row r="6461" spans="1:31" x14ac:dyDescent="0.3">
      <c r="A6461">
        <v>2588245</v>
      </c>
      <c r="B6461">
        <v>1</v>
      </c>
      <c r="C6461" t="s">
        <v>80</v>
      </c>
      <c r="D6461" t="s">
        <v>105</v>
      </c>
      <c r="E6461" t="s">
        <v>141</v>
      </c>
      <c r="F6461" t="s">
        <v>5938</v>
      </c>
      <c r="G6461" t="s">
        <v>134</v>
      </c>
      <c r="H6461" t="s">
        <v>135</v>
      </c>
      <c r="I6461" t="s">
        <v>136</v>
      </c>
      <c r="J6461" t="s">
        <v>137</v>
      </c>
      <c r="K6461" t="s">
        <v>138</v>
      </c>
      <c r="L6461" t="s">
        <v>18072</v>
      </c>
      <c r="M6461" t="s">
        <v>18073</v>
      </c>
      <c r="N6461">
        <v>0.178888888</v>
      </c>
      <c r="O6461">
        <v>4</v>
      </c>
      <c r="P6461">
        <v>6656</v>
      </c>
      <c r="Q6461">
        <v>3</v>
      </c>
      <c r="R6461">
        <v>16</v>
      </c>
      <c r="S6461">
        <v>26</v>
      </c>
      <c r="T6461">
        <v>575</v>
      </c>
      <c r="U6461">
        <v>5</v>
      </c>
      <c r="V6461">
        <v>0</v>
      </c>
      <c r="W6461">
        <v>0.66442511941092008</v>
      </c>
      <c r="X6461">
        <v>225.38071985453291</v>
      </c>
      <c r="Y6461">
        <v>0.27416579362517335</v>
      </c>
      <c r="Z6461">
        <v>2.4022366362718266</v>
      </c>
      <c r="AA6461">
        <v>21.472328233904928</v>
      </c>
      <c r="AB6461">
        <v>99.145873086132056</v>
      </c>
      <c r="AC6461">
        <v>47.624423401000968</v>
      </c>
      <c r="AD6461">
        <v>0</v>
      </c>
      <c r="AE6461">
        <v>396.96417212487876</v>
      </c>
    </row>
    <row r="6462" spans="1:31" x14ac:dyDescent="0.3">
      <c r="A6462">
        <v>2588949</v>
      </c>
      <c r="B6462">
        <v>1</v>
      </c>
      <c r="C6462" t="s">
        <v>80</v>
      </c>
      <c r="D6462" t="s">
        <v>103</v>
      </c>
      <c r="E6462" t="s">
        <v>147</v>
      </c>
      <c r="F6462" t="s">
        <v>18074</v>
      </c>
      <c r="G6462" t="s">
        <v>134</v>
      </c>
      <c r="H6462" t="s">
        <v>135</v>
      </c>
      <c r="I6462" t="s">
        <v>136</v>
      </c>
      <c r="J6462" t="s">
        <v>137</v>
      </c>
      <c r="K6462" t="s">
        <v>138</v>
      </c>
      <c r="L6462" t="s">
        <v>18075</v>
      </c>
      <c r="M6462" t="s">
        <v>18076</v>
      </c>
      <c r="N6462">
        <v>1.4688888879999999</v>
      </c>
      <c r="O6462">
        <v>4</v>
      </c>
      <c r="P6462">
        <v>2730</v>
      </c>
      <c r="Q6462">
        <v>24</v>
      </c>
      <c r="R6462">
        <v>424</v>
      </c>
      <c r="S6462">
        <v>35</v>
      </c>
      <c r="T6462">
        <v>933</v>
      </c>
      <c r="U6462">
        <v>3</v>
      </c>
      <c r="V6462">
        <v>2</v>
      </c>
      <c r="W6462">
        <v>1.71369659135103</v>
      </c>
      <c r="X6462">
        <v>694.12369322346785</v>
      </c>
      <c r="Y6462">
        <v>103.13098884029189</v>
      </c>
      <c r="Z6462">
        <v>248.29989059078483</v>
      </c>
      <c r="AA6462">
        <v>187.29705075602922</v>
      </c>
      <c r="AB6462">
        <v>674.98161265808324</v>
      </c>
      <c r="AC6462">
        <v>38.19716825083313</v>
      </c>
      <c r="AD6462">
        <v>1.9978345960098403</v>
      </c>
      <c r="AE6462">
        <v>1949.7419355068512</v>
      </c>
    </row>
    <row r="6463" spans="1:31" x14ac:dyDescent="0.3">
      <c r="A6463">
        <v>2588700</v>
      </c>
      <c r="B6463">
        <v>1</v>
      </c>
      <c r="C6463" t="s">
        <v>80</v>
      </c>
      <c r="D6463" t="s">
        <v>88</v>
      </c>
      <c r="E6463" t="s">
        <v>175</v>
      </c>
      <c r="F6463" t="s">
        <v>18077</v>
      </c>
      <c r="G6463" t="s">
        <v>177</v>
      </c>
      <c r="H6463" t="s">
        <v>157</v>
      </c>
      <c r="I6463" t="s">
        <v>136</v>
      </c>
      <c r="J6463" t="s">
        <v>137</v>
      </c>
      <c r="K6463" t="s">
        <v>138</v>
      </c>
      <c r="L6463" t="s">
        <v>18078</v>
      </c>
      <c r="M6463" t="s">
        <v>18079</v>
      </c>
      <c r="N6463">
        <v>3.9458333329999999</v>
      </c>
      <c r="O6463">
        <v>0</v>
      </c>
      <c r="P6463">
        <v>95</v>
      </c>
      <c r="Q6463">
        <v>0</v>
      </c>
      <c r="R6463">
        <v>0</v>
      </c>
      <c r="S6463">
        <v>0</v>
      </c>
      <c r="T6463">
        <v>4</v>
      </c>
      <c r="U6463">
        <v>0</v>
      </c>
      <c r="V6463">
        <v>1</v>
      </c>
      <c r="W6463">
        <v>0</v>
      </c>
      <c r="X6463">
        <v>91.569970018553647</v>
      </c>
      <c r="Y6463">
        <v>0</v>
      </c>
      <c r="Z6463">
        <v>0</v>
      </c>
      <c r="AA6463">
        <v>0</v>
      </c>
      <c r="AB6463">
        <v>9.2885308262729716</v>
      </c>
      <c r="AC6463">
        <v>0</v>
      </c>
      <c r="AD6463">
        <v>27.399851389306171</v>
      </c>
      <c r="AE6463">
        <v>128.25835223413279</v>
      </c>
    </row>
    <row r="6464" spans="1:31" x14ac:dyDescent="0.3">
      <c r="A6464">
        <v>2588262</v>
      </c>
      <c r="B6464">
        <v>1</v>
      </c>
      <c r="C6464" t="s">
        <v>80</v>
      </c>
      <c r="D6464" t="s">
        <v>103</v>
      </c>
      <c r="E6464" t="s">
        <v>171</v>
      </c>
      <c r="F6464" t="s">
        <v>18080</v>
      </c>
      <c r="G6464" t="s">
        <v>311</v>
      </c>
      <c r="H6464" t="s">
        <v>157</v>
      </c>
      <c r="I6464" t="s">
        <v>136</v>
      </c>
      <c r="J6464" t="s">
        <v>3</v>
      </c>
      <c r="K6464" t="s">
        <v>138</v>
      </c>
      <c r="L6464" t="s">
        <v>18081</v>
      </c>
      <c r="M6464" t="s">
        <v>18082</v>
      </c>
      <c r="N6464">
        <v>1.141388888</v>
      </c>
      <c r="O6464">
        <v>0</v>
      </c>
      <c r="P6464">
        <v>144</v>
      </c>
      <c r="Q6464">
        <v>0</v>
      </c>
      <c r="R6464">
        <v>1</v>
      </c>
      <c r="S6464">
        <v>0</v>
      </c>
      <c r="T6464">
        <v>27</v>
      </c>
      <c r="U6464">
        <v>0</v>
      </c>
      <c r="V6464">
        <v>0</v>
      </c>
      <c r="W6464">
        <v>0</v>
      </c>
      <c r="X6464">
        <v>31.441597026614037</v>
      </c>
      <c r="Y6464">
        <v>0</v>
      </c>
      <c r="Z6464">
        <v>0.14963283256455334</v>
      </c>
      <c r="AA6464">
        <v>0</v>
      </c>
      <c r="AB6464">
        <v>23.077872561926899</v>
      </c>
      <c r="AC6464">
        <v>0</v>
      </c>
      <c r="AD6464">
        <v>0</v>
      </c>
      <c r="AE6464">
        <v>54.669102421105492</v>
      </c>
    </row>
    <row r="6465" spans="1:31" x14ac:dyDescent="0.3">
      <c r="A6465">
        <v>2588205</v>
      </c>
      <c r="B6465">
        <v>1</v>
      </c>
      <c r="C6465" t="s">
        <v>80</v>
      </c>
      <c r="D6465" t="s">
        <v>108</v>
      </c>
      <c r="E6465" t="s">
        <v>147</v>
      </c>
      <c r="F6465" t="s">
        <v>17768</v>
      </c>
      <c r="G6465" t="s">
        <v>134</v>
      </c>
      <c r="H6465" t="s">
        <v>135</v>
      </c>
      <c r="I6465" t="s">
        <v>136</v>
      </c>
      <c r="J6465" t="s">
        <v>137</v>
      </c>
      <c r="K6465" t="s">
        <v>138</v>
      </c>
      <c r="L6465" t="s">
        <v>18083</v>
      </c>
      <c r="M6465" t="s">
        <v>18084</v>
      </c>
      <c r="N6465">
        <v>1.0277777770000001</v>
      </c>
      <c r="O6465">
        <v>0</v>
      </c>
      <c r="P6465">
        <v>566</v>
      </c>
      <c r="Q6465">
        <v>1</v>
      </c>
      <c r="R6465">
        <v>84</v>
      </c>
      <c r="S6465">
        <v>2</v>
      </c>
      <c r="T6465">
        <v>96</v>
      </c>
      <c r="U6465">
        <v>0</v>
      </c>
      <c r="V6465">
        <v>0</v>
      </c>
      <c r="W6465">
        <v>0</v>
      </c>
      <c r="X6465">
        <v>72.875145395943747</v>
      </c>
      <c r="Y6465">
        <v>1.2552819158666668</v>
      </c>
      <c r="Z6465">
        <v>40.026898872752213</v>
      </c>
      <c r="AA6465">
        <v>3.2527546113128736</v>
      </c>
      <c r="AB6465">
        <v>61.284237779774664</v>
      </c>
      <c r="AC6465">
        <v>0</v>
      </c>
      <c r="AD6465">
        <v>0</v>
      </c>
      <c r="AE6465">
        <v>178.69431857565016</v>
      </c>
    </row>
    <row r="6466" spans="1:31" x14ac:dyDescent="0.3">
      <c r="A6466">
        <v>2588995</v>
      </c>
      <c r="B6466">
        <v>1</v>
      </c>
      <c r="C6466" t="s">
        <v>80</v>
      </c>
      <c r="D6466" t="s">
        <v>84</v>
      </c>
      <c r="E6466" t="s">
        <v>166</v>
      </c>
      <c r="F6466" t="s">
        <v>18085</v>
      </c>
      <c r="G6466" t="s">
        <v>311</v>
      </c>
      <c r="H6466" t="s">
        <v>157</v>
      </c>
      <c r="I6466" t="s">
        <v>136</v>
      </c>
      <c r="J6466" t="s">
        <v>3</v>
      </c>
      <c r="K6466" t="s">
        <v>138</v>
      </c>
      <c r="L6466" t="s">
        <v>18086</v>
      </c>
      <c r="M6466" t="s">
        <v>18087</v>
      </c>
      <c r="N6466">
        <v>4.8958333329999997</v>
      </c>
      <c r="O6466">
        <v>0</v>
      </c>
      <c r="P6466">
        <v>9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7.3360557260761654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7.3360557260761654</v>
      </c>
    </row>
    <row r="6467" spans="1:31" x14ac:dyDescent="0.3">
      <c r="A6467">
        <v>2588308</v>
      </c>
      <c r="B6467">
        <v>1</v>
      </c>
      <c r="C6467" t="s">
        <v>80</v>
      </c>
      <c r="D6467" t="s">
        <v>99</v>
      </c>
      <c r="E6467" t="s">
        <v>141</v>
      </c>
      <c r="F6467" t="s">
        <v>18088</v>
      </c>
      <c r="G6467" t="s">
        <v>301</v>
      </c>
      <c r="H6467" t="s">
        <v>135</v>
      </c>
      <c r="I6467" t="s">
        <v>136</v>
      </c>
      <c r="J6467" t="s">
        <v>137</v>
      </c>
      <c r="K6467" t="s">
        <v>144</v>
      </c>
      <c r="L6467" t="s">
        <v>18089</v>
      </c>
      <c r="M6467" t="s">
        <v>18090</v>
      </c>
      <c r="N6467">
        <v>12.565</v>
      </c>
      <c r="O6467">
        <v>2</v>
      </c>
      <c r="P6467">
        <v>1284</v>
      </c>
      <c r="Q6467">
        <v>1</v>
      </c>
      <c r="R6467">
        <v>14</v>
      </c>
      <c r="S6467">
        <v>7</v>
      </c>
      <c r="T6467">
        <v>118</v>
      </c>
      <c r="U6467">
        <v>0</v>
      </c>
      <c r="V6467">
        <v>2</v>
      </c>
      <c r="W6467">
        <v>11.537408682006479</v>
      </c>
      <c r="X6467">
        <v>2593.8981215505719</v>
      </c>
      <c r="Y6467">
        <v>3.4361297685697774</v>
      </c>
      <c r="Z6467">
        <v>35.120033216930338</v>
      </c>
      <c r="AA6467">
        <v>193.78951905362445</v>
      </c>
      <c r="AB6467">
        <v>1119.9808756844582</v>
      </c>
      <c r="AC6467">
        <v>0</v>
      </c>
      <c r="AD6467">
        <v>45.572831698669823</v>
      </c>
      <c r="AE6467">
        <v>4003.3349196548311</v>
      </c>
    </row>
    <row r="6468" spans="1:31" x14ac:dyDescent="0.3">
      <c r="A6468">
        <v>2588554</v>
      </c>
      <c r="B6468">
        <v>1</v>
      </c>
      <c r="C6468" t="s">
        <v>80</v>
      </c>
      <c r="D6468" t="s">
        <v>96</v>
      </c>
      <c r="E6468" t="s">
        <v>171</v>
      </c>
      <c r="F6468" t="s">
        <v>18091</v>
      </c>
      <c r="G6468" t="s">
        <v>202</v>
      </c>
      <c r="H6468" t="s">
        <v>157</v>
      </c>
      <c r="I6468" t="s">
        <v>136</v>
      </c>
      <c r="J6468" t="s">
        <v>137</v>
      </c>
      <c r="K6468" t="s">
        <v>138</v>
      </c>
      <c r="L6468" t="s">
        <v>18092</v>
      </c>
      <c r="M6468" t="s">
        <v>18093</v>
      </c>
      <c r="N6468">
        <v>0.91972222199999998</v>
      </c>
      <c r="O6468">
        <v>0</v>
      </c>
      <c r="P6468">
        <v>23</v>
      </c>
      <c r="Q6468">
        <v>0</v>
      </c>
      <c r="R6468">
        <v>0</v>
      </c>
      <c r="S6468">
        <v>0</v>
      </c>
      <c r="T6468">
        <v>5</v>
      </c>
      <c r="U6468">
        <v>0</v>
      </c>
      <c r="V6468">
        <v>0</v>
      </c>
      <c r="W6468">
        <v>0</v>
      </c>
      <c r="X6468">
        <v>24.201775255847028</v>
      </c>
      <c r="Y6468">
        <v>0</v>
      </c>
      <c r="Z6468">
        <v>0</v>
      </c>
      <c r="AA6468">
        <v>0</v>
      </c>
      <c r="AB6468">
        <v>3.6865395587166154</v>
      </c>
      <c r="AC6468">
        <v>0</v>
      </c>
      <c r="AD6468">
        <v>0</v>
      </c>
      <c r="AE6468">
        <v>27.888314814563643</v>
      </c>
    </row>
    <row r="6469" spans="1:31" x14ac:dyDescent="0.3">
      <c r="A6469">
        <v>2588351</v>
      </c>
      <c r="B6469">
        <v>1</v>
      </c>
      <c r="C6469" t="s">
        <v>81</v>
      </c>
      <c r="D6469" t="s">
        <v>119</v>
      </c>
      <c r="E6469" t="s">
        <v>184</v>
      </c>
      <c r="F6469" t="s">
        <v>18094</v>
      </c>
      <c r="G6469" t="s">
        <v>149</v>
      </c>
      <c r="H6469" t="s">
        <v>135</v>
      </c>
      <c r="I6469" t="s">
        <v>136</v>
      </c>
      <c r="J6469" t="s">
        <v>137</v>
      </c>
      <c r="K6469" t="s">
        <v>138</v>
      </c>
      <c r="L6469" t="s">
        <v>18095</v>
      </c>
      <c r="M6469" t="s">
        <v>18096</v>
      </c>
      <c r="N6469">
        <v>2.548333333</v>
      </c>
      <c r="O6469">
        <v>0</v>
      </c>
      <c r="P6469">
        <v>1</v>
      </c>
      <c r="Q6469">
        <v>1</v>
      </c>
      <c r="R6469">
        <v>34</v>
      </c>
      <c r="S6469">
        <v>0</v>
      </c>
      <c r="T6469">
        <v>2</v>
      </c>
      <c r="U6469">
        <v>0</v>
      </c>
      <c r="V6469">
        <v>0</v>
      </c>
      <c r="W6469">
        <v>0</v>
      </c>
      <c r="X6469">
        <v>0.25461198869996832</v>
      </c>
      <c r="Y6469">
        <v>35.340497638200006</v>
      </c>
      <c r="Z6469">
        <v>650.08431779564694</v>
      </c>
      <c r="AA6469">
        <v>0</v>
      </c>
      <c r="AB6469">
        <v>10.615860064775553</v>
      </c>
      <c r="AC6469">
        <v>0</v>
      </c>
      <c r="AD6469">
        <v>0</v>
      </c>
      <c r="AE6469">
        <v>696.29528748732253</v>
      </c>
    </row>
    <row r="6470" spans="1:31" x14ac:dyDescent="0.3">
      <c r="A6470">
        <v>2588537</v>
      </c>
      <c r="B6470">
        <v>1</v>
      </c>
      <c r="C6470" t="s">
        <v>81</v>
      </c>
      <c r="D6470" t="s">
        <v>123</v>
      </c>
      <c r="E6470" t="s">
        <v>171</v>
      </c>
      <c r="F6470" t="s">
        <v>18097</v>
      </c>
      <c r="G6470" t="s">
        <v>190</v>
      </c>
      <c r="H6470" t="s">
        <v>157</v>
      </c>
      <c r="I6470" t="s">
        <v>136</v>
      </c>
      <c r="J6470" t="s">
        <v>137</v>
      </c>
      <c r="K6470" t="s">
        <v>138</v>
      </c>
      <c r="L6470" t="s">
        <v>18098</v>
      </c>
      <c r="M6470" t="s">
        <v>18099</v>
      </c>
      <c r="N6470">
        <v>1.7613888879999999</v>
      </c>
      <c r="O6470">
        <v>0</v>
      </c>
      <c r="P6470">
        <v>186</v>
      </c>
      <c r="Q6470">
        <v>0</v>
      </c>
      <c r="R6470">
        <v>0</v>
      </c>
      <c r="S6470">
        <v>0</v>
      </c>
      <c r="T6470">
        <v>2</v>
      </c>
      <c r="U6470">
        <v>0</v>
      </c>
      <c r="V6470">
        <v>0</v>
      </c>
      <c r="W6470">
        <v>0</v>
      </c>
      <c r="X6470">
        <v>65.072067180486385</v>
      </c>
      <c r="Y6470">
        <v>0</v>
      </c>
      <c r="Z6470">
        <v>0</v>
      </c>
      <c r="AA6470">
        <v>0</v>
      </c>
      <c r="AB6470">
        <v>3.9111499765732223</v>
      </c>
      <c r="AC6470">
        <v>0</v>
      </c>
      <c r="AD6470">
        <v>0</v>
      </c>
      <c r="AE6470">
        <v>68.983217157059613</v>
      </c>
    </row>
    <row r="6471" spans="1:31" x14ac:dyDescent="0.3">
      <c r="A6471">
        <v>2588637</v>
      </c>
      <c r="B6471">
        <v>1</v>
      </c>
      <c r="C6471" t="s">
        <v>81</v>
      </c>
      <c r="D6471" t="s">
        <v>128</v>
      </c>
      <c r="E6471" t="s">
        <v>141</v>
      </c>
      <c r="F6471" t="s">
        <v>17537</v>
      </c>
      <c r="G6471" t="s">
        <v>134</v>
      </c>
      <c r="H6471" t="s">
        <v>135</v>
      </c>
      <c r="I6471" t="s">
        <v>136</v>
      </c>
      <c r="J6471" t="s">
        <v>137</v>
      </c>
      <c r="K6471" t="s">
        <v>138</v>
      </c>
      <c r="L6471" t="s">
        <v>18100</v>
      </c>
      <c r="M6471" t="s">
        <v>18101</v>
      </c>
      <c r="N6471">
        <v>0.1125</v>
      </c>
      <c r="O6471">
        <v>21</v>
      </c>
      <c r="P6471">
        <v>161</v>
      </c>
      <c r="Q6471">
        <v>301</v>
      </c>
      <c r="R6471">
        <v>100</v>
      </c>
      <c r="S6471">
        <v>11</v>
      </c>
      <c r="T6471">
        <v>7</v>
      </c>
      <c r="U6471">
        <v>0</v>
      </c>
      <c r="V6471">
        <v>0</v>
      </c>
      <c r="W6471">
        <v>1.4993302355408251</v>
      </c>
      <c r="X6471">
        <v>5.0876090889862473</v>
      </c>
      <c r="Y6471">
        <v>43.909813369765125</v>
      </c>
      <c r="Z6471">
        <v>11.724242758985246</v>
      </c>
      <c r="AA6471">
        <v>1.4560995567979125</v>
      </c>
      <c r="AB6471">
        <v>0.77450052311527484</v>
      </c>
      <c r="AC6471">
        <v>0</v>
      </c>
      <c r="AD6471">
        <v>0</v>
      </c>
      <c r="AE6471">
        <v>64.451595533190627</v>
      </c>
    </row>
    <row r="6472" spans="1:31" x14ac:dyDescent="0.3">
      <c r="A6472">
        <v>2588494</v>
      </c>
      <c r="B6472">
        <v>1</v>
      </c>
      <c r="C6472" t="s">
        <v>80</v>
      </c>
      <c r="D6472" t="s">
        <v>97</v>
      </c>
      <c r="E6472" t="s">
        <v>171</v>
      </c>
      <c r="F6472" t="s">
        <v>18102</v>
      </c>
      <c r="G6472" t="s">
        <v>229</v>
      </c>
      <c r="H6472" t="s">
        <v>157</v>
      </c>
      <c r="I6472" t="s">
        <v>136</v>
      </c>
      <c r="J6472" t="s">
        <v>137</v>
      </c>
      <c r="K6472" t="s">
        <v>138</v>
      </c>
      <c r="L6472" t="s">
        <v>18103</v>
      </c>
      <c r="M6472" t="s">
        <v>18104</v>
      </c>
      <c r="N6472">
        <v>4.6658333330000001</v>
      </c>
      <c r="O6472">
        <v>0</v>
      </c>
      <c r="P6472">
        <v>12</v>
      </c>
      <c r="Q6472">
        <v>0</v>
      </c>
      <c r="R6472">
        <v>4</v>
      </c>
      <c r="S6472">
        <v>0</v>
      </c>
      <c r="T6472">
        <v>4</v>
      </c>
      <c r="U6472">
        <v>0</v>
      </c>
      <c r="V6472">
        <v>0</v>
      </c>
      <c r="W6472">
        <v>0</v>
      </c>
      <c r="X6472">
        <v>31.638027102335499</v>
      </c>
      <c r="Y6472">
        <v>0</v>
      </c>
      <c r="Z6472">
        <v>1.5770400968808505</v>
      </c>
      <c r="AA6472">
        <v>0</v>
      </c>
      <c r="AB6472">
        <v>16.165394919344461</v>
      </c>
      <c r="AC6472">
        <v>0</v>
      </c>
      <c r="AD6472">
        <v>0</v>
      </c>
      <c r="AE6472">
        <v>49.380462118560814</v>
      </c>
    </row>
    <row r="6473" spans="1:31" x14ac:dyDescent="0.3">
      <c r="A6473">
        <v>2588617</v>
      </c>
      <c r="B6473">
        <v>1</v>
      </c>
      <c r="C6473" t="s">
        <v>80</v>
      </c>
      <c r="D6473" t="s">
        <v>89</v>
      </c>
      <c r="E6473" t="s">
        <v>155</v>
      </c>
      <c r="F6473" t="s">
        <v>18105</v>
      </c>
      <c r="G6473" t="s">
        <v>202</v>
      </c>
      <c r="H6473" t="s">
        <v>157</v>
      </c>
      <c r="I6473" t="s">
        <v>136</v>
      </c>
      <c r="J6473" t="s">
        <v>137</v>
      </c>
      <c r="K6473" t="s">
        <v>138</v>
      </c>
      <c r="L6473" t="s">
        <v>18106</v>
      </c>
      <c r="M6473" t="s">
        <v>18107</v>
      </c>
      <c r="N6473">
        <v>0.51888888799999999</v>
      </c>
      <c r="O6473">
        <v>0</v>
      </c>
      <c r="P6473">
        <v>399</v>
      </c>
      <c r="Q6473">
        <v>0</v>
      </c>
      <c r="R6473">
        <v>0</v>
      </c>
      <c r="S6473">
        <v>0</v>
      </c>
      <c r="T6473">
        <v>12</v>
      </c>
      <c r="U6473">
        <v>0</v>
      </c>
      <c r="V6473">
        <v>0</v>
      </c>
      <c r="W6473">
        <v>0</v>
      </c>
      <c r="X6473">
        <v>44.508543317550789</v>
      </c>
      <c r="Y6473">
        <v>0</v>
      </c>
      <c r="Z6473">
        <v>0</v>
      </c>
      <c r="AA6473">
        <v>0</v>
      </c>
      <c r="AB6473">
        <v>11.2062166688746</v>
      </c>
      <c r="AC6473">
        <v>0</v>
      </c>
      <c r="AD6473">
        <v>0</v>
      </c>
      <c r="AE6473">
        <v>55.714759986425392</v>
      </c>
    </row>
    <row r="6474" spans="1:31" x14ac:dyDescent="0.3">
      <c r="A6474">
        <v>2588225</v>
      </c>
      <c r="B6474">
        <v>1</v>
      </c>
      <c r="C6474" t="s">
        <v>80</v>
      </c>
      <c r="D6474" t="s">
        <v>95</v>
      </c>
      <c r="E6474" t="s">
        <v>147</v>
      </c>
      <c r="F6474" t="s">
        <v>4511</v>
      </c>
      <c r="G6474" t="s">
        <v>134</v>
      </c>
      <c r="H6474" t="s">
        <v>135</v>
      </c>
      <c r="I6474" t="s">
        <v>136</v>
      </c>
      <c r="J6474" t="s">
        <v>137</v>
      </c>
      <c r="K6474" t="s">
        <v>138</v>
      </c>
      <c r="L6474" t="s">
        <v>18108</v>
      </c>
      <c r="M6474" t="s">
        <v>18109</v>
      </c>
      <c r="N6474">
        <v>4.0041666659999997</v>
      </c>
      <c r="O6474">
        <v>0</v>
      </c>
      <c r="P6474">
        <v>653</v>
      </c>
      <c r="Q6474">
        <v>3</v>
      </c>
      <c r="R6474">
        <v>19</v>
      </c>
      <c r="S6474">
        <v>3</v>
      </c>
      <c r="T6474">
        <v>35</v>
      </c>
      <c r="U6474">
        <v>0</v>
      </c>
      <c r="V6474">
        <v>0</v>
      </c>
      <c r="W6474">
        <v>0</v>
      </c>
      <c r="X6474">
        <v>382.19757683428571</v>
      </c>
      <c r="Y6474">
        <v>10.825086801282801</v>
      </c>
      <c r="Z6474">
        <v>57.896059994984661</v>
      </c>
      <c r="AA6474">
        <v>282.0439706609971</v>
      </c>
      <c r="AB6474">
        <v>81.832918122641388</v>
      </c>
      <c r="AC6474">
        <v>0</v>
      </c>
      <c r="AD6474">
        <v>0</v>
      </c>
      <c r="AE6474">
        <v>814.79561241419174</v>
      </c>
    </row>
    <row r="6475" spans="1:31" x14ac:dyDescent="0.3">
      <c r="A6475">
        <v>2588288</v>
      </c>
      <c r="B6475">
        <v>1</v>
      </c>
      <c r="C6475" t="s">
        <v>80</v>
      </c>
      <c r="D6475" t="s">
        <v>100</v>
      </c>
      <c r="E6475" t="s">
        <v>184</v>
      </c>
      <c r="F6475" t="s">
        <v>18110</v>
      </c>
      <c r="G6475" t="s">
        <v>134</v>
      </c>
      <c r="H6475" t="s">
        <v>135</v>
      </c>
      <c r="I6475" t="s">
        <v>136</v>
      </c>
      <c r="J6475" t="s">
        <v>137</v>
      </c>
      <c r="K6475" t="s">
        <v>138</v>
      </c>
      <c r="L6475" t="s">
        <v>18111</v>
      </c>
      <c r="M6475" t="s">
        <v>18112</v>
      </c>
      <c r="N6475">
        <v>0.88888888799999999</v>
      </c>
      <c r="O6475">
        <v>0</v>
      </c>
      <c r="P6475">
        <v>286</v>
      </c>
      <c r="Q6475">
        <v>0</v>
      </c>
      <c r="R6475">
        <v>14</v>
      </c>
      <c r="S6475">
        <v>0</v>
      </c>
      <c r="T6475">
        <v>22</v>
      </c>
      <c r="U6475">
        <v>0</v>
      </c>
      <c r="V6475">
        <v>0</v>
      </c>
      <c r="W6475">
        <v>0</v>
      </c>
      <c r="X6475">
        <v>57.771417057058152</v>
      </c>
      <c r="Y6475">
        <v>0</v>
      </c>
      <c r="Z6475">
        <v>10.503833525391361</v>
      </c>
      <c r="AA6475">
        <v>0</v>
      </c>
      <c r="AB6475">
        <v>43.217749929257046</v>
      </c>
      <c r="AC6475">
        <v>0</v>
      </c>
      <c r="AD6475">
        <v>0</v>
      </c>
      <c r="AE6475">
        <v>111.49300051170655</v>
      </c>
    </row>
    <row r="6476" spans="1:31" x14ac:dyDescent="0.3">
      <c r="A6476">
        <v>2588182</v>
      </c>
      <c r="B6476">
        <v>1</v>
      </c>
      <c r="C6476" t="s">
        <v>80</v>
      </c>
      <c r="D6476" t="s">
        <v>96</v>
      </c>
      <c r="E6476" t="s">
        <v>141</v>
      </c>
      <c r="F6476" t="s">
        <v>18113</v>
      </c>
      <c r="G6476" t="s">
        <v>134</v>
      </c>
      <c r="H6476" t="s">
        <v>135</v>
      </c>
      <c r="I6476" t="s">
        <v>136</v>
      </c>
      <c r="J6476" t="s">
        <v>137</v>
      </c>
      <c r="K6476" t="s">
        <v>138</v>
      </c>
      <c r="L6476" t="s">
        <v>18114</v>
      </c>
      <c r="M6476" t="s">
        <v>18115</v>
      </c>
      <c r="N6476">
        <v>0.17333333300000001</v>
      </c>
      <c r="O6476">
        <v>0</v>
      </c>
      <c r="P6476">
        <v>1968</v>
      </c>
      <c r="Q6476">
        <v>0</v>
      </c>
      <c r="R6476">
        <v>2</v>
      </c>
      <c r="S6476">
        <v>1</v>
      </c>
      <c r="T6476">
        <v>650</v>
      </c>
      <c r="U6476">
        <v>0</v>
      </c>
      <c r="V6476">
        <v>0</v>
      </c>
      <c r="W6476">
        <v>0</v>
      </c>
      <c r="X6476">
        <v>68.282243730823211</v>
      </c>
      <c r="Y6476">
        <v>0</v>
      </c>
      <c r="Z6476">
        <v>6.8912517200799992E-3</v>
      </c>
      <c r="AA6476">
        <v>9.1387081772064018</v>
      </c>
      <c r="AB6476">
        <v>111.34874308100922</v>
      </c>
      <c r="AC6476">
        <v>0</v>
      </c>
      <c r="AD6476">
        <v>0</v>
      </c>
      <c r="AE6476">
        <v>188.77658624075889</v>
      </c>
    </row>
    <row r="6477" spans="1:31" x14ac:dyDescent="0.3">
      <c r="A6477">
        <v>2588580</v>
      </c>
      <c r="B6477">
        <v>1</v>
      </c>
      <c r="C6477" t="s">
        <v>80</v>
      </c>
      <c r="D6477" t="s">
        <v>98</v>
      </c>
      <c r="E6477" t="s">
        <v>166</v>
      </c>
      <c r="F6477" t="s">
        <v>18116</v>
      </c>
      <c r="G6477" t="s">
        <v>168</v>
      </c>
      <c r="H6477" t="s">
        <v>157</v>
      </c>
      <c r="I6477" t="s">
        <v>136</v>
      </c>
      <c r="J6477" t="s">
        <v>137</v>
      </c>
      <c r="K6477" t="s">
        <v>138</v>
      </c>
      <c r="L6477" t="s">
        <v>18117</v>
      </c>
      <c r="M6477" t="s">
        <v>18118</v>
      </c>
      <c r="N6477">
        <v>3.5775000000000001</v>
      </c>
      <c r="O6477">
        <v>0</v>
      </c>
      <c r="P6477">
        <v>1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</row>
    <row r="6478" spans="1:31" x14ac:dyDescent="0.3">
      <c r="A6478">
        <v>2588431</v>
      </c>
      <c r="B6478">
        <v>1</v>
      </c>
      <c r="C6478" t="s">
        <v>80</v>
      </c>
      <c r="D6478" t="s">
        <v>89</v>
      </c>
      <c r="E6478" t="s">
        <v>155</v>
      </c>
      <c r="F6478" t="s">
        <v>18119</v>
      </c>
      <c r="G6478" t="s">
        <v>301</v>
      </c>
      <c r="H6478" t="s">
        <v>157</v>
      </c>
      <c r="I6478" t="s">
        <v>136</v>
      </c>
      <c r="J6478" t="s">
        <v>137</v>
      </c>
      <c r="K6478" t="s">
        <v>144</v>
      </c>
      <c r="L6478" t="s">
        <v>18120</v>
      </c>
      <c r="M6478" t="s">
        <v>18121</v>
      </c>
      <c r="N6478">
        <v>0.76388888799999999</v>
      </c>
      <c r="O6478">
        <v>0</v>
      </c>
      <c r="P6478">
        <v>331</v>
      </c>
      <c r="Q6478">
        <v>0</v>
      </c>
      <c r="R6478">
        <v>0</v>
      </c>
      <c r="S6478">
        <v>0</v>
      </c>
      <c r="T6478">
        <v>102</v>
      </c>
      <c r="U6478">
        <v>0</v>
      </c>
      <c r="V6478">
        <v>0</v>
      </c>
      <c r="W6478">
        <v>0</v>
      </c>
      <c r="X6478">
        <v>65.562440323177213</v>
      </c>
      <c r="Y6478">
        <v>0</v>
      </c>
      <c r="Z6478">
        <v>0</v>
      </c>
      <c r="AA6478">
        <v>0</v>
      </c>
      <c r="AB6478">
        <v>72.798102373129353</v>
      </c>
      <c r="AC6478">
        <v>0</v>
      </c>
      <c r="AD6478">
        <v>0</v>
      </c>
      <c r="AE6478">
        <v>138.36054269630657</v>
      </c>
    </row>
    <row r="6479" spans="1:31" x14ac:dyDescent="0.3">
      <c r="A6479">
        <v>2588434</v>
      </c>
      <c r="B6479">
        <v>1</v>
      </c>
      <c r="C6479" t="s">
        <v>80</v>
      </c>
      <c r="D6479" t="s">
        <v>93</v>
      </c>
      <c r="E6479" t="s">
        <v>141</v>
      </c>
      <c r="F6479" t="s">
        <v>18122</v>
      </c>
      <c r="G6479" t="s">
        <v>134</v>
      </c>
      <c r="H6479" t="s">
        <v>135</v>
      </c>
      <c r="I6479" t="s">
        <v>136</v>
      </c>
      <c r="J6479" t="s">
        <v>137</v>
      </c>
      <c r="K6479" t="s">
        <v>138</v>
      </c>
      <c r="L6479" t="s">
        <v>18123</v>
      </c>
      <c r="M6479" t="s">
        <v>18124</v>
      </c>
      <c r="N6479">
        <v>0.31055555499999998</v>
      </c>
      <c r="O6479">
        <v>6</v>
      </c>
      <c r="P6479">
        <v>4690</v>
      </c>
      <c r="Q6479">
        <v>169</v>
      </c>
      <c r="R6479">
        <v>1059</v>
      </c>
      <c r="S6479">
        <v>40</v>
      </c>
      <c r="T6479">
        <v>1115</v>
      </c>
      <c r="U6479">
        <v>6</v>
      </c>
      <c r="V6479">
        <v>1</v>
      </c>
      <c r="W6479">
        <v>4.093803077799933</v>
      </c>
      <c r="X6479">
        <v>214.93549394840616</v>
      </c>
      <c r="Y6479">
        <v>307.202529453002</v>
      </c>
      <c r="Z6479">
        <v>277.97699196921161</v>
      </c>
      <c r="AA6479">
        <v>94.794796854192327</v>
      </c>
      <c r="AB6479">
        <v>271.32447737483795</v>
      </c>
      <c r="AC6479">
        <v>130.6090302121427</v>
      </c>
      <c r="AD6479">
        <v>1.08028578348691</v>
      </c>
      <c r="AE6479">
        <v>1302.0174086730797</v>
      </c>
    </row>
    <row r="6480" spans="1:31" x14ac:dyDescent="0.3">
      <c r="A6480">
        <v>2588743</v>
      </c>
      <c r="B6480">
        <v>1</v>
      </c>
      <c r="C6480" t="s">
        <v>81</v>
      </c>
      <c r="D6480" t="s">
        <v>118</v>
      </c>
      <c r="E6480" t="s">
        <v>171</v>
      </c>
      <c r="F6480" t="s">
        <v>18125</v>
      </c>
      <c r="G6480" t="s">
        <v>202</v>
      </c>
      <c r="H6480" t="s">
        <v>157</v>
      </c>
      <c r="I6480" t="s">
        <v>136</v>
      </c>
      <c r="J6480" t="s">
        <v>137</v>
      </c>
      <c r="K6480" t="s">
        <v>138</v>
      </c>
      <c r="L6480" t="s">
        <v>18126</v>
      </c>
      <c r="M6480" t="s">
        <v>18127</v>
      </c>
      <c r="N6480">
        <v>0.74111111100000004</v>
      </c>
      <c r="O6480">
        <v>0</v>
      </c>
      <c r="P6480">
        <v>152</v>
      </c>
      <c r="Q6480">
        <v>0</v>
      </c>
      <c r="R6480">
        <v>0</v>
      </c>
      <c r="S6480">
        <v>0</v>
      </c>
      <c r="T6480">
        <v>3</v>
      </c>
      <c r="U6480">
        <v>0</v>
      </c>
      <c r="V6480">
        <v>0</v>
      </c>
      <c r="W6480">
        <v>0</v>
      </c>
      <c r="X6480">
        <v>25.610958089448694</v>
      </c>
      <c r="Y6480">
        <v>0</v>
      </c>
      <c r="Z6480">
        <v>0</v>
      </c>
      <c r="AA6480">
        <v>0</v>
      </c>
      <c r="AB6480">
        <v>2.3690023544721512</v>
      </c>
      <c r="AC6480">
        <v>0</v>
      </c>
      <c r="AD6480">
        <v>0</v>
      </c>
      <c r="AE6480">
        <v>27.979960443920845</v>
      </c>
    </row>
    <row r="6481" spans="1:31" x14ac:dyDescent="0.3">
      <c r="A6481">
        <v>2588574</v>
      </c>
      <c r="B6481">
        <v>1</v>
      </c>
      <c r="C6481" t="s">
        <v>81</v>
      </c>
      <c r="D6481" t="s">
        <v>112</v>
      </c>
      <c r="E6481" t="s">
        <v>166</v>
      </c>
      <c r="F6481" t="s">
        <v>18128</v>
      </c>
      <c r="G6481" t="s">
        <v>181</v>
      </c>
      <c r="H6481" t="s">
        <v>157</v>
      </c>
      <c r="I6481" t="s">
        <v>136</v>
      </c>
      <c r="J6481" t="s">
        <v>137</v>
      </c>
      <c r="K6481" t="s">
        <v>138</v>
      </c>
      <c r="L6481" t="s">
        <v>18129</v>
      </c>
      <c r="M6481" t="s">
        <v>18130</v>
      </c>
      <c r="N6481">
        <v>2.0841666659999998</v>
      </c>
      <c r="O6481">
        <v>0</v>
      </c>
      <c r="P6481">
        <v>6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2.4315990601486797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2.4315990601486797</v>
      </c>
    </row>
    <row r="6482" spans="1:31" x14ac:dyDescent="0.3">
      <c r="A6482">
        <v>2588597</v>
      </c>
      <c r="B6482">
        <v>1</v>
      </c>
      <c r="C6482" t="s">
        <v>80</v>
      </c>
      <c r="D6482" t="s">
        <v>97</v>
      </c>
      <c r="E6482" t="s">
        <v>166</v>
      </c>
      <c r="F6482" t="s">
        <v>18131</v>
      </c>
      <c r="G6482" t="s">
        <v>168</v>
      </c>
      <c r="H6482" t="s">
        <v>157</v>
      </c>
      <c r="I6482" t="s">
        <v>136</v>
      </c>
      <c r="J6482" t="s">
        <v>137</v>
      </c>
      <c r="K6482" t="s">
        <v>138</v>
      </c>
      <c r="L6482" t="s">
        <v>18132</v>
      </c>
      <c r="M6482" t="s">
        <v>18133</v>
      </c>
      <c r="N6482">
        <v>4.523055555</v>
      </c>
      <c r="O6482">
        <v>0</v>
      </c>
      <c r="P6482">
        <v>4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4.9579098266940722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4.9579098266940722</v>
      </c>
    </row>
    <row r="6483" spans="1:31" x14ac:dyDescent="0.3">
      <c r="A6483">
        <v>2588365</v>
      </c>
      <c r="B6483">
        <v>1</v>
      </c>
      <c r="C6483" t="s">
        <v>80</v>
      </c>
      <c r="D6483" t="s">
        <v>92</v>
      </c>
      <c r="E6483" t="s">
        <v>147</v>
      </c>
      <c r="F6483" t="s">
        <v>18134</v>
      </c>
      <c r="G6483" t="s">
        <v>194</v>
      </c>
      <c r="H6483" t="s">
        <v>135</v>
      </c>
      <c r="I6483" t="s">
        <v>136</v>
      </c>
      <c r="J6483" t="s">
        <v>137</v>
      </c>
      <c r="K6483" t="s">
        <v>144</v>
      </c>
      <c r="L6483" t="s">
        <v>18135</v>
      </c>
      <c r="M6483" t="s">
        <v>18136</v>
      </c>
      <c r="N6483">
        <v>7.4138888879999998</v>
      </c>
      <c r="O6483">
        <v>0</v>
      </c>
      <c r="P6483">
        <v>1593</v>
      </c>
      <c r="Q6483">
        <v>0</v>
      </c>
      <c r="R6483">
        <v>128</v>
      </c>
      <c r="S6483">
        <v>3</v>
      </c>
      <c r="T6483">
        <v>126</v>
      </c>
      <c r="U6483">
        <v>0</v>
      </c>
      <c r="V6483">
        <v>0</v>
      </c>
      <c r="W6483">
        <v>0</v>
      </c>
      <c r="X6483">
        <v>2488.4153577831371</v>
      </c>
      <c r="Y6483">
        <v>0</v>
      </c>
      <c r="Z6483">
        <v>417.0815062222635</v>
      </c>
      <c r="AA6483">
        <v>95.586079463290147</v>
      </c>
      <c r="AB6483">
        <v>1103.2171593636551</v>
      </c>
      <c r="AC6483">
        <v>0</v>
      </c>
      <c r="AD6483">
        <v>0</v>
      </c>
      <c r="AE6483">
        <v>4104.3001028323461</v>
      </c>
    </row>
    <row r="6484" spans="1:31" x14ac:dyDescent="0.3">
      <c r="A6484">
        <v>2588620</v>
      </c>
      <c r="B6484">
        <v>1</v>
      </c>
      <c r="C6484" t="s">
        <v>80</v>
      </c>
      <c r="D6484" t="s">
        <v>96</v>
      </c>
      <c r="E6484" t="s">
        <v>166</v>
      </c>
      <c r="F6484" t="s">
        <v>18137</v>
      </c>
      <c r="G6484" t="s">
        <v>181</v>
      </c>
      <c r="H6484" t="s">
        <v>157</v>
      </c>
      <c r="I6484" t="s">
        <v>136</v>
      </c>
      <c r="J6484" t="s">
        <v>137</v>
      </c>
      <c r="K6484" t="s">
        <v>138</v>
      </c>
      <c r="L6484" t="s">
        <v>18138</v>
      </c>
      <c r="M6484" t="s">
        <v>18139</v>
      </c>
      <c r="N6484">
        <v>8.0011111110000002</v>
      </c>
      <c r="O6484">
        <v>0</v>
      </c>
      <c r="P6484">
        <v>1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1.6480862757307606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1.6480862757307606</v>
      </c>
    </row>
    <row r="6485" spans="1:31" x14ac:dyDescent="0.3">
      <c r="A6485">
        <v>2588912</v>
      </c>
      <c r="B6485">
        <v>1</v>
      </c>
      <c r="C6485" t="s">
        <v>80</v>
      </c>
      <c r="D6485" t="s">
        <v>103</v>
      </c>
      <c r="E6485" t="s">
        <v>184</v>
      </c>
      <c r="F6485" t="s">
        <v>18140</v>
      </c>
      <c r="G6485" t="s">
        <v>149</v>
      </c>
      <c r="H6485" t="s">
        <v>135</v>
      </c>
      <c r="I6485" t="s">
        <v>136</v>
      </c>
      <c r="J6485" t="s">
        <v>137</v>
      </c>
      <c r="K6485" t="s">
        <v>138</v>
      </c>
      <c r="L6485" t="s">
        <v>18141</v>
      </c>
      <c r="M6485" t="s">
        <v>18142</v>
      </c>
      <c r="N6485">
        <v>1.416666666</v>
      </c>
      <c r="O6485">
        <v>0</v>
      </c>
      <c r="P6485">
        <v>207</v>
      </c>
      <c r="Q6485">
        <v>0</v>
      </c>
      <c r="R6485">
        <v>4</v>
      </c>
      <c r="S6485">
        <v>0</v>
      </c>
      <c r="T6485">
        <v>2</v>
      </c>
      <c r="U6485">
        <v>0</v>
      </c>
      <c r="V6485">
        <v>0</v>
      </c>
      <c r="W6485">
        <v>0</v>
      </c>
      <c r="X6485">
        <v>80.033694662759501</v>
      </c>
      <c r="Y6485">
        <v>0</v>
      </c>
      <c r="Z6485">
        <v>9.4427340994565601</v>
      </c>
      <c r="AA6485">
        <v>0</v>
      </c>
      <c r="AB6485">
        <v>1.7942512065597469</v>
      </c>
      <c r="AC6485">
        <v>0</v>
      </c>
      <c r="AD6485">
        <v>0</v>
      </c>
      <c r="AE6485">
        <v>91.270679968775809</v>
      </c>
    </row>
    <row r="6486" spans="1:31" x14ac:dyDescent="0.3">
      <c r="A6486">
        <v>2588202</v>
      </c>
      <c r="B6486">
        <v>1</v>
      </c>
      <c r="C6486" t="s">
        <v>80</v>
      </c>
      <c r="D6486" t="s">
        <v>110</v>
      </c>
      <c r="E6486" t="s">
        <v>141</v>
      </c>
      <c r="F6486" t="s">
        <v>18143</v>
      </c>
      <c r="G6486" t="s">
        <v>134</v>
      </c>
      <c r="H6486" t="s">
        <v>135</v>
      </c>
      <c r="I6486" t="s">
        <v>136</v>
      </c>
      <c r="J6486" t="s">
        <v>137</v>
      </c>
      <c r="K6486" t="s">
        <v>138</v>
      </c>
      <c r="L6486" t="s">
        <v>18144</v>
      </c>
      <c r="M6486" t="s">
        <v>18145</v>
      </c>
      <c r="N6486">
        <v>0.51055555500000005</v>
      </c>
      <c r="O6486">
        <v>0</v>
      </c>
      <c r="P6486">
        <v>338</v>
      </c>
      <c r="Q6486">
        <v>0</v>
      </c>
      <c r="R6486">
        <v>0</v>
      </c>
      <c r="S6486">
        <v>0</v>
      </c>
      <c r="T6486">
        <v>17</v>
      </c>
      <c r="U6486">
        <v>0</v>
      </c>
      <c r="V6486">
        <v>0</v>
      </c>
      <c r="W6486">
        <v>0</v>
      </c>
      <c r="X6486">
        <v>62.345607223001203</v>
      </c>
      <c r="Y6486">
        <v>0</v>
      </c>
      <c r="Z6486">
        <v>0</v>
      </c>
      <c r="AA6486">
        <v>0</v>
      </c>
      <c r="AB6486">
        <v>22.237171165281875</v>
      </c>
      <c r="AC6486">
        <v>0</v>
      </c>
      <c r="AD6486">
        <v>0</v>
      </c>
      <c r="AE6486">
        <v>84.582778388283074</v>
      </c>
    </row>
    <row r="6487" spans="1:31" x14ac:dyDescent="0.3">
      <c r="A6487">
        <v>2588889</v>
      </c>
      <c r="B6487">
        <v>1</v>
      </c>
      <c r="C6487" t="s">
        <v>81</v>
      </c>
      <c r="D6487" t="s">
        <v>125</v>
      </c>
      <c r="E6487" t="s">
        <v>147</v>
      </c>
      <c r="F6487" t="s">
        <v>15821</v>
      </c>
      <c r="G6487" t="s">
        <v>134</v>
      </c>
      <c r="H6487" t="s">
        <v>135</v>
      </c>
      <c r="I6487" t="s">
        <v>136</v>
      </c>
      <c r="J6487" t="s">
        <v>137</v>
      </c>
      <c r="K6487" t="s">
        <v>138</v>
      </c>
      <c r="L6487" t="s">
        <v>18146</v>
      </c>
      <c r="M6487" t="s">
        <v>18147</v>
      </c>
      <c r="N6487">
        <v>2.6469444439999998</v>
      </c>
      <c r="O6487">
        <v>1</v>
      </c>
      <c r="P6487">
        <v>426</v>
      </c>
      <c r="Q6487">
        <v>25</v>
      </c>
      <c r="R6487">
        <v>57</v>
      </c>
      <c r="S6487">
        <v>0</v>
      </c>
      <c r="T6487">
        <v>42</v>
      </c>
      <c r="U6487">
        <v>0</v>
      </c>
      <c r="V6487">
        <v>0</v>
      </c>
      <c r="W6487">
        <v>0.61548879560000003</v>
      </c>
      <c r="X6487">
        <v>211.08449405264471</v>
      </c>
      <c r="Y6487">
        <v>962.19787850892203</v>
      </c>
      <c r="Z6487">
        <v>234.78706218313457</v>
      </c>
      <c r="AA6487">
        <v>0</v>
      </c>
      <c r="AB6487">
        <v>75.495423835974194</v>
      </c>
      <c r="AC6487">
        <v>0</v>
      </c>
      <c r="AD6487">
        <v>0</v>
      </c>
      <c r="AE6487">
        <v>1484.1803473762754</v>
      </c>
    </row>
    <row r="6488" spans="1:31" x14ac:dyDescent="0.3">
      <c r="A6488">
        <v>2588557</v>
      </c>
      <c r="B6488">
        <v>1</v>
      </c>
      <c r="C6488" t="s">
        <v>81</v>
      </c>
      <c r="D6488" t="s">
        <v>128</v>
      </c>
      <c r="E6488" t="s">
        <v>184</v>
      </c>
      <c r="F6488" t="s">
        <v>18148</v>
      </c>
      <c r="G6488" t="s">
        <v>301</v>
      </c>
      <c r="H6488" t="s">
        <v>135</v>
      </c>
      <c r="I6488" t="s">
        <v>136</v>
      </c>
      <c r="J6488" t="s">
        <v>137</v>
      </c>
      <c r="K6488" t="s">
        <v>144</v>
      </c>
      <c r="L6488" t="s">
        <v>18149</v>
      </c>
      <c r="M6488" t="s">
        <v>18150</v>
      </c>
      <c r="N6488">
        <v>0.35333333300000003</v>
      </c>
      <c r="O6488">
        <v>0</v>
      </c>
      <c r="P6488">
        <v>114</v>
      </c>
      <c r="Q6488">
        <v>0</v>
      </c>
      <c r="R6488">
        <v>0</v>
      </c>
      <c r="S6488">
        <v>0</v>
      </c>
      <c r="T6488">
        <v>10</v>
      </c>
      <c r="U6488">
        <v>0</v>
      </c>
      <c r="V6488">
        <v>0</v>
      </c>
      <c r="W6488">
        <v>0</v>
      </c>
      <c r="X6488">
        <v>5.8614282081672799</v>
      </c>
      <c r="Y6488">
        <v>0</v>
      </c>
      <c r="Z6488">
        <v>0</v>
      </c>
      <c r="AA6488">
        <v>0</v>
      </c>
      <c r="AB6488">
        <v>2.6138598963135995</v>
      </c>
      <c r="AC6488">
        <v>0</v>
      </c>
      <c r="AD6488">
        <v>0</v>
      </c>
      <c r="AE6488">
        <v>8.4752881044808799</v>
      </c>
    </row>
    <row r="6489" spans="1:31" x14ac:dyDescent="0.3">
      <c r="A6489">
        <v>2588952</v>
      </c>
      <c r="B6489">
        <v>1</v>
      </c>
      <c r="C6489" t="s">
        <v>81</v>
      </c>
      <c r="D6489" t="s">
        <v>118</v>
      </c>
      <c r="E6489" t="s">
        <v>171</v>
      </c>
      <c r="F6489" t="s">
        <v>18151</v>
      </c>
      <c r="G6489" t="s">
        <v>202</v>
      </c>
      <c r="H6489" t="s">
        <v>157</v>
      </c>
      <c r="I6489" t="s">
        <v>136</v>
      </c>
      <c r="J6489" t="s">
        <v>137</v>
      </c>
      <c r="K6489" t="s">
        <v>138</v>
      </c>
      <c r="L6489" t="s">
        <v>18152</v>
      </c>
      <c r="M6489" t="s">
        <v>18153</v>
      </c>
      <c r="N6489">
        <v>0.41222222200000003</v>
      </c>
      <c r="O6489">
        <v>0</v>
      </c>
      <c r="P6489">
        <v>51</v>
      </c>
      <c r="Q6489">
        <v>0</v>
      </c>
      <c r="R6489">
        <v>0</v>
      </c>
      <c r="S6489">
        <v>0</v>
      </c>
      <c r="T6489">
        <v>3</v>
      </c>
      <c r="U6489">
        <v>0</v>
      </c>
      <c r="V6489">
        <v>0</v>
      </c>
      <c r="W6489">
        <v>0</v>
      </c>
      <c r="X6489">
        <v>4.5393868249819134</v>
      </c>
      <c r="Y6489">
        <v>0</v>
      </c>
      <c r="Z6489">
        <v>0</v>
      </c>
      <c r="AA6489">
        <v>0</v>
      </c>
      <c r="AB6489">
        <v>1.7413698561324336</v>
      </c>
      <c r="AC6489">
        <v>0</v>
      </c>
      <c r="AD6489">
        <v>0</v>
      </c>
      <c r="AE6489">
        <v>6.2807566811143474</v>
      </c>
    </row>
    <row r="6490" spans="1:31" x14ac:dyDescent="0.3">
      <c r="A6490">
        <v>2588305</v>
      </c>
      <c r="B6490">
        <v>1</v>
      </c>
      <c r="C6490" t="s">
        <v>81</v>
      </c>
      <c r="D6490" t="s">
        <v>112</v>
      </c>
      <c r="E6490" t="s">
        <v>171</v>
      </c>
      <c r="F6490" t="s">
        <v>16771</v>
      </c>
      <c r="G6490" t="s">
        <v>301</v>
      </c>
      <c r="H6490" t="s">
        <v>157</v>
      </c>
      <c r="I6490" t="s">
        <v>136</v>
      </c>
      <c r="J6490" t="s">
        <v>137</v>
      </c>
      <c r="K6490" t="s">
        <v>144</v>
      </c>
      <c r="L6490" t="s">
        <v>18154</v>
      </c>
      <c r="M6490" t="s">
        <v>18155</v>
      </c>
      <c r="N6490">
        <v>8.1044444440000003</v>
      </c>
      <c r="O6490">
        <v>0</v>
      </c>
      <c r="P6490">
        <v>22</v>
      </c>
      <c r="Q6490">
        <v>0</v>
      </c>
      <c r="R6490">
        <v>0</v>
      </c>
      <c r="S6490">
        <v>0</v>
      </c>
      <c r="T6490">
        <v>2</v>
      </c>
      <c r="U6490">
        <v>0</v>
      </c>
      <c r="V6490">
        <v>0</v>
      </c>
      <c r="W6490">
        <v>0</v>
      </c>
      <c r="X6490">
        <v>26.779463897959317</v>
      </c>
      <c r="Y6490">
        <v>0</v>
      </c>
      <c r="Z6490">
        <v>0</v>
      </c>
      <c r="AA6490">
        <v>0</v>
      </c>
      <c r="AB6490">
        <v>17.346340265970554</v>
      </c>
      <c r="AC6490">
        <v>0</v>
      </c>
      <c r="AD6490">
        <v>0</v>
      </c>
      <c r="AE6490">
        <v>44.125804163929871</v>
      </c>
    </row>
    <row r="6491" spans="1:31" x14ac:dyDescent="0.3">
      <c r="A6491">
        <v>2588683</v>
      </c>
      <c r="B6491">
        <v>1</v>
      </c>
      <c r="C6491" t="s">
        <v>80</v>
      </c>
      <c r="D6491" t="s">
        <v>83</v>
      </c>
      <c r="E6491" t="s">
        <v>184</v>
      </c>
      <c r="F6491" t="s">
        <v>18156</v>
      </c>
      <c r="G6491" t="s">
        <v>2568</v>
      </c>
      <c r="H6491" t="s">
        <v>135</v>
      </c>
      <c r="I6491" t="s">
        <v>136</v>
      </c>
      <c r="J6491" t="s">
        <v>137</v>
      </c>
      <c r="K6491" t="s">
        <v>138</v>
      </c>
      <c r="L6491" t="s">
        <v>18157</v>
      </c>
      <c r="M6491" t="s">
        <v>18158</v>
      </c>
      <c r="N6491">
        <v>0.463888888</v>
      </c>
      <c r="O6491">
        <v>0</v>
      </c>
      <c r="P6491">
        <v>370</v>
      </c>
      <c r="Q6491">
        <v>0</v>
      </c>
      <c r="R6491">
        <v>0</v>
      </c>
      <c r="S6491">
        <v>0</v>
      </c>
      <c r="T6491">
        <v>22</v>
      </c>
      <c r="U6491">
        <v>0</v>
      </c>
      <c r="V6491">
        <v>0</v>
      </c>
      <c r="W6491">
        <v>0</v>
      </c>
      <c r="X6491">
        <v>58.82879545233601</v>
      </c>
      <c r="Y6491">
        <v>0</v>
      </c>
      <c r="Z6491">
        <v>0</v>
      </c>
      <c r="AA6491">
        <v>0</v>
      </c>
      <c r="AB6491">
        <v>10.104478184968713</v>
      </c>
      <c r="AC6491">
        <v>0</v>
      </c>
      <c r="AD6491">
        <v>0</v>
      </c>
      <c r="AE6491">
        <v>68.933273637304723</v>
      </c>
    </row>
    <row r="6492" spans="1:31" x14ac:dyDescent="0.3">
      <c r="A6492">
        <v>2588348</v>
      </c>
      <c r="B6492">
        <v>1</v>
      </c>
      <c r="C6492" t="s">
        <v>81</v>
      </c>
      <c r="D6492" t="s">
        <v>128</v>
      </c>
      <c r="E6492" t="s">
        <v>171</v>
      </c>
      <c r="F6492" t="s">
        <v>18159</v>
      </c>
      <c r="G6492" t="s">
        <v>202</v>
      </c>
      <c r="H6492" t="s">
        <v>157</v>
      </c>
      <c r="I6492" t="s">
        <v>136</v>
      </c>
      <c r="J6492" t="s">
        <v>137</v>
      </c>
      <c r="K6492" t="s">
        <v>138</v>
      </c>
      <c r="L6492" t="s">
        <v>18160</v>
      </c>
      <c r="M6492" t="s">
        <v>18161</v>
      </c>
      <c r="N6492">
        <v>0.88861111100000001</v>
      </c>
      <c r="O6492">
        <v>0</v>
      </c>
      <c r="P6492">
        <v>30</v>
      </c>
      <c r="Q6492">
        <v>0</v>
      </c>
      <c r="R6492">
        <v>0</v>
      </c>
      <c r="S6492">
        <v>0</v>
      </c>
      <c r="T6492">
        <v>1</v>
      </c>
      <c r="U6492">
        <v>0</v>
      </c>
      <c r="V6492">
        <v>0</v>
      </c>
      <c r="W6492">
        <v>0</v>
      </c>
      <c r="X6492">
        <v>1.8955777201975046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1.8955777201975046</v>
      </c>
    </row>
    <row r="6493" spans="1:31" x14ac:dyDescent="0.3">
      <c r="A6493">
        <v>2588926</v>
      </c>
      <c r="B6493">
        <v>1</v>
      </c>
      <c r="C6493" t="s">
        <v>80</v>
      </c>
      <c r="D6493" t="s">
        <v>105</v>
      </c>
      <c r="E6493" t="s">
        <v>171</v>
      </c>
      <c r="F6493" t="s">
        <v>4526</v>
      </c>
      <c r="G6493" t="s">
        <v>202</v>
      </c>
      <c r="H6493" t="s">
        <v>157</v>
      </c>
      <c r="I6493" t="s">
        <v>136</v>
      </c>
      <c r="J6493" t="s">
        <v>137</v>
      </c>
      <c r="K6493" t="s">
        <v>138</v>
      </c>
      <c r="L6493" t="s">
        <v>18162</v>
      </c>
      <c r="M6493" t="s">
        <v>18163</v>
      </c>
      <c r="N6493">
        <v>1.103611111</v>
      </c>
      <c r="O6493">
        <v>0</v>
      </c>
      <c r="P6493">
        <v>23</v>
      </c>
      <c r="Q6493">
        <v>0</v>
      </c>
      <c r="R6493">
        <v>0</v>
      </c>
      <c r="S6493">
        <v>0</v>
      </c>
      <c r="T6493">
        <v>1</v>
      </c>
      <c r="U6493">
        <v>0</v>
      </c>
      <c r="V6493">
        <v>0</v>
      </c>
      <c r="W6493">
        <v>0</v>
      </c>
      <c r="X6493">
        <v>5.3881725781887875</v>
      </c>
      <c r="Y6493">
        <v>0</v>
      </c>
      <c r="Z6493">
        <v>0</v>
      </c>
      <c r="AA6493">
        <v>0</v>
      </c>
      <c r="AB6493">
        <v>4.0274865855560005E-2</v>
      </c>
      <c r="AC6493">
        <v>0</v>
      </c>
      <c r="AD6493">
        <v>0</v>
      </c>
      <c r="AE6493">
        <v>5.4284474440443473</v>
      </c>
    </row>
    <row r="6494" spans="1:31" x14ac:dyDescent="0.3">
      <c r="A6494">
        <v>2588577</v>
      </c>
      <c r="B6494">
        <v>1</v>
      </c>
      <c r="C6494" t="s">
        <v>81</v>
      </c>
      <c r="D6494" t="s">
        <v>118</v>
      </c>
      <c r="E6494" t="s">
        <v>147</v>
      </c>
      <c r="F6494" t="s">
        <v>10287</v>
      </c>
      <c r="G6494" t="s">
        <v>301</v>
      </c>
      <c r="H6494" t="s">
        <v>135</v>
      </c>
      <c r="I6494" t="s">
        <v>136</v>
      </c>
      <c r="J6494" t="s">
        <v>137</v>
      </c>
      <c r="K6494" t="s">
        <v>144</v>
      </c>
      <c r="L6494" t="s">
        <v>18164</v>
      </c>
      <c r="M6494" t="s">
        <v>18165</v>
      </c>
      <c r="N6494">
        <v>6.3608333330000004</v>
      </c>
      <c r="O6494">
        <v>4</v>
      </c>
      <c r="P6494">
        <v>397</v>
      </c>
      <c r="Q6494">
        <v>52</v>
      </c>
      <c r="R6494">
        <v>48</v>
      </c>
      <c r="S6494">
        <v>6</v>
      </c>
      <c r="T6494">
        <v>34</v>
      </c>
      <c r="U6494">
        <v>1</v>
      </c>
      <c r="V6494">
        <v>0</v>
      </c>
      <c r="W6494">
        <v>6.2173610367055421</v>
      </c>
      <c r="X6494">
        <v>445.73764226762773</v>
      </c>
      <c r="Y6494">
        <v>2192.1810614885485</v>
      </c>
      <c r="Z6494">
        <v>878.87221028659656</v>
      </c>
      <c r="AA6494">
        <v>68.350029136977881</v>
      </c>
      <c r="AB6494">
        <v>134.72787162035368</v>
      </c>
      <c r="AC6494">
        <v>1567.15645727929</v>
      </c>
      <c r="AD6494">
        <v>0</v>
      </c>
      <c r="AE6494">
        <v>5293.2426331160996</v>
      </c>
    </row>
    <row r="6495" spans="1:31" x14ac:dyDescent="0.3">
      <c r="A6495">
        <v>2588291</v>
      </c>
      <c r="B6495">
        <v>1</v>
      </c>
      <c r="C6495" t="s">
        <v>80</v>
      </c>
      <c r="D6495" t="s">
        <v>87</v>
      </c>
      <c r="E6495" t="s">
        <v>155</v>
      </c>
      <c r="F6495" t="s">
        <v>18166</v>
      </c>
      <c r="G6495" t="s">
        <v>301</v>
      </c>
      <c r="H6495" t="s">
        <v>157</v>
      </c>
      <c r="I6495" t="s">
        <v>136</v>
      </c>
      <c r="J6495" t="s">
        <v>137</v>
      </c>
      <c r="K6495" t="s">
        <v>144</v>
      </c>
      <c r="L6495" t="s">
        <v>18167</v>
      </c>
      <c r="M6495" t="s">
        <v>18168</v>
      </c>
      <c r="N6495">
        <v>6.6277777770000004</v>
      </c>
      <c r="O6495">
        <v>0</v>
      </c>
      <c r="P6495">
        <v>223</v>
      </c>
      <c r="Q6495">
        <v>0</v>
      </c>
      <c r="R6495">
        <v>0</v>
      </c>
      <c r="S6495">
        <v>0</v>
      </c>
      <c r="T6495">
        <v>100</v>
      </c>
      <c r="U6495">
        <v>0</v>
      </c>
      <c r="V6495">
        <v>0</v>
      </c>
      <c r="W6495">
        <v>0</v>
      </c>
      <c r="X6495">
        <v>295.30622094372541</v>
      </c>
      <c r="Y6495">
        <v>0</v>
      </c>
      <c r="Z6495">
        <v>0</v>
      </c>
      <c r="AA6495">
        <v>0</v>
      </c>
      <c r="AB6495">
        <v>1583.2217847769232</v>
      </c>
      <c r="AC6495">
        <v>0</v>
      </c>
      <c r="AD6495">
        <v>0</v>
      </c>
      <c r="AE6495">
        <v>1878.5280057206487</v>
      </c>
    </row>
    <row r="6496" spans="1:31" x14ac:dyDescent="0.3">
      <c r="A6496">
        <v>2588337</v>
      </c>
      <c r="B6496">
        <v>1</v>
      </c>
      <c r="C6496" t="s">
        <v>80</v>
      </c>
      <c r="D6496" t="s">
        <v>83</v>
      </c>
      <c r="E6496" t="s">
        <v>171</v>
      </c>
      <c r="F6496" t="s">
        <v>18169</v>
      </c>
      <c r="G6496" t="s">
        <v>301</v>
      </c>
      <c r="H6496" t="s">
        <v>157</v>
      </c>
      <c r="I6496" t="s">
        <v>136</v>
      </c>
      <c r="J6496" t="s">
        <v>137</v>
      </c>
      <c r="K6496" t="s">
        <v>144</v>
      </c>
      <c r="L6496" t="s">
        <v>18170</v>
      </c>
      <c r="M6496" t="s">
        <v>18171</v>
      </c>
      <c r="N6496">
        <v>7.5533333330000003</v>
      </c>
      <c r="O6496">
        <v>0</v>
      </c>
      <c r="P6496">
        <v>181</v>
      </c>
      <c r="Q6496">
        <v>0</v>
      </c>
      <c r="R6496">
        <v>0</v>
      </c>
      <c r="S6496">
        <v>0</v>
      </c>
      <c r="T6496">
        <v>3</v>
      </c>
      <c r="U6496">
        <v>0</v>
      </c>
      <c r="V6496">
        <v>0</v>
      </c>
      <c r="W6496">
        <v>0</v>
      </c>
      <c r="X6496">
        <v>313.93736990752359</v>
      </c>
      <c r="Y6496">
        <v>0</v>
      </c>
      <c r="Z6496">
        <v>0</v>
      </c>
      <c r="AA6496">
        <v>0</v>
      </c>
      <c r="AB6496">
        <v>30.968541054067241</v>
      </c>
      <c r="AC6496">
        <v>0</v>
      </c>
      <c r="AD6496">
        <v>0</v>
      </c>
      <c r="AE6496">
        <v>344.90591096159085</v>
      </c>
    </row>
    <row r="6497" spans="1:31" x14ac:dyDescent="0.3">
      <c r="A6497">
        <v>2589001</v>
      </c>
      <c r="B6497">
        <v>1</v>
      </c>
      <c r="C6497" t="s">
        <v>80</v>
      </c>
      <c r="D6497" t="s">
        <v>93</v>
      </c>
      <c r="E6497" t="s">
        <v>166</v>
      </c>
      <c r="F6497" t="s">
        <v>18172</v>
      </c>
      <c r="G6497" t="s">
        <v>198</v>
      </c>
      <c r="H6497" t="s">
        <v>157</v>
      </c>
      <c r="I6497" t="s">
        <v>136</v>
      </c>
      <c r="J6497" t="s">
        <v>137</v>
      </c>
      <c r="K6497" t="s">
        <v>138</v>
      </c>
      <c r="L6497" t="s">
        <v>18173</v>
      </c>
      <c r="M6497" t="s">
        <v>18174</v>
      </c>
      <c r="N6497">
        <v>1.0122222219999999</v>
      </c>
      <c r="O6497">
        <v>0</v>
      </c>
      <c r="P6497">
        <v>1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1.7506566300070001E-2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1.7506566300070001E-2</v>
      </c>
    </row>
    <row r="6498" spans="1:31" x14ac:dyDescent="0.3">
      <c r="A6498">
        <v>2588646</v>
      </c>
      <c r="B6498">
        <v>1</v>
      </c>
      <c r="C6498" t="s">
        <v>80</v>
      </c>
      <c r="D6498" t="s">
        <v>96</v>
      </c>
      <c r="E6498" t="s">
        <v>166</v>
      </c>
      <c r="F6498" t="s">
        <v>18175</v>
      </c>
      <c r="G6498" t="s">
        <v>181</v>
      </c>
      <c r="H6498" t="s">
        <v>157</v>
      </c>
      <c r="I6498" t="s">
        <v>136</v>
      </c>
      <c r="J6498" t="s">
        <v>137</v>
      </c>
      <c r="K6498" t="s">
        <v>138</v>
      </c>
      <c r="L6498" t="s">
        <v>18176</v>
      </c>
      <c r="M6498" t="s">
        <v>18177</v>
      </c>
      <c r="N6498">
        <v>5.0038888879999996</v>
      </c>
      <c r="O6498">
        <v>0</v>
      </c>
      <c r="P6498">
        <v>2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1.9828094226123374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1.9828094226123374</v>
      </c>
    </row>
    <row r="6499" spans="1:31" x14ac:dyDescent="0.3">
      <c r="A6499">
        <v>2588815</v>
      </c>
      <c r="B6499">
        <v>1</v>
      </c>
      <c r="C6499" t="s">
        <v>80</v>
      </c>
      <c r="D6499" t="s">
        <v>95</v>
      </c>
      <c r="E6499" t="s">
        <v>171</v>
      </c>
      <c r="F6499" t="s">
        <v>18178</v>
      </c>
      <c r="G6499" t="s">
        <v>229</v>
      </c>
      <c r="H6499" t="s">
        <v>157</v>
      </c>
      <c r="I6499" t="s">
        <v>136</v>
      </c>
      <c r="J6499" t="s">
        <v>137</v>
      </c>
      <c r="K6499" t="s">
        <v>138</v>
      </c>
      <c r="L6499" t="s">
        <v>18179</v>
      </c>
      <c r="M6499" t="s">
        <v>18180</v>
      </c>
      <c r="N6499">
        <v>0.90805555500000001</v>
      </c>
      <c r="O6499">
        <v>0</v>
      </c>
      <c r="P6499">
        <v>55</v>
      </c>
      <c r="Q6499">
        <v>0</v>
      </c>
      <c r="R6499">
        <v>0</v>
      </c>
      <c r="S6499">
        <v>0</v>
      </c>
      <c r="T6499">
        <v>1</v>
      </c>
      <c r="U6499">
        <v>0</v>
      </c>
      <c r="V6499">
        <v>0</v>
      </c>
      <c r="W6499">
        <v>0</v>
      </c>
      <c r="X6499">
        <v>11.863782185334133</v>
      </c>
      <c r="Y6499">
        <v>0</v>
      </c>
      <c r="Z6499">
        <v>0</v>
      </c>
      <c r="AA6499">
        <v>0</v>
      </c>
      <c r="AB6499">
        <v>0.27113826779634004</v>
      </c>
      <c r="AC6499">
        <v>0</v>
      </c>
      <c r="AD6499">
        <v>0</v>
      </c>
      <c r="AE6499">
        <v>12.134920453130473</v>
      </c>
    </row>
    <row r="6500" spans="1:31" x14ac:dyDescent="0.3">
      <c r="A6500">
        <v>2588809</v>
      </c>
      <c r="B6500">
        <v>1</v>
      </c>
      <c r="C6500" t="s">
        <v>80</v>
      </c>
      <c r="D6500" t="s">
        <v>91</v>
      </c>
      <c r="E6500" t="s">
        <v>166</v>
      </c>
      <c r="F6500" t="s">
        <v>18181</v>
      </c>
      <c r="G6500" t="s">
        <v>198</v>
      </c>
      <c r="H6500" t="s">
        <v>157</v>
      </c>
      <c r="I6500" t="s">
        <v>136</v>
      </c>
      <c r="J6500" t="s">
        <v>137</v>
      </c>
      <c r="K6500" t="s">
        <v>138</v>
      </c>
      <c r="L6500" t="s">
        <v>18182</v>
      </c>
      <c r="M6500" t="s">
        <v>18183</v>
      </c>
      <c r="N6500">
        <v>0.59527777699999995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1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1.2619489095977778</v>
      </c>
      <c r="AC6500">
        <v>0</v>
      </c>
      <c r="AD6500">
        <v>0</v>
      </c>
      <c r="AE6500">
        <v>1.2619489095977778</v>
      </c>
    </row>
    <row r="6501" spans="1:31" x14ac:dyDescent="0.3">
      <c r="A6501">
        <v>2588546</v>
      </c>
      <c r="B6501">
        <v>1</v>
      </c>
      <c r="C6501" t="s">
        <v>81</v>
      </c>
      <c r="D6501" t="s">
        <v>113</v>
      </c>
      <c r="E6501" t="s">
        <v>184</v>
      </c>
      <c r="F6501" t="s">
        <v>18184</v>
      </c>
      <c r="G6501" t="s">
        <v>318</v>
      </c>
      <c r="H6501" t="s">
        <v>135</v>
      </c>
      <c r="I6501" t="s">
        <v>136</v>
      </c>
      <c r="J6501" t="s">
        <v>137</v>
      </c>
      <c r="K6501" t="s">
        <v>138</v>
      </c>
      <c r="L6501" t="s">
        <v>18185</v>
      </c>
      <c r="M6501" t="s">
        <v>18186</v>
      </c>
      <c r="N6501">
        <v>0.60944444399999997</v>
      </c>
      <c r="O6501">
        <v>0</v>
      </c>
      <c r="P6501">
        <v>0</v>
      </c>
      <c r="Q6501">
        <v>3</v>
      </c>
      <c r="R6501">
        <v>0</v>
      </c>
      <c r="S6501">
        <v>2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4.2049032542906666</v>
      </c>
      <c r="Z6501">
        <v>0</v>
      </c>
      <c r="AA6501">
        <v>5.949387327328548</v>
      </c>
      <c r="AB6501">
        <v>0</v>
      </c>
      <c r="AC6501">
        <v>0</v>
      </c>
      <c r="AD6501">
        <v>0</v>
      </c>
      <c r="AE6501">
        <v>10.154290581619215</v>
      </c>
    </row>
    <row r="6502" spans="1:31" x14ac:dyDescent="0.3">
      <c r="A6502">
        <v>2588606</v>
      </c>
      <c r="B6502">
        <v>1</v>
      </c>
      <c r="C6502" t="s">
        <v>80</v>
      </c>
      <c r="D6502" t="s">
        <v>94</v>
      </c>
      <c r="E6502" t="s">
        <v>184</v>
      </c>
      <c r="F6502" t="s">
        <v>18187</v>
      </c>
      <c r="G6502" t="s">
        <v>194</v>
      </c>
      <c r="H6502" t="s">
        <v>135</v>
      </c>
      <c r="I6502" t="s">
        <v>136</v>
      </c>
      <c r="J6502" t="s">
        <v>137</v>
      </c>
      <c r="K6502" t="s">
        <v>144</v>
      </c>
      <c r="L6502" t="s">
        <v>18188</v>
      </c>
      <c r="M6502" t="s">
        <v>18189</v>
      </c>
      <c r="N6502">
        <v>2.9902777770000002</v>
      </c>
      <c r="O6502">
        <v>0</v>
      </c>
      <c r="P6502">
        <v>46</v>
      </c>
      <c r="Q6502">
        <v>0</v>
      </c>
      <c r="R6502">
        <v>34</v>
      </c>
      <c r="S6502">
        <v>0</v>
      </c>
      <c r="T6502">
        <v>3</v>
      </c>
      <c r="U6502">
        <v>0</v>
      </c>
      <c r="V6502">
        <v>0</v>
      </c>
      <c r="W6502">
        <v>0</v>
      </c>
      <c r="X6502">
        <v>31.263585497786387</v>
      </c>
      <c r="Y6502">
        <v>0</v>
      </c>
      <c r="Z6502">
        <v>72.384900695642642</v>
      </c>
      <c r="AA6502">
        <v>0</v>
      </c>
      <c r="AB6502">
        <v>14.37149412533366</v>
      </c>
      <c r="AC6502">
        <v>0</v>
      </c>
      <c r="AD6502">
        <v>0</v>
      </c>
      <c r="AE6502">
        <v>118.01998031876268</v>
      </c>
    </row>
    <row r="6503" spans="1:31" x14ac:dyDescent="0.3">
      <c r="A6503">
        <v>2588168</v>
      </c>
      <c r="B6503">
        <v>1</v>
      </c>
      <c r="C6503" t="s">
        <v>80</v>
      </c>
      <c r="D6503" t="s">
        <v>96</v>
      </c>
      <c r="E6503" t="s">
        <v>184</v>
      </c>
      <c r="F6503" t="s">
        <v>9562</v>
      </c>
      <c r="G6503" t="s">
        <v>134</v>
      </c>
      <c r="H6503" t="s">
        <v>135</v>
      </c>
      <c r="I6503" t="s">
        <v>136</v>
      </c>
      <c r="J6503" t="s">
        <v>137</v>
      </c>
      <c r="K6503" t="s">
        <v>138</v>
      </c>
      <c r="L6503" t="s">
        <v>18190</v>
      </c>
      <c r="M6503" t="s">
        <v>18191</v>
      </c>
      <c r="N6503">
        <v>0.59388888799999995</v>
      </c>
      <c r="O6503">
        <v>0</v>
      </c>
      <c r="P6503">
        <v>156</v>
      </c>
      <c r="Q6503">
        <v>0</v>
      </c>
      <c r="R6503">
        <v>0</v>
      </c>
      <c r="S6503">
        <v>1</v>
      </c>
      <c r="T6503">
        <v>3</v>
      </c>
      <c r="U6503">
        <v>0</v>
      </c>
      <c r="V6503">
        <v>0</v>
      </c>
      <c r="W6503">
        <v>0</v>
      </c>
      <c r="X6503">
        <v>13.975579181181914</v>
      </c>
      <c r="Y6503">
        <v>0</v>
      </c>
      <c r="Z6503">
        <v>0</v>
      </c>
      <c r="AA6503">
        <v>12.81016255038765</v>
      </c>
      <c r="AB6503">
        <v>0.15182908716140003</v>
      </c>
      <c r="AC6503">
        <v>0</v>
      </c>
      <c r="AD6503">
        <v>0</v>
      </c>
      <c r="AE6503">
        <v>26.937570818730965</v>
      </c>
    </row>
    <row r="6504" spans="1:31" x14ac:dyDescent="0.3">
      <c r="A6504">
        <v>2588354</v>
      </c>
      <c r="B6504">
        <v>1</v>
      </c>
      <c r="C6504" t="s">
        <v>80</v>
      </c>
      <c r="D6504" t="s">
        <v>106</v>
      </c>
      <c r="E6504" t="s">
        <v>155</v>
      </c>
      <c r="F6504" t="s">
        <v>18192</v>
      </c>
      <c r="G6504" t="s">
        <v>301</v>
      </c>
      <c r="H6504" t="s">
        <v>157</v>
      </c>
      <c r="I6504" t="s">
        <v>136</v>
      </c>
      <c r="J6504" t="s">
        <v>137</v>
      </c>
      <c r="K6504" t="s">
        <v>144</v>
      </c>
      <c r="L6504" t="s">
        <v>18193</v>
      </c>
      <c r="M6504" t="s">
        <v>18194</v>
      </c>
      <c r="N6504">
        <v>7.2130555550000004</v>
      </c>
      <c r="O6504">
        <v>0</v>
      </c>
      <c r="P6504">
        <v>100</v>
      </c>
      <c r="Q6504">
        <v>0</v>
      </c>
      <c r="R6504">
        <v>0</v>
      </c>
      <c r="S6504">
        <v>0</v>
      </c>
      <c r="T6504">
        <v>23</v>
      </c>
      <c r="U6504">
        <v>0</v>
      </c>
      <c r="V6504">
        <v>0</v>
      </c>
      <c r="W6504">
        <v>0</v>
      </c>
      <c r="X6504">
        <v>125.57065162982236</v>
      </c>
      <c r="Y6504">
        <v>0</v>
      </c>
      <c r="Z6504">
        <v>0</v>
      </c>
      <c r="AA6504">
        <v>0</v>
      </c>
      <c r="AB6504">
        <v>63.045748550481925</v>
      </c>
      <c r="AC6504">
        <v>0</v>
      </c>
      <c r="AD6504">
        <v>0</v>
      </c>
      <c r="AE6504">
        <v>188.61640018030428</v>
      </c>
    </row>
    <row r="6505" spans="1:31" x14ac:dyDescent="0.3">
      <c r="A6505">
        <v>2588374</v>
      </c>
      <c r="B6505">
        <v>1</v>
      </c>
      <c r="C6505" t="s">
        <v>81</v>
      </c>
      <c r="D6505" t="s">
        <v>112</v>
      </c>
      <c r="E6505" t="s">
        <v>166</v>
      </c>
      <c r="F6505" t="s">
        <v>18195</v>
      </c>
      <c r="G6505" t="s">
        <v>168</v>
      </c>
      <c r="H6505" t="s">
        <v>157</v>
      </c>
      <c r="I6505" t="s">
        <v>136</v>
      </c>
      <c r="J6505" t="s">
        <v>137</v>
      </c>
      <c r="K6505" t="s">
        <v>138</v>
      </c>
      <c r="L6505" t="s">
        <v>18196</v>
      </c>
      <c r="M6505" t="s">
        <v>18197</v>
      </c>
      <c r="N6505">
        <v>2.6958333329999999</v>
      </c>
      <c r="O6505">
        <v>0</v>
      </c>
      <c r="P6505">
        <v>1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0.10688541212439166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0.10688541212439166</v>
      </c>
    </row>
    <row r="6506" spans="1:31" x14ac:dyDescent="0.3">
      <c r="A6506">
        <v>2588872</v>
      </c>
      <c r="B6506">
        <v>1</v>
      </c>
      <c r="C6506" t="s">
        <v>80</v>
      </c>
      <c r="D6506" t="s">
        <v>85</v>
      </c>
      <c r="E6506" t="s">
        <v>166</v>
      </c>
      <c r="F6506" t="s">
        <v>18198</v>
      </c>
      <c r="G6506" t="s">
        <v>198</v>
      </c>
      <c r="H6506" t="s">
        <v>157</v>
      </c>
      <c r="I6506" t="s">
        <v>136</v>
      </c>
      <c r="J6506" t="s">
        <v>137</v>
      </c>
      <c r="K6506" t="s">
        <v>138</v>
      </c>
      <c r="L6506" t="s">
        <v>18199</v>
      </c>
      <c r="M6506" t="s">
        <v>18200</v>
      </c>
      <c r="N6506">
        <v>0.66361111100000003</v>
      </c>
      <c r="O6506">
        <v>0</v>
      </c>
      <c r="P6506">
        <v>15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2.2167275639999993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2.2167275639999993</v>
      </c>
    </row>
    <row r="6507" spans="1:31" x14ac:dyDescent="0.3">
      <c r="A6507">
        <v>2588400</v>
      </c>
      <c r="B6507">
        <v>1</v>
      </c>
      <c r="C6507" t="s">
        <v>81</v>
      </c>
      <c r="D6507" t="s">
        <v>117</v>
      </c>
      <c r="E6507" t="s">
        <v>184</v>
      </c>
      <c r="F6507" t="s">
        <v>18201</v>
      </c>
      <c r="G6507" t="s">
        <v>194</v>
      </c>
      <c r="H6507" t="s">
        <v>135</v>
      </c>
      <c r="I6507" t="s">
        <v>136</v>
      </c>
      <c r="J6507" t="s">
        <v>137</v>
      </c>
      <c r="K6507" t="s">
        <v>144</v>
      </c>
      <c r="L6507" t="s">
        <v>18202</v>
      </c>
      <c r="M6507" t="s">
        <v>18203</v>
      </c>
      <c r="N6507">
        <v>1.290277777</v>
      </c>
      <c r="O6507">
        <v>3</v>
      </c>
      <c r="P6507">
        <v>408</v>
      </c>
      <c r="Q6507">
        <v>8</v>
      </c>
      <c r="R6507">
        <v>6</v>
      </c>
      <c r="S6507">
        <v>3</v>
      </c>
      <c r="T6507">
        <v>10</v>
      </c>
      <c r="U6507">
        <v>0</v>
      </c>
      <c r="V6507">
        <v>0</v>
      </c>
      <c r="W6507">
        <v>0.83643580260000017</v>
      </c>
      <c r="X6507">
        <v>37.23706152885859</v>
      </c>
      <c r="Y6507">
        <v>114.47242519392388</v>
      </c>
      <c r="Z6507">
        <v>1.2066777355042708</v>
      </c>
      <c r="AA6507">
        <v>11.563033788474584</v>
      </c>
      <c r="AB6507">
        <v>3.6978500333857327</v>
      </c>
      <c r="AC6507">
        <v>0</v>
      </c>
      <c r="AD6507">
        <v>0</v>
      </c>
      <c r="AE6507">
        <v>169.01348408274706</v>
      </c>
    </row>
    <row r="6508" spans="1:31" x14ac:dyDescent="0.3">
      <c r="A6508">
        <v>2588941</v>
      </c>
      <c r="B6508">
        <v>1</v>
      </c>
      <c r="C6508" t="s">
        <v>80</v>
      </c>
      <c r="D6508" t="s">
        <v>87</v>
      </c>
      <c r="E6508" t="s">
        <v>175</v>
      </c>
      <c r="F6508" t="s">
        <v>18204</v>
      </c>
      <c r="G6508" t="s">
        <v>190</v>
      </c>
      <c r="H6508" t="s">
        <v>157</v>
      </c>
      <c r="I6508" t="s">
        <v>136</v>
      </c>
      <c r="J6508" t="s">
        <v>137</v>
      </c>
      <c r="K6508" t="s">
        <v>138</v>
      </c>
      <c r="L6508" t="s">
        <v>18205</v>
      </c>
      <c r="M6508" t="s">
        <v>18206</v>
      </c>
      <c r="N6508">
        <v>1.197777777</v>
      </c>
      <c r="O6508">
        <v>0</v>
      </c>
      <c r="P6508">
        <v>159</v>
      </c>
      <c r="Q6508">
        <v>0</v>
      </c>
      <c r="R6508">
        <v>0</v>
      </c>
      <c r="S6508">
        <v>0</v>
      </c>
      <c r="T6508">
        <v>3</v>
      </c>
      <c r="U6508">
        <v>0</v>
      </c>
      <c r="V6508">
        <v>0</v>
      </c>
      <c r="W6508">
        <v>0</v>
      </c>
      <c r="X6508">
        <v>43.974768306624597</v>
      </c>
      <c r="Y6508">
        <v>0</v>
      </c>
      <c r="Z6508">
        <v>0</v>
      </c>
      <c r="AA6508">
        <v>0</v>
      </c>
      <c r="AB6508">
        <v>6.104675916209799</v>
      </c>
      <c r="AC6508">
        <v>0</v>
      </c>
      <c r="AD6508">
        <v>0</v>
      </c>
      <c r="AE6508">
        <v>50.079444222834397</v>
      </c>
    </row>
    <row r="6509" spans="1:31" x14ac:dyDescent="0.3">
      <c r="A6509">
        <v>2588543</v>
      </c>
      <c r="B6509">
        <v>1</v>
      </c>
      <c r="C6509" t="s">
        <v>80</v>
      </c>
      <c r="D6509" t="s">
        <v>93</v>
      </c>
      <c r="E6509" t="s">
        <v>147</v>
      </c>
      <c r="F6509" t="s">
        <v>18207</v>
      </c>
      <c r="G6509" t="s">
        <v>2568</v>
      </c>
      <c r="H6509" t="s">
        <v>135</v>
      </c>
      <c r="I6509" t="s">
        <v>136</v>
      </c>
      <c r="J6509" t="s">
        <v>137</v>
      </c>
      <c r="K6509" t="s">
        <v>138</v>
      </c>
      <c r="L6509" t="s">
        <v>18208</v>
      </c>
      <c r="M6509" t="s">
        <v>18209</v>
      </c>
      <c r="N6509">
        <v>2.517222222</v>
      </c>
      <c r="O6509">
        <v>0</v>
      </c>
      <c r="P6509">
        <v>0</v>
      </c>
      <c r="Q6509">
        <v>0</v>
      </c>
      <c r="R6509">
        <v>0</v>
      </c>
      <c r="S6509">
        <v>5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</row>
    <row r="6510" spans="1:31" x14ac:dyDescent="0.3">
      <c r="A6510">
        <v>2588566</v>
      </c>
      <c r="B6510">
        <v>1</v>
      </c>
      <c r="C6510" t="s">
        <v>80</v>
      </c>
      <c r="D6510" t="s">
        <v>88</v>
      </c>
      <c r="E6510" t="s">
        <v>132</v>
      </c>
      <c r="F6510" t="s">
        <v>18210</v>
      </c>
      <c r="G6510" t="s">
        <v>134</v>
      </c>
      <c r="H6510" t="s">
        <v>135</v>
      </c>
      <c r="I6510" t="s">
        <v>136</v>
      </c>
      <c r="J6510" t="s">
        <v>137</v>
      </c>
      <c r="K6510" t="s">
        <v>138</v>
      </c>
      <c r="L6510" t="s">
        <v>18211</v>
      </c>
      <c r="M6510" t="s">
        <v>18212</v>
      </c>
      <c r="N6510">
        <v>1.189166666</v>
      </c>
      <c r="O6510">
        <v>0</v>
      </c>
      <c r="P6510">
        <v>5494</v>
      </c>
      <c r="Q6510">
        <v>0</v>
      </c>
      <c r="R6510">
        <v>0</v>
      </c>
      <c r="S6510">
        <v>0</v>
      </c>
      <c r="T6510">
        <v>326</v>
      </c>
      <c r="U6510">
        <v>0</v>
      </c>
      <c r="V6510">
        <v>1</v>
      </c>
      <c r="W6510">
        <v>0</v>
      </c>
      <c r="X6510">
        <v>1370.8075034715539</v>
      </c>
      <c r="Y6510">
        <v>0</v>
      </c>
      <c r="Z6510">
        <v>0</v>
      </c>
      <c r="AA6510">
        <v>0</v>
      </c>
      <c r="AB6510">
        <v>351.63824917032815</v>
      </c>
      <c r="AC6510">
        <v>0</v>
      </c>
      <c r="AD6510">
        <v>6.9793849346835248</v>
      </c>
      <c r="AE6510">
        <v>1729.4251375765657</v>
      </c>
    </row>
    <row r="6511" spans="1:31" x14ac:dyDescent="0.3">
      <c r="A6511">
        <v>2588629</v>
      </c>
      <c r="B6511">
        <v>1</v>
      </c>
      <c r="C6511" t="s">
        <v>80</v>
      </c>
      <c r="D6511" t="s">
        <v>87</v>
      </c>
      <c r="E6511" t="s">
        <v>184</v>
      </c>
      <c r="F6511" t="s">
        <v>18213</v>
      </c>
      <c r="G6511" t="s">
        <v>311</v>
      </c>
      <c r="H6511" t="s">
        <v>135</v>
      </c>
      <c r="I6511" t="s">
        <v>136</v>
      </c>
      <c r="J6511" t="s">
        <v>3</v>
      </c>
      <c r="K6511" t="s">
        <v>138</v>
      </c>
      <c r="L6511" t="s">
        <v>18214</v>
      </c>
      <c r="M6511" t="s">
        <v>18215</v>
      </c>
      <c r="N6511">
        <v>0.65444444400000001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12</v>
      </c>
      <c r="U6511">
        <v>0</v>
      </c>
      <c r="V6511">
        <v>7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30.661229037991085</v>
      </c>
      <c r="AC6511">
        <v>0</v>
      </c>
      <c r="AD6511">
        <v>154.89001811984187</v>
      </c>
      <c r="AE6511">
        <v>185.55124715783296</v>
      </c>
    </row>
    <row r="6512" spans="1:31" x14ac:dyDescent="0.3">
      <c r="A6512">
        <v>2588878</v>
      </c>
      <c r="B6512">
        <v>1</v>
      </c>
      <c r="C6512" t="s">
        <v>80</v>
      </c>
      <c r="D6512" t="s">
        <v>106</v>
      </c>
      <c r="E6512" t="s">
        <v>155</v>
      </c>
      <c r="F6512" t="s">
        <v>18216</v>
      </c>
      <c r="G6512" t="s">
        <v>202</v>
      </c>
      <c r="H6512" t="s">
        <v>157</v>
      </c>
      <c r="I6512" t="s">
        <v>136</v>
      </c>
      <c r="J6512" t="s">
        <v>137</v>
      </c>
      <c r="K6512" t="s">
        <v>138</v>
      </c>
      <c r="L6512" t="s">
        <v>18217</v>
      </c>
      <c r="M6512" t="s">
        <v>18218</v>
      </c>
      <c r="N6512">
        <v>0.814722222</v>
      </c>
      <c r="O6512">
        <v>0</v>
      </c>
      <c r="P6512">
        <v>353</v>
      </c>
      <c r="Q6512">
        <v>0</v>
      </c>
      <c r="R6512">
        <v>2</v>
      </c>
      <c r="S6512">
        <v>0</v>
      </c>
      <c r="T6512">
        <v>27</v>
      </c>
      <c r="U6512">
        <v>0</v>
      </c>
      <c r="V6512">
        <v>0</v>
      </c>
      <c r="W6512">
        <v>0</v>
      </c>
      <c r="X6512">
        <v>63.442352336997104</v>
      </c>
      <c r="Y6512">
        <v>0</v>
      </c>
      <c r="Z6512">
        <v>1.1458935470773353</v>
      </c>
      <c r="AA6512">
        <v>0</v>
      </c>
      <c r="AB6512">
        <v>15.332181970003191</v>
      </c>
      <c r="AC6512">
        <v>0</v>
      </c>
      <c r="AD6512">
        <v>0</v>
      </c>
      <c r="AE6512">
        <v>79.92042785407763</v>
      </c>
    </row>
    <row r="6513" spans="1:31" x14ac:dyDescent="0.3">
      <c r="A6513">
        <v>2588274</v>
      </c>
      <c r="B6513">
        <v>1</v>
      </c>
      <c r="C6513" t="s">
        <v>81</v>
      </c>
      <c r="D6513" t="s">
        <v>128</v>
      </c>
      <c r="E6513" t="s">
        <v>147</v>
      </c>
      <c r="F6513" t="s">
        <v>16392</v>
      </c>
      <c r="G6513" t="s">
        <v>134</v>
      </c>
      <c r="H6513" t="s">
        <v>135</v>
      </c>
      <c r="I6513" t="s">
        <v>136</v>
      </c>
      <c r="J6513" t="s">
        <v>137</v>
      </c>
      <c r="K6513" t="s">
        <v>138</v>
      </c>
      <c r="L6513" t="s">
        <v>18219</v>
      </c>
      <c r="M6513" t="s">
        <v>18220</v>
      </c>
      <c r="N6513">
        <v>1.121111111</v>
      </c>
      <c r="O6513">
        <v>3</v>
      </c>
      <c r="P6513">
        <v>221</v>
      </c>
      <c r="Q6513">
        <v>1</v>
      </c>
      <c r="R6513">
        <v>3</v>
      </c>
      <c r="S6513">
        <v>3</v>
      </c>
      <c r="T6513">
        <v>21</v>
      </c>
      <c r="U6513">
        <v>2</v>
      </c>
      <c r="V6513">
        <v>0</v>
      </c>
      <c r="W6513">
        <v>0.66263447999999991</v>
      </c>
      <c r="X6513">
        <v>44.87589943240696</v>
      </c>
      <c r="Y6513">
        <v>0.14243103969999998</v>
      </c>
      <c r="Z6513">
        <v>2.92038180086048</v>
      </c>
      <c r="AA6513">
        <v>54.825568973688675</v>
      </c>
      <c r="AB6513">
        <v>16.047582556793088</v>
      </c>
      <c r="AC6513">
        <v>57.105448365380212</v>
      </c>
      <c r="AD6513">
        <v>0</v>
      </c>
      <c r="AE6513">
        <v>176.57994664882943</v>
      </c>
    </row>
    <row r="6514" spans="1:31" x14ac:dyDescent="0.3">
      <c r="A6514">
        <v>2588772</v>
      </c>
      <c r="B6514">
        <v>1</v>
      </c>
      <c r="C6514" t="s">
        <v>81</v>
      </c>
      <c r="D6514" t="s">
        <v>128</v>
      </c>
      <c r="E6514" t="s">
        <v>166</v>
      </c>
      <c r="F6514" t="s">
        <v>17139</v>
      </c>
      <c r="G6514" t="s">
        <v>198</v>
      </c>
      <c r="H6514" t="s">
        <v>157</v>
      </c>
      <c r="I6514" t="s">
        <v>136</v>
      </c>
      <c r="J6514" t="s">
        <v>137</v>
      </c>
      <c r="K6514" t="s">
        <v>138</v>
      </c>
      <c r="L6514" t="s">
        <v>18221</v>
      </c>
      <c r="M6514" t="s">
        <v>18222</v>
      </c>
      <c r="N6514">
        <v>1.409166666</v>
      </c>
      <c r="O6514">
        <v>0</v>
      </c>
      <c r="P6514">
        <v>6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2.02586734130047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2.02586734130047</v>
      </c>
    </row>
    <row r="6515" spans="1:31" x14ac:dyDescent="0.3">
      <c r="A6515">
        <v>2588437</v>
      </c>
      <c r="B6515">
        <v>1</v>
      </c>
      <c r="C6515" t="s">
        <v>81</v>
      </c>
      <c r="D6515" t="s">
        <v>125</v>
      </c>
      <c r="E6515" t="s">
        <v>141</v>
      </c>
      <c r="F6515" t="s">
        <v>18223</v>
      </c>
      <c r="G6515" t="s">
        <v>301</v>
      </c>
      <c r="H6515" t="s">
        <v>135</v>
      </c>
      <c r="I6515" t="s">
        <v>136</v>
      </c>
      <c r="J6515" t="s">
        <v>137</v>
      </c>
      <c r="K6515" t="s">
        <v>144</v>
      </c>
      <c r="L6515" t="s">
        <v>18224</v>
      </c>
      <c r="M6515" t="s">
        <v>18225</v>
      </c>
      <c r="N6515">
        <v>4.573611111</v>
      </c>
      <c r="O6515">
        <v>2</v>
      </c>
      <c r="P6515">
        <v>750</v>
      </c>
      <c r="Q6515">
        <v>128</v>
      </c>
      <c r="R6515">
        <v>209</v>
      </c>
      <c r="S6515">
        <v>7</v>
      </c>
      <c r="T6515">
        <v>73</v>
      </c>
      <c r="U6515">
        <v>1</v>
      </c>
      <c r="V6515">
        <v>0</v>
      </c>
      <c r="W6515">
        <v>1.9324035883999999</v>
      </c>
      <c r="X6515">
        <v>595.17632788600349</v>
      </c>
      <c r="Y6515">
        <v>5229.2140616567503</v>
      </c>
      <c r="Z6515">
        <v>4211.1188228362125</v>
      </c>
      <c r="AA6515">
        <v>353.26618172153781</v>
      </c>
      <c r="AB6515">
        <v>309.84707815187107</v>
      </c>
      <c r="AC6515">
        <v>648.894486962678</v>
      </c>
      <c r="AD6515">
        <v>0</v>
      </c>
      <c r="AE6515">
        <v>11349.449362803454</v>
      </c>
    </row>
    <row r="6516" spans="1:31" x14ac:dyDescent="0.3">
      <c r="A6516">
        <v>2588331</v>
      </c>
      <c r="B6516">
        <v>1</v>
      </c>
      <c r="C6516" t="s">
        <v>80</v>
      </c>
      <c r="D6516" t="s">
        <v>83</v>
      </c>
      <c r="E6516" t="s">
        <v>184</v>
      </c>
      <c r="F6516" t="s">
        <v>18226</v>
      </c>
      <c r="G6516" t="s">
        <v>194</v>
      </c>
      <c r="H6516" t="s">
        <v>135</v>
      </c>
      <c r="I6516" t="s">
        <v>136</v>
      </c>
      <c r="J6516" t="s">
        <v>137</v>
      </c>
      <c r="K6516" t="s">
        <v>144</v>
      </c>
      <c r="L6516" t="s">
        <v>18227</v>
      </c>
      <c r="M6516" t="s">
        <v>18228</v>
      </c>
      <c r="N6516">
        <v>4.7541666659999997</v>
      </c>
      <c r="O6516">
        <v>0</v>
      </c>
      <c r="P6516">
        <v>370</v>
      </c>
      <c r="Q6516">
        <v>0</v>
      </c>
      <c r="R6516">
        <v>0</v>
      </c>
      <c r="S6516">
        <v>0</v>
      </c>
      <c r="T6516">
        <v>22</v>
      </c>
      <c r="U6516">
        <v>0</v>
      </c>
      <c r="V6516">
        <v>0</v>
      </c>
      <c r="W6516">
        <v>0</v>
      </c>
      <c r="X6516">
        <v>576.54814915205088</v>
      </c>
      <c r="Y6516">
        <v>0</v>
      </c>
      <c r="Z6516">
        <v>0</v>
      </c>
      <c r="AA6516">
        <v>0</v>
      </c>
      <c r="AB6516">
        <v>97.651495600930062</v>
      </c>
      <c r="AC6516">
        <v>0</v>
      </c>
      <c r="AD6516">
        <v>0</v>
      </c>
      <c r="AE6516">
        <v>674.19964475298093</v>
      </c>
    </row>
    <row r="6517" spans="1:31" x14ac:dyDescent="0.3">
      <c r="A6517">
        <v>2588480</v>
      </c>
      <c r="B6517">
        <v>1</v>
      </c>
      <c r="C6517" t="s">
        <v>81</v>
      </c>
      <c r="D6517" t="s">
        <v>113</v>
      </c>
      <c r="E6517" t="s">
        <v>155</v>
      </c>
      <c r="F6517" t="s">
        <v>18229</v>
      </c>
      <c r="G6517" t="s">
        <v>206</v>
      </c>
      <c r="H6517" t="s">
        <v>157</v>
      </c>
      <c r="I6517" t="s">
        <v>136</v>
      </c>
      <c r="J6517" t="s">
        <v>137</v>
      </c>
      <c r="K6517" t="s">
        <v>138</v>
      </c>
      <c r="L6517" t="s">
        <v>18230</v>
      </c>
      <c r="M6517" t="s">
        <v>18231</v>
      </c>
      <c r="N6517">
        <v>1.5552777769999999</v>
      </c>
      <c r="O6517">
        <v>0</v>
      </c>
      <c r="P6517">
        <v>143</v>
      </c>
      <c r="Q6517">
        <v>0</v>
      </c>
      <c r="R6517">
        <v>2</v>
      </c>
      <c r="S6517">
        <v>0</v>
      </c>
      <c r="T6517">
        <v>3</v>
      </c>
      <c r="U6517">
        <v>0</v>
      </c>
      <c r="V6517">
        <v>0</v>
      </c>
      <c r="W6517">
        <v>0</v>
      </c>
      <c r="X6517">
        <v>50.664804858453046</v>
      </c>
      <c r="Y6517">
        <v>0</v>
      </c>
      <c r="Z6517">
        <v>1.7459967951462416</v>
      </c>
      <c r="AA6517">
        <v>0</v>
      </c>
      <c r="AB6517">
        <v>7.2258503432974681</v>
      </c>
      <c r="AC6517">
        <v>0</v>
      </c>
      <c r="AD6517">
        <v>0</v>
      </c>
      <c r="AE6517">
        <v>59.636651996896752</v>
      </c>
    </row>
    <row r="6518" spans="1:31" x14ac:dyDescent="0.3">
      <c r="A6518">
        <v>2589021</v>
      </c>
      <c r="B6518">
        <v>1</v>
      </c>
      <c r="C6518" t="s">
        <v>80</v>
      </c>
      <c r="D6518" t="s">
        <v>89</v>
      </c>
      <c r="E6518" t="s">
        <v>166</v>
      </c>
      <c r="F6518" t="s">
        <v>18232</v>
      </c>
      <c r="G6518" t="s">
        <v>181</v>
      </c>
      <c r="H6518" t="s">
        <v>157</v>
      </c>
      <c r="I6518" t="s">
        <v>136</v>
      </c>
      <c r="J6518" t="s">
        <v>137</v>
      </c>
      <c r="K6518" t="s">
        <v>138</v>
      </c>
      <c r="L6518" t="s">
        <v>18233</v>
      </c>
      <c r="M6518" t="s">
        <v>18234</v>
      </c>
      <c r="N6518">
        <v>1.1855555550000001</v>
      </c>
      <c r="O6518">
        <v>0</v>
      </c>
      <c r="P6518">
        <v>7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1.6600315636799998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1.6600315636799998</v>
      </c>
    </row>
    <row r="6519" spans="1:31" x14ac:dyDescent="0.3">
      <c r="A6519">
        <v>2589004</v>
      </c>
      <c r="B6519">
        <v>1</v>
      </c>
      <c r="C6519" t="s">
        <v>81</v>
      </c>
      <c r="D6519" t="s">
        <v>118</v>
      </c>
      <c r="E6519" t="s">
        <v>171</v>
      </c>
      <c r="F6519" t="s">
        <v>18235</v>
      </c>
      <c r="G6519" t="s">
        <v>202</v>
      </c>
      <c r="H6519" t="s">
        <v>157</v>
      </c>
      <c r="I6519" t="s">
        <v>136</v>
      </c>
      <c r="J6519" t="s">
        <v>137</v>
      </c>
      <c r="K6519" t="s">
        <v>138</v>
      </c>
      <c r="L6519" t="s">
        <v>18236</v>
      </c>
      <c r="M6519" t="s">
        <v>18237</v>
      </c>
      <c r="N6519">
        <v>0.41666666600000002</v>
      </c>
      <c r="O6519">
        <v>0</v>
      </c>
      <c r="P6519">
        <v>3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0.22412911875375002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0.22412911875375002</v>
      </c>
    </row>
    <row r="6520" spans="1:31" x14ac:dyDescent="0.3">
      <c r="A6520">
        <v>2588294</v>
      </c>
      <c r="B6520">
        <v>1</v>
      </c>
      <c r="C6520" t="s">
        <v>80</v>
      </c>
      <c r="D6520" t="s">
        <v>105</v>
      </c>
      <c r="E6520" t="s">
        <v>141</v>
      </c>
      <c r="F6520" t="s">
        <v>18238</v>
      </c>
      <c r="G6520" t="s">
        <v>194</v>
      </c>
      <c r="H6520" t="s">
        <v>135</v>
      </c>
      <c r="I6520" t="s">
        <v>136</v>
      </c>
      <c r="J6520" t="s">
        <v>137</v>
      </c>
      <c r="K6520" t="s">
        <v>144</v>
      </c>
      <c r="L6520" t="s">
        <v>18239</v>
      </c>
      <c r="M6520" t="s">
        <v>18240</v>
      </c>
      <c r="N6520">
        <v>4.7719444439999998</v>
      </c>
      <c r="O6520">
        <v>0</v>
      </c>
      <c r="P6520">
        <v>1331</v>
      </c>
      <c r="Q6520">
        <v>0</v>
      </c>
      <c r="R6520">
        <v>0</v>
      </c>
      <c r="S6520">
        <v>0</v>
      </c>
      <c r="T6520">
        <v>95</v>
      </c>
      <c r="U6520">
        <v>0</v>
      </c>
      <c r="V6520">
        <v>0</v>
      </c>
      <c r="W6520">
        <v>0</v>
      </c>
      <c r="X6520">
        <v>1743.6144847644362</v>
      </c>
      <c r="Y6520">
        <v>0</v>
      </c>
      <c r="Z6520">
        <v>0</v>
      </c>
      <c r="AA6520">
        <v>0</v>
      </c>
      <c r="AB6520">
        <v>819.08863116731266</v>
      </c>
      <c r="AC6520">
        <v>0</v>
      </c>
      <c r="AD6520">
        <v>0</v>
      </c>
      <c r="AE6520">
        <v>2562.7031159317489</v>
      </c>
    </row>
    <row r="6521" spans="1:31" x14ac:dyDescent="0.3">
      <c r="A6521">
        <v>2588958</v>
      </c>
      <c r="B6521">
        <v>1</v>
      </c>
      <c r="C6521" t="s">
        <v>81</v>
      </c>
      <c r="D6521" t="s">
        <v>112</v>
      </c>
      <c r="E6521" t="s">
        <v>166</v>
      </c>
      <c r="F6521" t="s">
        <v>18241</v>
      </c>
      <c r="G6521" t="s">
        <v>181</v>
      </c>
      <c r="H6521" t="s">
        <v>157</v>
      </c>
      <c r="I6521" t="s">
        <v>136</v>
      </c>
      <c r="J6521" t="s">
        <v>137</v>
      </c>
      <c r="K6521" t="s">
        <v>138</v>
      </c>
      <c r="L6521" t="s">
        <v>18242</v>
      </c>
      <c r="M6521" t="s">
        <v>18243</v>
      </c>
      <c r="N6521">
        <v>0.74361111099999999</v>
      </c>
      <c r="O6521">
        <v>0</v>
      </c>
      <c r="P6521">
        <v>10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1.8643813636643307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1.8643813636643307</v>
      </c>
    </row>
    <row r="6522" spans="1:31" x14ac:dyDescent="0.3">
      <c r="A6522">
        <v>2588171</v>
      </c>
      <c r="B6522">
        <v>1</v>
      </c>
      <c r="C6522" t="s">
        <v>80</v>
      </c>
      <c r="D6522" t="s">
        <v>99</v>
      </c>
      <c r="E6522" t="s">
        <v>141</v>
      </c>
      <c r="F6522" t="s">
        <v>7275</v>
      </c>
      <c r="G6522" t="s">
        <v>318</v>
      </c>
      <c r="H6522" t="s">
        <v>135</v>
      </c>
      <c r="I6522" t="s">
        <v>136</v>
      </c>
      <c r="J6522" t="s">
        <v>137</v>
      </c>
      <c r="K6522" t="s">
        <v>144</v>
      </c>
      <c r="L6522" t="s">
        <v>18244</v>
      </c>
      <c r="M6522" t="s">
        <v>18245</v>
      </c>
      <c r="N6522">
        <v>0.27722222200000002</v>
      </c>
      <c r="O6522">
        <v>9</v>
      </c>
      <c r="P6522">
        <v>4801</v>
      </c>
      <c r="Q6522">
        <v>15</v>
      </c>
      <c r="R6522">
        <v>194</v>
      </c>
      <c r="S6522">
        <v>28</v>
      </c>
      <c r="T6522">
        <v>651</v>
      </c>
      <c r="U6522">
        <v>0</v>
      </c>
      <c r="V6522">
        <v>9</v>
      </c>
      <c r="W6522">
        <v>10.620380169299082</v>
      </c>
      <c r="X6522">
        <v>208.3522038732568</v>
      </c>
      <c r="Y6522">
        <v>9.705455635253541</v>
      </c>
      <c r="Z6522">
        <v>14.09466764044274</v>
      </c>
      <c r="AA6522">
        <v>43.398351693921413</v>
      </c>
      <c r="AB6522">
        <v>116.25345323454266</v>
      </c>
      <c r="AC6522">
        <v>0</v>
      </c>
      <c r="AD6522">
        <v>6.7902252826229592</v>
      </c>
      <c r="AE6522">
        <v>409.21473752933912</v>
      </c>
    </row>
    <row r="6523" spans="1:31" x14ac:dyDescent="0.3">
      <c r="A6523">
        <v>2588248</v>
      </c>
      <c r="B6523">
        <v>1</v>
      </c>
      <c r="C6523" t="s">
        <v>80</v>
      </c>
      <c r="D6523" t="s">
        <v>104</v>
      </c>
      <c r="E6523" t="s">
        <v>184</v>
      </c>
      <c r="F6523" t="s">
        <v>18246</v>
      </c>
      <c r="G6523" t="s">
        <v>134</v>
      </c>
      <c r="H6523" t="s">
        <v>135</v>
      </c>
      <c r="I6523" t="s">
        <v>136</v>
      </c>
      <c r="J6523" t="s">
        <v>137</v>
      </c>
      <c r="K6523" t="s">
        <v>138</v>
      </c>
      <c r="L6523" t="s">
        <v>18247</v>
      </c>
      <c r="M6523" t="s">
        <v>18248</v>
      </c>
      <c r="N6523">
        <v>1.444722222</v>
      </c>
      <c r="O6523">
        <v>0</v>
      </c>
      <c r="P6523">
        <v>1583</v>
      </c>
      <c r="Q6523">
        <v>0</v>
      </c>
      <c r="R6523">
        <v>2</v>
      </c>
      <c r="S6523">
        <v>0</v>
      </c>
      <c r="T6523">
        <v>56</v>
      </c>
      <c r="U6523">
        <v>0</v>
      </c>
      <c r="V6523">
        <v>0</v>
      </c>
      <c r="W6523">
        <v>0</v>
      </c>
      <c r="X6523">
        <v>432.35230398688964</v>
      </c>
      <c r="Y6523">
        <v>0</v>
      </c>
      <c r="Z6523">
        <v>0.35716853614347333</v>
      </c>
      <c r="AA6523">
        <v>0</v>
      </c>
      <c r="AB6523">
        <v>26.509350270728458</v>
      </c>
      <c r="AC6523">
        <v>0</v>
      </c>
      <c r="AD6523">
        <v>0</v>
      </c>
      <c r="AE6523">
        <v>459.2188227937616</v>
      </c>
    </row>
    <row r="6524" spans="1:31" x14ac:dyDescent="0.3">
      <c r="A6524">
        <v>2588835</v>
      </c>
      <c r="B6524">
        <v>1</v>
      </c>
      <c r="C6524" t="s">
        <v>80</v>
      </c>
      <c r="D6524" t="s">
        <v>94</v>
      </c>
      <c r="E6524" t="s">
        <v>166</v>
      </c>
      <c r="F6524" t="s">
        <v>18249</v>
      </c>
      <c r="G6524" t="s">
        <v>168</v>
      </c>
      <c r="H6524" t="s">
        <v>157</v>
      </c>
      <c r="I6524" t="s">
        <v>136</v>
      </c>
      <c r="J6524" t="s">
        <v>137</v>
      </c>
      <c r="K6524" t="s">
        <v>138</v>
      </c>
      <c r="L6524" t="s">
        <v>18250</v>
      </c>
      <c r="M6524" t="s">
        <v>18251</v>
      </c>
      <c r="N6524">
        <v>3.2969444440000002</v>
      </c>
      <c r="O6524">
        <v>0</v>
      </c>
      <c r="P6524">
        <v>2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1.903465353672225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1.903465353672225</v>
      </c>
    </row>
    <row r="6525" spans="1:31" x14ac:dyDescent="0.3">
      <c r="A6525">
        <v>2588812</v>
      </c>
      <c r="B6525">
        <v>1</v>
      </c>
      <c r="C6525" t="s">
        <v>80</v>
      </c>
      <c r="D6525" t="s">
        <v>100</v>
      </c>
      <c r="E6525" t="s">
        <v>166</v>
      </c>
      <c r="F6525" t="s">
        <v>18252</v>
      </c>
      <c r="G6525" t="s">
        <v>181</v>
      </c>
      <c r="H6525" t="s">
        <v>157</v>
      </c>
      <c r="I6525" t="s">
        <v>136</v>
      </c>
      <c r="J6525" t="s">
        <v>137</v>
      </c>
      <c r="K6525" t="s">
        <v>138</v>
      </c>
      <c r="L6525" t="s">
        <v>18253</v>
      </c>
      <c r="M6525" t="s">
        <v>18254</v>
      </c>
      <c r="N6525">
        <v>3.9197222219999999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2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1.7461359462447683</v>
      </c>
      <c r="AC6525">
        <v>0</v>
      </c>
      <c r="AD6525">
        <v>0</v>
      </c>
      <c r="AE6525">
        <v>1.7461359462447683</v>
      </c>
    </row>
    <row r="6526" spans="1:31" x14ac:dyDescent="0.3">
      <c r="A6526">
        <v>2588712</v>
      </c>
      <c r="B6526">
        <v>1</v>
      </c>
      <c r="C6526" t="s">
        <v>80</v>
      </c>
      <c r="D6526" t="s">
        <v>93</v>
      </c>
      <c r="E6526" t="s">
        <v>141</v>
      </c>
      <c r="F6526" t="s">
        <v>18255</v>
      </c>
      <c r="G6526" t="s">
        <v>301</v>
      </c>
      <c r="H6526" t="s">
        <v>135</v>
      </c>
      <c r="I6526" t="s">
        <v>136</v>
      </c>
      <c r="J6526" t="s">
        <v>137</v>
      </c>
      <c r="K6526" t="s">
        <v>144</v>
      </c>
      <c r="L6526" t="s">
        <v>18256</v>
      </c>
      <c r="M6526" t="s">
        <v>18257</v>
      </c>
      <c r="N6526">
        <v>1.8363888880000001</v>
      </c>
      <c r="O6526">
        <v>1</v>
      </c>
      <c r="P6526">
        <v>170</v>
      </c>
      <c r="Q6526">
        <v>12</v>
      </c>
      <c r="R6526">
        <v>8</v>
      </c>
      <c r="S6526">
        <v>2</v>
      </c>
      <c r="T6526">
        <v>50</v>
      </c>
      <c r="U6526">
        <v>1</v>
      </c>
      <c r="V6526">
        <v>0</v>
      </c>
      <c r="W6526">
        <v>4.0889488411710353</v>
      </c>
      <c r="X6526">
        <v>65.835159742291637</v>
      </c>
      <c r="Y6526">
        <v>63.379449704181866</v>
      </c>
      <c r="Z6526">
        <v>5.3402200499975141</v>
      </c>
      <c r="AA6526">
        <v>4.0237434566754535</v>
      </c>
      <c r="AB6526">
        <v>56.605177761253607</v>
      </c>
      <c r="AC6526">
        <v>334.57073380742384</v>
      </c>
      <c r="AD6526">
        <v>0</v>
      </c>
      <c r="AE6526">
        <v>533.84343336299492</v>
      </c>
    </row>
    <row r="6527" spans="1:31" x14ac:dyDescent="0.3">
      <c r="A6527">
        <v>2588795</v>
      </c>
      <c r="B6527">
        <v>1</v>
      </c>
      <c r="C6527" t="s">
        <v>81</v>
      </c>
      <c r="D6527" t="s">
        <v>119</v>
      </c>
      <c r="E6527" t="s">
        <v>184</v>
      </c>
      <c r="F6527" t="s">
        <v>18258</v>
      </c>
      <c r="G6527" t="s">
        <v>149</v>
      </c>
      <c r="H6527" t="s">
        <v>135</v>
      </c>
      <c r="I6527" t="s">
        <v>136</v>
      </c>
      <c r="J6527" t="s">
        <v>137</v>
      </c>
      <c r="K6527" t="s">
        <v>138</v>
      </c>
      <c r="L6527" t="s">
        <v>18259</v>
      </c>
      <c r="M6527" t="s">
        <v>18260</v>
      </c>
      <c r="N6527">
        <v>2.5366666659999999</v>
      </c>
      <c r="O6527">
        <v>0</v>
      </c>
      <c r="P6527">
        <v>3</v>
      </c>
      <c r="Q6527">
        <v>0</v>
      </c>
      <c r="R6527">
        <v>7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0.2031323273849025</v>
      </c>
      <c r="Y6527">
        <v>0</v>
      </c>
      <c r="Z6527">
        <v>28.572192724687358</v>
      </c>
      <c r="AA6527">
        <v>0</v>
      </c>
      <c r="AB6527">
        <v>0</v>
      </c>
      <c r="AC6527">
        <v>0</v>
      </c>
      <c r="AD6527">
        <v>0</v>
      </c>
      <c r="AE6527">
        <v>28.775325052072262</v>
      </c>
    </row>
    <row r="6528" spans="1:31" x14ac:dyDescent="0.3">
      <c r="A6528">
        <v>2588211</v>
      </c>
      <c r="B6528">
        <v>1</v>
      </c>
      <c r="C6528" t="s">
        <v>80</v>
      </c>
      <c r="D6528" t="s">
        <v>106</v>
      </c>
      <c r="E6528" t="s">
        <v>141</v>
      </c>
      <c r="F6528" t="s">
        <v>5077</v>
      </c>
      <c r="G6528" t="s">
        <v>134</v>
      </c>
      <c r="H6528" t="s">
        <v>135</v>
      </c>
      <c r="I6528" t="s">
        <v>136</v>
      </c>
      <c r="J6528" t="s">
        <v>137</v>
      </c>
      <c r="K6528" t="s">
        <v>138</v>
      </c>
      <c r="L6528" t="s">
        <v>18261</v>
      </c>
      <c r="M6528" t="s">
        <v>18262</v>
      </c>
      <c r="N6528">
        <v>0.30638888800000003</v>
      </c>
      <c r="O6528">
        <v>1</v>
      </c>
      <c r="P6528">
        <v>0</v>
      </c>
      <c r="Q6528">
        <v>12</v>
      </c>
      <c r="R6528">
        <v>128</v>
      </c>
      <c r="S6528">
        <v>5</v>
      </c>
      <c r="T6528">
        <v>35</v>
      </c>
      <c r="U6528">
        <v>0</v>
      </c>
      <c r="V6528">
        <v>0</v>
      </c>
      <c r="W6528">
        <v>0.51339818508465829</v>
      </c>
      <c r="X6528">
        <v>0</v>
      </c>
      <c r="Y6528">
        <v>21.805191691140838</v>
      </c>
      <c r="Z6528">
        <v>56.448959976213025</v>
      </c>
      <c r="AA6528">
        <v>16.85518158999778</v>
      </c>
      <c r="AB6528">
        <v>9.0253950646244103</v>
      </c>
      <c r="AC6528">
        <v>0</v>
      </c>
      <c r="AD6528">
        <v>0</v>
      </c>
      <c r="AE6528">
        <v>104.64812650706071</v>
      </c>
    </row>
    <row r="6529" spans="1:31" x14ac:dyDescent="0.3">
      <c r="A6529">
        <v>2588311</v>
      </c>
      <c r="B6529">
        <v>1</v>
      </c>
      <c r="C6529" t="s">
        <v>80</v>
      </c>
      <c r="D6529" t="s">
        <v>104</v>
      </c>
      <c r="E6529" t="s">
        <v>184</v>
      </c>
      <c r="F6529" t="s">
        <v>18263</v>
      </c>
      <c r="G6529" t="s">
        <v>1218</v>
      </c>
      <c r="H6529" t="s">
        <v>135</v>
      </c>
      <c r="I6529" t="s">
        <v>136</v>
      </c>
      <c r="J6529" t="s">
        <v>137</v>
      </c>
      <c r="K6529" t="s">
        <v>138</v>
      </c>
      <c r="L6529" t="s">
        <v>18264</v>
      </c>
      <c r="M6529" t="s">
        <v>18265</v>
      </c>
      <c r="N6529">
        <v>3.7655555550000002</v>
      </c>
      <c r="O6529">
        <v>0</v>
      </c>
      <c r="P6529">
        <v>31</v>
      </c>
      <c r="Q6529">
        <v>12</v>
      </c>
      <c r="R6529">
        <v>185</v>
      </c>
      <c r="S6529">
        <v>5</v>
      </c>
      <c r="T6529">
        <v>45</v>
      </c>
      <c r="U6529">
        <v>4</v>
      </c>
      <c r="V6529">
        <v>0</v>
      </c>
      <c r="W6529">
        <v>0</v>
      </c>
      <c r="X6529">
        <v>42.088321828853324</v>
      </c>
      <c r="Y6529">
        <v>35.612142244883451</v>
      </c>
      <c r="Z6529">
        <v>243.07718160368552</v>
      </c>
      <c r="AA6529">
        <v>51.036315626821867</v>
      </c>
      <c r="AB6529">
        <v>72.54830159785557</v>
      </c>
      <c r="AC6529">
        <v>1060.8507121309774</v>
      </c>
      <c r="AD6529">
        <v>0</v>
      </c>
      <c r="AE6529">
        <v>1505.2129750330771</v>
      </c>
    </row>
    <row r="6530" spans="1:31" x14ac:dyDescent="0.3">
      <c r="A6530">
        <v>2588603</v>
      </c>
      <c r="B6530">
        <v>1</v>
      </c>
      <c r="C6530" t="s">
        <v>80</v>
      </c>
      <c r="D6530" t="s">
        <v>96</v>
      </c>
      <c r="E6530" t="s">
        <v>141</v>
      </c>
      <c r="F6530" t="s">
        <v>18266</v>
      </c>
      <c r="G6530" t="s">
        <v>301</v>
      </c>
      <c r="H6530" t="s">
        <v>135</v>
      </c>
      <c r="I6530" t="s">
        <v>136</v>
      </c>
      <c r="J6530" t="s">
        <v>137</v>
      </c>
      <c r="K6530" t="s">
        <v>144</v>
      </c>
      <c r="L6530" t="s">
        <v>18267</v>
      </c>
      <c r="M6530" t="s">
        <v>18268</v>
      </c>
      <c r="N6530">
        <v>3.9636111110000001</v>
      </c>
      <c r="O6530">
        <v>1</v>
      </c>
      <c r="P6530">
        <v>808</v>
      </c>
      <c r="Q6530">
        <v>0</v>
      </c>
      <c r="R6530">
        <v>0</v>
      </c>
      <c r="S6530">
        <v>11</v>
      </c>
      <c r="T6530">
        <v>22</v>
      </c>
      <c r="U6530">
        <v>0</v>
      </c>
      <c r="V6530">
        <v>1</v>
      </c>
      <c r="W6530">
        <v>52.53507864030027</v>
      </c>
      <c r="X6530">
        <v>619.94209001483523</v>
      </c>
      <c r="Y6530">
        <v>0</v>
      </c>
      <c r="Z6530">
        <v>0</v>
      </c>
      <c r="AA6530">
        <v>731.52060946730069</v>
      </c>
      <c r="AB6530">
        <v>178.11882838553632</v>
      </c>
      <c r="AC6530">
        <v>0</v>
      </c>
      <c r="AD6530">
        <v>5.8513317355015006E-2</v>
      </c>
      <c r="AE6530">
        <v>1582.1751198253273</v>
      </c>
    </row>
    <row r="6531" spans="1:31" x14ac:dyDescent="0.3">
      <c r="A6531">
        <v>2588357</v>
      </c>
      <c r="B6531">
        <v>1</v>
      </c>
      <c r="C6531" t="s">
        <v>80</v>
      </c>
      <c r="D6531" t="s">
        <v>82</v>
      </c>
      <c r="E6531" t="s">
        <v>155</v>
      </c>
      <c r="F6531" t="s">
        <v>18269</v>
      </c>
      <c r="G6531" t="s">
        <v>194</v>
      </c>
      <c r="H6531" t="s">
        <v>157</v>
      </c>
      <c r="I6531" t="s">
        <v>136</v>
      </c>
      <c r="J6531" t="s">
        <v>137</v>
      </c>
      <c r="K6531" t="s">
        <v>144</v>
      </c>
      <c r="L6531" t="s">
        <v>18270</v>
      </c>
      <c r="M6531" t="s">
        <v>18271</v>
      </c>
      <c r="N6531">
        <v>4.3819444440000002</v>
      </c>
      <c r="O6531">
        <v>0</v>
      </c>
      <c r="P6531">
        <v>617</v>
      </c>
      <c r="Q6531">
        <v>0</v>
      </c>
      <c r="R6531">
        <v>0</v>
      </c>
      <c r="S6531">
        <v>0</v>
      </c>
      <c r="T6531">
        <v>124</v>
      </c>
      <c r="U6531">
        <v>0</v>
      </c>
      <c r="V6531">
        <v>0</v>
      </c>
      <c r="W6531">
        <v>0</v>
      </c>
      <c r="X6531">
        <v>592.93100065076089</v>
      </c>
      <c r="Y6531">
        <v>0</v>
      </c>
      <c r="Z6531">
        <v>0</v>
      </c>
      <c r="AA6531">
        <v>0</v>
      </c>
      <c r="AB6531">
        <v>762.1599861083123</v>
      </c>
      <c r="AC6531">
        <v>0</v>
      </c>
      <c r="AD6531">
        <v>0</v>
      </c>
      <c r="AE6531">
        <v>1355.0909867590731</v>
      </c>
    </row>
    <row r="6532" spans="1:31" x14ac:dyDescent="0.3">
      <c r="A6532">
        <v>2588898</v>
      </c>
      <c r="B6532">
        <v>1</v>
      </c>
      <c r="C6532" t="s">
        <v>81</v>
      </c>
      <c r="D6532" t="s">
        <v>119</v>
      </c>
      <c r="E6532" t="s">
        <v>184</v>
      </c>
      <c r="F6532" t="s">
        <v>18272</v>
      </c>
      <c r="G6532" t="s">
        <v>202</v>
      </c>
      <c r="H6532" t="s">
        <v>135</v>
      </c>
      <c r="I6532" t="s">
        <v>136</v>
      </c>
      <c r="J6532" t="s">
        <v>137</v>
      </c>
      <c r="K6532" t="s">
        <v>138</v>
      </c>
      <c r="L6532" t="s">
        <v>18273</v>
      </c>
      <c r="M6532" t="s">
        <v>18274</v>
      </c>
      <c r="N6532">
        <v>0.81416666599999998</v>
      </c>
      <c r="O6532">
        <v>0</v>
      </c>
      <c r="P6532">
        <v>3</v>
      </c>
      <c r="Q6532">
        <v>0</v>
      </c>
      <c r="R6532">
        <v>7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6.5320585328245001E-2</v>
      </c>
      <c r="Y6532">
        <v>0</v>
      </c>
      <c r="Z6532">
        <v>9.6161558297810128</v>
      </c>
      <c r="AA6532">
        <v>0</v>
      </c>
      <c r="AB6532">
        <v>0</v>
      </c>
      <c r="AC6532">
        <v>0</v>
      </c>
      <c r="AD6532">
        <v>0</v>
      </c>
      <c r="AE6532">
        <v>9.6814764151092572</v>
      </c>
    </row>
    <row r="6533" spans="1:31" x14ac:dyDescent="0.3">
      <c r="A6533">
        <v>2588540</v>
      </c>
      <c r="B6533">
        <v>1</v>
      </c>
      <c r="C6533" t="s">
        <v>80</v>
      </c>
      <c r="D6533" t="s">
        <v>95</v>
      </c>
      <c r="E6533" t="s">
        <v>171</v>
      </c>
      <c r="F6533" t="s">
        <v>18275</v>
      </c>
      <c r="G6533" t="s">
        <v>202</v>
      </c>
      <c r="H6533" t="s">
        <v>157</v>
      </c>
      <c r="I6533" t="s">
        <v>136</v>
      </c>
      <c r="J6533" t="s">
        <v>137</v>
      </c>
      <c r="K6533" t="s">
        <v>138</v>
      </c>
      <c r="L6533" t="s">
        <v>18276</v>
      </c>
      <c r="M6533" t="s">
        <v>18277</v>
      </c>
      <c r="N6533">
        <v>1.05</v>
      </c>
      <c r="O6533">
        <v>0</v>
      </c>
      <c r="P6533">
        <v>142</v>
      </c>
      <c r="Q6533">
        <v>0</v>
      </c>
      <c r="R6533">
        <v>1</v>
      </c>
      <c r="S6533">
        <v>0</v>
      </c>
      <c r="T6533">
        <v>23</v>
      </c>
      <c r="U6533">
        <v>0</v>
      </c>
      <c r="V6533">
        <v>0</v>
      </c>
      <c r="W6533">
        <v>0</v>
      </c>
      <c r="X6533">
        <v>29.395663270134108</v>
      </c>
      <c r="Y6533">
        <v>0</v>
      </c>
      <c r="Z6533">
        <v>5.0076653046676675E-2</v>
      </c>
      <c r="AA6533">
        <v>0</v>
      </c>
      <c r="AB6533">
        <v>40.363334991273135</v>
      </c>
      <c r="AC6533">
        <v>0</v>
      </c>
      <c r="AD6533">
        <v>0</v>
      </c>
      <c r="AE6533">
        <v>69.809074914453916</v>
      </c>
    </row>
    <row r="6534" spans="1:31" x14ac:dyDescent="0.3">
      <c r="A6534">
        <v>2588397</v>
      </c>
      <c r="B6534">
        <v>1</v>
      </c>
      <c r="C6534" t="s">
        <v>80</v>
      </c>
      <c r="D6534" t="s">
        <v>104</v>
      </c>
      <c r="E6534" t="s">
        <v>147</v>
      </c>
      <c r="F6534" t="s">
        <v>18278</v>
      </c>
      <c r="G6534" t="s">
        <v>194</v>
      </c>
      <c r="H6534" t="s">
        <v>135</v>
      </c>
      <c r="I6534" t="s">
        <v>136</v>
      </c>
      <c r="J6534" t="s">
        <v>137</v>
      </c>
      <c r="K6534" t="s">
        <v>144</v>
      </c>
      <c r="L6534" t="s">
        <v>18279</v>
      </c>
      <c r="M6534" t="s">
        <v>18280</v>
      </c>
      <c r="N6534">
        <v>8.2658333329999998</v>
      </c>
      <c r="O6534">
        <v>0</v>
      </c>
      <c r="P6534">
        <v>5560</v>
      </c>
      <c r="Q6534">
        <v>0</v>
      </c>
      <c r="R6534">
        <v>2</v>
      </c>
      <c r="S6534">
        <v>1</v>
      </c>
      <c r="T6534">
        <v>909</v>
      </c>
      <c r="U6534">
        <v>0</v>
      </c>
      <c r="V6534">
        <v>0</v>
      </c>
      <c r="W6534">
        <v>0</v>
      </c>
      <c r="X6534">
        <v>8865.0926807129108</v>
      </c>
      <c r="Y6534">
        <v>0</v>
      </c>
      <c r="Z6534">
        <v>2.2862756287905364</v>
      </c>
      <c r="AA6534">
        <v>278.58241388137253</v>
      </c>
      <c r="AB6534">
        <v>8759.8084663841091</v>
      </c>
      <c r="AC6534">
        <v>0</v>
      </c>
      <c r="AD6534">
        <v>0</v>
      </c>
      <c r="AE6534">
        <v>17905.769836607185</v>
      </c>
    </row>
    <row r="6535" spans="1:31" x14ac:dyDescent="0.3">
      <c r="A6535">
        <v>2588895</v>
      </c>
      <c r="B6535">
        <v>1</v>
      </c>
      <c r="C6535" t="s">
        <v>81</v>
      </c>
      <c r="D6535" t="s">
        <v>118</v>
      </c>
      <c r="E6535" t="s">
        <v>171</v>
      </c>
      <c r="F6535" t="s">
        <v>15864</v>
      </c>
      <c r="G6535" t="s">
        <v>190</v>
      </c>
      <c r="H6535" t="s">
        <v>157</v>
      </c>
      <c r="I6535" t="s">
        <v>136</v>
      </c>
      <c r="J6535" t="s">
        <v>137</v>
      </c>
      <c r="K6535" t="s">
        <v>138</v>
      </c>
      <c r="L6535" t="s">
        <v>18281</v>
      </c>
      <c r="M6535" t="s">
        <v>18282</v>
      </c>
      <c r="N6535">
        <v>1.3797222220000001</v>
      </c>
      <c r="O6535">
        <v>0</v>
      </c>
      <c r="P6535">
        <v>97</v>
      </c>
      <c r="Q6535">
        <v>0</v>
      </c>
      <c r="R6535">
        <v>0</v>
      </c>
      <c r="S6535">
        <v>0</v>
      </c>
      <c r="T6535">
        <v>7</v>
      </c>
      <c r="U6535">
        <v>0</v>
      </c>
      <c r="V6535">
        <v>0</v>
      </c>
      <c r="W6535">
        <v>0</v>
      </c>
      <c r="X6535">
        <v>74.180078793391601</v>
      </c>
      <c r="Y6535">
        <v>0</v>
      </c>
      <c r="Z6535">
        <v>0</v>
      </c>
      <c r="AA6535">
        <v>0</v>
      </c>
      <c r="AB6535">
        <v>11.135546967581243</v>
      </c>
      <c r="AC6535">
        <v>0</v>
      </c>
      <c r="AD6535">
        <v>0</v>
      </c>
      <c r="AE6535">
        <v>85.31562576097285</v>
      </c>
    </row>
    <row r="6536" spans="1:31" x14ac:dyDescent="0.3">
      <c r="A6536">
        <v>2588961</v>
      </c>
      <c r="B6536">
        <v>1</v>
      </c>
      <c r="C6536" t="s">
        <v>80</v>
      </c>
      <c r="D6536" t="s">
        <v>87</v>
      </c>
      <c r="E6536" t="s">
        <v>155</v>
      </c>
      <c r="F6536" t="s">
        <v>18283</v>
      </c>
      <c r="G6536" t="s">
        <v>202</v>
      </c>
      <c r="H6536" t="s">
        <v>157</v>
      </c>
      <c r="I6536" t="s">
        <v>136</v>
      </c>
      <c r="J6536" t="s">
        <v>137</v>
      </c>
      <c r="K6536" t="s">
        <v>138</v>
      </c>
      <c r="L6536" t="s">
        <v>18284</v>
      </c>
      <c r="M6536" t="s">
        <v>18285</v>
      </c>
      <c r="N6536">
        <v>0.509444444</v>
      </c>
      <c r="O6536">
        <v>0</v>
      </c>
      <c r="P6536">
        <v>452</v>
      </c>
      <c r="Q6536">
        <v>0</v>
      </c>
      <c r="R6536">
        <v>0</v>
      </c>
      <c r="S6536">
        <v>0</v>
      </c>
      <c r="T6536">
        <v>2</v>
      </c>
      <c r="U6536">
        <v>0</v>
      </c>
      <c r="V6536">
        <v>0</v>
      </c>
      <c r="W6536">
        <v>0</v>
      </c>
      <c r="X6536">
        <v>53.567014132907723</v>
      </c>
      <c r="Y6536">
        <v>0</v>
      </c>
      <c r="Z6536">
        <v>0</v>
      </c>
      <c r="AA6536">
        <v>0</v>
      </c>
      <c r="AB6536">
        <v>0.28829930718484587</v>
      </c>
      <c r="AC6536">
        <v>0</v>
      </c>
      <c r="AD6536">
        <v>0</v>
      </c>
      <c r="AE6536">
        <v>53.855313440092566</v>
      </c>
    </row>
    <row r="6537" spans="1:31" x14ac:dyDescent="0.3">
      <c r="A6537">
        <v>2588440</v>
      </c>
      <c r="B6537">
        <v>1</v>
      </c>
      <c r="C6537" t="s">
        <v>80</v>
      </c>
      <c r="D6537" t="s">
        <v>96</v>
      </c>
      <c r="E6537" t="s">
        <v>155</v>
      </c>
      <c r="F6537" t="s">
        <v>18286</v>
      </c>
      <c r="G6537" t="s">
        <v>301</v>
      </c>
      <c r="H6537" t="s">
        <v>157</v>
      </c>
      <c r="I6537" t="s">
        <v>136</v>
      </c>
      <c r="J6537" t="s">
        <v>137</v>
      </c>
      <c r="K6537" t="s">
        <v>144</v>
      </c>
      <c r="L6537" t="s">
        <v>18287</v>
      </c>
      <c r="M6537" t="s">
        <v>18288</v>
      </c>
      <c r="N6537">
        <v>7.4069444439999996</v>
      </c>
      <c r="O6537">
        <v>0</v>
      </c>
      <c r="P6537">
        <v>271</v>
      </c>
      <c r="Q6537">
        <v>0</v>
      </c>
      <c r="R6537">
        <v>0</v>
      </c>
      <c r="S6537">
        <v>0</v>
      </c>
      <c r="T6537">
        <v>10</v>
      </c>
      <c r="U6537">
        <v>0</v>
      </c>
      <c r="V6537">
        <v>0</v>
      </c>
      <c r="W6537">
        <v>0</v>
      </c>
      <c r="X6537">
        <v>348.47715794943139</v>
      </c>
      <c r="Y6537">
        <v>0</v>
      </c>
      <c r="Z6537">
        <v>0</v>
      </c>
      <c r="AA6537">
        <v>0</v>
      </c>
      <c r="AB6537">
        <v>226.97505921682281</v>
      </c>
      <c r="AC6537">
        <v>0</v>
      </c>
      <c r="AD6537">
        <v>0</v>
      </c>
      <c r="AE6537">
        <v>575.45221716625417</v>
      </c>
    </row>
    <row r="6538" spans="1:31" x14ac:dyDescent="0.3">
      <c r="A6538">
        <v>2588583</v>
      </c>
      <c r="B6538">
        <v>1</v>
      </c>
      <c r="C6538" t="s">
        <v>80</v>
      </c>
      <c r="D6538" t="s">
        <v>88</v>
      </c>
      <c r="E6538" t="s">
        <v>166</v>
      </c>
      <c r="F6538" t="s">
        <v>18289</v>
      </c>
      <c r="G6538" t="s">
        <v>168</v>
      </c>
      <c r="H6538" t="s">
        <v>157</v>
      </c>
      <c r="I6538" t="s">
        <v>136</v>
      </c>
      <c r="J6538" t="s">
        <v>137</v>
      </c>
      <c r="K6538" t="s">
        <v>138</v>
      </c>
      <c r="L6538" t="s">
        <v>18290</v>
      </c>
      <c r="M6538" t="s">
        <v>18291</v>
      </c>
      <c r="N6538">
        <v>1.0608333329999999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2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10.636315506884474</v>
      </c>
      <c r="AC6538">
        <v>0</v>
      </c>
      <c r="AD6538">
        <v>0</v>
      </c>
      <c r="AE6538">
        <v>10.636315506884474</v>
      </c>
    </row>
    <row r="6539" spans="1:31" x14ac:dyDescent="0.3">
      <c r="A6539">
        <v>2588832</v>
      </c>
      <c r="B6539">
        <v>1</v>
      </c>
      <c r="C6539" t="s">
        <v>80</v>
      </c>
      <c r="D6539" t="s">
        <v>100</v>
      </c>
      <c r="E6539" t="s">
        <v>166</v>
      </c>
      <c r="F6539" t="s">
        <v>18292</v>
      </c>
      <c r="G6539" t="s">
        <v>181</v>
      </c>
      <c r="H6539" t="s">
        <v>157</v>
      </c>
      <c r="I6539" t="s">
        <v>136</v>
      </c>
      <c r="J6539" t="s">
        <v>137</v>
      </c>
      <c r="K6539" t="s">
        <v>138</v>
      </c>
      <c r="L6539" t="s">
        <v>18293</v>
      </c>
      <c r="M6539" t="s">
        <v>18294</v>
      </c>
      <c r="N6539">
        <v>1.433611111</v>
      </c>
      <c r="O6539">
        <v>0</v>
      </c>
      <c r="P6539">
        <v>5</v>
      </c>
      <c r="Q6539">
        <v>0</v>
      </c>
      <c r="R6539">
        <v>0</v>
      </c>
      <c r="S6539">
        <v>0</v>
      </c>
      <c r="T6539">
        <v>1</v>
      </c>
      <c r="U6539">
        <v>0</v>
      </c>
      <c r="V6539">
        <v>0</v>
      </c>
      <c r="W6539">
        <v>0</v>
      </c>
      <c r="X6539">
        <v>0.43807872784785762</v>
      </c>
      <c r="Y6539">
        <v>0</v>
      </c>
      <c r="Z6539">
        <v>0</v>
      </c>
      <c r="AA6539">
        <v>0</v>
      </c>
      <c r="AB6539">
        <v>1.1587688714485203</v>
      </c>
      <c r="AC6539">
        <v>0</v>
      </c>
      <c r="AD6539">
        <v>0</v>
      </c>
      <c r="AE6539">
        <v>1.5968475992963778</v>
      </c>
    </row>
    <row r="6540" spans="1:31" x14ac:dyDescent="0.3">
      <c r="A6540">
        <v>2588769</v>
      </c>
      <c r="B6540">
        <v>1</v>
      </c>
      <c r="C6540" t="s">
        <v>81</v>
      </c>
      <c r="D6540" t="s">
        <v>118</v>
      </c>
      <c r="E6540" t="s">
        <v>184</v>
      </c>
      <c r="F6540" t="s">
        <v>18295</v>
      </c>
      <c r="G6540" t="s">
        <v>149</v>
      </c>
      <c r="H6540" t="s">
        <v>135</v>
      </c>
      <c r="I6540" t="s">
        <v>136</v>
      </c>
      <c r="J6540" t="s">
        <v>137</v>
      </c>
      <c r="K6540" t="s">
        <v>138</v>
      </c>
      <c r="L6540" t="s">
        <v>18296</v>
      </c>
      <c r="M6540" t="s">
        <v>18297</v>
      </c>
      <c r="N6540">
        <v>2.7408333329999999</v>
      </c>
      <c r="O6540">
        <v>0</v>
      </c>
      <c r="P6540">
        <v>0</v>
      </c>
      <c r="Q6540">
        <v>0</v>
      </c>
      <c r="R6540">
        <v>6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48.766163704249628</v>
      </c>
      <c r="AA6540">
        <v>0</v>
      </c>
      <c r="AB6540">
        <v>0</v>
      </c>
      <c r="AC6540">
        <v>0</v>
      </c>
      <c r="AD6540">
        <v>0</v>
      </c>
      <c r="AE6540">
        <v>48.766163704249628</v>
      </c>
    </row>
    <row r="6541" spans="1:31" x14ac:dyDescent="0.3">
      <c r="A6541">
        <v>2588377</v>
      </c>
      <c r="B6541">
        <v>1</v>
      </c>
      <c r="C6541" t="s">
        <v>80</v>
      </c>
      <c r="D6541" t="s">
        <v>94</v>
      </c>
      <c r="E6541" t="s">
        <v>147</v>
      </c>
      <c r="F6541" t="s">
        <v>15936</v>
      </c>
      <c r="G6541" t="s">
        <v>194</v>
      </c>
      <c r="H6541" t="s">
        <v>135</v>
      </c>
      <c r="I6541" t="s">
        <v>136</v>
      </c>
      <c r="J6541" t="s">
        <v>137</v>
      </c>
      <c r="K6541" t="s">
        <v>144</v>
      </c>
      <c r="L6541" t="s">
        <v>18298</v>
      </c>
      <c r="M6541" t="s">
        <v>18299</v>
      </c>
      <c r="N6541">
        <v>7.125</v>
      </c>
      <c r="O6541">
        <v>0</v>
      </c>
      <c r="P6541">
        <v>235</v>
      </c>
      <c r="Q6541">
        <v>2</v>
      </c>
      <c r="R6541">
        <v>63</v>
      </c>
      <c r="S6541">
        <v>4</v>
      </c>
      <c r="T6541">
        <v>31</v>
      </c>
      <c r="U6541">
        <v>1</v>
      </c>
      <c r="V6541">
        <v>0</v>
      </c>
      <c r="W6541">
        <v>0</v>
      </c>
      <c r="X6541">
        <v>221.71884950475774</v>
      </c>
      <c r="Y6541">
        <v>18.655761184739404</v>
      </c>
      <c r="Z6541">
        <v>565.5805113144188</v>
      </c>
      <c r="AA6541">
        <v>39.501404170345751</v>
      </c>
      <c r="AB6541">
        <v>119.45805105541299</v>
      </c>
      <c r="AC6541">
        <v>37.158475186832995</v>
      </c>
      <c r="AD6541">
        <v>0</v>
      </c>
      <c r="AE6541">
        <v>1002.0730524165076</v>
      </c>
    </row>
    <row r="6542" spans="1:31" x14ac:dyDescent="0.3">
      <c r="A6542">
        <v>2588875</v>
      </c>
      <c r="B6542">
        <v>1</v>
      </c>
      <c r="C6542" t="s">
        <v>81</v>
      </c>
      <c r="D6542" t="s">
        <v>119</v>
      </c>
      <c r="E6542" t="s">
        <v>166</v>
      </c>
      <c r="F6542" t="s">
        <v>18300</v>
      </c>
      <c r="G6542" t="s">
        <v>181</v>
      </c>
      <c r="H6542" t="s">
        <v>157</v>
      </c>
      <c r="I6542" t="s">
        <v>136</v>
      </c>
      <c r="J6542" t="s">
        <v>137</v>
      </c>
      <c r="K6542" t="s">
        <v>138</v>
      </c>
      <c r="L6542" t="s">
        <v>18301</v>
      </c>
      <c r="M6542" t="s">
        <v>18302</v>
      </c>
      <c r="N6542">
        <v>4.1547222220000002</v>
      </c>
      <c r="O6542">
        <v>0</v>
      </c>
      <c r="P6542">
        <v>2</v>
      </c>
      <c r="Q6542">
        <v>0</v>
      </c>
      <c r="R6542">
        <v>0</v>
      </c>
      <c r="S6542">
        <v>0</v>
      </c>
      <c r="T6542">
        <v>4</v>
      </c>
      <c r="U6542">
        <v>0</v>
      </c>
      <c r="V6542">
        <v>0</v>
      </c>
      <c r="W6542">
        <v>0</v>
      </c>
      <c r="X6542">
        <v>2.6937926231043829</v>
      </c>
      <c r="Y6542">
        <v>0</v>
      </c>
      <c r="Z6542">
        <v>0</v>
      </c>
      <c r="AA6542">
        <v>0</v>
      </c>
      <c r="AB6542">
        <v>4.4103765150215333</v>
      </c>
      <c r="AC6542">
        <v>0</v>
      </c>
      <c r="AD6542">
        <v>0</v>
      </c>
      <c r="AE6542">
        <v>7.1041691381259167</v>
      </c>
    </row>
    <row r="6543" spans="1:31" x14ac:dyDescent="0.3">
      <c r="A6543">
        <v>2588234</v>
      </c>
      <c r="B6543">
        <v>1</v>
      </c>
      <c r="C6543" t="s">
        <v>81</v>
      </c>
      <c r="D6543" t="s">
        <v>112</v>
      </c>
      <c r="E6543" t="s">
        <v>141</v>
      </c>
      <c r="F6543" t="s">
        <v>1132</v>
      </c>
      <c r="G6543" t="s">
        <v>134</v>
      </c>
      <c r="H6543" t="s">
        <v>135</v>
      </c>
      <c r="I6543" t="s">
        <v>136</v>
      </c>
      <c r="J6543" t="s">
        <v>137</v>
      </c>
      <c r="K6543" t="s">
        <v>138</v>
      </c>
      <c r="L6543" t="s">
        <v>18303</v>
      </c>
      <c r="M6543" t="s">
        <v>18304</v>
      </c>
      <c r="N6543">
        <v>0.22777777699999999</v>
      </c>
      <c r="O6543">
        <v>3</v>
      </c>
      <c r="P6543">
        <v>1283</v>
      </c>
      <c r="Q6543">
        <v>5</v>
      </c>
      <c r="R6543">
        <v>37</v>
      </c>
      <c r="S6543">
        <v>7</v>
      </c>
      <c r="T6543">
        <v>69</v>
      </c>
      <c r="U6543">
        <v>0</v>
      </c>
      <c r="V6543">
        <v>0</v>
      </c>
      <c r="W6543">
        <v>9.9123431279999979E-2</v>
      </c>
      <c r="X6543">
        <v>18.506857270554459</v>
      </c>
      <c r="Y6543">
        <v>6.0884200030058864</v>
      </c>
      <c r="Z6543">
        <v>1.7620627500586716</v>
      </c>
      <c r="AA6543">
        <v>2.6838933266412432</v>
      </c>
      <c r="AB6543">
        <v>3.1189962731644472</v>
      </c>
      <c r="AC6543">
        <v>0</v>
      </c>
      <c r="AD6543">
        <v>0</v>
      </c>
      <c r="AE6543">
        <v>32.259353054704704</v>
      </c>
    </row>
    <row r="6544" spans="1:31" x14ac:dyDescent="0.3">
      <c r="A6544">
        <v>2588185</v>
      </c>
      <c r="B6544">
        <v>1</v>
      </c>
      <c r="C6544" t="s">
        <v>81</v>
      </c>
      <c r="D6544" t="s">
        <v>118</v>
      </c>
      <c r="E6544" t="s">
        <v>171</v>
      </c>
      <c r="F6544" t="s">
        <v>18305</v>
      </c>
      <c r="G6544" t="s">
        <v>202</v>
      </c>
      <c r="H6544" t="s">
        <v>157</v>
      </c>
      <c r="I6544" t="s">
        <v>136</v>
      </c>
      <c r="J6544" t="s">
        <v>137</v>
      </c>
      <c r="K6544" t="s">
        <v>138</v>
      </c>
      <c r="L6544" t="s">
        <v>18306</v>
      </c>
      <c r="M6544" t="s">
        <v>18307</v>
      </c>
      <c r="N6544">
        <v>0.324444444</v>
      </c>
      <c r="O6544">
        <v>0</v>
      </c>
      <c r="P6544">
        <v>81</v>
      </c>
      <c r="Q6544">
        <v>0</v>
      </c>
      <c r="R6544">
        <v>0</v>
      </c>
      <c r="S6544">
        <v>0</v>
      </c>
      <c r="T6544">
        <v>3</v>
      </c>
      <c r="U6544">
        <v>0</v>
      </c>
      <c r="V6544">
        <v>0</v>
      </c>
      <c r="W6544">
        <v>0</v>
      </c>
      <c r="X6544">
        <v>4.0564891272915782</v>
      </c>
      <c r="Y6544">
        <v>0</v>
      </c>
      <c r="Z6544">
        <v>0</v>
      </c>
      <c r="AA6544">
        <v>0</v>
      </c>
      <c r="AB6544">
        <v>4.7992673542179162E-2</v>
      </c>
      <c r="AC6544">
        <v>0</v>
      </c>
      <c r="AD6544">
        <v>0</v>
      </c>
      <c r="AE6544">
        <v>4.1044818008337574</v>
      </c>
    </row>
    <row r="6545" spans="1:31" x14ac:dyDescent="0.3">
      <c r="A6545">
        <v>2588775</v>
      </c>
      <c r="B6545">
        <v>1</v>
      </c>
      <c r="C6545" t="s">
        <v>80</v>
      </c>
      <c r="D6545" t="s">
        <v>100</v>
      </c>
      <c r="E6545" t="s">
        <v>166</v>
      </c>
      <c r="F6545" t="s">
        <v>18308</v>
      </c>
      <c r="G6545" t="s">
        <v>198</v>
      </c>
      <c r="H6545" t="s">
        <v>157</v>
      </c>
      <c r="I6545" t="s">
        <v>136</v>
      </c>
      <c r="J6545" t="s">
        <v>137</v>
      </c>
      <c r="K6545" t="s">
        <v>138</v>
      </c>
      <c r="L6545" t="s">
        <v>18309</v>
      </c>
      <c r="M6545" t="s">
        <v>18310</v>
      </c>
      <c r="N6545">
        <v>1.1200000000000001</v>
      </c>
      <c r="O6545">
        <v>0</v>
      </c>
      <c r="P6545">
        <v>1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0.59446061296372832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0.59446061296372832</v>
      </c>
    </row>
    <row r="6546" spans="1:31" x14ac:dyDescent="0.3">
      <c r="A6546">
        <v>2588220</v>
      </c>
      <c r="B6546">
        <v>1</v>
      </c>
      <c r="C6546" t="s">
        <v>80</v>
      </c>
      <c r="D6546" t="s">
        <v>100</v>
      </c>
      <c r="E6546" t="s">
        <v>147</v>
      </c>
      <c r="F6546" t="s">
        <v>1111</v>
      </c>
      <c r="G6546" t="s">
        <v>134</v>
      </c>
      <c r="H6546" t="s">
        <v>135</v>
      </c>
      <c r="I6546" t="s">
        <v>136</v>
      </c>
      <c r="J6546" t="s">
        <v>137</v>
      </c>
      <c r="K6546" t="s">
        <v>138</v>
      </c>
      <c r="L6546" t="s">
        <v>18311</v>
      </c>
      <c r="M6546" t="s">
        <v>18312</v>
      </c>
      <c r="N6546">
        <v>2.5269444440000002</v>
      </c>
      <c r="O6546">
        <v>1</v>
      </c>
      <c r="P6546">
        <v>28</v>
      </c>
      <c r="Q6546">
        <v>4</v>
      </c>
      <c r="R6546">
        <v>31</v>
      </c>
      <c r="S6546">
        <v>17</v>
      </c>
      <c r="T6546">
        <v>15</v>
      </c>
      <c r="U6546">
        <v>1</v>
      </c>
      <c r="V6546">
        <v>0</v>
      </c>
      <c r="W6546">
        <v>1.3841532211016199</v>
      </c>
      <c r="X6546">
        <v>18.010705416882764</v>
      </c>
      <c r="Y6546">
        <v>30.04460779138314</v>
      </c>
      <c r="Z6546">
        <v>132.35313922038091</v>
      </c>
      <c r="AA6546">
        <v>117.89171620084245</v>
      </c>
      <c r="AB6546">
        <v>28.881218551242526</v>
      </c>
      <c r="AC6546">
        <v>47.619426986015498</v>
      </c>
      <c r="AD6546">
        <v>0</v>
      </c>
      <c r="AE6546">
        <v>376.18496738784893</v>
      </c>
    </row>
    <row r="6547" spans="1:31" x14ac:dyDescent="0.3">
      <c r="A6547">
        <v>2588692</v>
      </c>
      <c r="B6547">
        <v>1</v>
      </c>
      <c r="C6547" t="s">
        <v>81</v>
      </c>
      <c r="D6547" t="s">
        <v>128</v>
      </c>
      <c r="E6547" t="s">
        <v>184</v>
      </c>
      <c r="F6547" t="s">
        <v>18313</v>
      </c>
      <c r="G6547" t="s">
        <v>149</v>
      </c>
      <c r="H6547" t="s">
        <v>135</v>
      </c>
      <c r="I6547" t="s">
        <v>136</v>
      </c>
      <c r="J6547" t="s">
        <v>137</v>
      </c>
      <c r="K6547" t="s">
        <v>138</v>
      </c>
      <c r="L6547" t="s">
        <v>18314</v>
      </c>
      <c r="M6547" t="s">
        <v>18315</v>
      </c>
      <c r="N6547">
        <v>2.7858333329999998</v>
      </c>
      <c r="O6547">
        <v>0</v>
      </c>
      <c r="P6547">
        <v>1</v>
      </c>
      <c r="Q6547">
        <v>0</v>
      </c>
      <c r="R6547">
        <v>12</v>
      </c>
      <c r="S6547">
        <v>0</v>
      </c>
      <c r="T6547">
        <v>2</v>
      </c>
      <c r="U6547">
        <v>0</v>
      </c>
      <c r="V6547">
        <v>0</v>
      </c>
      <c r="W6547">
        <v>0</v>
      </c>
      <c r="X6547">
        <v>1.5750982958046698</v>
      </c>
      <c r="Y6547">
        <v>0</v>
      </c>
      <c r="Z6547">
        <v>25.86453675139818</v>
      </c>
      <c r="AA6547">
        <v>0</v>
      </c>
      <c r="AB6547">
        <v>12.275243570906667</v>
      </c>
      <c r="AC6547">
        <v>0</v>
      </c>
      <c r="AD6547">
        <v>0</v>
      </c>
      <c r="AE6547">
        <v>39.714878618109516</v>
      </c>
    </row>
    <row r="6548" spans="1:31" x14ac:dyDescent="0.3">
      <c r="A6548">
        <v>2588984</v>
      </c>
      <c r="B6548">
        <v>1</v>
      </c>
      <c r="C6548" t="s">
        <v>81</v>
      </c>
      <c r="D6548" t="s">
        <v>127</v>
      </c>
      <c r="E6548" t="s">
        <v>147</v>
      </c>
      <c r="F6548" t="s">
        <v>1498</v>
      </c>
      <c r="G6548" t="s">
        <v>134</v>
      </c>
      <c r="H6548" t="s">
        <v>135</v>
      </c>
      <c r="I6548" t="s">
        <v>136</v>
      </c>
      <c r="J6548" t="s">
        <v>137</v>
      </c>
      <c r="K6548" t="s">
        <v>138</v>
      </c>
      <c r="L6548" t="s">
        <v>18316</v>
      </c>
      <c r="M6548" t="s">
        <v>18317</v>
      </c>
      <c r="N6548">
        <v>1.247222222</v>
      </c>
      <c r="O6548">
        <v>10</v>
      </c>
      <c r="P6548">
        <v>435</v>
      </c>
      <c r="Q6548">
        <v>80</v>
      </c>
      <c r="R6548">
        <v>79</v>
      </c>
      <c r="S6548">
        <v>17</v>
      </c>
      <c r="T6548">
        <v>37</v>
      </c>
      <c r="U6548">
        <v>3</v>
      </c>
      <c r="V6548">
        <v>0</v>
      </c>
      <c r="W6548">
        <v>2.9442284303190527</v>
      </c>
      <c r="X6548">
        <v>96.289598070756767</v>
      </c>
      <c r="Y6548">
        <v>219.72518779951261</v>
      </c>
      <c r="Z6548">
        <v>93.332355944790791</v>
      </c>
      <c r="AA6548">
        <v>677.80238663197565</v>
      </c>
      <c r="AB6548">
        <v>13.842788958555371</v>
      </c>
      <c r="AC6548">
        <v>400.02567173402298</v>
      </c>
      <c r="AD6548">
        <v>0</v>
      </c>
      <c r="AE6548">
        <v>1503.962217569933</v>
      </c>
    </row>
    <row r="6549" spans="1:31" x14ac:dyDescent="0.3">
      <c r="A6549">
        <v>2588214</v>
      </c>
      <c r="B6549">
        <v>1</v>
      </c>
      <c r="C6549" t="s">
        <v>81</v>
      </c>
      <c r="D6549" t="s">
        <v>112</v>
      </c>
      <c r="E6549" t="s">
        <v>141</v>
      </c>
      <c r="F6549" t="s">
        <v>1132</v>
      </c>
      <c r="G6549" t="s">
        <v>134</v>
      </c>
      <c r="H6549" t="s">
        <v>135</v>
      </c>
      <c r="I6549" t="s">
        <v>136</v>
      </c>
      <c r="J6549" t="s">
        <v>137</v>
      </c>
      <c r="K6549" t="s">
        <v>138</v>
      </c>
      <c r="L6549" t="s">
        <v>18318</v>
      </c>
      <c r="M6549" t="s">
        <v>18319</v>
      </c>
      <c r="N6549">
        <v>0.27444444400000001</v>
      </c>
      <c r="O6549">
        <v>3</v>
      </c>
      <c r="P6549">
        <v>1283</v>
      </c>
      <c r="Q6549">
        <v>5</v>
      </c>
      <c r="R6549">
        <v>37</v>
      </c>
      <c r="S6549">
        <v>7</v>
      </c>
      <c r="T6549">
        <v>69</v>
      </c>
      <c r="U6549">
        <v>0</v>
      </c>
      <c r="V6549">
        <v>0</v>
      </c>
      <c r="W6549">
        <v>0.11511678047999999</v>
      </c>
      <c r="X6549">
        <v>21.159200534744635</v>
      </c>
      <c r="Y6549">
        <v>6.9043444975849937</v>
      </c>
      <c r="Z6549">
        <v>1.7971124787995596</v>
      </c>
      <c r="AA6549">
        <v>3.0968835011750997</v>
      </c>
      <c r="AB6549">
        <v>3.3712915660165157</v>
      </c>
      <c r="AC6549">
        <v>0</v>
      </c>
      <c r="AD6549">
        <v>0</v>
      </c>
      <c r="AE6549">
        <v>36.443949358800801</v>
      </c>
    </row>
    <row r="6550" spans="1:31" x14ac:dyDescent="0.3">
      <c r="A6550">
        <v>2588512</v>
      </c>
      <c r="B6550">
        <v>1</v>
      </c>
      <c r="C6550" t="s">
        <v>80</v>
      </c>
      <c r="D6550" t="s">
        <v>89</v>
      </c>
      <c r="E6550" t="s">
        <v>155</v>
      </c>
      <c r="F6550" t="s">
        <v>13433</v>
      </c>
      <c r="G6550" t="s">
        <v>301</v>
      </c>
      <c r="H6550" t="s">
        <v>157</v>
      </c>
      <c r="I6550" t="s">
        <v>136</v>
      </c>
      <c r="J6550" t="s">
        <v>137</v>
      </c>
      <c r="K6550" t="s">
        <v>144</v>
      </c>
      <c r="L6550" t="s">
        <v>18320</v>
      </c>
      <c r="M6550" t="s">
        <v>18321</v>
      </c>
      <c r="N6550">
        <v>0.66694444399999997</v>
      </c>
      <c r="O6550">
        <v>0</v>
      </c>
      <c r="P6550">
        <v>94</v>
      </c>
      <c r="Q6550">
        <v>0</v>
      </c>
      <c r="R6550">
        <v>0</v>
      </c>
      <c r="S6550">
        <v>0</v>
      </c>
      <c r="T6550">
        <v>7</v>
      </c>
      <c r="U6550">
        <v>0</v>
      </c>
      <c r="V6550">
        <v>0</v>
      </c>
      <c r="W6550">
        <v>0</v>
      </c>
      <c r="X6550">
        <v>16.586555496103042</v>
      </c>
      <c r="Y6550">
        <v>0</v>
      </c>
      <c r="Z6550">
        <v>0</v>
      </c>
      <c r="AA6550">
        <v>0</v>
      </c>
      <c r="AB6550">
        <v>6.9108337346129405</v>
      </c>
      <c r="AC6550">
        <v>0</v>
      </c>
      <c r="AD6550">
        <v>0</v>
      </c>
      <c r="AE6550">
        <v>23.497389230715982</v>
      </c>
    </row>
    <row r="6551" spans="1:31" x14ac:dyDescent="0.3">
      <c r="A6551">
        <v>2588844</v>
      </c>
      <c r="B6551">
        <v>1</v>
      </c>
      <c r="C6551" t="s">
        <v>81</v>
      </c>
      <c r="D6551" t="s">
        <v>113</v>
      </c>
      <c r="E6551" t="s">
        <v>166</v>
      </c>
      <c r="F6551" t="s">
        <v>18322</v>
      </c>
      <c r="G6551" t="s">
        <v>311</v>
      </c>
      <c r="H6551" t="s">
        <v>157</v>
      </c>
      <c r="I6551" t="s">
        <v>136</v>
      </c>
      <c r="J6551" t="s">
        <v>3</v>
      </c>
      <c r="K6551" t="s">
        <v>138</v>
      </c>
      <c r="L6551" t="s">
        <v>18323</v>
      </c>
      <c r="M6551" t="s">
        <v>18324</v>
      </c>
      <c r="N6551">
        <v>2.6944444440000002</v>
      </c>
      <c r="O6551">
        <v>0</v>
      </c>
      <c r="P6551">
        <v>1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0.28400300924937993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0.28400300924937993</v>
      </c>
    </row>
    <row r="6552" spans="1:31" x14ac:dyDescent="0.3">
      <c r="A6552">
        <v>2588698</v>
      </c>
      <c r="B6552">
        <v>1</v>
      </c>
      <c r="C6552" t="s">
        <v>81</v>
      </c>
      <c r="D6552" t="s">
        <v>128</v>
      </c>
      <c r="E6552" t="s">
        <v>141</v>
      </c>
      <c r="F6552" t="s">
        <v>18325</v>
      </c>
      <c r="G6552" t="s">
        <v>134</v>
      </c>
      <c r="H6552" t="s">
        <v>135</v>
      </c>
      <c r="I6552" t="s">
        <v>136</v>
      </c>
      <c r="J6552" t="s">
        <v>137</v>
      </c>
      <c r="K6552" t="s">
        <v>138</v>
      </c>
      <c r="L6552" t="s">
        <v>18326</v>
      </c>
      <c r="M6552" t="s">
        <v>18327</v>
      </c>
      <c r="N6552">
        <v>0.80638888799999997</v>
      </c>
      <c r="O6552">
        <v>0</v>
      </c>
      <c r="P6552">
        <v>0</v>
      </c>
      <c r="Q6552">
        <v>0</v>
      </c>
      <c r="R6552">
        <v>0</v>
      </c>
      <c r="S6552">
        <v>2</v>
      </c>
      <c r="T6552">
        <v>326</v>
      </c>
      <c r="U6552">
        <v>0</v>
      </c>
      <c r="V6552">
        <v>3</v>
      </c>
      <c r="W6552">
        <v>0</v>
      </c>
      <c r="X6552">
        <v>0</v>
      </c>
      <c r="Y6552">
        <v>0</v>
      </c>
      <c r="Z6552">
        <v>0</v>
      </c>
      <c r="AA6552">
        <v>13.587909917585906</v>
      </c>
      <c r="AB6552">
        <v>225.48081164629966</v>
      </c>
      <c r="AC6552">
        <v>0</v>
      </c>
      <c r="AD6552">
        <v>164.19750348466687</v>
      </c>
      <c r="AE6552">
        <v>403.26622504855243</v>
      </c>
    </row>
    <row r="6553" spans="1:31" x14ac:dyDescent="0.3">
      <c r="A6553">
        <v>2588360</v>
      </c>
      <c r="B6553">
        <v>1</v>
      </c>
      <c r="C6553" t="s">
        <v>81</v>
      </c>
      <c r="D6553" t="s">
        <v>112</v>
      </c>
      <c r="E6553" t="s">
        <v>166</v>
      </c>
      <c r="F6553" t="s">
        <v>18328</v>
      </c>
      <c r="G6553" t="s">
        <v>168</v>
      </c>
      <c r="H6553" t="s">
        <v>157</v>
      </c>
      <c r="I6553" t="s">
        <v>136</v>
      </c>
      <c r="J6553" t="s">
        <v>137</v>
      </c>
      <c r="K6553" t="s">
        <v>138</v>
      </c>
      <c r="L6553" t="s">
        <v>18329</v>
      </c>
      <c r="M6553" t="s">
        <v>18330</v>
      </c>
      <c r="N6553">
        <v>4.63</v>
      </c>
      <c r="O6553">
        <v>0</v>
      </c>
      <c r="P6553">
        <v>1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0.63043673070002004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0.63043673070002004</v>
      </c>
    </row>
    <row r="6554" spans="1:31" x14ac:dyDescent="0.3">
      <c r="A6554">
        <v>2588652</v>
      </c>
      <c r="B6554">
        <v>1</v>
      </c>
      <c r="C6554" t="s">
        <v>80</v>
      </c>
      <c r="D6554" t="s">
        <v>90</v>
      </c>
      <c r="E6554" t="s">
        <v>132</v>
      </c>
      <c r="F6554" t="s">
        <v>18331</v>
      </c>
      <c r="G6554" t="s">
        <v>311</v>
      </c>
      <c r="H6554" t="s">
        <v>135</v>
      </c>
      <c r="I6554" t="s">
        <v>136</v>
      </c>
      <c r="J6554" t="s">
        <v>3</v>
      </c>
      <c r="K6554" t="s">
        <v>138</v>
      </c>
      <c r="L6554" t="s">
        <v>18332</v>
      </c>
      <c r="M6554" t="s">
        <v>18333</v>
      </c>
      <c r="N6554">
        <v>0.99305555499999998</v>
      </c>
      <c r="O6554">
        <v>0</v>
      </c>
      <c r="P6554">
        <v>8090</v>
      </c>
      <c r="Q6554">
        <v>0</v>
      </c>
      <c r="R6554">
        <v>1</v>
      </c>
      <c r="S6554">
        <v>1</v>
      </c>
      <c r="T6554">
        <v>909</v>
      </c>
      <c r="U6554">
        <v>2</v>
      </c>
      <c r="V6554">
        <v>3</v>
      </c>
      <c r="W6554">
        <v>0</v>
      </c>
      <c r="X6554">
        <v>2145.485748281711</v>
      </c>
      <c r="Y6554">
        <v>0</v>
      </c>
      <c r="Z6554">
        <v>0.50383520228253742</v>
      </c>
      <c r="AA6554">
        <v>2.1352733235572221</v>
      </c>
      <c r="AB6554">
        <v>1068.255201506136</v>
      </c>
      <c r="AC6554">
        <v>117.35448606987315</v>
      </c>
      <c r="AD6554">
        <v>37.041230949956841</v>
      </c>
      <c r="AE6554">
        <v>3370.7757753335168</v>
      </c>
    </row>
    <row r="6555" spans="1:31" x14ac:dyDescent="0.3">
      <c r="A6555">
        <v>2588280</v>
      </c>
      <c r="B6555">
        <v>1</v>
      </c>
      <c r="C6555" t="s">
        <v>80</v>
      </c>
      <c r="D6555" t="s">
        <v>103</v>
      </c>
      <c r="E6555" t="s">
        <v>184</v>
      </c>
      <c r="F6555" t="s">
        <v>18334</v>
      </c>
      <c r="G6555" t="s">
        <v>194</v>
      </c>
      <c r="H6555" t="s">
        <v>135</v>
      </c>
      <c r="I6555" t="s">
        <v>136</v>
      </c>
      <c r="J6555" t="s">
        <v>137</v>
      </c>
      <c r="K6555" t="s">
        <v>144</v>
      </c>
      <c r="L6555" t="s">
        <v>18335</v>
      </c>
      <c r="M6555" t="s">
        <v>18336</v>
      </c>
      <c r="N6555">
        <v>8.4088888879999999</v>
      </c>
      <c r="O6555">
        <v>0</v>
      </c>
      <c r="P6555">
        <v>136</v>
      </c>
      <c r="Q6555">
        <v>0</v>
      </c>
      <c r="R6555">
        <v>15</v>
      </c>
      <c r="S6555">
        <v>0</v>
      </c>
      <c r="T6555">
        <v>12</v>
      </c>
      <c r="U6555">
        <v>0</v>
      </c>
      <c r="V6555">
        <v>0</v>
      </c>
      <c r="W6555">
        <v>0</v>
      </c>
      <c r="X6555">
        <v>283.44231414514036</v>
      </c>
      <c r="Y6555">
        <v>0</v>
      </c>
      <c r="Z6555">
        <v>242.51641823002043</v>
      </c>
      <c r="AA6555">
        <v>0</v>
      </c>
      <c r="AB6555">
        <v>209.07805687280253</v>
      </c>
      <c r="AC6555">
        <v>0</v>
      </c>
      <c r="AD6555">
        <v>0</v>
      </c>
      <c r="AE6555">
        <v>735.03678924796338</v>
      </c>
    </row>
    <row r="6556" spans="1:31" x14ac:dyDescent="0.3">
      <c r="A6556">
        <v>2588658</v>
      </c>
      <c r="B6556">
        <v>1</v>
      </c>
      <c r="C6556" t="s">
        <v>80</v>
      </c>
      <c r="D6556" t="s">
        <v>88</v>
      </c>
      <c r="E6556" t="s">
        <v>141</v>
      </c>
      <c r="F6556" t="s">
        <v>18337</v>
      </c>
      <c r="G6556" t="s">
        <v>134</v>
      </c>
      <c r="H6556" t="s">
        <v>135</v>
      </c>
      <c r="I6556" t="s">
        <v>136</v>
      </c>
      <c r="J6556" t="s">
        <v>137</v>
      </c>
      <c r="K6556" t="s">
        <v>138</v>
      </c>
      <c r="L6556" t="s">
        <v>18338</v>
      </c>
      <c r="M6556" t="s">
        <v>18339</v>
      </c>
      <c r="N6556">
        <v>1.6302777770000001</v>
      </c>
      <c r="O6556">
        <v>0</v>
      </c>
      <c r="P6556">
        <v>354</v>
      </c>
      <c r="Q6556">
        <v>0</v>
      </c>
      <c r="R6556">
        <v>0</v>
      </c>
      <c r="S6556">
        <v>0</v>
      </c>
      <c r="T6556">
        <v>66</v>
      </c>
      <c r="U6556">
        <v>0</v>
      </c>
      <c r="V6556">
        <v>0</v>
      </c>
      <c r="W6556">
        <v>0</v>
      </c>
      <c r="X6556">
        <v>156.15254858264043</v>
      </c>
      <c r="Y6556">
        <v>0</v>
      </c>
      <c r="Z6556">
        <v>0</v>
      </c>
      <c r="AA6556">
        <v>0</v>
      </c>
      <c r="AB6556">
        <v>231.42828472559682</v>
      </c>
      <c r="AC6556">
        <v>0</v>
      </c>
      <c r="AD6556">
        <v>0</v>
      </c>
      <c r="AE6556">
        <v>387.58083330823729</v>
      </c>
    </row>
    <row r="6557" spans="1:31" x14ac:dyDescent="0.3">
      <c r="A6557">
        <v>2588466</v>
      </c>
      <c r="B6557">
        <v>1</v>
      </c>
      <c r="C6557" t="s">
        <v>80</v>
      </c>
      <c r="D6557" t="s">
        <v>93</v>
      </c>
      <c r="E6557" t="s">
        <v>155</v>
      </c>
      <c r="F6557" t="s">
        <v>18340</v>
      </c>
      <c r="G6557" t="s">
        <v>301</v>
      </c>
      <c r="H6557" t="s">
        <v>157</v>
      </c>
      <c r="I6557" t="s">
        <v>136</v>
      </c>
      <c r="J6557" t="s">
        <v>137</v>
      </c>
      <c r="K6557" t="s">
        <v>144</v>
      </c>
      <c r="L6557" t="s">
        <v>18341</v>
      </c>
      <c r="M6557" t="s">
        <v>18342</v>
      </c>
      <c r="N6557">
        <v>9.8791666659999997</v>
      </c>
      <c r="O6557">
        <v>0</v>
      </c>
      <c r="P6557">
        <v>35</v>
      </c>
      <c r="Q6557">
        <v>0</v>
      </c>
      <c r="R6557">
        <v>2</v>
      </c>
      <c r="S6557">
        <v>0</v>
      </c>
      <c r="T6557">
        <v>5</v>
      </c>
      <c r="U6557">
        <v>0</v>
      </c>
      <c r="V6557">
        <v>0</v>
      </c>
      <c r="W6557">
        <v>0</v>
      </c>
      <c r="X6557">
        <v>33.202464626483305</v>
      </c>
      <c r="Y6557">
        <v>0</v>
      </c>
      <c r="Z6557">
        <v>10.641494221084058</v>
      </c>
      <c r="AA6557">
        <v>0</v>
      </c>
      <c r="AB6557">
        <v>48.890213221552486</v>
      </c>
      <c r="AC6557">
        <v>0</v>
      </c>
      <c r="AD6557">
        <v>0</v>
      </c>
      <c r="AE6557">
        <v>92.73417206911985</v>
      </c>
    </row>
    <row r="6558" spans="1:31" x14ac:dyDescent="0.3">
      <c r="A6558">
        <v>2588323</v>
      </c>
      <c r="B6558">
        <v>1</v>
      </c>
      <c r="C6558" t="s">
        <v>81</v>
      </c>
      <c r="D6558" t="s">
        <v>122</v>
      </c>
      <c r="E6558" t="s">
        <v>147</v>
      </c>
      <c r="F6558" t="s">
        <v>18343</v>
      </c>
      <c r="G6558" t="s">
        <v>194</v>
      </c>
      <c r="H6558" t="s">
        <v>135</v>
      </c>
      <c r="I6558" t="s">
        <v>136</v>
      </c>
      <c r="J6558" t="s">
        <v>137</v>
      </c>
      <c r="K6558" t="s">
        <v>144</v>
      </c>
      <c r="L6558" t="s">
        <v>18344</v>
      </c>
      <c r="M6558" t="s">
        <v>18345</v>
      </c>
      <c r="N6558">
        <v>3.4508333329999998</v>
      </c>
      <c r="O6558">
        <v>2</v>
      </c>
      <c r="P6558">
        <v>379</v>
      </c>
      <c r="Q6558">
        <v>46</v>
      </c>
      <c r="R6558">
        <v>20</v>
      </c>
      <c r="S6558">
        <v>2</v>
      </c>
      <c r="T6558">
        <v>48</v>
      </c>
      <c r="U6558">
        <v>0</v>
      </c>
      <c r="V6558">
        <v>0</v>
      </c>
      <c r="W6558">
        <v>1.30622132501259</v>
      </c>
      <c r="X6558">
        <v>167.65324648746869</v>
      </c>
      <c r="Y6558">
        <v>386.34282232229702</v>
      </c>
      <c r="Z6558">
        <v>30.280254934020043</v>
      </c>
      <c r="AA6558">
        <v>7.6368067844067031</v>
      </c>
      <c r="AB6558">
        <v>132.47203929997769</v>
      </c>
      <c r="AC6558">
        <v>0</v>
      </c>
      <c r="AD6558">
        <v>0</v>
      </c>
      <c r="AE6558">
        <v>725.69139115318285</v>
      </c>
    </row>
    <row r="6559" spans="1:31" x14ac:dyDescent="0.3">
      <c r="A6559">
        <v>2588443</v>
      </c>
      <c r="B6559">
        <v>1</v>
      </c>
      <c r="C6559" t="s">
        <v>80</v>
      </c>
      <c r="D6559" t="s">
        <v>105</v>
      </c>
      <c r="E6559" t="s">
        <v>184</v>
      </c>
      <c r="F6559" t="s">
        <v>18346</v>
      </c>
      <c r="G6559" t="s">
        <v>311</v>
      </c>
      <c r="H6559" t="s">
        <v>135</v>
      </c>
      <c r="I6559" t="s">
        <v>136</v>
      </c>
      <c r="J6559" t="s">
        <v>3</v>
      </c>
      <c r="K6559" t="s">
        <v>138</v>
      </c>
      <c r="L6559" t="s">
        <v>18347</v>
      </c>
      <c r="M6559" t="s">
        <v>18348</v>
      </c>
      <c r="N6559">
        <v>1.351111111</v>
      </c>
      <c r="O6559">
        <v>12</v>
      </c>
      <c r="P6559">
        <v>5076</v>
      </c>
      <c r="Q6559">
        <v>18</v>
      </c>
      <c r="R6559">
        <v>592</v>
      </c>
      <c r="S6559">
        <v>40</v>
      </c>
      <c r="T6559">
        <v>358</v>
      </c>
      <c r="U6559">
        <v>1</v>
      </c>
      <c r="V6559">
        <v>2</v>
      </c>
      <c r="W6559">
        <v>6.7550975294971662</v>
      </c>
      <c r="X6559">
        <v>1404.0741242677263</v>
      </c>
      <c r="Y6559">
        <v>128.21577037056528</v>
      </c>
      <c r="Z6559">
        <v>293.61708835479692</v>
      </c>
      <c r="AA6559">
        <v>3173.3728993339914</v>
      </c>
      <c r="AB6559">
        <v>703.31933902910293</v>
      </c>
      <c r="AC6559">
        <v>271.0212965502933</v>
      </c>
      <c r="AD6559">
        <v>29.643560115617909</v>
      </c>
      <c r="AE6559">
        <v>6010.0191755515907</v>
      </c>
    </row>
    <row r="6560" spans="1:31" x14ac:dyDescent="0.3">
      <c r="A6560">
        <v>2588615</v>
      </c>
      <c r="B6560">
        <v>1</v>
      </c>
      <c r="C6560" t="s">
        <v>80</v>
      </c>
      <c r="D6560" t="s">
        <v>88</v>
      </c>
      <c r="E6560" t="s">
        <v>184</v>
      </c>
      <c r="F6560" t="s">
        <v>18349</v>
      </c>
      <c r="G6560" t="s">
        <v>134</v>
      </c>
      <c r="H6560" t="s">
        <v>135</v>
      </c>
      <c r="I6560" t="s">
        <v>136</v>
      </c>
      <c r="J6560" t="s">
        <v>137</v>
      </c>
      <c r="K6560" t="s">
        <v>138</v>
      </c>
      <c r="L6560" t="s">
        <v>18350</v>
      </c>
      <c r="M6560" t="s">
        <v>18351</v>
      </c>
      <c r="N6560">
        <v>0.83833333300000001</v>
      </c>
      <c r="O6560">
        <v>0</v>
      </c>
      <c r="P6560">
        <v>4327</v>
      </c>
      <c r="Q6560">
        <v>0</v>
      </c>
      <c r="R6560">
        <v>0</v>
      </c>
      <c r="S6560">
        <v>0</v>
      </c>
      <c r="T6560">
        <v>268</v>
      </c>
      <c r="U6560">
        <v>0</v>
      </c>
      <c r="V6560">
        <v>1</v>
      </c>
      <c r="W6560">
        <v>0</v>
      </c>
      <c r="X6560">
        <v>760.83941112412685</v>
      </c>
      <c r="Y6560">
        <v>0</v>
      </c>
      <c r="Z6560">
        <v>0</v>
      </c>
      <c r="AA6560">
        <v>0</v>
      </c>
      <c r="AB6560">
        <v>197.31007520722176</v>
      </c>
      <c r="AC6560">
        <v>0</v>
      </c>
      <c r="AD6560">
        <v>5.2169289841012638</v>
      </c>
      <c r="AE6560">
        <v>963.3664153154499</v>
      </c>
    </row>
    <row r="6561" spans="1:31" x14ac:dyDescent="0.3">
      <c r="A6561">
        <v>2588237</v>
      </c>
      <c r="B6561">
        <v>1</v>
      </c>
      <c r="C6561" t="s">
        <v>81</v>
      </c>
      <c r="D6561" t="s">
        <v>122</v>
      </c>
      <c r="E6561" t="s">
        <v>147</v>
      </c>
      <c r="F6561" t="s">
        <v>2520</v>
      </c>
      <c r="G6561" t="s">
        <v>134</v>
      </c>
      <c r="H6561" t="s">
        <v>135</v>
      </c>
      <c r="I6561" t="s">
        <v>136</v>
      </c>
      <c r="J6561" t="s">
        <v>137</v>
      </c>
      <c r="K6561" t="s">
        <v>138</v>
      </c>
      <c r="L6561" t="s">
        <v>18352</v>
      </c>
      <c r="M6561" t="s">
        <v>18353</v>
      </c>
      <c r="N6561">
        <v>0.58250000000000002</v>
      </c>
      <c r="O6561">
        <v>2</v>
      </c>
      <c r="P6561">
        <v>379</v>
      </c>
      <c r="Q6561">
        <v>46</v>
      </c>
      <c r="R6561">
        <v>20</v>
      </c>
      <c r="S6561">
        <v>2</v>
      </c>
      <c r="T6561">
        <v>48</v>
      </c>
      <c r="U6561">
        <v>0</v>
      </c>
      <c r="V6561">
        <v>0</v>
      </c>
      <c r="W6561">
        <v>0.15792094936873502</v>
      </c>
      <c r="X6561">
        <v>23.655932068109195</v>
      </c>
      <c r="Y6561">
        <v>50.29753621109429</v>
      </c>
      <c r="Z6561">
        <v>4.2453735854731702</v>
      </c>
      <c r="AA6561">
        <v>0.7661513418550352</v>
      </c>
      <c r="AB6561">
        <v>12.144204624235583</v>
      </c>
      <c r="AC6561">
        <v>0</v>
      </c>
      <c r="AD6561">
        <v>0</v>
      </c>
      <c r="AE6561">
        <v>91.267118780136016</v>
      </c>
    </row>
    <row r="6562" spans="1:31" x14ac:dyDescent="0.3">
      <c r="A6562">
        <v>2588927</v>
      </c>
      <c r="B6562">
        <v>1</v>
      </c>
      <c r="C6562" t="s">
        <v>81</v>
      </c>
      <c r="D6562" t="s">
        <v>112</v>
      </c>
      <c r="E6562" t="s">
        <v>155</v>
      </c>
      <c r="F6562" t="s">
        <v>18354</v>
      </c>
      <c r="G6562" t="s">
        <v>202</v>
      </c>
      <c r="H6562" t="s">
        <v>157</v>
      </c>
      <c r="I6562" t="s">
        <v>136</v>
      </c>
      <c r="J6562" t="s">
        <v>137</v>
      </c>
      <c r="K6562" t="s">
        <v>138</v>
      </c>
      <c r="L6562" t="s">
        <v>18355</v>
      </c>
      <c r="M6562" t="s">
        <v>18356</v>
      </c>
      <c r="N6562">
        <v>0.34777777700000001</v>
      </c>
      <c r="O6562">
        <v>0</v>
      </c>
      <c r="P6562">
        <v>11</v>
      </c>
      <c r="Q6562">
        <v>0</v>
      </c>
      <c r="R6562">
        <v>0</v>
      </c>
      <c r="S6562">
        <v>0</v>
      </c>
      <c r="T6562">
        <v>4</v>
      </c>
      <c r="U6562">
        <v>0</v>
      </c>
      <c r="V6562">
        <v>0</v>
      </c>
      <c r="W6562">
        <v>0</v>
      </c>
      <c r="X6562">
        <v>0.47804976877551342</v>
      </c>
      <c r="Y6562">
        <v>0</v>
      </c>
      <c r="Z6562">
        <v>0</v>
      </c>
      <c r="AA6562">
        <v>0</v>
      </c>
      <c r="AB6562">
        <v>1.56150652679688</v>
      </c>
      <c r="AC6562">
        <v>0</v>
      </c>
      <c r="AD6562">
        <v>0</v>
      </c>
      <c r="AE6562">
        <v>2.0395562955723934</v>
      </c>
    </row>
    <row r="6563" spans="1:31" x14ac:dyDescent="0.3">
      <c r="A6563">
        <v>2588486</v>
      </c>
      <c r="B6563">
        <v>1</v>
      </c>
      <c r="C6563" t="s">
        <v>80</v>
      </c>
      <c r="D6563" t="s">
        <v>89</v>
      </c>
      <c r="E6563" t="s">
        <v>155</v>
      </c>
      <c r="F6563" t="s">
        <v>13040</v>
      </c>
      <c r="G6563" t="s">
        <v>301</v>
      </c>
      <c r="H6563" t="s">
        <v>157</v>
      </c>
      <c r="I6563" t="s">
        <v>136</v>
      </c>
      <c r="J6563" t="s">
        <v>137</v>
      </c>
      <c r="K6563" t="s">
        <v>144</v>
      </c>
      <c r="L6563" t="s">
        <v>18357</v>
      </c>
      <c r="M6563" t="s">
        <v>18358</v>
      </c>
      <c r="N6563">
        <v>0.955555555</v>
      </c>
      <c r="O6563">
        <v>0</v>
      </c>
      <c r="P6563">
        <v>40</v>
      </c>
      <c r="Q6563">
        <v>0</v>
      </c>
      <c r="R6563">
        <v>0</v>
      </c>
      <c r="S6563">
        <v>0</v>
      </c>
      <c r="T6563">
        <v>5</v>
      </c>
      <c r="U6563">
        <v>0</v>
      </c>
      <c r="V6563">
        <v>1</v>
      </c>
      <c r="W6563">
        <v>0</v>
      </c>
      <c r="X6563">
        <v>12.64405255294367</v>
      </c>
      <c r="Y6563">
        <v>0</v>
      </c>
      <c r="Z6563">
        <v>0</v>
      </c>
      <c r="AA6563">
        <v>0</v>
      </c>
      <c r="AB6563">
        <v>18.909868352982755</v>
      </c>
      <c r="AC6563">
        <v>0</v>
      </c>
      <c r="AD6563">
        <v>80.771415129333349</v>
      </c>
      <c r="AE6563">
        <v>112.32533603525977</v>
      </c>
    </row>
    <row r="6564" spans="1:31" x14ac:dyDescent="0.3">
      <c r="A6564">
        <v>2588821</v>
      </c>
      <c r="B6564">
        <v>1</v>
      </c>
      <c r="C6564" t="s">
        <v>80</v>
      </c>
      <c r="D6564" t="s">
        <v>90</v>
      </c>
      <c r="E6564" t="s">
        <v>166</v>
      </c>
      <c r="F6564" t="s">
        <v>18359</v>
      </c>
      <c r="G6564" t="s">
        <v>168</v>
      </c>
      <c r="H6564" t="s">
        <v>157</v>
      </c>
      <c r="I6564" t="s">
        <v>136</v>
      </c>
      <c r="J6564" t="s">
        <v>137</v>
      </c>
      <c r="K6564" t="s">
        <v>138</v>
      </c>
      <c r="L6564" t="s">
        <v>18360</v>
      </c>
      <c r="M6564" t="s">
        <v>18361</v>
      </c>
      <c r="N6564">
        <v>1.025555555</v>
      </c>
      <c r="O6564">
        <v>0</v>
      </c>
      <c r="P6564">
        <v>6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1.0366861644457501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1.0366861644457501</v>
      </c>
    </row>
    <row r="6565" spans="1:31" x14ac:dyDescent="0.3">
      <c r="A6565">
        <v>2588429</v>
      </c>
      <c r="B6565">
        <v>1</v>
      </c>
      <c r="C6565" t="s">
        <v>80</v>
      </c>
      <c r="D6565" t="s">
        <v>83</v>
      </c>
      <c r="E6565" t="s">
        <v>171</v>
      </c>
      <c r="F6565" t="s">
        <v>18362</v>
      </c>
      <c r="G6565" t="s">
        <v>301</v>
      </c>
      <c r="H6565" t="s">
        <v>157</v>
      </c>
      <c r="I6565" t="s">
        <v>136</v>
      </c>
      <c r="J6565" t="s">
        <v>137</v>
      </c>
      <c r="K6565" t="s">
        <v>144</v>
      </c>
      <c r="L6565" t="s">
        <v>18363</v>
      </c>
      <c r="M6565" t="s">
        <v>18364</v>
      </c>
      <c r="N6565">
        <v>6.1349999999999998</v>
      </c>
      <c r="O6565">
        <v>0</v>
      </c>
      <c r="P6565">
        <v>31</v>
      </c>
      <c r="Q6565">
        <v>0</v>
      </c>
      <c r="R6565">
        <v>0</v>
      </c>
      <c r="S6565">
        <v>0</v>
      </c>
      <c r="T6565">
        <v>9</v>
      </c>
      <c r="U6565">
        <v>0</v>
      </c>
      <c r="V6565">
        <v>0</v>
      </c>
      <c r="W6565">
        <v>0</v>
      </c>
      <c r="X6565">
        <v>54.187291160503769</v>
      </c>
      <c r="Y6565">
        <v>0</v>
      </c>
      <c r="Z6565">
        <v>0</v>
      </c>
      <c r="AA6565">
        <v>0</v>
      </c>
      <c r="AB6565">
        <v>167.99671681564499</v>
      </c>
      <c r="AC6565">
        <v>0</v>
      </c>
      <c r="AD6565">
        <v>0</v>
      </c>
      <c r="AE6565">
        <v>222.18400797614876</v>
      </c>
    </row>
    <row r="6566" spans="1:31" x14ac:dyDescent="0.3">
      <c r="A6566">
        <v>2588340</v>
      </c>
      <c r="B6566">
        <v>1</v>
      </c>
      <c r="C6566" t="s">
        <v>80</v>
      </c>
      <c r="D6566" t="s">
        <v>83</v>
      </c>
      <c r="E6566" t="s">
        <v>171</v>
      </c>
      <c r="F6566" t="s">
        <v>18365</v>
      </c>
      <c r="G6566" t="s">
        <v>301</v>
      </c>
      <c r="H6566" t="s">
        <v>157</v>
      </c>
      <c r="I6566" t="s">
        <v>136</v>
      </c>
      <c r="J6566" t="s">
        <v>137</v>
      </c>
      <c r="K6566" t="s">
        <v>144</v>
      </c>
      <c r="L6566" t="s">
        <v>18366</v>
      </c>
      <c r="M6566" t="s">
        <v>18367</v>
      </c>
      <c r="N6566">
        <v>7.4683333330000004</v>
      </c>
      <c r="O6566">
        <v>0</v>
      </c>
      <c r="P6566">
        <v>135</v>
      </c>
      <c r="Q6566">
        <v>0</v>
      </c>
      <c r="R6566">
        <v>0</v>
      </c>
      <c r="S6566">
        <v>0</v>
      </c>
      <c r="T6566">
        <v>2</v>
      </c>
      <c r="U6566">
        <v>0</v>
      </c>
      <c r="V6566">
        <v>0</v>
      </c>
      <c r="W6566">
        <v>0</v>
      </c>
      <c r="X6566">
        <v>225.05710730504711</v>
      </c>
      <c r="Y6566">
        <v>0</v>
      </c>
      <c r="Z6566">
        <v>0</v>
      </c>
      <c r="AA6566">
        <v>0</v>
      </c>
      <c r="AB6566">
        <v>31.6427515260958</v>
      </c>
      <c r="AC6566">
        <v>0</v>
      </c>
      <c r="AD6566">
        <v>0</v>
      </c>
      <c r="AE6566">
        <v>256.69985883114293</v>
      </c>
    </row>
    <row r="6567" spans="1:31" x14ac:dyDescent="0.3">
      <c r="A6567">
        <v>2588363</v>
      </c>
      <c r="B6567">
        <v>1</v>
      </c>
      <c r="C6567" t="s">
        <v>80</v>
      </c>
      <c r="D6567" t="s">
        <v>93</v>
      </c>
      <c r="E6567" t="s">
        <v>171</v>
      </c>
      <c r="F6567" t="s">
        <v>18368</v>
      </c>
      <c r="G6567" t="s">
        <v>190</v>
      </c>
      <c r="H6567" t="s">
        <v>157</v>
      </c>
      <c r="I6567" t="s">
        <v>136</v>
      </c>
      <c r="J6567" t="s">
        <v>137</v>
      </c>
      <c r="K6567" t="s">
        <v>138</v>
      </c>
      <c r="L6567" t="s">
        <v>18369</v>
      </c>
      <c r="M6567" t="s">
        <v>18370</v>
      </c>
      <c r="N6567">
        <v>6.9280555550000003</v>
      </c>
      <c r="O6567">
        <v>0</v>
      </c>
      <c r="P6567">
        <v>23</v>
      </c>
      <c r="Q6567">
        <v>0</v>
      </c>
      <c r="R6567">
        <v>0</v>
      </c>
      <c r="S6567">
        <v>0</v>
      </c>
      <c r="T6567">
        <v>1</v>
      </c>
      <c r="U6567">
        <v>0</v>
      </c>
      <c r="V6567">
        <v>0</v>
      </c>
      <c r="W6567">
        <v>0</v>
      </c>
      <c r="X6567">
        <v>12.318676016156036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12.318676016156036</v>
      </c>
    </row>
    <row r="6568" spans="1:31" x14ac:dyDescent="0.3">
      <c r="A6568">
        <v>2588217</v>
      </c>
      <c r="B6568">
        <v>1</v>
      </c>
      <c r="C6568" t="s">
        <v>81</v>
      </c>
      <c r="D6568" t="s">
        <v>118</v>
      </c>
      <c r="E6568" t="s">
        <v>141</v>
      </c>
      <c r="F6568" t="s">
        <v>18371</v>
      </c>
      <c r="G6568" t="s">
        <v>134</v>
      </c>
      <c r="H6568" t="s">
        <v>135</v>
      </c>
      <c r="I6568" t="s">
        <v>136</v>
      </c>
      <c r="J6568" t="s">
        <v>137</v>
      </c>
      <c r="K6568" t="s">
        <v>138</v>
      </c>
      <c r="L6568" t="s">
        <v>18372</v>
      </c>
      <c r="M6568" t="s">
        <v>18373</v>
      </c>
      <c r="N6568">
        <v>0.71555555500000001</v>
      </c>
      <c r="O6568">
        <v>0</v>
      </c>
      <c r="P6568">
        <v>0</v>
      </c>
      <c r="Q6568">
        <v>0</v>
      </c>
      <c r="R6568">
        <v>0</v>
      </c>
      <c r="S6568">
        <v>5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</row>
    <row r="6569" spans="1:31" x14ac:dyDescent="0.3">
      <c r="A6569">
        <v>2588200</v>
      </c>
      <c r="B6569">
        <v>1</v>
      </c>
      <c r="C6569" t="s">
        <v>80</v>
      </c>
      <c r="D6569" t="s">
        <v>101</v>
      </c>
      <c r="E6569" t="s">
        <v>184</v>
      </c>
      <c r="F6569" t="s">
        <v>18374</v>
      </c>
      <c r="G6569" t="s">
        <v>149</v>
      </c>
      <c r="H6569" t="s">
        <v>135</v>
      </c>
      <c r="I6569" t="s">
        <v>136</v>
      </c>
      <c r="J6569" t="s">
        <v>137</v>
      </c>
      <c r="K6569" t="s">
        <v>138</v>
      </c>
      <c r="L6569" t="s">
        <v>18375</v>
      </c>
      <c r="M6569" t="s">
        <v>18376</v>
      </c>
      <c r="N6569">
        <v>1.5777777770000001</v>
      </c>
      <c r="O6569">
        <v>0</v>
      </c>
      <c r="P6569">
        <v>107</v>
      </c>
      <c r="Q6569">
        <v>0</v>
      </c>
      <c r="R6569">
        <v>3</v>
      </c>
      <c r="S6569">
        <v>0</v>
      </c>
      <c r="T6569">
        <v>5</v>
      </c>
      <c r="U6569">
        <v>0</v>
      </c>
      <c r="V6569">
        <v>0</v>
      </c>
      <c r="W6569">
        <v>0</v>
      </c>
      <c r="X6569">
        <v>22.091192178033133</v>
      </c>
      <c r="Y6569">
        <v>0</v>
      </c>
      <c r="Z6569">
        <v>2.45577405946015</v>
      </c>
      <c r="AA6569">
        <v>0</v>
      </c>
      <c r="AB6569">
        <v>2.4162958853734398</v>
      </c>
      <c r="AC6569">
        <v>0</v>
      </c>
      <c r="AD6569">
        <v>0</v>
      </c>
      <c r="AE6569">
        <v>26.963262122866723</v>
      </c>
    </row>
    <row r="6570" spans="1:31" x14ac:dyDescent="0.3">
      <c r="A6570">
        <v>2588841</v>
      </c>
      <c r="B6570">
        <v>1</v>
      </c>
      <c r="C6570" t="s">
        <v>80</v>
      </c>
      <c r="D6570" t="s">
        <v>107</v>
      </c>
      <c r="E6570" t="s">
        <v>155</v>
      </c>
      <c r="F6570" t="s">
        <v>18377</v>
      </c>
      <c r="G6570" t="s">
        <v>202</v>
      </c>
      <c r="H6570" t="s">
        <v>157</v>
      </c>
      <c r="I6570" t="s">
        <v>136</v>
      </c>
      <c r="J6570" t="s">
        <v>137</v>
      </c>
      <c r="K6570" t="s">
        <v>138</v>
      </c>
      <c r="L6570" t="s">
        <v>18378</v>
      </c>
      <c r="M6570" t="s">
        <v>18379</v>
      </c>
      <c r="N6570">
        <v>1.450555555</v>
      </c>
      <c r="O6570">
        <v>0</v>
      </c>
      <c r="P6570">
        <v>14</v>
      </c>
      <c r="Q6570">
        <v>0</v>
      </c>
      <c r="R6570">
        <v>6</v>
      </c>
      <c r="S6570">
        <v>0</v>
      </c>
      <c r="T6570">
        <v>19</v>
      </c>
      <c r="U6570">
        <v>0</v>
      </c>
      <c r="V6570">
        <v>0</v>
      </c>
      <c r="W6570">
        <v>0</v>
      </c>
      <c r="X6570">
        <v>5.0441220628699117</v>
      </c>
      <c r="Y6570">
        <v>0</v>
      </c>
      <c r="Z6570">
        <v>1.0332797434260002</v>
      </c>
      <c r="AA6570">
        <v>0</v>
      </c>
      <c r="AB6570">
        <v>12.898305493973263</v>
      </c>
      <c r="AC6570">
        <v>0</v>
      </c>
      <c r="AD6570">
        <v>0</v>
      </c>
      <c r="AE6570">
        <v>18.975707300269175</v>
      </c>
    </row>
    <row r="6571" spans="1:31" x14ac:dyDescent="0.3">
      <c r="A6571">
        <v>2588549</v>
      </c>
      <c r="B6571">
        <v>1</v>
      </c>
      <c r="C6571" t="s">
        <v>80</v>
      </c>
      <c r="D6571" t="s">
        <v>94</v>
      </c>
      <c r="E6571" t="s">
        <v>155</v>
      </c>
      <c r="F6571" t="s">
        <v>18380</v>
      </c>
      <c r="G6571" t="s">
        <v>202</v>
      </c>
      <c r="H6571" t="s">
        <v>157</v>
      </c>
      <c r="I6571" t="s">
        <v>136</v>
      </c>
      <c r="J6571" t="s">
        <v>137</v>
      </c>
      <c r="K6571" t="s">
        <v>138</v>
      </c>
      <c r="L6571" t="s">
        <v>18381</v>
      </c>
      <c r="M6571" t="s">
        <v>18382</v>
      </c>
      <c r="N6571">
        <v>0.63333333300000005</v>
      </c>
      <c r="O6571">
        <v>0</v>
      </c>
      <c r="P6571">
        <v>241</v>
      </c>
      <c r="Q6571">
        <v>0</v>
      </c>
      <c r="R6571">
        <v>0</v>
      </c>
      <c r="S6571">
        <v>0</v>
      </c>
      <c r="T6571">
        <v>5</v>
      </c>
      <c r="U6571">
        <v>0</v>
      </c>
      <c r="V6571">
        <v>0</v>
      </c>
      <c r="W6571">
        <v>0</v>
      </c>
      <c r="X6571">
        <v>25.628291373595182</v>
      </c>
      <c r="Y6571">
        <v>0</v>
      </c>
      <c r="Z6571">
        <v>0</v>
      </c>
      <c r="AA6571">
        <v>0</v>
      </c>
      <c r="AB6571">
        <v>2.7092538802482564</v>
      </c>
      <c r="AC6571">
        <v>0</v>
      </c>
      <c r="AD6571">
        <v>0</v>
      </c>
      <c r="AE6571">
        <v>28.337545253843437</v>
      </c>
    </row>
    <row r="6572" spans="1:31" x14ac:dyDescent="0.3">
      <c r="A6572">
        <v>2588257</v>
      </c>
      <c r="B6572">
        <v>1</v>
      </c>
      <c r="C6572" t="s">
        <v>80</v>
      </c>
      <c r="D6572" t="s">
        <v>91</v>
      </c>
      <c r="E6572" t="s">
        <v>141</v>
      </c>
      <c r="F6572" t="s">
        <v>18383</v>
      </c>
      <c r="G6572" t="s">
        <v>134</v>
      </c>
      <c r="H6572" t="s">
        <v>135</v>
      </c>
      <c r="I6572" t="s">
        <v>136</v>
      </c>
      <c r="J6572" t="s">
        <v>137</v>
      </c>
      <c r="K6572" t="s">
        <v>138</v>
      </c>
      <c r="L6572" t="s">
        <v>17790</v>
      </c>
      <c r="M6572" t="s">
        <v>18384</v>
      </c>
      <c r="N6572">
        <v>0.164722222</v>
      </c>
      <c r="O6572">
        <v>7</v>
      </c>
      <c r="P6572">
        <v>1699</v>
      </c>
      <c r="Q6572">
        <v>11</v>
      </c>
      <c r="R6572">
        <v>62</v>
      </c>
      <c r="S6572">
        <v>10</v>
      </c>
      <c r="T6572">
        <v>87</v>
      </c>
      <c r="U6572">
        <v>0</v>
      </c>
      <c r="V6572">
        <v>2</v>
      </c>
      <c r="W6572">
        <v>3.5614721822675097</v>
      </c>
      <c r="X6572">
        <v>37.1976077080027</v>
      </c>
      <c r="Y6572">
        <v>5.3153283344718387</v>
      </c>
      <c r="Z6572">
        <v>15.225579839735884</v>
      </c>
      <c r="AA6572">
        <v>41.222637893667425</v>
      </c>
      <c r="AB6572">
        <v>18.187967713547732</v>
      </c>
      <c r="AC6572">
        <v>0</v>
      </c>
      <c r="AD6572">
        <v>0.84320897319118759</v>
      </c>
      <c r="AE6572">
        <v>121.55380264488427</v>
      </c>
    </row>
    <row r="6573" spans="1:31" x14ac:dyDescent="0.3">
      <c r="A6573">
        <v>2588303</v>
      </c>
      <c r="B6573">
        <v>1</v>
      </c>
      <c r="C6573" t="s">
        <v>80</v>
      </c>
      <c r="D6573" t="s">
        <v>83</v>
      </c>
      <c r="E6573" t="s">
        <v>155</v>
      </c>
      <c r="F6573" t="s">
        <v>18385</v>
      </c>
      <c r="G6573" t="s">
        <v>301</v>
      </c>
      <c r="H6573" t="s">
        <v>157</v>
      </c>
      <c r="I6573" t="s">
        <v>136</v>
      </c>
      <c r="J6573" t="s">
        <v>137</v>
      </c>
      <c r="K6573" t="s">
        <v>144</v>
      </c>
      <c r="L6573" t="s">
        <v>18386</v>
      </c>
      <c r="M6573" t="s">
        <v>18387</v>
      </c>
      <c r="N6573">
        <v>7.5</v>
      </c>
      <c r="O6573">
        <v>0</v>
      </c>
      <c r="P6573">
        <v>331</v>
      </c>
      <c r="Q6573">
        <v>0</v>
      </c>
      <c r="R6573">
        <v>0</v>
      </c>
      <c r="S6573">
        <v>0</v>
      </c>
      <c r="T6573">
        <v>54</v>
      </c>
      <c r="U6573">
        <v>0</v>
      </c>
      <c r="V6573">
        <v>0</v>
      </c>
      <c r="W6573">
        <v>0</v>
      </c>
      <c r="X6573">
        <v>713.9756521011451</v>
      </c>
      <c r="Y6573">
        <v>0</v>
      </c>
      <c r="Z6573">
        <v>0</v>
      </c>
      <c r="AA6573">
        <v>0</v>
      </c>
      <c r="AB6573">
        <v>1053.003482599486</v>
      </c>
      <c r="AC6573">
        <v>0</v>
      </c>
      <c r="AD6573">
        <v>0</v>
      </c>
      <c r="AE6573">
        <v>1766.9791347006312</v>
      </c>
    </row>
    <row r="6574" spans="1:31" x14ac:dyDescent="0.3">
      <c r="A6574">
        <v>2588446</v>
      </c>
      <c r="B6574">
        <v>1</v>
      </c>
      <c r="C6574" t="s">
        <v>80</v>
      </c>
      <c r="D6574" t="s">
        <v>89</v>
      </c>
      <c r="E6574" t="s">
        <v>155</v>
      </c>
      <c r="F6574" t="s">
        <v>18388</v>
      </c>
      <c r="G6574" t="s">
        <v>301</v>
      </c>
      <c r="H6574" t="s">
        <v>157</v>
      </c>
      <c r="I6574" t="s">
        <v>136</v>
      </c>
      <c r="J6574" t="s">
        <v>137</v>
      </c>
      <c r="K6574" t="s">
        <v>144</v>
      </c>
      <c r="L6574" t="s">
        <v>18389</v>
      </c>
      <c r="M6574" t="s">
        <v>18390</v>
      </c>
      <c r="N6574">
        <v>0.60250000000000004</v>
      </c>
      <c r="O6574">
        <v>0</v>
      </c>
      <c r="P6574">
        <v>101</v>
      </c>
      <c r="Q6574">
        <v>0</v>
      </c>
      <c r="R6574">
        <v>0</v>
      </c>
      <c r="S6574">
        <v>0</v>
      </c>
      <c r="T6574">
        <v>9</v>
      </c>
      <c r="U6574">
        <v>0</v>
      </c>
      <c r="V6574">
        <v>0</v>
      </c>
      <c r="W6574">
        <v>0</v>
      </c>
      <c r="X6574">
        <v>12.799675086636393</v>
      </c>
      <c r="Y6574">
        <v>0</v>
      </c>
      <c r="Z6574">
        <v>0</v>
      </c>
      <c r="AA6574">
        <v>0</v>
      </c>
      <c r="AB6574">
        <v>129.85923423432615</v>
      </c>
      <c r="AC6574">
        <v>0</v>
      </c>
      <c r="AD6574">
        <v>0</v>
      </c>
      <c r="AE6574">
        <v>142.65890932096255</v>
      </c>
    </row>
    <row r="6575" spans="1:31" x14ac:dyDescent="0.3">
      <c r="A6575">
        <v>2588944</v>
      </c>
      <c r="B6575">
        <v>1</v>
      </c>
      <c r="C6575" t="s">
        <v>80</v>
      </c>
      <c r="D6575" t="s">
        <v>103</v>
      </c>
      <c r="E6575" t="s">
        <v>141</v>
      </c>
      <c r="F6575" t="s">
        <v>2777</v>
      </c>
      <c r="G6575" t="s">
        <v>318</v>
      </c>
      <c r="H6575" t="s">
        <v>135</v>
      </c>
      <c r="I6575" t="s">
        <v>136</v>
      </c>
      <c r="J6575" t="s">
        <v>137</v>
      </c>
      <c r="K6575" t="s">
        <v>138</v>
      </c>
      <c r="L6575" t="s">
        <v>18391</v>
      </c>
      <c r="M6575" t="s">
        <v>18392</v>
      </c>
      <c r="N6575">
        <v>0.63111111099999995</v>
      </c>
      <c r="O6575">
        <v>0</v>
      </c>
      <c r="P6575">
        <v>448</v>
      </c>
      <c r="Q6575">
        <v>11</v>
      </c>
      <c r="R6575">
        <v>28</v>
      </c>
      <c r="S6575">
        <v>9</v>
      </c>
      <c r="T6575">
        <v>72</v>
      </c>
      <c r="U6575">
        <v>4</v>
      </c>
      <c r="V6575">
        <v>0</v>
      </c>
      <c r="W6575">
        <v>0</v>
      </c>
      <c r="X6575">
        <v>77.730302634452229</v>
      </c>
      <c r="Y6575">
        <v>29.472159539327681</v>
      </c>
      <c r="Z6575">
        <v>52.131616586050825</v>
      </c>
      <c r="AA6575">
        <v>21.695559814093727</v>
      </c>
      <c r="AB6575">
        <v>120.33772062336965</v>
      </c>
      <c r="AC6575">
        <v>295.46274770733959</v>
      </c>
      <c r="AD6575">
        <v>0</v>
      </c>
      <c r="AE6575">
        <v>596.83010690463368</v>
      </c>
    </row>
    <row r="6576" spans="1:31" x14ac:dyDescent="0.3">
      <c r="A6576">
        <v>2588277</v>
      </c>
      <c r="B6576">
        <v>1</v>
      </c>
      <c r="C6576" t="s">
        <v>81</v>
      </c>
      <c r="D6576" t="s">
        <v>123</v>
      </c>
      <c r="E6576" t="s">
        <v>147</v>
      </c>
      <c r="F6576" t="s">
        <v>18393</v>
      </c>
      <c r="G6576" t="s">
        <v>134</v>
      </c>
      <c r="H6576" t="s">
        <v>135</v>
      </c>
      <c r="I6576" t="s">
        <v>136</v>
      </c>
      <c r="J6576" t="s">
        <v>137</v>
      </c>
      <c r="K6576" t="s">
        <v>138</v>
      </c>
      <c r="L6576" t="s">
        <v>18394</v>
      </c>
      <c r="M6576" t="s">
        <v>18395</v>
      </c>
      <c r="N6576">
        <v>3.5794444439999999</v>
      </c>
      <c r="O6576">
        <v>3</v>
      </c>
      <c r="P6576">
        <v>1</v>
      </c>
      <c r="Q6576">
        <v>112</v>
      </c>
      <c r="R6576">
        <v>44</v>
      </c>
      <c r="S6576">
        <v>8</v>
      </c>
      <c r="T6576">
        <v>8</v>
      </c>
      <c r="U6576">
        <v>0</v>
      </c>
      <c r="V6576">
        <v>0</v>
      </c>
      <c r="W6576">
        <v>9.836700574991637</v>
      </c>
      <c r="X6576">
        <v>0.73699575528000016</v>
      </c>
      <c r="Y6576">
        <v>1273.4900100736377</v>
      </c>
      <c r="Z6576">
        <v>185.5747375356695</v>
      </c>
      <c r="AA6576">
        <v>26.513649159412815</v>
      </c>
      <c r="AB6576">
        <v>86.701528951566829</v>
      </c>
      <c r="AC6576">
        <v>0</v>
      </c>
      <c r="AD6576">
        <v>0</v>
      </c>
      <c r="AE6576">
        <v>1582.8536220505584</v>
      </c>
    </row>
    <row r="6577" spans="1:31" x14ac:dyDescent="0.3">
      <c r="A6577">
        <v>2588426</v>
      </c>
      <c r="B6577">
        <v>1</v>
      </c>
      <c r="C6577" t="s">
        <v>81</v>
      </c>
      <c r="D6577" t="s">
        <v>128</v>
      </c>
      <c r="E6577" t="s">
        <v>171</v>
      </c>
      <c r="F6577" t="s">
        <v>18396</v>
      </c>
      <c r="G6577" t="s">
        <v>190</v>
      </c>
      <c r="H6577" t="s">
        <v>157</v>
      </c>
      <c r="I6577" t="s">
        <v>136</v>
      </c>
      <c r="J6577" t="s">
        <v>137</v>
      </c>
      <c r="K6577" t="s">
        <v>138</v>
      </c>
      <c r="L6577" t="s">
        <v>18397</v>
      </c>
      <c r="M6577" t="s">
        <v>18398</v>
      </c>
      <c r="N6577">
        <v>1.2366666660000001</v>
      </c>
      <c r="O6577">
        <v>0</v>
      </c>
      <c r="P6577">
        <v>93</v>
      </c>
      <c r="Q6577">
        <v>0</v>
      </c>
      <c r="R6577">
        <v>1</v>
      </c>
      <c r="S6577">
        <v>0</v>
      </c>
      <c r="T6577">
        <v>10</v>
      </c>
      <c r="U6577">
        <v>0</v>
      </c>
      <c r="V6577">
        <v>0</v>
      </c>
      <c r="W6577">
        <v>0</v>
      </c>
      <c r="X6577">
        <v>14.370956872004774</v>
      </c>
      <c r="Y6577">
        <v>0</v>
      </c>
      <c r="Z6577">
        <v>0.88342746042756337</v>
      </c>
      <c r="AA6577">
        <v>0</v>
      </c>
      <c r="AB6577">
        <v>10.314170664507312</v>
      </c>
      <c r="AC6577">
        <v>0</v>
      </c>
      <c r="AD6577">
        <v>0</v>
      </c>
      <c r="AE6577">
        <v>25.56855499693965</v>
      </c>
    </row>
    <row r="6578" spans="1:31" x14ac:dyDescent="0.3">
      <c r="A6578">
        <v>2588177</v>
      </c>
      <c r="B6578">
        <v>1</v>
      </c>
      <c r="C6578" t="s">
        <v>80</v>
      </c>
      <c r="D6578" t="s">
        <v>101</v>
      </c>
      <c r="E6578" t="s">
        <v>171</v>
      </c>
      <c r="F6578" t="s">
        <v>18399</v>
      </c>
      <c r="G6578" t="s">
        <v>202</v>
      </c>
      <c r="H6578" t="s">
        <v>157</v>
      </c>
      <c r="I6578" t="s">
        <v>136</v>
      </c>
      <c r="J6578" t="s">
        <v>137</v>
      </c>
      <c r="K6578" t="s">
        <v>138</v>
      </c>
      <c r="L6578" t="s">
        <v>18400</v>
      </c>
      <c r="M6578" t="s">
        <v>18401</v>
      </c>
      <c r="N6578">
        <v>1.4058333329999999</v>
      </c>
      <c r="O6578">
        <v>0</v>
      </c>
      <c r="P6578">
        <v>149</v>
      </c>
      <c r="Q6578">
        <v>0</v>
      </c>
      <c r="R6578">
        <v>0</v>
      </c>
      <c r="S6578">
        <v>0</v>
      </c>
      <c r="T6578">
        <v>1</v>
      </c>
      <c r="U6578">
        <v>0</v>
      </c>
      <c r="V6578">
        <v>0</v>
      </c>
      <c r="W6578">
        <v>0</v>
      </c>
      <c r="X6578">
        <v>42.960574366057571</v>
      </c>
      <c r="Y6578">
        <v>0</v>
      </c>
      <c r="Z6578">
        <v>0</v>
      </c>
      <c r="AA6578">
        <v>0</v>
      </c>
      <c r="AB6578">
        <v>1.4809701219946667E-2</v>
      </c>
      <c r="AC6578">
        <v>0</v>
      </c>
      <c r="AD6578">
        <v>0</v>
      </c>
      <c r="AE6578">
        <v>42.975384067277517</v>
      </c>
    </row>
    <row r="6579" spans="1:31" x14ac:dyDescent="0.3">
      <c r="A6579">
        <v>2588240</v>
      </c>
      <c r="B6579">
        <v>1</v>
      </c>
      <c r="C6579" t="s">
        <v>80</v>
      </c>
      <c r="D6579" t="s">
        <v>100</v>
      </c>
      <c r="E6579" t="s">
        <v>171</v>
      </c>
      <c r="F6579" t="s">
        <v>18402</v>
      </c>
      <c r="G6579" t="s">
        <v>190</v>
      </c>
      <c r="H6579" t="s">
        <v>157</v>
      </c>
      <c r="I6579" t="s">
        <v>136</v>
      </c>
      <c r="J6579" t="s">
        <v>137</v>
      </c>
      <c r="K6579" t="s">
        <v>138</v>
      </c>
      <c r="L6579" t="s">
        <v>18403</v>
      </c>
      <c r="M6579" t="s">
        <v>18025</v>
      </c>
      <c r="N6579">
        <v>8.4600000000000009</v>
      </c>
      <c r="O6579">
        <v>0</v>
      </c>
      <c r="P6579">
        <v>117</v>
      </c>
      <c r="Q6579">
        <v>0</v>
      </c>
      <c r="R6579">
        <v>1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161.73154694985209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161.73154694985209</v>
      </c>
    </row>
    <row r="6580" spans="1:31" x14ac:dyDescent="0.3">
      <c r="A6580">
        <v>2588818</v>
      </c>
      <c r="B6580">
        <v>1</v>
      </c>
      <c r="C6580" t="s">
        <v>80</v>
      </c>
      <c r="D6580" t="s">
        <v>107</v>
      </c>
      <c r="E6580" t="s">
        <v>166</v>
      </c>
      <c r="F6580" t="s">
        <v>18404</v>
      </c>
      <c r="G6580" t="s">
        <v>181</v>
      </c>
      <c r="H6580" t="s">
        <v>157</v>
      </c>
      <c r="I6580" t="s">
        <v>136</v>
      </c>
      <c r="J6580" t="s">
        <v>137</v>
      </c>
      <c r="K6580" t="s">
        <v>138</v>
      </c>
      <c r="L6580" t="s">
        <v>18405</v>
      </c>
      <c r="M6580" t="s">
        <v>18406</v>
      </c>
      <c r="N6580">
        <v>2.895277777</v>
      </c>
      <c r="O6580">
        <v>0</v>
      </c>
      <c r="P6580">
        <v>13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9.2616581371658668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9.2616581371658668</v>
      </c>
    </row>
    <row r="6581" spans="1:31" x14ac:dyDescent="0.3">
      <c r="A6581">
        <v>2588383</v>
      </c>
      <c r="B6581">
        <v>1</v>
      </c>
      <c r="C6581" t="s">
        <v>80</v>
      </c>
      <c r="D6581" t="s">
        <v>105</v>
      </c>
      <c r="E6581" t="s">
        <v>166</v>
      </c>
      <c r="F6581" t="s">
        <v>18407</v>
      </c>
      <c r="G6581" t="s">
        <v>198</v>
      </c>
      <c r="H6581" t="s">
        <v>157</v>
      </c>
      <c r="I6581" t="s">
        <v>136</v>
      </c>
      <c r="J6581" t="s">
        <v>137</v>
      </c>
      <c r="K6581" t="s">
        <v>138</v>
      </c>
      <c r="L6581" t="s">
        <v>18408</v>
      </c>
      <c r="M6581" t="s">
        <v>18409</v>
      </c>
      <c r="N6581">
        <v>0.51111111099999995</v>
      </c>
      <c r="O6581">
        <v>0</v>
      </c>
      <c r="P6581">
        <v>1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0.10827645656000001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0.10827645656000001</v>
      </c>
    </row>
    <row r="6582" spans="1:31" x14ac:dyDescent="0.3">
      <c r="A6582">
        <v>2588675</v>
      </c>
      <c r="B6582">
        <v>1</v>
      </c>
      <c r="C6582" t="s">
        <v>81</v>
      </c>
      <c r="D6582" t="s">
        <v>127</v>
      </c>
      <c r="E6582" t="s">
        <v>155</v>
      </c>
      <c r="F6582" t="s">
        <v>8289</v>
      </c>
      <c r="G6582" t="s">
        <v>301</v>
      </c>
      <c r="H6582" t="s">
        <v>157</v>
      </c>
      <c r="I6582" t="s">
        <v>136</v>
      </c>
      <c r="J6582" t="s">
        <v>137</v>
      </c>
      <c r="K6582" t="s">
        <v>144</v>
      </c>
      <c r="L6582" t="s">
        <v>18410</v>
      </c>
      <c r="M6582" t="s">
        <v>18411</v>
      </c>
      <c r="N6582">
        <v>9.7111111109999992</v>
      </c>
      <c r="O6582">
        <v>0</v>
      </c>
      <c r="P6582">
        <v>93</v>
      </c>
      <c r="Q6582">
        <v>0</v>
      </c>
      <c r="R6582">
        <v>1</v>
      </c>
      <c r="S6582">
        <v>0</v>
      </c>
      <c r="T6582">
        <v>7</v>
      </c>
      <c r="U6582">
        <v>0</v>
      </c>
      <c r="V6582">
        <v>0</v>
      </c>
      <c r="W6582">
        <v>0</v>
      </c>
      <c r="X6582">
        <v>276.25725897341573</v>
      </c>
      <c r="Y6582">
        <v>0</v>
      </c>
      <c r="Z6582">
        <v>2.8390431803066666E-2</v>
      </c>
      <c r="AA6582">
        <v>0</v>
      </c>
      <c r="AB6582">
        <v>65.369884515434464</v>
      </c>
      <c r="AC6582">
        <v>0</v>
      </c>
      <c r="AD6582">
        <v>0</v>
      </c>
      <c r="AE6582">
        <v>341.65553392065328</v>
      </c>
    </row>
    <row r="6583" spans="1:31" x14ac:dyDescent="0.3">
      <c r="A6583">
        <v>2588243</v>
      </c>
      <c r="B6583">
        <v>1</v>
      </c>
      <c r="C6583" t="s">
        <v>80</v>
      </c>
      <c r="D6583" t="s">
        <v>100</v>
      </c>
      <c r="E6583" t="s">
        <v>166</v>
      </c>
      <c r="F6583" t="s">
        <v>18412</v>
      </c>
      <c r="G6583" t="s">
        <v>181</v>
      </c>
      <c r="H6583" t="s">
        <v>157</v>
      </c>
      <c r="I6583" t="s">
        <v>136</v>
      </c>
      <c r="J6583" t="s">
        <v>137</v>
      </c>
      <c r="K6583" t="s">
        <v>138</v>
      </c>
      <c r="L6583" t="s">
        <v>18413</v>
      </c>
      <c r="M6583" t="s">
        <v>18414</v>
      </c>
      <c r="N6583">
        <v>9.534444444</v>
      </c>
      <c r="O6583">
        <v>0</v>
      </c>
      <c r="P6583">
        <v>4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6.5680244330144006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6.5680244330144006</v>
      </c>
    </row>
    <row r="6584" spans="1:31" x14ac:dyDescent="0.3">
      <c r="A6584">
        <v>2588598</v>
      </c>
      <c r="B6584">
        <v>1</v>
      </c>
      <c r="C6584" t="s">
        <v>80</v>
      </c>
      <c r="D6584" t="s">
        <v>95</v>
      </c>
      <c r="E6584" t="s">
        <v>171</v>
      </c>
      <c r="F6584" t="s">
        <v>18415</v>
      </c>
      <c r="G6584" t="s">
        <v>202</v>
      </c>
      <c r="H6584" t="s">
        <v>157</v>
      </c>
      <c r="I6584" t="s">
        <v>136</v>
      </c>
      <c r="J6584" t="s">
        <v>137</v>
      </c>
      <c r="K6584" t="s">
        <v>138</v>
      </c>
      <c r="L6584" t="s">
        <v>18416</v>
      </c>
      <c r="M6584" t="s">
        <v>18417</v>
      </c>
      <c r="N6584">
        <v>1.345</v>
      </c>
      <c r="O6584">
        <v>0</v>
      </c>
      <c r="P6584">
        <v>201</v>
      </c>
      <c r="Q6584">
        <v>0</v>
      </c>
      <c r="R6584">
        <v>1</v>
      </c>
      <c r="S6584">
        <v>0</v>
      </c>
      <c r="T6584">
        <v>12</v>
      </c>
      <c r="U6584">
        <v>0</v>
      </c>
      <c r="V6584">
        <v>0</v>
      </c>
      <c r="W6584">
        <v>0</v>
      </c>
      <c r="X6584">
        <v>49.88906791363808</v>
      </c>
      <c r="Y6584">
        <v>0</v>
      </c>
      <c r="Z6584">
        <v>0</v>
      </c>
      <c r="AA6584">
        <v>0</v>
      </c>
      <c r="AB6584">
        <v>26.723635840033641</v>
      </c>
      <c r="AC6584">
        <v>0</v>
      </c>
      <c r="AD6584">
        <v>0</v>
      </c>
      <c r="AE6584">
        <v>76.612703753671724</v>
      </c>
    </row>
    <row r="6585" spans="1:31" x14ac:dyDescent="0.3">
      <c r="A6585">
        <v>2588767</v>
      </c>
      <c r="B6585">
        <v>1</v>
      </c>
      <c r="C6585" t="s">
        <v>80</v>
      </c>
      <c r="D6585" t="s">
        <v>82</v>
      </c>
      <c r="E6585" t="s">
        <v>171</v>
      </c>
      <c r="F6585" t="s">
        <v>18418</v>
      </c>
      <c r="G6585" t="s">
        <v>190</v>
      </c>
      <c r="H6585" t="s">
        <v>157</v>
      </c>
      <c r="I6585" t="s">
        <v>136</v>
      </c>
      <c r="J6585" t="s">
        <v>137</v>
      </c>
      <c r="K6585" t="s">
        <v>138</v>
      </c>
      <c r="L6585" t="s">
        <v>18419</v>
      </c>
      <c r="M6585" t="s">
        <v>18420</v>
      </c>
      <c r="N6585">
        <v>2.903888888</v>
      </c>
      <c r="O6585">
        <v>0</v>
      </c>
      <c r="P6585">
        <v>176</v>
      </c>
      <c r="Q6585">
        <v>0</v>
      </c>
      <c r="R6585">
        <v>0</v>
      </c>
      <c r="S6585">
        <v>0</v>
      </c>
      <c r="T6585">
        <v>7</v>
      </c>
      <c r="U6585">
        <v>0</v>
      </c>
      <c r="V6585">
        <v>0</v>
      </c>
      <c r="W6585">
        <v>0</v>
      </c>
      <c r="X6585">
        <v>114.6276110891619</v>
      </c>
      <c r="Y6585">
        <v>0</v>
      </c>
      <c r="Z6585">
        <v>0</v>
      </c>
      <c r="AA6585">
        <v>0</v>
      </c>
      <c r="AB6585">
        <v>2.7337048412301601</v>
      </c>
      <c r="AC6585">
        <v>0</v>
      </c>
      <c r="AD6585">
        <v>0</v>
      </c>
      <c r="AE6585">
        <v>117.36131593039207</v>
      </c>
    </row>
    <row r="6586" spans="1:31" x14ac:dyDescent="0.3">
      <c r="A6586">
        <v>2588435</v>
      </c>
      <c r="B6586">
        <v>1</v>
      </c>
      <c r="C6586" t="s">
        <v>80</v>
      </c>
      <c r="D6586" t="s">
        <v>99</v>
      </c>
      <c r="E6586" t="s">
        <v>141</v>
      </c>
      <c r="F6586" t="s">
        <v>18421</v>
      </c>
      <c r="G6586" t="s">
        <v>301</v>
      </c>
      <c r="H6586" t="s">
        <v>135</v>
      </c>
      <c r="I6586" t="s">
        <v>136</v>
      </c>
      <c r="J6586" t="s">
        <v>137</v>
      </c>
      <c r="K6586" t="s">
        <v>144</v>
      </c>
      <c r="L6586" t="s">
        <v>18422</v>
      </c>
      <c r="M6586" t="s">
        <v>18423</v>
      </c>
      <c r="N6586">
        <v>8.4247222219999998</v>
      </c>
      <c r="O6586">
        <v>0</v>
      </c>
      <c r="P6586">
        <v>37</v>
      </c>
      <c r="Q6586">
        <v>0</v>
      </c>
      <c r="R6586">
        <v>0</v>
      </c>
      <c r="S6586">
        <v>0</v>
      </c>
      <c r="T6586">
        <v>95</v>
      </c>
      <c r="U6586">
        <v>0</v>
      </c>
      <c r="V6586">
        <v>0</v>
      </c>
      <c r="W6586">
        <v>0</v>
      </c>
      <c r="X6586">
        <v>66.703292020354709</v>
      </c>
      <c r="Y6586">
        <v>0</v>
      </c>
      <c r="Z6586">
        <v>0</v>
      </c>
      <c r="AA6586">
        <v>0</v>
      </c>
      <c r="AB6586">
        <v>499.46388076450427</v>
      </c>
      <c r="AC6586">
        <v>0</v>
      </c>
      <c r="AD6586">
        <v>0</v>
      </c>
      <c r="AE6586">
        <v>566.16717278485896</v>
      </c>
    </row>
    <row r="6587" spans="1:31" x14ac:dyDescent="0.3">
      <c r="A6587">
        <v>2588807</v>
      </c>
      <c r="B6587">
        <v>1</v>
      </c>
      <c r="C6587" t="s">
        <v>81</v>
      </c>
      <c r="D6587" t="s">
        <v>112</v>
      </c>
      <c r="E6587" t="s">
        <v>147</v>
      </c>
      <c r="F6587" t="s">
        <v>18424</v>
      </c>
      <c r="G6587" t="s">
        <v>318</v>
      </c>
      <c r="H6587" t="s">
        <v>135</v>
      </c>
      <c r="I6587" t="s">
        <v>136</v>
      </c>
      <c r="J6587" t="s">
        <v>137</v>
      </c>
      <c r="K6587" t="s">
        <v>144</v>
      </c>
      <c r="L6587" t="s">
        <v>18425</v>
      </c>
      <c r="M6587" t="s">
        <v>18426</v>
      </c>
      <c r="N6587">
        <v>0.23277777699999999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2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64.393170686005206</v>
      </c>
      <c r="AD6587">
        <v>0</v>
      </c>
      <c r="AE6587">
        <v>64.393170686005206</v>
      </c>
    </row>
    <row r="6588" spans="1:31" x14ac:dyDescent="0.3">
      <c r="A6588">
        <v>2588853</v>
      </c>
      <c r="B6588">
        <v>1</v>
      </c>
      <c r="C6588" t="s">
        <v>81</v>
      </c>
      <c r="D6588" t="s">
        <v>115</v>
      </c>
      <c r="E6588" t="s">
        <v>184</v>
      </c>
      <c r="F6588" t="s">
        <v>18427</v>
      </c>
      <c r="G6588" t="s">
        <v>149</v>
      </c>
      <c r="H6588" t="s">
        <v>135</v>
      </c>
      <c r="I6588" t="s">
        <v>136</v>
      </c>
      <c r="J6588" t="s">
        <v>137</v>
      </c>
      <c r="K6588" t="s">
        <v>138</v>
      </c>
      <c r="L6588" t="s">
        <v>18428</v>
      </c>
      <c r="M6588" t="s">
        <v>18429</v>
      </c>
      <c r="N6588">
        <v>1.544166666</v>
      </c>
      <c r="O6588">
        <v>0</v>
      </c>
      <c r="P6588">
        <v>38</v>
      </c>
      <c r="Q6588">
        <v>0</v>
      </c>
      <c r="R6588">
        <v>4</v>
      </c>
      <c r="S6588">
        <v>0</v>
      </c>
      <c r="T6588">
        <v>1</v>
      </c>
      <c r="U6588">
        <v>0</v>
      </c>
      <c r="V6588">
        <v>0</v>
      </c>
      <c r="W6588">
        <v>0</v>
      </c>
      <c r="X6588">
        <v>6.3785965908558291</v>
      </c>
      <c r="Y6588">
        <v>0</v>
      </c>
      <c r="Z6588">
        <v>10.248036654082521</v>
      </c>
      <c r="AA6588">
        <v>0</v>
      </c>
      <c r="AB6588">
        <v>4.7951017047843339E-2</v>
      </c>
      <c r="AC6588">
        <v>0</v>
      </c>
      <c r="AD6588">
        <v>0</v>
      </c>
      <c r="AE6588">
        <v>16.674584261986194</v>
      </c>
    </row>
    <row r="6589" spans="1:31" x14ac:dyDescent="0.3">
      <c r="A6589">
        <v>2588166</v>
      </c>
      <c r="B6589">
        <v>1</v>
      </c>
      <c r="C6589" t="s">
        <v>80</v>
      </c>
      <c r="D6589" t="s">
        <v>92</v>
      </c>
      <c r="E6589" t="s">
        <v>184</v>
      </c>
      <c r="F6589" t="s">
        <v>18430</v>
      </c>
      <c r="G6589" t="s">
        <v>149</v>
      </c>
      <c r="H6589" t="s">
        <v>135</v>
      </c>
      <c r="I6589" t="s">
        <v>136</v>
      </c>
      <c r="J6589" t="s">
        <v>137</v>
      </c>
      <c r="K6589" t="s">
        <v>138</v>
      </c>
      <c r="L6589" t="s">
        <v>18431</v>
      </c>
      <c r="M6589" t="s">
        <v>18432</v>
      </c>
      <c r="N6589">
        <v>1.7452777770000001</v>
      </c>
      <c r="O6589">
        <v>0</v>
      </c>
      <c r="P6589">
        <v>160</v>
      </c>
      <c r="Q6589">
        <v>0</v>
      </c>
      <c r="R6589">
        <v>1</v>
      </c>
      <c r="S6589">
        <v>0</v>
      </c>
      <c r="T6589">
        <v>17</v>
      </c>
      <c r="U6589">
        <v>0</v>
      </c>
      <c r="V6589">
        <v>0</v>
      </c>
      <c r="W6589">
        <v>0</v>
      </c>
      <c r="X6589">
        <v>31.210407613158324</v>
      </c>
      <c r="Y6589">
        <v>0</v>
      </c>
      <c r="Z6589">
        <v>3.3232130928718337E-2</v>
      </c>
      <c r="AA6589">
        <v>0</v>
      </c>
      <c r="AB6589">
        <v>17.89038297242405</v>
      </c>
      <c r="AC6589">
        <v>0</v>
      </c>
      <c r="AD6589">
        <v>0</v>
      </c>
      <c r="AE6589">
        <v>49.13402271651109</v>
      </c>
    </row>
    <row r="6590" spans="1:31" x14ac:dyDescent="0.3">
      <c r="A6590">
        <v>2588286</v>
      </c>
      <c r="B6590">
        <v>1</v>
      </c>
      <c r="C6590" t="s">
        <v>80</v>
      </c>
      <c r="D6590" t="s">
        <v>84</v>
      </c>
      <c r="E6590" t="s">
        <v>155</v>
      </c>
      <c r="F6590" t="s">
        <v>18433</v>
      </c>
      <c r="G6590" t="s">
        <v>202</v>
      </c>
      <c r="H6590" t="s">
        <v>157</v>
      </c>
      <c r="I6590" t="s">
        <v>136</v>
      </c>
      <c r="J6590" t="s">
        <v>137</v>
      </c>
      <c r="K6590" t="s">
        <v>138</v>
      </c>
      <c r="L6590" t="s">
        <v>18434</v>
      </c>
      <c r="M6590" t="s">
        <v>18435</v>
      </c>
      <c r="N6590">
        <v>0.70222222199999995</v>
      </c>
      <c r="O6590">
        <v>0</v>
      </c>
      <c r="P6590">
        <v>183</v>
      </c>
      <c r="Q6590">
        <v>0</v>
      </c>
      <c r="R6590">
        <v>0</v>
      </c>
      <c r="S6590">
        <v>0</v>
      </c>
      <c r="T6590">
        <v>9</v>
      </c>
      <c r="U6590">
        <v>0</v>
      </c>
      <c r="V6590">
        <v>0</v>
      </c>
      <c r="W6590">
        <v>0</v>
      </c>
      <c r="X6590">
        <v>26.287377792522914</v>
      </c>
      <c r="Y6590">
        <v>0</v>
      </c>
      <c r="Z6590">
        <v>0</v>
      </c>
      <c r="AA6590">
        <v>0</v>
      </c>
      <c r="AB6590">
        <v>8.7930224746282164</v>
      </c>
      <c r="AC6590">
        <v>0</v>
      </c>
      <c r="AD6590">
        <v>0</v>
      </c>
      <c r="AE6590">
        <v>35.080400267151134</v>
      </c>
    </row>
    <row r="6591" spans="1:31" x14ac:dyDescent="0.3">
      <c r="A6591">
        <v>2588180</v>
      </c>
      <c r="B6591">
        <v>1</v>
      </c>
      <c r="C6591" t="s">
        <v>80</v>
      </c>
      <c r="D6591" t="s">
        <v>92</v>
      </c>
      <c r="E6591" t="s">
        <v>166</v>
      </c>
      <c r="F6591" t="s">
        <v>18436</v>
      </c>
      <c r="G6591" t="s">
        <v>181</v>
      </c>
      <c r="H6591" t="s">
        <v>157</v>
      </c>
      <c r="I6591" t="s">
        <v>136</v>
      </c>
      <c r="J6591" t="s">
        <v>137</v>
      </c>
      <c r="K6591" t="s">
        <v>138</v>
      </c>
      <c r="L6591" t="s">
        <v>18437</v>
      </c>
      <c r="M6591" t="s">
        <v>18438</v>
      </c>
      <c r="N6591">
        <v>1.891388888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1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1.3630812096982945</v>
      </c>
      <c r="AC6591">
        <v>0</v>
      </c>
      <c r="AD6591">
        <v>0</v>
      </c>
      <c r="AE6591">
        <v>1.3630812096982945</v>
      </c>
    </row>
    <row r="6592" spans="1:31" x14ac:dyDescent="0.3">
      <c r="A6592">
        <v>2588976</v>
      </c>
      <c r="B6592">
        <v>1</v>
      </c>
      <c r="C6592" t="s">
        <v>81</v>
      </c>
      <c r="D6592" t="s">
        <v>127</v>
      </c>
      <c r="E6592" t="s">
        <v>184</v>
      </c>
      <c r="F6592" t="s">
        <v>18439</v>
      </c>
      <c r="G6592" t="s">
        <v>149</v>
      </c>
      <c r="H6592" t="s">
        <v>135</v>
      </c>
      <c r="I6592" t="s">
        <v>136</v>
      </c>
      <c r="J6592" t="s">
        <v>137</v>
      </c>
      <c r="K6592" t="s">
        <v>138</v>
      </c>
      <c r="L6592" t="s">
        <v>18440</v>
      </c>
      <c r="M6592" t="s">
        <v>18441</v>
      </c>
      <c r="N6592">
        <v>0.93805555500000004</v>
      </c>
      <c r="O6592">
        <v>0</v>
      </c>
      <c r="P6592">
        <v>92</v>
      </c>
      <c r="Q6592">
        <v>0</v>
      </c>
      <c r="R6592">
        <v>7</v>
      </c>
      <c r="S6592">
        <v>0</v>
      </c>
      <c r="T6592">
        <v>3</v>
      </c>
      <c r="U6592">
        <v>1</v>
      </c>
      <c r="V6592">
        <v>0</v>
      </c>
      <c r="W6592">
        <v>0</v>
      </c>
      <c r="X6592">
        <v>22.962510332366808</v>
      </c>
      <c r="Y6592">
        <v>0</v>
      </c>
      <c r="Z6592">
        <v>9.3649243471164247</v>
      </c>
      <c r="AA6592">
        <v>0</v>
      </c>
      <c r="AB6592">
        <v>0.29027252635812084</v>
      </c>
      <c r="AC6592">
        <v>4.5988315204701715</v>
      </c>
      <c r="AD6592">
        <v>0</v>
      </c>
      <c r="AE6592">
        <v>37.216538726311526</v>
      </c>
    </row>
    <row r="6593" spans="1:31" x14ac:dyDescent="0.3">
      <c r="A6593">
        <v>2589019</v>
      </c>
      <c r="B6593">
        <v>1</v>
      </c>
      <c r="C6593" t="s">
        <v>80</v>
      </c>
      <c r="D6593" t="s">
        <v>85</v>
      </c>
      <c r="E6593" t="s">
        <v>171</v>
      </c>
      <c r="F6593" t="s">
        <v>18442</v>
      </c>
      <c r="G6593" t="s">
        <v>190</v>
      </c>
      <c r="H6593" t="s">
        <v>157</v>
      </c>
      <c r="I6593" t="s">
        <v>136</v>
      </c>
      <c r="J6593" t="s">
        <v>137</v>
      </c>
      <c r="K6593" t="s">
        <v>138</v>
      </c>
      <c r="L6593" t="s">
        <v>18443</v>
      </c>
      <c r="M6593" t="s">
        <v>18444</v>
      </c>
      <c r="N6593">
        <v>0.90944444400000002</v>
      </c>
      <c r="O6593">
        <v>0</v>
      </c>
      <c r="P6593">
        <v>56</v>
      </c>
      <c r="Q6593">
        <v>0</v>
      </c>
      <c r="R6593">
        <v>0</v>
      </c>
      <c r="S6593">
        <v>0</v>
      </c>
      <c r="T6593">
        <v>8</v>
      </c>
      <c r="U6593">
        <v>0</v>
      </c>
      <c r="V6593">
        <v>0</v>
      </c>
      <c r="W6593">
        <v>0</v>
      </c>
      <c r="X6593">
        <v>11.126851878005459</v>
      </c>
      <c r="Y6593">
        <v>0</v>
      </c>
      <c r="Z6593">
        <v>0</v>
      </c>
      <c r="AA6593">
        <v>0</v>
      </c>
      <c r="AB6593">
        <v>2.229785047100505</v>
      </c>
      <c r="AC6593">
        <v>0</v>
      </c>
      <c r="AD6593">
        <v>0</v>
      </c>
      <c r="AE6593">
        <v>13.356636925105963</v>
      </c>
    </row>
    <row r="6594" spans="1:31" x14ac:dyDescent="0.3">
      <c r="A6594">
        <v>2588409</v>
      </c>
      <c r="B6594">
        <v>1</v>
      </c>
      <c r="C6594" t="s">
        <v>80</v>
      </c>
      <c r="D6594" t="s">
        <v>106</v>
      </c>
      <c r="E6594" t="s">
        <v>141</v>
      </c>
      <c r="F6594" t="s">
        <v>1762</v>
      </c>
      <c r="G6594" t="s">
        <v>194</v>
      </c>
      <c r="H6594" t="s">
        <v>135</v>
      </c>
      <c r="I6594" t="s">
        <v>136</v>
      </c>
      <c r="J6594" t="s">
        <v>137</v>
      </c>
      <c r="K6594" t="s">
        <v>144</v>
      </c>
      <c r="L6594" t="s">
        <v>18445</v>
      </c>
      <c r="M6594" t="s">
        <v>18446</v>
      </c>
      <c r="N6594">
        <v>2.133888888</v>
      </c>
      <c r="O6594">
        <v>0</v>
      </c>
      <c r="P6594">
        <v>8</v>
      </c>
      <c r="Q6594">
        <v>31</v>
      </c>
      <c r="R6594">
        <v>74</v>
      </c>
      <c r="S6594">
        <v>8</v>
      </c>
      <c r="T6594">
        <v>19</v>
      </c>
      <c r="U6594">
        <v>2</v>
      </c>
      <c r="V6594">
        <v>0</v>
      </c>
      <c r="W6594">
        <v>0</v>
      </c>
      <c r="X6594">
        <v>13.858779640621686</v>
      </c>
      <c r="Y6594">
        <v>458.86459690331191</v>
      </c>
      <c r="Z6594">
        <v>688.77861547869372</v>
      </c>
      <c r="AA6594">
        <v>67.603117922817006</v>
      </c>
      <c r="AB6594">
        <v>226.72080911586093</v>
      </c>
      <c r="AC6594">
        <v>104.85703895278722</v>
      </c>
      <c r="AD6594">
        <v>0</v>
      </c>
      <c r="AE6594">
        <v>1560.6829580140925</v>
      </c>
    </row>
    <row r="6595" spans="1:31" x14ac:dyDescent="0.3">
      <c r="A6595">
        <v>2588223</v>
      </c>
      <c r="B6595">
        <v>1</v>
      </c>
      <c r="C6595" t="s">
        <v>80</v>
      </c>
      <c r="D6595" t="s">
        <v>105</v>
      </c>
      <c r="E6595" t="s">
        <v>141</v>
      </c>
      <c r="F6595" t="s">
        <v>18447</v>
      </c>
      <c r="G6595" t="s">
        <v>134</v>
      </c>
      <c r="H6595" t="s">
        <v>135</v>
      </c>
      <c r="I6595" t="s">
        <v>136</v>
      </c>
      <c r="J6595" t="s">
        <v>137</v>
      </c>
      <c r="K6595" t="s">
        <v>138</v>
      </c>
      <c r="L6595" t="s">
        <v>18448</v>
      </c>
      <c r="M6595" t="s">
        <v>18449</v>
      </c>
      <c r="N6595">
        <v>3.0169444439999999</v>
      </c>
      <c r="O6595">
        <v>0</v>
      </c>
      <c r="P6595">
        <v>466</v>
      </c>
      <c r="Q6595">
        <v>1</v>
      </c>
      <c r="R6595">
        <v>31</v>
      </c>
      <c r="S6595">
        <v>11</v>
      </c>
      <c r="T6595">
        <v>67</v>
      </c>
      <c r="U6595">
        <v>5</v>
      </c>
      <c r="V6595">
        <v>0</v>
      </c>
      <c r="W6595">
        <v>0</v>
      </c>
      <c r="X6595">
        <v>300.70162285758863</v>
      </c>
      <c r="Y6595">
        <v>4.5414525323333335</v>
      </c>
      <c r="Z6595">
        <v>74.104199467845319</v>
      </c>
      <c r="AA6595">
        <v>385.65990530259302</v>
      </c>
      <c r="AB6595">
        <v>172.1660385891976</v>
      </c>
      <c r="AC6595">
        <v>1083.7805852579436</v>
      </c>
      <c r="AD6595">
        <v>0</v>
      </c>
      <c r="AE6595">
        <v>2020.9538040075015</v>
      </c>
    </row>
    <row r="6596" spans="1:31" x14ac:dyDescent="0.3">
      <c r="A6596">
        <v>2588887</v>
      </c>
      <c r="B6596">
        <v>1</v>
      </c>
      <c r="C6596" t="s">
        <v>80</v>
      </c>
      <c r="D6596" t="s">
        <v>104</v>
      </c>
      <c r="E6596" t="s">
        <v>171</v>
      </c>
      <c r="F6596" t="s">
        <v>18450</v>
      </c>
      <c r="G6596" t="s">
        <v>190</v>
      </c>
      <c r="H6596" t="s">
        <v>157</v>
      </c>
      <c r="I6596" t="s">
        <v>136</v>
      </c>
      <c r="J6596" t="s">
        <v>137</v>
      </c>
      <c r="K6596" t="s">
        <v>138</v>
      </c>
      <c r="L6596" t="s">
        <v>18451</v>
      </c>
      <c r="M6596" t="s">
        <v>18452</v>
      </c>
      <c r="N6596">
        <v>1.886111111</v>
      </c>
      <c r="O6596">
        <v>0</v>
      </c>
      <c r="P6596">
        <v>182</v>
      </c>
      <c r="Q6596">
        <v>0</v>
      </c>
      <c r="R6596">
        <v>0</v>
      </c>
      <c r="S6596">
        <v>0</v>
      </c>
      <c r="T6596">
        <v>15</v>
      </c>
      <c r="U6596">
        <v>0</v>
      </c>
      <c r="V6596">
        <v>0</v>
      </c>
      <c r="W6596">
        <v>0</v>
      </c>
      <c r="X6596">
        <v>75.521802902024518</v>
      </c>
      <c r="Y6596">
        <v>0</v>
      </c>
      <c r="Z6596">
        <v>0</v>
      </c>
      <c r="AA6596">
        <v>0</v>
      </c>
      <c r="AB6596">
        <v>23.032210665626991</v>
      </c>
      <c r="AC6596">
        <v>0</v>
      </c>
      <c r="AD6596">
        <v>0</v>
      </c>
      <c r="AE6596">
        <v>98.554013567651509</v>
      </c>
    </row>
    <row r="6597" spans="1:31" x14ac:dyDescent="0.3">
      <c r="A6597">
        <v>2588810</v>
      </c>
      <c r="B6597">
        <v>1</v>
      </c>
      <c r="C6597" t="s">
        <v>80</v>
      </c>
      <c r="D6597" t="s">
        <v>106</v>
      </c>
      <c r="E6597" t="s">
        <v>155</v>
      </c>
      <c r="F6597" t="s">
        <v>18453</v>
      </c>
      <c r="G6597" t="s">
        <v>206</v>
      </c>
      <c r="H6597" t="s">
        <v>157</v>
      </c>
      <c r="I6597" t="s">
        <v>136</v>
      </c>
      <c r="J6597" t="s">
        <v>137</v>
      </c>
      <c r="K6597" t="s">
        <v>138</v>
      </c>
      <c r="L6597" t="s">
        <v>18454</v>
      </c>
      <c r="M6597" t="s">
        <v>18455</v>
      </c>
      <c r="N6597">
        <v>0.72833333300000003</v>
      </c>
      <c r="O6597">
        <v>0</v>
      </c>
      <c r="P6597">
        <v>103</v>
      </c>
      <c r="Q6597">
        <v>0</v>
      </c>
      <c r="R6597">
        <v>1</v>
      </c>
      <c r="S6597">
        <v>0</v>
      </c>
      <c r="T6597">
        <v>7</v>
      </c>
      <c r="U6597">
        <v>0</v>
      </c>
      <c r="V6597">
        <v>0</v>
      </c>
      <c r="W6597">
        <v>0</v>
      </c>
      <c r="X6597">
        <v>14.501477240570599</v>
      </c>
      <c r="Y6597">
        <v>0</v>
      </c>
      <c r="Z6597">
        <v>1.3885731086489401</v>
      </c>
      <c r="AA6597">
        <v>0</v>
      </c>
      <c r="AB6597">
        <v>2.2853553138353147</v>
      </c>
      <c r="AC6597">
        <v>0</v>
      </c>
      <c r="AD6597">
        <v>0</v>
      </c>
      <c r="AE6597">
        <v>18.175405663054853</v>
      </c>
    </row>
    <row r="6598" spans="1:31" x14ac:dyDescent="0.3">
      <c r="A6598">
        <v>2588246</v>
      </c>
      <c r="B6598">
        <v>1</v>
      </c>
      <c r="C6598" t="s">
        <v>81</v>
      </c>
      <c r="D6598" t="s">
        <v>119</v>
      </c>
      <c r="E6598" t="s">
        <v>155</v>
      </c>
      <c r="F6598" t="s">
        <v>17983</v>
      </c>
      <c r="G6598" t="s">
        <v>202</v>
      </c>
      <c r="H6598" t="s">
        <v>157</v>
      </c>
      <c r="I6598" t="s">
        <v>136</v>
      </c>
      <c r="J6598" t="s">
        <v>137</v>
      </c>
      <c r="K6598" t="s">
        <v>138</v>
      </c>
      <c r="L6598" t="s">
        <v>18456</v>
      </c>
      <c r="M6598" t="s">
        <v>18457</v>
      </c>
      <c r="N6598">
        <v>7.7777777000000006E-2</v>
      </c>
      <c r="O6598">
        <v>0</v>
      </c>
      <c r="P6598">
        <v>299</v>
      </c>
      <c r="Q6598">
        <v>0</v>
      </c>
      <c r="R6598">
        <v>21</v>
      </c>
      <c r="S6598">
        <v>0</v>
      </c>
      <c r="T6598">
        <v>20</v>
      </c>
      <c r="U6598">
        <v>0</v>
      </c>
      <c r="V6598">
        <v>0</v>
      </c>
      <c r="W6598">
        <v>0</v>
      </c>
      <c r="X6598">
        <v>2.5143676966839674</v>
      </c>
      <c r="Y6598">
        <v>0</v>
      </c>
      <c r="Z6598">
        <v>1.0580724221745998</v>
      </c>
      <c r="AA6598">
        <v>0</v>
      </c>
      <c r="AB6598">
        <v>0.44885379203233333</v>
      </c>
      <c r="AC6598">
        <v>0</v>
      </c>
      <c r="AD6598">
        <v>0</v>
      </c>
      <c r="AE6598">
        <v>4.0212939108909005</v>
      </c>
    </row>
    <row r="6599" spans="1:31" x14ac:dyDescent="0.3">
      <c r="A6599">
        <v>2588309</v>
      </c>
      <c r="B6599">
        <v>1</v>
      </c>
      <c r="C6599" t="s">
        <v>80</v>
      </c>
      <c r="D6599" t="s">
        <v>101</v>
      </c>
      <c r="E6599" t="s">
        <v>184</v>
      </c>
      <c r="F6599" t="s">
        <v>18458</v>
      </c>
      <c r="G6599" t="s">
        <v>149</v>
      </c>
      <c r="H6599" t="s">
        <v>135</v>
      </c>
      <c r="I6599" t="s">
        <v>136</v>
      </c>
      <c r="J6599" t="s">
        <v>137</v>
      </c>
      <c r="K6599" t="s">
        <v>138</v>
      </c>
      <c r="L6599" t="s">
        <v>18459</v>
      </c>
      <c r="M6599" t="s">
        <v>18460</v>
      </c>
      <c r="N6599">
        <v>1.5275000000000001</v>
      </c>
      <c r="O6599">
        <v>0</v>
      </c>
      <c r="P6599">
        <v>445</v>
      </c>
      <c r="Q6599">
        <v>0</v>
      </c>
      <c r="R6599">
        <v>0</v>
      </c>
      <c r="S6599">
        <v>0</v>
      </c>
      <c r="T6599">
        <v>7</v>
      </c>
      <c r="U6599">
        <v>0</v>
      </c>
      <c r="V6599">
        <v>0</v>
      </c>
      <c r="W6599">
        <v>0</v>
      </c>
      <c r="X6599">
        <v>105.76276781810276</v>
      </c>
      <c r="Y6599">
        <v>0</v>
      </c>
      <c r="Z6599">
        <v>0</v>
      </c>
      <c r="AA6599">
        <v>0</v>
      </c>
      <c r="AB6599">
        <v>8.3135905483344903</v>
      </c>
      <c r="AC6599">
        <v>0</v>
      </c>
      <c r="AD6599">
        <v>0</v>
      </c>
      <c r="AE6599">
        <v>114.07635836643725</v>
      </c>
    </row>
    <row r="6600" spans="1:31" x14ac:dyDescent="0.3">
      <c r="A6600">
        <v>2588415</v>
      </c>
      <c r="B6600">
        <v>1</v>
      </c>
      <c r="C6600" t="s">
        <v>81</v>
      </c>
      <c r="D6600" t="s">
        <v>123</v>
      </c>
      <c r="E6600" t="s">
        <v>184</v>
      </c>
      <c r="F6600" t="s">
        <v>222</v>
      </c>
      <c r="G6600" t="s">
        <v>301</v>
      </c>
      <c r="H6600" t="s">
        <v>135</v>
      </c>
      <c r="I6600" t="s">
        <v>136</v>
      </c>
      <c r="J6600" t="s">
        <v>137</v>
      </c>
      <c r="K6600" t="s">
        <v>144</v>
      </c>
      <c r="L6600" t="s">
        <v>18461</v>
      </c>
      <c r="M6600" t="s">
        <v>18462</v>
      </c>
      <c r="N6600">
        <v>7.1511111109999996</v>
      </c>
      <c r="O6600">
        <v>0</v>
      </c>
      <c r="P6600">
        <v>377</v>
      </c>
      <c r="Q6600">
        <v>0</v>
      </c>
      <c r="R6600">
        <v>13</v>
      </c>
      <c r="S6600">
        <v>0</v>
      </c>
      <c r="T6600">
        <v>17</v>
      </c>
      <c r="U6600">
        <v>0</v>
      </c>
      <c r="V6600">
        <v>0</v>
      </c>
      <c r="W6600">
        <v>0</v>
      </c>
      <c r="X6600">
        <v>531.52375869150774</v>
      </c>
      <c r="Y6600">
        <v>0</v>
      </c>
      <c r="Z6600">
        <v>39.932231242853319</v>
      </c>
      <c r="AA6600">
        <v>0</v>
      </c>
      <c r="AB6600">
        <v>116.3393862141295</v>
      </c>
      <c r="AC6600">
        <v>0</v>
      </c>
      <c r="AD6600">
        <v>0</v>
      </c>
      <c r="AE6600">
        <v>687.7953761484905</v>
      </c>
    </row>
    <row r="6601" spans="1:31" x14ac:dyDescent="0.3">
      <c r="A6601">
        <v>2588555</v>
      </c>
      <c r="B6601">
        <v>1</v>
      </c>
      <c r="C6601" t="s">
        <v>80</v>
      </c>
      <c r="D6601" t="s">
        <v>88</v>
      </c>
      <c r="E6601" t="s">
        <v>166</v>
      </c>
      <c r="F6601" t="s">
        <v>18463</v>
      </c>
      <c r="G6601" t="s">
        <v>198</v>
      </c>
      <c r="H6601" t="s">
        <v>157</v>
      </c>
      <c r="I6601" t="s">
        <v>136</v>
      </c>
      <c r="J6601" t="s">
        <v>137</v>
      </c>
      <c r="K6601" t="s">
        <v>138</v>
      </c>
      <c r="L6601" t="s">
        <v>18464</v>
      </c>
      <c r="M6601" t="s">
        <v>18465</v>
      </c>
      <c r="N6601">
        <v>0.71888888799999995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1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0.13188712157751667</v>
      </c>
      <c r="AC6601">
        <v>0</v>
      </c>
      <c r="AD6601">
        <v>0</v>
      </c>
      <c r="AE6601">
        <v>0.13188712157751667</v>
      </c>
    </row>
    <row r="6602" spans="1:31" x14ac:dyDescent="0.3">
      <c r="A6602">
        <v>2588206</v>
      </c>
      <c r="B6602">
        <v>1</v>
      </c>
      <c r="C6602" t="s">
        <v>80</v>
      </c>
      <c r="D6602" t="s">
        <v>110</v>
      </c>
      <c r="E6602" t="s">
        <v>184</v>
      </c>
      <c r="F6602" t="s">
        <v>18466</v>
      </c>
      <c r="G6602" t="s">
        <v>254</v>
      </c>
      <c r="H6602" t="s">
        <v>135</v>
      </c>
      <c r="I6602" t="s">
        <v>136</v>
      </c>
      <c r="J6602" t="s">
        <v>137</v>
      </c>
      <c r="K6602" t="s">
        <v>138</v>
      </c>
      <c r="L6602" t="s">
        <v>18467</v>
      </c>
      <c r="M6602" t="s">
        <v>18468</v>
      </c>
      <c r="N6602">
        <v>0.57583333299999995</v>
      </c>
      <c r="O6602">
        <v>0</v>
      </c>
      <c r="P6602">
        <v>337</v>
      </c>
      <c r="Q6602">
        <v>0</v>
      </c>
      <c r="R6602">
        <v>0</v>
      </c>
      <c r="S6602">
        <v>0</v>
      </c>
      <c r="T6602">
        <v>17</v>
      </c>
      <c r="U6602">
        <v>0</v>
      </c>
      <c r="V6602">
        <v>0</v>
      </c>
      <c r="W6602">
        <v>0</v>
      </c>
      <c r="X6602">
        <v>69.84981823499129</v>
      </c>
      <c r="Y6602">
        <v>0</v>
      </c>
      <c r="Z6602">
        <v>0</v>
      </c>
      <c r="AA6602">
        <v>0</v>
      </c>
      <c r="AB6602">
        <v>25.042041897612023</v>
      </c>
      <c r="AC6602">
        <v>0</v>
      </c>
      <c r="AD6602">
        <v>0</v>
      </c>
      <c r="AE6602">
        <v>94.891860132603313</v>
      </c>
    </row>
    <row r="6603" spans="1:31" x14ac:dyDescent="0.3">
      <c r="A6603">
        <v>2588601</v>
      </c>
      <c r="B6603">
        <v>1</v>
      </c>
      <c r="C6603" t="s">
        <v>80</v>
      </c>
      <c r="D6603" t="s">
        <v>90</v>
      </c>
      <c r="E6603" t="s">
        <v>166</v>
      </c>
      <c r="F6603" t="s">
        <v>18469</v>
      </c>
      <c r="G6603" t="s">
        <v>311</v>
      </c>
      <c r="H6603" t="s">
        <v>157</v>
      </c>
      <c r="I6603" t="s">
        <v>136</v>
      </c>
      <c r="J6603" t="s">
        <v>3</v>
      </c>
      <c r="K6603" t="s">
        <v>138</v>
      </c>
      <c r="L6603" t="s">
        <v>18470</v>
      </c>
      <c r="M6603" t="s">
        <v>18471</v>
      </c>
      <c r="N6603">
        <v>7.415277777</v>
      </c>
      <c r="O6603">
        <v>0</v>
      </c>
      <c r="P6603">
        <v>10</v>
      </c>
      <c r="Q6603">
        <v>0</v>
      </c>
      <c r="R6603">
        <v>0</v>
      </c>
      <c r="S6603">
        <v>0</v>
      </c>
      <c r="T6603">
        <v>2</v>
      </c>
      <c r="U6603">
        <v>0</v>
      </c>
      <c r="V6603">
        <v>0</v>
      </c>
      <c r="W6603">
        <v>0</v>
      </c>
      <c r="X6603">
        <v>15.88355293357429</v>
      </c>
      <c r="Y6603">
        <v>0</v>
      </c>
      <c r="Z6603">
        <v>0</v>
      </c>
      <c r="AA6603">
        <v>0</v>
      </c>
      <c r="AB6603">
        <v>15.80721924087325</v>
      </c>
      <c r="AC6603">
        <v>0</v>
      </c>
      <c r="AD6603">
        <v>0</v>
      </c>
      <c r="AE6603">
        <v>31.690772174447538</v>
      </c>
    </row>
    <row r="6604" spans="1:31" x14ac:dyDescent="0.3">
      <c r="A6604">
        <v>2588850</v>
      </c>
      <c r="B6604">
        <v>1</v>
      </c>
      <c r="C6604" t="s">
        <v>80</v>
      </c>
      <c r="D6604" t="s">
        <v>95</v>
      </c>
      <c r="E6604" t="s">
        <v>184</v>
      </c>
      <c r="F6604" t="s">
        <v>18472</v>
      </c>
      <c r="G6604" t="s">
        <v>149</v>
      </c>
      <c r="H6604" t="s">
        <v>135</v>
      </c>
      <c r="I6604" t="s">
        <v>136</v>
      </c>
      <c r="J6604" t="s">
        <v>137</v>
      </c>
      <c r="K6604" t="s">
        <v>138</v>
      </c>
      <c r="L6604" t="s">
        <v>18473</v>
      </c>
      <c r="M6604" t="s">
        <v>18474</v>
      </c>
      <c r="N6604">
        <v>8.6222222219999995</v>
      </c>
      <c r="O6604">
        <v>0</v>
      </c>
      <c r="P6604">
        <v>0</v>
      </c>
      <c r="Q6604">
        <v>0</v>
      </c>
      <c r="R6604">
        <v>0</v>
      </c>
      <c r="S6604">
        <v>1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20.803669351641499</v>
      </c>
      <c r="AB6604">
        <v>0</v>
      </c>
      <c r="AC6604">
        <v>0</v>
      </c>
      <c r="AD6604">
        <v>0</v>
      </c>
      <c r="AE6604">
        <v>20.803669351641499</v>
      </c>
    </row>
    <row r="6605" spans="1:31" x14ac:dyDescent="0.3">
      <c r="A6605">
        <v>2588996</v>
      </c>
      <c r="B6605">
        <v>1</v>
      </c>
      <c r="C6605" t="s">
        <v>80</v>
      </c>
      <c r="D6605" t="s">
        <v>101</v>
      </c>
      <c r="E6605" t="s">
        <v>171</v>
      </c>
      <c r="F6605" t="s">
        <v>18475</v>
      </c>
      <c r="G6605" t="s">
        <v>202</v>
      </c>
      <c r="H6605" t="s">
        <v>157</v>
      </c>
      <c r="I6605" t="s">
        <v>136</v>
      </c>
      <c r="J6605" t="s">
        <v>137</v>
      </c>
      <c r="K6605" t="s">
        <v>138</v>
      </c>
      <c r="L6605" t="s">
        <v>18476</v>
      </c>
      <c r="M6605" t="s">
        <v>18477</v>
      </c>
      <c r="N6605">
        <v>0.3775</v>
      </c>
      <c r="O6605">
        <v>0</v>
      </c>
      <c r="P6605">
        <v>177</v>
      </c>
      <c r="Q6605">
        <v>0</v>
      </c>
      <c r="R6605">
        <v>0</v>
      </c>
      <c r="S6605">
        <v>0</v>
      </c>
      <c r="T6605">
        <v>1</v>
      </c>
      <c r="U6605">
        <v>0</v>
      </c>
      <c r="V6605">
        <v>0</v>
      </c>
      <c r="W6605">
        <v>0</v>
      </c>
      <c r="X6605">
        <v>15.933911616827428</v>
      </c>
      <c r="Y6605">
        <v>0</v>
      </c>
      <c r="Z6605">
        <v>0</v>
      </c>
      <c r="AA6605">
        <v>0</v>
      </c>
      <c r="AB6605">
        <v>0.49824545558500011</v>
      </c>
      <c r="AC6605">
        <v>0</v>
      </c>
      <c r="AD6605">
        <v>0</v>
      </c>
      <c r="AE6605">
        <v>16.43215707241243</v>
      </c>
    </row>
    <row r="6606" spans="1:31" x14ac:dyDescent="0.3">
      <c r="A6606">
        <v>2589016</v>
      </c>
      <c r="B6606">
        <v>1</v>
      </c>
      <c r="C6606" t="s">
        <v>80</v>
      </c>
      <c r="D6606" t="s">
        <v>85</v>
      </c>
      <c r="E6606" t="s">
        <v>166</v>
      </c>
      <c r="F6606" t="s">
        <v>18062</v>
      </c>
      <c r="G6606" t="s">
        <v>198</v>
      </c>
      <c r="H6606" t="s">
        <v>157</v>
      </c>
      <c r="I6606" t="s">
        <v>136</v>
      </c>
      <c r="J6606" t="s">
        <v>137</v>
      </c>
      <c r="K6606" t="s">
        <v>138</v>
      </c>
      <c r="L6606" t="s">
        <v>18478</v>
      </c>
      <c r="M6606" t="s">
        <v>18479</v>
      </c>
      <c r="N6606">
        <v>0.87916666600000004</v>
      </c>
      <c r="O6606">
        <v>0</v>
      </c>
      <c r="P6606">
        <v>9</v>
      </c>
      <c r="Q6606">
        <v>0</v>
      </c>
      <c r="R6606">
        <v>0</v>
      </c>
      <c r="S6606">
        <v>0</v>
      </c>
      <c r="T6606">
        <v>2</v>
      </c>
      <c r="U6606">
        <v>0</v>
      </c>
      <c r="V6606">
        <v>0</v>
      </c>
      <c r="W6606">
        <v>0</v>
      </c>
      <c r="X6606">
        <v>2.7467971234928568</v>
      </c>
      <c r="Y6606">
        <v>0</v>
      </c>
      <c r="Z6606">
        <v>0</v>
      </c>
      <c r="AA6606">
        <v>0</v>
      </c>
      <c r="AB6606">
        <v>0.94394569983610499</v>
      </c>
      <c r="AC6606">
        <v>0</v>
      </c>
      <c r="AD6606">
        <v>0</v>
      </c>
      <c r="AE6606">
        <v>3.6907428233289616</v>
      </c>
    </row>
    <row r="6607" spans="1:31" x14ac:dyDescent="0.3">
      <c r="A6607">
        <v>2588561</v>
      </c>
      <c r="B6607">
        <v>1</v>
      </c>
      <c r="C6607" t="s">
        <v>80</v>
      </c>
      <c r="D6607" t="s">
        <v>89</v>
      </c>
      <c r="E6607" t="s">
        <v>166</v>
      </c>
      <c r="F6607" t="s">
        <v>18480</v>
      </c>
      <c r="G6607" t="s">
        <v>181</v>
      </c>
      <c r="H6607" t="s">
        <v>157</v>
      </c>
      <c r="I6607" t="s">
        <v>136</v>
      </c>
      <c r="J6607" t="s">
        <v>137</v>
      </c>
      <c r="K6607" t="s">
        <v>138</v>
      </c>
      <c r="L6607" t="s">
        <v>18481</v>
      </c>
      <c r="M6607" t="s">
        <v>18482</v>
      </c>
      <c r="N6607">
        <v>5.4705555549999998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1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11.895461388148888</v>
      </c>
      <c r="AC6607">
        <v>0</v>
      </c>
      <c r="AD6607">
        <v>0</v>
      </c>
      <c r="AE6607">
        <v>11.895461388148888</v>
      </c>
    </row>
    <row r="6608" spans="1:31" x14ac:dyDescent="0.3">
      <c r="A6608">
        <v>2588346</v>
      </c>
      <c r="B6608">
        <v>1</v>
      </c>
      <c r="C6608" t="s">
        <v>81</v>
      </c>
      <c r="D6608" t="s">
        <v>128</v>
      </c>
      <c r="E6608" t="s">
        <v>155</v>
      </c>
      <c r="F6608" t="s">
        <v>18483</v>
      </c>
      <c r="G6608" t="s">
        <v>206</v>
      </c>
      <c r="H6608" t="s">
        <v>157</v>
      </c>
      <c r="I6608" t="s">
        <v>136</v>
      </c>
      <c r="J6608" t="s">
        <v>137</v>
      </c>
      <c r="K6608" t="s">
        <v>138</v>
      </c>
      <c r="L6608" t="s">
        <v>18484</v>
      </c>
      <c r="M6608" t="s">
        <v>18485</v>
      </c>
      <c r="N6608">
        <v>3.1838888879999998</v>
      </c>
      <c r="O6608">
        <v>0</v>
      </c>
      <c r="P6608">
        <v>56</v>
      </c>
      <c r="Q6608">
        <v>0</v>
      </c>
      <c r="R6608">
        <v>5</v>
      </c>
      <c r="S6608">
        <v>0</v>
      </c>
      <c r="T6608">
        <v>7</v>
      </c>
      <c r="U6608">
        <v>0</v>
      </c>
      <c r="V6608">
        <v>0</v>
      </c>
      <c r="W6608">
        <v>0</v>
      </c>
      <c r="X6608">
        <v>33.021031725354256</v>
      </c>
      <c r="Y6608">
        <v>0</v>
      </c>
      <c r="Z6608">
        <v>10.606608172105172</v>
      </c>
      <c r="AA6608">
        <v>0</v>
      </c>
      <c r="AB6608">
        <v>19.797497181843159</v>
      </c>
      <c r="AC6608">
        <v>0</v>
      </c>
      <c r="AD6608">
        <v>0</v>
      </c>
      <c r="AE6608">
        <v>63.425137079302587</v>
      </c>
    </row>
    <row r="6609" spans="1:31" x14ac:dyDescent="0.3">
      <c r="A6609">
        <v>2588369</v>
      </c>
      <c r="B6609">
        <v>1</v>
      </c>
      <c r="C6609" t="s">
        <v>81</v>
      </c>
      <c r="D6609" t="s">
        <v>127</v>
      </c>
      <c r="E6609" t="s">
        <v>155</v>
      </c>
      <c r="F6609" t="s">
        <v>4102</v>
      </c>
      <c r="G6609" t="s">
        <v>301</v>
      </c>
      <c r="H6609" t="s">
        <v>157</v>
      </c>
      <c r="I6609" t="s">
        <v>136</v>
      </c>
      <c r="J6609" t="s">
        <v>137</v>
      </c>
      <c r="K6609" t="s">
        <v>144</v>
      </c>
      <c r="L6609" t="s">
        <v>18486</v>
      </c>
      <c r="M6609" t="s">
        <v>18487</v>
      </c>
      <c r="N6609">
        <v>9.7069444439999995</v>
      </c>
      <c r="O6609">
        <v>0</v>
      </c>
      <c r="P6609">
        <v>44</v>
      </c>
      <c r="Q6609">
        <v>0</v>
      </c>
      <c r="R6609">
        <v>0</v>
      </c>
      <c r="S6609">
        <v>0</v>
      </c>
      <c r="T6609">
        <v>6</v>
      </c>
      <c r="U6609">
        <v>0</v>
      </c>
      <c r="V6609">
        <v>0</v>
      </c>
      <c r="W6609">
        <v>0</v>
      </c>
      <c r="X6609">
        <v>49.600846527848006</v>
      </c>
      <c r="Y6609">
        <v>0</v>
      </c>
      <c r="Z6609">
        <v>0</v>
      </c>
      <c r="AA6609">
        <v>0</v>
      </c>
      <c r="AB6609">
        <v>62.69751034354131</v>
      </c>
      <c r="AC6609">
        <v>0</v>
      </c>
      <c r="AD6609">
        <v>0</v>
      </c>
      <c r="AE6609">
        <v>112.29835687138932</v>
      </c>
    </row>
    <row r="6610" spans="1:31" x14ac:dyDescent="0.3">
      <c r="A6610">
        <v>2588724</v>
      </c>
      <c r="B6610">
        <v>1</v>
      </c>
      <c r="C6610" t="s">
        <v>80</v>
      </c>
      <c r="D6610" t="s">
        <v>85</v>
      </c>
      <c r="E6610" t="s">
        <v>184</v>
      </c>
      <c r="F6610" t="s">
        <v>18488</v>
      </c>
      <c r="G6610" t="s">
        <v>149</v>
      </c>
      <c r="H6610" t="s">
        <v>135</v>
      </c>
      <c r="I6610" t="s">
        <v>136</v>
      </c>
      <c r="J6610" t="s">
        <v>137</v>
      </c>
      <c r="K6610" t="s">
        <v>138</v>
      </c>
      <c r="L6610" t="s">
        <v>18489</v>
      </c>
      <c r="M6610" t="s">
        <v>18490</v>
      </c>
      <c r="N6610">
        <v>4.2683333330000002</v>
      </c>
      <c r="O6610">
        <v>0</v>
      </c>
      <c r="P6610">
        <v>279</v>
      </c>
      <c r="Q6610">
        <v>0</v>
      </c>
      <c r="R6610">
        <v>0</v>
      </c>
      <c r="S6610">
        <v>0</v>
      </c>
      <c r="T6610">
        <v>5</v>
      </c>
      <c r="U6610">
        <v>0</v>
      </c>
      <c r="V6610">
        <v>0</v>
      </c>
      <c r="W6610">
        <v>0</v>
      </c>
      <c r="X6610">
        <v>297.70369874600885</v>
      </c>
      <c r="Y6610">
        <v>0</v>
      </c>
      <c r="Z6610">
        <v>0</v>
      </c>
      <c r="AA6610">
        <v>0</v>
      </c>
      <c r="AB6610">
        <v>35.453169695852424</v>
      </c>
      <c r="AC6610">
        <v>0</v>
      </c>
      <c r="AD6610">
        <v>0</v>
      </c>
      <c r="AE6610">
        <v>333.15686844186126</v>
      </c>
    </row>
    <row r="6611" spans="1:31" x14ac:dyDescent="0.3">
      <c r="A6611">
        <v>2588973</v>
      </c>
      <c r="B6611">
        <v>1</v>
      </c>
      <c r="C6611" t="s">
        <v>81</v>
      </c>
      <c r="D6611" t="s">
        <v>118</v>
      </c>
      <c r="E6611" t="s">
        <v>184</v>
      </c>
      <c r="F6611" t="s">
        <v>15734</v>
      </c>
      <c r="G6611" t="s">
        <v>149</v>
      </c>
      <c r="H6611" t="s">
        <v>135</v>
      </c>
      <c r="I6611" t="s">
        <v>136</v>
      </c>
      <c r="J6611" t="s">
        <v>137</v>
      </c>
      <c r="K6611" t="s">
        <v>138</v>
      </c>
      <c r="L6611" t="s">
        <v>18491</v>
      </c>
      <c r="M6611" t="s">
        <v>18492</v>
      </c>
      <c r="N6611">
        <v>2.071388888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2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227.96548834775945</v>
      </c>
      <c r="AD6611">
        <v>0</v>
      </c>
      <c r="AE6611">
        <v>227.96548834775945</v>
      </c>
    </row>
    <row r="6612" spans="1:31" x14ac:dyDescent="0.3">
      <c r="A6612">
        <v>2588618</v>
      </c>
      <c r="B6612">
        <v>1</v>
      </c>
      <c r="C6612" t="s">
        <v>81</v>
      </c>
      <c r="D6612" t="s">
        <v>114</v>
      </c>
      <c r="E6612" t="s">
        <v>184</v>
      </c>
      <c r="F6612" t="s">
        <v>18493</v>
      </c>
      <c r="G6612" t="s">
        <v>149</v>
      </c>
      <c r="H6612" t="s">
        <v>135</v>
      </c>
      <c r="I6612" t="s">
        <v>136</v>
      </c>
      <c r="J6612" t="s">
        <v>137</v>
      </c>
      <c r="K6612" t="s">
        <v>138</v>
      </c>
      <c r="L6612" t="s">
        <v>18494</v>
      </c>
      <c r="M6612" t="s">
        <v>18495</v>
      </c>
      <c r="N6612">
        <v>2.5213888880000002</v>
      </c>
      <c r="O6612">
        <v>4</v>
      </c>
      <c r="P6612">
        <v>774</v>
      </c>
      <c r="Q6612">
        <v>0</v>
      </c>
      <c r="R6612">
        <v>13</v>
      </c>
      <c r="S6612">
        <v>1</v>
      </c>
      <c r="T6612">
        <v>109</v>
      </c>
      <c r="U6612">
        <v>0</v>
      </c>
      <c r="V6612">
        <v>0</v>
      </c>
      <c r="W6612">
        <v>2.0956860958400001</v>
      </c>
      <c r="X6612">
        <v>204.1773669702871</v>
      </c>
      <c r="Y6612">
        <v>0</v>
      </c>
      <c r="Z6612">
        <v>7.1803118864793758</v>
      </c>
      <c r="AA6612">
        <v>0</v>
      </c>
      <c r="AB6612">
        <v>98.646565587147123</v>
      </c>
      <c r="AC6612">
        <v>0</v>
      </c>
      <c r="AD6612">
        <v>0</v>
      </c>
      <c r="AE6612">
        <v>312.09993053975359</v>
      </c>
    </row>
    <row r="6613" spans="1:31" x14ac:dyDescent="0.3">
      <c r="A6613">
        <v>2588432</v>
      </c>
      <c r="B6613">
        <v>1</v>
      </c>
      <c r="C6613" t="s">
        <v>80</v>
      </c>
      <c r="D6613" t="s">
        <v>83</v>
      </c>
      <c r="E6613" t="s">
        <v>166</v>
      </c>
      <c r="F6613" t="s">
        <v>18496</v>
      </c>
      <c r="G6613" t="s">
        <v>3034</v>
      </c>
      <c r="H6613" t="s">
        <v>157</v>
      </c>
      <c r="I6613" t="s">
        <v>136</v>
      </c>
      <c r="J6613" t="s">
        <v>3</v>
      </c>
      <c r="K6613" t="s">
        <v>138</v>
      </c>
      <c r="L6613" t="s">
        <v>18497</v>
      </c>
      <c r="M6613" t="s">
        <v>18498</v>
      </c>
      <c r="N6613">
        <v>2.8338888880000002</v>
      </c>
      <c r="O6613">
        <v>0</v>
      </c>
      <c r="P6613">
        <v>3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2.0799697111249267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2.0799697111249267</v>
      </c>
    </row>
    <row r="6614" spans="1:31" x14ac:dyDescent="0.3">
      <c r="A6614">
        <v>2588667</v>
      </c>
      <c r="B6614">
        <v>1</v>
      </c>
      <c r="C6614" t="s">
        <v>80</v>
      </c>
      <c r="D6614" t="s">
        <v>88</v>
      </c>
      <c r="E6614" t="s">
        <v>184</v>
      </c>
      <c r="F6614" t="s">
        <v>18499</v>
      </c>
      <c r="G6614" t="s">
        <v>254</v>
      </c>
      <c r="H6614" t="s">
        <v>135</v>
      </c>
      <c r="I6614" t="s">
        <v>136</v>
      </c>
      <c r="J6614" t="s">
        <v>137</v>
      </c>
      <c r="K6614" t="s">
        <v>138</v>
      </c>
      <c r="L6614" t="s">
        <v>18500</v>
      </c>
      <c r="M6614" t="s">
        <v>18501</v>
      </c>
      <c r="N6614">
        <v>3.938055555</v>
      </c>
      <c r="O6614">
        <v>0</v>
      </c>
      <c r="P6614">
        <v>445</v>
      </c>
      <c r="Q6614">
        <v>0</v>
      </c>
      <c r="R6614">
        <v>0</v>
      </c>
      <c r="S6614">
        <v>0</v>
      </c>
      <c r="T6614">
        <v>18</v>
      </c>
      <c r="U6614">
        <v>0</v>
      </c>
      <c r="V6614">
        <v>0</v>
      </c>
      <c r="W6614">
        <v>0</v>
      </c>
      <c r="X6614">
        <v>386.74684763946823</v>
      </c>
      <c r="Y6614">
        <v>0</v>
      </c>
      <c r="Z6614">
        <v>0</v>
      </c>
      <c r="AA6614">
        <v>0</v>
      </c>
      <c r="AB6614">
        <v>55.775515920769983</v>
      </c>
      <c r="AC6614">
        <v>0</v>
      </c>
      <c r="AD6614">
        <v>0</v>
      </c>
      <c r="AE6614">
        <v>442.5223635602382</v>
      </c>
    </row>
    <row r="6615" spans="1:31" x14ac:dyDescent="0.3">
      <c r="A6615">
        <v>2588195</v>
      </c>
      <c r="B6615">
        <v>1</v>
      </c>
      <c r="C6615" t="s">
        <v>81</v>
      </c>
      <c r="D6615" t="s">
        <v>118</v>
      </c>
      <c r="E6615" t="s">
        <v>184</v>
      </c>
      <c r="F6615" t="s">
        <v>18502</v>
      </c>
      <c r="G6615" t="s">
        <v>134</v>
      </c>
      <c r="H6615" t="s">
        <v>135</v>
      </c>
      <c r="I6615" t="s">
        <v>136</v>
      </c>
      <c r="J6615" t="s">
        <v>137</v>
      </c>
      <c r="K6615" t="s">
        <v>138</v>
      </c>
      <c r="L6615" t="s">
        <v>18503</v>
      </c>
      <c r="M6615" t="s">
        <v>18504</v>
      </c>
      <c r="N6615">
        <v>1.4186111109999999</v>
      </c>
      <c r="O6615">
        <v>1</v>
      </c>
      <c r="P6615">
        <v>60</v>
      </c>
      <c r="Q6615">
        <v>0</v>
      </c>
      <c r="R6615">
        <v>53</v>
      </c>
      <c r="S6615">
        <v>0</v>
      </c>
      <c r="T6615">
        <v>11</v>
      </c>
      <c r="U6615">
        <v>0</v>
      </c>
      <c r="V6615">
        <v>0</v>
      </c>
      <c r="W6615">
        <v>0.20873332859999999</v>
      </c>
      <c r="X6615">
        <v>14.829160451032363</v>
      </c>
      <c r="Y6615">
        <v>0</v>
      </c>
      <c r="Z6615">
        <v>13.391207774160025</v>
      </c>
      <c r="AA6615">
        <v>0</v>
      </c>
      <c r="AB6615">
        <v>6.9902944718090723</v>
      </c>
      <c r="AC6615">
        <v>0</v>
      </c>
      <c r="AD6615">
        <v>0</v>
      </c>
      <c r="AE6615">
        <v>35.419396025601458</v>
      </c>
    </row>
    <row r="6616" spans="1:31" x14ac:dyDescent="0.3">
      <c r="A6616">
        <v>2588859</v>
      </c>
      <c r="B6616">
        <v>1</v>
      </c>
      <c r="C6616" t="s">
        <v>80</v>
      </c>
      <c r="D6616" t="s">
        <v>105</v>
      </c>
      <c r="E6616" t="s">
        <v>175</v>
      </c>
      <c r="F6616" t="s">
        <v>18505</v>
      </c>
      <c r="G6616" t="s">
        <v>202</v>
      </c>
      <c r="H6616" t="s">
        <v>157</v>
      </c>
      <c r="I6616" t="s">
        <v>136</v>
      </c>
      <c r="J6616" t="s">
        <v>137</v>
      </c>
      <c r="K6616" t="s">
        <v>138</v>
      </c>
      <c r="L6616" t="s">
        <v>18506</v>
      </c>
      <c r="M6616" t="s">
        <v>18507</v>
      </c>
      <c r="N6616">
        <v>0.91888888800000001</v>
      </c>
      <c r="O6616">
        <v>0</v>
      </c>
      <c r="P6616">
        <v>117</v>
      </c>
      <c r="Q6616">
        <v>0</v>
      </c>
      <c r="R6616">
        <v>0</v>
      </c>
      <c r="S6616">
        <v>0</v>
      </c>
      <c r="T6616">
        <v>23</v>
      </c>
      <c r="U6616">
        <v>0</v>
      </c>
      <c r="V6616">
        <v>0</v>
      </c>
      <c r="W6616">
        <v>0</v>
      </c>
      <c r="X6616">
        <v>24.349233286534073</v>
      </c>
      <c r="Y6616">
        <v>0</v>
      </c>
      <c r="Z6616">
        <v>0</v>
      </c>
      <c r="AA6616">
        <v>0</v>
      </c>
      <c r="AB6616">
        <v>39.217260813173141</v>
      </c>
      <c r="AC6616">
        <v>0</v>
      </c>
      <c r="AD6616">
        <v>0</v>
      </c>
      <c r="AE6616">
        <v>63.566494099707214</v>
      </c>
    </row>
    <row r="6617" spans="1:31" x14ac:dyDescent="0.3">
      <c r="A6617">
        <v>2588959</v>
      </c>
      <c r="B6617">
        <v>1</v>
      </c>
      <c r="C6617" t="s">
        <v>81</v>
      </c>
      <c r="D6617" t="s">
        <v>128</v>
      </c>
      <c r="E6617" t="s">
        <v>147</v>
      </c>
      <c r="F6617" t="s">
        <v>606</v>
      </c>
      <c r="G6617" t="s">
        <v>134</v>
      </c>
      <c r="H6617" t="s">
        <v>135</v>
      </c>
      <c r="I6617" t="s">
        <v>136</v>
      </c>
      <c r="J6617" t="s">
        <v>137</v>
      </c>
      <c r="K6617" t="s">
        <v>138</v>
      </c>
      <c r="L6617" t="s">
        <v>18508</v>
      </c>
      <c r="M6617" t="s">
        <v>18509</v>
      </c>
      <c r="N6617">
        <v>2.4105555550000002</v>
      </c>
      <c r="O6617">
        <v>3</v>
      </c>
      <c r="P6617">
        <v>221</v>
      </c>
      <c r="Q6617">
        <v>1</v>
      </c>
      <c r="R6617">
        <v>3</v>
      </c>
      <c r="S6617">
        <v>3</v>
      </c>
      <c r="T6617">
        <v>21</v>
      </c>
      <c r="U6617">
        <v>2</v>
      </c>
      <c r="V6617">
        <v>0</v>
      </c>
      <c r="W6617">
        <v>1.78111467816</v>
      </c>
      <c r="X6617">
        <v>107.7105776355515</v>
      </c>
      <c r="Y6617">
        <v>0.29470700602399996</v>
      </c>
      <c r="Z6617">
        <v>6.7101548467624017</v>
      </c>
      <c r="AA6617">
        <v>94.349554159690939</v>
      </c>
      <c r="AB6617">
        <v>26.62482793200882</v>
      </c>
      <c r="AC6617">
        <v>55.65845212161598</v>
      </c>
      <c r="AD6617">
        <v>0</v>
      </c>
      <c r="AE6617">
        <v>293.12938837981363</v>
      </c>
    </row>
    <row r="6618" spans="1:31" x14ac:dyDescent="0.3">
      <c r="A6618">
        <v>2588836</v>
      </c>
      <c r="B6618">
        <v>1</v>
      </c>
      <c r="C6618" t="s">
        <v>80</v>
      </c>
      <c r="D6618" t="s">
        <v>98</v>
      </c>
      <c r="E6618" t="s">
        <v>155</v>
      </c>
      <c r="F6618" t="s">
        <v>18510</v>
      </c>
      <c r="G6618" t="s">
        <v>206</v>
      </c>
      <c r="H6618" t="s">
        <v>157</v>
      </c>
      <c r="I6618" t="s">
        <v>136</v>
      </c>
      <c r="J6618" t="s">
        <v>137</v>
      </c>
      <c r="K6618" t="s">
        <v>138</v>
      </c>
      <c r="L6618" t="s">
        <v>18511</v>
      </c>
      <c r="M6618" t="s">
        <v>18512</v>
      </c>
      <c r="N6618">
        <v>1.717777777</v>
      </c>
      <c r="O6618">
        <v>0</v>
      </c>
      <c r="P6618">
        <v>73</v>
      </c>
      <c r="Q6618">
        <v>0</v>
      </c>
      <c r="R6618">
        <v>23</v>
      </c>
      <c r="S6618">
        <v>0</v>
      </c>
      <c r="T6618">
        <v>16</v>
      </c>
      <c r="U6618">
        <v>0</v>
      </c>
      <c r="V6618">
        <v>0</v>
      </c>
      <c r="W6618">
        <v>0</v>
      </c>
      <c r="X6618">
        <v>21.769754180566718</v>
      </c>
      <c r="Y6618">
        <v>0</v>
      </c>
      <c r="Z6618">
        <v>29.335511684772644</v>
      </c>
      <c r="AA6618">
        <v>0</v>
      </c>
      <c r="AB6618">
        <v>17.343728995559111</v>
      </c>
      <c r="AC6618">
        <v>0</v>
      </c>
      <c r="AD6618">
        <v>0</v>
      </c>
      <c r="AE6618">
        <v>68.448994860898466</v>
      </c>
    </row>
    <row r="6619" spans="1:31" x14ac:dyDescent="0.3">
      <c r="A6619">
        <v>2588899</v>
      </c>
      <c r="B6619">
        <v>1</v>
      </c>
      <c r="C6619" t="s">
        <v>81</v>
      </c>
      <c r="D6619" t="s">
        <v>117</v>
      </c>
      <c r="E6619" t="s">
        <v>166</v>
      </c>
      <c r="F6619" t="s">
        <v>18513</v>
      </c>
      <c r="G6619" t="s">
        <v>198</v>
      </c>
      <c r="H6619" t="s">
        <v>157</v>
      </c>
      <c r="I6619" t="s">
        <v>136</v>
      </c>
      <c r="J6619" t="s">
        <v>137</v>
      </c>
      <c r="K6619" t="s">
        <v>138</v>
      </c>
      <c r="L6619" t="s">
        <v>18514</v>
      </c>
      <c r="M6619" t="s">
        <v>18515</v>
      </c>
      <c r="N6619">
        <v>1.651944444</v>
      </c>
      <c r="O6619">
        <v>0</v>
      </c>
      <c r="P6619">
        <v>3</v>
      </c>
      <c r="Q6619">
        <v>0</v>
      </c>
      <c r="R6619">
        <v>0</v>
      </c>
      <c r="S6619">
        <v>0</v>
      </c>
      <c r="T6619">
        <v>2</v>
      </c>
      <c r="U6619">
        <v>0</v>
      </c>
      <c r="V6619">
        <v>0</v>
      </c>
      <c r="W6619">
        <v>0</v>
      </c>
      <c r="X6619">
        <v>1.0737390160093168</v>
      </c>
      <c r="Y6619">
        <v>0</v>
      </c>
      <c r="Z6619">
        <v>0</v>
      </c>
      <c r="AA6619">
        <v>0</v>
      </c>
      <c r="AB6619">
        <v>8.6275257248551664</v>
      </c>
      <c r="AC6619">
        <v>0</v>
      </c>
      <c r="AD6619">
        <v>0</v>
      </c>
      <c r="AE6619">
        <v>9.7012647408644828</v>
      </c>
    </row>
    <row r="6620" spans="1:31" x14ac:dyDescent="0.3">
      <c r="A6620">
        <v>2588604</v>
      </c>
      <c r="B6620">
        <v>1</v>
      </c>
      <c r="C6620" t="s">
        <v>80</v>
      </c>
      <c r="D6620" t="s">
        <v>87</v>
      </c>
      <c r="E6620" t="s">
        <v>141</v>
      </c>
      <c r="F6620" t="s">
        <v>18516</v>
      </c>
      <c r="G6620" t="s">
        <v>311</v>
      </c>
      <c r="H6620" t="s">
        <v>135</v>
      </c>
      <c r="I6620" t="s">
        <v>136</v>
      </c>
      <c r="J6620" t="s">
        <v>3</v>
      </c>
      <c r="K6620" t="s">
        <v>138</v>
      </c>
      <c r="L6620" t="s">
        <v>18517</v>
      </c>
      <c r="M6620" t="s">
        <v>18518</v>
      </c>
      <c r="N6620">
        <v>0.58583333299999996</v>
      </c>
      <c r="O6620">
        <v>0</v>
      </c>
      <c r="P6620">
        <v>1</v>
      </c>
      <c r="Q6620">
        <v>0</v>
      </c>
      <c r="R6620">
        <v>0</v>
      </c>
      <c r="S6620">
        <v>3</v>
      </c>
      <c r="T6620">
        <v>52</v>
      </c>
      <c r="U6620">
        <v>8</v>
      </c>
      <c r="V6620">
        <v>17</v>
      </c>
      <c r="W6620">
        <v>0</v>
      </c>
      <c r="X6620">
        <v>0.31182815059836999</v>
      </c>
      <c r="Y6620">
        <v>0</v>
      </c>
      <c r="Z6620">
        <v>0</v>
      </c>
      <c r="AA6620">
        <v>17.441106637292041</v>
      </c>
      <c r="AB6620">
        <v>244.55864297405134</v>
      </c>
      <c r="AC6620">
        <v>776.41984285363537</v>
      </c>
      <c r="AD6620">
        <v>251.6991727940628</v>
      </c>
      <c r="AE6620">
        <v>1290.4305934096399</v>
      </c>
    </row>
    <row r="6621" spans="1:31" x14ac:dyDescent="0.3">
      <c r="A6621">
        <v>2588255</v>
      </c>
      <c r="B6621">
        <v>1</v>
      </c>
      <c r="C6621" t="s">
        <v>80</v>
      </c>
      <c r="D6621" t="s">
        <v>97</v>
      </c>
      <c r="E6621" t="s">
        <v>147</v>
      </c>
      <c r="F6621" t="s">
        <v>18519</v>
      </c>
      <c r="G6621" t="s">
        <v>134</v>
      </c>
      <c r="H6621" t="s">
        <v>135</v>
      </c>
      <c r="I6621" t="s">
        <v>136</v>
      </c>
      <c r="J6621" t="s">
        <v>137</v>
      </c>
      <c r="K6621" t="s">
        <v>138</v>
      </c>
      <c r="L6621" t="s">
        <v>18520</v>
      </c>
      <c r="M6621" t="s">
        <v>18521</v>
      </c>
      <c r="N6621">
        <v>0.79527777700000002</v>
      </c>
      <c r="O6621">
        <v>0</v>
      </c>
      <c r="P6621">
        <v>218</v>
      </c>
      <c r="Q6621">
        <v>0</v>
      </c>
      <c r="R6621">
        <v>58</v>
      </c>
      <c r="S6621">
        <v>2</v>
      </c>
      <c r="T6621">
        <v>29</v>
      </c>
      <c r="U6621">
        <v>0</v>
      </c>
      <c r="V6621">
        <v>1</v>
      </c>
      <c r="W6621">
        <v>0</v>
      </c>
      <c r="X6621">
        <v>63.350283370104066</v>
      </c>
      <c r="Y6621">
        <v>0</v>
      </c>
      <c r="Z6621">
        <v>17.519231770870022</v>
      </c>
      <c r="AA6621">
        <v>1.6947961685285557</v>
      </c>
      <c r="AB6621">
        <v>17.024607676158631</v>
      </c>
      <c r="AC6621">
        <v>0</v>
      </c>
      <c r="AD6621">
        <v>5.6522269204433915</v>
      </c>
      <c r="AE6621">
        <v>105.24114590610468</v>
      </c>
    </row>
    <row r="6622" spans="1:31" x14ac:dyDescent="0.3">
      <c r="A6622">
        <v>2588421</v>
      </c>
      <c r="B6622">
        <v>1</v>
      </c>
      <c r="C6622" t="s">
        <v>81</v>
      </c>
      <c r="D6622" t="s">
        <v>114</v>
      </c>
      <c r="E6622" t="s">
        <v>184</v>
      </c>
      <c r="F6622" t="s">
        <v>18522</v>
      </c>
      <c r="G6622" t="s">
        <v>301</v>
      </c>
      <c r="H6622" t="s">
        <v>135</v>
      </c>
      <c r="I6622" t="s">
        <v>136</v>
      </c>
      <c r="J6622" t="s">
        <v>137</v>
      </c>
      <c r="K6622" t="s">
        <v>144</v>
      </c>
      <c r="L6622" t="s">
        <v>18523</v>
      </c>
      <c r="M6622" t="s">
        <v>18524</v>
      </c>
      <c r="N6622">
        <v>5.6544444440000001</v>
      </c>
      <c r="O6622">
        <v>0</v>
      </c>
      <c r="P6622">
        <v>4</v>
      </c>
      <c r="Q6622">
        <v>0</v>
      </c>
      <c r="R6622">
        <v>0</v>
      </c>
      <c r="S6622">
        <v>0</v>
      </c>
      <c r="T6622">
        <v>9</v>
      </c>
      <c r="U6622">
        <v>0</v>
      </c>
      <c r="V6622">
        <v>0</v>
      </c>
      <c r="W6622">
        <v>0</v>
      </c>
      <c r="X6622">
        <v>3.86664143712941</v>
      </c>
      <c r="Y6622">
        <v>0</v>
      </c>
      <c r="Z6622">
        <v>0</v>
      </c>
      <c r="AA6622">
        <v>0</v>
      </c>
      <c r="AB6622">
        <v>140.18731136091239</v>
      </c>
      <c r="AC6622">
        <v>0</v>
      </c>
      <c r="AD6622">
        <v>0</v>
      </c>
      <c r="AE6622">
        <v>144.05395279804179</v>
      </c>
    </row>
    <row r="6623" spans="1:31" x14ac:dyDescent="0.3">
      <c r="A6623">
        <v>2588770</v>
      </c>
      <c r="B6623">
        <v>1</v>
      </c>
      <c r="C6623" t="s">
        <v>80</v>
      </c>
      <c r="D6623" t="s">
        <v>89</v>
      </c>
      <c r="E6623" t="s">
        <v>166</v>
      </c>
      <c r="F6623" t="s">
        <v>18525</v>
      </c>
      <c r="G6623" t="s">
        <v>198</v>
      </c>
      <c r="H6623" t="s">
        <v>157</v>
      </c>
      <c r="I6623" t="s">
        <v>136</v>
      </c>
      <c r="J6623" t="s">
        <v>137</v>
      </c>
      <c r="K6623" t="s">
        <v>138</v>
      </c>
      <c r="L6623" t="s">
        <v>18526</v>
      </c>
      <c r="M6623" t="s">
        <v>18527</v>
      </c>
      <c r="N6623">
        <v>2.747777777</v>
      </c>
      <c r="O6623">
        <v>0</v>
      </c>
      <c r="P6623">
        <v>4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2.911710555644023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2.911710555644023</v>
      </c>
    </row>
    <row r="6624" spans="1:31" x14ac:dyDescent="0.3">
      <c r="A6624">
        <v>2588235</v>
      </c>
      <c r="B6624">
        <v>1</v>
      </c>
      <c r="C6624" t="s">
        <v>80</v>
      </c>
      <c r="D6624" t="s">
        <v>83</v>
      </c>
      <c r="E6624" t="s">
        <v>147</v>
      </c>
      <c r="F6624" t="s">
        <v>18528</v>
      </c>
      <c r="G6624" t="s">
        <v>134</v>
      </c>
      <c r="H6624" t="s">
        <v>135</v>
      </c>
      <c r="I6624" t="s">
        <v>680</v>
      </c>
      <c r="J6624" t="s">
        <v>137</v>
      </c>
      <c r="K6624" t="s">
        <v>138</v>
      </c>
      <c r="L6624" t="s">
        <v>18529</v>
      </c>
      <c r="M6624" t="s">
        <v>18530</v>
      </c>
      <c r="N6624">
        <v>4.6111111000000003E-2</v>
      </c>
      <c r="O6624">
        <v>0</v>
      </c>
      <c r="P6624">
        <v>610</v>
      </c>
      <c r="Q6624">
        <v>0</v>
      </c>
      <c r="R6624">
        <v>25</v>
      </c>
      <c r="S6624">
        <v>0</v>
      </c>
      <c r="T6624">
        <v>64</v>
      </c>
      <c r="U6624">
        <v>0</v>
      </c>
      <c r="V6624">
        <v>0</v>
      </c>
      <c r="W6624">
        <v>0</v>
      </c>
      <c r="X6624">
        <v>5.0218266770816324</v>
      </c>
      <c r="Y6624">
        <v>0</v>
      </c>
      <c r="Z6624">
        <v>0.52809777837886995</v>
      </c>
      <c r="AA6624">
        <v>0</v>
      </c>
      <c r="AB6624">
        <v>1.5556412620219469</v>
      </c>
      <c r="AC6624">
        <v>0</v>
      </c>
      <c r="AD6624">
        <v>0</v>
      </c>
      <c r="AE6624">
        <v>7.1055657174824489</v>
      </c>
    </row>
    <row r="6625" spans="1:31" x14ac:dyDescent="0.3">
      <c r="A6625">
        <v>2588378</v>
      </c>
      <c r="B6625">
        <v>1</v>
      </c>
      <c r="C6625" t="s">
        <v>80</v>
      </c>
      <c r="D6625" t="s">
        <v>96</v>
      </c>
      <c r="E6625" t="s">
        <v>141</v>
      </c>
      <c r="F6625" t="s">
        <v>6918</v>
      </c>
      <c r="G6625" t="s">
        <v>301</v>
      </c>
      <c r="H6625" t="s">
        <v>135</v>
      </c>
      <c r="I6625" t="s">
        <v>136</v>
      </c>
      <c r="J6625" t="s">
        <v>137</v>
      </c>
      <c r="K6625" t="s">
        <v>144</v>
      </c>
      <c r="L6625" t="s">
        <v>18531</v>
      </c>
      <c r="M6625" t="s">
        <v>18532</v>
      </c>
      <c r="N6625">
        <v>7.3322222220000004</v>
      </c>
      <c r="O6625">
        <v>3</v>
      </c>
      <c r="P6625">
        <v>574</v>
      </c>
      <c r="Q6625">
        <v>8</v>
      </c>
      <c r="R6625">
        <v>30</v>
      </c>
      <c r="S6625">
        <v>22</v>
      </c>
      <c r="T6625">
        <v>179</v>
      </c>
      <c r="U6625">
        <v>0</v>
      </c>
      <c r="V6625">
        <v>0</v>
      </c>
      <c r="W6625">
        <v>4.308562801020587</v>
      </c>
      <c r="X6625">
        <v>2182.5390212930547</v>
      </c>
      <c r="Y6625">
        <v>1593.704390601398</v>
      </c>
      <c r="Z6625">
        <v>322.69816889682096</v>
      </c>
      <c r="AA6625">
        <v>18868.425635684274</v>
      </c>
      <c r="AB6625">
        <v>6268.749038120307</v>
      </c>
      <c r="AC6625">
        <v>0</v>
      </c>
      <c r="AD6625">
        <v>0</v>
      </c>
      <c r="AE6625">
        <v>29240.424817396874</v>
      </c>
    </row>
    <row r="6626" spans="1:31" x14ac:dyDescent="0.3">
      <c r="A6626">
        <v>2588876</v>
      </c>
      <c r="B6626">
        <v>1</v>
      </c>
      <c r="C6626" t="s">
        <v>81</v>
      </c>
      <c r="D6626" t="s">
        <v>112</v>
      </c>
      <c r="E6626" t="s">
        <v>166</v>
      </c>
      <c r="F6626" t="s">
        <v>18533</v>
      </c>
      <c r="G6626" t="s">
        <v>168</v>
      </c>
      <c r="H6626" t="s">
        <v>157</v>
      </c>
      <c r="I6626" t="s">
        <v>136</v>
      </c>
      <c r="J6626" t="s">
        <v>137</v>
      </c>
      <c r="K6626" t="s">
        <v>138</v>
      </c>
      <c r="L6626" t="s">
        <v>18534</v>
      </c>
      <c r="M6626" t="s">
        <v>18535</v>
      </c>
      <c r="N6626">
        <v>0.48333333299999998</v>
      </c>
      <c r="O6626">
        <v>0</v>
      </c>
      <c r="P6626">
        <v>3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6.3472155964230004E-2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6.3472155964230004E-2</v>
      </c>
    </row>
    <row r="6627" spans="1:31" x14ac:dyDescent="0.3">
      <c r="A6627">
        <v>2588335</v>
      </c>
      <c r="B6627">
        <v>1</v>
      </c>
      <c r="C6627" t="s">
        <v>81</v>
      </c>
      <c r="D6627" t="s">
        <v>123</v>
      </c>
      <c r="E6627" t="s">
        <v>184</v>
      </c>
      <c r="F6627" t="s">
        <v>18536</v>
      </c>
      <c r="G6627" t="s">
        <v>301</v>
      </c>
      <c r="H6627" t="s">
        <v>135</v>
      </c>
      <c r="I6627" t="s">
        <v>136</v>
      </c>
      <c r="J6627" t="s">
        <v>137</v>
      </c>
      <c r="K6627" t="s">
        <v>144</v>
      </c>
      <c r="L6627" t="s">
        <v>18537</v>
      </c>
      <c r="M6627" t="s">
        <v>18538</v>
      </c>
      <c r="N6627">
        <v>9.6463888880000006</v>
      </c>
      <c r="O6627">
        <v>0</v>
      </c>
      <c r="P6627">
        <v>2</v>
      </c>
      <c r="Q6627">
        <v>0</v>
      </c>
      <c r="R6627">
        <v>0</v>
      </c>
      <c r="S6627">
        <v>0</v>
      </c>
      <c r="T6627">
        <v>240</v>
      </c>
      <c r="U6627">
        <v>0</v>
      </c>
      <c r="V6627">
        <v>1</v>
      </c>
      <c r="W6627">
        <v>0</v>
      </c>
      <c r="X6627">
        <v>6.0540752053845042</v>
      </c>
      <c r="Y6627">
        <v>0</v>
      </c>
      <c r="Z6627">
        <v>0</v>
      </c>
      <c r="AA6627">
        <v>0</v>
      </c>
      <c r="AB6627">
        <v>1177.447193009953</v>
      </c>
      <c r="AC6627">
        <v>0</v>
      </c>
      <c r="AD6627">
        <v>300.74919610452991</v>
      </c>
      <c r="AE6627">
        <v>1484.2504643198677</v>
      </c>
    </row>
    <row r="6628" spans="1:31" x14ac:dyDescent="0.3">
      <c r="A6628">
        <v>2588627</v>
      </c>
      <c r="B6628">
        <v>1</v>
      </c>
      <c r="C6628" t="s">
        <v>81</v>
      </c>
      <c r="D6628" t="s">
        <v>119</v>
      </c>
      <c r="E6628" t="s">
        <v>171</v>
      </c>
      <c r="F6628" t="s">
        <v>18539</v>
      </c>
      <c r="G6628" t="s">
        <v>1531</v>
      </c>
      <c r="H6628" t="s">
        <v>157</v>
      </c>
      <c r="I6628" t="s">
        <v>136</v>
      </c>
      <c r="J6628" t="s">
        <v>137</v>
      </c>
      <c r="K6628" t="s">
        <v>138</v>
      </c>
      <c r="L6628" t="s">
        <v>18540</v>
      </c>
      <c r="M6628" t="s">
        <v>18541</v>
      </c>
      <c r="N6628">
        <v>4.3169444439999998</v>
      </c>
      <c r="O6628">
        <v>0</v>
      </c>
      <c r="P6628">
        <v>4</v>
      </c>
      <c r="Q6628">
        <v>0</v>
      </c>
      <c r="R6628">
        <v>1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4.9986498673260602</v>
      </c>
      <c r="Y6628">
        <v>0</v>
      </c>
      <c r="Z6628">
        <v>5.0321572545066529</v>
      </c>
      <c r="AA6628">
        <v>0</v>
      </c>
      <c r="AB6628">
        <v>0</v>
      </c>
      <c r="AC6628">
        <v>0</v>
      </c>
      <c r="AD6628">
        <v>0</v>
      </c>
      <c r="AE6628">
        <v>10.030807121832712</v>
      </c>
    </row>
    <row r="6629" spans="1:31" x14ac:dyDescent="0.3">
      <c r="A6629">
        <v>2588647</v>
      </c>
      <c r="B6629">
        <v>1</v>
      </c>
      <c r="C6629" t="s">
        <v>80</v>
      </c>
      <c r="D6629" t="s">
        <v>103</v>
      </c>
      <c r="E6629" t="s">
        <v>184</v>
      </c>
      <c r="F6629" t="s">
        <v>18542</v>
      </c>
      <c r="G6629" t="s">
        <v>149</v>
      </c>
      <c r="H6629" t="s">
        <v>135</v>
      </c>
      <c r="I6629" t="s">
        <v>136</v>
      </c>
      <c r="J6629" t="s">
        <v>137</v>
      </c>
      <c r="K6629" t="s">
        <v>138</v>
      </c>
      <c r="L6629" t="s">
        <v>18543</v>
      </c>
      <c r="M6629" t="s">
        <v>18544</v>
      </c>
      <c r="N6629">
        <v>1.9388888879999999</v>
      </c>
      <c r="O6629">
        <v>0</v>
      </c>
      <c r="P6629">
        <v>0</v>
      </c>
      <c r="Q6629">
        <v>0</v>
      </c>
      <c r="R6629">
        <v>0</v>
      </c>
      <c r="S6629">
        <v>1</v>
      </c>
      <c r="T6629">
        <v>1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233.30833689901698</v>
      </c>
      <c r="AB6629">
        <v>4.3368906675150001</v>
      </c>
      <c r="AC6629">
        <v>0</v>
      </c>
      <c r="AD6629">
        <v>0</v>
      </c>
      <c r="AE6629">
        <v>237.64522756653199</v>
      </c>
    </row>
    <row r="6630" spans="1:31" x14ac:dyDescent="0.3">
      <c r="A6630">
        <v>2588315</v>
      </c>
      <c r="B6630">
        <v>1</v>
      </c>
      <c r="C6630" t="s">
        <v>81</v>
      </c>
      <c r="D6630" t="s">
        <v>112</v>
      </c>
      <c r="E6630" t="s">
        <v>141</v>
      </c>
      <c r="F6630" t="s">
        <v>1132</v>
      </c>
      <c r="G6630" t="s">
        <v>301</v>
      </c>
      <c r="H6630" t="s">
        <v>135</v>
      </c>
      <c r="I6630" t="s">
        <v>136</v>
      </c>
      <c r="J6630" t="s">
        <v>137</v>
      </c>
      <c r="K6630" t="s">
        <v>144</v>
      </c>
      <c r="L6630" t="s">
        <v>18545</v>
      </c>
      <c r="M6630" t="s">
        <v>18546</v>
      </c>
      <c r="N6630">
        <v>8.6516666660000006</v>
      </c>
      <c r="O6630">
        <v>3</v>
      </c>
      <c r="P6630">
        <v>1283</v>
      </c>
      <c r="Q6630">
        <v>5</v>
      </c>
      <c r="R6630">
        <v>37</v>
      </c>
      <c r="S6630">
        <v>7</v>
      </c>
      <c r="T6630">
        <v>69</v>
      </c>
      <c r="U6630">
        <v>0</v>
      </c>
      <c r="V6630">
        <v>0</v>
      </c>
      <c r="W6630">
        <v>5.4575795836799985</v>
      </c>
      <c r="X6630">
        <v>895.35394615783161</v>
      </c>
      <c r="Y6630">
        <v>312.5016888772351</v>
      </c>
      <c r="Z6630">
        <v>84.832208954004955</v>
      </c>
      <c r="AA6630">
        <v>184.68827203436618</v>
      </c>
      <c r="AB6630">
        <v>242.04864769113144</v>
      </c>
      <c r="AC6630">
        <v>0</v>
      </c>
      <c r="AD6630">
        <v>0</v>
      </c>
      <c r="AE6630">
        <v>1724.8823432982495</v>
      </c>
    </row>
    <row r="6631" spans="1:31" x14ac:dyDescent="0.3">
      <c r="A6631">
        <v>2588979</v>
      </c>
      <c r="B6631">
        <v>1</v>
      </c>
      <c r="C6631" t="s">
        <v>80</v>
      </c>
      <c r="D6631" t="s">
        <v>100</v>
      </c>
      <c r="E6631" t="s">
        <v>166</v>
      </c>
      <c r="F6631" t="s">
        <v>18547</v>
      </c>
      <c r="G6631" t="s">
        <v>181</v>
      </c>
      <c r="H6631" t="s">
        <v>157</v>
      </c>
      <c r="I6631" t="s">
        <v>136</v>
      </c>
      <c r="J6631" t="s">
        <v>137</v>
      </c>
      <c r="K6631" t="s">
        <v>138</v>
      </c>
      <c r="L6631" t="s">
        <v>18548</v>
      </c>
      <c r="M6631" t="s">
        <v>18549</v>
      </c>
      <c r="N6631">
        <v>2.494444444</v>
      </c>
      <c r="O6631">
        <v>0</v>
      </c>
      <c r="P6631">
        <v>6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5.5679998177068173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5.5679998177068173</v>
      </c>
    </row>
    <row r="6632" spans="1:31" x14ac:dyDescent="0.3">
      <c r="A6632">
        <v>2588292</v>
      </c>
      <c r="B6632">
        <v>1</v>
      </c>
      <c r="C6632" t="s">
        <v>81</v>
      </c>
      <c r="D6632" t="s">
        <v>116</v>
      </c>
      <c r="E6632" t="s">
        <v>147</v>
      </c>
      <c r="F6632" t="s">
        <v>11900</v>
      </c>
      <c r="G6632" t="s">
        <v>301</v>
      </c>
      <c r="H6632" t="s">
        <v>135</v>
      </c>
      <c r="I6632" t="s">
        <v>136</v>
      </c>
      <c r="J6632" t="s">
        <v>137</v>
      </c>
      <c r="K6632" t="s">
        <v>144</v>
      </c>
      <c r="L6632" t="s">
        <v>18550</v>
      </c>
      <c r="M6632" t="s">
        <v>18551</v>
      </c>
      <c r="N6632">
        <v>7.1747222219999998</v>
      </c>
      <c r="O6632">
        <v>1</v>
      </c>
      <c r="P6632">
        <v>1457</v>
      </c>
      <c r="Q6632">
        <v>1</v>
      </c>
      <c r="R6632">
        <v>80</v>
      </c>
      <c r="S6632">
        <v>4</v>
      </c>
      <c r="T6632">
        <v>226</v>
      </c>
      <c r="U6632">
        <v>0</v>
      </c>
      <c r="V6632">
        <v>0</v>
      </c>
      <c r="W6632">
        <v>1.5046784905999999</v>
      </c>
      <c r="X6632">
        <v>1310.3089044082594</v>
      </c>
      <c r="Y6632">
        <v>28.60632828597047</v>
      </c>
      <c r="Z6632">
        <v>212.53600540850138</v>
      </c>
      <c r="AA6632">
        <v>486.5103450871859</v>
      </c>
      <c r="AB6632">
        <v>763.95117198854689</v>
      </c>
      <c r="AC6632">
        <v>0</v>
      </c>
      <c r="AD6632">
        <v>0</v>
      </c>
      <c r="AE6632">
        <v>2803.4174336690639</v>
      </c>
    </row>
    <row r="6633" spans="1:31" x14ac:dyDescent="0.3">
      <c r="A6633">
        <v>2588338</v>
      </c>
      <c r="B6633">
        <v>1</v>
      </c>
      <c r="C6633" t="s">
        <v>80</v>
      </c>
      <c r="D6633" t="s">
        <v>95</v>
      </c>
      <c r="E6633" t="s">
        <v>141</v>
      </c>
      <c r="F6633" t="s">
        <v>18552</v>
      </c>
      <c r="G6633" t="s">
        <v>194</v>
      </c>
      <c r="H6633" t="s">
        <v>135</v>
      </c>
      <c r="I6633" t="s">
        <v>136</v>
      </c>
      <c r="J6633" t="s">
        <v>137</v>
      </c>
      <c r="K6633" t="s">
        <v>144</v>
      </c>
      <c r="L6633" t="s">
        <v>18553</v>
      </c>
      <c r="M6633" t="s">
        <v>18554</v>
      </c>
      <c r="N6633">
        <v>5.5638888880000001</v>
      </c>
      <c r="O6633">
        <v>0</v>
      </c>
      <c r="P6633">
        <v>1664</v>
      </c>
      <c r="Q6633">
        <v>0</v>
      </c>
      <c r="R6633">
        <v>0</v>
      </c>
      <c r="S6633">
        <v>0</v>
      </c>
      <c r="T6633">
        <v>98</v>
      </c>
      <c r="U6633">
        <v>0</v>
      </c>
      <c r="V6633">
        <v>0</v>
      </c>
      <c r="W6633">
        <v>0</v>
      </c>
      <c r="X6633">
        <v>1960.6859629376086</v>
      </c>
      <c r="Y6633">
        <v>0</v>
      </c>
      <c r="Z6633">
        <v>0</v>
      </c>
      <c r="AA6633">
        <v>0</v>
      </c>
      <c r="AB6633">
        <v>1022.332882237689</v>
      </c>
      <c r="AC6633">
        <v>0</v>
      </c>
      <c r="AD6633">
        <v>0</v>
      </c>
      <c r="AE6633">
        <v>2983.0188451752974</v>
      </c>
    </row>
    <row r="6634" spans="1:31" x14ac:dyDescent="0.3">
      <c r="A6634">
        <v>2588670</v>
      </c>
      <c r="B6634">
        <v>1</v>
      </c>
      <c r="C6634" t="s">
        <v>81</v>
      </c>
      <c r="D6634" t="s">
        <v>118</v>
      </c>
      <c r="E6634" t="s">
        <v>171</v>
      </c>
      <c r="F6634" t="s">
        <v>18555</v>
      </c>
      <c r="G6634" t="s">
        <v>202</v>
      </c>
      <c r="H6634" t="s">
        <v>157</v>
      </c>
      <c r="I6634" t="s">
        <v>136</v>
      </c>
      <c r="J6634" t="s">
        <v>137</v>
      </c>
      <c r="K6634" t="s">
        <v>138</v>
      </c>
      <c r="L6634" t="s">
        <v>18556</v>
      </c>
      <c r="M6634" t="s">
        <v>18557</v>
      </c>
      <c r="N6634">
        <v>0.92166666600000002</v>
      </c>
      <c r="O6634">
        <v>0</v>
      </c>
      <c r="P6634">
        <v>9</v>
      </c>
      <c r="Q6634">
        <v>0</v>
      </c>
      <c r="R6634">
        <v>1</v>
      </c>
      <c r="S6634">
        <v>0</v>
      </c>
      <c r="T6634">
        <v>3</v>
      </c>
      <c r="U6634">
        <v>0</v>
      </c>
      <c r="V6634">
        <v>0</v>
      </c>
      <c r="W6634">
        <v>0</v>
      </c>
      <c r="X6634">
        <v>2.3435537511434803</v>
      </c>
      <c r="Y6634">
        <v>0</v>
      </c>
      <c r="Z6634">
        <v>0</v>
      </c>
      <c r="AA6634">
        <v>0</v>
      </c>
      <c r="AB6634">
        <v>7.0056463381078657</v>
      </c>
      <c r="AC6634">
        <v>0</v>
      </c>
      <c r="AD6634">
        <v>0</v>
      </c>
      <c r="AE6634">
        <v>9.3492000892513456</v>
      </c>
    </row>
    <row r="6635" spans="1:31" x14ac:dyDescent="0.3">
      <c r="A6635">
        <v>2588816</v>
      </c>
      <c r="B6635">
        <v>1</v>
      </c>
      <c r="C6635" t="s">
        <v>80</v>
      </c>
      <c r="D6635" t="s">
        <v>93</v>
      </c>
      <c r="E6635" t="s">
        <v>141</v>
      </c>
      <c r="F6635" t="s">
        <v>18558</v>
      </c>
      <c r="G6635" t="s">
        <v>134</v>
      </c>
      <c r="H6635" t="s">
        <v>135</v>
      </c>
      <c r="I6635" t="s">
        <v>136</v>
      </c>
      <c r="J6635" t="s">
        <v>137</v>
      </c>
      <c r="K6635" t="s">
        <v>138</v>
      </c>
      <c r="L6635" t="s">
        <v>18559</v>
      </c>
      <c r="M6635" t="s">
        <v>18560</v>
      </c>
      <c r="N6635">
        <v>1.4836111110000001</v>
      </c>
      <c r="O6635">
        <v>0</v>
      </c>
      <c r="P6635">
        <v>633</v>
      </c>
      <c r="Q6635">
        <v>10</v>
      </c>
      <c r="R6635">
        <v>161</v>
      </c>
      <c r="S6635">
        <v>2</v>
      </c>
      <c r="T6635">
        <v>116</v>
      </c>
      <c r="U6635">
        <v>1</v>
      </c>
      <c r="V6635">
        <v>0</v>
      </c>
      <c r="W6635">
        <v>0</v>
      </c>
      <c r="X6635">
        <v>251.92491980746698</v>
      </c>
      <c r="Y6635">
        <v>58.653456569408036</v>
      </c>
      <c r="Z6635">
        <v>824.88171267776011</v>
      </c>
      <c r="AA6635">
        <v>24.300564146853301</v>
      </c>
      <c r="AB6635">
        <v>317.49271430478677</v>
      </c>
      <c r="AC6635">
        <v>92.317389839449604</v>
      </c>
      <c r="AD6635">
        <v>0</v>
      </c>
      <c r="AE6635">
        <v>1569.5707573457246</v>
      </c>
    </row>
    <row r="6636" spans="1:31" x14ac:dyDescent="0.3">
      <c r="A6636">
        <v>2588902</v>
      </c>
      <c r="B6636">
        <v>1</v>
      </c>
      <c r="C6636" t="s">
        <v>80</v>
      </c>
      <c r="D6636" t="s">
        <v>110</v>
      </c>
      <c r="E6636" t="s">
        <v>166</v>
      </c>
      <c r="F6636" t="s">
        <v>18561</v>
      </c>
      <c r="G6636" t="s">
        <v>168</v>
      </c>
      <c r="H6636" t="s">
        <v>157</v>
      </c>
      <c r="I6636" t="s">
        <v>136</v>
      </c>
      <c r="J6636" t="s">
        <v>137</v>
      </c>
      <c r="K6636" t="s">
        <v>138</v>
      </c>
      <c r="L6636" t="s">
        <v>18562</v>
      </c>
      <c r="M6636" t="s">
        <v>18563</v>
      </c>
      <c r="N6636">
        <v>1.4952777770000001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1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2.5216853284199998</v>
      </c>
      <c r="AC6636">
        <v>0</v>
      </c>
      <c r="AD6636">
        <v>0</v>
      </c>
      <c r="AE6636">
        <v>2.5216853284199998</v>
      </c>
    </row>
    <row r="6637" spans="1:31" x14ac:dyDescent="0.3">
      <c r="A6637">
        <v>2588298</v>
      </c>
      <c r="B6637">
        <v>1</v>
      </c>
      <c r="C6637" t="s">
        <v>80</v>
      </c>
      <c r="D6637" t="s">
        <v>93</v>
      </c>
      <c r="E6637" t="s">
        <v>171</v>
      </c>
      <c r="F6637" t="s">
        <v>18564</v>
      </c>
      <c r="G6637" t="s">
        <v>190</v>
      </c>
      <c r="H6637" t="s">
        <v>157</v>
      </c>
      <c r="I6637" t="s">
        <v>136</v>
      </c>
      <c r="J6637" t="s">
        <v>137</v>
      </c>
      <c r="K6637" t="s">
        <v>138</v>
      </c>
      <c r="L6637" t="s">
        <v>18565</v>
      </c>
      <c r="M6637" t="s">
        <v>18566</v>
      </c>
      <c r="N6637">
        <v>5.9077777769999997</v>
      </c>
      <c r="O6637">
        <v>0</v>
      </c>
      <c r="P6637">
        <v>3</v>
      </c>
      <c r="Q6637">
        <v>0</v>
      </c>
      <c r="R6637">
        <v>3</v>
      </c>
      <c r="S6637">
        <v>0</v>
      </c>
      <c r="T6637">
        <v>8</v>
      </c>
      <c r="U6637">
        <v>0</v>
      </c>
      <c r="V6637">
        <v>0</v>
      </c>
      <c r="W6637">
        <v>0</v>
      </c>
      <c r="X6637">
        <v>1.24080033508598</v>
      </c>
      <c r="Y6637">
        <v>0</v>
      </c>
      <c r="Z6637">
        <v>1.7413741868312169</v>
      </c>
      <c r="AA6637">
        <v>0</v>
      </c>
      <c r="AB6637">
        <v>51.266015143892638</v>
      </c>
      <c r="AC6637">
        <v>0</v>
      </c>
      <c r="AD6637">
        <v>0</v>
      </c>
      <c r="AE6637">
        <v>54.248189665809832</v>
      </c>
    </row>
    <row r="6638" spans="1:31" x14ac:dyDescent="0.3">
      <c r="A6638">
        <v>2588607</v>
      </c>
      <c r="B6638">
        <v>1</v>
      </c>
      <c r="C6638" t="s">
        <v>80</v>
      </c>
      <c r="D6638" t="s">
        <v>94</v>
      </c>
      <c r="E6638" t="s">
        <v>141</v>
      </c>
      <c r="F6638" t="s">
        <v>18567</v>
      </c>
      <c r="G6638" t="s">
        <v>1572</v>
      </c>
      <c r="H6638" t="s">
        <v>135</v>
      </c>
      <c r="I6638" t="s">
        <v>136</v>
      </c>
      <c r="J6638" t="s">
        <v>137</v>
      </c>
      <c r="K6638" t="s">
        <v>138</v>
      </c>
      <c r="L6638" t="s">
        <v>18568</v>
      </c>
      <c r="M6638" t="s">
        <v>18569</v>
      </c>
      <c r="N6638">
        <v>2.5752777770000002</v>
      </c>
      <c r="O6638">
        <v>0</v>
      </c>
      <c r="P6638">
        <v>333</v>
      </c>
      <c r="Q6638">
        <v>8</v>
      </c>
      <c r="R6638">
        <v>79</v>
      </c>
      <c r="S6638">
        <v>1</v>
      </c>
      <c r="T6638">
        <v>47</v>
      </c>
      <c r="U6638">
        <v>0</v>
      </c>
      <c r="V6638">
        <v>0</v>
      </c>
      <c r="W6638">
        <v>0</v>
      </c>
      <c r="X6638">
        <v>163.75867981068265</v>
      </c>
      <c r="Y6638">
        <v>22.716284343914502</v>
      </c>
      <c r="Z6638">
        <v>229.1708257539527</v>
      </c>
      <c r="AA6638">
        <v>5.4490365359872222</v>
      </c>
      <c r="AB6638">
        <v>107.00658665104919</v>
      </c>
      <c r="AC6638">
        <v>0</v>
      </c>
      <c r="AD6638">
        <v>0</v>
      </c>
      <c r="AE6638">
        <v>528.10141309558628</v>
      </c>
    </row>
    <row r="6639" spans="1:31" x14ac:dyDescent="0.3">
      <c r="A6639">
        <v>2588856</v>
      </c>
      <c r="B6639">
        <v>1</v>
      </c>
      <c r="C6639" t="s">
        <v>80</v>
      </c>
      <c r="D6639" t="s">
        <v>82</v>
      </c>
      <c r="E6639" t="s">
        <v>155</v>
      </c>
      <c r="F6639" t="s">
        <v>18570</v>
      </c>
      <c r="G6639" t="s">
        <v>202</v>
      </c>
      <c r="H6639" t="s">
        <v>157</v>
      </c>
      <c r="I6639" t="s">
        <v>136</v>
      </c>
      <c r="J6639" t="s">
        <v>137</v>
      </c>
      <c r="K6639" t="s">
        <v>138</v>
      </c>
      <c r="L6639" t="s">
        <v>18571</v>
      </c>
      <c r="M6639" t="s">
        <v>18572</v>
      </c>
      <c r="N6639">
        <v>0.86777777700000003</v>
      </c>
      <c r="O6639">
        <v>0</v>
      </c>
      <c r="P6639">
        <v>500</v>
      </c>
      <c r="Q6639">
        <v>0</v>
      </c>
      <c r="R6639">
        <v>0</v>
      </c>
      <c r="S6639">
        <v>0</v>
      </c>
      <c r="T6639">
        <v>10</v>
      </c>
      <c r="U6639">
        <v>0</v>
      </c>
      <c r="V6639">
        <v>0</v>
      </c>
      <c r="W6639">
        <v>0</v>
      </c>
      <c r="X6639">
        <v>95.235614343011349</v>
      </c>
      <c r="Y6639">
        <v>0</v>
      </c>
      <c r="Z6639">
        <v>0</v>
      </c>
      <c r="AA6639">
        <v>0</v>
      </c>
      <c r="AB6639">
        <v>2.55526106653608</v>
      </c>
      <c r="AC6639">
        <v>0</v>
      </c>
      <c r="AD6639">
        <v>0</v>
      </c>
      <c r="AE6639">
        <v>97.790875409547425</v>
      </c>
    </row>
    <row r="6640" spans="1:31" x14ac:dyDescent="0.3">
      <c r="A6640">
        <v>2588547</v>
      </c>
      <c r="B6640">
        <v>1</v>
      </c>
      <c r="C6640" t="s">
        <v>81</v>
      </c>
      <c r="D6640" t="s">
        <v>119</v>
      </c>
      <c r="E6640" t="s">
        <v>184</v>
      </c>
      <c r="F6640" t="s">
        <v>18573</v>
      </c>
      <c r="G6640" t="s">
        <v>149</v>
      </c>
      <c r="H6640" t="s">
        <v>135</v>
      </c>
      <c r="I6640" t="s">
        <v>136</v>
      </c>
      <c r="J6640" t="s">
        <v>137</v>
      </c>
      <c r="K6640" t="s">
        <v>138</v>
      </c>
      <c r="L6640" t="s">
        <v>18574</v>
      </c>
      <c r="M6640" t="s">
        <v>18575</v>
      </c>
      <c r="N6640">
        <v>2.9855555549999999</v>
      </c>
      <c r="O6640">
        <v>1</v>
      </c>
      <c r="P6640">
        <v>633</v>
      </c>
      <c r="Q6640">
        <v>37</v>
      </c>
      <c r="R6640">
        <v>53</v>
      </c>
      <c r="S6640">
        <v>1</v>
      </c>
      <c r="T6640">
        <v>31</v>
      </c>
      <c r="U6640">
        <v>0</v>
      </c>
      <c r="V6640">
        <v>0</v>
      </c>
      <c r="W6640">
        <v>0.62567989199999996</v>
      </c>
      <c r="X6640">
        <v>225.66039338249374</v>
      </c>
      <c r="Y6640">
        <v>609.4955517503214</v>
      </c>
      <c r="Z6640">
        <v>254.80057722211464</v>
      </c>
      <c r="AA6640">
        <v>16.417175213512689</v>
      </c>
      <c r="AB6640">
        <v>51.683967380948303</v>
      </c>
      <c r="AC6640">
        <v>0</v>
      </c>
      <c r="AD6640">
        <v>0</v>
      </c>
      <c r="AE6640">
        <v>1158.6833448413911</v>
      </c>
    </row>
    <row r="6641" spans="1:31" x14ac:dyDescent="0.3">
      <c r="A6641">
        <v>2588215</v>
      </c>
      <c r="B6641">
        <v>1</v>
      </c>
      <c r="C6641" t="s">
        <v>80</v>
      </c>
      <c r="D6641" t="s">
        <v>98</v>
      </c>
      <c r="E6641" t="s">
        <v>147</v>
      </c>
      <c r="F6641" t="s">
        <v>18576</v>
      </c>
      <c r="G6641" t="s">
        <v>134</v>
      </c>
      <c r="H6641" t="s">
        <v>135</v>
      </c>
      <c r="I6641" t="s">
        <v>136</v>
      </c>
      <c r="J6641" t="s">
        <v>137</v>
      </c>
      <c r="K6641" t="s">
        <v>138</v>
      </c>
      <c r="L6641" t="s">
        <v>18577</v>
      </c>
      <c r="M6641" t="s">
        <v>18578</v>
      </c>
      <c r="N6641">
        <v>0.449722222</v>
      </c>
      <c r="O6641">
        <v>0</v>
      </c>
      <c r="P6641">
        <v>86</v>
      </c>
      <c r="Q6641">
        <v>0</v>
      </c>
      <c r="R6641">
        <v>20</v>
      </c>
      <c r="S6641">
        <v>0</v>
      </c>
      <c r="T6641">
        <v>29</v>
      </c>
      <c r="U6641">
        <v>0</v>
      </c>
      <c r="V6641">
        <v>0</v>
      </c>
      <c r="W6641">
        <v>0</v>
      </c>
      <c r="X6641">
        <v>11.38831218079056</v>
      </c>
      <c r="Y6641">
        <v>0</v>
      </c>
      <c r="Z6641">
        <v>7.9732734652695001</v>
      </c>
      <c r="AA6641">
        <v>0</v>
      </c>
      <c r="AB6641">
        <v>6.1696893094404404</v>
      </c>
      <c r="AC6641">
        <v>0</v>
      </c>
      <c r="AD6641">
        <v>0</v>
      </c>
      <c r="AE6641">
        <v>25.5312749555005</v>
      </c>
    </row>
    <row r="6642" spans="1:31" x14ac:dyDescent="0.3">
      <c r="A6642">
        <v>2588401</v>
      </c>
      <c r="B6642">
        <v>1</v>
      </c>
      <c r="C6642" t="s">
        <v>80</v>
      </c>
      <c r="D6642" t="s">
        <v>99</v>
      </c>
      <c r="E6642" t="s">
        <v>166</v>
      </c>
      <c r="F6642" t="s">
        <v>18579</v>
      </c>
      <c r="G6642" t="s">
        <v>198</v>
      </c>
      <c r="H6642" t="s">
        <v>157</v>
      </c>
      <c r="I6642" t="s">
        <v>136</v>
      </c>
      <c r="J6642" t="s">
        <v>137</v>
      </c>
      <c r="K6642" t="s">
        <v>138</v>
      </c>
      <c r="L6642" t="s">
        <v>18580</v>
      </c>
      <c r="M6642" t="s">
        <v>18581</v>
      </c>
      <c r="N6642">
        <v>3.8174999999999999</v>
      </c>
      <c r="O6642">
        <v>0</v>
      </c>
      <c r="P6642">
        <v>1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</row>
    <row r="6643" spans="1:31" x14ac:dyDescent="0.3">
      <c r="A6643">
        <v>2588355</v>
      </c>
      <c r="B6643">
        <v>1</v>
      </c>
      <c r="C6643" t="s">
        <v>80</v>
      </c>
      <c r="D6643" t="s">
        <v>104</v>
      </c>
      <c r="E6643" t="s">
        <v>141</v>
      </c>
      <c r="F6643" t="s">
        <v>18582</v>
      </c>
      <c r="G6643" t="s">
        <v>301</v>
      </c>
      <c r="H6643" t="s">
        <v>135</v>
      </c>
      <c r="I6643" t="s">
        <v>136</v>
      </c>
      <c r="J6643" t="s">
        <v>137</v>
      </c>
      <c r="K6643" t="s">
        <v>144</v>
      </c>
      <c r="L6643" t="s">
        <v>18583</v>
      </c>
      <c r="M6643" t="s">
        <v>18584</v>
      </c>
      <c r="N6643">
        <v>8.4588888880000006</v>
      </c>
      <c r="O6643">
        <v>1</v>
      </c>
      <c r="P6643">
        <v>2029</v>
      </c>
      <c r="Q6643">
        <v>0</v>
      </c>
      <c r="R6643">
        <v>4</v>
      </c>
      <c r="S6643">
        <v>2</v>
      </c>
      <c r="T6643">
        <v>224</v>
      </c>
      <c r="U6643">
        <v>0</v>
      </c>
      <c r="V6643">
        <v>2</v>
      </c>
      <c r="W6643">
        <v>90.039818618329463</v>
      </c>
      <c r="X6643">
        <v>3488.9071884345753</v>
      </c>
      <c r="Y6643">
        <v>0</v>
      </c>
      <c r="Z6643">
        <v>13.504712596772377</v>
      </c>
      <c r="AA6643">
        <v>152.72413602719195</v>
      </c>
      <c r="AB6643">
        <v>2612.5368769646925</v>
      </c>
      <c r="AC6643">
        <v>0</v>
      </c>
      <c r="AD6643">
        <v>98.562942829407532</v>
      </c>
      <c r="AE6643">
        <v>6456.275675470969</v>
      </c>
    </row>
    <row r="6644" spans="1:31" x14ac:dyDescent="0.3">
      <c r="A6644">
        <v>2588209</v>
      </c>
      <c r="B6644">
        <v>1</v>
      </c>
      <c r="C6644" t="s">
        <v>80</v>
      </c>
      <c r="D6644" t="s">
        <v>91</v>
      </c>
      <c r="E6644" t="s">
        <v>141</v>
      </c>
      <c r="F6644" t="s">
        <v>13674</v>
      </c>
      <c r="G6644" t="s">
        <v>134</v>
      </c>
      <c r="H6644" t="s">
        <v>135</v>
      </c>
      <c r="I6644" t="s">
        <v>136</v>
      </c>
      <c r="J6644" t="s">
        <v>137</v>
      </c>
      <c r="K6644" t="s">
        <v>138</v>
      </c>
      <c r="L6644" t="s">
        <v>18585</v>
      </c>
      <c r="M6644" t="s">
        <v>18586</v>
      </c>
      <c r="N6644">
        <v>0.22083333299999999</v>
      </c>
      <c r="O6644">
        <v>29</v>
      </c>
      <c r="P6644">
        <v>1428</v>
      </c>
      <c r="Q6644">
        <v>56</v>
      </c>
      <c r="R6644">
        <v>130</v>
      </c>
      <c r="S6644">
        <v>30</v>
      </c>
      <c r="T6644">
        <v>218</v>
      </c>
      <c r="U6644">
        <v>6</v>
      </c>
      <c r="V6644">
        <v>1</v>
      </c>
      <c r="W6644">
        <v>2.2941046196289379</v>
      </c>
      <c r="X6644">
        <v>46.194268287448836</v>
      </c>
      <c r="Y6644">
        <v>7.7404496386178092</v>
      </c>
      <c r="Z6644">
        <v>11.069412861690338</v>
      </c>
      <c r="AA6644">
        <v>18.611458927538319</v>
      </c>
      <c r="AB6644">
        <v>17.30577654886546</v>
      </c>
      <c r="AC6644">
        <v>15.704823430734862</v>
      </c>
      <c r="AD6644">
        <v>5.5316282754599992</v>
      </c>
      <c r="AE6644">
        <v>124.45192258998458</v>
      </c>
    </row>
    <row r="6645" spans="1:31" x14ac:dyDescent="0.3">
      <c r="A6645">
        <v>2588444</v>
      </c>
      <c r="B6645">
        <v>1</v>
      </c>
      <c r="C6645" t="s">
        <v>80</v>
      </c>
      <c r="D6645" t="s">
        <v>83</v>
      </c>
      <c r="E6645" t="s">
        <v>171</v>
      </c>
      <c r="F6645" t="s">
        <v>18587</v>
      </c>
      <c r="G6645" t="s">
        <v>301</v>
      </c>
      <c r="H6645" t="s">
        <v>157</v>
      </c>
      <c r="I6645" t="s">
        <v>136</v>
      </c>
      <c r="J6645" t="s">
        <v>137</v>
      </c>
      <c r="K6645" t="s">
        <v>144</v>
      </c>
      <c r="L6645" t="s">
        <v>18588</v>
      </c>
      <c r="M6645" t="s">
        <v>18589</v>
      </c>
      <c r="N6645">
        <v>6.1025</v>
      </c>
      <c r="O6645">
        <v>0</v>
      </c>
      <c r="P6645">
        <v>45</v>
      </c>
      <c r="Q6645">
        <v>0</v>
      </c>
      <c r="R6645">
        <v>0</v>
      </c>
      <c r="S6645">
        <v>0</v>
      </c>
      <c r="T6645">
        <v>11</v>
      </c>
      <c r="U6645">
        <v>0</v>
      </c>
      <c r="V6645">
        <v>1</v>
      </c>
      <c r="W6645">
        <v>0</v>
      </c>
      <c r="X6645">
        <v>70.316052392258783</v>
      </c>
      <c r="Y6645">
        <v>0</v>
      </c>
      <c r="Z6645">
        <v>0</v>
      </c>
      <c r="AA6645">
        <v>0</v>
      </c>
      <c r="AB6645">
        <v>42.43535881434439</v>
      </c>
      <c r="AC6645">
        <v>0</v>
      </c>
      <c r="AD6645">
        <v>107.37343595582146</v>
      </c>
      <c r="AE6645">
        <v>220.12484716242463</v>
      </c>
    </row>
    <row r="6646" spans="1:31" x14ac:dyDescent="0.3">
      <c r="A6646">
        <v>2588418</v>
      </c>
      <c r="B6646">
        <v>1</v>
      </c>
      <c r="C6646" t="s">
        <v>80</v>
      </c>
      <c r="D6646" t="s">
        <v>103</v>
      </c>
      <c r="E6646" t="s">
        <v>132</v>
      </c>
      <c r="F6646" t="s">
        <v>2388</v>
      </c>
      <c r="G6646" t="s">
        <v>134</v>
      </c>
      <c r="H6646" t="s">
        <v>276</v>
      </c>
      <c r="I6646" t="s">
        <v>136</v>
      </c>
      <c r="J6646" t="s">
        <v>137</v>
      </c>
      <c r="K6646" t="s">
        <v>138</v>
      </c>
      <c r="L6646" t="s">
        <v>18590</v>
      </c>
      <c r="M6646" t="s">
        <v>18591</v>
      </c>
      <c r="N6646">
        <v>0.69931388800000005</v>
      </c>
      <c r="O6646">
        <v>1</v>
      </c>
      <c r="P6646">
        <v>2274</v>
      </c>
      <c r="Q6646">
        <v>32</v>
      </c>
      <c r="R6646">
        <v>22</v>
      </c>
      <c r="S6646">
        <v>46</v>
      </c>
      <c r="T6646">
        <v>1179</v>
      </c>
      <c r="U6646">
        <v>15</v>
      </c>
      <c r="V6646">
        <v>14</v>
      </c>
      <c r="W6646">
        <v>0.25449600323510752</v>
      </c>
      <c r="X6646">
        <v>357.82713844123066</v>
      </c>
      <c r="Y6646">
        <v>304.11943209509303</v>
      </c>
      <c r="Z6646">
        <v>44.482683905645324</v>
      </c>
      <c r="AA6646">
        <v>1309.1720788255946</v>
      </c>
      <c r="AB6646">
        <v>882.29949406467472</v>
      </c>
      <c r="AC6646">
        <v>912.00431078695294</v>
      </c>
      <c r="AD6646">
        <v>353.00194688407703</v>
      </c>
      <c r="AE6646">
        <v>4163.1615810065032</v>
      </c>
    </row>
    <row r="6647" spans="1:31" x14ac:dyDescent="0.3">
      <c r="A6647">
        <v>2588630</v>
      </c>
      <c r="B6647">
        <v>1</v>
      </c>
      <c r="C6647" t="s">
        <v>80</v>
      </c>
      <c r="D6647" t="s">
        <v>89</v>
      </c>
      <c r="E6647" t="s">
        <v>141</v>
      </c>
      <c r="F6647" t="s">
        <v>18592</v>
      </c>
      <c r="G6647" t="s">
        <v>134</v>
      </c>
      <c r="H6647" t="s">
        <v>135</v>
      </c>
      <c r="I6647" t="s">
        <v>136</v>
      </c>
      <c r="J6647" t="s">
        <v>137</v>
      </c>
      <c r="K6647" t="s">
        <v>138</v>
      </c>
      <c r="L6647" t="s">
        <v>18593</v>
      </c>
      <c r="M6647" t="s">
        <v>18594</v>
      </c>
      <c r="N6647">
        <v>0.44777777699999999</v>
      </c>
      <c r="O6647">
        <v>0</v>
      </c>
      <c r="P6647">
        <v>635</v>
      </c>
      <c r="Q6647">
        <v>1</v>
      </c>
      <c r="R6647">
        <v>2</v>
      </c>
      <c r="S6647">
        <v>3</v>
      </c>
      <c r="T6647">
        <v>142</v>
      </c>
      <c r="U6647">
        <v>0</v>
      </c>
      <c r="V6647">
        <v>2</v>
      </c>
      <c r="W6647">
        <v>0</v>
      </c>
      <c r="X6647">
        <v>117.81580360821661</v>
      </c>
      <c r="Y6647">
        <v>0.3967456773499467</v>
      </c>
      <c r="Z6647">
        <v>0.10397896305103999</v>
      </c>
      <c r="AA6647">
        <v>3.0148735021171866</v>
      </c>
      <c r="AB6647">
        <v>75.148532990682128</v>
      </c>
      <c r="AC6647">
        <v>0</v>
      </c>
      <c r="AD6647">
        <v>67.795122726858679</v>
      </c>
      <c r="AE6647">
        <v>264.27505746827558</v>
      </c>
    </row>
    <row r="6648" spans="1:31" x14ac:dyDescent="0.3">
      <c r="A6648">
        <v>2588438</v>
      </c>
      <c r="B6648">
        <v>1</v>
      </c>
      <c r="C6648" t="s">
        <v>80</v>
      </c>
      <c r="D6648" t="s">
        <v>104</v>
      </c>
      <c r="E6648" t="s">
        <v>166</v>
      </c>
      <c r="F6648" t="s">
        <v>18595</v>
      </c>
      <c r="G6648" t="s">
        <v>168</v>
      </c>
      <c r="H6648" t="s">
        <v>157</v>
      </c>
      <c r="I6648" t="s">
        <v>136</v>
      </c>
      <c r="J6648" t="s">
        <v>137</v>
      </c>
      <c r="K6648" t="s">
        <v>138</v>
      </c>
      <c r="L6648" t="s">
        <v>18596</v>
      </c>
      <c r="M6648" t="s">
        <v>18597</v>
      </c>
      <c r="N6648">
        <v>3.8272222220000001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1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1.0075976557189734</v>
      </c>
      <c r="AC6648">
        <v>0</v>
      </c>
      <c r="AD6648">
        <v>0</v>
      </c>
      <c r="AE6648">
        <v>1.0075976557189734</v>
      </c>
    </row>
    <row r="6649" spans="1:31" x14ac:dyDescent="0.3">
      <c r="A6649">
        <v>2588916</v>
      </c>
      <c r="B6649">
        <v>1</v>
      </c>
      <c r="C6649" t="s">
        <v>81</v>
      </c>
      <c r="D6649" t="s">
        <v>127</v>
      </c>
      <c r="E6649" t="s">
        <v>147</v>
      </c>
      <c r="F6649" t="s">
        <v>4991</v>
      </c>
      <c r="G6649" t="s">
        <v>134</v>
      </c>
      <c r="H6649" t="s">
        <v>135</v>
      </c>
      <c r="I6649" t="s">
        <v>136</v>
      </c>
      <c r="J6649" t="s">
        <v>137</v>
      </c>
      <c r="K6649" t="s">
        <v>138</v>
      </c>
      <c r="L6649" t="s">
        <v>18598</v>
      </c>
      <c r="M6649" t="s">
        <v>18599</v>
      </c>
      <c r="N6649">
        <v>2.0783333329999998</v>
      </c>
      <c r="O6649">
        <v>5</v>
      </c>
      <c r="P6649">
        <v>12</v>
      </c>
      <c r="Q6649">
        <v>192</v>
      </c>
      <c r="R6649">
        <v>121</v>
      </c>
      <c r="S6649">
        <v>15</v>
      </c>
      <c r="T6649">
        <v>8</v>
      </c>
      <c r="U6649">
        <v>0</v>
      </c>
      <c r="V6649">
        <v>0</v>
      </c>
      <c r="W6649">
        <v>4.7670413973332488</v>
      </c>
      <c r="X6649">
        <v>3.2544975657070179</v>
      </c>
      <c r="Y6649">
        <v>879.96388853989015</v>
      </c>
      <c r="Z6649">
        <v>292.21862516678993</v>
      </c>
      <c r="AA6649">
        <v>31.135513777929855</v>
      </c>
      <c r="AB6649">
        <v>11.59406430577403</v>
      </c>
      <c r="AC6649">
        <v>0</v>
      </c>
      <c r="AD6649">
        <v>0</v>
      </c>
      <c r="AE6649">
        <v>1222.9336307534243</v>
      </c>
    </row>
    <row r="6650" spans="1:31" x14ac:dyDescent="0.3">
      <c r="A6650">
        <v>2588381</v>
      </c>
      <c r="B6650">
        <v>1</v>
      </c>
      <c r="C6650" t="s">
        <v>80</v>
      </c>
      <c r="D6650" t="s">
        <v>110</v>
      </c>
      <c r="E6650" t="s">
        <v>132</v>
      </c>
      <c r="F6650" t="s">
        <v>5893</v>
      </c>
      <c r="G6650" t="s">
        <v>318</v>
      </c>
      <c r="H6650" t="s">
        <v>135</v>
      </c>
      <c r="I6650" t="s">
        <v>136</v>
      </c>
      <c r="J6650" t="s">
        <v>137</v>
      </c>
      <c r="K6650" t="s">
        <v>144</v>
      </c>
      <c r="L6650" t="s">
        <v>18600</v>
      </c>
      <c r="M6650" t="s">
        <v>18601</v>
      </c>
      <c r="N6650">
        <v>8.8333333E-2</v>
      </c>
      <c r="O6650">
        <v>0</v>
      </c>
      <c r="P6650">
        <v>3724</v>
      </c>
      <c r="Q6650">
        <v>0</v>
      </c>
      <c r="R6650">
        <v>0</v>
      </c>
      <c r="S6650">
        <v>0</v>
      </c>
      <c r="T6650">
        <v>227</v>
      </c>
      <c r="U6650">
        <v>0</v>
      </c>
      <c r="V6650">
        <v>0</v>
      </c>
      <c r="W6650">
        <v>0</v>
      </c>
      <c r="X6650">
        <v>82.396823841636447</v>
      </c>
      <c r="Y6650">
        <v>0</v>
      </c>
      <c r="Z6650">
        <v>0</v>
      </c>
      <c r="AA6650">
        <v>0</v>
      </c>
      <c r="AB6650">
        <v>38.703240391685043</v>
      </c>
      <c r="AC6650">
        <v>0</v>
      </c>
      <c r="AD6650">
        <v>0</v>
      </c>
      <c r="AE6650">
        <v>121.10006423332149</v>
      </c>
    </row>
    <row r="6651" spans="1:31" x14ac:dyDescent="0.3">
      <c r="A6651">
        <v>2589051</v>
      </c>
      <c r="B6651">
        <v>1</v>
      </c>
      <c r="C6651" t="s">
        <v>80</v>
      </c>
      <c r="D6651" t="s">
        <v>85</v>
      </c>
      <c r="E6651" t="s">
        <v>166</v>
      </c>
      <c r="F6651" t="s">
        <v>18062</v>
      </c>
      <c r="G6651" t="s">
        <v>181</v>
      </c>
      <c r="H6651" t="s">
        <v>157</v>
      </c>
      <c r="I6651" t="s">
        <v>136</v>
      </c>
      <c r="J6651" t="s">
        <v>137</v>
      </c>
      <c r="K6651" t="s">
        <v>138</v>
      </c>
      <c r="L6651" t="s">
        <v>18602</v>
      </c>
      <c r="M6651" t="s">
        <v>18603</v>
      </c>
      <c r="N6651">
        <v>7.613888888</v>
      </c>
      <c r="O6651">
        <v>0</v>
      </c>
      <c r="P6651">
        <v>9</v>
      </c>
      <c r="Q6651">
        <v>0</v>
      </c>
      <c r="R6651">
        <v>0</v>
      </c>
      <c r="S6651">
        <v>0</v>
      </c>
      <c r="T6651">
        <v>2</v>
      </c>
      <c r="U6651">
        <v>0</v>
      </c>
      <c r="V6651">
        <v>0</v>
      </c>
      <c r="W6651">
        <v>0</v>
      </c>
      <c r="X6651">
        <v>22.732246102504511</v>
      </c>
      <c r="Y6651">
        <v>0</v>
      </c>
      <c r="Z6651">
        <v>0</v>
      </c>
      <c r="AA6651">
        <v>0</v>
      </c>
      <c r="AB6651">
        <v>12.926230396522202</v>
      </c>
      <c r="AC6651">
        <v>0</v>
      </c>
      <c r="AD6651">
        <v>0</v>
      </c>
      <c r="AE6651">
        <v>35.658476499026712</v>
      </c>
    </row>
    <row r="6652" spans="1:31" x14ac:dyDescent="0.3">
      <c r="A6652">
        <v>2589569</v>
      </c>
      <c r="B6652">
        <v>1</v>
      </c>
      <c r="C6652" t="s">
        <v>81</v>
      </c>
      <c r="D6652" t="s">
        <v>128</v>
      </c>
      <c r="E6652" t="s">
        <v>166</v>
      </c>
      <c r="F6652" t="s">
        <v>18604</v>
      </c>
      <c r="G6652" t="s">
        <v>181</v>
      </c>
      <c r="H6652" t="s">
        <v>157</v>
      </c>
      <c r="I6652" t="s">
        <v>136</v>
      </c>
      <c r="J6652" t="s">
        <v>137</v>
      </c>
      <c r="K6652" t="s">
        <v>138</v>
      </c>
      <c r="L6652" t="s">
        <v>18605</v>
      </c>
      <c r="M6652" t="s">
        <v>18606</v>
      </c>
      <c r="N6652">
        <v>2.491944444</v>
      </c>
      <c r="O6652">
        <v>0</v>
      </c>
      <c r="P6652">
        <v>6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2.0023848274239602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2.0023848274239602</v>
      </c>
    </row>
    <row r="6653" spans="1:31" x14ac:dyDescent="0.3">
      <c r="A6653">
        <v>2589283</v>
      </c>
      <c r="B6653">
        <v>1</v>
      </c>
      <c r="C6653" t="s">
        <v>80</v>
      </c>
      <c r="D6653" t="s">
        <v>84</v>
      </c>
      <c r="E6653" t="s">
        <v>155</v>
      </c>
      <c r="F6653" t="s">
        <v>18607</v>
      </c>
      <c r="G6653" t="s">
        <v>202</v>
      </c>
      <c r="H6653" t="s">
        <v>157</v>
      </c>
      <c r="I6653" t="s">
        <v>136</v>
      </c>
      <c r="J6653" t="s">
        <v>137</v>
      </c>
      <c r="K6653" t="s">
        <v>138</v>
      </c>
      <c r="L6653" t="s">
        <v>18608</v>
      </c>
      <c r="M6653" t="s">
        <v>18609</v>
      </c>
      <c r="N6653">
        <v>0.24222222199999999</v>
      </c>
      <c r="O6653">
        <v>0</v>
      </c>
      <c r="P6653">
        <v>502</v>
      </c>
      <c r="Q6653">
        <v>0</v>
      </c>
      <c r="R6653">
        <v>0</v>
      </c>
      <c r="S6653">
        <v>0</v>
      </c>
      <c r="T6653">
        <v>23</v>
      </c>
      <c r="U6653">
        <v>0</v>
      </c>
      <c r="V6653">
        <v>0</v>
      </c>
      <c r="W6653">
        <v>0</v>
      </c>
      <c r="X6653">
        <v>29.617493346467196</v>
      </c>
      <c r="Y6653">
        <v>0</v>
      </c>
      <c r="Z6653">
        <v>0</v>
      </c>
      <c r="AA6653">
        <v>0</v>
      </c>
      <c r="AB6653">
        <v>9.1099102988498455</v>
      </c>
      <c r="AC6653">
        <v>0</v>
      </c>
      <c r="AD6653">
        <v>0</v>
      </c>
      <c r="AE6653">
        <v>38.72740364531704</v>
      </c>
    </row>
    <row r="6654" spans="1:31" x14ac:dyDescent="0.3">
      <c r="A6654">
        <v>2589552</v>
      </c>
      <c r="B6654">
        <v>1</v>
      </c>
      <c r="C6654" t="s">
        <v>80</v>
      </c>
      <c r="D6654" t="s">
        <v>100</v>
      </c>
      <c r="E6654" t="s">
        <v>166</v>
      </c>
      <c r="F6654" t="s">
        <v>18610</v>
      </c>
      <c r="G6654" t="s">
        <v>181</v>
      </c>
      <c r="H6654" t="s">
        <v>157</v>
      </c>
      <c r="I6654" t="s">
        <v>136</v>
      </c>
      <c r="J6654" t="s">
        <v>137</v>
      </c>
      <c r="K6654" t="s">
        <v>138</v>
      </c>
      <c r="L6654" t="s">
        <v>18611</v>
      </c>
      <c r="M6654" t="s">
        <v>18612</v>
      </c>
      <c r="N6654">
        <v>4.1644444439999999</v>
      </c>
      <c r="O6654">
        <v>0</v>
      </c>
      <c r="P6654">
        <v>8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7.6047286719999985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7.6047286719999985</v>
      </c>
    </row>
    <row r="6655" spans="1:31" x14ac:dyDescent="0.3">
      <c r="A6655">
        <v>2589575</v>
      </c>
      <c r="B6655">
        <v>1</v>
      </c>
      <c r="C6655" t="s">
        <v>81</v>
      </c>
      <c r="D6655" t="s">
        <v>128</v>
      </c>
      <c r="E6655" t="s">
        <v>184</v>
      </c>
      <c r="F6655" t="s">
        <v>18613</v>
      </c>
      <c r="G6655" t="s">
        <v>149</v>
      </c>
      <c r="H6655" t="s">
        <v>135</v>
      </c>
      <c r="I6655" t="s">
        <v>136</v>
      </c>
      <c r="J6655" t="s">
        <v>137</v>
      </c>
      <c r="K6655" t="s">
        <v>138</v>
      </c>
      <c r="L6655" t="s">
        <v>18614</v>
      </c>
      <c r="M6655" t="s">
        <v>18615</v>
      </c>
      <c r="N6655">
        <v>1.5677777770000001</v>
      </c>
      <c r="O6655">
        <v>2</v>
      </c>
      <c r="P6655">
        <v>1</v>
      </c>
      <c r="Q6655">
        <v>9</v>
      </c>
      <c r="R6655">
        <v>6</v>
      </c>
      <c r="S6655">
        <v>2</v>
      </c>
      <c r="T6655">
        <v>1</v>
      </c>
      <c r="U6655">
        <v>0</v>
      </c>
      <c r="V6655">
        <v>0</v>
      </c>
      <c r="W6655">
        <v>25.994389178518539</v>
      </c>
      <c r="X6655">
        <v>6.0651689177466675E-2</v>
      </c>
      <c r="Y6655">
        <v>135.67208885465962</v>
      </c>
      <c r="Z6655">
        <v>4.5845568046249205</v>
      </c>
      <c r="AA6655">
        <v>0.61879038484050664</v>
      </c>
      <c r="AB6655">
        <v>2.334325217522E-2</v>
      </c>
      <c r="AC6655">
        <v>0</v>
      </c>
      <c r="AD6655">
        <v>0</v>
      </c>
      <c r="AE6655">
        <v>166.95382016399626</v>
      </c>
    </row>
    <row r="6656" spans="1:31" x14ac:dyDescent="0.3">
      <c r="A6656">
        <v>2589446</v>
      </c>
      <c r="B6656">
        <v>1</v>
      </c>
      <c r="C6656" t="s">
        <v>81</v>
      </c>
      <c r="D6656" t="s">
        <v>127</v>
      </c>
      <c r="E6656" t="s">
        <v>147</v>
      </c>
      <c r="F6656" t="s">
        <v>2172</v>
      </c>
      <c r="G6656" t="s">
        <v>134</v>
      </c>
      <c r="H6656" t="s">
        <v>135</v>
      </c>
      <c r="I6656" t="s">
        <v>136</v>
      </c>
      <c r="J6656" t="s">
        <v>137</v>
      </c>
      <c r="K6656" t="s">
        <v>138</v>
      </c>
      <c r="L6656" t="s">
        <v>18616</v>
      </c>
      <c r="M6656" t="s">
        <v>18617</v>
      </c>
      <c r="N6656">
        <v>9.4444444000000002E-2</v>
      </c>
      <c r="O6656">
        <v>4</v>
      </c>
      <c r="P6656">
        <v>78</v>
      </c>
      <c r="Q6656">
        <v>100</v>
      </c>
      <c r="R6656">
        <v>92</v>
      </c>
      <c r="S6656">
        <v>2</v>
      </c>
      <c r="T6656">
        <v>8</v>
      </c>
      <c r="U6656">
        <v>0</v>
      </c>
      <c r="V6656">
        <v>0</v>
      </c>
      <c r="W6656">
        <v>8.2787101785600004E-2</v>
      </c>
      <c r="X6656">
        <v>1.4153020463264827</v>
      </c>
      <c r="Y6656">
        <v>15.465963987612197</v>
      </c>
      <c r="Z6656">
        <v>12.892619589591851</v>
      </c>
      <c r="AA6656">
        <v>0.88889888200320022</v>
      </c>
      <c r="AB6656">
        <v>0.56807916928250002</v>
      </c>
      <c r="AC6656">
        <v>0</v>
      </c>
      <c r="AD6656">
        <v>0</v>
      </c>
      <c r="AE6656">
        <v>31.313650776601833</v>
      </c>
    </row>
    <row r="6657" spans="1:31" x14ac:dyDescent="0.3">
      <c r="A6657">
        <v>2589592</v>
      </c>
      <c r="B6657">
        <v>1</v>
      </c>
      <c r="C6657" t="s">
        <v>80</v>
      </c>
      <c r="D6657" t="s">
        <v>83</v>
      </c>
      <c r="E6657" t="s">
        <v>155</v>
      </c>
      <c r="F6657" t="s">
        <v>18618</v>
      </c>
      <c r="G6657" t="s">
        <v>202</v>
      </c>
      <c r="H6657" t="s">
        <v>157</v>
      </c>
      <c r="I6657" t="s">
        <v>136</v>
      </c>
      <c r="J6657" t="s">
        <v>137</v>
      </c>
      <c r="K6657" t="s">
        <v>138</v>
      </c>
      <c r="L6657" t="s">
        <v>18619</v>
      </c>
      <c r="M6657" t="s">
        <v>18620</v>
      </c>
      <c r="N6657">
        <v>0.90944444400000002</v>
      </c>
      <c r="O6657">
        <v>0</v>
      </c>
      <c r="P6657">
        <v>84</v>
      </c>
      <c r="Q6657">
        <v>0</v>
      </c>
      <c r="R6657">
        <v>0</v>
      </c>
      <c r="S6657">
        <v>0</v>
      </c>
      <c r="T6657">
        <v>12</v>
      </c>
      <c r="U6657">
        <v>0</v>
      </c>
      <c r="V6657">
        <v>0</v>
      </c>
      <c r="W6657">
        <v>0</v>
      </c>
      <c r="X6657">
        <v>15.399668684991797</v>
      </c>
      <c r="Y6657">
        <v>0</v>
      </c>
      <c r="Z6657">
        <v>0</v>
      </c>
      <c r="AA6657">
        <v>0</v>
      </c>
      <c r="AB6657">
        <v>10.927105442467285</v>
      </c>
      <c r="AC6657">
        <v>0</v>
      </c>
      <c r="AD6657">
        <v>0</v>
      </c>
      <c r="AE6657">
        <v>26.326774127459082</v>
      </c>
    </row>
    <row r="6658" spans="1:31" x14ac:dyDescent="0.3">
      <c r="A6658">
        <v>2589180</v>
      </c>
      <c r="B6658">
        <v>1</v>
      </c>
      <c r="C6658" t="s">
        <v>80</v>
      </c>
      <c r="D6658" t="s">
        <v>100</v>
      </c>
      <c r="E6658" t="s">
        <v>171</v>
      </c>
      <c r="F6658" t="s">
        <v>18621</v>
      </c>
      <c r="G6658" t="s">
        <v>194</v>
      </c>
      <c r="H6658" t="s">
        <v>157</v>
      </c>
      <c r="I6658" t="s">
        <v>136</v>
      </c>
      <c r="J6658" t="s">
        <v>137</v>
      </c>
      <c r="K6658" t="s">
        <v>144</v>
      </c>
      <c r="L6658" t="s">
        <v>18622</v>
      </c>
      <c r="M6658" t="s">
        <v>18623</v>
      </c>
      <c r="N6658">
        <v>0.40972222200000002</v>
      </c>
      <c r="O6658">
        <v>0</v>
      </c>
      <c r="P6658">
        <v>17</v>
      </c>
      <c r="Q6658">
        <v>0</v>
      </c>
      <c r="R6658">
        <v>1</v>
      </c>
      <c r="S6658">
        <v>0</v>
      </c>
      <c r="T6658">
        <v>1</v>
      </c>
      <c r="U6658">
        <v>0</v>
      </c>
      <c r="V6658">
        <v>0</v>
      </c>
      <c r="W6658">
        <v>0</v>
      </c>
      <c r="X6658">
        <v>2.4958933478748753</v>
      </c>
      <c r="Y6658">
        <v>0</v>
      </c>
      <c r="Z6658">
        <v>9.3531970902583333E-2</v>
      </c>
      <c r="AA6658">
        <v>0</v>
      </c>
      <c r="AB6658">
        <v>0.11609941681433332</v>
      </c>
      <c r="AC6658">
        <v>0</v>
      </c>
      <c r="AD6658">
        <v>0</v>
      </c>
      <c r="AE6658">
        <v>2.705524735591792</v>
      </c>
    </row>
    <row r="6659" spans="1:31" x14ac:dyDescent="0.3">
      <c r="A6659">
        <v>2589323</v>
      </c>
      <c r="B6659">
        <v>1</v>
      </c>
      <c r="C6659" t="s">
        <v>80</v>
      </c>
      <c r="D6659" t="s">
        <v>89</v>
      </c>
      <c r="E6659" t="s">
        <v>166</v>
      </c>
      <c r="F6659" t="s">
        <v>18624</v>
      </c>
      <c r="G6659" t="s">
        <v>198</v>
      </c>
      <c r="H6659" t="s">
        <v>157</v>
      </c>
      <c r="I6659" t="s">
        <v>136</v>
      </c>
      <c r="J6659" t="s">
        <v>137</v>
      </c>
      <c r="K6659" t="s">
        <v>138</v>
      </c>
      <c r="L6659" t="s">
        <v>18625</v>
      </c>
      <c r="M6659" t="s">
        <v>18626</v>
      </c>
      <c r="N6659">
        <v>3.9163888880000002</v>
      </c>
      <c r="O6659">
        <v>0</v>
      </c>
      <c r="P6659">
        <v>6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11.343989474221109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11.343989474221109</v>
      </c>
    </row>
    <row r="6660" spans="1:31" x14ac:dyDescent="0.3">
      <c r="A6660">
        <v>2589111</v>
      </c>
      <c r="B6660">
        <v>1</v>
      </c>
      <c r="C6660" t="s">
        <v>80</v>
      </c>
      <c r="D6660" t="s">
        <v>83</v>
      </c>
      <c r="E6660" t="s">
        <v>171</v>
      </c>
      <c r="F6660" t="s">
        <v>18365</v>
      </c>
      <c r="G6660" t="s">
        <v>301</v>
      </c>
      <c r="H6660" t="s">
        <v>157</v>
      </c>
      <c r="I6660" t="s">
        <v>136</v>
      </c>
      <c r="J6660" t="s">
        <v>137</v>
      </c>
      <c r="K6660" t="s">
        <v>144</v>
      </c>
      <c r="L6660" t="s">
        <v>18627</v>
      </c>
      <c r="M6660" t="s">
        <v>18628</v>
      </c>
      <c r="N6660">
        <v>7.1044444440000003</v>
      </c>
      <c r="O6660">
        <v>0</v>
      </c>
      <c r="P6660">
        <v>135</v>
      </c>
      <c r="Q6660">
        <v>0</v>
      </c>
      <c r="R6660">
        <v>0</v>
      </c>
      <c r="S6660">
        <v>0</v>
      </c>
      <c r="T6660">
        <v>2</v>
      </c>
      <c r="U6660">
        <v>0</v>
      </c>
      <c r="V6660">
        <v>0</v>
      </c>
      <c r="W6660">
        <v>0</v>
      </c>
      <c r="X6660">
        <v>217.83908534408272</v>
      </c>
      <c r="Y6660">
        <v>0</v>
      </c>
      <c r="Z6660">
        <v>0</v>
      </c>
      <c r="AA6660">
        <v>0</v>
      </c>
      <c r="AB6660">
        <v>30.788124918344199</v>
      </c>
      <c r="AC6660">
        <v>0</v>
      </c>
      <c r="AD6660">
        <v>0</v>
      </c>
      <c r="AE6660">
        <v>248.62721026242693</v>
      </c>
    </row>
    <row r="6661" spans="1:31" x14ac:dyDescent="0.3">
      <c r="A6661">
        <v>2589154</v>
      </c>
      <c r="B6661">
        <v>1</v>
      </c>
      <c r="C6661" t="s">
        <v>80</v>
      </c>
      <c r="D6661" t="s">
        <v>83</v>
      </c>
      <c r="E6661" t="s">
        <v>155</v>
      </c>
      <c r="F6661" t="s">
        <v>18629</v>
      </c>
      <c r="G6661" t="s">
        <v>194</v>
      </c>
      <c r="H6661" t="s">
        <v>157</v>
      </c>
      <c r="I6661" t="s">
        <v>136</v>
      </c>
      <c r="J6661" t="s">
        <v>137</v>
      </c>
      <c r="K6661" t="s">
        <v>144</v>
      </c>
      <c r="L6661" t="s">
        <v>18630</v>
      </c>
      <c r="M6661" t="s">
        <v>18631</v>
      </c>
      <c r="N6661">
        <v>1.0647222220000001</v>
      </c>
      <c r="O6661">
        <v>0</v>
      </c>
      <c r="P6661">
        <v>286</v>
      </c>
      <c r="Q6661">
        <v>0</v>
      </c>
      <c r="R6661">
        <v>0</v>
      </c>
      <c r="S6661">
        <v>0</v>
      </c>
      <c r="T6661">
        <v>20</v>
      </c>
      <c r="U6661">
        <v>0</v>
      </c>
      <c r="V6661">
        <v>0</v>
      </c>
      <c r="W6661">
        <v>0</v>
      </c>
      <c r="X6661">
        <v>66.647400649053708</v>
      </c>
      <c r="Y6661">
        <v>0</v>
      </c>
      <c r="Z6661">
        <v>0</v>
      </c>
      <c r="AA6661">
        <v>0</v>
      </c>
      <c r="AB6661">
        <v>18.758453030941151</v>
      </c>
      <c r="AC6661">
        <v>0</v>
      </c>
      <c r="AD6661">
        <v>0</v>
      </c>
      <c r="AE6661">
        <v>85.405853679994863</v>
      </c>
    </row>
    <row r="6662" spans="1:31" x14ac:dyDescent="0.3">
      <c r="A6662">
        <v>2589174</v>
      </c>
      <c r="B6662">
        <v>1</v>
      </c>
      <c r="C6662" t="s">
        <v>80</v>
      </c>
      <c r="D6662" t="s">
        <v>95</v>
      </c>
      <c r="E6662" t="s">
        <v>141</v>
      </c>
      <c r="F6662" t="s">
        <v>18632</v>
      </c>
      <c r="G6662" t="s">
        <v>301</v>
      </c>
      <c r="H6662" t="s">
        <v>135</v>
      </c>
      <c r="I6662" t="s">
        <v>136</v>
      </c>
      <c r="J6662" t="s">
        <v>137</v>
      </c>
      <c r="K6662" t="s">
        <v>144</v>
      </c>
      <c r="L6662" t="s">
        <v>18633</v>
      </c>
      <c r="M6662" t="s">
        <v>18634</v>
      </c>
      <c r="N6662">
        <v>6.3869444440000001</v>
      </c>
      <c r="O6662">
        <v>4</v>
      </c>
      <c r="P6662">
        <v>1425</v>
      </c>
      <c r="Q6662">
        <v>12</v>
      </c>
      <c r="R6662">
        <v>10</v>
      </c>
      <c r="S6662">
        <v>21</v>
      </c>
      <c r="T6662">
        <v>87</v>
      </c>
      <c r="U6662">
        <v>1</v>
      </c>
      <c r="V6662">
        <v>0</v>
      </c>
      <c r="W6662">
        <v>7.0817105177512643</v>
      </c>
      <c r="X6662">
        <v>1653.4076409458619</v>
      </c>
      <c r="Y6662">
        <v>281.41491286800539</v>
      </c>
      <c r="Z6662">
        <v>39.937993975273159</v>
      </c>
      <c r="AA6662">
        <v>1777.1245558233788</v>
      </c>
      <c r="AB6662">
        <v>831.29519714413425</v>
      </c>
      <c r="AC6662">
        <v>21.656920616396388</v>
      </c>
      <c r="AD6662">
        <v>0</v>
      </c>
      <c r="AE6662">
        <v>4611.9189318908011</v>
      </c>
    </row>
    <row r="6663" spans="1:31" x14ac:dyDescent="0.3">
      <c r="A6663">
        <v>2589031</v>
      </c>
      <c r="B6663">
        <v>1</v>
      </c>
      <c r="C6663" t="s">
        <v>80</v>
      </c>
      <c r="D6663" t="s">
        <v>86</v>
      </c>
      <c r="E6663" t="s">
        <v>184</v>
      </c>
      <c r="F6663" t="s">
        <v>18635</v>
      </c>
      <c r="G6663" t="s">
        <v>134</v>
      </c>
      <c r="H6663" t="s">
        <v>135</v>
      </c>
      <c r="I6663" t="s">
        <v>136</v>
      </c>
      <c r="J6663" t="s">
        <v>137</v>
      </c>
      <c r="K6663" t="s">
        <v>138</v>
      </c>
      <c r="L6663" t="s">
        <v>18636</v>
      </c>
      <c r="M6663" t="s">
        <v>18637</v>
      </c>
      <c r="N6663">
        <v>1.1841666660000001</v>
      </c>
      <c r="O6663">
        <v>0</v>
      </c>
      <c r="P6663">
        <v>291</v>
      </c>
      <c r="Q6663">
        <v>0</v>
      </c>
      <c r="R6663">
        <v>25</v>
      </c>
      <c r="S6663">
        <v>0</v>
      </c>
      <c r="T6663">
        <v>30</v>
      </c>
      <c r="U6663">
        <v>0</v>
      </c>
      <c r="V6663">
        <v>0</v>
      </c>
      <c r="W6663">
        <v>0</v>
      </c>
      <c r="X6663">
        <v>216.17858033130858</v>
      </c>
      <c r="Y6663">
        <v>0</v>
      </c>
      <c r="Z6663">
        <v>12.240701361679697</v>
      </c>
      <c r="AA6663">
        <v>0</v>
      </c>
      <c r="AB6663">
        <v>52.738127698259127</v>
      </c>
      <c r="AC6663">
        <v>0</v>
      </c>
      <c r="AD6663">
        <v>0</v>
      </c>
      <c r="AE6663">
        <v>281.15740939124743</v>
      </c>
    </row>
    <row r="6664" spans="1:31" x14ac:dyDescent="0.3">
      <c r="A6664">
        <v>2589217</v>
      </c>
      <c r="B6664">
        <v>1</v>
      </c>
      <c r="C6664" t="s">
        <v>80</v>
      </c>
      <c r="D6664" t="s">
        <v>94</v>
      </c>
      <c r="E6664" t="s">
        <v>141</v>
      </c>
      <c r="F6664" t="s">
        <v>11217</v>
      </c>
      <c r="G6664" t="s">
        <v>134</v>
      </c>
      <c r="H6664" t="s">
        <v>135</v>
      </c>
      <c r="I6664" t="s">
        <v>136</v>
      </c>
      <c r="J6664" t="s">
        <v>137</v>
      </c>
      <c r="K6664" t="s">
        <v>138</v>
      </c>
      <c r="L6664" t="s">
        <v>18638</v>
      </c>
      <c r="M6664" t="s">
        <v>18639</v>
      </c>
      <c r="N6664">
        <v>9.8611111000000001E-2</v>
      </c>
      <c r="O6664">
        <v>0</v>
      </c>
      <c r="P6664">
        <v>0</v>
      </c>
      <c r="Q6664">
        <v>19</v>
      </c>
      <c r="R6664">
        <v>5</v>
      </c>
      <c r="S6664">
        <v>14</v>
      </c>
      <c r="T6664">
        <v>1</v>
      </c>
      <c r="U6664">
        <v>5</v>
      </c>
      <c r="V6664">
        <v>0</v>
      </c>
      <c r="W6664">
        <v>0</v>
      </c>
      <c r="X6664">
        <v>0</v>
      </c>
      <c r="Y6664">
        <v>43.690480071438188</v>
      </c>
      <c r="Z6664">
        <v>1.2166355495999042</v>
      </c>
      <c r="AA6664">
        <v>14.390540596331533</v>
      </c>
      <c r="AB6664">
        <v>2.6911300127833333E-2</v>
      </c>
      <c r="AC6664">
        <v>172.35011953612994</v>
      </c>
      <c r="AD6664">
        <v>0</v>
      </c>
      <c r="AE6664">
        <v>231.67468705362739</v>
      </c>
    </row>
    <row r="6665" spans="1:31" x14ac:dyDescent="0.3">
      <c r="A6665">
        <v>2589572</v>
      </c>
      <c r="B6665">
        <v>1</v>
      </c>
      <c r="C6665" t="s">
        <v>80</v>
      </c>
      <c r="D6665" t="s">
        <v>93</v>
      </c>
      <c r="E6665" t="s">
        <v>171</v>
      </c>
      <c r="F6665" t="s">
        <v>18640</v>
      </c>
      <c r="G6665" t="s">
        <v>190</v>
      </c>
      <c r="H6665" t="s">
        <v>157</v>
      </c>
      <c r="I6665" t="s">
        <v>136</v>
      </c>
      <c r="J6665" t="s">
        <v>137</v>
      </c>
      <c r="K6665" t="s">
        <v>138</v>
      </c>
      <c r="L6665" t="s">
        <v>18641</v>
      </c>
      <c r="M6665" t="s">
        <v>18642</v>
      </c>
      <c r="N6665">
        <v>0.75638888800000004</v>
      </c>
      <c r="O6665">
        <v>0</v>
      </c>
      <c r="P6665">
        <v>2</v>
      </c>
      <c r="Q6665">
        <v>0</v>
      </c>
      <c r="R6665">
        <v>5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0.4748384539015833</v>
      </c>
      <c r="Y6665">
        <v>0</v>
      </c>
      <c r="Z6665">
        <v>22.248770084540368</v>
      </c>
      <c r="AA6665">
        <v>0</v>
      </c>
      <c r="AB6665">
        <v>0</v>
      </c>
      <c r="AC6665">
        <v>0</v>
      </c>
      <c r="AD6665">
        <v>0</v>
      </c>
      <c r="AE6665">
        <v>22.723608538441951</v>
      </c>
    </row>
    <row r="6666" spans="1:31" x14ac:dyDescent="0.3">
      <c r="A6666">
        <v>2589426</v>
      </c>
      <c r="B6666">
        <v>1</v>
      </c>
      <c r="C6666" t="s">
        <v>80</v>
      </c>
      <c r="D6666" t="s">
        <v>111</v>
      </c>
      <c r="E6666" t="s">
        <v>155</v>
      </c>
      <c r="F6666" t="s">
        <v>18643</v>
      </c>
      <c r="G6666" t="s">
        <v>202</v>
      </c>
      <c r="H6666" t="s">
        <v>157</v>
      </c>
      <c r="I6666" t="s">
        <v>136</v>
      </c>
      <c r="J6666" t="s">
        <v>137</v>
      </c>
      <c r="K6666" t="s">
        <v>138</v>
      </c>
      <c r="L6666" t="s">
        <v>18644</v>
      </c>
      <c r="M6666" t="s">
        <v>18645</v>
      </c>
      <c r="N6666">
        <v>0.96250000000000002</v>
      </c>
      <c r="O6666">
        <v>0</v>
      </c>
      <c r="P6666">
        <v>35</v>
      </c>
      <c r="Q6666">
        <v>0</v>
      </c>
      <c r="R6666">
        <v>1</v>
      </c>
      <c r="S6666">
        <v>0</v>
      </c>
      <c r="T6666">
        <v>2</v>
      </c>
      <c r="U6666">
        <v>0</v>
      </c>
      <c r="V6666">
        <v>0</v>
      </c>
      <c r="W6666">
        <v>0</v>
      </c>
      <c r="X6666">
        <v>20.844624353740688</v>
      </c>
      <c r="Y6666">
        <v>0</v>
      </c>
      <c r="Z6666">
        <v>0.14094959975538754</v>
      </c>
      <c r="AA6666">
        <v>0</v>
      </c>
      <c r="AB6666">
        <v>13.599591181089377</v>
      </c>
      <c r="AC6666">
        <v>0</v>
      </c>
      <c r="AD6666">
        <v>0</v>
      </c>
      <c r="AE6666">
        <v>34.585165134585452</v>
      </c>
    </row>
    <row r="6667" spans="1:31" x14ac:dyDescent="0.3">
      <c r="A6667">
        <v>2589449</v>
      </c>
      <c r="B6667">
        <v>1</v>
      </c>
      <c r="C6667" t="s">
        <v>80</v>
      </c>
      <c r="D6667" t="s">
        <v>84</v>
      </c>
      <c r="E6667" t="s">
        <v>184</v>
      </c>
      <c r="F6667" t="s">
        <v>18646</v>
      </c>
      <c r="G6667" t="s">
        <v>2568</v>
      </c>
      <c r="H6667" t="s">
        <v>135</v>
      </c>
      <c r="I6667" t="s">
        <v>136</v>
      </c>
      <c r="J6667" t="s">
        <v>137</v>
      </c>
      <c r="K6667" t="s">
        <v>138</v>
      </c>
      <c r="L6667" t="s">
        <v>18647</v>
      </c>
      <c r="M6667" t="s">
        <v>18648</v>
      </c>
      <c r="N6667">
        <v>3.0933333329999999</v>
      </c>
      <c r="O6667">
        <v>0</v>
      </c>
      <c r="P6667">
        <v>517</v>
      </c>
      <c r="Q6667">
        <v>0</v>
      </c>
      <c r="R6667">
        <v>0</v>
      </c>
      <c r="S6667">
        <v>0</v>
      </c>
      <c r="T6667">
        <v>16</v>
      </c>
      <c r="U6667">
        <v>0</v>
      </c>
      <c r="V6667">
        <v>0</v>
      </c>
      <c r="W6667">
        <v>0</v>
      </c>
      <c r="X6667">
        <v>381.50639842001863</v>
      </c>
      <c r="Y6667">
        <v>0</v>
      </c>
      <c r="Z6667">
        <v>0</v>
      </c>
      <c r="AA6667">
        <v>0</v>
      </c>
      <c r="AB6667">
        <v>193.26737399744036</v>
      </c>
      <c r="AC6667">
        <v>0</v>
      </c>
      <c r="AD6667">
        <v>0</v>
      </c>
      <c r="AE6667">
        <v>574.77377241745899</v>
      </c>
    </row>
    <row r="6668" spans="1:31" x14ac:dyDescent="0.3">
      <c r="A6668">
        <v>2589549</v>
      </c>
      <c r="B6668">
        <v>1</v>
      </c>
      <c r="C6668" t="s">
        <v>80</v>
      </c>
      <c r="D6668" t="s">
        <v>96</v>
      </c>
      <c r="E6668" t="s">
        <v>166</v>
      </c>
      <c r="F6668" t="s">
        <v>18649</v>
      </c>
      <c r="G6668" t="s">
        <v>181</v>
      </c>
      <c r="H6668" t="s">
        <v>157</v>
      </c>
      <c r="I6668" t="s">
        <v>136</v>
      </c>
      <c r="J6668" t="s">
        <v>137</v>
      </c>
      <c r="K6668" t="s">
        <v>138</v>
      </c>
      <c r="L6668" t="s">
        <v>18650</v>
      </c>
      <c r="M6668" t="s">
        <v>18651</v>
      </c>
      <c r="N6668">
        <v>7.0788888879999998</v>
      </c>
      <c r="O6668">
        <v>0</v>
      </c>
      <c r="P6668">
        <v>1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0.70458301157770675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0.70458301157770675</v>
      </c>
    </row>
    <row r="6669" spans="1:31" x14ac:dyDescent="0.3">
      <c r="A6669">
        <v>2589340</v>
      </c>
      <c r="B6669">
        <v>1</v>
      </c>
      <c r="C6669" t="s">
        <v>80</v>
      </c>
      <c r="D6669" t="s">
        <v>95</v>
      </c>
      <c r="E6669" t="s">
        <v>132</v>
      </c>
      <c r="F6669" t="s">
        <v>13243</v>
      </c>
      <c r="G6669" t="s">
        <v>134</v>
      </c>
      <c r="H6669" t="s">
        <v>135</v>
      </c>
      <c r="I6669" t="s">
        <v>136</v>
      </c>
      <c r="J6669" t="s">
        <v>137</v>
      </c>
      <c r="K6669" t="s">
        <v>138</v>
      </c>
      <c r="L6669" t="s">
        <v>18652</v>
      </c>
      <c r="M6669" t="s">
        <v>18653</v>
      </c>
      <c r="N6669">
        <v>0.119154444</v>
      </c>
      <c r="O6669">
        <v>8</v>
      </c>
      <c r="P6669">
        <v>778</v>
      </c>
      <c r="Q6669">
        <v>0</v>
      </c>
      <c r="R6669">
        <v>18</v>
      </c>
      <c r="S6669">
        <v>14</v>
      </c>
      <c r="T6669">
        <v>86</v>
      </c>
      <c r="U6669">
        <v>2</v>
      </c>
      <c r="V6669">
        <v>0</v>
      </c>
      <c r="W6669">
        <v>1.5471123648451466</v>
      </c>
      <c r="X6669">
        <v>18.380715689344981</v>
      </c>
      <c r="Y6669">
        <v>0</v>
      </c>
      <c r="Z6669">
        <v>1.2010644981961005</v>
      </c>
      <c r="AA6669">
        <v>18.234511368439396</v>
      </c>
      <c r="AB6669">
        <v>11.637509695495705</v>
      </c>
      <c r="AC6669">
        <v>52.886740370857609</v>
      </c>
      <c r="AD6669">
        <v>0</v>
      </c>
      <c r="AE6669">
        <v>103.88765398717894</v>
      </c>
    </row>
    <row r="6670" spans="1:31" x14ac:dyDescent="0.3">
      <c r="A6670">
        <v>2589054</v>
      </c>
      <c r="B6670">
        <v>1</v>
      </c>
      <c r="C6670" t="s">
        <v>80</v>
      </c>
      <c r="D6670" t="s">
        <v>108</v>
      </c>
      <c r="E6670" t="s">
        <v>147</v>
      </c>
      <c r="F6670" t="s">
        <v>1211</v>
      </c>
      <c r="G6670" t="s">
        <v>134</v>
      </c>
      <c r="H6670" t="s">
        <v>135</v>
      </c>
      <c r="I6670" t="s">
        <v>136</v>
      </c>
      <c r="J6670" t="s">
        <v>137</v>
      </c>
      <c r="K6670" t="s">
        <v>138</v>
      </c>
      <c r="L6670" t="s">
        <v>18654</v>
      </c>
      <c r="M6670" t="s">
        <v>18655</v>
      </c>
      <c r="N6670">
        <v>0.50805555499999999</v>
      </c>
      <c r="O6670">
        <v>0</v>
      </c>
      <c r="P6670">
        <v>837</v>
      </c>
      <c r="Q6670">
        <v>5</v>
      </c>
      <c r="R6670">
        <v>99</v>
      </c>
      <c r="S6670">
        <v>2</v>
      </c>
      <c r="T6670">
        <v>158</v>
      </c>
      <c r="U6670">
        <v>1</v>
      </c>
      <c r="V6670">
        <v>0</v>
      </c>
      <c r="W6670">
        <v>0</v>
      </c>
      <c r="X6670">
        <v>67.506351086035778</v>
      </c>
      <c r="Y6670">
        <v>14.264825082461593</v>
      </c>
      <c r="Z6670">
        <v>26.826983110575931</v>
      </c>
      <c r="AA6670">
        <v>4.9114438268917162</v>
      </c>
      <c r="AB6670">
        <v>39.433994513691715</v>
      </c>
      <c r="AC6670">
        <v>6.5743946665056336</v>
      </c>
      <c r="AD6670">
        <v>0</v>
      </c>
      <c r="AE6670">
        <v>159.51799228616238</v>
      </c>
    </row>
    <row r="6671" spans="1:31" x14ac:dyDescent="0.3">
      <c r="A6671">
        <v>2589200</v>
      </c>
      <c r="B6671">
        <v>1</v>
      </c>
      <c r="C6671" t="s">
        <v>80</v>
      </c>
      <c r="D6671" t="s">
        <v>94</v>
      </c>
      <c r="E6671" t="s">
        <v>184</v>
      </c>
      <c r="F6671" t="s">
        <v>18656</v>
      </c>
      <c r="G6671" t="s">
        <v>301</v>
      </c>
      <c r="H6671" t="s">
        <v>135</v>
      </c>
      <c r="I6671" t="s">
        <v>136</v>
      </c>
      <c r="J6671" t="s">
        <v>137</v>
      </c>
      <c r="K6671" t="s">
        <v>144</v>
      </c>
      <c r="L6671" t="s">
        <v>18657</v>
      </c>
      <c r="M6671" t="s">
        <v>18658</v>
      </c>
      <c r="N6671">
        <v>7.3425000000000002</v>
      </c>
      <c r="O6671">
        <v>0</v>
      </c>
      <c r="P6671">
        <v>1264</v>
      </c>
      <c r="Q6671">
        <v>0</v>
      </c>
      <c r="R6671">
        <v>0</v>
      </c>
      <c r="S6671">
        <v>0</v>
      </c>
      <c r="T6671">
        <v>98</v>
      </c>
      <c r="U6671">
        <v>0</v>
      </c>
      <c r="V6671">
        <v>0</v>
      </c>
      <c r="W6671">
        <v>0</v>
      </c>
      <c r="X6671">
        <v>1765.3319041471736</v>
      </c>
      <c r="Y6671">
        <v>0</v>
      </c>
      <c r="Z6671">
        <v>0</v>
      </c>
      <c r="AA6671">
        <v>0</v>
      </c>
      <c r="AB6671">
        <v>893.62971299830258</v>
      </c>
      <c r="AC6671">
        <v>0</v>
      </c>
      <c r="AD6671">
        <v>0</v>
      </c>
      <c r="AE6671">
        <v>2658.9616171454763</v>
      </c>
    </row>
    <row r="6672" spans="1:31" x14ac:dyDescent="0.3">
      <c r="A6672">
        <v>2589094</v>
      </c>
      <c r="B6672">
        <v>1</v>
      </c>
      <c r="C6672" t="s">
        <v>81</v>
      </c>
      <c r="D6672" t="s">
        <v>119</v>
      </c>
      <c r="E6672" t="s">
        <v>184</v>
      </c>
      <c r="F6672" t="s">
        <v>10175</v>
      </c>
      <c r="G6672" t="s">
        <v>149</v>
      </c>
      <c r="H6672" t="s">
        <v>135</v>
      </c>
      <c r="I6672" t="s">
        <v>136</v>
      </c>
      <c r="J6672" t="s">
        <v>137</v>
      </c>
      <c r="K6672" t="s">
        <v>138</v>
      </c>
      <c r="L6672" t="s">
        <v>18659</v>
      </c>
      <c r="M6672" t="s">
        <v>18660</v>
      </c>
      <c r="N6672">
        <v>1.329722222</v>
      </c>
      <c r="O6672">
        <v>0</v>
      </c>
      <c r="P6672">
        <v>7</v>
      </c>
      <c r="Q6672">
        <v>1</v>
      </c>
      <c r="R6672">
        <v>16</v>
      </c>
      <c r="S6672">
        <v>0</v>
      </c>
      <c r="T6672">
        <v>1</v>
      </c>
      <c r="U6672">
        <v>0</v>
      </c>
      <c r="V6672">
        <v>0</v>
      </c>
      <c r="W6672">
        <v>0</v>
      </c>
      <c r="X6672">
        <v>0.11551354544172918</v>
      </c>
      <c r="Y6672">
        <v>0</v>
      </c>
      <c r="Z6672">
        <v>119.21081286789928</v>
      </c>
      <c r="AA6672">
        <v>0</v>
      </c>
      <c r="AB6672">
        <v>4.8357657040107842</v>
      </c>
      <c r="AC6672">
        <v>0</v>
      </c>
      <c r="AD6672">
        <v>0</v>
      </c>
      <c r="AE6672">
        <v>124.16209211735179</v>
      </c>
    </row>
    <row r="6673" spans="1:31" x14ac:dyDescent="0.3">
      <c r="A6673">
        <v>2589655</v>
      </c>
      <c r="B6673">
        <v>1</v>
      </c>
      <c r="C6673" t="s">
        <v>80</v>
      </c>
      <c r="D6673" t="s">
        <v>100</v>
      </c>
      <c r="E6673" t="s">
        <v>166</v>
      </c>
      <c r="F6673" t="s">
        <v>18661</v>
      </c>
      <c r="G6673" t="s">
        <v>181</v>
      </c>
      <c r="H6673" t="s">
        <v>157</v>
      </c>
      <c r="I6673" t="s">
        <v>136</v>
      </c>
      <c r="J6673" t="s">
        <v>137</v>
      </c>
      <c r="K6673" t="s">
        <v>138</v>
      </c>
      <c r="L6673" t="s">
        <v>18662</v>
      </c>
      <c r="M6673" t="s">
        <v>18663</v>
      </c>
      <c r="N6673">
        <v>1.608055555</v>
      </c>
      <c r="O6673">
        <v>0</v>
      </c>
      <c r="P6673">
        <v>1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0.46028386858008336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0.46028386858008336</v>
      </c>
    </row>
    <row r="6674" spans="1:31" x14ac:dyDescent="0.3">
      <c r="A6674">
        <v>2589177</v>
      </c>
      <c r="B6674">
        <v>1</v>
      </c>
      <c r="C6674" t="s">
        <v>81</v>
      </c>
      <c r="D6674" t="s">
        <v>117</v>
      </c>
      <c r="E6674" t="s">
        <v>184</v>
      </c>
      <c r="F6674" t="s">
        <v>8032</v>
      </c>
      <c r="G6674" t="s">
        <v>194</v>
      </c>
      <c r="H6674" t="s">
        <v>135</v>
      </c>
      <c r="I6674" t="s">
        <v>136</v>
      </c>
      <c r="J6674" t="s">
        <v>137</v>
      </c>
      <c r="K6674" t="s">
        <v>144</v>
      </c>
      <c r="L6674" t="s">
        <v>18664</v>
      </c>
      <c r="M6674" t="s">
        <v>18665</v>
      </c>
      <c r="N6674">
        <v>6.4466666659999996</v>
      </c>
      <c r="O6674">
        <v>10</v>
      </c>
      <c r="P6674">
        <v>1017</v>
      </c>
      <c r="Q6674">
        <v>103</v>
      </c>
      <c r="R6674">
        <v>243</v>
      </c>
      <c r="S6674">
        <v>17</v>
      </c>
      <c r="T6674">
        <v>107</v>
      </c>
      <c r="U6674">
        <v>3</v>
      </c>
      <c r="V6674">
        <v>0</v>
      </c>
      <c r="W6674">
        <v>24.179452987325785</v>
      </c>
      <c r="X6674">
        <v>1230.8025754960222</v>
      </c>
      <c r="Y6674">
        <v>1770.0083637699508</v>
      </c>
      <c r="Z6674">
        <v>1392.7061332828946</v>
      </c>
      <c r="AA6674">
        <v>983.64570688936647</v>
      </c>
      <c r="AB6674">
        <v>1069.2564396327402</v>
      </c>
      <c r="AC6674">
        <v>998.59807310699307</v>
      </c>
      <c r="AD6674">
        <v>0</v>
      </c>
      <c r="AE6674">
        <v>7469.1967451652918</v>
      </c>
    </row>
    <row r="6675" spans="1:31" x14ac:dyDescent="0.3">
      <c r="A6675">
        <v>2589326</v>
      </c>
      <c r="B6675">
        <v>1</v>
      </c>
      <c r="C6675" t="s">
        <v>80</v>
      </c>
      <c r="D6675" t="s">
        <v>92</v>
      </c>
      <c r="E6675" t="s">
        <v>166</v>
      </c>
      <c r="F6675" t="s">
        <v>18666</v>
      </c>
      <c r="G6675" t="s">
        <v>168</v>
      </c>
      <c r="H6675" t="s">
        <v>157</v>
      </c>
      <c r="I6675" t="s">
        <v>136</v>
      </c>
      <c r="J6675" t="s">
        <v>137</v>
      </c>
      <c r="K6675" t="s">
        <v>138</v>
      </c>
      <c r="L6675" t="s">
        <v>18667</v>
      </c>
      <c r="M6675" t="s">
        <v>18668</v>
      </c>
      <c r="N6675">
        <v>1.8122222219999999</v>
      </c>
      <c r="O6675">
        <v>0</v>
      </c>
      <c r="P6675">
        <v>1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0.45240238659317339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0.45240238659317339</v>
      </c>
    </row>
    <row r="6676" spans="1:31" x14ac:dyDescent="0.3">
      <c r="A6676">
        <v>2589134</v>
      </c>
      <c r="B6676">
        <v>1</v>
      </c>
      <c r="C6676" t="s">
        <v>80</v>
      </c>
      <c r="D6676" t="s">
        <v>96</v>
      </c>
      <c r="E6676" t="s">
        <v>141</v>
      </c>
      <c r="F6676" t="s">
        <v>18669</v>
      </c>
      <c r="G6676" t="s">
        <v>194</v>
      </c>
      <c r="H6676" t="s">
        <v>135</v>
      </c>
      <c r="I6676" t="s">
        <v>136</v>
      </c>
      <c r="J6676" t="s">
        <v>137</v>
      </c>
      <c r="K6676" t="s">
        <v>144</v>
      </c>
      <c r="L6676" t="s">
        <v>18670</v>
      </c>
      <c r="M6676" t="s">
        <v>18671</v>
      </c>
      <c r="N6676">
        <v>6.4652777769999998</v>
      </c>
      <c r="O6676">
        <v>3</v>
      </c>
      <c r="P6676">
        <v>137</v>
      </c>
      <c r="Q6676">
        <v>0</v>
      </c>
      <c r="R6676">
        <v>0</v>
      </c>
      <c r="S6676">
        <v>9</v>
      </c>
      <c r="T6676">
        <v>1</v>
      </c>
      <c r="U6676">
        <v>0</v>
      </c>
      <c r="V6676">
        <v>0</v>
      </c>
      <c r="W6676">
        <v>159.39809438539859</v>
      </c>
      <c r="X6676">
        <v>151.89708153009673</v>
      </c>
      <c r="Y6676">
        <v>0</v>
      </c>
      <c r="Z6676">
        <v>0</v>
      </c>
      <c r="AA6676">
        <v>452.71948960439937</v>
      </c>
      <c r="AB6676">
        <v>14.280339156450001</v>
      </c>
      <c r="AC6676">
        <v>0</v>
      </c>
      <c r="AD6676">
        <v>0</v>
      </c>
      <c r="AE6676">
        <v>778.29500467634466</v>
      </c>
    </row>
    <row r="6677" spans="1:31" x14ac:dyDescent="0.3">
      <c r="A6677">
        <v>2589257</v>
      </c>
      <c r="B6677">
        <v>1</v>
      </c>
      <c r="C6677" t="s">
        <v>80</v>
      </c>
      <c r="D6677" t="s">
        <v>91</v>
      </c>
      <c r="E6677" t="s">
        <v>141</v>
      </c>
      <c r="F6677" t="s">
        <v>18672</v>
      </c>
      <c r="G6677" t="s">
        <v>301</v>
      </c>
      <c r="H6677" t="s">
        <v>135</v>
      </c>
      <c r="I6677" t="s">
        <v>136</v>
      </c>
      <c r="J6677" t="s">
        <v>137</v>
      </c>
      <c r="K6677" t="s">
        <v>144</v>
      </c>
      <c r="L6677" t="s">
        <v>18673</v>
      </c>
      <c r="M6677" t="s">
        <v>18674</v>
      </c>
      <c r="N6677">
        <v>6.9633333329999996</v>
      </c>
      <c r="O6677">
        <v>0</v>
      </c>
      <c r="P6677">
        <v>779</v>
      </c>
      <c r="Q6677">
        <v>0</v>
      </c>
      <c r="R6677">
        <v>20</v>
      </c>
      <c r="S6677">
        <v>0</v>
      </c>
      <c r="T6677">
        <v>119</v>
      </c>
      <c r="U6677">
        <v>0</v>
      </c>
      <c r="V6677">
        <v>0</v>
      </c>
      <c r="W6677">
        <v>0</v>
      </c>
      <c r="X6677">
        <v>1022.3565682755876</v>
      </c>
      <c r="Y6677">
        <v>0</v>
      </c>
      <c r="Z6677">
        <v>164.2127678210295</v>
      </c>
      <c r="AA6677">
        <v>0</v>
      </c>
      <c r="AB6677">
        <v>714.02471319746485</v>
      </c>
      <c r="AC6677">
        <v>0</v>
      </c>
      <c r="AD6677">
        <v>0</v>
      </c>
      <c r="AE6677">
        <v>1900.5940492940817</v>
      </c>
    </row>
    <row r="6678" spans="1:31" x14ac:dyDescent="0.3">
      <c r="A6678">
        <v>2589555</v>
      </c>
      <c r="B6678">
        <v>1</v>
      </c>
      <c r="C6678" t="s">
        <v>81</v>
      </c>
      <c r="D6678" t="s">
        <v>122</v>
      </c>
      <c r="E6678" t="s">
        <v>141</v>
      </c>
      <c r="F6678" t="s">
        <v>18675</v>
      </c>
      <c r="G6678" t="s">
        <v>134</v>
      </c>
      <c r="H6678" t="s">
        <v>135</v>
      </c>
      <c r="I6678" t="s">
        <v>136</v>
      </c>
      <c r="J6678" t="s">
        <v>137</v>
      </c>
      <c r="K6678" t="s">
        <v>138</v>
      </c>
      <c r="L6678" t="s">
        <v>18676</v>
      </c>
      <c r="M6678" t="s">
        <v>18677</v>
      </c>
      <c r="N6678">
        <v>1.6274999999999999</v>
      </c>
      <c r="O6678">
        <v>19</v>
      </c>
      <c r="P6678">
        <v>12097</v>
      </c>
      <c r="Q6678">
        <v>58</v>
      </c>
      <c r="R6678">
        <v>102</v>
      </c>
      <c r="S6678">
        <v>32</v>
      </c>
      <c r="T6678">
        <v>1443</v>
      </c>
      <c r="U6678">
        <v>9</v>
      </c>
      <c r="V6678">
        <v>0</v>
      </c>
      <c r="W6678">
        <v>7.1191835329603999</v>
      </c>
      <c r="X6678">
        <v>3594.9051673495296</v>
      </c>
      <c r="Y6678">
        <v>197.1867204446508</v>
      </c>
      <c r="Z6678">
        <v>63.083228307628488</v>
      </c>
      <c r="AA6678">
        <v>269.1887400176941</v>
      </c>
      <c r="AB6678">
        <v>1505.4179612366529</v>
      </c>
      <c r="AC6678">
        <v>5257.0967586355773</v>
      </c>
      <c r="AD6678">
        <v>0</v>
      </c>
      <c r="AE6678">
        <v>10893.997759524693</v>
      </c>
    </row>
    <row r="6679" spans="1:31" x14ac:dyDescent="0.3">
      <c r="A6679">
        <v>2589220</v>
      </c>
      <c r="B6679">
        <v>1</v>
      </c>
      <c r="C6679" t="s">
        <v>80</v>
      </c>
      <c r="D6679" t="s">
        <v>84</v>
      </c>
      <c r="E6679" t="s">
        <v>166</v>
      </c>
      <c r="F6679" t="s">
        <v>18678</v>
      </c>
      <c r="G6679" t="s">
        <v>198</v>
      </c>
      <c r="H6679" t="s">
        <v>157</v>
      </c>
      <c r="I6679" t="s">
        <v>136</v>
      </c>
      <c r="J6679" t="s">
        <v>137</v>
      </c>
      <c r="K6679" t="s">
        <v>138</v>
      </c>
      <c r="L6679" t="s">
        <v>18679</v>
      </c>
      <c r="M6679" t="s">
        <v>18680</v>
      </c>
      <c r="N6679">
        <v>7.1111111109999996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1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15.844534889848891</v>
      </c>
      <c r="AC6679">
        <v>0</v>
      </c>
      <c r="AD6679">
        <v>0</v>
      </c>
      <c r="AE6679">
        <v>15.844534889848891</v>
      </c>
    </row>
    <row r="6680" spans="1:31" x14ac:dyDescent="0.3">
      <c r="A6680">
        <v>2589644</v>
      </c>
      <c r="B6680">
        <v>1</v>
      </c>
      <c r="C6680" t="s">
        <v>80</v>
      </c>
      <c r="D6680" t="s">
        <v>105</v>
      </c>
      <c r="E6680" t="s">
        <v>155</v>
      </c>
      <c r="F6680" t="s">
        <v>18681</v>
      </c>
      <c r="G6680" t="s">
        <v>202</v>
      </c>
      <c r="H6680" t="s">
        <v>157</v>
      </c>
      <c r="I6680" t="s">
        <v>136</v>
      </c>
      <c r="J6680" t="s">
        <v>137</v>
      </c>
      <c r="K6680" t="s">
        <v>138</v>
      </c>
      <c r="L6680" t="s">
        <v>18682</v>
      </c>
      <c r="M6680" t="s">
        <v>18683</v>
      </c>
      <c r="N6680">
        <v>0.82305555500000005</v>
      </c>
      <c r="O6680">
        <v>0</v>
      </c>
      <c r="P6680">
        <v>75</v>
      </c>
      <c r="Q6680">
        <v>0</v>
      </c>
      <c r="R6680">
        <v>3</v>
      </c>
      <c r="S6680">
        <v>0</v>
      </c>
      <c r="T6680">
        <v>7</v>
      </c>
      <c r="U6680">
        <v>0</v>
      </c>
      <c r="V6680">
        <v>0</v>
      </c>
      <c r="W6680">
        <v>0</v>
      </c>
      <c r="X6680">
        <v>13.893813190555804</v>
      </c>
      <c r="Y6680">
        <v>0</v>
      </c>
      <c r="Z6680">
        <v>0.31395974366717994</v>
      </c>
      <c r="AA6680">
        <v>0</v>
      </c>
      <c r="AB6680">
        <v>3.004212134482009</v>
      </c>
      <c r="AC6680">
        <v>0</v>
      </c>
      <c r="AD6680">
        <v>0</v>
      </c>
      <c r="AE6680">
        <v>17.211985068704994</v>
      </c>
    </row>
    <row r="6681" spans="1:31" x14ac:dyDescent="0.3">
      <c r="A6681">
        <v>2589475</v>
      </c>
      <c r="B6681">
        <v>1</v>
      </c>
      <c r="C6681" t="s">
        <v>80</v>
      </c>
      <c r="D6681" t="s">
        <v>105</v>
      </c>
      <c r="E6681" t="s">
        <v>166</v>
      </c>
      <c r="F6681" t="s">
        <v>18684</v>
      </c>
      <c r="G6681" t="s">
        <v>311</v>
      </c>
      <c r="H6681" t="s">
        <v>157</v>
      </c>
      <c r="I6681" t="s">
        <v>136</v>
      </c>
      <c r="J6681" t="s">
        <v>3</v>
      </c>
      <c r="K6681" t="s">
        <v>138</v>
      </c>
      <c r="L6681" t="s">
        <v>18685</v>
      </c>
      <c r="M6681" t="s">
        <v>18686</v>
      </c>
      <c r="N6681">
        <v>1.0161111110000001</v>
      </c>
      <c r="O6681">
        <v>0</v>
      </c>
      <c r="P6681">
        <v>34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5.3439803156132664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5.3439803156132664</v>
      </c>
    </row>
    <row r="6682" spans="1:31" x14ac:dyDescent="0.3">
      <c r="A6682">
        <v>2589352</v>
      </c>
      <c r="B6682">
        <v>1</v>
      </c>
      <c r="C6682" t="s">
        <v>80</v>
      </c>
      <c r="D6682" t="s">
        <v>96</v>
      </c>
      <c r="E6682" t="s">
        <v>147</v>
      </c>
      <c r="F6682" t="s">
        <v>18687</v>
      </c>
      <c r="G6682" t="s">
        <v>1056</v>
      </c>
      <c r="H6682" t="s">
        <v>135</v>
      </c>
      <c r="I6682" t="s">
        <v>136</v>
      </c>
      <c r="J6682" t="s">
        <v>137</v>
      </c>
      <c r="K6682" t="s">
        <v>138</v>
      </c>
      <c r="L6682" t="s">
        <v>18688</v>
      </c>
      <c r="M6682" t="s">
        <v>18689</v>
      </c>
      <c r="N6682">
        <v>3.9975000000000001</v>
      </c>
      <c r="O6682">
        <v>0</v>
      </c>
      <c r="P6682">
        <v>289</v>
      </c>
      <c r="Q6682">
        <v>11</v>
      </c>
      <c r="R6682">
        <v>31</v>
      </c>
      <c r="S6682">
        <v>13</v>
      </c>
      <c r="T6682">
        <v>61</v>
      </c>
      <c r="U6682">
        <v>3</v>
      </c>
      <c r="V6682">
        <v>0</v>
      </c>
      <c r="W6682">
        <v>0</v>
      </c>
      <c r="X6682">
        <v>360.58712379536007</v>
      </c>
      <c r="Y6682">
        <v>151.96413493222684</v>
      </c>
      <c r="Z6682">
        <v>76.781868671789312</v>
      </c>
      <c r="AA6682">
        <v>531.8362646322837</v>
      </c>
      <c r="AB6682">
        <v>230.81277566524582</v>
      </c>
      <c r="AC6682">
        <v>2814.4924719396972</v>
      </c>
      <c r="AD6682">
        <v>0</v>
      </c>
      <c r="AE6682">
        <v>4166.4746396366027</v>
      </c>
    </row>
    <row r="6683" spans="1:31" x14ac:dyDescent="0.3">
      <c r="A6683">
        <v>2589043</v>
      </c>
      <c r="B6683">
        <v>1</v>
      </c>
      <c r="C6683" t="s">
        <v>80</v>
      </c>
      <c r="D6683" t="s">
        <v>107</v>
      </c>
      <c r="E6683" t="s">
        <v>171</v>
      </c>
      <c r="F6683" t="s">
        <v>18690</v>
      </c>
      <c r="G6683" t="s">
        <v>202</v>
      </c>
      <c r="H6683" t="s">
        <v>157</v>
      </c>
      <c r="I6683" t="s">
        <v>136</v>
      </c>
      <c r="J6683" t="s">
        <v>137</v>
      </c>
      <c r="K6683" t="s">
        <v>138</v>
      </c>
      <c r="L6683" t="s">
        <v>18691</v>
      </c>
      <c r="M6683" t="s">
        <v>18692</v>
      </c>
      <c r="N6683">
        <v>0.84</v>
      </c>
      <c r="O6683">
        <v>0</v>
      </c>
      <c r="P6683">
        <v>14</v>
      </c>
      <c r="Q6683">
        <v>0</v>
      </c>
      <c r="R6683">
        <v>0</v>
      </c>
      <c r="S6683">
        <v>0</v>
      </c>
      <c r="T6683">
        <v>4</v>
      </c>
      <c r="U6683">
        <v>0</v>
      </c>
      <c r="V6683">
        <v>0</v>
      </c>
      <c r="W6683">
        <v>0</v>
      </c>
      <c r="X6683">
        <v>1.8313175158404136</v>
      </c>
      <c r="Y6683">
        <v>0</v>
      </c>
      <c r="Z6683">
        <v>0</v>
      </c>
      <c r="AA6683">
        <v>0</v>
      </c>
      <c r="AB6683">
        <v>0.49923311519376007</v>
      </c>
      <c r="AC6683">
        <v>0</v>
      </c>
      <c r="AD6683">
        <v>0</v>
      </c>
      <c r="AE6683">
        <v>2.3305506310341735</v>
      </c>
    </row>
    <row r="6684" spans="1:31" x14ac:dyDescent="0.3">
      <c r="A6684">
        <v>2589143</v>
      </c>
      <c r="B6684">
        <v>1</v>
      </c>
      <c r="C6684" t="s">
        <v>81</v>
      </c>
      <c r="D6684" t="s">
        <v>127</v>
      </c>
      <c r="E6684" t="s">
        <v>155</v>
      </c>
      <c r="F6684" t="s">
        <v>4102</v>
      </c>
      <c r="G6684" t="s">
        <v>301</v>
      </c>
      <c r="H6684" t="s">
        <v>157</v>
      </c>
      <c r="I6684" t="s">
        <v>136</v>
      </c>
      <c r="J6684" t="s">
        <v>137</v>
      </c>
      <c r="K6684" t="s">
        <v>144</v>
      </c>
      <c r="L6684" t="s">
        <v>18693</v>
      </c>
      <c r="M6684" t="s">
        <v>18694</v>
      </c>
      <c r="N6684">
        <v>6.3688888879999999</v>
      </c>
      <c r="O6684">
        <v>0</v>
      </c>
      <c r="P6684">
        <v>44</v>
      </c>
      <c r="Q6684">
        <v>0</v>
      </c>
      <c r="R6684">
        <v>0</v>
      </c>
      <c r="S6684">
        <v>0</v>
      </c>
      <c r="T6684">
        <v>6</v>
      </c>
      <c r="U6684">
        <v>0</v>
      </c>
      <c r="V6684">
        <v>0</v>
      </c>
      <c r="W6684">
        <v>0</v>
      </c>
      <c r="X6684">
        <v>32.778067389782777</v>
      </c>
      <c r="Y6684">
        <v>0</v>
      </c>
      <c r="Z6684">
        <v>0</v>
      </c>
      <c r="AA6684">
        <v>0</v>
      </c>
      <c r="AB6684">
        <v>43.730230795159677</v>
      </c>
      <c r="AC6684">
        <v>0</v>
      </c>
      <c r="AD6684">
        <v>0</v>
      </c>
      <c r="AE6684">
        <v>76.508298184942447</v>
      </c>
    </row>
    <row r="6685" spans="1:31" x14ac:dyDescent="0.3">
      <c r="A6685">
        <v>2589450</v>
      </c>
      <c r="B6685">
        <v>1</v>
      </c>
      <c r="C6685" t="s">
        <v>80</v>
      </c>
      <c r="D6685" t="s">
        <v>96</v>
      </c>
      <c r="E6685" t="s">
        <v>166</v>
      </c>
      <c r="F6685" t="s">
        <v>18695</v>
      </c>
      <c r="G6685" t="s">
        <v>181</v>
      </c>
      <c r="H6685" t="s">
        <v>157</v>
      </c>
      <c r="I6685" t="s">
        <v>136</v>
      </c>
      <c r="J6685" t="s">
        <v>137</v>
      </c>
      <c r="K6685" t="s">
        <v>138</v>
      </c>
      <c r="L6685" t="s">
        <v>18696</v>
      </c>
      <c r="M6685" t="s">
        <v>18697</v>
      </c>
      <c r="N6685">
        <v>7.5466666660000001</v>
      </c>
      <c r="O6685">
        <v>0</v>
      </c>
      <c r="P6685">
        <v>1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2.139440157842917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2.139440157842917</v>
      </c>
    </row>
    <row r="6686" spans="1:31" x14ac:dyDescent="0.3">
      <c r="A6686">
        <v>2589281</v>
      </c>
      <c r="B6686">
        <v>1</v>
      </c>
      <c r="C6686" t="s">
        <v>80</v>
      </c>
      <c r="D6686" t="s">
        <v>82</v>
      </c>
      <c r="E6686" t="s">
        <v>171</v>
      </c>
      <c r="F6686" t="s">
        <v>18698</v>
      </c>
      <c r="G6686" t="s">
        <v>190</v>
      </c>
      <c r="H6686" t="s">
        <v>157</v>
      </c>
      <c r="I6686" t="s">
        <v>136</v>
      </c>
      <c r="J6686" t="s">
        <v>137</v>
      </c>
      <c r="K6686" t="s">
        <v>138</v>
      </c>
      <c r="L6686" t="s">
        <v>18699</v>
      </c>
      <c r="M6686" t="s">
        <v>18700</v>
      </c>
      <c r="N6686">
        <v>1.735833333</v>
      </c>
      <c r="O6686">
        <v>0</v>
      </c>
      <c r="P6686">
        <v>98</v>
      </c>
      <c r="Q6686">
        <v>0</v>
      </c>
      <c r="R6686">
        <v>0</v>
      </c>
      <c r="S6686">
        <v>0</v>
      </c>
      <c r="T6686">
        <v>1</v>
      </c>
      <c r="U6686">
        <v>0</v>
      </c>
      <c r="V6686">
        <v>0</v>
      </c>
      <c r="W6686">
        <v>0</v>
      </c>
      <c r="X6686">
        <v>36.741856652509604</v>
      </c>
      <c r="Y6686">
        <v>0</v>
      </c>
      <c r="Z6686">
        <v>0</v>
      </c>
      <c r="AA6686">
        <v>0</v>
      </c>
      <c r="AB6686">
        <v>2.5812362112344585</v>
      </c>
      <c r="AC6686">
        <v>0</v>
      </c>
      <c r="AD6686">
        <v>0</v>
      </c>
      <c r="AE6686">
        <v>39.323092863744066</v>
      </c>
    </row>
    <row r="6687" spans="1:31" x14ac:dyDescent="0.3">
      <c r="A6687">
        <v>2589696</v>
      </c>
      <c r="B6687">
        <v>1</v>
      </c>
      <c r="C6687" t="s">
        <v>80</v>
      </c>
      <c r="D6687" t="s">
        <v>100</v>
      </c>
      <c r="E6687" t="s">
        <v>166</v>
      </c>
      <c r="F6687" t="s">
        <v>18701</v>
      </c>
      <c r="G6687" t="s">
        <v>168</v>
      </c>
      <c r="H6687" t="s">
        <v>157</v>
      </c>
      <c r="I6687" t="s">
        <v>136</v>
      </c>
      <c r="J6687" t="s">
        <v>137</v>
      </c>
      <c r="K6687" t="s">
        <v>138</v>
      </c>
      <c r="L6687" t="s">
        <v>18702</v>
      </c>
      <c r="M6687" t="s">
        <v>18703</v>
      </c>
      <c r="N6687">
        <v>3.5758333329999998</v>
      </c>
      <c r="O6687">
        <v>0</v>
      </c>
      <c r="P6687">
        <v>1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0.76195187399569009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0.76195187399569009</v>
      </c>
    </row>
    <row r="6688" spans="1:31" x14ac:dyDescent="0.3">
      <c r="A6688">
        <v>2589387</v>
      </c>
      <c r="B6688">
        <v>1</v>
      </c>
      <c r="C6688" t="s">
        <v>81</v>
      </c>
      <c r="D6688" t="s">
        <v>126</v>
      </c>
      <c r="E6688" t="s">
        <v>147</v>
      </c>
      <c r="F6688" t="s">
        <v>3890</v>
      </c>
      <c r="G6688" t="s">
        <v>134</v>
      </c>
      <c r="H6688" t="s">
        <v>135</v>
      </c>
      <c r="I6688" t="s">
        <v>136</v>
      </c>
      <c r="J6688" t="s">
        <v>137</v>
      </c>
      <c r="K6688" t="s">
        <v>138</v>
      </c>
      <c r="L6688" t="s">
        <v>18704</v>
      </c>
      <c r="M6688" t="s">
        <v>18705</v>
      </c>
      <c r="N6688">
        <v>1.020277777</v>
      </c>
      <c r="O6688">
        <v>3</v>
      </c>
      <c r="P6688">
        <v>362</v>
      </c>
      <c r="Q6688">
        <v>6</v>
      </c>
      <c r="R6688">
        <v>112</v>
      </c>
      <c r="S6688">
        <v>1</v>
      </c>
      <c r="T6688">
        <v>12</v>
      </c>
      <c r="U6688">
        <v>0</v>
      </c>
      <c r="V6688">
        <v>0</v>
      </c>
      <c r="W6688">
        <v>0.62754424127999997</v>
      </c>
      <c r="X6688">
        <v>27.382659031334402</v>
      </c>
      <c r="Y6688">
        <v>39.792269188478052</v>
      </c>
      <c r="Z6688">
        <v>10.494361955484765</v>
      </c>
      <c r="AA6688">
        <v>8.2378274497747448</v>
      </c>
      <c r="AB6688">
        <v>2.4453618296303725</v>
      </c>
      <c r="AC6688">
        <v>0</v>
      </c>
      <c r="AD6688">
        <v>0</v>
      </c>
      <c r="AE6688">
        <v>88.980023695982325</v>
      </c>
    </row>
    <row r="6689" spans="1:31" x14ac:dyDescent="0.3">
      <c r="A6689">
        <v>2589055</v>
      </c>
      <c r="B6689">
        <v>1</v>
      </c>
      <c r="C6689" t="s">
        <v>80</v>
      </c>
      <c r="D6689" t="s">
        <v>95</v>
      </c>
      <c r="E6689" t="s">
        <v>147</v>
      </c>
      <c r="F6689" t="s">
        <v>18706</v>
      </c>
      <c r="G6689" t="s">
        <v>134</v>
      </c>
      <c r="H6689" t="s">
        <v>135</v>
      </c>
      <c r="I6689" t="s">
        <v>136</v>
      </c>
      <c r="J6689" t="s">
        <v>137</v>
      </c>
      <c r="K6689" t="s">
        <v>138</v>
      </c>
      <c r="L6689" t="s">
        <v>18707</v>
      </c>
      <c r="M6689" t="s">
        <v>18708</v>
      </c>
      <c r="N6689">
        <v>0.58388888800000005</v>
      </c>
      <c r="O6689">
        <v>1</v>
      </c>
      <c r="P6689">
        <v>192</v>
      </c>
      <c r="Q6689">
        <v>0</v>
      </c>
      <c r="R6689">
        <v>2</v>
      </c>
      <c r="S6689">
        <v>18</v>
      </c>
      <c r="T6689">
        <v>19</v>
      </c>
      <c r="U6689">
        <v>2</v>
      </c>
      <c r="V6689">
        <v>0</v>
      </c>
      <c r="W6689">
        <v>0.15693825920499999</v>
      </c>
      <c r="X6689">
        <v>10.38945153813237</v>
      </c>
      <c r="Y6689">
        <v>0</v>
      </c>
      <c r="Z6689">
        <v>0.15963527060379165</v>
      </c>
      <c r="AA6689">
        <v>11.295199466187709</v>
      </c>
      <c r="AB6689">
        <v>4.1573359810150095</v>
      </c>
      <c r="AC6689">
        <v>45.604397197950036</v>
      </c>
      <c r="AD6689">
        <v>0</v>
      </c>
      <c r="AE6689">
        <v>71.762957713093925</v>
      </c>
    </row>
    <row r="6690" spans="1:31" x14ac:dyDescent="0.3">
      <c r="A6690">
        <v>2589141</v>
      </c>
      <c r="B6690">
        <v>1</v>
      </c>
      <c r="C6690" t="s">
        <v>80</v>
      </c>
      <c r="D6690" t="s">
        <v>83</v>
      </c>
      <c r="E6690" t="s">
        <v>166</v>
      </c>
      <c r="F6690" t="s">
        <v>18709</v>
      </c>
      <c r="G6690" t="s">
        <v>198</v>
      </c>
      <c r="H6690" t="s">
        <v>157</v>
      </c>
      <c r="I6690" t="s">
        <v>136</v>
      </c>
      <c r="J6690" t="s">
        <v>137</v>
      </c>
      <c r="K6690" t="s">
        <v>138</v>
      </c>
      <c r="L6690" t="s">
        <v>18710</v>
      </c>
      <c r="M6690" t="s">
        <v>18711</v>
      </c>
      <c r="N6690">
        <v>2.06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1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4.3162804930694447</v>
      </c>
      <c r="AC6690">
        <v>0</v>
      </c>
      <c r="AD6690">
        <v>0</v>
      </c>
      <c r="AE6690">
        <v>4.3162804930694447</v>
      </c>
    </row>
    <row r="6691" spans="1:31" x14ac:dyDescent="0.3">
      <c r="A6691">
        <v>2589201</v>
      </c>
      <c r="B6691">
        <v>1</v>
      </c>
      <c r="C6691" t="s">
        <v>80</v>
      </c>
      <c r="D6691" t="s">
        <v>92</v>
      </c>
      <c r="E6691" t="s">
        <v>166</v>
      </c>
      <c r="F6691" t="s">
        <v>18712</v>
      </c>
      <c r="G6691" t="s">
        <v>181</v>
      </c>
      <c r="H6691" t="s">
        <v>157</v>
      </c>
      <c r="I6691" t="s">
        <v>136</v>
      </c>
      <c r="J6691" t="s">
        <v>137</v>
      </c>
      <c r="K6691" t="s">
        <v>138</v>
      </c>
      <c r="L6691" t="s">
        <v>18713</v>
      </c>
      <c r="M6691" t="s">
        <v>18714</v>
      </c>
      <c r="N6691">
        <v>1.911944444</v>
      </c>
      <c r="O6691">
        <v>0</v>
      </c>
      <c r="P6691">
        <v>1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0.40592730343274996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0.40592730343274996</v>
      </c>
    </row>
    <row r="6692" spans="1:31" x14ac:dyDescent="0.3">
      <c r="A6692">
        <v>2589158</v>
      </c>
      <c r="B6692">
        <v>1</v>
      </c>
      <c r="C6692" t="s">
        <v>81</v>
      </c>
      <c r="D6692" t="s">
        <v>116</v>
      </c>
      <c r="E6692" t="s">
        <v>141</v>
      </c>
      <c r="F6692" t="s">
        <v>2188</v>
      </c>
      <c r="G6692" t="s">
        <v>301</v>
      </c>
      <c r="H6692" t="s">
        <v>135</v>
      </c>
      <c r="I6692" t="s">
        <v>136</v>
      </c>
      <c r="J6692" t="s">
        <v>137</v>
      </c>
      <c r="K6692" t="s">
        <v>144</v>
      </c>
      <c r="L6692" t="s">
        <v>18715</v>
      </c>
      <c r="M6692" t="s">
        <v>18716</v>
      </c>
      <c r="N6692">
        <v>3.8966666659999998</v>
      </c>
      <c r="O6692">
        <v>8</v>
      </c>
      <c r="P6692">
        <v>1012</v>
      </c>
      <c r="Q6692">
        <v>118</v>
      </c>
      <c r="R6692">
        <v>234</v>
      </c>
      <c r="S6692">
        <v>12</v>
      </c>
      <c r="T6692">
        <v>104</v>
      </c>
      <c r="U6692">
        <v>1</v>
      </c>
      <c r="V6692">
        <v>0</v>
      </c>
      <c r="W6692">
        <v>3.2136314769599985</v>
      </c>
      <c r="X6692">
        <v>554.30092148615563</v>
      </c>
      <c r="Y6692">
        <v>1377.63916239492</v>
      </c>
      <c r="Z6692">
        <v>427.06131716502068</v>
      </c>
      <c r="AA6692">
        <v>213.39618513371258</v>
      </c>
      <c r="AB6692">
        <v>216.92236394688516</v>
      </c>
      <c r="AC6692">
        <v>27.89018732295828</v>
      </c>
      <c r="AD6692">
        <v>0</v>
      </c>
      <c r="AE6692">
        <v>2820.4237689266124</v>
      </c>
    </row>
    <row r="6693" spans="1:31" x14ac:dyDescent="0.3">
      <c r="A6693">
        <v>2589327</v>
      </c>
      <c r="B6693">
        <v>1</v>
      </c>
      <c r="C6693" t="s">
        <v>80</v>
      </c>
      <c r="D6693" t="s">
        <v>104</v>
      </c>
      <c r="E6693" t="s">
        <v>184</v>
      </c>
      <c r="F6693" t="s">
        <v>18717</v>
      </c>
      <c r="G6693" t="s">
        <v>318</v>
      </c>
      <c r="H6693" t="s">
        <v>135</v>
      </c>
      <c r="I6693" t="s">
        <v>136</v>
      </c>
      <c r="J6693" t="s">
        <v>137</v>
      </c>
      <c r="K6693" t="s">
        <v>138</v>
      </c>
      <c r="L6693" t="s">
        <v>18718</v>
      </c>
      <c r="M6693" t="s">
        <v>18719</v>
      </c>
      <c r="N6693">
        <v>0.75333333300000005</v>
      </c>
      <c r="O6693">
        <v>0</v>
      </c>
      <c r="P6693">
        <v>492</v>
      </c>
      <c r="Q6693">
        <v>0</v>
      </c>
      <c r="R6693">
        <v>18</v>
      </c>
      <c r="S6693">
        <v>0</v>
      </c>
      <c r="T6693">
        <v>59</v>
      </c>
      <c r="U6693">
        <v>0</v>
      </c>
      <c r="V6693">
        <v>0</v>
      </c>
      <c r="W6693">
        <v>0</v>
      </c>
      <c r="X6693">
        <v>79.879226321750025</v>
      </c>
      <c r="Y6693">
        <v>0</v>
      </c>
      <c r="Z6693">
        <v>5.8448714138586793</v>
      </c>
      <c r="AA6693">
        <v>0</v>
      </c>
      <c r="AB6693">
        <v>75.476650581052908</v>
      </c>
      <c r="AC6693">
        <v>0</v>
      </c>
      <c r="AD6693">
        <v>0</v>
      </c>
      <c r="AE6693">
        <v>161.20074831666162</v>
      </c>
    </row>
    <row r="6694" spans="1:31" x14ac:dyDescent="0.3">
      <c r="A6694">
        <v>2589364</v>
      </c>
      <c r="B6694">
        <v>1</v>
      </c>
      <c r="C6694" t="s">
        <v>81</v>
      </c>
      <c r="D6694" t="s">
        <v>122</v>
      </c>
      <c r="E6694" t="s">
        <v>184</v>
      </c>
      <c r="F6694" t="s">
        <v>18720</v>
      </c>
      <c r="G6694" t="s">
        <v>134</v>
      </c>
      <c r="H6694" t="s">
        <v>135</v>
      </c>
      <c r="I6694" t="s">
        <v>136</v>
      </c>
      <c r="J6694" t="s">
        <v>137</v>
      </c>
      <c r="K6694" t="s">
        <v>138</v>
      </c>
      <c r="L6694" t="s">
        <v>18721</v>
      </c>
      <c r="M6694" t="s">
        <v>18722</v>
      </c>
      <c r="N6694">
        <v>3.7936111110000001</v>
      </c>
      <c r="O6694">
        <v>0</v>
      </c>
      <c r="P6694">
        <v>46</v>
      </c>
      <c r="Q6694">
        <v>0</v>
      </c>
      <c r="R6694">
        <v>3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46.771829328934857</v>
      </c>
      <c r="Y6694">
        <v>0</v>
      </c>
      <c r="Z6694">
        <v>4.8546013663669179</v>
      </c>
      <c r="AA6694">
        <v>0</v>
      </c>
      <c r="AB6694">
        <v>0</v>
      </c>
      <c r="AC6694">
        <v>0</v>
      </c>
      <c r="AD6694">
        <v>0</v>
      </c>
      <c r="AE6694">
        <v>51.626430695301778</v>
      </c>
    </row>
    <row r="6695" spans="1:31" x14ac:dyDescent="0.3">
      <c r="A6695">
        <v>2589613</v>
      </c>
      <c r="B6695">
        <v>1</v>
      </c>
      <c r="C6695" t="s">
        <v>81</v>
      </c>
      <c r="D6695" t="s">
        <v>128</v>
      </c>
      <c r="E6695" t="s">
        <v>166</v>
      </c>
      <c r="F6695" t="s">
        <v>18723</v>
      </c>
      <c r="G6695" t="s">
        <v>198</v>
      </c>
      <c r="H6695" t="s">
        <v>157</v>
      </c>
      <c r="I6695" t="s">
        <v>136</v>
      </c>
      <c r="J6695" t="s">
        <v>137</v>
      </c>
      <c r="K6695" t="s">
        <v>138</v>
      </c>
      <c r="L6695" t="s">
        <v>18724</v>
      </c>
      <c r="M6695" t="s">
        <v>18725</v>
      </c>
      <c r="N6695">
        <v>5.3933333330000002</v>
      </c>
      <c r="O6695">
        <v>0</v>
      </c>
      <c r="P6695">
        <v>1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</row>
    <row r="6696" spans="1:31" x14ac:dyDescent="0.3">
      <c r="A6696">
        <v>2589078</v>
      </c>
      <c r="B6696">
        <v>1</v>
      </c>
      <c r="C6696" t="s">
        <v>80</v>
      </c>
      <c r="D6696" t="s">
        <v>96</v>
      </c>
      <c r="E6696" t="s">
        <v>166</v>
      </c>
      <c r="F6696" t="s">
        <v>18726</v>
      </c>
      <c r="G6696" t="s">
        <v>181</v>
      </c>
      <c r="H6696" t="s">
        <v>157</v>
      </c>
      <c r="I6696" t="s">
        <v>136</v>
      </c>
      <c r="J6696" t="s">
        <v>137</v>
      </c>
      <c r="K6696" t="s">
        <v>138</v>
      </c>
      <c r="L6696" t="s">
        <v>18727</v>
      </c>
      <c r="M6696" t="s">
        <v>18728</v>
      </c>
      <c r="N6696">
        <v>3.258888888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1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6.6198029299338899</v>
      </c>
      <c r="AC6696">
        <v>0</v>
      </c>
      <c r="AD6696">
        <v>0</v>
      </c>
      <c r="AE6696">
        <v>6.6198029299338899</v>
      </c>
    </row>
    <row r="6697" spans="1:31" x14ac:dyDescent="0.3">
      <c r="A6697">
        <v>2589556</v>
      </c>
      <c r="B6697">
        <v>1</v>
      </c>
      <c r="C6697" t="s">
        <v>80</v>
      </c>
      <c r="D6697" t="s">
        <v>99</v>
      </c>
      <c r="E6697" t="s">
        <v>171</v>
      </c>
      <c r="F6697" t="s">
        <v>18729</v>
      </c>
      <c r="G6697" t="s">
        <v>190</v>
      </c>
      <c r="H6697" t="s">
        <v>157</v>
      </c>
      <c r="I6697" t="s">
        <v>136</v>
      </c>
      <c r="J6697" t="s">
        <v>137</v>
      </c>
      <c r="K6697" t="s">
        <v>138</v>
      </c>
      <c r="L6697" t="s">
        <v>18730</v>
      </c>
      <c r="M6697" t="s">
        <v>18731</v>
      </c>
      <c r="N6697">
        <v>2.2686111109999998</v>
      </c>
      <c r="O6697">
        <v>0</v>
      </c>
      <c r="P6697">
        <v>62</v>
      </c>
      <c r="Q6697">
        <v>0</v>
      </c>
      <c r="R6697">
        <v>0</v>
      </c>
      <c r="S6697">
        <v>0</v>
      </c>
      <c r="T6697">
        <v>10</v>
      </c>
      <c r="U6697">
        <v>0</v>
      </c>
      <c r="V6697">
        <v>0</v>
      </c>
      <c r="W6697">
        <v>0</v>
      </c>
      <c r="X6697">
        <v>25.669860629841018</v>
      </c>
      <c r="Y6697">
        <v>0</v>
      </c>
      <c r="Z6697">
        <v>0</v>
      </c>
      <c r="AA6697">
        <v>0</v>
      </c>
      <c r="AB6697">
        <v>60.228350320126971</v>
      </c>
      <c r="AC6697">
        <v>0</v>
      </c>
      <c r="AD6697">
        <v>0</v>
      </c>
      <c r="AE6697">
        <v>85.898210949967989</v>
      </c>
    </row>
    <row r="6698" spans="1:31" x14ac:dyDescent="0.3">
      <c r="A6698">
        <v>2589513</v>
      </c>
      <c r="B6698">
        <v>1</v>
      </c>
      <c r="C6698" t="s">
        <v>80</v>
      </c>
      <c r="D6698" t="s">
        <v>94</v>
      </c>
      <c r="E6698" t="s">
        <v>171</v>
      </c>
      <c r="F6698" t="s">
        <v>18732</v>
      </c>
      <c r="G6698" t="s">
        <v>202</v>
      </c>
      <c r="H6698" t="s">
        <v>157</v>
      </c>
      <c r="I6698" t="s">
        <v>136</v>
      </c>
      <c r="J6698" t="s">
        <v>137</v>
      </c>
      <c r="K6698" t="s">
        <v>138</v>
      </c>
      <c r="L6698" t="s">
        <v>18733</v>
      </c>
      <c r="M6698" t="s">
        <v>18734</v>
      </c>
      <c r="N6698">
        <v>0.3125</v>
      </c>
      <c r="O6698">
        <v>0</v>
      </c>
      <c r="P6698">
        <v>16</v>
      </c>
      <c r="Q6698">
        <v>0</v>
      </c>
      <c r="R6698">
        <v>0</v>
      </c>
      <c r="S6698">
        <v>0</v>
      </c>
      <c r="T6698">
        <v>2</v>
      </c>
      <c r="U6698">
        <v>0</v>
      </c>
      <c r="V6698">
        <v>0</v>
      </c>
      <c r="W6698">
        <v>0</v>
      </c>
      <c r="X6698">
        <v>1.1004634558699946</v>
      </c>
      <c r="Y6698">
        <v>0</v>
      </c>
      <c r="Z6698">
        <v>0</v>
      </c>
      <c r="AA6698">
        <v>0</v>
      </c>
      <c r="AB6698">
        <v>0.61412583977166668</v>
      </c>
      <c r="AC6698">
        <v>0</v>
      </c>
      <c r="AD6698">
        <v>0</v>
      </c>
      <c r="AE6698">
        <v>1.7145892956416613</v>
      </c>
    </row>
    <row r="6699" spans="1:31" x14ac:dyDescent="0.3">
      <c r="A6699">
        <v>2589121</v>
      </c>
      <c r="B6699">
        <v>1</v>
      </c>
      <c r="C6699" t="s">
        <v>81</v>
      </c>
      <c r="D6699" t="s">
        <v>123</v>
      </c>
      <c r="E6699" t="s">
        <v>184</v>
      </c>
      <c r="F6699" t="s">
        <v>222</v>
      </c>
      <c r="G6699" t="s">
        <v>301</v>
      </c>
      <c r="H6699" t="s">
        <v>135</v>
      </c>
      <c r="I6699" t="s">
        <v>136</v>
      </c>
      <c r="J6699" t="s">
        <v>137</v>
      </c>
      <c r="K6699" t="s">
        <v>144</v>
      </c>
      <c r="L6699" t="s">
        <v>18735</v>
      </c>
      <c r="M6699" t="s">
        <v>18736</v>
      </c>
      <c r="N6699">
        <v>8.0061111109999992</v>
      </c>
      <c r="O6699">
        <v>0</v>
      </c>
      <c r="P6699">
        <v>377</v>
      </c>
      <c r="Q6699">
        <v>0</v>
      </c>
      <c r="R6699">
        <v>13</v>
      </c>
      <c r="S6699">
        <v>0</v>
      </c>
      <c r="T6699">
        <v>17</v>
      </c>
      <c r="U6699">
        <v>0</v>
      </c>
      <c r="V6699">
        <v>0</v>
      </c>
      <c r="W6699">
        <v>0</v>
      </c>
      <c r="X6699">
        <v>606.87972871077363</v>
      </c>
      <c r="Y6699">
        <v>0</v>
      </c>
      <c r="Z6699">
        <v>45.02800504924646</v>
      </c>
      <c r="AA6699">
        <v>0</v>
      </c>
      <c r="AB6699">
        <v>132.82763227203188</v>
      </c>
      <c r="AC6699">
        <v>0</v>
      </c>
      <c r="AD6699">
        <v>0</v>
      </c>
      <c r="AE6699">
        <v>784.73536603205196</v>
      </c>
    </row>
    <row r="6700" spans="1:31" x14ac:dyDescent="0.3">
      <c r="A6700">
        <v>2589098</v>
      </c>
      <c r="B6700">
        <v>1</v>
      </c>
      <c r="C6700" t="s">
        <v>80</v>
      </c>
      <c r="D6700" t="s">
        <v>98</v>
      </c>
      <c r="E6700" t="s">
        <v>184</v>
      </c>
      <c r="F6700" t="s">
        <v>18737</v>
      </c>
      <c r="G6700" t="s">
        <v>149</v>
      </c>
      <c r="H6700" t="s">
        <v>135</v>
      </c>
      <c r="I6700" t="s">
        <v>136</v>
      </c>
      <c r="J6700" t="s">
        <v>137</v>
      </c>
      <c r="K6700" t="s">
        <v>138</v>
      </c>
      <c r="L6700" t="s">
        <v>18738</v>
      </c>
      <c r="M6700" t="s">
        <v>18739</v>
      </c>
      <c r="N6700">
        <v>3.8936111109999998</v>
      </c>
      <c r="O6700">
        <v>0</v>
      </c>
      <c r="P6700">
        <v>128</v>
      </c>
      <c r="Q6700">
        <v>0</v>
      </c>
      <c r="R6700">
        <v>2</v>
      </c>
      <c r="S6700">
        <v>0</v>
      </c>
      <c r="T6700">
        <v>22</v>
      </c>
      <c r="U6700">
        <v>0</v>
      </c>
      <c r="V6700">
        <v>0</v>
      </c>
      <c r="W6700">
        <v>0</v>
      </c>
      <c r="X6700">
        <v>100.27147442568233</v>
      </c>
      <c r="Y6700">
        <v>0</v>
      </c>
      <c r="Z6700">
        <v>3.7738437439624</v>
      </c>
      <c r="AA6700">
        <v>0</v>
      </c>
      <c r="AB6700">
        <v>67.013131586427079</v>
      </c>
      <c r="AC6700">
        <v>0</v>
      </c>
      <c r="AD6700">
        <v>0</v>
      </c>
      <c r="AE6700">
        <v>171.05844975607181</v>
      </c>
    </row>
    <row r="6701" spans="1:31" x14ac:dyDescent="0.3">
      <c r="A6701">
        <v>2589430</v>
      </c>
      <c r="B6701">
        <v>1</v>
      </c>
      <c r="C6701" t="s">
        <v>80</v>
      </c>
      <c r="D6701" t="s">
        <v>85</v>
      </c>
      <c r="E6701" t="s">
        <v>166</v>
      </c>
      <c r="F6701" t="s">
        <v>18740</v>
      </c>
      <c r="G6701" t="s">
        <v>168</v>
      </c>
      <c r="H6701" t="s">
        <v>157</v>
      </c>
      <c r="I6701" t="s">
        <v>136</v>
      </c>
      <c r="J6701" t="s">
        <v>137</v>
      </c>
      <c r="K6701" t="s">
        <v>138</v>
      </c>
      <c r="L6701" t="s">
        <v>18741</v>
      </c>
      <c r="M6701" t="s">
        <v>18742</v>
      </c>
      <c r="N6701">
        <v>3.7825000000000002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2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9.4208969466391803</v>
      </c>
      <c r="AC6701">
        <v>0</v>
      </c>
      <c r="AD6701">
        <v>0</v>
      </c>
      <c r="AE6701">
        <v>9.4208969466391803</v>
      </c>
    </row>
    <row r="6702" spans="1:31" x14ac:dyDescent="0.3">
      <c r="A6702">
        <v>2589052</v>
      </c>
      <c r="B6702">
        <v>1</v>
      </c>
      <c r="C6702" t="s">
        <v>80</v>
      </c>
      <c r="D6702" t="s">
        <v>97</v>
      </c>
      <c r="E6702" t="s">
        <v>141</v>
      </c>
      <c r="F6702" t="s">
        <v>18743</v>
      </c>
      <c r="G6702" t="s">
        <v>134</v>
      </c>
      <c r="H6702" t="s">
        <v>135</v>
      </c>
      <c r="I6702" t="s">
        <v>136</v>
      </c>
      <c r="J6702" t="s">
        <v>137</v>
      </c>
      <c r="K6702" t="s">
        <v>138</v>
      </c>
      <c r="L6702" t="s">
        <v>18744</v>
      </c>
      <c r="M6702" t="s">
        <v>18745</v>
      </c>
      <c r="N6702">
        <v>0.331666666</v>
      </c>
      <c r="O6702">
        <v>8</v>
      </c>
      <c r="P6702">
        <v>779</v>
      </c>
      <c r="Q6702">
        <v>11</v>
      </c>
      <c r="R6702">
        <v>363</v>
      </c>
      <c r="S6702">
        <v>16</v>
      </c>
      <c r="T6702">
        <v>192</v>
      </c>
      <c r="U6702">
        <v>1</v>
      </c>
      <c r="V6702">
        <v>2</v>
      </c>
      <c r="W6702">
        <v>11.47641314915505</v>
      </c>
      <c r="X6702">
        <v>80.117636870965697</v>
      </c>
      <c r="Y6702">
        <v>11.265421216344283</v>
      </c>
      <c r="Z6702">
        <v>49.974984769767516</v>
      </c>
      <c r="AA6702">
        <v>33.424827883595277</v>
      </c>
      <c r="AB6702">
        <v>43.953496125726261</v>
      </c>
      <c r="AC6702">
        <v>8.2574489860371987</v>
      </c>
      <c r="AD6702">
        <v>0.86183613885140009</v>
      </c>
      <c r="AE6702">
        <v>239.33206514044267</v>
      </c>
    </row>
    <row r="6703" spans="1:31" x14ac:dyDescent="0.3">
      <c r="A6703">
        <v>2589593</v>
      </c>
      <c r="B6703">
        <v>1</v>
      </c>
      <c r="C6703" t="s">
        <v>80</v>
      </c>
      <c r="D6703" t="s">
        <v>93</v>
      </c>
      <c r="E6703" t="s">
        <v>171</v>
      </c>
      <c r="F6703" t="s">
        <v>18746</v>
      </c>
      <c r="G6703" t="s">
        <v>190</v>
      </c>
      <c r="H6703" t="s">
        <v>157</v>
      </c>
      <c r="I6703" t="s">
        <v>136</v>
      </c>
      <c r="J6703" t="s">
        <v>137</v>
      </c>
      <c r="K6703" t="s">
        <v>138</v>
      </c>
      <c r="L6703" t="s">
        <v>18747</v>
      </c>
      <c r="M6703" t="s">
        <v>18748</v>
      </c>
      <c r="N6703">
        <v>2.0752777770000002</v>
      </c>
      <c r="O6703">
        <v>0</v>
      </c>
      <c r="P6703">
        <v>62</v>
      </c>
      <c r="Q6703">
        <v>0</v>
      </c>
      <c r="R6703">
        <v>4</v>
      </c>
      <c r="S6703">
        <v>0</v>
      </c>
      <c r="T6703">
        <v>5</v>
      </c>
      <c r="U6703">
        <v>0</v>
      </c>
      <c r="V6703">
        <v>0</v>
      </c>
      <c r="W6703">
        <v>0</v>
      </c>
      <c r="X6703">
        <v>22.372913714199893</v>
      </c>
      <c r="Y6703">
        <v>0</v>
      </c>
      <c r="Z6703">
        <v>29.362205767366547</v>
      </c>
      <c r="AA6703">
        <v>0</v>
      </c>
      <c r="AB6703">
        <v>12.454154843753933</v>
      </c>
      <c r="AC6703">
        <v>0</v>
      </c>
      <c r="AD6703">
        <v>0</v>
      </c>
      <c r="AE6703">
        <v>64.189274325320383</v>
      </c>
    </row>
    <row r="6704" spans="1:31" x14ac:dyDescent="0.3">
      <c r="A6704">
        <v>2589284</v>
      </c>
      <c r="B6704">
        <v>1</v>
      </c>
      <c r="C6704" t="s">
        <v>80</v>
      </c>
      <c r="D6704" t="s">
        <v>103</v>
      </c>
      <c r="E6704" t="s">
        <v>147</v>
      </c>
      <c r="F6704" t="s">
        <v>18749</v>
      </c>
      <c r="G6704" t="s">
        <v>134</v>
      </c>
      <c r="H6704" t="s">
        <v>135</v>
      </c>
      <c r="I6704" t="s">
        <v>136</v>
      </c>
      <c r="J6704" t="s">
        <v>137</v>
      </c>
      <c r="K6704" t="s">
        <v>138</v>
      </c>
      <c r="L6704" t="s">
        <v>18750</v>
      </c>
      <c r="M6704" t="s">
        <v>18751</v>
      </c>
      <c r="N6704">
        <v>0.86833333300000004</v>
      </c>
      <c r="O6704">
        <v>0</v>
      </c>
      <c r="P6704">
        <v>0</v>
      </c>
      <c r="Q6704">
        <v>0</v>
      </c>
      <c r="R6704">
        <v>0</v>
      </c>
      <c r="S6704">
        <v>16</v>
      </c>
      <c r="T6704">
        <v>0</v>
      </c>
      <c r="U6704">
        <v>16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113.94470945949105</v>
      </c>
      <c r="AB6704">
        <v>0</v>
      </c>
      <c r="AC6704">
        <v>1229.034401798451</v>
      </c>
      <c r="AD6704">
        <v>0</v>
      </c>
      <c r="AE6704">
        <v>1342.9791112579421</v>
      </c>
    </row>
    <row r="6705" spans="1:31" x14ac:dyDescent="0.3">
      <c r="A6705">
        <v>2589307</v>
      </c>
      <c r="B6705">
        <v>1</v>
      </c>
      <c r="C6705" t="s">
        <v>80</v>
      </c>
      <c r="D6705" t="s">
        <v>107</v>
      </c>
      <c r="E6705" t="s">
        <v>147</v>
      </c>
      <c r="F6705" t="s">
        <v>18752</v>
      </c>
      <c r="G6705" t="s">
        <v>134</v>
      </c>
      <c r="H6705" t="s">
        <v>135</v>
      </c>
      <c r="I6705" t="s">
        <v>136</v>
      </c>
      <c r="J6705" t="s">
        <v>137</v>
      </c>
      <c r="K6705" t="s">
        <v>138</v>
      </c>
      <c r="L6705" t="s">
        <v>18753</v>
      </c>
      <c r="M6705" t="s">
        <v>18754</v>
      </c>
      <c r="N6705">
        <v>1.65</v>
      </c>
      <c r="O6705">
        <v>1</v>
      </c>
      <c r="P6705">
        <v>2223</v>
      </c>
      <c r="Q6705">
        <v>0</v>
      </c>
      <c r="R6705">
        <v>1</v>
      </c>
      <c r="S6705">
        <v>1</v>
      </c>
      <c r="T6705">
        <v>161</v>
      </c>
      <c r="U6705">
        <v>0</v>
      </c>
      <c r="V6705">
        <v>1</v>
      </c>
      <c r="W6705">
        <v>24.137732183523401</v>
      </c>
      <c r="X6705">
        <v>561.90766448990303</v>
      </c>
      <c r="Y6705">
        <v>0</v>
      </c>
      <c r="Z6705">
        <v>0.85830664085600006</v>
      </c>
      <c r="AA6705">
        <v>131.10063310617002</v>
      </c>
      <c r="AB6705">
        <v>372.01900267684141</v>
      </c>
      <c r="AC6705">
        <v>0</v>
      </c>
      <c r="AD6705">
        <v>2.1057782364828501</v>
      </c>
      <c r="AE6705">
        <v>1092.1291173337768</v>
      </c>
    </row>
    <row r="6706" spans="1:31" x14ac:dyDescent="0.3">
      <c r="A6706">
        <v>2589138</v>
      </c>
      <c r="B6706">
        <v>1</v>
      </c>
      <c r="C6706" t="s">
        <v>81</v>
      </c>
      <c r="D6706" t="s">
        <v>112</v>
      </c>
      <c r="E6706" t="s">
        <v>141</v>
      </c>
      <c r="F6706" t="s">
        <v>2753</v>
      </c>
      <c r="G6706" t="s">
        <v>194</v>
      </c>
      <c r="H6706" t="s">
        <v>135</v>
      </c>
      <c r="I6706" t="s">
        <v>136</v>
      </c>
      <c r="J6706" t="s">
        <v>137</v>
      </c>
      <c r="K6706" t="s">
        <v>144</v>
      </c>
      <c r="L6706" t="s">
        <v>18755</v>
      </c>
      <c r="M6706" t="s">
        <v>18756</v>
      </c>
      <c r="N6706">
        <v>8.199166666</v>
      </c>
      <c r="O6706">
        <v>3</v>
      </c>
      <c r="P6706">
        <v>1283</v>
      </c>
      <c r="Q6706">
        <v>5</v>
      </c>
      <c r="R6706">
        <v>37</v>
      </c>
      <c r="S6706">
        <v>7</v>
      </c>
      <c r="T6706">
        <v>69</v>
      </c>
      <c r="U6706">
        <v>0</v>
      </c>
      <c r="V6706">
        <v>0</v>
      </c>
      <c r="W6706">
        <v>5.0473706289600013</v>
      </c>
      <c r="X6706">
        <v>870.11144873548153</v>
      </c>
      <c r="Y6706">
        <v>310.49988947271078</v>
      </c>
      <c r="Z6706">
        <v>81.576429214384149</v>
      </c>
      <c r="AA6706">
        <v>180.88269923402416</v>
      </c>
      <c r="AB6706">
        <v>237.152245793384</v>
      </c>
      <c r="AC6706">
        <v>0</v>
      </c>
      <c r="AD6706">
        <v>0</v>
      </c>
      <c r="AE6706">
        <v>1685.2700830789447</v>
      </c>
    </row>
    <row r="6707" spans="1:31" x14ac:dyDescent="0.3">
      <c r="A6707">
        <v>2589344</v>
      </c>
      <c r="B6707">
        <v>1</v>
      </c>
      <c r="C6707" t="s">
        <v>81</v>
      </c>
      <c r="D6707" t="s">
        <v>127</v>
      </c>
      <c r="E6707" t="s">
        <v>147</v>
      </c>
      <c r="F6707" t="s">
        <v>3803</v>
      </c>
      <c r="G6707" t="s">
        <v>134</v>
      </c>
      <c r="H6707" t="s">
        <v>135</v>
      </c>
      <c r="I6707" t="s">
        <v>136</v>
      </c>
      <c r="J6707" t="s">
        <v>137</v>
      </c>
      <c r="K6707" t="s">
        <v>138</v>
      </c>
      <c r="L6707" t="s">
        <v>18757</v>
      </c>
      <c r="M6707" t="s">
        <v>18758</v>
      </c>
      <c r="N6707">
        <v>1.7761111110000001</v>
      </c>
      <c r="O6707">
        <v>0</v>
      </c>
      <c r="P6707">
        <v>521</v>
      </c>
      <c r="Q6707">
        <v>8</v>
      </c>
      <c r="R6707">
        <v>26</v>
      </c>
      <c r="S6707">
        <v>4</v>
      </c>
      <c r="T6707">
        <v>99</v>
      </c>
      <c r="U6707">
        <v>7</v>
      </c>
      <c r="V6707">
        <v>1</v>
      </c>
      <c r="W6707">
        <v>0</v>
      </c>
      <c r="X6707">
        <v>176.13021428306578</v>
      </c>
      <c r="Y6707">
        <v>17.902608653155866</v>
      </c>
      <c r="Z6707">
        <v>73.701518216769031</v>
      </c>
      <c r="AA6707">
        <v>605.6387976991191</v>
      </c>
      <c r="AB6707">
        <v>124.34817187646161</v>
      </c>
      <c r="AC6707">
        <v>1275.4353558157609</v>
      </c>
      <c r="AD6707">
        <v>4.0512612376190802</v>
      </c>
      <c r="AE6707">
        <v>2277.2079277819516</v>
      </c>
    </row>
    <row r="6708" spans="1:31" x14ac:dyDescent="0.3">
      <c r="A6708">
        <v>2589390</v>
      </c>
      <c r="B6708">
        <v>1</v>
      </c>
      <c r="C6708" t="s">
        <v>80</v>
      </c>
      <c r="D6708" t="s">
        <v>97</v>
      </c>
      <c r="E6708" t="s">
        <v>166</v>
      </c>
      <c r="F6708" t="s">
        <v>18759</v>
      </c>
      <c r="G6708" t="s">
        <v>181</v>
      </c>
      <c r="H6708" t="s">
        <v>157</v>
      </c>
      <c r="I6708" t="s">
        <v>136</v>
      </c>
      <c r="J6708" t="s">
        <v>137</v>
      </c>
      <c r="K6708" t="s">
        <v>138</v>
      </c>
      <c r="L6708" t="s">
        <v>18760</v>
      </c>
      <c r="M6708" t="s">
        <v>18761</v>
      </c>
      <c r="N6708">
        <v>7.188055555</v>
      </c>
      <c r="O6708">
        <v>0</v>
      </c>
      <c r="P6708">
        <v>1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0.81493823795709175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0.81493823795709175</v>
      </c>
    </row>
    <row r="6709" spans="1:31" x14ac:dyDescent="0.3">
      <c r="A6709">
        <v>2589536</v>
      </c>
      <c r="B6709">
        <v>1</v>
      </c>
      <c r="C6709" t="s">
        <v>80</v>
      </c>
      <c r="D6709" t="s">
        <v>95</v>
      </c>
      <c r="E6709" t="s">
        <v>141</v>
      </c>
      <c r="F6709" t="s">
        <v>11903</v>
      </c>
      <c r="G6709" t="s">
        <v>134</v>
      </c>
      <c r="H6709" t="s">
        <v>135</v>
      </c>
      <c r="I6709" t="s">
        <v>136</v>
      </c>
      <c r="J6709" t="s">
        <v>137</v>
      </c>
      <c r="K6709" t="s">
        <v>138</v>
      </c>
      <c r="L6709" t="s">
        <v>18762</v>
      </c>
      <c r="M6709" t="s">
        <v>18763</v>
      </c>
      <c r="N6709">
        <v>0.21944444399999999</v>
      </c>
      <c r="O6709">
        <v>5</v>
      </c>
      <c r="P6709">
        <v>979</v>
      </c>
      <c r="Q6709">
        <v>26</v>
      </c>
      <c r="R6709">
        <v>15</v>
      </c>
      <c r="S6709">
        <v>34</v>
      </c>
      <c r="T6709">
        <v>87</v>
      </c>
      <c r="U6709">
        <v>2</v>
      </c>
      <c r="V6709">
        <v>0</v>
      </c>
      <c r="W6709">
        <v>1.0502375578658998</v>
      </c>
      <c r="X6709">
        <v>49.255007237815285</v>
      </c>
      <c r="Y6709">
        <v>17.875710153727496</v>
      </c>
      <c r="Z6709">
        <v>2.1965896774066</v>
      </c>
      <c r="AA6709">
        <v>135.29856243465369</v>
      </c>
      <c r="AB6709">
        <v>20.496914533163935</v>
      </c>
      <c r="AC6709">
        <v>63.855321532489974</v>
      </c>
      <c r="AD6709">
        <v>0</v>
      </c>
      <c r="AE6709">
        <v>290.02834312712292</v>
      </c>
    </row>
    <row r="6710" spans="1:31" x14ac:dyDescent="0.3">
      <c r="A6710">
        <v>2589702</v>
      </c>
      <c r="B6710">
        <v>1</v>
      </c>
      <c r="C6710" t="s">
        <v>81</v>
      </c>
      <c r="D6710" t="s">
        <v>127</v>
      </c>
      <c r="E6710" t="s">
        <v>184</v>
      </c>
      <c r="F6710" t="s">
        <v>18764</v>
      </c>
      <c r="G6710" t="s">
        <v>149</v>
      </c>
      <c r="H6710" t="s">
        <v>135</v>
      </c>
      <c r="I6710" t="s">
        <v>136</v>
      </c>
      <c r="J6710" t="s">
        <v>137</v>
      </c>
      <c r="K6710" t="s">
        <v>138</v>
      </c>
      <c r="L6710" t="s">
        <v>18765</v>
      </c>
      <c r="M6710" t="s">
        <v>18766</v>
      </c>
      <c r="N6710">
        <v>1.6630555549999999</v>
      </c>
      <c r="O6710">
        <v>0</v>
      </c>
      <c r="P6710">
        <v>45</v>
      </c>
      <c r="Q6710">
        <v>0</v>
      </c>
      <c r="R6710">
        <v>0</v>
      </c>
      <c r="S6710">
        <v>0</v>
      </c>
      <c r="T6710">
        <v>1</v>
      </c>
      <c r="U6710">
        <v>0</v>
      </c>
      <c r="V6710">
        <v>0</v>
      </c>
      <c r="W6710">
        <v>0</v>
      </c>
      <c r="X6710">
        <v>8.0841634303168526</v>
      </c>
      <c r="Y6710">
        <v>0</v>
      </c>
      <c r="Z6710">
        <v>0</v>
      </c>
      <c r="AA6710">
        <v>0</v>
      </c>
      <c r="AB6710">
        <v>2.3773378904183334E-3</v>
      </c>
      <c r="AC6710">
        <v>0</v>
      </c>
      <c r="AD6710">
        <v>0</v>
      </c>
      <c r="AE6710">
        <v>8.0865407682072714</v>
      </c>
    </row>
    <row r="6711" spans="1:31" x14ac:dyDescent="0.3">
      <c r="A6711">
        <v>2589324</v>
      </c>
      <c r="B6711">
        <v>1</v>
      </c>
      <c r="C6711" t="s">
        <v>80</v>
      </c>
      <c r="D6711" t="s">
        <v>110</v>
      </c>
      <c r="E6711" t="s">
        <v>175</v>
      </c>
      <c r="F6711" t="s">
        <v>18767</v>
      </c>
      <c r="G6711" t="s">
        <v>213</v>
      </c>
      <c r="H6711" t="s">
        <v>157</v>
      </c>
      <c r="I6711" t="s">
        <v>136</v>
      </c>
      <c r="J6711" t="s">
        <v>137</v>
      </c>
      <c r="K6711" t="s">
        <v>138</v>
      </c>
      <c r="L6711" t="s">
        <v>18768</v>
      </c>
      <c r="M6711" t="s">
        <v>18769</v>
      </c>
      <c r="N6711">
        <v>0.94888888800000004</v>
      </c>
      <c r="O6711">
        <v>0</v>
      </c>
      <c r="P6711">
        <v>68</v>
      </c>
      <c r="Q6711">
        <v>0</v>
      </c>
      <c r="R6711">
        <v>0</v>
      </c>
      <c r="S6711">
        <v>0</v>
      </c>
      <c r="T6711">
        <v>1</v>
      </c>
      <c r="U6711">
        <v>0</v>
      </c>
      <c r="V6711">
        <v>0</v>
      </c>
      <c r="W6711">
        <v>0</v>
      </c>
      <c r="X6711">
        <v>13.532558959292052</v>
      </c>
      <c r="Y6711">
        <v>0</v>
      </c>
      <c r="Z6711">
        <v>0</v>
      </c>
      <c r="AA6711">
        <v>0</v>
      </c>
      <c r="AB6711">
        <v>4.9644984123396201</v>
      </c>
      <c r="AC6711">
        <v>0</v>
      </c>
      <c r="AD6711">
        <v>0</v>
      </c>
      <c r="AE6711">
        <v>18.497057371631673</v>
      </c>
    </row>
    <row r="6712" spans="1:31" x14ac:dyDescent="0.3">
      <c r="A6712">
        <v>2589679</v>
      </c>
      <c r="B6712">
        <v>1</v>
      </c>
      <c r="C6712" t="s">
        <v>81</v>
      </c>
      <c r="D6712" t="s">
        <v>128</v>
      </c>
      <c r="E6712" t="s">
        <v>184</v>
      </c>
      <c r="F6712" t="s">
        <v>3240</v>
      </c>
      <c r="G6712" t="s">
        <v>134</v>
      </c>
      <c r="H6712" t="s">
        <v>135</v>
      </c>
      <c r="I6712" t="s">
        <v>136</v>
      </c>
      <c r="J6712" t="s">
        <v>137</v>
      </c>
      <c r="K6712" t="s">
        <v>138</v>
      </c>
      <c r="L6712" t="s">
        <v>18770</v>
      </c>
      <c r="M6712" t="s">
        <v>18771</v>
      </c>
      <c r="N6712">
        <v>0.69027777700000004</v>
      </c>
      <c r="O6712">
        <v>4</v>
      </c>
      <c r="P6712">
        <v>53</v>
      </c>
      <c r="Q6712">
        <v>10</v>
      </c>
      <c r="R6712">
        <v>101</v>
      </c>
      <c r="S6712">
        <v>10</v>
      </c>
      <c r="T6712">
        <v>11</v>
      </c>
      <c r="U6712">
        <v>1</v>
      </c>
      <c r="V6712">
        <v>0</v>
      </c>
      <c r="W6712">
        <v>1.01085175427049</v>
      </c>
      <c r="X6712">
        <v>8.7473388780414947</v>
      </c>
      <c r="Y6712">
        <v>8.6265017652711542</v>
      </c>
      <c r="Z6712">
        <v>51.114978371641151</v>
      </c>
      <c r="AA6712">
        <v>43.704743812309957</v>
      </c>
      <c r="AB6712">
        <v>6.0496852141963924</v>
      </c>
      <c r="AC6712">
        <v>26.967376579691759</v>
      </c>
      <c r="AD6712">
        <v>0</v>
      </c>
      <c r="AE6712">
        <v>146.22147637542238</v>
      </c>
    </row>
    <row r="6713" spans="1:31" x14ac:dyDescent="0.3">
      <c r="A6713">
        <v>2589347</v>
      </c>
      <c r="B6713">
        <v>1</v>
      </c>
      <c r="C6713" t="s">
        <v>81</v>
      </c>
      <c r="D6713" t="s">
        <v>123</v>
      </c>
      <c r="E6713" t="s">
        <v>184</v>
      </c>
      <c r="F6713" t="s">
        <v>18772</v>
      </c>
      <c r="G6713" t="s">
        <v>134</v>
      </c>
      <c r="H6713" t="s">
        <v>135</v>
      </c>
      <c r="I6713" t="s">
        <v>136</v>
      </c>
      <c r="J6713" t="s">
        <v>137</v>
      </c>
      <c r="K6713" t="s">
        <v>138</v>
      </c>
      <c r="L6713" t="s">
        <v>18773</v>
      </c>
      <c r="M6713" t="s">
        <v>18774</v>
      </c>
      <c r="N6713">
        <v>0.233333333</v>
      </c>
      <c r="O6713">
        <v>0</v>
      </c>
      <c r="P6713">
        <v>671</v>
      </c>
      <c r="Q6713">
        <v>0</v>
      </c>
      <c r="R6713">
        <v>18</v>
      </c>
      <c r="S6713">
        <v>0</v>
      </c>
      <c r="T6713">
        <v>131</v>
      </c>
      <c r="U6713">
        <v>0</v>
      </c>
      <c r="V6713">
        <v>0</v>
      </c>
      <c r="W6713">
        <v>0</v>
      </c>
      <c r="X6713">
        <v>27.854033849912224</v>
      </c>
      <c r="Y6713">
        <v>0</v>
      </c>
      <c r="Z6713">
        <v>1.9630353666014002</v>
      </c>
      <c r="AA6713">
        <v>0</v>
      </c>
      <c r="AB6713">
        <v>26.274287297953808</v>
      </c>
      <c r="AC6713">
        <v>0</v>
      </c>
      <c r="AD6713">
        <v>0</v>
      </c>
      <c r="AE6713">
        <v>56.091356514467435</v>
      </c>
    </row>
    <row r="6714" spans="1:31" x14ac:dyDescent="0.3">
      <c r="A6714">
        <v>2589155</v>
      </c>
      <c r="B6714">
        <v>1</v>
      </c>
      <c r="C6714" t="s">
        <v>80</v>
      </c>
      <c r="D6714" t="s">
        <v>82</v>
      </c>
      <c r="E6714" t="s">
        <v>155</v>
      </c>
      <c r="F6714" t="s">
        <v>18775</v>
      </c>
      <c r="G6714" t="s">
        <v>194</v>
      </c>
      <c r="H6714" t="s">
        <v>157</v>
      </c>
      <c r="I6714" t="s">
        <v>136</v>
      </c>
      <c r="J6714" t="s">
        <v>137</v>
      </c>
      <c r="K6714" t="s">
        <v>144</v>
      </c>
      <c r="L6714" t="s">
        <v>18776</v>
      </c>
      <c r="M6714" t="s">
        <v>18777</v>
      </c>
      <c r="N6714">
        <v>4.2833333329999999</v>
      </c>
      <c r="O6714">
        <v>0</v>
      </c>
      <c r="P6714">
        <v>627</v>
      </c>
      <c r="Q6714">
        <v>0</v>
      </c>
      <c r="R6714">
        <v>0</v>
      </c>
      <c r="S6714">
        <v>0</v>
      </c>
      <c r="T6714">
        <v>43</v>
      </c>
      <c r="U6714">
        <v>0</v>
      </c>
      <c r="V6714">
        <v>0</v>
      </c>
      <c r="W6714">
        <v>0</v>
      </c>
      <c r="X6714">
        <v>581.66939027544117</v>
      </c>
      <c r="Y6714">
        <v>0</v>
      </c>
      <c r="Z6714">
        <v>0</v>
      </c>
      <c r="AA6714">
        <v>0</v>
      </c>
      <c r="AB6714">
        <v>323.70589630051029</v>
      </c>
      <c r="AC6714">
        <v>0</v>
      </c>
      <c r="AD6714">
        <v>0</v>
      </c>
      <c r="AE6714">
        <v>905.37528657595146</v>
      </c>
    </row>
    <row r="6715" spans="1:31" x14ac:dyDescent="0.3">
      <c r="A6715">
        <v>2589032</v>
      </c>
      <c r="B6715">
        <v>1</v>
      </c>
      <c r="C6715" t="s">
        <v>80</v>
      </c>
      <c r="D6715" t="s">
        <v>86</v>
      </c>
      <c r="E6715" t="s">
        <v>132</v>
      </c>
      <c r="F6715" t="s">
        <v>18778</v>
      </c>
      <c r="G6715" t="s">
        <v>134</v>
      </c>
      <c r="H6715" t="s">
        <v>135</v>
      </c>
      <c r="I6715" t="s">
        <v>680</v>
      </c>
      <c r="J6715" t="s">
        <v>137</v>
      </c>
      <c r="K6715" t="s">
        <v>138</v>
      </c>
      <c r="L6715" t="s">
        <v>18779</v>
      </c>
      <c r="M6715" t="s">
        <v>18780</v>
      </c>
      <c r="N6715">
        <v>3.0277776999999999E-2</v>
      </c>
      <c r="O6715">
        <v>1</v>
      </c>
      <c r="P6715">
        <v>1131</v>
      </c>
      <c r="Q6715">
        <v>0</v>
      </c>
      <c r="R6715">
        <v>113</v>
      </c>
      <c r="S6715">
        <v>1</v>
      </c>
      <c r="T6715">
        <v>186</v>
      </c>
      <c r="U6715">
        <v>0</v>
      </c>
      <c r="V6715">
        <v>1</v>
      </c>
      <c r="W6715">
        <v>0.2259294193215225</v>
      </c>
      <c r="X6715">
        <v>15.297732142806538</v>
      </c>
      <c r="Y6715">
        <v>0</v>
      </c>
      <c r="Z6715">
        <v>1.6764606153094983</v>
      </c>
      <c r="AA6715">
        <v>4.1518437767165333</v>
      </c>
      <c r="AB6715">
        <v>5.8596074534106881</v>
      </c>
      <c r="AC6715">
        <v>0</v>
      </c>
      <c r="AD6715">
        <v>0.23514470678291666</v>
      </c>
      <c r="AE6715">
        <v>27.446718114347696</v>
      </c>
    </row>
    <row r="6716" spans="1:31" x14ac:dyDescent="0.3">
      <c r="A6716">
        <v>2589553</v>
      </c>
      <c r="B6716">
        <v>1</v>
      </c>
      <c r="C6716" t="s">
        <v>81</v>
      </c>
      <c r="D6716" t="s">
        <v>127</v>
      </c>
      <c r="E6716" t="s">
        <v>184</v>
      </c>
      <c r="F6716" t="s">
        <v>18781</v>
      </c>
      <c r="G6716" t="s">
        <v>1218</v>
      </c>
      <c r="H6716" t="s">
        <v>135</v>
      </c>
      <c r="I6716" t="s">
        <v>136</v>
      </c>
      <c r="J6716" t="s">
        <v>137</v>
      </c>
      <c r="K6716" t="s">
        <v>138</v>
      </c>
      <c r="L6716" t="s">
        <v>18722</v>
      </c>
      <c r="M6716" t="s">
        <v>18782</v>
      </c>
      <c r="N6716">
        <v>3.1838888879999998</v>
      </c>
      <c r="O6716">
        <v>3</v>
      </c>
      <c r="P6716">
        <v>9</v>
      </c>
      <c r="Q6716">
        <v>123</v>
      </c>
      <c r="R6716">
        <v>81</v>
      </c>
      <c r="S6716">
        <v>12</v>
      </c>
      <c r="T6716">
        <v>5</v>
      </c>
      <c r="U6716">
        <v>0</v>
      </c>
      <c r="V6716">
        <v>0</v>
      </c>
      <c r="W6716">
        <v>2.5128102265033601</v>
      </c>
      <c r="X6716">
        <v>1.9217133626851666</v>
      </c>
      <c r="Y6716">
        <v>405.17207296281833</v>
      </c>
      <c r="Z6716">
        <v>235.70004394221763</v>
      </c>
      <c r="AA6716">
        <v>28.694699153092731</v>
      </c>
      <c r="AB6716">
        <v>6.0382522819435378</v>
      </c>
      <c r="AC6716">
        <v>0</v>
      </c>
      <c r="AD6716">
        <v>0</v>
      </c>
      <c r="AE6716">
        <v>680.03959192926072</v>
      </c>
    </row>
    <row r="6717" spans="1:31" x14ac:dyDescent="0.3">
      <c r="A6717">
        <v>2589161</v>
      </c>
      <c r="B6717">
        <v>1</v>
      </c>
      <c r="C6717" t="s">
        <v>80</v>
      </c>
      <c r="D6717" t="s">
        <v>104</v>
      </c>
      <c r="E6717" t="s">
        <v>155</v>
      </c>
      <c r="F6717" t="s">
        <v>18783</v>
      </c>
      <c r="G6717" t="s">
        <v>3034</v>
      </c>
      <c r="H6717" t="s">
        <v>157</v>
      </c>
      <c r="I6717" t="s">
        <v>136</v>
      </c>
      <c r="J6717" t="s">
        <v>3</v>
      </c>
      <c r="K6717" t="s">
        <v>138</v>
      </c>
      <c r="L6717" t="s">
        <v>18784</v>
      </c>
      <c r="M6717" t="s">
        <v>18785</v>
      </c>
      <c r="N6717">
        <v>4.1025</v>
      </c>
      <c r="O6717">
        <v>0</v>
      </c>
      <c r="P6717">
        <v>11</v>
      </c>
      <c r="Q6717">
        <v>0</v>
      </c>
      <c r="R6717">
        <v>2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14.626120251339596</v>
      </c>
      <c r="Y6717">
        <v>0</v>
      </c>
      <c r="Z6717">
        <v>4.9054707114168536</v>
      </c>
      <c r="AA6717">
        <v>0</v>
      </c>
      <c r="AB6717">
        <v>0</v>
      </c>
      <c r="AC6717">
        <v>0</v>
      </c>
      <c r="AD6717">
        <v>0</v>
      </c>
      <c r="AE6717">
        <v>19.53159096275645</v>
      </c>
    </row>
    <row r="6718" spans="1:31" x14ac:dyDescent="0.3">
      <c r="A6718">
        <v>2589224</v>
      </c>
      <c r="B6718">
        <v>1</v>
      </c>
      <c r="C6718" t="s">
        <v>80</v>
      </c>
      <c r="D6718" t="s">
        <v>84</v>
      </c>
      <c r="E6718" t="s">
        <v>184</v>
      </c>
      <c r="F6718" t="s">
        <v>18786</v>
      </c>
      <c r="G6718" t="s">
        <v>134</v>
      </c>
      <c r="H6718" t="s">
        <v>135</v>
      </c>
      <c r="I6718" t="s">
        <v>136</v>
      </c>
      <c r="J6718" t="s">
        <v>137</v>
      </c>
      <c r="K6718" t="s">
        <v>138</v>
      </c>
      <c r="L6718" t="s">
        <v>18787</v>
      </c>
      <c r="M6718" t="s">
        <v>18788</v>
      </c>
      <c r="N6718">
        <v>2.3736111110000002</v>
      </c>
      <c r="O6718">
        <v>0</v>
      </c>
      <c r="P6718">
        <v>39</v>
      </c>
      <c r="Q6718">
        <v>0</v>
      </c>
      <c r="R6718">
        <v>45</v>
      </c>
      <c r="S6718">
        <v>0</v>
      </c>
      <c r="T6718">
        <v>13</v>
      </c>
      <c r="U6718">
        <v>0</v>
      </c>
      <c r="V6718">
        <v>0</v>
      </c>
      <c r="W6718">
        <v>0</v>
      </c>
      <c r="X6718">
        <v>17.897209492465116</v>
      </c>
      <c r="Y6718">
        <v>0</v>
      </c>
      <c r="Z6718">
        <v>52.062905459327133</v>
      </c>
      <c r="AA6718">
        <v>0</v>
      </c>
      <c r="AB6718">
        <v>29.419123517184563</v>
      </c>
      <c r="AC6718">
        <v>0</v>
      </c>
      <c r="AD6718">
        <v>0</v>
      </c>
      <c r="AE6718">
        <v>99.379238468976808</v>
      </c>
    </row>
    <row r="6719" spans="1:31" x14ac:dyDescent="0.3">
      <c r="A6719">
        <v>2589516</v>
      </c>
      <c r="B6719">
        <v>1</v>
      </c>
      <c r="C6719" t="s">
        <v>81</v>
      </c>
      <c r="D6719" t="s">
        <v>124</v>
      </c>
      <c r="E6719" t="s">
        <v>184</v>
      </c>
      <c r="F6719" t="s">
        <v>18789</v>
      </c>
      <c r="G6719" t="s">
        <v>134</v>
      </c>
      <c r="H6719" t="s">
        <v>135</v>
      </c>
      <c r="I6719" t="s">
        <v>136</v>
      </c>
      <c r="J6719" t="s">
        <v>137</v>
      </c>
      <c r="K6719" t="s">
        <v>138</v>
      </c>
      <c r="L6719" t="s">
        <v>18790</v>
      </c>
      <c r="M6719" t="s">
        <v>18791</v>
      </c>
      <c r="N6719">
        <v>1.730277777</v>
      </c>
      <c r="O6719">
        <v>1</v>
      </c>
      <c r="P6719">
        <v>341</v>
      </c>
      <c r="Q6719">
        <v>0</v>
      </c>
      <c r="R6719">
        <v>26</v>
      </c>
      <c r="S6719">
        <v>0</v>
      </c>
      <c r="T6719">
        <v>21</v>
      </c>
      <c r="U6719">
        <v>0</v>
      </c>
      <c r="V6719">
        <v>0</v>
      </c>
      <c r="W6719">
        <v>0.38530137947999998</v>
      </c>
      <c r="X6719">
        <v>97.790800148405978</v>
      </c>
      <c r="Y6719">
        <v>0</v>
      </c>
      <c r="Z6719">
        <v>15.280633649239263</v>
      </c>
      <c r="AA6719">
        <v>0</v>
      </c>
      <c r="AB6719">
        <v>23.754741969158719</v>
      </c>
      <c r="AC6719">
        <v>0</v>
      </c>
      <c r="AD6719">
        <v>0</v>
      </c>
      <c r="AE6719">
        <v>137.21147714628395</v>
      </c>
    </row>
    <row r="6720" spans="1:31" x14ac:dyDescent="0.3">
      <c r="A6720">
        <v>2589510</v>
      </c>
      <c r="B6720">
        <v>1</v>
      </c>
      <c r="C6720" t="s">
        <v>80</v>
      </c>
      <c r="D6720" t="s">
        <v>100</v>
      </c>
      <c r="E6720" t="s">
        <v>147</v>
      </c>
      <c r="F6720" t="s">
        <v>18792</v>
      </c>
      <c r="G6720" t="s">
        <v>134</v>
      </c>
      <c r="H6720" t="s">
        <v>135</v>
      </c>
      <c r="I6720" t="s">
        <v>136</v>
      </c>
      <c r="J6720" t="s">
        <v>137</v>
      </c>
      <c r="K6720" t="s">
        <v>138</v>
      </c>
      <c r="L6720" t="s">
        <v>18793</v>
      </c>
      <c r="M6720" t="s">
        <v>18794</v>
      </c>
      <c r="N6720">
        <v>0.29472222199999998</v>
      </c>
      <c r="O6720">
        <v>0</v>
      </c>
      <c r="P6720">
        <v>29</v>
      </c>
      <c r="Q6720">
        <v>1</v>
      </c>
      <c r="R6720">
        <v>12</v>
      </c>
      <c r="S6720">
        <v>8</v>
      </c>
      <c r="T6720">
        <v>20</v>
      </c>
      <c r="U6720">
        <v>3</v>
      </c>
      <c r="V6720">
        <v>0</v>
      </c>
      <c r="W6720">
        <v>0</v>
      </c>
      <c r="X6720">
        <v>1.9185081445237508</v>
      </c>
      <c r="Y6720">
        <v>0.26782395680120002</v>
      </c>
      <c r="Z6720">
        <v>6.521526416127398</v>
      </c>
      <c r="AA6720">
        <v>10.994050633299867</v>
      </c>
      <c r="AB6720">
        <v>3.8171487617864788</v>
      </c>
      <c r="AC6720">
        <v>14.686160618645847</v>
      </c>
      <c r="AD6720">
        <v>0</v>
      </c>
      <c r="AE6720">
        <v>38.205218531184542</v>
      </c>
    </row>
    <row r="6721" spans="1:31" x14ac:dyDescent="0.3">
      <c r="A6721">
        <v>2589333</v>
      </c>
      <c r="B6721">
        <v>1</v>
      </c>
      <c r="C6721" t="s">
        <v>81</v>
      </c>
      <c r="D6721" t="s">
        <v>126</v>
      </c>
      <c r="E6721" t="s">
        <v>147</v>
      </c>
      <c r="F6721" t="s">
        <v>5432</v>
      </c>
      <c r="G6721" t="s">
        <v>134</v>
      </c>
      <c r="H6721" t="s">
        <v>135</v>
      </c>
      <c r="I6721" t="s">
        <v>136</v>
      </c>
      <c r="J6721" t="s">
        <v>137</v>
      </c>
      <c r="K6721" t="s">
        <v>138</v>
      </c>
      <c r="L6721" t="s">
        <v>18795</v>
      </c>
      <c r="M6721" t="s">
        <v>18796</v>
      </c>
      <c r="N6721">
        <v>0.36555555499999998</v>
      </c>
      <c r="O6721">
        <v>1</v>
      </c>
      <c r="P6721">
        <v>267</v>
      </c>
      <c r="Q6721">
        <v>4</v>
      </c>
      <c r="R6721">
        <v>47</v>
      </c>
      <c r="S6721">
        <v>10</v>
      </c>
      <c r="T6721">
        <v>27</v>
      </c>
      <c r="U6721">
        <v>0</v>
      </c>
      <c r="V6721">
        <v>0</v>
      </c>
      <c r="W6721">
        <v>7.380254336E-2</v>
      </c>
      <c r="X6721">
        <v>11.147437968075083</v>
      </c>
      <c r="Y6721">
        <v>2.9620363119851474</v>
      </c>
      <c r="Z6721">
        <v>6.0501213399113221</v>
      </c>
      <c r="AA6721">
        <v>13.031245164653523</v>
      </c>
      <c r="AB6721">
        <v>9.2463750163018439</v>
      </c>
      <c r="AC6721">
        <v>0</v>
      </c>
      <c r="AD6721">
        <v>0</v>
      </c>
      <c r="AE6721">
        <v>42.51101834428691</v>
      </c>
    </row>
    <row r="6722" spans="1:31" x14ac:dyDescent="0.3">
      <c r="A6722">
        <v>2589310</v>
      </c>
      <c r="B6722">
        <v>1</v>
      </c>
      <c r="C6722" t="s">
        <v>80</v>
      </c>
      <c r="D6722" t="s">
        <v>95</v>
      </c>
      <c r="E6722" t="s">
        <v>147</v>
      </c>
      <c r="F6722" t="s">
        <v>13492</v>
      </c>
      <c r="G6722" t="s">
        <v>134</v>
      </c>
      <c r="H6722" t="s">
        <v>135</v>
      </c>
      <c r="I6722" t="s">
        <v>136</v>
      </c>
      <c r="J6722" t="s">
        <v>137</v>
      </c>
      <c r="K6722" t="s">
        <v>138</v>
      </c>
      <c r="L6722" t="s">
        <v>18797</v>
      </c>
      <c r="M6722" t="s">
        <v>18798</v>
      </c>
      <c r="N6722">
        <v>1.562777777</v>
      </c>
      <c r="O6722">
        <v>5</v>
      </c>
      <c r="P6722">
        <v>401</v>
      </c>
      <c r="Q6722">
        <v>8</v>
      </c>
      <c r="R6722">
        <v>1</v>
      </c>
      <c r="S6722">
        <v>38</v>
      </c>
      <c r="T6722">
        <v>18</v>
      </c>
      <c r="U6722">
        <v>4</v>
      </c>
      <c r="V6722">
        <v>0</v>
      </c>
      <c r="W6722">
        <v>3.7128100955843699</v>
      </c>
      <c r="X6722">
        <v>140.42392559095123</v>
      </c>
      <c r="Y6722">
        <v>270.66325381201784</v>
      </c>
      <c r="Z6722">
        <v>5.0885156647034346</v>
      </c>
      <c r="AA6722">
        <v>917.3115033593341</v>
      </c>
      <c r="AB6722">
        <v>31.806422094537574</v>
      </c>
      <c r="AC6722">
        <v>976.21128103593219</v>
      </c>
      <c r="AD6722">
        <v>0</v>
      </c>
      <c r="AE6722">
        <v>2345.2177116530606</v>
      </c>
    </row>
    <row r="6723" spans="1:31" x14ac:dyDescent="0.3">
      <c r="A6723">
        <v>2589642</v>
      </c>
      <c r="B6723">
        <v>1</v>
      </c>
      <c r="C6723" t="s">
        <v>80</v>
      </c>
      <c r="D6723" t="s">
        <v>84</v>
      </c>
      <c r="E6723" t="s">
        <v>171</v>
      </c>
      <c r="F6723" t="s">
        <v>17823</v>
      </c>
      <c r="G6723" t="s">
        <v>190</v>
      </c>
      <c r="H6723" t="s">
        <v>157</v>
      </c>
      <c r="I6723" t="s">
        <v>136</v>
      </c>
      <c r="J6723" t="s">
        <v>137</v>
      </c>
      <c r="K6723" t="s">
        <v>138</v>
      </c>
      <c r="L6723" t="s">
        <v>18799</v>
      </c>
      <c r="M6723" t="s">
        <v>18800</v>
      </c>
      <c r="N6723">
        <v>1.5291666660000001</v>
      </c>
      <c r="O6723">
        <v>0</v>
      </c>
      <c r="P6723">
        <v>241</v>
      </c>
      <c r="Q6723">
        <v>0</v>
      </c>
      <c r="R6723">
        <v>0</v>
      </c>
      <c r="S6723">
        <v>0</v>
      </c>
      <c r="T6723">
        <v>4</v>
      </c>
      <c r="U6723">
        <v>0</v>
      </c>
      <c r="V6723">
        <v>0</v>
      </c>
      <c r="W6723">
        <v>0</v>
      </c>
      <c r="X6723">
        <v>72.140292968074519</v>
      </c>
      <c r="Y6723">
        <v>0</v>
      </c>
      <c r="Z6723">
        <v>0</v>
      </c>
      <c r="AA6723">
        <v>0</v>
      </c>
      <c r="AB6723">
        <v>4.9082710489473724</v>
      </c>
      <c r="AC6723">
        <v>0</v>
      </c>
      <c r="AD6723">
        <v>0</v>
      </c>
      <c r="AE6723">
        <v>77.048564017021889</v>
      </c>
    </row>
    <row r="6724" spans="1:31" x14ac:dyDescent="0.3">
      <c r="A6724">
        <v>2589456</v>
      </c>
      <c r="B6724">
        <v>1</v>
      </c>
      <c r="C6724" t="s">
        <v>80</v>
      </c>
      <c r="D6724" t="s">
        <v>98</v>
      </c>
      <c r="E6724" t="s">
        <v>166</v>
      </c>
      <c r="F6724" t="s">
        <v>18801</v>
      </c>
      <c r="G6724" t="s">
        <v>1174</v>
      </c>
      <c r="H6724" t="s">
        <v>157</v>
      </c>
      <c r="I6724" t="s">
        <v>136</v>
      </c>
      <c r="J6724" t="s">
        <v>137</v>
      </c>
      <c r="K6724" t="s">
        <v>138</v>
      </c>
      <c r="L6724" t="s">
        <v>18802</v>
      </c>
      <c r="M6724" t="s">
        <v>18803</v>
      </c>
      <c r="N6724">
        <v>1.845277777</v>
      </c>
      <c r="O6724">
        <v>0</v>
      </c>
      <c r="P6724">
        <v>1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</row>
    <row r="6725" spans="1:31" x14ac:dyDescent="0.3">
      <c r="A6725">
        <v>2589479</v>
      </c>
      <c r="B6725">
        <v>1</v>
      </c>
      <c r="C6725" t="s">
        <v>81</v>
      </c>
      <c r="D6725" t="s">
        <v>120</v>
      </c>
      <c r="E6725" t="s">
        <v>184</v>
      </c>
      <c r="F6725" t="s">
        <v>18804</v>
      </c>
      <c r="G6725" t="s">
        <v>134</v>
      </c>
      <c r="H6725" t="s">
        <v>135</v>
      </c>
      <c r="I6725" t="s">
        <v>136</v>
      </c>
      <c r="J6725" t="s">
        <v>137</v>
      </c>
      <c r="K6725" t="s">
        <v>138</v>
      </c>
      <c r="L6725" t="s">
        <v>18805</v>
      </c>
      <c r="M6725" t="s">
        <v>18806</v>
      </c>
      <c r="N6725">
        <v>0.49583333299999999</v>
      </c>
      <c r="O6725">
        <v>1</v>
      </c>
      <c r="P6725">
        <v>288</v>
      </c>
      <c r="Q6725">
        <v>0</v>
      </c>
      <c r="R6725">
        <v>7</v>
      </c>
      <c r="S6725">
        <v>2</v>
      </c>
      <c r="T6725">
        <v>62</v>
      </c>
      <c r="U6725">
        <v>2</v>
      </c>
      <c r="V6725">
        <v>1</v>
      </c>
      <c r="W6725">
        <v>0.10282842360000001</v>
      </c>
      <c r="X6725">
        <v>25.579019032790654</v>
      </c>
      <c r="Y6725">
        <v>0</v>
      </c>
      <c r="Z6725">
        <v>5.2030853546890752</v>
      </c>
      <c r="AA6725">
        <v>1.5158535069110417</v>
      </c>
      <c r="AB6725">
        <v>17.473677806015019</v>
      </c>
      <c r="AC6725">
        <v>47.360098494031746</v>
      </c>
      <c r="AD6725">
        <v>1.3152798242794002</v>
      </c>
      <c r="AE6725">
        <v>98.54984244231693</v>
      </c>
    </row>
    <row r="6726" spans="1:31" x14ac:dyDescent="0.3">
      <c r="A6726">
        <v>2589502</v>
      </c>
      <c r="B6726">
        <v>1</v>
      </c>
      <c r="C6726" t="s">
        <v>80</v>
      </c>
      <c r="D6726" t="s">
        <v>100</v>
      </c>
      <c r="E6726" t="s">
        <v>166</v>
      </c>
      <c r="F6726" t="s">
        <v>18252</v>
      </c>
      <c r="G6726" t="s">
        <v>181</v>
      </c>
      <c r="H6726" t="s">
        <v>157</v>
      </c>
      <c r="I6726" t="s">
        <v>136</v>
      </c>
      <c r="J6726" t="s">
        <v>137</v>
      </c>
      <c r="K6726" t="s">
        <v>138</v>
      </c>
      <c r="L6726" t="s">
        <v>18807</v>
      </c>
      <c r="M6726" t="s">
        <v>18808</v>
      </c>
      <c r="N6726">
        <v>4.2725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2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1.8107317017647242</v>
      </c>
      <c r="AC6726">
        <v>0</v>
      </c>
      <c r="AD6726">
        <v>0</v>
      </c>
      <c r="AE6726">
        <v>1.8107317017647242</v>
      </c>
    </row>
    <row r="6727" spans="1:31" x14ac:dyDescent="0.3">
      <c r="A6727">
        <v>2589293</v>
      </c>
      <c r="B6727">
        <v>1</v>
      </c>
      <c r="C6727" t="s">
        <v>80</v>
      </c>
      <c r="D6727" t="s">
        <v>94</v>
      </c>
      <c r="E6727" t="s">
        <v>171</v>
      </c>
      <c r="F6727" t="s">
        <v>18809</v>
      </c>
      <c r="G6727" t="s">
        <v>202</v>
      </c>
      <c r="H6727" t="s">
        <v>157</v>
      </c>
      <c r="I6727" t="s">
        <v>136</v>
      </c>
      <c r="J6727" t="s">
        <v>137</v>
      </c>
      <c r="K6727" t="s">
        <v>138</v>
      </c>
      <c r="L6727" t="s">
        <v>18810</v>
      </c>
      <c r="M6727" t="s">
        <v>18811</v>
      </c>
      <c r="N6727">
        <v>0.54305555500000002</v>
      </c>
      <c r="O6727">
        <v>0</v>
      </c>
      <c r="P6727">
        <v>92</v>
      </c>
      <c r="Q6727">
        <v>0</v>
      </c>
      <c r="R6727">
        <v>0</v>
      </c>
      <c r="S6727">
        <v>0</v>
      </c>
      <c r="T6727">
        <v>7</v>
      </c>
      <c r="U6727">
        <v>0</v>
      </c>
      <c r="V6727">
        <v>0</v>
      </c>
      <c r="W6727">
        <v>0</v>
      </c>
      <c r="X6727">
        <v>9.9633827605655991</v>
      </c>
      <c r="Y6727">
        <v>0</v>
      </c>
      <c r="Z6727">
        <v>0</v>
      </c>
      <c r="AA6727">
        <v>0</v>
      </c>
      <c r="AB6727">
        <v>3.8807261882276829</v>
      </c>
      <c r="AC6727">
        <v>0</v>
      </c>
      <c r="AD6727">
        <v>0</v>
      </c>
      <c r="AE6727">
        <v>13.844108948793282</v>
      </c>
    </row>
    <row r="6728" spans="1:31" x14ac:dyDescent="0.3">
      <c r="A6728">
        <v>2589496</v>
      </c>
      <c r="B6728">
        <v>1</v>
      </c>
      <c r="C6728" t="s">
        <v>80</v>
      </c>
      <c r="D6728" t="s">
        <v>93</v>
      </c>
      <c r="E6728" t="s">
        <v>155</v>
      </c>
      <c r="F6728" t="s">
        <v>18812</v>
      </c>
      <c r="G6728" t="s">
        <v>206</v>
      </c>
      <c r="H6728" t="s">
        <v>157</v>
      </c>
      <c r="I6728" t="s">
        <v>136</v>
      </c>
      <c r="J6728" t="s">
        <v>137</v>
      </c>
      <c r="K6728" t="s">
        <v>138</v>
      </c>
      <c r="L6728" t="s">
        <v>18813</v>
      </c>
      <c r="M6728" t="s">
        <v>18814</v>
      </c>
      <c r="N6728">
        <v>0.87250000000000005</v>
      </c>
      <c r="O6728">
        <v>0</v>
      </c>
      <c r="P6728">
        <v>46</v>
      </c>
      <c r="Q6728">
        <v>0</v>
      </c>
      <c r="R6728">
        <v>6</v>
      </c>
      <c r="S6728">
        <v>0</v>
      </c>
      <c r="T6728">
        <v>4</v>
      </c>
      <c r="U6728">
        <v>0</v>
      </c>
      <c r="V6728">
        <v>0</v>
      </c>
      <c r="W6728">
        <v>0</v>
      </c>
      <c r="X6728">
        <v>8.1410789932464418</v>
      </c>
      <c r="Y6728">
        <v>0</v>
      </c>
      <c r="Z6728">
        <v>20.676281769874297</v>
      </c>
      <c r="AA6728">
        <v>0</v>
      </c>
      <c r="AB6728">
        <v>7.6204214882190264</v>
      </c>
      <c r="AC6728">
        <v>0</v>
      </c>
      <c r="AD6728">
        <v>0</v>
      </c>
      <c r="AE6728">
        <v>36.437782251339769</v>
      </c>
    </row>
    <row r="6729" spans="1:31" x14ac:dyDescent="0.3">
      <c r="A6729">
        <v>2589147</v>
      </c>
      <c r="B6729">
        <v>1</v>
      </c>
      <c r="C6729" t="s">
        <v>80</v>
      </c>
      <c r="D6729" t="s">
        <v>97</v>
      </c>
      <c r="E6729" t="s">
        <v>132</v>
      </c>
      <c r="F6729" t="s">
        <v>18815</v>
      </c>
      <c r="G6729" t="s">
        <v>844</v>
      </c>
      <c r="H6729" t="s">
        <v>135</v>
      </c>
      <c r="I6729" t="s">
        <v>136</v>
      </c>
      <c r="J6729" t="s">
        <v>137</v>
      </c>
      <c r="K6729" t="s">
        <v>138</v>
      </c>
      <c r="L6729" t="s">
        <v>18816</v>
      </c>
      <c r="M6729" t="s">
        <v>18817</v>
      </c>
      <c r="N6729">
        <v>3.4297222220000001</v>
      </c>
      <c r="O6729">
        <v>0</v>
      </c>
      <c r="P6729">
        <v>0</v>
      </c>
      <c r="Q6729">
        <v>0</v>
      </c>
      <c r="R6729">
        <v>0</v>
      </c>
      <c r="S6729">
        <v>2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134.19481545283332</v>
      </c>
      <c r="AB6729">
        <v>0</v>
      </c>
      <c r="AC6729">
        <v>0</v>
      </c>
      <c r="AD6729">
        <v>0</v>
      </c>
      <c r="AE6729">
        <v>134.19481545283332</v>
      </c>
    </row>
    <row r="6730" spans="1:31" x14ac:dyDescent="0.3">
      <c r="A6730">
        <v>2589227</v>
      </c>
      <c r="B6730">
        <v>1</v>
      </c>
      <c r="C6730" t="s">
        <v>80</v>
      </c>
      <c r="D6730" t="s">
        <v>92</v>
      </c>
      <c r="E6730" t="s">
        <v>166</v>
      </c>
      <c r="F6730" t="s">
        <v>18818</v>
      </c>
      <c r="G6730" t="s">
        <v>181</v>
      </c>
      <c r="H6730" t="s">
        <v>157</v>
      </c>
      <c r="I6730" t="s">
        <v>136</v>
      </c>
      <c r="J6730" t="s">
        <v>137</v>
      </c>
      <c r="K6730" t="s">
        <v>138</v>
      </c>
      <c r="L6730" t="s">
        <v>18819</v>
      </c>
      <c r="M6730" t="s">
        <v>18820</v>
      </c>
      <c r="N6730">
        <v>4.8841666659999996</v>
      </c>
      <c r="O6730">
        <v>0</v>
      </c>
      <c r="P6730">
        <v>2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0.19656734748301169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0.19656734748301169</v>
      </c>
    </row>
    <row r="6731" spans="1:31" x14ac:dyDescent="0.3">
      <c r="A6731">
        <v>2589582</v>
      </c>
      <c r="B6731">
        <v>1</v>
      </c>
      <c r="C6731" t="s">
        <v>81</v>
      </c>
      <c r="D6731" t="s">
        <v>118</v>
      </c>
      <c r="E6731" t="s">
        <v>184</v>
      </c>
      <c r="F6731" t="s">
        <v>18821</v>
      </c>
      <c r="G6731" t="s">
        <v>149</v>
      </c>
      <c r="H6731" t="s">
        <v>135</v>
      </c>
      <c r="I6731" t="s">
        <v>136</v>
      </c>
      <c r="J6731" t="s">
        <v>137</v>
      </c>
      <c r="K6731" t="s">
        <v>138</v>
      </c>
      <c r="L6731" t="s">
        <v>18822</v>
      </c>
      <c r="M6731" t="s">
        <v>18823</v>
      </c>
      <c r="N6731">
        <v>1.9536111110000001</v>
      </c>
      <c r="O6731">
        <v>0</v>
      </c>
      <c r="P6731">
        <v>62</v>
      </c>
      <c r="Q6731">
        <v>0</v>
      </c>
      <c r="R6731">
        <v>9</v>
      </c>
      <c r="S6731">
        <v>0</v>
      </c>
      <c r="T6731">
        <v>2</v>
      </c>
      <c r="U6731">
        <v>0</v>
      </c>
      <c r="V6731">
        <v>0</v>
      </c>
      <c r="W6731">
        <v>0</v>
      </c>
      <c r="X6731">
        <v>20.518242124448989</v>
      </c>
      <c r="Y6731">
        <v>0</v>
      </c>
      <c r="Z6731">
        <v>10.761719491757349</v>
      </c>
      <c r="AA6731">
        <v>0</v>
      </c>
      <c r="AB6731">
        <v>1.2328713303200551</v>
      </c>
      <c r="AC6731">
        <v>0</v>
      </c>
      <c r="AD6731">
        <v>0</v>
      </c>
      <c r="AE6731">
        <v>32.512832946526387</v>
      </c>
    </row>
    <row r="6732" spans="1:31" x14ac:dyDescent="0.3">
      <c r="A6732">
        <v>2589250</v>
      </c>
      <c r="B6732">
        <v>1</v>
      </c>
      <c r="C6732" t="s">
        <v>80</v>
      </c>
      <c r="D6732" t="s">
        <v>93</v>
      </c>
      <c r="E6732" t="s">
        <v>155</v>
      </c>
      <c r="F6732" t="s">
        <v>18824</v>
      </c>
      <c r="G6732" t="s">
        <v>206</v>
      </c>
      <c r="H6732" t="s">
        <v>157</v>
      </c>
      <c r="I6732" t="s">
        <v>136</v>
      </c>
      <c r="J6732" t="s">
        <v>137</v>
      </c>
      <c r="K6732" t="s">
        <v>138</v>
      </c>
      <c r="L6732" t="s">
        <v>18825</v>
      </c>
      <c r="M6732" t="s">
        <v>18826</v>
      </c>
      <c r="N6732">
        <v>3.1016666659999999</v>
      </c>
      <c r="O6732">
        <v>0</v>
      </c>
      <c r="P6732">
        <v>163</v>
      </c>
      <c r="Q6732">
        <v>0</v>
      </c>
      <c r="R6732">
        <v>21</v>
      </c>
      <c r="S6732">
        <v>0</v>
      </c>
      <c r="T6732">
        <v>27</v>
      </c>
      <c r="U6732">
        <v>0</v>
      </c>
      <c r="V6732">
        <v>0</v>
      </c>
      <c r="W6732">
        <v>0</v>
      </c>
      <c r="X6732">
        <v>125.59615088630969</v>
      </c>
      <c r="Y6732">
        <v>0</v>
      </c>
      <c r="Z6732">
        <v>96.77984737863386</v>
      </c>
      <c r="AA6732">
        <v>0</v>
      </c>
      <c r="AB6732">
        <v>57.490707792142715</v>
      </c>
      <c r="AC6732">
        <v>0</v>
      </c>
      <c r="AD6732">
        <v>0</v>
      </c>
      <c r="AE6732">
        <v>279.86670605708628</v>
      </c>
    </row>
    <row r="6733" spans="1:31" x14ac:dyDescent="0.3">
      <c r="A6733">
        <v>2589419</v>
      </c>
      <c r="B6733">
        <v>1</v>
      </c>
      <c r="C6733" t="s">
        <v>80</v>
      </c>
      <c r="D6733" t="s">
        <v>106</v>
      </c>
      <c r="E6733" t="s">
        <v>184</v>
      </c>
      <c r="F6733" t="s">
        <v>18827</v>
      </c>
      <c r="G6733" t="s">
        <v>202</v>
      </c>
      <c r="H6733" t="s">
        <v>135</v>
      </c>
      <c r="I6733" t="s">
        <v>136</v>
      </c>
      <c r="J6733" t="s">
        <v>137</v>
      </c>
      <c r="K6733" t="s">
        <v>138</v>
      </c>
      <c r="L6733" t="s">
        <v>18828</v>
      </c>
      <c r="M6733" t="s">
        <v>18829</v>
      </c>
      <c r="N6733">
        <v>1.983055555</v>
      </c>
      <c r="O6733">
        <v>0</v>
      </c>
      <c r="P6733">
        <v>0</v>
      </c>
      <c r="Q6733">
        <v>1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104.57218597246495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104.57218597246495</v>
      </c>
    </row>
    <row r="6734" spans="1:31" x14ac:dyDescent="0.3">
      <c r="A6734">
        <v>2589064</v>
      </c>
      <c r="B6734">
        <v>1</v>
      </c>
      <c r="C6734" t="s">
        <v>80</v>
      </c>
      <c r="D6734" t="s">
        <v>86</v>
      </c>
      <c r="E6734" t="s">
        <v>171</v>
      </c>
      <c r="F6734" t="s">
        <v>18830</v>
      </c>
      <c r="G6734" t="s">
        <v>190</v>
      </c>
      <c r="H6734" t="s">
        <v>157</v>
      </c>
      <c r="I6734" t="s">
        <v>136</v>
      </c>
      <c r="J6734" t="s">
        <v>137</v>
      </c>
      <c r="K6734" t="s">
        <v>138</v>
      </c>
      <c r="L6734" t="s">
        <v>18831</v>
      </c>
      <c r="M6734" t="s">
        <v>18832</v>
      </c>
      <c r="N6734">
        <v>3.1066666660000002</v>
      </c>
      <c r="O6734">
        <v>0</v>
      </c>
      <c r="P6734">
        <v>45</v>
      </c>
      <c r="Q6734">
        <v>0</v>
      </c>
      <c r="R6734">
        <v>0</v>
      </c>
      <c r="S6734">
        <v>0</v>
      </c>
      <c r="T6734">
        <v>11</v>
      </c>
      <c r="U6734">
        <v>0</v>
      </c>
      <c r="V6734">
        <v>0</v>
      </c>
      <c r="W6734">
        <v>0</v>
      </c>
      <c r="X6734">
        <v>128.2146494571916</v>
      </c>
      <c r="Y6734">
        <v>0</v>
      </c>
      <c r="Z6734">
        <v>0</v>
      </c>
      <c r="AA6734">
        <v>0</v>
      </c>
      <c r="AB6734">
        <v>139.11965481158879</v>
      </c>
      <c r="AC6734">
        <v>0</v>
      </c>
      <c r="AD6734">
        <v>0</v>
      </c>
      <c r="AE6734">
        <v>267.33430426878039</v>
      </c>
    </row>
    <row r="6735" spans="1:31" x14ac:dyDescent="0.3">
      <c r="A6735">
        <v>2589207</v>
      </c>
      <c r="B6735">
        <v>1</v>
      </c>
      <c r="C6735" t="s">
        <v>81</v>
      </c>
      <c r="D6735" t="s">
        <v>119</v>
      </c>
      <c r="E6735" t="s">
        <v>184</v>
      </c>
      <c r="F6735" t="s">
        <v>18833</v>
      </c>
      <c r="G6735" t="s">
        <v>149</v>
      </c>
      <c r="H6735" t="s">
        <v>135</v>
      </c>
      <c r="I6735" t="s">
        <v>136</v>
      </c>
      <c r="J6735" t="s">
        <v>137</v>
      </c>
      <c r="K6735" t="s">
        <v>138</v>
      </c>
      <c r="L6735" t="s">
        <v>18834</v>
      </c>
      <c r="M6735" t="s">
        <v>18835</v>
      </c>
      <c r="N6735">
        <v>3.287222222</v>
      </c>
      <c r="O6735">
        <v>0</v>
      </c>
      <c r="P6735">
        <v>28</v>
      </c>
      <c r="Q6735">
        <v>0</v>
      </c>
      <c r="R6735">
        <v>13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11.092614075276485</v>
      </c>
      <c r="Y6735">
        <v>0</v>
      </c>
      <c r="Z6735">
        <v>138.74368707930972</v>
      </c>
      <c r="AA6735">
        <v>0</v>
      </c>
      <c r="AB6735">
        <v>0</v>
      </c>
      <c r="AC6735">
        <v>0</v>
      </c>
      <c r="AD6735">
        <v>0</v>
      </c>
      <c r="AE6735">
        <v>149.83630115458621</v>
      </c>
    </row>
    <row r="6736" spans="1:31" x14ac:dyDescent="0.3">
      <c r="A6736">
        <v>2589184</v>
      </c>
      <c r="B6736">
        <v>1</v>
      </c>
      <c r="C6736" t="s">
        <v>80</v>
      </c>
      <c r="D6736" t="s">
        <v>103</v>
      </c>
      <c r="E6736" t="s">
        <v>184</v>
      </c>
      <c r="F6736" t="s">
        <v>18836</v>
      </c>
      <c r="G6736" t="s">
        <v>301</v>
      </c>
      <c r="H6736" t="s">
        <v>135</v>
      </c>
      <c r="I6736" t="s">
        <v>136</v>
      </c>
      <c r="J6736" t="s">
        <v>137</v>
      </c>
      <c r="K6736" t="s">
        <v>144</v>
      </c>
      <c r="L6736" t="s">
        <v>18837</v>
      </c>
      <c r="M6736" t="s">
        <v>18838</v>
      </c>
      <c r="N6736">
        <v>1.138055555</v>
      </c>
      <c r="O6736">
        <v>0</v>
      </c>
      <c r="P6736">
        <v>225</v>
      </c>
      <c r="Q6736">
        <v>0</v>
      </c>
      <c r="R6736">
        <v>0</v>
      </c>
      <c r="S6736">
        <v>0</v>
      </c>
      <c r="T6736">
        <v>29</v>
      </c>
      <c r="U6736">
        <v>0</v>
      </c>
      <c r="V6736">
        <v>0</v>
      </c>
      <c r="W6736">
        <v>0</v>
      </c>
      <c r="X6736">
        <v>55.220895530597701</v>
      </c>
      <c r="Y6736">
        <v>0</v>
      </c>
      <c r="Z6736">
        <v>0</v>
      </c>
      <c r="AA6736">
        <v>0</v>
      </c>
      <c r="AB6736">
        <v>23.070263557023448</v>
      </c>
      <c r="AC6736">
        <v>0</v>
      </c>
      <c r="AD6736">
        <v>0</v>
      </c>
      <c r="AE6736">
        <v>78.291159087621153</v>
      </c>
    </row>
    <row r="6737" spans="1:31" x14ac:dyDescent="0.3">
      <c r="A6737">
        <v>2589350</v>
      </c>
      <c r="B6737">
        <v>1</v>
      </c>
      <c r="C6737" t="s">
        <v>80</v>
      </c>
      <c r="D6737" t="s">
        <v>83</v>
      </c>
      <c r="E6737" t="s">
        <v>166</v>
      </c>
      <c r="F6737" t="s">
        <v>18839</v>
      </c>
      <c r="G6737" t="s">
        <v>181</v>
      </c>
      <c r="H6737" t="s">
        <v>157</v>
      </c>
      <c r="I6737" t="s">
        <v>136</v>
      </c>
      <c r="J6737" t="s">
        <v>137</v>
      </c>
      <c r="K6737" t="s">
        <v>138</v>
      </c>
      <c r="L6737" t="s">
        <v>18840</v>
      </c>
      <c r="M6737" t="s">
        <v>18841</v>
      </c>
      <c r="N6737">
        <v>2.136111111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1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2.7276990132642975</v>
      </c>
      <c r="AC6737">
        <v>0</v>
      </c>
      <c r="AD6737">
        <v>0</v>
      </c>
      <c r="AE6737">
        <v>2.7276990132642975</v>
      </c>
    </row>
    <row r="6738" spans="1:31" x14ac:dyDescent="0.3">
      <c r="A6738">
        <v>2589084</v>
      </c>
      <c r="B6738">
        <v>1</v>
      </c>
      <c r="C6738" t="s">
        <v>80</v>
      </c>
      <c r="D6738" t="s">
        <v>98</v>
      </c>
      <c r="E6738" t="s">
        <v>171</v>
      </c>
      <c r="F6738" t="s">
        <v>13702</v>
      </c>
      <c r="G6738" t="s">
        <v>194</v>
      </c>
      <c r="H6738" t="s">
        <v>157</v>
      </c>
      <c r="I6738" t="s">
        <v>136</v>
      </c>
      <c r="J6738" t="s">
        <v>137</v>
      </c>
      <c r="K6738" t="s">
        <v>144</v>
      </c>
      <c r="L6738" t="s">
        <v>18842</v>
      </c>
      <c r="M6738" t="s">
        <v>18843</v>
      </c>
      <c r="N6738">
        <v>8.2194444440000005</v>
      </c>
      <c r="O6738">
        <v>0</v>
      </c>
      <c r="P6738">
        <v>42</v>
      </c>
      <c r="Q6738">
        <v>0</v>
      </c>
      <c r="R6738">
        <v>2</v>
      </c>
      <c r="S6738">
        <v>0</v>
      </c>
      <c r="T6738">
        <v>2</v>
      </c>
      <c r="U6738">
        <v>0</v>
      </c>
      <c r="V6738">
        <v>0</v>
      </c>
      <c r="W6738">
        <v>0</v>
      </c>
      <c r="X6738">
        <v>55.186330217269187</v>
      </c>
      <c r="Y6738">
        <v>0</v>
      </c>
      <c r="Z6738">
        <v>0.42620825650685834</v>
      </c>
      <c r="AA6738">
        <v>0</v>
      </c>
      <c r="AB6738">
        <v>7.9328749677636461</v>
      </c>
      <c r="AC6738">
        <v>0</v>
      </c>
      <c r="AD6738">
        <v>0</v>
      </c>
      <c r="AE6738">
        <v>63.545413441539694</v>
      </c>
    </row>
    <row r="6739" spans="1:31" x14ac:dyDescent="0.3">
      <c r="A6739">
        <v>2589127</v>
      </c>
      <c r="B6739">
        <v>1</v>
      </c>
      <c r="C6739" t="s">
        <v>80</v>
      </c>
      <c r="D6739" t="s">
        <v>96</v>
      </c>
      <c r="E6739" t="s">
        <v>166</v>
      </c>
      <c r="F6739" t="s">
        <v>18844</v>
      </c>
      <c r="G6739" t="s">
        <v>168</v>
      </c>
      <c r="H6739" t="s">
        <v>157</v>
      </c>
      <c r="I6739" t="s">
        <v>136</v>
      </c>
      <c r="J6739" t="s">
        <v>137</v>
      </c>
      <c r="K6739" t="s">
        <v>138</v>
      </c>
      <c r="L6739" t="s">
        <v>18845</v>
      </c>
      <c r="M6739" t="s">
        <v>18846</v>
      </c>
      <c r="N6739">
        <v>4.6124999999999998</v>
      </c>
      <c r="O6739">
        <v>0</v>
      </c>
      <c r="P6739">
        <v>5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6.8723320361834093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6.8723320361834093</v>
      </c>
    </row>
    <row r="6740" spans="1:31" x14ac:dyDescent="0.3">
      <c r="A6740">
        <v>2589270</v>
      </c>
      <c r="B6740">
        <v>1</v>
      </c>
      <c r="C6740" t="s">
        <v>81</v>
      </c>
      <c r="D6740" t="s">
        <v>126</v>
      </c>
      <c r="E6740" t="s">
        <v>184</v>
      </c>
      <c r="F6740" t="s">
        <v>3884</v>
      </c>
      <c r="G6740" t="s">
        <v>1628</v>
      </c>
      <c r="H6740" t="s">
        <v>135</v>
      </c>
      <c r="I6740" t="s">
        <v>136</v>
      </c>
      <c r="J6740" t="s">
        <v>137</v>
      </c>
      <c r="K6740" t="s">
        <v>138</v>
      </c>
      <c r="L6740" t="s">
        <v>18847</v>
      </c>
      <c r="M6740" t="s">
        <v>18848</v>
      </c>
      <c r="N6740">
        <v>2.6086111110000001</v>
      </c>
      <c r="O6740">
        <v>0</v>
      </c>
      <c r="P6740">
        <v>12</v>
      </c>
      <c r="Q6740">
        <v>2</v>
      </c>
      <c r="R6740">
        <v>2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2.6296449386461536</v>
      </c>
      <c r="Y6740">
        <v>7.7760785618585668</v>
      </c>
      <c r="Z6740">
        <v>5.33976776320032</v>
      </c>
      <c r="AA6740">
        <v>0</v>
      </c>
      <c r="AB6740">
        <v>0</v>
      </c>
      <c r="AC6740">
        <v>0</v>
      </c>
      <c r="AD6740">
        <v>0</v>
      </c>
      <c r="AE6740">
        <v>15.745491263705041</v>
      </c>
    </row>
    <row r="6741" spans="1:31" x14ac:dyDescent="0.3">
      <c r="A6741">
        <v>2589164</v>
      </c>
      <c r="B6741">
        <v>1</v>
      </c>
      <c r="C6741" t="s">
        <v>81</v>
      </c>
      <c r="D6741" t="s">
        <v>118</v>
      </c>
      <c r="E6741" t="s">
        <v>132</v>
      </c>
      <c r="F6741" t="s">
        <v>14530</v>
      </c>
      <c r="G6741" t="s">
        <v>301</v>
      </c>
      <c r="H6741" t="s">
        <v>135</v>
      </c>
      <c r="I6741" t="s">
        <v>136</v>
      </c>
      <c r="J6741" t="s">
        <v>137</v>
      </c>
      <c r="K6741" t="s">
        <v>144</v>
      </c>
      <c r="L6741" t="s">
        <v>18849</v>
      </c>
      <c r="M6741" t="s">
        <v>18850</v>
      </c>
      <c r="N6741">
        <v>6.8844444439999997</v>
      </c>
      <c r="O6741">
        <v>17</v>
      </c>
      <c r="P6741">
        <v>1150</v>
      </c>
      <c r="Q6741">
        <v>201</v>
      </c>
      <c r="R6741">
        <v>87</v>
      </c>
      <c r="S6741">
        <v>31</v>
      </c>
      <c r="T6741">
        <v>90</v>
      </c>
      <c r="U6741">
        <v>0</v>
      </c>
      <c r="V6741">
        <v>0</v>
      </c>
      <c r="W6741">
        <v>28.225859295433597</v>
      </c>
      <c r="X6741">
        <v>1274.7392106790765</v>
      </c>
      <c r="Y6741">
        <v>6259.9299114713049</v>
      </c>
      <c r="Z6741">
        <v>548.43374691872805</v>
      </c>
      <c r="AA6741">
        <v>913.95044004595354</v>
      </c>
      <c r="AB6741">
        <v>448.5639668664038</v>
      </c>
      <c r="AC6741">
        <v>0</v>
      </c>
      <c r="AD6741">
        <v>0</v>
      </c>
      <c r="AE6741">
        <v>9473.8431352769003</v>
      </c>
    </row>
    <row r="6742" spans="1:31" x14ac:dyDescent="0.3">
      <c r="A6742">
        <v>2589705</v>
      </c>
      <c r="B6742">
        <v>1</v>
      </c>
      <c r="C6742" t="s">
        <v>81</v>
      </c>
      <c r="D6742" t="s">
        <v>123</v>
      </c>
      <c r="E6742" t="s">
        <v>166</v>
      </c>
      <c r="F6742" t="s">
        <v>18851</v>
      </c>
      <c r="G6742" t="s">
        <v>168</v>
      </c>
      <c r="H6742" t="s">
        <v>157</v>
      </c>
      <c r="I6742" t="s">
        <v>136</v>
      </c>
      <c r="J6742" t="s">
        <v>137</v>
      </c>
      <c r="K6742" t="s">
        <v>138</v>
      </c>
      <c r="L6742" t="s">
        <v>18852</v>
      </c>
      <c r="M6742" t="s">
        <v>18853</v>
      </c>
      <c r="N6742">
        <v>3.24</v>
      </c>
      <c r="O6742">
        <v>0</v>
      </c>
      <c r="P6742">
        <v>1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0.56220160871693992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0.56220160871693992</v>
      </c>
    </row>
    <row r="6743" spans="1:31" x14ac:dyDescent="0.3">
      <c r="A6743">
        <v>2589413</v>
      </c>
      <c r="B6743">
        <v>1</v>
      </c>
      <c r="C6743" t="s">
        <v>80</v>
      </c>
      <c r="D6743" t="s">
        <v>93</v>
      </c>
      <c r="E6743" t="s">
        <v>155</v>
      </c>
      <c r="F6743" t="s">
        <v>18854</v>
      </c>
      <c r="G6743" t="s">
        <v>202</v>
      </c>
      <c r="H6743" t="s">
        <v>157</v>
      </c>
      <c r="I6743" t="s">
        <v>136</v>
      </c>
      <c r="J6743" t="s">
        <v>137</v>
      </c>
      <c r="K6743" t="s">
        <v>138</v>
      </c>
      <c r="L6743" t="s">
        <v>18855</v>
      </c>
      <c r="M6743" t="s">
        <v>18856</v>
      </c>
      <c r="N6743">
        <v>0.43888888799999998</v>
      </c>
      <c r="O6743">
        <v>0</v>
      </c>
      <c r="P6743">
        <v>29</v>
      </c>
      <c r="Q6743">
        <v>0</v>
      </c>
      <c r="R6743">
        <v>11</v>
      </c>
      <c r="S6743">
        <v>0</v>
      </c>
      <c r="T6743">
        <v>12</v>
      </c>
      <c r="U6743">
        <v>0</v>
      </c>
      <c r="V6743">
        <v>0</v>
      </c>
      <c r="W6743">
        <v>0</v>
      </c>
      <c r="X6743">
        <v>0.59646502023768</v>
      </c>
      <c r="Y6743">
        <v>0</v>
      </c>
      <c r="Z6743">
        <v>0.41184744832644005</v>
      </c>
      <c r="AA6743">
        <v>0</v>
      </c>
      <c r="AB6743">
        <v>5.2152319819569009</v>
      </c>
      <c r="AC6743">
        <v>0</v>
      </c>
      <c r="AD6743">
        <v>0</v>
      </c>
      <c r="AE6743">
        <v>6.2235444505210209</v>
      </c>
    </row>
    <row r="6744" spans="1:31" x14ac:dyDescent="0.3">
      <c r="A6744">
        <v>2589170</v>
      </c>
      <c r="B6744">
        <v>1</v>
      </c>
      <c r="C6744" t="s">
        <v>80</v>
      </c>
      <c r="D6744" t="s">
        <v>110</v>
      </c>
      <c r="E6744" t="s">
        <v>184</v>
      </c>
      <c r="F6744" t="s">
        <v>18857</v>
      </c>
      <c r="G6744" t="s">
        <v>194</v>
      </c>
      <c r="H6744" t="s">
        <v>135</v>
      </c>
      <c r="I6744" t="s">
        <v>136</v>
      </c>
      <c r="J6744" t="s">
        <v>137</v>
      </c>
      <c r="K6744" t="s">
        <v>144</v>
      </c>
      <c r="L6744" t="s">
        <v>18858</v>
      </c>
      <c r="M6744" t="s">
        <v>18859</v>
      </c>
      <c r="N6744">
        <v>4.4924999999999997</v>
      </c>
      <c r="O6744">
        <v>0</v>
      </c>
      <c r="P6744">
        <v>258</v>
      </c>
      <c r="Q6744">
        <v>0</v>
      </c>
      <c r="R6744">
        <v>0</v>
      </c>
      <c r="S6744">
        <v>0</v>
      </c>
      <c r="T6744">
        <v>31</v>
      </c>
      <c r="U6744">
        <v>0</v>
      </c>
      <c r="V6744">
        <v>0</v>
      </c>
      <c r="W6744">
        <v>0</v>
      </c>
      <c r="X6744">
        <v>265.95606808983717</v>
      </c>
      <c r="Y6744">
        <v>0</v>
      </c>
      <c r="Z6744">
        <v>0</v>
      </c>
      <c r="AA6744">
        <v>0</v>
      </c>
      <c r="AB6744">
        <v>97.785911098684778</v>
      </c>
      <c r="AC6744">
        <v>0</v>
      </c>
      <c r="AD6744">
        <v>0</v>
      </c>
      <c r="AE6744">
        <v>363.74197918852195</v>
      </c>
    </row>
    <row r="6745" spans="1:31" x14ac:dyDescent="0.3">
      <c r="A6745">
        <v>2589562</v>
      </c>
      <c r="B6745">
        <v>1</v>
      </c>
      <c r="C6745" t="s">
        <v>80</v>
      </c>
      <c r="D6745" t="s">
        <v>84</v>
      </c>
      <c r="E6745" t="s">
        <v>166</v>
      </c>
      <c r="F6745" t="s">
        <v>18860</v>
      </c>
      <c r="G6745" t="s">
        <v>198</v>
      </c>
      <c r="H6745" t="s">
        <v>157</v>
      </c>
      <c r="I6745" t="s">
        <v>136</v>
      </c>
      <c r="J6745" t="s">
        <v>137</v>
      </c>
      <c r="K6745" t="s">
        <v>138</v>
      </c>
      <c r="L6745" t="s">
        <v>18861</v>
      </c>
      <c r="M6745" t="s">
        <v>18862</v>
      </c>
      <c r="N6745">
        <v>1.9550000000000001</v>
      </c>
      <c r="O6745">
        <v>0</v>
      </c>
      <c r="P6745">
        <v>2</v>
      </c>
      <c r="Q6745">
        <v>0</v>
      </c>
      <c r="R6745">
        <v>0</v>
      </c>
      <c r="S6745">
        <v>0</v>
      </c>
      <c r="T6745">
        <v>1</v>
      </c>
      <c r="U6745">
        <v>0</v>
      </c>
      <c r="V6745">
        <v>0</v>
      </c>
      <c r="W6745">
        <v>0</v>
      </c>
      <c r="X6745">
        <v>0.9216685821767634</v>
      </c>
      <c r="Y6745">
        <v>0</v>
      </c>
      <c r="Z6745">
        <v>0</v>
      </c>
      <c r="AA6745">
        <v>0</v>
      </c>
      <c r="AB6745">
        <v>3.3194851274111112</v>
      </c>
      <c r="AC6745">
        <v>0</v>
      </c>
      <c r="AD6745">
        <v>0</v>
      </c>
      <c r="AE6745">
        <v>4.2411537095878744</v>
      </c>
    </row>
    <row r="6746" spans="1:31" x14ac:dyDescent="0.3">
      <c r="A6746">
        <v>2589336</v>
      </c>
      <c r="B6746">
        <v>1</v>
      </c>
      <c r="C6746" t="s">
        <v>80</v>
      </c>
      <c r="D6746" t="s">
        <v>83</v>
      </c>
      <c r="E6746" t="s">
        <v>171</v>
      </c>
      <c r="F6746" t="s">
        <v>18863</v>
      </c>
      <c r="G6746" t="s">
        <v>311</v>
      </c>
      <c r="H6746" t="s">
        <v>157</v>
      </c>
      <c r="I6746" t="s">
        <v>136</v>
      </c>
      <c r="J6746" t="s">
        <v>3</v>
      </c>
      <c r="K6746" t="s">
        <v>138</v>
      </c>
      <c r="L6746" t="s">
        <v>18864</v>
      </c>
      <c r="M6746" t="s">
        <v>18865</v>
      </c>
      <c r="N6746">
        <v>0.64361111100000001</v>
      </c>
      <c r="O6746">
        <v>0</v>
      </c>
      <c r="P6746">
        <v>124</v>
      </c>
      <c r="Q6746">
        <v>0</v>
      </c>
      <c r="R6746">
        <v>0</v>
      </c>
      <c r="S6746">
        <v>0</v>
      </c>
      <c r="T6746">
        <v>15</v>
      </c>
      <c r="U6746">
        <v>0</v>
      </c>
      <c r="V6746">
        <v>0</v>
      </c>
      <c r="W6746">
        <v>0</v>
      </c>
      <c r="X6746">
        <v>18.918368343796509</v>
      </c>
      <c r="Y6746">
        <v>0</v>
      </c>
      <c r="Z6746">
        <v>0</v>
      </c>
      <c r="AA6746">
        <v>0</v>
      </c>
      <c r="AB6746">
        <v>13.915492226336358</v>
      </c>
      <c r="AC6746">
        <v>0</v>
      </c>
      <c r="AD6746">
        <v>0</v>
      </c>
      <c r="AE6746">
        <v>32.83386057013287</v>
      </c>
    </row>
    <row r="6747" spans="1:31" x14ac:dyDescent="0.3">
      <c r="A6747">
        <v>2589668</v>
      </c>
      <c r="B6747">
        <v>1</v>
      </c>
      <c r="C6747" t="s">
        <v>80</v>
      </c>
      <c r="D6747" t="s">
        <v>95</v>
      </c>
      <c r="E6747" t="s">
        <v>166</v>
      </c>
      <c r="F6747" t="s">
        <v>18866</v>
      </c>
      <c r="G6747" t="s">
        <v>181</v>
      </c>
      <c r="H6747" t="s">
        <v>157</v>
      </c>
      <c r="I6747" t="s">
        <v>136</v>
      </c>
      <c r="J6747" t="s">
        <v>137</v>
      </c>
      <c r="K6747" t="s">
        <v>138</v>
      </c>
      <c r="L6747" t="s">
        <v>18867</v>
      </c>
      <c r="M6747" t="s">
        <v>18868</v>
      </c>
      <c r="N6747">
        <v>3.665277777</v>
      </c>
      <c r="O6747">
        <v>0</v>
      </c>
      <c r="P6747">
        <v>1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0.76531322096777099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0.76531322096777099</v>
      </c>
    </row>
    <row r="6748" spans="1:31" x14ac:dyDescent="0.3">
      <c r="A6748">
        <v>2589522</v>
      </c>
      <c r="B6748">
        <v>1</v>
      </c>
      <c r="C6748" t="s">
        <v>81</v>
      </c>
      <c r="D6748" t="s">
        <v>113</v>
      </c>
      <c r="E6748" t="s">
        <v>175</v>
      </c>
      <c r="F6748" t="s">
        <v>18869</v>
      </c>
      <c r="G6748" t="s">
        <v>202</v>
      </c>
      <c r="H6748" t="s">
        <v>157</v>
      </c>
      <c r="I6748" t="s">
        <v>136</v>
      </c>
      <c r="J6748" t="s">
        <v>137</v>
      </c>
      <c r="K6748" t="s">
        <v>138</v>
      </c>
      <c r="L6748" t="s">
        <v>18870</v>
      </c>
      <c r="M6748" t="s">
        <v>18871</v>
      </c>
      <c r="N6748">
        <v>0.54638888799999996</v>
      </c>
      <c r="O6748">
        <v>0</v>
      </c>
      <c r="P6748">
        <v>61</v>
      </c>
      <c r="Q6748">
        <v>0</v>
      </c>
      <c r="R6748">
        <v>0</v>
      </c>
      <c r="S6748">
        <v>0</v>
      </c>
      <c r="T6748">
        <v>2</v>
      </c>
      <c r="U6748">
        <v>0</v>
      </c>
      <c r="V6748">
        <v>0</v>
      </c>
      <c r="W6748">
        <v>0</v>
      </c>
      <c r="X6748">
        <v>8.8185205765366561</v>
      </c>
      <c r="Y6748">
        <v>0</v>
      </c>
      <c r="Z6748">
        <v>0</v>
      </c>
      <c r="AA6748">
        <v>0</v>
      </c>
      <c r="AB6748">
        <v>0.19758220206857419</v>
      </c>
      <c r="AC6748">
        <v>0</v>
      </c>
      <c r="AD6748">
        <v>0</v>
      </c>
      <c r="AE6748">
        <v>9.0161027786052301</v>
      </c>
    </row>
    <row r="6749" spans="1:31" x14ac:dyDescent="0.3">
      <c r="A6749">
        <v>2589190</v>
      </c>
      <c r="B6749">
        <v>1</v>
      </c>
      <c r="C6749" t="s">
        <v>80</v>
      </c>
      <c r="D6749" t="s">
        <v>108</v>
      </c>
      <c r="E6749" t="s">
        <v>155</v>
      </c>
      <c r="F6749" t="s">
        <v>18872</v>
      </c>
      <c r="G6749" t="s">
        <v>301</v>
      </c>
      <c r="H6749" t="s">
        <v>157</v>
      </c>
      <c r="I6749" t="s">
        <v>136</v>
      </c>
      <c r="J6749" t="s">
        <v>137</v>
      </c>
      <c r="K6749" t="s">
        <v>144</v>
      </c>
      <c r="L6749" t="s">
        <v>18873</v>
      </c>
      <c r="M6749" t="s">
        <v>18874</v>
      </c>
      <c r="N6749">
        <v>5.6758333329999999</v>
      </c>
      <c r="O6749">
        <v>0</v>
      </c>
      <c r="P6749">
        <v>44</v>
      </c>
      <c r="Q6749">
        <v>0</v>
      </c>
      <c r="R6749">
        <v>16</v>
      </c>
      <c r="S6749">
        <v>0</v>
      </c>
      <c r="T6749">
        <v>8</v>
      </c>
      <c r="U6749">
        <v>0</v>
      </c>
      <c r="V6749">
        <v>0</v>
      </c>
      <c r="W6749">
        <v>0</v>
      </c>
      <c r="X6749">
        <v>35.933273349882157</v>
      </c>
      <c r="Y6749">
        <v>0</v>
      </c>
      <c r="Z6749">
        <v>17.069557829453608</v>
      </c>
      <c r="AA6749">
        <v>0</v>
      </c>
      <c r="AB6749">
        <v>25.453211958125518</v>
      </c>
      <c r="AC6749">
        <v>0</v>
      </c>
      <c r="AD6749">
        <v>0</v>
      </c>
      <c r="AE6749">
        <v>78.456043137461279</v>
      </c>
    </row>
    <row r="6750" spans="1:31" x14ac:dyDescent="0.3">
      <c r="A6750">
        <v>2589585</v>
      </c>
      <c r="B6750">
        <v>1</v>
      </c>
      <c r="C6750" t="s">
        <v>80</v>
      </c>
      <c r="D6750" t="s">
        <v>84</v>
      </c>
      <c r="E6750" t="s">
        <v>155</v>
      </c>
      <c r="F6750" t="s">
        <v>18433</v>
      </c>
      <c r="G6750" t="s">
        <v>202</v>
      </c>
      <c r="H6750" t="s">
        <v>157</v>
      </c>
      <c r="I6750" t="s">
        <v>136</v>
      </c>
      <c r="J6750" t="s">
        <v>137</v>
      </c>
      <c r="K6750" t="s">
        <v>138</v>
      </c>
      <c r="L6750" t="s">
        <v>18875</v>
      </c>
      <c r="M6750" t="s">
        <v>18876</v>
      </c>
      <c r="N6750">
        <v>1.2341666659999999</v>
      </c>
      <c r="O6750">
        <v>0</v>
      </c>
      <c r="P6750">
        <v>424</v>
      </c>
      <c r="Q6750">
        <v>0</v>
      </c>
      <c r="R6750">
        <v>0</v>
      </c>
      <c r="S6750">
        <v>0</v>
      </c>
      <c r="T6750">
        <v>13</v>
      </c>
      <c r="U6750">
        <v>0</v>
      </c>
      <c r="V6750">
        <v>0</v>
      </c>
      <c r="W6750">
        <v>0</v>
      </c>
      <c r="X6750">
        <v>107.19222636110045</v>
      </c>
      <c r="Y6750">
        <v>0</v>
      </c>
      <c r="Z6750">
        <v>0</v>
      </c>
      <c r="AA6750">
        <v>0</v>
      </c>
      <c r="AB6750">
        <v>18.791636064019126</v>
      </c>
      <c r="AC6750">
        <v>0</v>
      </c>
      <c r="AD6750">
        <v>0</v>
      </c>
      <c r="AE6750">
        <v>125.98386242511958</v>
      </c>
    </row>
    <row r="6751" spans="1:31" x14ac:dyDescent="0.3">
      <c r="A6751">
        <v>2589144</v>
      </c>
      <c r="B6751">
        <v>1</v>
      </c>
      <c r="C6751" t="s">
        <v>81</v>
      </c>
      <c r="D6751" t="s">
        <v>112</v>
      </c>
      <c r="E6751" t="s">
        <v>147</v>
      </c>
      <c r="F6751" t="s">
        <v>18877</v>
      </c>
      <c r="G6751" t="s">
        <v>301</v>
      </c>
      <c r="H6751" t="s">
        <v>135</v>
      </c>
      <c r="I6751" t="s">
        <v>136</v>
      </c>
      <c r="J6751" t="s">
        <v>137</v>
      </c>
      <c r="K6751" t="s">
        <v>144</v>
      </c>
      <c r="L6751" t="s">
        <v>18878</v>
      </c>
      <c r="M6751" t="s">
        <v>18879</v>
      </c>
      <c r="N6751">
        <v>2.1944444440000002</v>
      </c>
      <c r="O6751">
        <v>8</v>
      </c>
      <c r="P6751">
        <v>2123</v>
      </c>
      <c r="Q6751">
        <v>124</v>
      </c>
      <c r="R6751">
        <v>392</v>
      </c>
      <c r="S6751">
        <v>32</v>
      </c>
      <c r="T6751">
        <v>183</v>
      </c>
      <c r="U6751">
        <v>3</v>
      </c>
      <c r="V6751">
        <v>0</v>
      </c>
      <c r="W6751">
        <v>6.2081190574391805</v>
      </c>
      <c r="X6751">
        <v>787.88948253112756</v>
      </c>
      <c r="Y6751">
        <v>603.40287741374584</v>
      </c>
      <c r="Z6751">
        <v>300.52581464529305</v>
      </c>
      <c r="AA6751">
        <v>156.5563114263017</v>
      </c>
      <c r="AB6751">
        <v>167.14937444741295</v>
      </c>
      <c r="AC6751">
        <v>9.8743267139849369</v>
      </c>
      <c r="AD6751">
        <v>0</v>
      </c>
      <c r="AE6751">
        <v>2031.6063062353053</v>
      </c>
    </row>
    <row r="6752" spans="1:31" x14ac:dyDescent="0.3">
      <c r="A6752">
        <v>2589038</v>
      </c>
      <c r="B6752">
        <v>1</v>
      </c>
      <c r="C6752" t="s">
        <v>80</v>
      </c>
      <c r="D6752" t="s">
        <v>85</v>
      </c>
      <c r="E6752" t="s">
        <v>175</v>
      </c>
      <c r="F6752" t="s">
        <v>1947</v>
      </c>
      <c r="G6752" t="s">
        <v>202</v>
      </c>
      <c r="H6752" t="s">
        <v>157</v>
      </c>
      <c r="I6752" t="s">
        <v>136</v>
      </c>
      <c r="J6752" t="s">
        <v>137</v>
      </c>
      <c r="K6752" t="s">
        <v>138</v>
      </c>
      <c r="L6752" t="s">
        <v>18880</v>
      </c>
      <c r="M6752" t="s">
        <v>18881</v>
      </c>
      <c r="N6752">
        <v>1.2675000000000001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11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23.531576465652201</v>
      </c>
      <c r="AC6752">
        <v>0</v>
      </c>
      <c r="AD6752">
        <v>0</v>
      </c>
      <c r="AE6752">
        <v>23.531576465652201</v>
      </c>
    </row>
    <row r="6753" spans="1:31" x14ac:dyDescent="0.3">
      <c r="A6753">
        <v>2589559</v>
      </c>
      <c r="B6753">
        <v>1</v>
      </c>
      <c r="C6753" t="s">
        <v>80</v>
      </c>
      <c r="D6753" t="s">
        <v>89</v>
      </c>
      <c r="E6753" t="s">
        <v>166</v>
      </c>
      <c r="F6753" t="s">
        <v>18882</v>
      </c>
      <c r="G6753" t="s">
        <v>181</v>
      </c>
      <c r="H6753" t="s">
        <v>157</v>
      </c>
      <c r="I6753" t="s">
        <v>136</v>
      </c>
      <c r="J6753" t="s">
        <v>137</v>
      </c>
      <c r="K6753" t="s">
        <v>138</v>
      </c>
      <c r="L6753" t="s">
        <v>18883</v>
      </c>
      <c r="M6753" t="s">
        <v>18884</v>
      </c>
      <c r="N6753">
        <v>2.136111111</v>
      </c>
      <c r="O6753">
        <v>0</v>
      </c>
      <c r="P6753">
        <v>7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3.3543348356000013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3.3543348356000013</v>
      </c>
    </row>
    <row r="6754" spans="1:31" x14ac:dyDescent="0.3">
      <c r="A6754">
        <v>2589081</v>
      </c>
      <c r="B6754">
        <v>1</v>
      </c>
      <c r="C6754" t="s">
        <v>80</v>
      </c>
      <c r="D6754" t="s">
        <v>106</v>
      </c>
      <c r="E6754" t="s">
        <v>132</v>
      </c>
      <c r="F6754" t="s">
        <v>7813</v>
      </c>
      <c r="G6754" t="s">
        <v>1084</v>
      </c>
      <c r="H6754" t="s">
        <v>135</v>
      </c>
      <c r="I6754" t="s">
        <v>136</v>
      </c>
      <c r="J6754" t="s">
        <v>137</v>
      </c>
      <c r="K6754" t="s">
        <v>138</v>
      </c>
      <c r="L6754" t="s">
        <v>18885</v>
      </c>
      <c r="M6754" t="s">
        <v>18886</v>
      </c>
      <c r="N6754">
        <v>1.2980555549999999</v>
      </c>
      <c r="O6754">
        <v>0</v>
      </c>
      <c r="P6754">
        <v>0</v>
      </c>
      <c r="Q6754">
        <v>1</v>
      </c>
      <c r="R6754">
        <v>0</v>
      </c>
      <c r="S6754">
        <v>16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</row>
    <row r="6755" spans="1:31" x14ac:dyDescent="0.3">
      <c r="A6755">
        <v>2589210</v>
      </c>
      <c r="B6755">
        <v>1</v>
      </c>
      <c r="C6755" t="s">
        <v>80</v>
      </c>
      <c r="D6755" t="s">
        <v>95</v>
      </c>
      <c r="E6755" t="s">
        <v>147</v>
      </c>
      <c r="F6755" t="s">
        <v>13492</v>
      </c>
      <c r="G6755" t="s">
        <v>134</v>
      </c>
      <c r="H6755" t="s">
        <v>135</v>
      </c>
      <c r="I6755" t="s">
        <v>136</v>
      </c>
      <c r="J6755" t="s">
        <v>137</v>
      </c>
      <c r="K6755" t="s">
        <v>138</v>
      </c>
      <c r="L6755" t="s">
        <v>18887</v>
      </c>
      <c r="M6755" t="s">
        <v>18888</v>
      </c>
      <c r="N6755">
        <v>0.79333333299999997</v>
      </c>
      <c r="O6755">
        <v>5</v>
      </c>
      <c r="P6755">
        <v>401</v>
      </c>
      <c r="Q6755">
        <v>8</v>
      </c>
      <c r="R6755">
        <v>1</v>
      </c>
      <c r="S6755">
        <v>38</v>
      </c>
      <c r="T6755">
        <v>18</v>
      </c>
      <c r="U6755">
        <v>4</v>
      </c>
      <c r="V6755">
        <v>0</v>
      </c>
      <c r="W6755">
        <v>1.9457544855503701</v>
      </c>
      <c r="X6755">
        <v>69.83826461588869</v>
      </c>
      <c r="Y6755">
        <v>132.65878633093052</v>
      </c>
      <c r="Z6755">
        <v>2.5859677338103753</v>
      </c>
      <c r="AA6755">
        <v>442.293034329173</v>
      </c>
      <c r="AB6755">
        <v>15.030982448274729</v>
      </c>
      <c r="AC6755">
        <v>496.56751948661906</v>
      </c>
      <c r="AD6755">
        <v>0</v>
      </c>
      <c r="AE6755">
        <v>1160.9203094302466</v>
      </c>
    </row>
    <row r="6756" spans="1:31" x14ac:dyDescent="0.3">
      <c r="A6756">
        <v>2589459</v>
      </c>
      <c r="B6756">
        <v>1</v>
      </c>
      <c r="C6756" t="s">
        <v>81</v>
      </c>
      <c r="D6756" t="s">
        <v>126</v>
      </c>
      <c r="E6756" t="s">
        <v>166</v>
      </c>
      <c r="F6756" t="s">
        <v>18889</v>
      </c>
      <c r="G6756" t="s">
        <v>168</v>
      </c>
      <c r="H6756" t="s">
        <v>157</v>
      </c>
      <c r="I6756" t="s">
        <v>136</v>
      </c>
      <c r="J6756" t="s">
        <v>137</v>
      </c>
      <c r="K6756" t="s">
        <v>138</v>
      </c>
      <c r="L6756" t="s">
        <v>18890</v>
      </c>
      <c r="M6756" t="s">
        <v>18891</v>
      </c>
      <c r="N6756">
        <v>1.484444444</v>
      </c>
      <c r="O6756">
        <v>0</v>
      </c>
      <c r="P6756">
        <v>1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7.0718179011220003E-2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7.0718179011220003E-2</v>
      </c>
    </row>
    <row r="6757" spans="1:31" x14ac:dyDescent="0.3">
      <c r="A6757">
        <v>2589538</v>
      </c>
      <c r="B6757">
        <v>1</v>
      </c>
      <c r="C6757" t="s">
        <v>80</v>
      </c>
      <c r="D6757" t="s">
        <v>100</v>
      </c>
      <c r="E6757" t="s">
        <v>166</v>
      </c>
      <c r="F6757" t="s">
        <v>18892</v>
      </c>
      <c r="G6757" t="s">
        <v>181</v>
      </c>
      <c r="H6757" t="s">
        <v>157</v>
      </c>
      <c r="I6757" t="s">
        <v>136</v>
      </c>
      <c r="J6757" t="s">
        <v>137</v>
      </c>
      <c r="K6757" t="s">
        <v>138</v>
      </c>
      <c r="L6757" t="s">
        <v>18893</v>
      </c>
      <c r="M6757" t="s">
        <v>18894</v>
      </c>
      <c r="N6757">
        <v>5.1077777769999999</v>
      </c>
      <c r="O6757">
        <v>0</v>
      </c>
      <c r="P6757">
        <v>1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1.5170965514404169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1.5170965514404169</v>
      </c>
    </row>
    <row r="6758" spans="1:31" x14ac:dyDescent="0.3">
      <c r="A6758">
        <v>2589535</v>
      </c>
      <c r="B6758">
        <v>1</v>
      </c>
      <c r="C6758" t="s">
        <v>80</v>
      </c>
      <c r="D6758" t="s">
        <v>103</v>
      </c>
      <c r="E6758" t="s">
        <v>184</v>
      </c>
      <c r="F6758" t="s">
        <v>18895</v>
      </c>
      <c r="G6758" t="s">
        <v>149</v>
      </c>
      <c r="H6758" t="s">
        <v>135</v>
      </c>
      <c r="I6758" t="s">
        <v>136</v>
      </c>
      <c r="J6758" t="s">
        <v>137</v>
      </c>
      <c r="K6758" t="s">
        <v>138</v>
      </c>
      <c r="L6758" t="s">
        <v>18896</v>
      </c>
      <c r="M6758" t="s">
        <v>18897</v>
      </c>
      <c r="N6758">
        <v>4.2183333330000004</v>
      </c>
      <c r="O6758">
        <v>0</v>
      </c>
      <c r="P6758">
        <v>0</v>
      </c>
      <c r="Q6758">
        <v>0</v>
      </c>
      <c r="R6758">
        <v>16</v>
      </c>
      <c r="S6758">
        <v>0</v>
      </c>
      <c r="T6758">
        <v>1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30.897267942112002</v>
      </c>
      <c r="AA6758">
        <v>0</v>
      </c>
      <c r="AB6758">
        <v>2.2577482415010883</v>
      </c>
      <c r="AC6758">
        <v>0</v>
      </c>
      <c r="AD6758">
        <v>0</v>
      </c>
      <c r="AE6758">
        <v>33.155016183613093</v>
      </c>
    </row>
    <row r="6759" spans="1:31" x14ac:dyDescent="0.3">
      <c r="A6759">
        <v>2589203</v>
      </c>
      <c r="B6759">
        <v>1</v>
      </c>
      <c r="C6759" t="s">
        <v>81</v>
      </c>
      <c r="D6759" t="s">
        <v>127</v>
      </c>
      <c r="E6759" t="s">
        <v>155</v>
      </c>
      <c r="F6759" t="s">
        <v>8289</v>
      </c>
      <c r="G6759" t="s">
        <v>301</v>
      </c>
      <c r="H6759" t="s">
        <v>157</v>
      </c>
      <c r="I6759" t="s">
        <v>136</v>
      </c>
      <c r="J6759" t="s">
        <v>137</v>
      </c>
      <c r="K6759" t="s">
        <v>144</v>
      </c>
      <c r="L6759" t="s">
        <v>18898</v>
      </c>
      <c r="M6759" t="s">
        <v>18899</v>
      </c>
      <c r="N6759">
        <v>5.4272222220000002</v>
      </c>
      <c r="O6759">
        <v>0</v>
      </c>
      <c r="P6759">
        <v>93</v>
      </c>
      <c r="Q6759">
        <v>0</v>
      </c>
      <c r="R6759">
        <v>1</v>
      </c>
      <c r="S6759">
        <v>0</v>
      </c>
      <c r="T6759">
        <v>7</v>
      </c>
      <c r="U6759">
        <v>0</v>
      </c>
      <c r="V6759">
        <v>0</v>
      </c>
      <c r="W6759">
        <v>0</v>
      </c>
      <c r="X6759">
        <v>156.49713849823721</v>
      </c>
      <c r="Y6759">
        <v>0</v>
      </c>
      <c r="Z6759">
        <v>1.6240749450206666E-2</v>
      </c>
      <c r="AA6759">
        <v>0</v>
      </c>
      <c r="AB6759">
        <v>39.132352147955586</v>
      </c>
      <c r="AC6759">
        <v>0</v>
      </c>
      <c r="AD6759">
        <v>0</v>
      </c>
      <c r="AE6759">
        <v>195.645731395643</v>
      </c>
    </row>
    <row r="6760" spans="1:31" x14ac:dyDescent="0.3">
      <c r="A6760">
        <v>2589584</v>
      </c>
      <c r="B6760">
        <v>1</v>
      </c>
      <c r="C6760" t="s">
        <v>80</v>
      </c>
      <c r="D6760" t="s">
        <v>84</v>
      </c>
      <c r="E6760" t="s">
        <v>166</v>
      </c>
      <c r="F6760" t="s">
        <v>18900</v>
      </c>
      <c r="G6760" t="s">
        <v>168</v>
      </c>
      <c r="H6760" t="s">
        <v>157</v>
      </c>
      <c r="I6760" t="s">
        <v>136</v>
      </c>
      <c r="J6760" t="s">
        <v>137</v>
      </c>
      <c r="K6760" t="s">
        <v>138</v>
      </c>
      <c r="L6760" t="s">
        <v>18901</v>
      </c>
      <c r="M6760" t="s">
        <v>18902</v>
      </c>
      <c r="N6760">
        <v>2.1172222220000001</v>
      </c>
      <c r="O6760">
        <v>0</v>
      </c>
      <c r="P6760">
        <v>3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2.485301938318587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2.485301938318587</v>
      </c>
    </row>
    <row r="6761" spans="1:31" x14ac:dyDescent="0.3">
      <c r="A6761">
        <v>2589395</v>
      </c>
      <c r="B6761">
        <v>1</v>
      </c>
      <c r="C6761" t="s">
        <v>80</v>
      </c>
      <c r="D6761" t="s">
        <v>90</v>
      </c>
      <c r="E6761" t="s">
        <v>171</v>
      </c>
      <c r="F6761" t="s">
        <v>18903</v>
      </c>
      <c r="G6761" t="s">
        <v>229</v>
      </c>
      <c r="H6761" t="s">
        <v>157</v>
      </c>
      <c r="I6761" t="s">
        <v>136</v>
      </c>
      <c r="J6761" t="s">
        <v>137</v>
      </c>
      <c r="K6761" t="s">
        <v>138</v>
      </c>
      <c r="L6761" t="s">
        <v>18904</v>
      </c>
      <c r="M6761" t="s">
        <v>18905</v>
      </c>
      <c r="N6761">
        <v>1.9524999999999999</v>
      </c>
      <c r="O6761">
        <v>0</v>
      </c>
      <c r="P6761">
        <v>14</v>
      </c>
      <c r="Q6761">
        <v>0</v>
      </c>
      <c r="R6761">
        <v>0</v>
      </c>
      <c r="S6761">
        <v>0</v>
      </c>
      <c r="T6761">
        <v>11</v>
      </c>
      <c r="U6761">
        <v>0</v>
      </c>
      <c r="V6761">
        <v>0</v>
      </c>
      <c r="W6761">
        <v>0</v>
      </c>
      <c r="X6761">
        <v>3.9014928571996563</v>
      </c>
      <c r="Y6761">
        <v>0</v>
      </c>
      <c r="Z6761">
        <v>0</v>
      </c>
      <c r="AA6761">
        <v>0</v>
      </c>
      <c r="AB6761">
        <v>49.06914093872993</v>
      </c>
      <c r="AC6761">
        <v>0</v>
      </c>
      <c r="AD6761">
        <v>0</v>
      </c>
      <c r="AE6761">
        <v>52.970633795929587</v>
      </c>
    </row>
    <row r="6762" spans="1:31" x14ac:dyDescent="0.3">
      <c r="A6762">
        <v>2589372</v>
      </c>
      <c r="B6762">
        <v>1</v>
      </c>
      <c r="C6762" t="s">
        <v>81</v>
      </c>
      <c r="D6762" t="s">
        <v>113</v>
      </c>
      <c r="E6762" t="s">
        <v>175</v>
      </c>
      <c r="F6762" t="s">
        <v>18906</v>
      </c>
      <c r="G6762" t="s">
        <v>301</v>
      </c>
      <c r="H6762" t="s">
        <v>157</v>
      </c>
      <c r="I6762" t="s">
        <v>136</v>
      </c>
      <c r="J6762" t="s">
        <v>137</v>
      </c>
      <c r="K6762" t="s">
        <v>144</v>
      </c>
      <c r="L6762" t="s">
        <v>18907</v>
      </c>
      <c r="M6762" t="s">
        <v>18908</v>
      </c>
      <c r="N6762">
        <v>4.2530555550000004</v>
      </c>
      <c r="O6762">
        <v>0</v>
      </c>
      <c r="P6762">
        <v>178</v>
      </c>
      <c r="Q6762">
        <v>0</v>
      </c>
      <c r="R6762">
        <v>1</v>
      </c>
      <c r="S6762">
        <v>0</v>
      </c>
      <c r="T6762">
        <v>15</v>
      </c>
      <c r="U6762">
        <v>0</v>
      </c>
      <c r="V6762">
        <v>0</v>
      </c>
      <c r="W6762">
        <v>0</v>
      </c>
      <c r="X6762">
        <v>213.24353166979361</v>
      </c>
      <c r="Y6762">
        <v>0</v>
      </c>
      <c r="Z6762">
        <v>1.3194817931291576</v>
      </c>
      <c r="AA6762">
        <v>0</v>
      </c>
      <c r="AB6762">
        <v>93.45165048399798</v>
      </c>
      <c r="AC6762">
        <v>0</v>
      </c>
      <c r="AD6762">
        <v>0</v>
      </c>
      <c r="AE6762">
        <v>308.01466394692079</v>
      </c>
    </row>
    <row r="6763" spans="1:31" x14ac:dyDescent="0.3">
      <c r="A6763">
        <v>2589601</v>
      </c>
      <c r="B6763">
        <v>1</v>
      </c>
      <c r="C6763" t="s">
        <v>80</v>
      </c>
      <c r="D6763" t="s">
        <v>103</v>
      </c>
      <c r="E6763" t="s">
        <v>147</v>
      </c>
      <c r="F6763" t="s">
        <v>8977</v>
      </c>
      <c r="G6763" t="s">
        <v>149</v>
      </c>
      <c r="H6763" t="s">
        <v>135</v>
      </c>
      <c r="I6763" t="s">
        <v>136</v>
      </c>
      <c r="J6763" t="s">
        <v>137</v>
      </c>
      <c r="K6763" t="s">
        <v>138</v>
      </c>
      <c r="L6763" t="s">
        <v>18909</v>
      </c>
      <c r="M6763" t="s">
        <v>18910</v>
      </c>
      <c r="N6763">
        <v>2.144722222</v>
      </c>
      <c r="O6763">
        <v>0</v>
      </c>
      <c r="P6763">
        <v>9</v>
      </c>
      <c r="Q6763">
        <v>36</v>
      </c>
      <c r="R6763">
        <v>85</v>
      </c>
      <c r="S6763">
        <v>14</v>
      </c>
      <c r="T6763">
        <v>23</v>
      </c>
      <c r="U6763">
        <v>5</v>
      </c>
      <c r="V6763">
        <v>0</v>
      </c>
      <c r="W6763">
        <v>0</v>
      </c>
      <c r="X6763">
        <v>3.9760830876480178</v>
      </c>
      <c r="Y6763">
        <v>201.84952175039811</v>
      </c>
      <c r="Z6763">
        <v>334.82986640226687</v>
      </c>
      <c r="AA6763">
        <v>505.81885726735067</v>
      </c>
      <c r="AB6763">
        <v>116.00461565785217</v>
      </c>
      <c r="AC6763">
        <v>1425.2674576731119</v>
      </c>
      <c r="AD6763">
        <v>0</v>
      </c>
      <c r="AE6763">
        <v>2587.7464018386277</v>
      </c>
    </row>
    <row r="6764" spans="1:31" x14ac:dyDescent="0.3">
      <c r="A6764">
        <v>2589209</v>
      </c>
      <c r="B6764">
        <v>1</v>
      </c>
      <c r="C6764" t="s">
        <v>80</v>
      </c>
      <c r="D6764" t="s">
        <v>103</v>
      </c>
      <c r="E6764" t="s">
        <v>184</v>
      </c>
      <c r="F6764" t="s">
        <v>7007</v>
      </c>
      <c r="G6764" t="s">
        <v>301</v>
      </c>
      <c r="H6764" t="s">
        <v>135</v>
      </c>
      <c r="I6764" t="s">
        <v>136</v>
      </c>
      <c r="J6764" t="s">
        <v>137</v>
      </c>
      <c r="K6764" t="s">
        <v>144</v>
      </c>
      <c r="L6764" t="s">
        <v>18911</v>
      </c>
      <c r="M6764" t="s">
        <v>18912</v>
      </c>
      <c r="N6764">
        <v>3.929166666</v>
      </c>
      <c r="O6764">
        <v>0</v>
      </c>
      <c r="P6764">
        <v>1386</v>
      </c>
      <c r="Q6764">
        <v>0</v>
      </c>
      <c r="R6764">
        <v>2</v>
      </c>
      <c r="S6764">
        <v>0</v>
      </c>
      <c r="T6764">
        <v>165</v>
      </c>
      <c r="U6764">
        <v>0</v>
      </c>
      <c r="V6764">
        <v>0</v>
      </c>
      <c r="W6764">
        <v>0</v>
      </c>
      <c r="X6764">
        <v>1294.9059157696904</v>
      </c>
      <c r="Y6764">
        <v>0</v>
      </c>
      <c r="Z6764">
        <v>2.5326976936324401</v>
      </c>
      <c r="AA6764">
        <v>0</v>
      </c>
      <c r="AB6764">
        <v>1053.8691611669408</v>
      </c>
      <c r="AC6764">
        <v>0</v>
      </c>
      <c r="AD6764">
        <v>0</v>
      </c>
      <c r="AE6764">
        <v>2351.3077746302633</v>
      </c>
    </row>
    <row r="6765" spans="1:31" x14ac:dyDescent="0.3">
      <c r="A6765">
        <v>2589266</v>
      </c>
      <c r="B6765">
        <v>1</v>
      </c>
      <c r="C6765" t="s">
        <v>80</v>
      </c>
      <c r="D6765" t="s">
        <v>107</v>
      </c>
      <c r="E6765" t="s">
        <v>171</v>
      </c>
      <c r="F6765" t="s">
        <v>18913</v>
      </c>
      <c r="G6765" t="s">
        <v>190</v>
      </c>
      <c r="H6765" t="s">
        <v>157</v>
      </c>
      <c r="I6765" t="s">
        <v>136</v>
      </c>
      <c r="J6765" t="s">
        <v>137</v>
      </c>
      <c r="K6765" t="s">
        <v>138</v>
      </c>
      <c r="L6765" t="s">
        <v>18914</v>
      </c>
      <c r="M6765" t="s">
        <v>18915</v>
      </c>
      <c r="N6765">
        <v>1.4869444439999999</v>
      </c>
      <c r="O6765">
        <v>0</v>
      </c>
      <c r="P6765">
        <v>25</v>
      </c>
      <c r="Q6765">
        <v>0</v>
      </c>
      <c r="R6765">
        <v>0</v>
      </c>
      <c r="S6765">
        <v>0</v>
      </c>
      <c r="T6765">
        <v>11</v>
      </c>
      <c r="U6765">
        <v>0</v>
      </c>
      <c r="V6765">
        <v>0</v>
      </c>
      <c r="W6765">
        <v>0</v>
      </c>
      <c r="X6765">
        <v>9.9906071366013141</v>
      </c>
      <c r="Y6765">
        <v>0</v>
      </c>
      <c r="Z6765">
        <v>0</v>
      </c>
      <c r="AA6765">
        <v>0</v>
      </c>
      <c r="AB6765">
        <v>20.881430456399439</v>
      </c>
      <c r="AC6765">
        <v>0</v>
      </c>
      <c r="AD6765">
        <v>0</v>
      </c>
      <c r="AE6765">
        <v>30.872037593000755</v>
      </c>
    </row>
    <row r="6766" spans="1:31" x14ac:dyDescent="0.3">
      <c r="A6766">
        <v>2589123</v>
      </c>
      <c r="B6766">
        <v>1</v>
      </c>
      <c r="C6766" t="s">
        <v>81</v>
      </c>
      <c r="D6766" t="s">
        <v>113</v>
      </c>
      <c r="E6766" t="s">
        <v>184</v>
      </c>
      <c r="F6766" t="s">
        <v>18916</v>
      </c>
      <c r="G6766" t="s">
        <v>301</v>
      </c>
      <c r="H6766" t="s">
        <v>135</v>
      </c>
      <c r="I6766" t="s">
        <v>136</v>
      </c>
      <c r="J6766" t="s">
        <v>137</v>
      </c>
      <c r="K6766" t="s">
        <v>144</v>
      </c>
      <c r="L6766" t="s">
        <v>18917</v>
      </c>
      <c r="M6766" t="s">
        <v>18918</v>
      </c>
      <c r="N6766">
        <v>5.9958333330000002</v>
      </c>
      <c r="O6766">
        <v>0</v>
      </c>
      <c r="P6766">
        <v>18</v>
      </c>
      <c r="Q6766">
        <v>0</v>
      </c>
      <c r="R6766">
        <v>33</v>
      </c>
      <c r="S6766">
        <v>0</v>
      </c>
      <c r="T6766">
        <v>3</v>
      </c>
      <c r="U6766">
        <v>0</v>
      </c>
      <c r="V6766">
        <v>0</v>
      </c>
      <c r="W6766">
        <v>0</v>
      </c>
      <c r="X6766">
        <v>25.525634070043903</v>
      </c>
      <c r="Y6766">
        <v>0</v>
      </c>
      <c r="Z6766">
        <v>128.85936275129339</v>
      </c>
      <c r="AA6766">
        <v>0</v>
      </c>
      <c r="AB6766">
        <v>4.832229016910417</v>
      </c>
      <c r="AC6766">
        <v>0</v>
      </c>
      <c r="AD6766">
        <v>0</v>
      </c>
      <c r="AE6766">
        <v>159.21722583824771</v>
      </c>
    </row>
    <row r="6767" spans="1:31" x14ac:dyDescent="0.3">
      <c r="A6767">
        <v>2621626</v>
      </c>
      <c r="B6767">
        <v>1</v>
      </c>
      <c r="C6767" t="s">
        <v>81</v>
      </c>
      <c r="D6767" t="s">
        <v>118</v>
      </c>
      <c r="E6767" t="s">
        <v>141</v>
      </c>
      <c r="F6767" t="s">
        <v>6191</v>
      </c>
      <c r="G6767" t="s">
        <v>134</v>
      </c>
      <c r="H6767" t="s">
        <v>135</v>
      </c>
      <c r="I6767" t="s">
        <v>136</v>
      </c>
      <c r="J6767" t="s">
        <v>137</v>
      </c>
      <c r="K6767" t="s">
        <v>138</v>
      </c>
      <c r="L6767" t="s">
        <v>18919</v>
      </c>
      <c r="M6767" t="s">
        <v>18920</v>
      </c>
      <c r="N6767">
        <v>4.7769444439999997</v>
      </c>
      <c r="O6767">
        <v>14</v>
      </c>
      <c r="P6767">
        <v>268</v>
      </c>
      <c r="Q6767">
        <v>55</v>
      </c>
      <c r="R6767">
        <v>81</v>
      </c>
      <c r="S6767">
        <v>14</v>
      </c>
      <c r="T6767">
        <v>39</v>
      </c>
      <c r="U6767">
        <v>0</v>
      </c>
      <c r="V6767">
        <v>0</v>
      </c>
      <c r="W6767">
        <v>42.787561392320093</v>
      </c>
      <c r="X6767">
        <v>336.98143760712458</v>
      </c>
      <c r="Y6767">
        <v>421.52680894575553</v>
      </c>
      <c r="Z6767">
        <v>311.5852458855739</v>
      </c>
      <c r="AA6767">
        <v>166.68092678631115</v>
      </c>
      <c r="AB6767">
        <v>213.22782119327675</v>
      </c>
      <c r="AC6767">
        <v>0</v>
      </c>
      <c r="AD6767">
        <v>0</v>
      </c>
      <c r="AE6767">
        <v>1492.789801810362</v>
      </c>
    </row>
    <row r="6768" spans="1:31" x14ac:dyDescent="0.3">
      <c r="A6768">
        <v>2589309</v>
      </c>
      <c r="B6768">
        <v>1</v>
      </c>
      <c r="C6768" t="s">
        <v>80</v>
      </c>
      <c r="D6768" t="s">
        <v>88</v>
      </c>
      <c r="E6768" t="s">
        <v>166</v>
      </c>
      <c r="F6768" t="s">
        <v>18921</v>
      </c>
      <c r="G6768" t="s">
        <v>181</v>
      </c>
      <c r="H6768" t="s">
        <v>157</v>
      </c>
      <c r="I6768" t="s">
        <v>136</v>
      </c>
      <c r="J6768" t="s">
        <v>137</v>
      </c>
      <c r="K6768" t="s">
        <v>138</v>
      </c>
      <c r="L6768" t="s">
        <v>18922</v>
      </c>
      <c r="M6768" t="s">
        <v>18923</v>
      </c>
      <c r="N6768">
        <v>4.1680555549999996</v>
      </c>
      <c r="O6768">
        <v>0</v>
      </c>
      <c r="P6768">
        <v>9</v>
      </c>
      <c r="Q6768">
        <v>0</v>
      </c>
      <c r="R6768">
        <v>0</v>
      </c>
      <c r="S6768">
        <v>0</v>
      </c>
      <c r="T6768">
        <v>2</v>
      </c>
      <c r="U6768">
        <v>0</v>
      </c>
      <c r="V6768">
        <v>0</v>
      </c>
      <c r="W6768">
        <v>0</v>
      </c>
      <c r="X6768">
        <v>11.371127393638764</v>
      </c>
      <c r="Y6768">
        <v>0</v>
      </c>
      <c r="Z6768">
        <v>0</v>
      </c>
      <c r="AA6768">
        <v>0</v>
      </c>
      <c r="AB6768">
        <v>18.74928070865889</v>
      </c>
      <c r="AC6768">
        <v>0</v>
      </c>
      <c r="AD6768">
        <v>0</v>
      </c>
      <c r="AE6768">
        <v>30.120408102297652</v>
      </c>
    </row>
    <row r="6769" spans="1:31" x14ac:dyDescent="0.3">
      <c r="A6769">
        <v>2589641</v>
      </c>
      <c r="B6769">
        <v>1</v>
      </c>
      <c r="C6769" t="s">
        <v>80</v>
      </c>
      <c r="D6769" t="s">
        <v>83</v>
      </c>
      <c r="E6769" t="s">
        <v>155</v>
      </c>
      <c r="F6769" t="s">
        <v>18924</v>
      </c>
      <c r="G6769" t="s">
        <v>206</v>
      </c>
      <c r="H6769" t="s">
        <v>157</v>
      </c>
      <c r="I6769" t="s">
        <v>136</v>
      </c>
      <c r="J6769" t="s">
        <v>137</v>
      </c>
      <c r="K6769" t="s">
        <v>138</v>
      </c>
      <c r="L6769" t="s">
        <v>18925</v>
      </c>
      <c r="M6769" t="s">
        <v>18926</v>
      </c>
      <c r="N6769">
        <v>0.58222222199999996</v>
      </c>
      <c r="O6769">
        <v>0</v>
      </c>
      <c r="P6769">
        <v>485</v>
      </c>
      <c r="Q6769">
        <v>0</v>
      </c>
      <c r="R6769">
        <v>0</v>
      </c>
      <c r="S6769">
        <v>0</v>
      </c>
      <c r="T6769">
        <v>50</v>
      </c>
      <c r="U6769">
        <v>0</v>
      </c>
      <c r="V6769">
        <v>0</v>
      </c>
      <c r="W6769">
        <v>0</v>
      </c>
      <c r="X6769">
        <v>65.777758013924696</v>
      </c>
      <c r="Y6769">
        <v>0</v>
      </c>
      <c r="Z6769">
        <v>0</v>
      </c>
      <c r="AA6769">
        <v>0</v>
      </c>
      <c r="AB6769">
        <v>28.430198272423176</v>
      </c>
      <c r="AC6769">
        <v>0</v>
      </c>
      <c r="AD6769">
        <v>0</v>
      </c>
      <c r="AE6769">
        <v>94.207956286347866</v>
      </c>
    </row>
    <row r="6770" spans="1:31" x14ac:dyDescent="0.3">
      <c r="A6770">
        <v>2589286</v>
      </c>
      <c r="B6770">
        <v>1</v>
      </c>
      <c r="C6770" t="s">
        <v>81</v>
      </c>
      <c r="D6770" t="s">
        <v>121</v>
      </c>
      <c r="E6770" t="s">
        <v>184</v>
      </c>
      <c r="F6770" t="s">
        <v>12448</v>
      </c>
      <c r="G6770" t="s">
        <v>149</v>
      </c>
      <c r="H6770" t="s">
        <v>135</v>
      </c>
      <c r="I6770" t="s">
        <v>136</v>
      </c>
      <c r="J6770" t="s">
        <v>137</v>
      </c>
      <c r="K6770" t="s">
        <v>138</v>
      </c>
      <c r="L6770" t="s">
        <v>18927</v>
      </c>
      <c r="M6770" t="s">
        <v>18928</v>
      </c>
      <c r="N6770">
        <v>1.638055555</v>
      </c>
      <c r="O6770">
        <v>0</v>
      </c>
      <c r="P6770">
        <v>204</v>
      </c>
      <c r="Q6770">
        <v>0</v>
      </c>
      <c r="R6770">
        <v>0</v>
      </c>
      <c r="S6770">
        <v>1</v>
      </c>
      <c r="T6770">
        <v>17</v>
      </c>
      <c r="U6770">
        <v>0</v>
      </c>
      <c r="V6770">
        <v>0</v>
      </c>
      <c r="W6770">
        <v>0</v>
      </c>
      <c r="X6770">
        <v>29.192651050244606</v>
      </c>
      <c r="Y6770">
        <v>0</v>
      </c>
      <c r="Z6770">
        <v>0</v>
      </c>
      <c r="AA6770">
        <v>2.0390591878535869</v>
      </c>
      <c r="AB6770">
        <v>5.0939450666468282</v>
      </c>
      <c r="AC6770">
        <v>0</v>
      </c>
      <c r="AD6770">
        <v>0</v>
      </c>
      <c r="AE6770">
        <v>36.325655304745027</v>
      </c>
    </row>
    <row r="6771" spans="1:31" x14ac:dyDescent="0.3">
      <c r="A6771">
        <v>2589332</v>
      </c>
      <c r="B6771">
        <v>1</v>
      </c>
      <c r="C6771" t="s">
        <v>80</v>
      </c>
      <c r="D6771" t="s">
        <v>93</v>
      </c>
      <c r="E6771" t="s">
        <v>171</v>
      </c>
      <c r="F6771" t="s">
        <v>18929</v>
      </c>
      <c r="G6771" t="s">
        <v>190</v>
      </c>
      <c r="H6771" t="s">
        <v>157</v>
      </c>
      <c r="I6771" t="s">
        <v>136</v>
      </c>
      <c r="J6771" t="s">
        <v>137</v>
      </c>
      <c r="K6771" t="s">
        <v>138</v>
      </c>
      <c r="L6771" t="s">
        <v>18930</v>
      </c>
      <c r="M6771" t="s">
        <v>18931</v>
      </c>
      <c r="N6771">
        <v>2.060277777</v>
      </c>
      <c r="O6771">
        <v>0</v>
      </c>
      <c r="P6771">
        <v>14</v>
      </c>
      <c r="Q6771">
        <v>0</v>
      </c>
      <c r="R6771">
        <v>10</v>
      </c>
      <c r="S6771">
        <v>0</v>
      </c>
      <c r="T6771">
        <v>5</v>
      </c>
      <c r="U6771">
        <v>0</v>
      </c>
      <c r="V6771">
        <v>0</v>
      </c>
      <c r="W6771">
        <v>0</v>
      </c>
      <c r="X6771">
        <v>7.8285256648805062</v>
      </c>
      <c r="Y6771">
        <v>0</v>
      </c>
      <c r="Z6771">
        <v>36.72927485167218</v>
      </c>
      <c r="AA6771">
        <v>0</v>
      </c>
      <c r="AB6771">
        <v>36.332185504185347</v>
      </c>
      <c r="AC6771">
        <v>0</v>
      </c>
      <c r="AD6771">
        <v>0</v>
      </c>
      <c r="AE6771">
        <v>80.889986020738036</v>
      </c>
    </row>
    <row r="6772" spans="1:31" x14ac:dyDescent="0.3">
      <c r="A6772">
        <v>2589578</v>
      </c>
      <c r="B6772">
        <v>1</v>
      </c>
      <c r="C6772" t="s">
        <v>81</v>
      </c>
      <c r="D6772" t="s">
        <v>118</v>
      </c>
      <c r="E6772" t="s">
        <v>171</v>
      </c>
      <c r="F6772" t="s">
        <v>18932</v>
      </c>
      <c r="G6772" t="s">
        <v>190</v>
      </c>
      <c r="H6772" t="s">
        <v>157</v>
      </c>
      <c r="I6772" t="s">
        <v>136</v>
      </c>
      <c r="J6772" t="s">
        <v>137</v>
      </c>
      <c r="K6772" t="s">
        <v>138</v>
      </c>
      <c r="L6772" t="s">
        <v>18933</v>
      </c>
      <c r="M6772" t="s">
        <v>18934</v>
      </c>
      <c r="N6772">
        <v>0.953333333</v>
      </c>
      <c r="O6772">
        <v>0</v>
      </c>
      <c r="P6772">
        <v>15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3.254406086187529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3.254406086187529</v>
      </c>
    </row>
    <row r="6773" spans="1:31" x14ac:dyDescent="0.3">
      <c r="A6773">
        <v>2589495</v>
      </c>
      <c r="B6773">
        <v>1</v>
      </c>
      <c r="C6773" t="s">
        <v>80</v>
      </c>
      <c r="D6773" t="s">
        <v>90</v>
      </c>
      <c r="E6773" t="s">
        <v>175</v>
      </c>
      <c r="F6773" t="s">
        <v>18935</v>
      </c>
      <c r="G6773" t="s">
        <v>190</v>
      </c>
      <c r="H6773" t="s">
        <v>157</v>
      </c>
      <c r="I6773" t="s">
        <v>136</v>
      </c>
      <c r="J6773" t="s">
        <v>137</v>
      </c>
      <c r="K6773" t="s">
        <v>138</v>
      </c>
      <c r="L6773" t="s">
        <v>18936</v>
      </c>
      <c r="M6773" t="s">
        <v>18937</v>
      </c>
      <c r="N6773">
        <v>5.3711111110000003</v>
      </c>
      <c r="O6773">
        <v>0</v>
      </c>
      <c r="P6773">
        <v>57</v>
      </c>
      <c r="Q6773">
        <v>0</v>
      </c>
      <c r="R6773">
        <v>0</v>
      </c>
      <c r="S6773">
        <v>0</v>
      </c>
      <c r="T6773">
        <v>2</v>
      </c>
      <c r="U6773">
        <v>0</v>
      </c>
      <c r="V6773">
        <v>0</v>
      </c>
      <c r="W6773">
        <v>0</v>
      </c>
      <c r="X6773">
        <v>71.61246205184797</v>
      </c>
      <c r="Y6773">
        <v>0</v>
      </c>
      <c r="Z6773">
        <v>0</v>
      </c>
      <c r="AA6773">
        <v>0</v>
      </c>
      <c r="AB6773">
        <v>0.66679054040250008</v>
      </c>
      <c r="AC6773">
        <v>0</v>
      </c>
      <c r="AD6773">
        <v>0</v>
      </c>
      <c r="AE6773">
        <v>72.279252592250472</v>
      </c>
    </row>
    <row r="6774" spans="1:31" x14ac:dyDescent="0.3">
      <c r="A6774">
        <v>2589438</v>
      </c>
      <c r="B6774">
        <v>1</v>
      </c>
      <c r="C6774" t="s">
        <v>81</v>
      </c>
      <c r="D6774" t="s">
        <v>119</v>
      </c>
      <c r="E6774" t="s">
        <v>184</v>
      </c>
      <c r="F6774" t="s">
        <v>18094</v>
      </c>
      <c r="G6774" t="s">
        <v>149</v>
      </c>
      <c r="H6774" t="s">
        <v>135</v>
      </c>
      <c r="I6774" t="s">
        <v>136</v>
      </c>
      <c r="J6774" t="s">
        <v>137</v>
      </c>
      <c r="K6774" t="s">
        <v>138</v>
      </c>
      <c r="L6774" t="s">
        <v>18938</v>
      </c>
      <c r="M6774" t="s">
        <v>18939</v>
      </c>
      <c r="N6774">
        <v>5.8847222219999997</v>
      </c>
      <c r="O6774">
        <v>0</v>
      </c>
      <c r="P6774">
        <v>1</v>
      </c>
      <c r="Q6774">
        <v>1</v>
      </c>
      <c r="R6774">
        <v>34</v>
      </c>
      <c r="S6774">
        <v>0</v>
      </c>
      <c r="T6774">
        <v>2</v>
      </c>
      <c r="U6774">
        <v>0</v>
      </c>
      <c r="V6774">
        <v>0</v>
      </c>
      <c r="W6774">
        <v>0</v>
      </c>
      <c r="X6774">
        <v>0.62620805538193325</v>
      </c>
      <c r="Y6774">
        <v>87.108438018354235</v>
      </c>
      <c r="Z6774">
        <v>1524.1950601677006</v>
      </c>
      <c r="AA6774">
        <v>0</v>
      </c>
      <c r="AB6774">
        <v>26.406860534916667</v>
      </c>
      <c r="AC6774">
        <v>0</v>
      </c>
      <c r="AD6774">
        <v>0</v>
      </c>
      <c r="AE6774">
        <v>1638.3365667763535</v>
      </c>
    </row>
    <row r="6775" spans="1:31" x14ac:dyDescent="0.3">
      <c r="A6775">
        <v>2589146</v>
      </c>
      <c r="B6775">
        <v>1</v>
      </c>
      <c r="C6775" t="s">
        <v>80</v>
      </c>
      <c r="D6775" t="s">
        <v>96</v>
      </c>
      <c r="E6775" t="s">
        <v>141</v>
      </c>
      <c r="F6775" t="s">
        <v>18940</v>
      </c>
      <c r="G6775" t="s">
        <v>301</v>
      </c>
      <c r="H6775" t="s">
        <v>135</v>
      </c>
      <c r="I6775" t="s">
        <v>136</v>
      </c>
      <c r="J6775" t="s">
        <v>137</v>
      </c>
      <c r="K6775" t="s">
        <v>144</v>
      </c>
      <c r="L6775" t="s">
        <v>18941</v>
      </c>
      <c r="M6775" t="s">
        <v>18942</v>
      </c>
      <c r="N6775">
        <v>5.8319444440000003</v>
      </c>
      <c r="O6775">
        <v>2</v>
      </c>
      <c r="P6775">
        <v>0</v>
      </c>
      <c r="Q6775">
        <v>1</v>
      </c>
      <c r="R6775">
        <v>0</v>
      </c>
      <c r="S6775">
        <v>2</v>
      </c>
      <c r="T6775">
        <v>0</v>
      </c>
      <c r="U6775">
        <v>0</v>
      </c>
      <c r="V6775">
        <v>0</v>
      </c>
      <c r="W6775">
        <v>191.41391922284606</v>
      </c>
      <c r="X6775">
        <v>0</v>
      </c>
      <c r="Y6775">
        <v>11.033632500908334</v>
      </c>
      <c r="Z6775">
        <v>0</v>
      </c>
      <c r="AA6775">
        <v>403.17738548118973</v>
      </c>
      <c r="AB6775">
        <v>0</v>
      </c>
      <c r="AC6775">
        <v>0</v>
      </c>
      <c r="AD6775">
        <v>0</v>
      </c>
      <c r="AE6775">
        <v>605.6249372049441</v>
      </c>
    </row>
    <row r="6776" spans="1:31" x14ac:dyDescent="0.3">
      <c r="A6776">
        <v>2589292</v>
      </c>
      <c r="B6776">
        <v>1</v>
      </c>
      <c r="C6776" t="s">
        <v>81</v>
      </c>
      <c r="D6776" t="s">
        <v>112</v>
      </c>
      <c r="E6776" t="s">
        <v>147</v>
      </c>
      <c r="F6776" t="s">
        <v>13996</v>
      </c>
      <c r="G6776" t="s">
        <v>194</v>
      </c>
      <c r="H6776" t="s">
        <v>135</v>
      </c>
      <c r="I6776" t="s">
        <v>136</v>
      </c>
      <c r="J6776" t="s">
        <v>137</v>
      </c>
      <c r="K6776" t="s">
        <v>144</v>
      </c>
      <c r="L6776" t="s">
        <v>18943</v>
      </c>
      <c r="M6776" t="s">
        <v>18944</v>
      </c>
      <c r="N6776">
        <v>3.039722222</v>
      </c>
      <c r="O6776">
        <v>4</v>
      </c>
      <c r="P6776">
        <v>1647</v>
      </c>
      <c r="Q6776">
        <v>217</v>
      </c>
      <c r="R6776">
        <v>86</v>
      </c>
      <c r="S6776">
        <v>21</v>
      </c>
      <c r="T6776">
        <v>165</v>
      </c>
      <c r="U6776">
        <v>2</v>
      </c>
      <c r="V6776">
        <v>1</v>
      </c>
      <c r="W6776">
        <v>2.4698601553600001</v>
      </c>
      <c r="X6776">
        <v>675.40508749523258</v>
      </c>
      <c r="Y6776">
        <v>300.43530210351776</v>
      </c>
      <c r="Z6776">
        <v>145.38046755661182</v>
      </c>
      <c r="AA6776">
        <v>334.83973002460681</v>
      </c>
      <c r="AB6776">
        <v>209.46478258061026</v>
      </c>
      <c r="AC6776">
        <v>367.09847957960591</v>
      </c>
      <c r="AD6776">
        <v>4.2945234614084971</v>
      </c>
      <c r="AE6776">
        <v>2039.3882329569537</v>
      </c>
    </row>
    <row r="6777" spans="1:31" x14ac:dyDescent="0.3">
      <c r="A6777">
        <v>2589063</v>
      </c>
      <c r="B6777">
        <v>1</v>
      </c>
      <c r="C6777" t="s">
        <v>81</v>
      </c>
      <c r="D6777" t="s">
        <v>128</v>
      </c>
      <c r="E6777" t="s">
        <v>184</v>
      </c>
      <c r="F6777" t="s">
        <v>8408</v>
      </c>
      <c r="G6777" t="s">
        <v>134</v>
      </c>
      <c r="H6777" t="s">
        <v>135</v>
      </c>
      <c r="I6777" t="s">
        <v>136</v>
      </c>
      <c r="J6777" t="s">
        <v>137</v>
      </c>
      <c r="K6777" t="s">
        <v>138</v>
      </c>
      <c r="L6777" t="s">
        <v>18945</v>
      </c>
      <c r="M6777" t="s">
        <v>18946</v>
      </c>
      <c r="N6777">
        <v>1.3133333330000001</v>
      </c>
      <c r="O6777">
        <v>4</v>
      </c>
      <c r="P6777">
        <v>53</v>
      </c>
      <c r="Q6777">
        <v>10</v>
      </c>
      <c r="R6777">
        <v>101</v>
      </c>
      <c r="S6777">
        <v>10</v>
      </c>
      <c r="T6777">
        <v>11</v>
      </c>
      <c r="U6777">
        <v>1</v>
      </c>
      <c r="V6777">
        <v>0</v>
      </c>
      <c r="W6777">
        <v>1.44528880036464</v>
      </c>
      <c r="X6777">
        <v>14.325124171014988</v>
      </c>
      <c r="Y6777">
        <v>16.592041414418443</v>
      </c>
      <c r="Z6777">
        <v>106.40195620735533</v>
      </c>
      <c r="AA6777">
        <v>91.180239875508207</v>
      </c>
      <c r="AB6777">
        <v>14.01758250960428</v>
      </c>
      <c r="AC6777">
        <v>42.18623682418368</v>
      </c>
      <c r="AD6777">
        <v>0</v>
      </c>
      <c r="AE6777">
        <v>286.14846980244954</v>
      </c>
    </row>
    <row r="6778" spans="1:31" x14ac:dyDescent="0.3">
      <c r="A6778">
        <v>2589040</v>
      </c>
      <c r="B6778">
        <v>1</v>
      </c>
      <c r="C6778" t="s">
        <v>80</v>
      </c>
      <c r="D6778" t="s">
        <v>92</v>
      </c>
      <c r="E6778" t="s">
        <v>166</v>
      </c>
      <c r="F6778" t="s">
        <v>18947</v>
      </c>
      <c r="G6778" t="s">
        <v>198</v>
      </c>
      <c r="H6778" t="s">
        <v>157</v>
      </c>
      <c r="I6778" t="s">
        <v>136</v>
      </c>
      <c r="J6778" t="s">
        <v>137</v>
      </c>
      <c r="K6778" t="s">
        <v>138</v>
      </c>
      <c r="L6778" t="s">
        <v>18948</v>
      </c>
      <c r="M6778" t="s">
        <v>18949</v>
      </c>
      <c r="N6778">
        <v>2.5180555550000001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1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0.24902321373528252</v>
      </c>
      <c r="AC6778">
        <v>0</v>
      </c>
      <c r="AD6778">
        <v>0</v>
      </c>
      <c r="AE6778">
        <v>0.24902321373528252</v>
      </c>
    </row>
    <row r="6779" spans="1:31" x14ac:dyDescent="0.3">
      <c r="A6779">
        <v>2589249</v>
      </c>
      <c r="B6779">
        <v>1</v>
      </c>
      <c r="C6779" t="s">
        <v>80</v>
      </c>
      <c r="D6779" t="s">
        <v>96</v>
      </c>
      <c r="E6779" t="s">
        <v>166</v>
      </c>
      <c r="F6779" t="s">
        <v>18695</v>
      </c>
      <c r="G6779" t="s">
        <v>181</v>
      </c>
      <c r="H6779" t="s">
        <v>157</v>
      </c>
      <c r="I6779" t="s">
        <v>136</v>
      </c>
      <c r="J6779" t="s">
        <v>137</v>
      </c>
      <c r="K6779" t="s">
        <v>138</v>
      </c>
      <c r="L6779" t="s">
        <v>18950</v>
      </c>
      <c r="M6779" t="s">
        <v>18951</v>
      </c>
      <c r="N6779">
        <v>3.3308333330000002</v>
      </c>
      <c r="O6779">
        <v>0</v>
      </c>
      <c r="P6779">
        <v>1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0.91357100791966683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0.91357100791966683</v>
      </c>
    </row>
    <row r="6780" spans="1:31" x14ac:dyDescent="0.3">
      <c r="A6780">
        <v>2589349</v>
      </c>
      <c r="B6780">
        <v>1</v>
      </c>
      <c r="C6780" t="s">
        <v>80</v>
      </c>
      <c r="D6780" t="s">
        <v>101</v>
      </c>
      <c r="E6780" t="s">
        <v>184</v>
      </c>
      <c r="F6780" t="s">
        <v>18952</v>
      </c>
      <c r="G6780" t="s">
        <v>1572</v>
      </c>
      <c r="H6780" t="s">
        <v>135</v>
      </c>
      <c r="I6780" t="s">
        <v>136</v>
      </c>
      <c r="J6780" t="s">
        <v>137</v>
      </c>
      <c r="K6780" t="s">
        <v>138</v>
      </c>
      <c r="L6780" t="s">
        <v>18953</v>
      </c>
      <c r="M6780" t="s">
        <v>18954</v>
      </c>
      <c r="N6780">
        <v>3.6097222219999998</v>
      </c>
      <c r="O6780">
        <v>0</v>
      </c>
      <c r="P6780">
        <v>567</v>
      </c>
      <c r="Q6780">
        <v>0</v>
      </c>
      <c r="R6780">
        <v>1</v>
      </c>
      <c r="S6780">
        <v>0</v>
      </c>
      <c r="T6780">
        <v>23</v>
      </c>
      <c r="U6780">
        <v>0</v>
      </c>
      <c r="V6780">
        <v>0</v>
      </c>
      <c r="W6780">
        <v>0</v>
      </c>
      <c r="X6780">
        <v>417.40183942964114</v>
      </c>
      <c r="Y6780">
        <v>0</v>
      </c>
      <c r="Z6780">
        <v>4.9139271657874996E-2</v>
      </c>
      <c r="AA6780">
        <v>0</v>
      </c>
      <c r="AB6780">
        <v>95.551502113213076</v>
      </c>
      <c r="AC6780">
        <v>0</v>
      </c>
      <c r="AD6780">
        <v>0</v>
      </c>
      <c r="AE6780">
        <v>513.00248081451207</v>
      </c>
    </row>
    <row r="6781" spans="1:31" x14ac:dyDescent="0.3">
      <c r="A6781">
        <v>2589183</v>
      </c>
      <c r="B6781">
        <v>1</v>
      </c>
      <c r="C6781" t="s">
        <v>80</v>
      </c>
      <c r="D6781" t="s">
        <v>83</v>
      </c>
      <c r="E6781" t="s">
        <v>171</v>
      </c>
      <c r="F6781" t="s">
        <v>13927</v>
      </c>
      <c r="G6781" t="s">
        <v>190</v>
      </c>
      <c r="H6781" t="s">
        <v>157</v>
      </c>
      <c r="I6781" t="s">
        <v>136</v>
      </c>
      <c r="J6781" t="s">
        <v>137</v>
      </c>
      <c r="K6781" t="s">
        <v>138</v>
      </c>
      <c r="L6781" t="s">
        <v>18955</v>
      </c>
      <c r="M6781" t="s">
        <v>18956</v>
      </c>
      <c r="N6781">
        <v>2.3330555550000001</v>
      </c>
      <c r="O6781">
        <v>0</v>
      </c>
      <c r="P6781">
        <v>7</v>
      </c>
      <c r="Q6781">
        <v>0</v>
      </c>
      <c r="R6781">
        <v>0</v>
      </c>
      <c r="S6781">
        <v>0</v>
      </c>
      <c r="T6781">
        <v>79</v>
      </c>
      <c r="U6781">
        <v>0</v>
      </c>
      <c r="V6781">
        <v>0</v>
      </c>
      <c r="W6781">
        <v>0</v>
      </c>
      <c r="X6781">
        <v>8.8208446903409499</v>
      </c>
      <c r="Y6781">
        <v>0</v>
      </c>
      <c r="Z6781">
        <v>0</v>
      </c>
      <c r="AA6781">
        <v>0</v>
      </c>
      <c r="AB6781">
        <v>366.24862728831476</v>
      </c>
      <c r="AC6781">
        <v>0</v>
      </c>
      <c r="AD6781">
        <v>0</v>
      </c>
      <c r="AE6781">
        <v>375.06947197865571</v>
      </c>
    </row>
    <row r="6782" spans="1:31" x14ac:dyDescent="0.3">
      <c r="A6782">
        <v>2589057</v>
      </c>
      <c r="B6782">
        <v>1</v>
      </c>
      <c r="C6782" t="s">
        <v>80</v>
      </c>
      <c r="D6782" t="s">
        <v>106</v>
      </c>
      <c r="E6782" t="s">
        <v>141</v>
      </c>
      <c r="F6782" t="s">
        <v>18957</v>
      </c>
      <c r="G6782" t="s">
        <v>134</v>
      </c>
      <c r="H6782" t="s">
        <v>135</v>
      </c>
      <c r="I6782" t="s">
        <v>136</v>
      </c>
      <c r="J6782" t="s">
        <v>137</v>
      </c>
      <c r="K6782" t="s">
        <v>138</v>
      </c>
      <c r="L6782" t="s">
        <v>18958</v>
      </c>
      <c r="M6782" t="s">
        <v>18959</v>
      </c>
      <c r="N6782">
        <v>0.239166666</v>
      </c>
      <c r="O6782">
        <v>0</v>
      </c>
      <c r="P6782">
        <v>2221</v>
      </c>
      <c r="Q6782">
        <v>0</v>
      </c>
      <c r="R6782">
        <v>10</v>
      </c>
      <c r="S6782">
        <v>1</v>
      </c>
      <c r="T6782">
        <v>125</v>
      </c>
      <c r="U6782">
        <v>0</v>
      </c>
      <c r="V6782">
        <v>0</v>
      </c>
      <c r="W6782">
        <v>0</v>
      </c>
      <c r="X6782">
        <v>84.250195394446934</v>
      </c>
      <c r="Y6782">
        <v>0</v>
      </c>
      <c r="Z6782">
        <v>2.08323048281075</v>
      </c>
      <c r="AA6782">
        <v>4.7282408334472503</v>
      </c>
      <c r="AB6782">
        <v>18.407736539724805</v>
      </c>
      <c r="AC6782">
        <v>0</v>
      </c>
      <c r="AD6782">
        <v>0</v>
      </c>
      <c r="AE6782">
        <v>109.46940325042974</v>
      </c>
    </row>
    <row r="6783" spans="1:31" x14ac:dyDescent="0.3">
      <c r="A6783">
        <v>2589083</v>
      </c>
      <c r="B6783">
        <v>1</v>
      </c>
      <c r="C6783" t="s">
        <v>80</v>
      </c>
      <c r="D6783" t="s">
        <v>84</v>
      </c>
      <c r="E6783" t="s">
        <v>155</v>
      </c>
      <c r="F6783" t="s">
        <v>18960</v>
      </c>
      <c r="G6783" t="s">
        <v>301</v>
      </c>
      <c r="H6783" t="s">
        <v>157</v>
      </c>
      <c r="I6783" t="s">
        <v>136</v>
      </c>
      <c r="J6783" t="s">
        <v>137</v>
      </c>
      <c r="K6783" t="s">
        <v>144</v>
      </c>
      <c r="L6783" t="s">
        <v>18961</v>
      </c>
      <c r="M6783" t="s">
        <v>18962</v>
      </c>
      <c r="N6783">
        <v>7.1808333329999998</v>
      </c>
      <c r="O6783">
        <v>0</v>
      </c>
      <c r="P6783">
        <v>771</v>
      </c>
      <c r="Q6783">
        <v>0</v>
      </c>
      <c r="R6783">
        <v>0</v>
      </c>
      <c r="S6783">
        <v>0</v>
      </c>
      <c r="T6783">
        <v>21</v>
      </c>
      <c r="U6783">
        <v>0</v>
      </c>
      <c r="V6783">
        <v>0</v>
      </c>
      <c r="W6783">
        <v>0</v>
      </c>
      <c r="X6783">
        <v>1588.2942784917186</v>
      </c>
      <c r="Y6783">
        <v>0</v>
      </c>
      <c r="Z6783">
        <v>0</v>
      </c>
      <c r="AA6783">
        <v>0</v>
      </c>
      <c r="AB6783">
        <v>563.01134049259451</v>
      </c>
      <c r="AC6783">
        <v>0</v>
      </c>
      <c r="AD6783">
        <v>0</v>
      </c>
      <c r="AE6783">
        <v>2151.3056189843132</v>
      </c>
    </row>
    <row r="6784" spans="1:31" x14ac:dyDescent="0.3">
      <c r="A6784">
        <v>2589269</v>
      </c>
      <c r="B6784">
        <v>1</v>
      </c>
      <c r="C6784" t="s">
        <v>80</v>
      </c>
      <c r="D6784" t="s">
        <v>97</v>
      </c>
      <c r="E6784" t="s">
        <v>166</v>
      </c>
      <c r="F6784" t="s">
        <v>18963</v>
      </c>
      <c r="G6784" t="s">
        <v>311</v>
      </c>
      <c r="H6784" t="s">
        <v>157</v>
      </c>
      <c r="I6784" t="s">
        <v>136</v>
      </c>
      <c r="J6784" t="s">
        <v>3</v>
      </c>
      <c r="K6784" t="s">
        <v>138</v>
      </c>
      <c r="L6784" t="s">
        <v>18964</v>
      </c>
      <c r="M6784" t="s">
        <v>18965</v>
      </c>
      <c r="N6784">
        <v>3.5552777770000001</v>
      </c>
      <c r="O6784">
        <v>0</v>
      </c>
      <c r="P6784">
        <v>1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0.81496041526625662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0.81496041526625662</v>
      </c>
    </row>
    <row r="6785" spans="1:31" x14ac:dyDescent="0.3">
      <c r="A6785">
        <v>2589518</v>
      </c>
      <c r="B6785">
        <v>1</v>
      </c>
      <c r="C6785" t="s">
        <v>81</v>
      </c>
      <c r="D6785" t="s">
        <v>117</v>
      </c>
      <c r="E6785" t="s">
        <v>166</v>
      </c>
      <c r="F6785" t="s">
        <v>18966</v>
      </c>
      <c r="G6785" t="s">
        <v>168</v>
      </c>
      <c r="H6785" t="s">
        <v>157</v>
      </c>
      <c r="I6785" t="s">
        <v>136</v>
      </c>
      <c r="J6785" t="s">
        <v>137</v>
      </c>
      <c r="K6785" t="s">
        <v>138</v>
      </c>
      <c r="L6785" t="s">
        <v>18967</v>
      </c>
      <c r="M6785" t="s">
        <v>18968</v>
      </c>
      <c r="N6785">
        <v>5.8205555550000003</v>
      </c>
      <c r="O6785">
        <v>0</v>
      </c>
      <c r="P6785">
        <v>1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1.32122394192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1.32122394192</v>
      </c>
    </row>
    <row r="6786" spans="1:31" x14ac:dyDescent="0.3">
      <c r="A6786">
        <v>2589375</v>
      </c>
      <c r="B6786">
        <v>1</v>
      </c>
      <c r="C6786" t="s">
        <v>80</v>
      </c>
      <c r="D6786" t="s">
        <v>99</v>
      </c>
      <c r="E6786" t="s">
        <v>171</v>
      </c>
      <c r="F6786" t="s">
        <v>18969</v>
      </c>
      <c r="G6786" t="s">
        <v>190</v>
      </c>
      <c r="H6786" t="s">
        <v>157</v>
      </c>
      <c r="I6786" t="s">
        <v>136</v>
      </c>
      <c r="J6786" t="s">
        <v>137</v>
      </c>
      <c r="K6786" t="s">
        <v>138</v>
      </c>
      <c r="L6786" t="s">
        <v>18970</v>
      </c>
      <c r="M6786" t="s">
        <v>18971</v>
      </c>
      <c r="N6786">
        <v>0.90944444400000002</v>
      </c>
      <c r="O6786">
        <v>0</v>
      </c>
      <c r="P6786">
        <v>25</v>
      </c>
      <c r="Q6786">
        <v>0</v>
      </c>
      <c r="R6786">
        <v>0</v>
      </c>
      <c r="S6786">
        <v>0</v>
      </c>
      <c r="T6786">
        <v>3</v>
      </c>
      <c r="U6786">
        <v>0</v>
      </c>
      <c r="V6786">
        <v>0</v>
      </c>
      <c r="W6786">
        <v>0</v>
      </c>
      <c r="X6786">
        <v>4.7281402978830336</v>
      </c>
      <c r="Y6786">
        <v>0</v>
      </c>
      <c r="Z6786">
        <v>0</v>
      </c>
      <c r="AA6786">
        <v>0</v>
      </c>
      <c r="AB6786">
        <v>4.2454422544222226</v>
      </c>
      <c r="AC6786">
        <v>0</v>
      </c>
      <c r="AD6786">
        <v>0</v>
      </c>
      <c r="AE6786">
        <v>8.9735825523052561</v>
      </c>
    </row>
    <row r="6787" spans="1:31" x14ac:dyDescent="0.3">
      <c r="A6787">
        <v>2589126</v>
      </c>
      <c r="B6787">
        <v>1</v>
      </c>
      <c r="C6787" t="s">
        <v>81</v>
      </c>
      <c r="D6787" t="s">
        <v>112</v>
      </c>
      <c r="E6787" t="s">
        <v>171</v>
      </c>
      <c r="F6787" t="s">
        <v>16771</v>
      </c>
      <c r="G6787" t="s">
        <v>301</v>
      </c>
      <c r="H6787" t="s">
        <v>157</v>
      </c>
      <c r="I6787" t="s">
        <v>136</v>
      </c>
      <c r="J6787" t="s">
        <v>137</v>
      </c>
      <c r="K6787" t="s">
        <v>144</v>
      </c>
      <c r="L6787" t="s">
        <v>18972</v>
      </c>
      <c r="M6787" t="s">
        <v>18973</v>
      </c>
      <c r="N6787">
        <v>9.3069444440000009</v>
      </c>
      <c r="O6787">
        <v>0</v>
      </c>
      <c r="P6787">
        <v>22</v>
      </c>
      <c r="Q6787">
        <v>0</v>
      </c>
      <c r="R6787">
        <v>0</v>
      </c>
      <c r="S6787">
        <v>0</v>
      </c>
      <c r="T6787">
        <v>2</v>
      </c>
      <c r="U6787">
        <v>0</v>
      </c>
      <c r="V6787">
        <v>0</v>
      </c>
      <c r="W6787">
        <v>0</v>
      </c>
      <c r="X6787">
        <v>31.700299852815533</v>
      </c>
      <c r="Y6787">
        <v>0</v>
      </c>
      <c r="Z6787">
        <v>0</v>
      </c>
      <c r="AA6787">
        <v>0</v>
      </c>
      <c r="AB6787">
        <v>20.187469622177222</v>
      </c>
      <c r="AC6787">
        <v>0</v>
      </c>
      <c r="AD6787">
        <v>0</v>
      </c>
      <c r="AE6787">
        <v>51.887769474992751</v>
      </c>
    </row>
    <row r="6788" spans="1:31" x14ac:dyDescent="0.3">
      <c r="A6788">
        <v>2589561</v>
      </c>
      <c r="B6788">
        <v>1</v>
      </c>
      <c r="C6788" t="s">
        <v>80</v>
      </c>
      <c r="D6788" t="s">
        <v>103</v>
      </c>
      <c r="E6788" t="s">
        <v>147</v>
      </c>
      <c r="F6788" t="s">
        <v>18974</v>
      </c>
      <c r="G6788" t="s">
        <v>134</v>
      </c>
      <c r="H6788" t="s">
        <v>135</v>
      </c>
      <c r="I6788" t="s">
        <v>136</v>
      </c>
      <c r="J6788" t="s">
        <v>137</v>
      </c>
      <c r="K6788" t="s">
        <v>138</v>
      </c>
      <c r="L6788" t="s">
        <v>18975</v>
      </c>
      <c r="M6788" t="s">
        <v>18976</v>
      </c>
      <c r="N6788">
        <v>0.97583333299999997</v>
      </c>
      <c r="O6788">
        <v>0</v>
      </c>
      <c r="P6788">
        <v>0</v>
      </c>
      <c r="Q6788">
        <v>5</v>
      </c>
      <c r="R6788">
        <v>5</v>
      </c>
      <c r="S6788">
        <v>4</v>
      </c>
      <c r="T6788">
        <v>2</v>
      </c>
      <c r="U6788">
        <v>0</v>
      </c>
      <c r="V6788">
        <v>0</v>
      </c>
      <c r="W6788">
        <v>0</v>
      </c>
      <c r="X6788">
        <v>0</v>
      </c>
      <c r="Y6788">
        <v>146.10592882090768</v>
      </c>
      <c r="Z6788">
        <v>14.054709002908904</v>
      </c>
      <c r="AA6788">
        <v>41.060058830378921</v>
      </c>
      <c r="AB6788">
        <v>3.0419585999670899</v>
      </c>
      <c r="AC6788">
        <v>0</v>
      </c>
      <c r="AD6788">
        <v>0</v>
      </c>
      <c r="AE6788">
        <v>204.26265525416261</v>
      </c>
    </row>
    <row r="6789" spans="1:31" x14ac:dyDescent="0.3">
      <c r="A6789">
        <v>2589661</v>
      </c>
      <c r="B6789">
        <v>1</v>
      </c>
      <c r="C6789" t="s">
        <v>80</v>
      </c>
      <c r="D6789" t="s">
        <v>85</v>
      </c>
      <c r="E6789" t="s">
        <v>171</v>
      </c>
      <c r="F6789" t="s">
        <v>18442</v>
      </c>
      <c r="G6789" t="s">
        <v>190</v>
      </c>
      <c r="H6789" t="s">
        <v>157</v>
      </c>
      <c r="I6789" t="s">
        <v>136</v>
      </c>
      <c r="J6789" t="s">
        <v>137</v>
      </c>
      <c r="K6789" t="s">
        <v>138</v>
      </c>
      <c r="L6789" t="s">
        <v>18977</v>
      </c>
      <c r="M6789" t="s">
        <v>18978</v>
      </c>
      <c r="N6789">
        <v>1.090833333</v>
      </c>
      <c r="O6789">
        <v>0</v>
      </c>
      <c r="P6789">
        <v>56</v>
      </c>
      <c r="Q6789">
        <v>0</v>
      </c>
      <c r="R6789">
        <v>0</v>
      </c>
      <c r="S6789">
        <v>0</v>
      </c>
      <c r="T6789">
        <v>8</v>
      </c>
      <c r="U6789">
        <v>0</v>
      </c>
      <c r="V6789">
        <v>0</v>
      </c>
      <c r="W6789">
        <v>0</v>
      </c>
      <c r="X6789">
        <v>15.233569534011307</v>
      </c>
      <c r="Y6789">
        <v>0</v>
      </c>
      <c r="Z6789">
        <v>0</v>
      </c>
      <c r="AA6789">
        <v>0</v>
      </c>
      <c r="AB6789">
        <v>3.2299254684212442</v>
      </c>
      <c r="AC6789">
        <v>0</v>
      </c>
      <c r="AD6789">
        <v>0</v>
      </c>
      <c r="AE6789">
        <v>18.463495002432552</v>
      </c>
    </row>
    <row r="6790" spans="1:31" x14ac:dyDescent="0.3">
      <c r="A6790">
        <v>2589120</v>
      </c>
      <c r="B6790">
        <v>1</v>
      </c>
      <c r="C6790" t="s">
        <v>80</v>
      </c>
      <c r="D6790" t="s">
        <v>82</v>
      </c>
      <c r="E6790" t="s">
        <v>155</v>
      </c>
      <c r="F6790" t="s">
        <v>18979</v>
      </c>
      <c r="G6790" t="s">
        <v>202</v>
      </c>
      <c r="H6790" t="s">
        <v>157</v>
      </c>
      <c r="I6790" t="s">
        <v>136</v>
      </c>
      <c r="J6790" t="s">
        <v>137</v>
      </c>
      <c r="K6790" t="s">
        <v>138</v>
      </c>
      <c r="L6790" t="s">
        <v>18980</v>
      </c>
      <c r="M6790" t="s">
        <v>18981</v>
      </c>
      <c r="N6790">
        <v>0.436111111</v>
      </c>
      <c r="O6790">
        <v>0</v>
      </c>
      <c r="P6790">
        <v>4</v>
      </c>
      <c r="Q6790">
        <v>0</v>
      </c>
      <c r="R6790">
        <v>0</v>
      </c>
      <c r="S6790">
        <v>0</v>
      </c>
      <c r="T6790">
        <v>125</v>
      </c>
      <c r="U6790">
        <v>0</v>
      </c>
      <c r="V6790">
        <v>0</v>
      </c>
      <c r="W6790">
        <v>0</v>
      </c>
      <c r="X6790">
        <v>0.32753969852600001</v>
      </c>
      <c r="Y6790">
        <v>0</v>
      </c>
      <c r="Z6790">
        <v>0</v>
      </c>
      <c r="AA6790">
        <v>0</v>
      </c>
      <c r="AB6790">
        <v>40.157888162188023</v>
      </c>
      <c r="AC6790">
        <v>0</v>
      </c>
      <c r="AD6790">
        <v>0</v>
      </c>
      <c r="AE6790">
        <v>40.485427860714026</v>
      </c>
    </row>
    <row r="6791" spans="1:31" x14ac:dyDescent="0.3">
      <c r="A6791">
        <v>2589026</v>
      </c>
      <c r="B6791">
        <v>1</v>
      </c>
      <c r="C6791" t="s">
        <v>80</v>
      </c>
      <c r="D6791" t="s">
        <v>85</v>
      </c>
      <c r="E6791" t="s">
        <v>155</v>
      </c>
      <c r="F6791" t="s">
        <v>18982</v>
      </c>
      <c r="G6791" t="s">
        <v>202</v>
      </c>
      <c r="H6791" t="s">
        <v>157</v>
      </c>
      <c r="I6791" t="s">
        <v>136</v>
      </c>
      <c r="J6791" t="s">
        <v>137</v>
      </c>
      <c r="K6791" t="s">
        <v>138</v>
      </c>
      <c r="L6791" t="s">
        <v>18983</v>
      </c>
      <c r="M6791" t="s">
        <v>18984</v>
      </c>
      <c r="N6791">
        <v>0.16416666599999999</v>
      </c>
      <c r="O6791">
        <v>0</v>
      </c>
      <c r="P6791">
        <v>859</v>
      </c>
      <c r="Q6791">
        <v>0</v>
      </c>
      <c r="R6791">
        <v>0</v>
      </c>
      <c r="S6791">
        <v>0</v>
      </c>
      <c r="T6791">
        <v>51</v>
      </c>
      <c r="U6791">
        <v>0</v>
      </c>
      <c r="V6791">
        <v>0</v>
      </c>
      <c r="W6791">
        <v>0</v>
      </c>
      <c r="X6791">
        <v>30.345438489004685</v>
      </c>
      <c r="Y6791">
        <v>0</v>
      </c>
      <c r="Z6791">
        <v>0</v>
      </c>
      <c r="AA6791">
        <v>0</v>
      </c>
      <c r="AB6791">
        <v>3.9609933464975557</v>
      </c>
      <c r="AC6791">
        <v>0</v>
      </c>
      <c r="AD6791">
        <v>0</v>
      </c>
      <c r="AE6791">
        <v>34.306431835502238</v>
      </c>
    </row>
    <row r="6792" spans="1:31" x14ac:dyDescent="0.3">
      <c r="A6792">
        <v>2589049</v>
      </c>
      <c r="B6792">
        <v>1</v>
      </c>
      <c r="C6792" t="s">
        <v>80</v>
      </c>
      <c r="D6792" t="s">
        <v>90</v>
      </c>
      <c r="E6792" t="s">
        <v>171</v>
      </c>
      <c r="F6792" t="s">
        <v>18985</v>
      </c>
      <c r="G6792" t="s">
        <v>3034</v>
      </c>
      <c r="H6792" t="s">
        <v>157</v>
      </c>
      <c r="I6792" t="s">
        <v>136</v>
      </c>
      <c r="J6792" t="s">
        <v>3</v>
      </c>
      <c r="K6792" t="s">
        <v>138</v>
      </c>
      <c r="L6792" t="s">
        <v>18986</v>
      </c>
      <c r="M6792" t="s">
        <v>18987</v>
      </c>
      <c r="N6792">
        <v>5.5705555550000003</v>
      </c>
      <c r="O6792">
        <v>0</v>
      </c>
      <c r="P6792">
        <v>115</v>
      </c>
      <c r="Q6792">
        <v>0</v>
      </c>
      <c r="R6792">
        <v>0</v>
      </c>
      <c r="S6792">
        <v>0</v>
      </c>
      <c r="T6792">
        <v>20</v>
      </c>
      <c r="U6792">
        <v>0</v>
      </c>
      <c r="V6792">
        <v>0</v>
      </c>
      <c r="W6792">
        <v>0</v>
      </c>
      <c r="X6792">
        <v>119.61993565389884</v>
      </c>
      <c r="Y6792">
        <v>0</v>
      </c>
      <c r="Z6792">
        <v>0</v>
      </c>
      <c r="AA6792">
        <v>0</v>
      </c>
      <c r="AB6792">
        <v>48.724992958309144</v>
      </c>
      <c r="AC6792">
        <v>0</v>
      </c>
      <c r="AD6792">
        <v>0</v>
      </c>
      <c r="AE6792">
        <v>168.34492861220798</v>
      </c>
    </row>
    <row r="6793" spans="1:31" x14ac:dyDescent="0.3">
      <c r="A6793">
        <v>2589381</v>
      </c>
      <c r="B6793">
        <v>1</v>
      </c>
      <c r="C6793" t="s">
        <v>80</v>
      </c>
      <c r="D6793" t="s">
        <v>93</v>
      </c>
      <c r="E6793" t="s">
        <v>155</v>
      </c>
      <c r="F6793" t="s">
        <v>18988</v>
      </c>
      <c r="G6793" t="s">
        <v>202</v>
      </c>
      <c r="H6793" t="s">
        <v>157</v>
      </c>
      <c r="I6793" t="s">
        <v>136</v>
      </c>
      <c r="J6793" t="s">
        <v>137</v>
      </c>
      <c r="K6793" t="s">
        <v>138</v>
      </c>
      <c r="L6793" t="s">
        <v>18989</v>
      </c>
      <c r="M6793" t="s">
        <v>18990</v>
      </c>
      <c r="N6793">
        <v>1.2938888879999999</v>
      </c>
      <c r="O6793">
        <v>0</v>
      </c>
      <c r="P6793">
        <v>33</v>
      </c>
      <c r="Q6793">
        <v>0</v>
      </c>
      <c r="R6793">
        <v>29</v>
      </c>
      <c r="S6793">
        <v>0</v>
      </c>
      <c r="T6793">
        <v>15</v>
      </c>
      <c r="U6793">
        <v>0</v>
      </c>
      <c r="V6793">
        <v>0</v>
      </c>
      <c r="W6793">
        <v>0</v>
      </c>
      <c r="X6793">
        <v>10.993296030966121</v>
      </c>
      <c r="Y6793">
        <v>0</v>
      </c>
      <c r="Z6793">
        <v>44.744519212245727</v>
      </c>
      <c r="AA6793">
        <v>0</v>
      </c>
      <c r="AB6793">
        <v>48.34033323264827</v>
      </c>
      <c r="AC6793">
        <v>0</v>
      </c>
      <c r="AD6793">
        <v>0</v>
      </c>
      <c r="AE6793">
        <v>104.07814847586012</v>
      </c>
    </row>
    <row r="6794" spans="1:31" x14ac:dyDescent="0.3">
      <c r="A6794">
        <v>2589504</v>
      </c>
      <c r="B6794">
        <v>1</v>
      </c>
      <c r="C6794" t="s">
        <v>80</v>
      </c>
      <c r="D6794" t="s">
        <v>98</v>
      </c>
      <c r="E6794" t="s">
        <v>155</v>
      </c>
      <c r="F6794" t="s">
        <v>18991</v>
      </c>
      <c r="G6794" t="s">
        <v>202</v>
      </c>
      <c r="H6794" t="s">
        <v>157</v>
      </c>
      <c r="I6794" t="s">
        <v>136</v>
      </c>
      <c r="J6794" t="s">
        <v>137</v>
      </c>
      <c r="K6794" t="s">
        <v>138</v>
      </c>
      <c r="L6794" t="s">
        <v>18992</v>
      </c>
      <c r="M6794" t="s">
        <v>18993</v>
      </c>
      <c r="N6794">
        <v>0.53666666600000001</v>
      </c>
      <c r="O6794">
        <v>0</v>
      </c>
      <c r="P6794">
        <v>3</v>
      </c>
      <c r="Q6794">
        <v>0</v>
      </c>
      <c r="R6794">
        <v>3</v>
      </c>
      <c r="S6794">
        <v>0</v>
      </c>
      <c r="T6794">
        <v>13</v>
      </c>
      <c r="U6794">
        <v>0</v>
      </c>
      <c r="V6794">
        <v>0</v>
      </c>
      <c r="W6794">
        <v>0</v>
      </c>
      <c r="X6794">
        <v>0.40785148559579337</v>
      </c>
      <c r="Y6794">
        <v>0</v>
      </c>
      <c r="Z6794">
        <v>2.9960416497445865</v>
      </c>
      <c r="AA6794">
        <v>0</v>
      </c>
      <c r="AB6794">
        <v>8.4246347320881654</v>
      </c>
      <c r="AC6794">
        <v>0</v>
      </c>
      <c r="AD6794">
        <v>0</v>
      </c>
      <c r="AE6794">
        <v>11.828527867428544</v>
      </c>
    </row>
    <row r="6795" spans="1:31" x14ac:dyDescent="0.3">
      <c r="A6795">
        <v>2589398</v>
      </c>
      <c r="B6795">
        <v>1</v>
      </c>
      <c r="C6795" t="s">
        <v>80</v>
      </c>
      <c r="D6795" t="s">
        <v>88</v>
      </c>
      <c r="E6795" t="s">
        <v>147</v>
      </c>
      <c r="F6795" t="s">
        <v>18994</v>
      </c>
      <c r="G6795" t="s">
        <v>1056</v>
      </c>
      <c r="H6795" t="s">
        <v>135</v>
      </c>
      <c r="I6795" t="s">
        <v>136</v>
      </c>
      <c r="J6795" t="s">
        <v>137</v>
      </c>
      <c r="K6795" t="s">
        <v>138</v>
      </c>
      <c r="L6795" t="s">
        <v>18995</v>
      </c>
      <c r="M6795" t="s">
        <v>18996</v>
      </c>
      <c r="N6795">
        <v>3.656666666</v>
      </c>
      <c r="O6795">
        <v>0</v>
      </c>
      <c r="P6795">
        <v>680</v>
      </c>
      <c r="Q6795">
        <v>0</v>
      </c>
      <c r="R6795">
        <v>0</v>
      </c>
      <c r="S6795">
        <v>1</v>
      </c>
      <c r="T6795">
        <v>110</v>
      </c>
      <c r="U6795">
        <v>0</v>
      </c>
      <c r="V6795">
        <v>0</v>
      </c>
      <c r="W6795">
        <v>0</v>
      </c>
      <c r="X6795">
        <v>844.19492974229956</v>
      </c>
      <c r="Y6795">
        <v>0</v>
      </c>
      <c r="Z6795">
        <v>0</v>
      </c>
      <c r="AA6795">
        <v>653.01715674019147</v>
      </c>
      <c r="AB6795">
        <v>519.70562711081197</v>
      </c>
      <c r="AC6795">
        <v>0</v>
      </c>
      <c r="AD6795">
        <v>0</v>
      </c>
      <c r="AE6795">
        <v>2016.917713593303</v>
      </c>
    </row>
    <row r="6796" spans="1:31" x14ac:dyDescent="0.3">
      <c r="A6796">
        <v>2589149</v>
      </c>
      <c r="B6796">
        <v>1</v>
      </c>
      <c r="C6796" t="s">
        <v>80</v>
      </c>
      <c r="D6796" t="s">
        <v>93</v>
      </c>
      <c r="E6796" t="s">
        <v>171</v>
      </c>
      <c r="F6796" t="s">
        <v>18997</v>
      </c>
      <c r="G6796" t="s">
        <v>190</v>
      </c>
      <c r="H6796" t="s">
        <v>157</v>
      </c>
      <c r="I6796" t="s">
        <v>136</v>
      </c>
      <c r="J6796" t="s">
        <v>137</v>
      </c>
      <c r="K6796" t="s">
        <v>138</v>
      </c>
      <c r="L6796" t="s">
        <v>18998</v>
      </c>
      <c r="M6796" t="s">
        <v>18999</v>
      </c>
      <c r="N6796">
        <v>3.0841666659999998</v>
      </c>
      <c r="O6796">
        <v>0</v>
      </c>
      <c r="P6796">
        <v>2</v>
      </c>
      <c r="Q6796">
        <v>0</v>
      </c>
      <c r="R6796">
        <v>5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1.8719729982186999</v>
      </c>
      <c r="Y6796">
        <v>0</v>
      </c>
      <c r="Z6796">
        <v>90.489299635405573</v>
      </c>
      <c r="AA6796">
        <v>0</v>
      </c>
      <c r="AB6796">
        <v>0</v>
      </c>
      <c r="AC6796">
        <v>0</v>
      </c>
      <c r="AD6796">
        <v>0</v>
      </c>
      <c r="AE6796">
        <v>92.361272633624267</v>
      </c>
    </row>
    <row r="6797" spans="1:31" x14ac:dyDescent="0.3">
      <c r="A6797">
        <v>2589089</v>
      </c>
      <c r="B6797">
        <v>1</v>
      </c>
      <c r="C6797" t="s">
        <v>81</v>
      </c>
      <c r="D6797" t="s">
        <v>122</v>
      </c>
      <c r="E6797" t="s">
        <v>184</v>
      </c>
      <c r="F6797" t="s">
        <v>19000</v>
      </c>
      <c r="G6797" t="s">
        <v>194</v>
      </c>
      <c r="H6797" t="s">
        <v>135</v>
      </c>
      <c r="I6797" t="s">
        <v>136</v>
      </c>
      <c r="J6797" t="s">
        <v>137</v>
      </c>
      <c r="K6797" t="s">
        <v>144</v>
      </c>
      <c r="L6797" t="s">
        <v>19001</v>
      </c>
      <c r="M6797" t="s">
        <v>19002</v>
      </c>
      <c r="N6797">
        <v>2.1502777769999999</v>
      </c>
      <c r="O6797">
        <v>4</v>
      </c>
      <c r="P6797">
        <v>2</v>
      </c>
      <c r="Q6797">
        <v>5</v>
      </c>
      <c r="R6797">
        <v>8</v>
      </c>
      <c r="S6797">
        <v>4</v>
      </c>
      <c r="T6797">
        <v>1</v>
      </c>
      <c r="U6797">
        <v>0</v>
      </c>
      <c r="V6797">
        <v>0</v>
      </c>
      <c r="W6797">
        <v>1.3814365330899836</v>
      </c>
      <c r="X6797">
        <v>0.83298157594925004</v>
      </c>
      <c r="Y6797">
        <v>44.025468024393575</v>
      </c>
      <c r="Z6797">
        <v>3.1933293221526085</v>
      </c>
      <c r="AA6797">
        <v>36.32641312789012</v>
      </c>
      <c r="AB6797">
        <v>10.442564350590496</v>
      </c>
      <c r="AC6797">
        <v>0</v>
      </c>
      <c r="AD6797">
        <v>0</v>
      </c>
      <c r="AE6797">
        <v>96.202192934066048</v>
      </c>
    </row>
    <row r="6798" spans="1:31" x14ac:dyDescent="0.3">
      <c r="A6798">
        <v>2589195</v>
      </c>
      <c r="B6798">
        <v>1</v>
      </c>
      <c r="C6798" t="s">
        <v>81</v>
      </c>
      <c r="D6798" t="s">
        <v>118</v>
      </c>
      <c r="E6798" t="s">
        <v>184</v>
      </c>
      <c r="F6798" t="s">
        <v>13708</v>
      </c>
      <c r="G6798" t="s">
        <v>149</v>
      </c>
      <c r="H6798" t="s">
        <v>135</v>
      </c>
      <c r="I6798" t="s">
        <v>136</v>
      </c>
      <c r="J6798" t="s">
        <v>137</v>
      </c>
      <c r="K6798" t="s">
        <v>138</v>
      </c>
      <c r="L6798" t="s">
        <v>19003</v>
      </c>
      <c r="M6798" t="s">
        <v>19004</v>
      </c>
      <c r="N6798">
        <v>6.273055555</v>
      </c>
      <c r="O6798">
        <v>0</v>
      </c>
      <c r="P6798">
        <v>0</v>
      </c>
      <c r="Q6798">
        <v>10</v>
      </c>
      <c r="R6798">
        <v>0</v>
      </c>
      <c r="S6798">
        <v>11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219.80251731521494</v>
      </c>
      <c r="Z6798">
        <v>0</v>
      </c>
      <c r="AA6798">
        <v>104.82720744221334</v>
      </c>
      <c r="AB6798">
        <v>0</v>
      </c>
      <c r="AC6798">
        <v>0</v>
      </c>
      <c r="AD6798">
        <v>0</v>
      </c>
      <c r="AE6798">
        <v>324.62972475742828</v>
      </c>
    </row>
    <row r="6799" spans="1:31" x14ac:dyDescent="0.3">
      <c r="A6799">
        <v>2589295</v>
      </c>
      <c r="B6799">
        <v>1</v>
      </c>
      <c r="C6799" t="s">
        <v>80</v>
      </c>
      <c r="D6799" t="s">
        <v>95</v>
      </c>
      <c r="E6799" t="s">
        <v>171</v>
      </c>
      <c r="F6799" t="s">
        <v>19005</v>
      </c>
      <c r="G6799" t="s">
        <v>202</v>
      </c>
      <c r="H6799" t="s">
        <v>157</v>
      </c>
      <c r="I6799" t="s">
        <v>136</v>
      </c>
      <c r="J6799" t="s">
        <v>137</v>
      </c>
      <c r="K6799" t="s">
        <v>138</v>
      </c>
      <c r="L6799" t="s">
        <v>19006</v>
      </c>
      <c r="M6799" t="s">
        <v>19007</v>
      </c>
      <c r="N6799">
        <v>0.80500000000000005</v>
      </c>
      <c r="O6799">
        <v>0</v>
      </c>
      <c r="P6799">
        <v>101</v>
      </c>
      <c r="Q6799">
        <v>0</v>
      </c>
      <c r="R6799">
        <v>0</v>
      </c>
      <c r="S6799">
        <v>0</v>
      </c>
      <c r="T6799">
        <v>4</v>
      </c>
      <c r="U6799">
        <v>0</v>
      </c>
      <c r="V6799">
        <v>0</v>
      </c>
      <c r="W6799">
        <v>0</v>
      </c>
      <c r="X6799">
        <v>12.674077738720955</v>
      </c>
      <c r="Y6799">
        <v>0</v>
      </c>
      <c r="Z6799">
        <v>0</v>
      </c>
      <c r="AA6799">
        <v>0</v>
      </c>
      <c r="AB6799">
        <v>3.6381423499866665</v>
      </c>
      <c r="AC6799">
        <v>0</v>
      </c>
      <c r="AD6799">
        <v>0</v>
      </c>
      <c r="AE6799">
        <v>16.312220088707623</v>
      </c>
    </row>
    <row r="6800" spans="1:31" x14ac:dyDescent="0.3">
      <c r="A6800">
        <v>2589487</v>
      </c>
      <c r="B6800">
        <v>1</v>
      </c>
      <c r="C6800" t="s">
        <v>80</v>
      </c>
      <c r="D6800" t="s">
        <v>96</v>
      </c>
      <c r="E6800" t="s">
        <v>166</v>
      </c>
      <c r="F6800" t="s">
        <v>19008</v>
      </c>
      <c r="G6800" t="s">
        <v>181</v>
      </c>
      <c r="H6800" t="s">
        <v>157</v>
      </c>
      <c r="I6800" t="s">
        <v>136</v>
      </c>
      <c r="J6800" t="s">
        <v>137</v>
      </c>
      <c r="K6800" t="s">
        <v>138</v>
      </c>
      <c r="L6800" t="s">
        <v>19009</v>
      </c>
      <c r="M6800" t="s">
        <v>19010</v>
      </c>
      <c r="N6800">
        <v>5.1697222219999999</v>
      </c>
      <c r="O6800">
        <v>0</v>
      </c>
      <c r="P6800">
        <v>1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1.5507213772328854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1.5507213772328854</v>
      </c>
    </row>
    <row r="6801" spans="1:31" x14ac:dyDescent="0.3">
      <c r="A6801">
        <v>2589341</v>
      </c>
      <c r="B6801">
        <v>1</v>
      </c>
      <c r="C6801" t="s">
        <v>81</v>
      </c>
      <c r="D6801" t="s">
        <v>120</v>
      </c>
      <c r="E6801" t="s">
        <v>141</v>
      </c>
      <c r="F6801" t="s">
        <v>19011</v>
      </c>
      <c r="G6801" t="s">
        <v>134</v>
      </c>
      <c r="H6801" t="s">
        <v>135</v>
      </c>
      <c r="I6801" t="s">
        <v>136</v>
      </c>
      <c r="J6801" t="s">
        <v>137</v>
      </c>
      <c r="K6801" t="s">
        <v>138</v>
      </c>
      <c r="L6801" t="s">
        <v>19012</v>
      </c>
      <c r="M6801" t="s">
        <v>19013</v>
      </c>
      <c r="N6801">
        <v>1</v>
      </c>
      <c r="O6801">
        <v>2</v>
      </c>
      <c r="P6801">
        <v>774</v>
      </c>
      <c r="Q6801">
        <v>118</v>
      </c>
      <c r="R6801">
        <v>91</v>
      </c>
      <c r="S6801">
        <v>13</v>
      </c>
      <c r="T6801">
        <v>89</v>
      </c>
      <c r="U6801">
        <v>1</v>
      </c>
      <c r="V6801">
        <v>0</v>
      </c>
      <c r="W6801">
        <v>3.0420622756417495</v>
      </c>
      <c r="X6801">
        <v>124.50650291056222</v>
      </c>
      <c r="Y6801">
        <v>269.75039196990622</v>
      </c>
      <c r="Z6801">
        <v>291.04141666636548</v>
      </c>
      <c r="AA6801">
        <v>78.335294590532442</v>
      </c>
      <c r="AB6801">
        <v>53.10827153874844</v>
      </c>
      <c r="AC6801">
        <v>198.12616508579998</v>
      </c>
      <c r="AD6801">
        <v>0</v>
      </c>
      <c r="AE6801">
        <v>1017.9101050375564</v>
      </c>
    </row>
    <row r="6802" spans="1:31" x14ac:dyDescent="0.3">
      <c r="A6802">
        <v>2589607</v>
      </c>
      <c r="B6802">
        <v>1</v>
      </c>
      <c r="C6802" t="s">
        <v>81</v>
      </c>
      <c r="D6802" t="s">
        <v>127</v>
      </c>
      <c r="E6802" t="s">
        <v>147</v>
      </c>
      <c r="F6802" t="s">
        <v>15194</v>
      </c>
      <c r="G6802" t="s">
        <v>134</v>
      </c>
      <c r="H6802" t="s">
        <v>135</v>
      </c>
      <c r="I6802" t="s">
        <v>136</v>
      </c>
      <c r="J6802" t="s">
        <v>137</v>
      </c>
      <c r="K6802" t="s">
        <v>138</v>
      </c>
      <c r="L6802" t="s">
        <v>19014</v>
      </c>
      <c r="M6802" t="s">
        <v>19015</v>
      </c>
      <c r="N6802">
        <v>3.0291666660000001</v>
      </c>
      <c r="O6802">
        <v>9</v>
      </c>
      <c r="P6802">
        <v>1421</v>
      </c>
      <c r="Q6802">
        <v>30</v>
      </c>
      <c r="R6802">
        <v>81</v>
      </c>
      <c r="S6802">
        <v>6</v>
      </c>
      <c r="T6802">
        <v>125</v>
      </c>
      <c r="U6802">
        <v>1</v>
      </c>
      <c r="V6802">
        <v>0</v>
      </c>
      <c r="W6802">
        <v>6.7276799484945684</v>
      </c>
      <c r="X6802">
        <v>634.54221125264974</v>
      </c>
      <c r="Y6802">
        <v>238.99526891166221</v>
      </c>
      <c r="Z6802">
        <v>134.07791718249126</v>
      </c>
      <c r="AA6802">
        <v>75.985341185620939</v>
      </c>
      <c r="AB6802">
        <v>175.90437666703775</v>
      </c>
      <c r="AC6802">
        <v>4.1135213229107404</v>
      </c>
      <c r="AD6802">
        <v>0</v>
      </c>
      <c r="AE6802">
        <v>1270.3463164708671</v>
      </c>
    </row>
    <row r="6803" spans="1:31" x14ac:dyDescent="0.3">
      <c r="A6803">
        <v>2589109</v>
      </c>
      <c r="B6803">
        <v>1</v>
      </c>
      <c r="C6803" t="s">
        <v>80</v>
      </c>
      <c r="D6803" t="s">
        <v>110</v>
      </c>
      <c r="E6803" t="s">
        <v>184</v>
      </c>
      <c r="F6803" t="s">
        <v>19016</v>
      </c>
      <c r="G6803" t="s">
        <v>301</v>
      </c>
      <c r="H6803" t="s">
        <v>135</v>
      </c>
      <c r="I6803" t="s">
        <v>136</v>
      </c>
      <c r="J6803" t="s">
        <v>137</v>
      </c>
      <c r="K6803" t="s">
        <v>144</v>
      </c>
      <c r="L6803" t="s">
        <v>19017</v>
      </c>
      <c r="M6803" t="s">
        <v>19018</v>
      </c>
      <c r="N6803">
        <v>9.0272222220000007</v>
      </c>
      <c r="O6803">
        <v>0</v>
      </c>
      <c r="P6803">
        <v>17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58.774592147769937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58.774592147769937</v>
      </c>
    </row>
    <row r="6804" spans="1:31" x14ac:dyDescent="0.3">
      <c r="A6804">
        <v>2589086</v>
      </c>
      <c r="B6804">
        <v>1</v>
      </c>
      <c r="C6804" t="s">
        <v>81</v>
      </c>
      <c r="D6804" t="s">
        <v>127</v>
      </c>
      <c r="E6804" t="s">
        <v>147</v>
      </c>
      <c r="F6804" t="s">
        <v>19019</v>
      </c>
      <c r="G6804" t="s">
        <v>134</v>
      </c>
      <c r="H6804" t="s">
        <v>135</v>
      </c>
      <c r="I6804" t="s">
        <v>136</v>
      </c>
      <c r="J6804" t="s">
        <v>137</v>
      </c>
      <c r="K6804" t="s">
        <v>138</v>
      </c>
      <c r="L6804" t="s">
        <v>19020</v>
      </c>
      <c r="M6804" t="s">
        <v>19021</v>
      </c>
      <c r="N6804">
        <v>4.8719444440000004</v>
      </c>
      <c r="O6804">
        <v>1</v>
      </c>
      <c r="P6804">
        <v>0</v>
      </c>
      <c r="Q6804">
        <v>0</v>
      </c>
      <c r="R6804">
        <v>16</v>
      </c>
      <c r="S6804">
        <v>0</v>
      </c>
      <c r="T6804">
        <v>4</v>
      </c>
      <c r="U6804">
        <v>0</v>
      </c>
      <c r="V6804">
        <v>0</v>
      </c>
      <c r="W6804">
        <v>0.99619829531999993</v>
      </c>
      <c r="X6804">
        <v>0</v>
      </c>
      <c r="Y6804">
        <v>0</v>
      </c>
      <c r="Z6804">
        <v>341.50131324831796</v>
      </c>
      <c r="AA6804">
        <v>0</v>
      </c>
      <c r="AB6804">
        <v>43.857747437517858</v>
      </c>
      <c r="AC6804">
        <v>0</v>
      </c>
      <c r="AD6804">
        <v>0</v>
      </c>
      <c r="AE6804">
        <v>386.35525898115583</v>
      </c>
    </row>
    <row r="6805" spans="1:31" x14ac:dyDescent="0.3">
      <c r="A6805">
        <v>2589278</v>
      </c>
      <c r="B6805">
        <v>1</v>
      </c>
      <c r="C6805" t="s">
        <v>80</v>
      </c>
      <c r="D6805" t="s">
        <v>100</v>
      </c>
      <c r="E6805" t="s">
        <v>166</v>
      </c>
      <c r="F6805" t="s">
        <v>19022</v>
      </c>
      <c r="G6805" t="s">
        <v>168</v>
      </c>
      <c r="H6805" t="s">
        <v>157</v>
      </c>
      <c r="I6805" t="s">
        <v>136</v>
      </c>
      <c r="J6805" t="s">
        <v>137</v>
      </c>
      <c r="K6805" t="s">
        <v>138</v>
      </c>
      <c r="L6805" t="s">
        <v>19023</v>
      </c>
      <c r="M6805" t="s">
        <v>19024</v>
      </c>
      <c r="N6805">
        <v>0.86805555499999998</v>
      </c>
      <c r="O6805">
        <v>0</v>
      </c>
      <c r="P6805">
        <v>0</v>
      </c>
      <c r="Q6805">
        <v>0</v>
      </c>
      <c r="R6805">
        <v>1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0.49247431283410004</v>
      </c>
      <c r="AA6805">
        <v>0</v>
      </c>
      <c r="AB6805">
        <v>0</v>
      </c>
      <c r="AC6805">
        <v>0</v>
      </c>
      <c r="AD6805">
        <v>0</v>
      </c>
      <c r="AE6805">
        <v>0.49247431283410004</v>
      </c>
    </row>
    <row r="6806" spans="1:31" x14ac:dyDescent="0.3">
      <c r="A6806">
        <v>2589650</v>
      </c>
      <c r="B6806">
        <v>1</v>
      </c>
      <c r="C6806" t="s">
        <v>81</v>
      </c>
      <c r="D6806" t="s">
        <v>118</v>
      </c>
      <c r="E6806" t="s">
        <v>171</v>
      </c>
      <c r="F6806" t="s">
        <v>19025</v>
      </c>
      <c r="G6806" t="s">
        <v>190</v>
      </c>
      <c r="H6806" t="s">
        <v>157</v>
      </c>
      <c r="I6806" t="s">
        <v>136</v>
      </c>
      <c r="J6806" t="s">
        <v>137</v>
      </c>
      <c r="K6806" t="s">
        <v>138</v>
      </c>
      <c r="L6806" t="s">
        <v>19026</v>
      </c>
      <c r="M6806" t="s">
        <v>19027</v>
      </c>
      <c r="N6806">
        <v>1.3263888880000001</v>
      </c>
      <c r="O6806">
        <v>0</v>
      </c>
      <c r="P6806">
        <v>4</v>
      </c>
      <c r="Q6806">
        <v>0</v>
      </c>
      <c r="R6806">
        <v>1</v>
      </c>
      <c r="S6806">
        <v>0</v>
      </c>
      <c r="T6806">
        <v>1</v>
      </c>
      <c r="U6806">
        <v>0</v>
      </c>
      <c r="V6806">
        <v>0</v>
      </c>
      <c r="W6806">
        <v>0</v>
      </c>
      <c r="X6806">
        <v>2.3775871515112499</v>
      </c>
      <c r="Y6806">
        <v>0</v>
      </c>
      <c r="Z6806">
        <v>0.18349553370399002</v>
      </c>
      <c r="AA6806">
        <v>0</v>
      </c>
      <c r="AB6806">
        <v>0</v>
      </c>
      <c r="AC6806">
        <v>0</v>
      </c>
      <c r="AD6806">
        <v>0</v>
      </c>
      <c r="AE6806">
        <v>2.56108268521524</v>
      </c>
    </row>
    <row r="6807" spans="1:31" x14ac:dyDescent="0.3">
      <c r="A6807">
        <v>2589258</v>
      </c>
      <c r="B6807">
        <v>1</v>
      </c>
      <c r="C6807" t="s">
        <v>80</v>
      </c>
      <c r="D6807" t="s">
        <v>105</v>
      </c>
      <c r="E6807" t="s">
        <v>171</v>
      </c>
      <c r="F6807" t="s">
        <v>19028</v>
      </c>
      <c r="G6807" t="s">
        <v>202</v>
      </c>
      <c r="H6807" t="s">
        <v>157</v>
      </c>
      <c r="I6807" t="s">
        <v>136</v>
      </c>
      <c r="J6807" t="s">
        <v>137</v>
      </c>
      <c r="K6807" t="s">
        <v>138</v>
      </c>
      <c r="L6807" t="s">
        <v>19029</v>
      </c>
      <c r="M6807" t="s">
        <v>19030</v>
      </c>
      <c r="N6807">
        <v>0.834166666</v>
      </c>
      <c r="O6807">
        <v>0</v>
      </c>
      <c r="P6807">
        <v>72</v>
      </c>
      <c r="Q6807">
        <v>0</v>
      </c>
      <c r="R6807">
        <v>0</v>
      </c>
      <c r="S6807">
        <v>0</v>
      </c>
      <c r="T6807">
        <v>8</v>
      </c>
      <c r="U6807">
        <v>0</v>
      </c>
      <c r="V6807">
        <v>0</v>
      </c>
      <c r="W6807">
        <v>0</v>
      </c>
      <c r="X6807">
        <v>13.632949152197767</v>
      </c>
      <c r="Y6807">
        <v>0</v>
      </c>
      <c r="Z6807">
        <v>0</v>
      </c>
      <c r="AA6807">
        <v>0</v>
      </c>
      <c r="AB6807">
        <v>5.079591346888586</v>
      </c>
      <c r="AC6807">
        <v>0</v>
      </c>
      <c r="AD6807">
        <v>0</v>
      </c>
      <c r="AE6807">
        <v>18.712540499086352</v>
      </c>
    </row>
    <row r="6808" spans="1:31" x14ac:dyDescent="0.3">
      <c r="A6808">
        <v>2589272</v>
      </c>
      <c r="B6808">
        <v>1</v>
      </c>
      <c r="C6808" t="s">
        <v>81</v>
      </c>
      <c r="D6808" t="s">
        <v>120</v>
      </c>
      <c r="E6808" t="s">
        <v>184</v>
      </c>
      <c r="F6808" t="s">
        <v>19031</v>
      </c>
      <c r="G6808" t="s">
        <v>1056</v>
      </c>
      <c r="H6808" t="s">
        <v>135</v>
      </c>
      <c r="I6808" t="s">
        <v>136</v>
      </c>
      <c r="J6808" t="s">
        <v>137</v>
      </c>
      <c r="K6808" t="s">
        <v>138</v>
      </c>
      <c r="L6808" t="s">
        <v>19032</v>
      </c>
      <c r="M6808" t="s">
        <v>19033</v>
      </c>
      <c r="N6808">
        <v>2.554444444</v>
      </c>
      <c r="O6808">
        <v>0</v>
      </c>
      <c r="P6808">
        <v>190</v>
      </c>
      <c r="Q6808">
        <v>0</v>
      </c>
      <c r="R6808">
        <v>7</v>
      </c>
      <c r="S6808">
        <v>0</v>
      </c>
      <c r="T6808">
        <v>16</v>
      </c>
      <c r="U6808">
        <v>0</v>
      </c>
      <c r="V6808">
        <v>0</v>
      </c>
      <c r="W6808">
        <v>0</v>
      </c>
      <c r="X6808">
        <v>100.23917372486228</v>
      </c>
      <c r="Y6808">
        <v>0</v>
      </c>
      <c r="Z6808">
        <v>36.422984982278265</v>
      </c>
      <c r="AA6808">
        <v>0</v>
      </c>
      <c r="AB6808">
        <v>29.414930392376423</v>
      </c>
      <c r="AC6808">
        <v>0</v>
      </c>
      <c r="AD6808">
        <v>0</v>
      </c>
      <c r="AE6808">
        <v>166.07708909951697</v>
      </c>
    </row>
    <row r="6809" spans="1:31" x14ac:dyDescent="0.3">
      <c r="A6809">
        <v>2589172</v>
      </c>
      <c r="B6809">
        <v>1</v>
      </c>
      <c r="C6809" t="s">
        <v>80</v>
      </c>
      <c r="D6809" t="s">
        <v>86</v>
      </c>
      <c r="E6809" t="s">
        <v>184</v>
      </c>
      <c r="F6809" t="s">
        <v>19034</v>
      </c>
      <c r="G6809" t="s">
        <v>301</v>
      </c>
      <c r="H6809" t="s">
        <v>135</v>
      </c>
      <c r="I6809" t="s">
        <v>136</v>
      </c>
      <c r="J6809" t="s">
        <v>137</v>
      </c>
      <c r="K6809" t="s">
        <v>144</v>
      </c>
      <c r="L6809" t="s">
        <v>19035</v>
      </c>
      <c r="M6809" t="s">
        <v>19036</v>
      </c>
      <c r="N6809">
        <v>10.000833332999999</v>
      </c>
      <c r="O6809">
        <v>0</v>
      </c>
      <c r="P6809">
        <v>149</v>
      </c>
      <c r="Q6809">
        <v>0</v>
      </c>
      <c r="R6809">
        <v>2</v>
      </c>
      <c r="S6809">
        <v>0</v>
      </c>
      <c r="T6809">
        <v>22</v>
      </c>
      <c r="U6809">
        <v>0</v>
      </c>
      <c r="V6809">
        <v>0</v>
      </c>
      <c r="W6809">
        <v>0</v>
      </c>
      <c r="X6809">
        <v>1090.9751862993053</v>
      </c>
      <c r="Y6809">
        <v>0</v>
      </c>
      <c r="Z6809">
        <v>19.908983940225671</v>
      </c>
      <c r="AA6809">
        <v>0</v>
      </c>
      <c r="AB6809">
        <v>437.14747947542617</v>
      </c>
      <c r="AC6809">
        <v>0</v>
      </c>
      <c r="AD6809">
        <v>0</v>
      </c>
      <c r="AE6809">
        <v>1548.031649714957</v>
      </c>
    </row>
    <row r="6810" spans="1:31" x14ac:dyDescent="0.3">
      <c r="A6810">
        <v>2589315</v>
      </c>
      <c r="B6810">
        <v>1</v>
      </c>
      <c r="C6810" t="s">
        <v>81</v>
      </c>
      <c r="D6810" t="s">
        <v>120</v>
      </c>
      <c r="E6810" t="s">
        <v>141</v>
      </c>
      <c r="F6810" t="s">
        <v>15463</v>
      </c>
      <c r="G6810" t="s">
        <v>134</v>
      </c>
      <c r="H6810" t="s">
        <v>135</v>
      </c>
      <c r="I6810" t="s">
        <v>136</v>
      </c>
      <c r="J6810" t="s">
        <v>137</v>
      </c>
      <c r="K6810" t="s">
        <v>138</v>
      </c>
      <c r="L6810" t="s">
        <v>19037</v>
      </c>
      <c r="M6810" t="s">
        <v>19038</v>
      </c>
      <c r="N6810">
        <v>0.23749999999999999</v>
      </c>
      <c r="O6810">
        <v>5</v>
      </c>
      <c r="P6810">
        <v>2191</v>
      </c>
      <c r="Q6810">
        <v>283</v>
      </c>
      <c r="R6810">
        <v>271</v>
      </c>
      <c r="S6810">
        <v>45</v>
      </c>
      <c r="T6810">
        <v>290</v>
      </c>
      <c r="U6810">
        <v>6</v>
      </c>
      <c r="V6810">
        <v>0</v>
      </c>
      <c r="W6810">
        <v>2.0922974769467229</v>
      </c>
      <c r="X6810">
        <v>93.252488180955226</v>
      </c>
      <c r="Y6810">
        <v>282.1236402755203</v>
      </c>
      <c r="Z6810">
        <v>215.45704400960307</v>
      </c>
      <c r="AA6810">
        <v>34.988474038845915</v>
      </c>
      <c r="AB6810">
        <v>48.762654373087798</v>
      </c>
      <c r="AC6810">
        <v>53.51596116537268</v>
      </c>
      <c r="AD6810">
        <v>0</v>
      </c>
      <c r="AE6810">
        <v>730.19255952033166</v>
      </c>
    </row>
    <row r="6811" spans="1:31" x14ac:dyDescent="0.3">
      <c r="A6811">
        <v>2589192</v>
      </c>
      <c r="B6811">
        <v>1</v>
      </c>
      <c r="C6811" t="s">
        <v>80</v>
      </c>
      <c r="D6811" t="s">
        <v>104</v>
      </c>
      <c r="E6811" t="s">
        <v>147</v>
      </c>
      <c r="F6811" t="s">
        <v>1578</v>
      </c>
      <c r="G6811" t="s">
        <v>134</v>
      </c>
      <c r="H6811" t="s">
        <v>135</v>
      </c>
      <c r="I6811" t="s">
        <v>136</v>
      </c>
      <c r="J6811" t="s">
        <v>137</v>
      </c>
      <c r="K6811" t="s">
        <v>138</v>
      </c>
      <c r="L6811" t="s">
        <v>19039</v>
      </c>
      <c r="M6811" t="s">
        <v>19040</v>
      </c>
      <c r="N6811">
        <v>0.27861111100000002</v>
      </c>
      <c r="O6811">
        <v>3</v>
      </c>
      <c r="P6811">
        <v>219</v>
      </c>
      <c r="Q6811">
        <v>19</v>
      </c>
      <c r="R6811">
        <v>246</v>
      </c>
      <c r="S6811">
        <v>14</v>
      </c>
      <c r="T6811">
        <v>83</v>
      </c>
      <c r="U6811">
        <v>4</v>
      </c>
      <c r="V6811">
        <v>0</v>
      </c>
      <c r="W6811">
        <v>5.0287040104015128</v>
      </c>
      <c r="X6811">
        <v>23.766453416023843</v>
      </c>
      <c r="Y6811">
        <v>4.8848990389819873</v>
      </c>
      <c r="Z6811">
        <v>51.634055226016443</v>
      </c>
      <c r="AA6811">
        <v>27.58250623487088</v>
      </c>
      <c r="AB6811">
        <v>30.118883272303854</v>
      </c>
      <c r="AC6811">
        <v>170.27035021987146</v>
      </c>
      <c r="AD6811">
        <v>0</v>
      </c>
      <c r="AE6811">
        <v>313.28585141846997</v>
      </c>
    </row>
    <row r="6812" spans="1:31" x14ac:dyDescent="0.3">
      <c r="A6812">
        <v>2589215</v>
      </c>
      <c r="B6812">
        <v>1</v>
      </c>
      <c r="C6812" t="s">
        <v>81</v>
      </c>
      <c r="D6812" t="s">
        <v>123</v>
      </c>
      <c r="E6812" t="s">
        <v>184</v>
      </c>
      <c r="F6812" t="s">
        <v>19041</v>
      </c>
      <c r="G6812" t="s">
        <v>134</v>
      </c>
      <c r="H6812" t="s">
        <v>135</v>
      </c>
      <c r="I6812" t="s">
        <v>136</v>
      </c>
      <c r="J6812" t="s">
        <v>137</v>
      </c>
      <c r="K6812" t="s">
        <v>138</v>
      </c>
      <c r="L6812" t="s">
        <v>19042</v>
      </c>
      <c r="M6812" t="s">
        <v>19043</v>
      </c>
      <c r="N6812">
        <v>7.9733333330000002</v>
      </c>
      <c r="O6812">
        <v>13</v>
      </c>
      <c r="P6812">
        <v>30</v>
      </c>
      <c r="Q6812">
        <v>208</v>
      </c>
      <c r="R6812">
        <v>264</v>
      </c>
      <c r="S6812">
        <v>40</v>
      </c>
      <c r="T6812">
        <v>36</v>
      </c>
      <c r="U6812">
        <v>0</v>
      </c>
      <c r="V6812">
        <v>0</v>
      </c>
      <c r="W6812">
        <v>91.353089151185713</v>
      </c>
      <c r="X6812">
        <v>129.91023048590242</v>
      </c>
      <c r="Y6812">
        <v>2934.8046611010504</v>
      </c>
      <c r="Z6812">
        <v>2674.5867562758008</v>
      </c>
      <c r="AA6812">
        <v>592.32864620770613</v>
      </c>
      <c r="AB6812">
        <v>573.01769805639697</v>
      </c>
      <c r="AC6812">
        <v>0</v>
      </c>
      <c r="AD6812">
        <v>0</v>
      </c>
      <c r="AE6812">
        <v>6996.001081278042</v>
      </c>
    </row>
    <row r="6813" spans="1:31" x14ac:dyDescent="0.3">
      <c r="A6813">
        <v>2589570</v>
      </c>
      <c r="B6813">
        <v>1</v>
      </c>
      <c r="C6813" t="s">
        <v>81</v>
      </c>
      <c r="D6813" t="s">
        <v>122</v>
      </c>
      <c r="E6813" t="s">
        <v>184</v>
      </c>
      <c r="F6813" t="s">
        <v>19044</v>
      </c>
      <c r="G6813" t="s">
        <v>1056</v>
      </c>
      <c r="H6813" t="s">
        <v>135</v>
      </c>
      <c r="I6813" t="s">
        <v>136</v>
      </c>
      <c r="J6813" t="s">
        <v>137</v>
      </c>
      <c r="K6813" t="s">
        <v>138</v>
      </c>
      <c r="L6813" t="s">
        <v>19045</v>
      </c>
      <c r="M6813" t="s">
        <v>19046</v>
      </c>
      <c r="N6813">
        <v>1.405</v>
      </c>
      <c r="O6813">
        <v>0</v>
      </c>
      <c r="P6813">
        <v>85</v>
      </c>
      <c r="Q6813">
        <v>0</v>
      </c>
      <c r="R6813">
        <v>5</v>
      </c>
      <c r="S6813">
        <v>0</v>
      </c>
      <c r="T6813">
        <v>1</v>
      </c>
      <c r="U6813">
        <v>0</v>
      </c>
      <c r="V6813">
        <v>0</v>
      </c>
      <c r="W6813">
        <v>0</v>
      </c>
      <c r="X6813">
        <v>23.84408097681025</v>
      </c>
      <c r="Y6813">
        <v>0</v>
      </c>
      <c r="Z6813">
        <v>1.8584040249141298</v>
      </c>
      <c r="AA6813">
        <v>0</v>
      </c>
      <c r="AB6813">
        <v>1.8279690577320002E-2</v>
      </c>
      <c r="AC6813">
        <v>0</v>
      </c>
      <c r="AD6813">
        <v>0</v>
      </c>
      <c r="AE6813">
        <v>25.720764692301699</v>
      </c>
    </row>
    <row r="6814" spans="1:31" x14ac:dyDescent="0.3">
      <c r="A6814">
        <v>2589238</v>
      </c>
      <c r="B6814">
        <v>1</v>
      </c>
      <c r="C6814" t="s">
        <v>80</v>
      </c>
      <c r="D6814" t="s">
        <v>98</v>
      </c>
      <c r="E6814" t="s">
        <v>141</v>
      </c>
      <c r="F6814" t="s">
        <v>14909</v>
      </c>
      <c r="G6814" t="s">
        <v>134</v>
      </c>
      <c r="H6814" t="s">
        <v>135</v>
      </c>
      <c r="I6814" t="s">
        <v>136</v>
      </c>
      <c r="J6814" t="s">
        <v>137</v>
      </c>
      <c r="K6814" t="s">
        <v>138</v>
      </c>
      <c r="L6814" t="s">
        <v>19047</v>
      </c>
      <c r="M6814" t="s">
        <v>19048</v>
      </c>
      <c r="N6814">
        <v>1.1922222220000001</v>
      </c>
      <c r="O6814">
        <v>1</v>
      </c>
      <c r="P6814">
        <v>133</v>
      </c>
      <c r="Q6814">
        <v>2</v>
      </c>
      <c r="R6814">
        <v>10</v>
      </c>
      <c r="S6814">
        <v>10</v>
      </c>
      <c r="T6814">
        <v>46</v>
      </c>
      <c r="U6814">
        <v>0</v>
      </c>
      <c r="V6814">
        <v>0</v>
      </c>
      <c r="W6814">
        <v>1.7782993318527651</v>
      </c>
      <c r="X6814">
        <v>34.826621813360276</v>
      </c>
      <c r="Y6814">
        <v>1.8200550179017503</v>
      </c>
      <c r="Z6814">
        <v>31.930393120067727</v>
      </c>
      <c r="AA6814">
        <v>250.45102416842749</v>
      </c>
      <c r="AB6814">
        <v>53.584572536627661</v>
      </c>
      <c r="AC6814">
        <v>0</v>
      </c>
      <c r="AD6814">
        <v>0</v>
      </c>
      <c r="AE6814">
        <v>374.39096598823767</v>
      </c>
    </row>
    <row r="6815" spans="1:31" x14ac:dyDescent="0.3">
      <c r="A6815">
        <v>2589693</v>
      </c>
      <c r="B6815">
        <v>1</v>
      </c>
      <c r="C6815" t="s">
        <v>80</v>
      </c>
      <c r="D6815" t="s">
        <v>94</v>
      </c>
      <c r="E6815" t="s">
        <v>184</v>
      </c>
      <c r="F6815" t="s">
        <v>19049</v>
      </c>
      <c r="G6815" t="s">
        <v>149</v>
      </c>
      <c r="H6815" t="s">
        <v>135</v>
      </c>
      <c r="I6815" t="s">
        <v>136</v>
      </c>
      <c r="J6815" t="s">
        <v>137</v>
      </c>
      <c r="K6815" t="s">
        <v>138</v>
      </c>
      <c r="L6815" t="s">
        <v>19050</v>
      </c>
      <c r="M6815" t="s">
        <v>19051</v>
      </c>
      <c r="N6815">
        <v>3.838333333</v>
      </c>
      <c r="O6815">
        <v>0</v>
      </c>
      <c r="P6815">
        <v>0</v>
      </c>
      <c r="Q6815">
        <v>1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5.3058675730999996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5.3058675730999996</v>
      </c>
    </row>
    <row r="6816" spans="1:31" x14ac:dyDescent="0.3">
      <c r="A6816">
        <v>2589401</v>
      </c>
      <c r="B6816">
        <v>1</v>
      </c>
      <c r="C6816" t="s">
        <v>80</v>
      </c>
      <c r="D6816" t="s">
        <v>90</v>
      </c>
      <c r="E6816" t="s">
        <v>171</v>
      </c>
      <c r="F6816" t="s">
        <v>5701</v>
      </c>
      <c r="G6816" t="s">
        <v>190</v>
      </c>
      <c r="H6816" t="s">
        <v>157</v>
      </c>
      <c r="I6816" t="s">
        <v>136</v>
      </c>
      <c r="J6816" t="s">
        <v>137</v>
      </c>
      <c r="K6816" t="s">
        <v>138</v>
      </c>
      <c r="L6816" t="s">
        <v>19052</v>
      </c>
      <c r="M6816" t="s">
        <v>19053</v>
      </c>
      <c r="N6816">
        <v>4.790277777</v>
      </c>
      <c r="O6816">
        <v>0</v>
      </c>
      <c r="P6816">
        <v>173</v>
      </c>
      <c r="Q6816">
        <v>0</v>
      </c>
      <c r="R6816">
        <v>0</v>
      </c>
      <c r="S6816">
        <v>0</v>
      </c>
      <c r="T6816">
        <v>18</v>
      </c>
      <c r="U6816">
        <v>0</v>
      </c>
      <c r="V6816">
        <v>0</v>
      </c>
      <c r="W6816">
        <v>0</v>
      </c>
      <c r="X6816">
        <v>210.18633738696846</v>
      </c>
      <c r="Y6816">
        <v>0</v>
      </c>
      <c r="Z6816">
        <v>0</v>
      </c>
      <c r="AA6816">
        <v>0</v>
      </c>
      <c r="AB6816">
        <v>105.37474228989586</v>
      </c>
      <c r="AC6816">
        <v>0</v>
      </c>
      <c r="AD6816">
        <v>0</v>
      </c>
      <c r="AE6816">
        <v>315.56107967686432</v>
      </c>
    </row>
    <row r="6817" spans="1:31" x14ac:dyDescent="0.3">
      <c r="A6817">
        <v>2589633</v>
      </c>
      <c r="B6817">
        <v>1</v>
      </c>
      <c r="C6817" t="s">
        <v>80</v>
      </c>
      <c r="D6817" t="s">
        <v>99</v>
      </c>
      <c r="E6817" t="s">
        <v>166</v>
      </c>
      <c r="F6817" t="s">
        <v>19054</v>
      </c>
      <c r="G6817" t="s">
        <v>181</v>
      </c>
      <c r="H6817" t="s">
        <v>157</v>
      </c>
      <c r="I6817" t="s">
        <v>136</v>
      </c>
      <c r="J6817" t="s">
        <v>137</v>
      </c>
      <c r="K6817" t="s">
        <v>138</v>
      </c>
      <c r="L6817" t="s">
        <v>19055</v>
      </c>
      <c r="M6817" t="s">
        <v>19056</v>
      </c>
      <c r="N6817">
        <v>3.8286111109999998</v>
      </c>
      <c r="O6817">
        <v>0</v>
      </c>
      <c r="P6817">
        <v>1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0.85669438626010919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0.85669438626010919</v>
      </c>
    </row>
    <row r="6818" spans="1:31" x14ac:dyDescent="0.3">
      <c r="A6818">
        <v>2589046</v>
      </c>
      <c r="B6818">
        <v>1</v>
      </c>
      <c r="C6818" t="s">
        <v>80</v>
      </c>
      <c r="D6818" t="s">
        <v>97</v>
      </c>
      <c r="E6818" t="s">
        <v>155</v>
      </c>
      <c r="F6818" t="s">
        <v>19057</v>
      </c>
      <c r="G6818" t="s">
        <v>202</v>
      </c>
      <c r="H6818" t="s">
        <v>157</v>
      </c>
      <c r="I6818" t="s">
        <v>136</v>
      </c>
      <c r="J6818" t="s">
        <v>137</v>
      </c>
      <c r="K6818" t="s">
        <v>138</v>
      </c>
      <c r="L6818" t="s">
        <v>19058</v>
      </c>
      <c r="M6818" t="s">
        <v>19059</v>
      </c>
      <c r="N6818">
        <v>0.39222222200000001</v>
      </c>
      <c r="O6818">
        <v>0</v>
      </c>
      <c r="P6818">
        <v>27</v>
      </c>
      <c r="Q6818">
        <v>0</v>
      </c>
      <c r="R6818">
        <v>28</v>
      </c>
      <c r="S6818">
        <v>0</v>
      </c>
      <c r="T6818">
        <v>9</v>
      </c>
      <c r="U6818">
        <v>0</v>
      </c>
      <c r="V6818">
        <v>0</v>
      </c>
      <c r="W6818">
        <v>0</v>
      </c>
      <c r="X6818">
        <v>4.3882776782167454</v>
      </c>
      <c r="Y6818">
        <v>0</v>
      </c>
      <c r="Z6818">
        <v>5.049609740852854</v>
      </c>
      <c r="AA6818">
        <v>0</v>
      </c>
      <c r="AB6818">
        <v>1.2419983542942556</v>
      </c>
      <c r="AC6818">
        <v>0</v>
      </c>
      <c r="AD6818">
        <v>0</v>
      </c>
      <c r="AE6818">
        <v>10.679885773363855</v>
      </c>
    </row>
    <row r="6819" spans="1:31" x14ac:dyDescent="0.3">
      <c r="A6819">
        <v>2589418</v>
      </c>
      <c r="B6819">
        <v>1</v>
      </c>
      <c r="C6819" t="s">
        <v>80</v>
      </c>
      <c r="D6819" t="s">
        <v>107</v>
      </c>
      <c r="E6819" t="s">
        <v>166</v>
      </c>
      <c r="F6819" t="s">
        <v>19060</v>
      </c>
      <c r="G6819" t="s">
        <v>181</v>
      </c>
      <c r="H6819" t="s">
        <v>157</v>
      </c>
      <c r="I6819" t="s">
        <v>136</v>
      </c>
      <c r="J6819" t="s">
        <v>137</v>
      </c>
      <c r="K6819" t="s">
        <v>138</v>
      </c>
      <c r="L6819" t="s">
        <v>19061</v>
      </c>
      <c r="M6819" t="s">
        <v>19062</v>
      </c>
      <c r="N6819">
        <v>1.5313888879999999</v>
      </c>
      <c r="O6819">
        <v>0</v>
      </c>
      <c r="P6819">
        <v>20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7.1142709583138988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7.1142709583138988</v>
      </c>
    </row>
    <row r="6820" spans="1:31" x14ac:dyDescent="0.3">
      <c r="A6820">
        <v>2589298</v>
      </c>
      <c r="B6820">
        <v>1</v>
      </c>
      <c r="C6820" t="s">
        <v>80</v>
      </c>
      <c r="D6820" t="s">
        <v>106</v>
      </c>
      <c r="E6820" t="s">
        <v>155</v>
      </c>
      <c r="F6820" t="s">
        <v>6684</v>
      </c>
      <c r="G6820" t="s">
        <v>206</v>
      </c>
      <c r="H6820" t="s">
        <v>157</v>
      </c>
      <c r="I6820" t="s">
        <v>136</v>
      </c>
      <c r="J6820" t="s">
        <v>137</v>
      </c>
      <c r="K6820" t="s">
        <v>138</v>
      </c>
      <c r="L6820" t="s">
        <v>19063</v>
      </c>
      <c r="M6820" t="s">
        <v>19064</v>
      </c>
      <c r="N6820">
        <v>4.005833333</v>
      </c>
      <c r="O6820">
        <v>0</v>
      </c>
      <c r="P6820">
        <v>13</v>
      </c>
      <c r="Q6820">
        <v>0</v>
      </c>
      <c r="R6820">
        <v>11</v>
      </c>
      <c r="S6820">
        <v>0</v>
      </c>
      <c r="T6820">
        <v>6</v>
      </c>
      <c r="U6820">
        <v>0</v>
      </c>
      <c r="V6820">
        <v>0</v>
      </c>
      <c r="W6820">
        <v>0</v>
      </c>
      <c r="X6820">
        <v>29.264867954400671</v>
      </c>
      <c r="Y6820">
        <v>0</v>
      </c>
      <c r="Z6820">
        <v>105.11892850007378</v>
      </c>
      <c r="AA6820">
        <v>0</v>
      </c>
      <c r="AB6820">
        <v>94.290474000942936</v>
      </c>
      <c r="AC6820">
        <v>0</v>
      </c>
      <c r="AD6820">
        <v>0</v>
      </c>
      <c r="AE6820">
        <v>228.6742704554174</v>
      </c>
    </row>
    <row r="6821" spans="1:31" x14ac:dyDescent="0.3">
      <c r="A6821">
        <v>2589232</v>
      </c>
      <c r="B6821">
        <v>1</v>
      </c>
      <c r="C6821" t="s">
        <v>81</v>
      </c>
      <c r="D6821" t="s">
        <v>122</v>
      </c>
      <c r="E6821" t="s">
        <v>184</v>
      </c>
      <c r="F6821" t="s">
        <v>19065</v>
      </c>
      <c r="G6821" t="s">
        <v>301</v>
      </c>
      <c r="H6821" t="s">
        <v>135</v>
      </c>
      <c r="I6821" t="s">
        <v>136</v>
      </c>
      <c r="J6821" t="s">
        <v>137</v>
      </c>
      <c r="K6821" t="s">
        <v>144</v>
      </c>
      <c r="L6821" t="s">
        <v>19066</v>
      </c>
      <c r="M6821" t="s">
        <v>19067</v>
      </c>
      <c r="N6821">
        <v>2.52</v>
      </c>
      <c r="O6821">
        <v>0</v>
      </c>
      <c r="P6821">
        <v>93</v>
      </c>
      <c r="Q6821">
        <v>0</v>
      </c>
      <c r="R6821">
        <v>6</v>
      </c>
      <c r="S6821">
        <v>0</v>
      </c>
      <c r="T6821">
        <v>11</v>
      </c>
      <c r="U6821">
        <v>0</v>
      </c>
      <c r="V6821">
        <v>0</v>
      </c>
      <c r="W6821">
        <v>0</v>
      </c>
      <c r="X6821">
        <v>31.717095717209034</v>
      </c>
      <c r="Y6821">
        <v>0</v>
      </c>
      <c r="Z6821">
        <v>1.2881160190308001</v>
      </c>
      <c r="AA6821">
        <v>0</v>
      </c>
      <c r="AB6821">
        <v>11.814613845867001</v>
      </c>
      <c r="AC6821">
        <v>0</v>
      </c>
      <c r="AD6821">
        <v>0</v>
      </c>
      <c r="AE6821">
        <v>44.819825582106837</v>
      </c>
    </row>
    <row r="6822" spans="1:31" x14ac:dyDescent="0.3">
      <c r="A6822">
        <v>2589567</v>
      </c>
      <c r="B6822">
        <v>1</v>
      </c>
      <c r="C6822" t="s">
        <v>80</v>
      </c>
      <c r="D6822" t="s">
        <v>93</v>
      </c>
      <c r="E6822" t="s">
        <v>141</v>
      </c>
      <c r="F6822" t="s">
        <v>19068</v>
      </c>
      <c r="G6822" t="s">
        <v>134</v>
      </c>
      <c r="H6822" t="s">
        <v>135</v>
      </c>
      <c r="I6822" t="s">
        <v>136</v>
      </c>
      <c r="J6822" t="s">
        <v>137</v>
      </c>
      <c r="K6822" t="s">
        <v>138</v>
      </c>
      <c r="L6822" t="s">
        <v>19069</v>
      </c>
      <c r="M6822" t="s">
        <v>19070</v>
      </c>
      <c r="N6822">
        <v>0.41666666600000002</v>
      </c>
      <c r="O6822">
        <v>0</v>
      </c>
      <c r="P6822">
        <v>251</v>
      </c>
      <c r="Q6822">
        <v>4</v>
      </c>
      <c r="R6822">
        <v>38</v>
      </c>
      <c r="S6822">
        <v>1</v>
      </c>
      <c r="T6822">
        <v>76</v>
      </c>
      <c r="U6822">
        <v>0</v>
      </c>
      <c r="V6822">
        <v>0</v>
      </c>
      <c r="W6822">
        <v>0</v>
      </c>
      <c r="X6822">
        <v>20.687544113133008</v>
      </c>
      <c r="Y6822">
        <v>30.252988704814499</v>
      </c>
      <c r="Z6822">
        <v>55.650734955625964</v>
      </c>
      <c r="AA6822">
        <v>0.64275888687840754</v>
      </c>
      <c r="AB6822">
        <v>39.876116547663941</v>
      </c>
      <c r="AC6822">
        <v>0</v>
      </c>
      <c r="AD6822">
        <v>0</v>
      </c>
      <c r="AE6822">
        <v>147.1101432081158</v>
      </c>
    </row>
    <row r="6823" spans="1:31" x14ac:dyDescent="0.3">
      <c r="A6823">
        <v>2589175</v>
      </c>
      <c r="B6823">
        <v>1</v>
      </c>
      <c r="C6823" t="s">
        <v>80</v>
      </c>
      <c r="D6823" t="s">
        <v>83</v>
      </c>
      <c r="E6823" t="s">
        <v>184</v>
      </c>
      <c r="F6823" t="s">
        <v>19071</v>
      </c>
      <c r="G6823" t="s">
        <v>318</v>
      </c>
      <c r="H6823" t="s">
        <v>135</v>
      </c>
      <c r="I6823" t="s">
        <v>136</v>
      </c>
      <c r="J6823" t="s">
        <v>137</v>
      </c>
      <c r="K6823" t="s">
        <v>138</v>
      </c>
      <c r="L6823" t="s">
        <v>19072</v>
      </c>
      <c r="M6823" t="s">
        <v>19073</v>
      </c>
      <c r="N6823">
        <v>0.28888888800000001</v>
      </c>
      <c r="O6823">
        <v>0</v>
      </c>
      <c r="P6823">
        <v>2187</v>
      </c>
      <c r="Q6823">
        <v>0</v>
      </c>
      <c r="R6823">
        <v>0</v>
      </c>
      <c r="S6823">
        <v>0</v>
      </c>
      <c r="T6823">
        <v>218</v>
      </c>
      <c r="U6823">
        <v>0</v>
      </c>
      <c r="V6823">
        <v>0</v>
      </c>
      <c r="W6823">
        <v>0</v>
      </c>
      <c r="X6823">
        <v>142.61266665172815</v>
      </c>
      <c r="Y6823">
        <v>0</v>
      </c>
      <c r="Z6823">
        <v>0</v>
      </c>
      <c r="AA6823">
        <v>0</v>
      </c>
      <c r="AB6823">
        <v>141.70174789684148</v>
      </c>
      <c r="AC6823">
        <v>0</v>
      </c>
      <c r="AD6823">
        <v>0</v>
      </c>
      <c r="AE6823">
        <v>284.31441454856963</v>
      </c>
    </row>
    <row r="6824" spans="1:31" x14ac:dyDescent="0.3">
      <c r="A6824">
        <v>2589318</v>
      </c>
      <c r="B6824">
        <v>1</v>
      </c>
      <c r="C6824" t="s">
        <v>80</v>
      </c>
      <c r="D6824" t="s">
        <v>94</v>
      </c>
      <c r="E6824" t="s">
        <v>141</v>
      </c>
      <c r="F6824" t="s">
        <v>11217</v>
      </c>
      <c r="G6824" t="s">
        <v>1056</v>
      </c>
      <c r="H6824" t="s">
        <v>135</v>
      </c>
      <c r="I6824" t="s">
        <v>136</v>
      </c>
      <c r="J6824" t="s">
        <v>137</v>
      </c>
      <c r="K6824" t="s">
        <v>138</v>
      </c>
      <c r="L6824" t="s">
        <v>19074</v>
      </c>
      <c r="M6824" t="s">
        <v>19075</v>
      </c>
      <c r="N6824">
        <v>1.498888888</v>
      </c>
      <c r="O6824">
        <v>0</v>
      </c>
      <c r="P6824">
        <v>0</v>
      </c>
      <c r="Q6824">
        <v>19</v>
      </c>
      <c r="R6824">
        <v>5</v>
      </c>
      <c r="S6824">
        <v>14</v>
      </c>
      <c r="T6824">
        <v>1</v>
      </c>
      <c r="U6824">
        <v>5</v>
      </c>
      <c r="V6824">
        <v>0</v>
      </c>
      <c r="W6824">
        <v>0</v>
      </c>
      <c r="X6824">
        <v>0</v>
      </c>
      <c r="Y6824">
        <v>704.41773456784972</v>
      </c>
      <c r="Z6824">
        <v>18.848424651062025</v>
      </c>
      <c r="AA6824">
        <v>237.38519921975387</v>
      </c>
      <c r="AB6824">
        <v>0.45266476094285846</v>
      </c>
      <c r="AC6824">
        <v>2748.3584752903121</v>
      </c>
      <c r="AD6824">
        <v>0</v>
      </c>
      <c r="AE6824">
        <v>3709.4624984899206</v>
      </c>
    </row>
    <row r="6825" spans="1:31" x14ac:dyDescent="0.3">
      <c r="A6825">
        <v>2589069</v>
      </c>
      <c r="B6825">
        <v>1</v>
      </c>
      <c r="C6825" t="s">
        <v>80</v>
      </c>
      <c r="D6825" t="s">
        <v>83</v>
      </c>
      <c r="E6825" t="s">
        <v>166</v>
      </c>
      <c r="F6825" t="s">
        <v>19076</v>
      </c>
      <c r="G6825" t="s">
        <v>181</v>
      </c>
      <c r="H6825" t="s">
        <v>157</v>
      </c>
      <c r="I6825" t="s">
        <v>136</v>
      </c>
      <c r="J6825" t="s">
        <v>137</v>
      </c>
      <c r="K6825" t="s">
        <v>138</v>
      </c>
      <c r="L6825" t="s">
        <v>19077</v>
      </c>
      <c r="M6825" t="s">
        <v>19078</v>
      </c>
      <c r="N6825">
        <v>7.4238888879999996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1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39.881620066220563</v>
      </c>
      <c r="AC6825">
        <v>0</v>
      </c>
      <c r="AD6825">
        <v>0</v>
      </c>
      <c r="AE6825">
        <v>39.881620066220563</v>
      </c>
    </row>
    <row r="6826" spans="1:31" x14ac:dyDescent="0.3">
      <c r="A6826">
        <v>2589169</v>
      </c>
      <c r="B6826">
        <v>1</v>
      </c>
      <c r="C6826" t="s">
        <v>81</v>
      </c>
      <c r="D6826" t="s">
        <v>112</v>
      </c>
      <c r="E6826" t="s">
        <v>147</v>
      </c>
      <c r="F6826" t="s">
        <v>19079</v>
      </c>
      <c r="G6826" t="s">
        <v>301</v>
      </c>
      <c r="H6826" t="s">
        <v>135</v>
      </c>
      <c r="I6826" t="s">
        <v>136</v>
      </c>
      <c r="J6826" t="s">
        <v>137</v>
      </c>
      <c r="K6826" t="s">
        <v>144</v>
      </c>
      <c r="L6826" t="s">
        <v>19080</v>
      </c>
      <c r="M6826" t="s">
        <v>19081</v>
      </c>
      <c r="N6826">
        <v>5.0488888879999996</v>
      </c>
      <c r="O6826">
        <v>4</v>
      </c>
      <c r="P6826">
        <v>1142</v>
      </c>
      <c r="Q6826">
        <v>242</v>
      </c>
      <c r="R6826">
        <v>175</v>
      </c>
      <c r="S6826">
        <v>15</v>
      </c>
      <c r="T6826">
        <v>108</v>
      </c>
      <c r="U6826">
        <v>3</v>
      </c>
      <c r="V6826">
        <v>0</v>
      </c>
      <c r="W6826">
        <v>9.2726388664148676</v>
      </c>
      <c r="X6826">
        <v>1022.406585260691</v>
      </c>
      <c r="Y6826">
        <v>4149.1214711618823</v>
      </c>
      <c r="Z6826">
        <v>2375.7602540908797</v>
      </c>
      <c r="AA6826">
        <v>404.49066811269972</v>
      </c>
      <c r="AB6826">
        <v>392.55926511291023</v>
      </c>
      <c r="AC6826">
        <v>3304.3551286929655</v>
      </c>
      <c r="AD6826">
        <v>0</v>
      </c>
      <c r="AE6826">
        <v>11657.966011298442</v>
      </c>
    </row>
    <row r="6827" spans="1:31" x14ac:dyDescent="0.3">
      <c r="A6827">
        <v>2589264</v>
      </c>
      <c r="B6827">
        <v>1</v>
      </c>
      <c r="C6827" t="s">
        <v>80</v>
      </c>
      <c r="D6827" t="s">
        <v>95</v>
      </c>
      <c r="E6827" t="s">
        <v>184</v>
      </c>
      <c r="F6827" t="s">
        <v>19082</v>
      </c>
      <c r="G6827" t="s">
        <v>149</v>
      </c>
      <c r="H6827" t="s">
        <v>135</v>
      </c>
      <c r="I6827" t="s">
        <v>136</v>
      </c>
      <c r="J6827" t="s">
        <v>137</v>
      </c>
      <c r="K6827" t="s">
        <v>138</v>
      </c>
      <c r="L6827" t="s">
        <v>19083</v>
      </c>
      <c r="M6827" t="s">
        <v>19084</v>
      </c>
      <c r="N6827">
        <v>6.267222222</v>
      </c>
      <c r="O6827">
        <v>0</v>
      </c>
      <c r="P6827">
        <v>109</v>
      </c>
      <c r="Q6827">
        <v>0</v>
      </c>
      <c r="R6827">
        <v>1</v>
      </c>
      <c r="S6827">
        <v>0</v>
      </c>
      <c r="T6827">
        <v>6</v>
      </c>
      <c r="U6827">
        <v>0</v>
      </c>
      <c r="V6827">
        <v>0</v>
      </c>
      <c r="W6827">
        <v>0</v>
      </c>
      <c r="X6827">
        <v>161.75940492541883</v>
      </c>
      <c r="Y6827">
        <v>0</v>
      </c>
      <c r="Z6827">
        <v>0.75547104977651169</v>
      </c>
      <c r="AA6827">
        <v>0</v>
      </c>
      <c r="AB6827">
        <v>56.504255198294992</v>
      </c>
      <c r="AC6827">
        <v>0</v>
      </c>
      <c r="AD6827">
        <v>0</v>
      </c>
      <c r="AE6827">
        <v>219.01913117349034</v>
      </c>
    </row>
    <row r="6828" spans="1:31" x14ac:dyDescent="0.3">
      <c r="A6828">
        <v>2589565</v>
      </c>
      <c r="B6828">
        <v>1</v>
      </c>
      <c r="C6828" t="s">
        <v>80</v>
      </c>
      <c r="D6828" t="s">
        <v>106</v>
      </c>
      <c r="E6828" t="s">
        <v>147</v>
      </c>
      <c r="F6828" t="s">
        <v>19085</v>
      </c>
      <c r="G6828" t="s">
        <v>134</v>
      </c>
      <c r="H6828" t="s">
        <v>135</v>
      </c>
      <c r="I6828" t="s">
        <v>136</v>
      </c>
      <c r="J6828" t="s">
        <v>137</v>
      </c>
      <c r="K6828" t="s">
        <v>138</v>
      </c>
      <c r="L6828" t="s">
        <v>19086</v>
      </c>
      <c r="M6828" t="s">
        <v>19087</v>
      </c>
      <c r="N6828">
        <v>1.3877777769999999</v>
      </c>
      <c r="O6828">
        <v>0</v>
      </c>
      <c r="P6828">
        <v>0</v>
      </c>
      <c r="Q6828">
        <v>10</v>
      </c>
      <c r="R6828">
        <v>0</v>
      </c>
      <c r="S6828">
        <v>5</v>
      </c>
      <c r="T6828">
        <v>1</v>
      </c>
      <c r="U6828">
        <v>0</v>
      </c>
      <c r="V6828">
        <v>0</v>
      </c>
      <c r="W6828">
        <v>0</v>
      </c>
      <c r="X6828">
        <v>0</v>
      </c>
      <c r="Y6828">
        <v>89.538864790777268</v>
      </c>
      <c r="Z6828">
        <v>0</v>
      </c>
      <c r="AA6828">
        <v>30.133772996003461</v>
      </c>
      <c r="AB6828">
        <v>0.72870048301030999</v>
      </c>
      <c r="AC6828">
        <v>0</v>
      </c>
      <c r="AD6828">
        <v>0</v>
      </c>
      <c r="AE6828">
        <v>120.40133826979104</v>
      </c>
    </row>
    <row r="6829" spans="1:31" x14ac:dyDescent="0.3">
      <c r="A6829">
        <v>2589602</v>
      </c>
      <c r="B6829">
        <v>1</v>
      </c>
      <c r="C6829" t="s">
        <v>80</v>
      </c>
      <c r="D6829" t="s">
        <v>88</v>
      </c>
      <c r="E6829" t="s">
        <v>166</v>
      </c>
      <c r="F6829" t="s">
        <v>19088</v>
      </c>
      <c r="G6829" t="s">
        <v>168</v>
      </c>
      <c r="H6829" t="s">
        <v>157</v>
      </c>
      <c r="I6829" t="s">
        <v>136</v>
      </c>
      <c r="J6829" t="s">
        <v>137</v>
      </c>
      <c r="K6829" t="s">
        <v>138</v>
      </c>
      <c r="L6829" t="s">
        <v>19089</v>
      </c>
      <c r="M6829" t="s">
        <v>19090</v>
      </c>
      <c r="N6829">
        <v>4.3538888880000002</v>
      </c>
      <c r="O6829">
        <v>0</v>
      </c>
      <c r="P6829">
        <v>1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1.3042207146748999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1.3042207146748999</v>
      </c>
    </row>
    <row r="6830" spans="1:31" x14ac:dyDescent="0.3">
      <c r="A6830">
        <v>2589124</v>
      </c>
      <c r="B6830">
        <v>1</v>
      </c>
      <c r="C6830" t="s">
        <v>80</v>
      </c>
      <c r="D6830" t="s">
        <v>104</v>
      </c>
      <c r="E6830" t="s">
        <v>141</v>
      </c>
      <c r="F6830" t="s">
        <v>17423</v>
      </c>
      <c r="G6830" t="s">
        <v>301</v>
      </c>
      <c r="H6830" t="s">
        <v>135</v>
      </c>
      <c r="I6830" t="s">
        <v>136</v>
      </c>
      <c r="J6830" t="s">
        <v>137</v>
      </c>
      <c r="K6830" t="s">
        <v>144</v>
      </c>
      <c r="L6830" t="s">
        <v>19091</v>
      </c>
      <c r="M6830" t="s">
        <v>19092</v>
      </c>
      <c r="N6830">
        <v>5.6444444440000003</v>
      </c>
      <c r="O6830">
        <v>37</v>
      </c>
      <c r="P6830">
        <v>2064</v>
      </c>
      <c r="Q6830">
        <v>116</v>
      </c>
      <c r="R6830">
        <v>157</v>
      </c>
      <c r="S6830">
        <v>40</v>
      </c>
      <c r="T6830">
        <v>223</v>
      </c>
      <c r="U6830">
        <v>2</v>
      </c>
      <c r="V6830">
        <v>1</v>
      </c>
      <c r="W6830">
        <v>230.86084923339166</v>
      </c>
      <c r="X6830">
        <v>2403.7792773030242</v>
      </c>
      <c r="Y6830">
        <v>984.65348576372776</v>
      </c>
      <c r="Z6830">
        <v>717.549305342612</v>
      </c>
      <c r="AA6830">
        <v>996.43118008545764</v>
      </c>
      <c r="AB6830">
        <v>1276.2215145701653</v>
      </c>
      <c r="AC6830">
        <v>21.727404277031503</v>
      </c>
      <c r="AD6830">
        <v>23.545039801149038</v>
      </c>
      <c r="AE6830">
        <v>6654.7680563765589</v>
      </c>
    </row>
    <row r="6831" spans="1:31" x14ac:dyDescent="0.3">
      <c r="A6831">
        <v>2589594</v>
      </c>
      <c r="B6831">
        <v>1</v>
      </c>
      <c r="C6831" t="s">
        <v>80</v>
      </c>
      <c r="D6831" t="s">
        <v>95</v>
      </c>
      <c r="E6831" t="s">
        <v>141</v>
      </c>
      <c r="F6831" t="s">
        <v>10172</v>
      </c>
      <c r="G6831" t="s">
        <v>134</v>
      </c>
      <c r="H6831" t="s">
        <v>135</v>
      </c>
      <c r="I6831" t="s">
        <v>136</v>
      </c>
      <c r="J6831" t="s">
        <v>137</v>
      </c>
      <c r="K6831" t="s">
        <v>138</v>
      </c>
      <c r="L6831" t="s">
        <v>19093</v>
      </c>
      <c r="M6831" t="s">
        <v>19094</v>
      </c>
      <c r="N6831">
        <v>0.73499999999999999</v>
      </c>
      <c r="O6831">
        <v>0</v>
      </c>
      <c r="P6831">
        <v>182</v>
      </c>
      <c r="Q6831">
        <v>0</v>
      </c>
      <c r="R6831">
        <v>3</v>
      </c>
      <c r="S6831">
        <v>1</v>
      </c>
      <c r="T6831">
        <v>13</v>
      </c>
      <c r="U6831">
        <v>2</v>
      </c>
      <c r="V6831">
        <v>0</v>
      </c>
      <c r="W6831">
        <v>0</v>
      </c>
      <c r="X6831">
        <v>32.682194043164174</v>
      </c>
      <c r="Y6831">
        <v>0</v>
      </c>
      <c r="Z6831">
        <v>0.69905302857620999</v>
      </c>
      <c r="AA6831">
        <v>41.268993505373977</v>
      </c>
      <c r="AB6831">
        <v>10.586154283595414</v>
      </c>
      <c r="AC6831">
        <v>169.7137039654699</v>
      </c>
      <c r="AD6831">
        <v>0</v>
      </c>
      <c r="AE6831">
        <v>254.95009882617967</v>
      </c>
    </row>
    <row r="6832" spans="1:31" x14ac:dyDescent="0.3">
      <c r="A6832">
        <v>2589053</v>
      </c>
      <c r="B6832">
        <v>1</v>
      </c>
      <c r="C6832" t="s">
        <v>81</v>
      </c>
      <c r="D6832" t="s">
        <v>113</v>
      </c>
      <c r="E6832" t="s">
        <v>141</v>
      </c>
      <c r="F6832" t="s">
        <v>19095</v>
      </c>
      <c r="G6832" t="s">
        <v>134</v>
      </c>
      <c r="H6832" t="s">
        <v>135</v>
      </c>
      <c r="I6832" t="s">
        <v>136</v>
      </c>
      <c r="J6832" t="s">
        <v>137</v>
      </c>
      <c r="K6832" t="s">
        <v>138</v>
      </c>
      <c r="L6832" t="s">
        <v>19096</v>
      </c>
      <c r="M6832" t="s">
        <v>19097</v>
      </c>
      <c r="N6832">
        <v>1.1727777770000001</v>
      </c>
      <c r="O6832">
        <v>2</v>
      </c>
      <c r="P6832">
        <v>122</v>
      </c>
      <c r="Q6832">
        <v>7</v>
      </c>
      <c r="R6832">
        <v>22</v>
      </c>
      <c r="S6832">
        <v>7</v>
      </c>
      <c r="T6832">
        <v>59</v>
      </c>
      <c r="U6832">
        <v>4</v>
      </c>
      <c r="V6832">
        <v>0</v>
      </c>
      <c r="W6832">
        <v>0.24222346766674999</v>
      </c>
      <c r="X6832">
        <v>25.009041210432329</v>
      </c>
      <c r="Y6832">
        <v>31.013691969715946</v>
      </c>
      <c r="Z6832">
        <v>5.4772940795190248</v>
      </c>
      <c r="AA6832">
        <v>22.425745953390106</v>
      </c>
      <c r="AB6832">
        <v>79.922130875283386</v>
      </c>
      <c r="AC6832">
        <v>750.08553908109195</v>
      </c>
      <c r="AD6832">
        <v>0</v>
      </c>
      <c r="AE6832">
        <v>914.17566663709954</v>
      </c>
    </row>
    <row r="6833" spans="1:31" x14ac:dyDescent="0.3">
      <c r="A6833">
        <v>2589199</v>
      </c>
      <c r="B6833">
        <v>1</v>
      </c>
      <c r="C6833" t="s">
        <v>80</v>
      </c>
      <c r="D6833" t="s">
        <v>93</v>
      </c>
      <c r="E6833" t="s">
        <v>155</v>
      </c>
      <c r="F6833" t="s">
        <v>13694</v>
      </c>
      <c r="G6833" t="s">
        <v>301</v>
      </c>
      <c r="H6833" t="s">
        <v>157</v>
      </c>
      <c r="I6833" t="s">
        <v>136</v>
      </c>
      <c r="J6833" t="s">
        <v>137</v>
      </c>
      <c r="K6833" t="s">
        <v>144</v>
      </c>
      <c r="L6833" t="s">
        <v>19098</v>
      </c>
      <c r="M6833" t="s">
        <v>19099</v>
      </c>
      <c r="N6833">
        <v>8.4955555549999993</v>
      </c>
      <c r="O6833">
        <v>0</v>
      </c>
      <c r="P6833">
        <v>15</v>
      </c>
      <c r="Q6833">
        <v>0</v>
      </c>
      <c r="R6833">
        <v>3</v>
      </c>
      <c r="S6833">
        <v>0</v>
      </c>
      <c r="T6833">
        <v>5</v>
      </c>
      <c r="U6833">
        <v>0</v>
      </c>
      <c r="V6833">
        <v>0</v>
      </c>
      <c r="W6833">
        <v>0</v>
      </c>
      <c r="X6833">
        <v>23.590865958808092</v>
      </c>
      <c r="Y6833">
        <v>0</v>
      </c>
      <c r="Z6833">
        <v>17.152340653849421</v>
      </c>
      <c r="AA6833">
        <v>0</v>
      </c>
      <c r="AB6833">
        <v>18.8458771287758</v>
      </c>
      <c r="AC6833">
        <v>0</v>
      </c>
      <c r="AD6833">
        <v>0</v>
      </c>
      <c r="AE6833">
        <v>59.589083741433313</v>
      </c>
    </row>
    <row r="6834" spans="1:31" x14ac:dyDescent="0.3">
      <c r="A6834">
        <v>2589485</v>
      </c>
      <c r="B6834">
        <v>1</v>
      </c>
      <c r="C6834" t="s">
        <v>81</v>
      </c>
      <c r="D6834" t="s">
        <v>128</v>
      </c>
      <c r="E6834" t="s">
        <v>166</v>
      </c>
      <c r="F6834" t="s">
        <v>19100</v>
      </c>
      <c r="G6834" t="s">
        <v>198</v>
      </c>
      <c r="H6834" t="s">
        <v>157</v>
      </c>
      <c r="I6834" t="s">
        <v>136</v>
      </c>
      <c r="J6834" t="s">
        <v>137</v>
      </c>
      <c r="K6834" t="s">
        <v>138</v>
      </c>
      <c r="L6834" t="s">
        <v>19101</v>
      </c>
      <c r="M6834" t="s">
        <v>19102</v>
      </c>
      <c r="N6834">
        <v>2.5194444439999999</v>
      </c>
      <c r="O6834">
        <v>0</v>
      </c>
      <c r="P6834">
        <v>2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</row>
    <row r="6835" spans="1:31" x14ac:dyDescent="0.3">
      <c r="A6835">
        <v>2589674</v>
      </c>
      <c r="B6835">
        <v>1</v>
      </c>
      <c r="C6835" t="s">
        <v>80</v>
      </c>
      <c r="D6835" t="s">
        <v>100</v>
      </c>
      <c r="E6835" t="s">
        <v>175</v>
      </c>
      <c r="F6835" t="s">
        <v>19103</v>
      </c>
      <c r="G6835" t="s">
        <v>989</v>
      </c>
      <c r="H6835" t="s">
        <v>157</v>
      </c>
      <c r="I6835" t="s">
        <v>136</v>
      </c>
      <c r="J6835" t="s">
        <v>137</v>
      </c>
      <c r="K6835" t="s">
        <v>138</v>
      </c>
      <c r="L6835" t="s">
        <v>19104</v>
      </c>
      <c r="M6835" t="s">
        <v>19105</v>
      </c>
      <c r="N6835">
        <v>2.4588888880000002</v>
      </c>
      <c r="O6835">
        <v>0</v>
      </c>
      <c r="P6835">
        <v>10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7.7354900714983854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7.7354900714983854</v>
      </c>
    </row>
    <row r="6836" spans="1:31" x14ac:dyDescent="0.3">
      <c r="A6836">
        <v>2589176</v>
      </c>
      <c r="B6836">
        <v>1</v>
      </c>
      <c r="C6836" t="s">
        <v>80</v>
      </c>
      <c r="D6836" t="s">
        <v>108</v>
      </c>
      <c r="E6836" t="s">
        <v>155</v>
      </c>
      <c r="F6836" t="s">
        <v>15625</v>
      </c>
      <c r="G6836" t="s">
        <v>301</v>
      </c>
      <c r="H6836" t="s">
        <v>157</v>
      </c>
      <c r="I6836" t="s">
        <v>136</v>
      </c>
      <c r="J6836" t="s">
        <v>137</v>
      </c>
      <c r="K6836" t="s">
        <v>144</v>
      </c>
      <c r="L6836" t="s">
        <v>19106</v>
      </c>
      <c r="M6836" t="s">
        <v>19107</v>
      </c>
      <c r="N6836">
        <v>6.0975000000000001</v>
      </c>
      <c r="O6836">
        <v>0</v>
      </c>
      <c r="P6836">
        <v>37</v>
      </c>
      <c r="Q6836">
        <v>0</v>
      </c>
      <c r="R6836">
        <v>17</v>
      </c>
      <c r="S6836">
        <v>0</v>
      </c>
      <c r="T6836">
        <v>6</v>
      </c>
      <c r="U6836">
        <v>0</v>
      </c>
      <c r="V6836">
        <v>0</v>
      </c>
      <c r="W6836">
        <v>0</v>
      </c>
      <c r="X6836">
        <v>28.856634767765236</v>
      </c>
      <c r="Y6836">
        <v>0</v>
      </c>
      <c r="Z6836">
        <v>29.535983888266685</v>
      </c>
      <c r="AA6836">
        <v>0</v>
      </c>
      <c r="AB6836">
        <v>21.678894926913795</v>
      </c>
      <c r="AC6836">
        <v>0</v>
      </c>
      <c r="AD6836">
        <v>0</v>
      </c>
      <c r="AE6836">
        <v>80.071513582945713</v>
      </c>
    </row>
    <row r="6837" spans="1:31" x14ac:dyDescent="0.3">
      <c r="A6837">
        <v>2589113</v>
      </c>
      <c r="B6837">
        <v>1</v>
      </c>
      <c r="C6837" t="s">
        <v>80</v>
      </c>
      <c r="D6837" t="s">
        <v>103</v>
      </c>
      <c r="E6837" t="s">
        <v>171</v>
      </c>
      <c r="F6837" t="s">
        <v>19108</v>
      </c>
      <c r="G6837" t="s">
        <v>190</v>
      </c>
      <c r="H6837" t="s">
        <v>157</v>
      </c>
      <c r="I6837" t="s">
        <v>136</v>
      </c>
      <c r="J6837" t="s">
        <v>137</v>
      </c>
      <c r="K6837" t="s">
        <v>138</v>
      </c>
      <c r="L6837" t="s">
        <v>19109</v>
      </c>
      <c r="M6837" t="s">
        <v>19110</v>
      </c>
      <c r="N6837">
        <v>1.2733333330000001</v>
      </c>
      <c r="O6837">
        <v>0</v>
      </c>
      <c r="P6837">
        <v>4</v>
      </c>
      <c r="Q6837">
        <v>0</v>
      </c>
      <c r="R6837">
        <v>7</v>
      </c>
      <c r="S6837">
        <v>0</v>
      </c>
      <c r="T6837">
        <v>12</v>
      </c>
      <c r="U6837">
        <v>0</v>
      </c>
      <c r="V6837">
        <v>0</v>
      </c>
      <c r="W6837">
        <v>0</v>
      </c>
      <c r="X6837">
        <v>3.6790210450429375</v>
      </c>
      <c r="Y6837">
        <v>0</v>
      </c>
      <c r="Z6837">
        <v>23.023045616815971</v>
      </c>
      <c r="AA6837">
        <v>0</v>
      </c>
      <c r="AB6837">
        <v>7.2754345963904825</v>
      </c>
      <c r="AC6837">
        <v>0</v>
      </c>
      <c r="AD6837">
        <v>0</v>
      </c>
      <c r="AE6837">
        <v>33.97750125824939</v>
      </c>
    </row>
    <row r="6838" spans="1:31" x14ac:dyDescent="0.3">
      <c r="A6838">
        <v>2589568</v>
      </c>
      <c r="B6838">
        <v>1</v>
      </c>
      <c r="C6838" t="s">
        <v>80</v>
      </c>
      <c r="D6838" t="s">
        <v>98</v>
      </c>
      <c r="E6838" t="s">
        <v>155</v>
      </c>
      <c r="F6838" t="s">
        <v>19111</v>
      </c>
      <c r="G6838" t="s">
        <v>202</v>
      </c>
      <c r="H6838" t="s">
        <v>157</v>
      </c>
      <c r="I6838" t="s">
        <v>136</v>
      </c>
      <c r="J6838" t="s">
        <v>137</v>
      </c>
      <c r="K6838" t="s">
        <v>138</v>
      </c>
      <c r="L6838" t="s">
        <v>19112</v>
      </c>
      <c r="M6838" t="s">
        <v>19113</v>
      </c>
      <c r="N6838">
        <v>0.51777777700000005</v>
      </c>
      <c r="O6838">
        <v>0</v>
      </c>
      <c r="P6838">
        <v>58</v>
      </c>
      <c r="Q6838">
        <v>0</v>
      </c>
      <c r="R6838">
        <v>33</v>
      </c>
      <c r="S6838">
        <v>0</v>
      </c>
      <c r="T6838">
        <v>22</v>
      </c>
      <c r="U6838">
        <v>0</v>
      </c>
      <c r="V6838">
        <v>0</v>
      </c>
      <c r="W6838">
        <v>0</v>
      </c>
      <c r="X6838">
        <v>9.4056644408296677</v>
      </c>
      <c r="Y6838">
        <v>0</v>
      </c>
      <c r="Z6838">
        <v>14.719738116500761</v>
      </c>
      <c r="AA6838">
        <v>0</v>
      </c>
      <c r="AB6838">
        <v>6.5566045168921478</v>
      </c>
      <c r="AC6838">
        <v>0</v>
      </c>
      <c r="AD6838">
        <v>0</v>
      </c>
      <c r="AE6838">
        <v>30.682007074222575</v>
      </c>
    </row>
    <row r="6839" spans="1:31" x14ac:dyDescent="0.3">
      <c r="A6839">
        <v>2589219</v>
      </c>
      <c r="B6839">
        <v>1</v>
      </c>
      <c r="C6839" t="s">
        <v>80</v>
      </c>
      <c r="D6839" t="s">
        <v>85</v>
      </c>
      <c r="E6839" t="s">
        <v>171</v>
      </c>
      <c r="F6839" t="s">
        <v>19114</v>
      </c>
      <c r="G6839" t="s">
        <v>1541</v>
      </c>
      <c r="H6839" t="s">
        <v>157</v>
      </c>
      <c r="I6839" t="s">
        <v>136</v>
      </c>
      <c r="J6839" t="s">
        <v>137</v>
      </c>
      <c r="K6839" t="s">
        <v>138</v>
      </c>
      <c r="L6839" t="s">
        <v>19115</v>
      </c>
      <c r="M6839" t="s">
        <v>19116</v>
      </c>
      <c r="N6839">
        <v>0.80555555499999998</v>
      </c>
      <c r="O6839">
        <v>0</v>
      </c>
      <c r="P6839">
        <v>183</v>
      </c>
      <c r="Q6839">
        <v>0</v>
      </c>
      <c r="R6839">
        <v>0</v>
      </c>
      <c r="S6839">
        <v>0</v>
      </c>
      <c r="T6839">
        <v>27</v>
      </c>
      <c r="U6839">
        <v>0</v>
      </c>
      <c r="V6839">
        <v>0</v>
      </c>
      <c r="W6839">
        <v>0</v>
      </c>
      <c r="X6839">
        <v>28.292728683333365</v>
      </c>
      <c r="Y6839">
        <v>0</v>
      </c>
      <c r="Z6839">
        <v>0</v>
      </c>
      <c r="AA6839">
        <v>0</v>
      </c>
      <c r="AB6839">
        <v>29.263768593187049</v>
      </c>
      <c r="AC6839">
        <v>0</v>
      </c>
      <c r="AD6839">
        <v>0</v>
      </c>
      <c r="AE6839">
        <v>57.556497276520417</v>
      </c>
    </row>
    <row r="6840" spans="1:31" x14ac:dyDescent="0.3">
      <c r="A6840">
        <v>2589362</v>
      </c>
      <c r="B6840">
        <v>1</v>
      </c>
      <c r="C6840" t="s">
        <v>80</v>
      </c>
      <c r="D6840" t="s">
        <v>90</v>
      </c>
      <c r="E6840" t="s">
        <v>166</v>
      </c>
      <c r="F6840" t="s">
        <v>19117</v>
      </c>
      <c r="G6840" t="s">
        <v>198</v>
      </c>
      <c r="H6840" t="s">
        <v>157</v>
      </c>
      <c r="I6840" t="s">
        <v>136</v>
      </c>
      <c r="J6840" t="s">
        <v>137</v>
      </c>
      <c r="K6840" t="s">
        <v>138</v>
      </c>
      <c r="L6840" t="s">
        <v>19118</v>
      </c>
      <c r="M6840" t="s">
        <v>19119</v>
      </c>
      <c r="N6840">
        <v>3.1955555549999999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1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3.7401406901580003</v>
      </c>
      <c r="AC6840">
        <v>0</v>
      </c>
      <c r="AD6840">
        <v>0</v>
      </c>
      <c r="AE6840">
        <v>3.7401406901580003</v>
      </c>
    </row>
    <row r="6841" spans="1:31" x14ac:dyDescent="0.3">
      <c r="A6841">
        <v>2589511</v>
      </c>
      <c r="B6841">
        <v>1</v>
      </c>
      <c r="C6841" t="s">
        <v>80</v>
      </c>
      <c r="D6841" t="s">
        <v>99</v>
      </c>
      <c r="E6841" t="s">
        <v>141</v>
      </c>
      <c r="F6841" t="s">
        <v>19120</v>
      </c>
      <c r="G6841" t="s">
        <v>134</v>
      </c>
      <c r="H6841" t="s">
        <v>135</v>
      </c>
      <c r="I6841" t="s">
        <v>136</v>
      </c>
      <c r="J6841" t="s">
        <v>137</v>
      </c>
      <c r="K6841" t="s">
        <v>138</v>
      </c>
      <c r="L6841" t="s">
        <v>19121</v>
      </c>
      <c r="M6841" t="s">
        <v>19122</v>
      </c>
      <c r="N6841">
        <v>0.124444444</v>
      </c>
      <c r="O6841">
        <v>0</v>
      </c>
      <c r="P6841">
        <v>0</v>
      </c>
      <c r="Q6841">
        <v>0</v>
      </c>
      <c r="R6841">
        <v>0</v>
      </c>
      <c r="S6841">
        <v>8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48.145647810651006</v>
      </c>
      <c r="AB6841">
        <v>0</v>
      </c>
      <c r="AC6841">
        <v>0</v>
      </c>
      <c r="AD6841">
        <v>0</v>
      </c>
      <c r="AE6841">
        <v>48.145647810651006</v>
      </c>
    </row>
    <row r="6842" spans="1:31" x14ac:dyDescent="0.3">
      <c r="A6842">
        <v>2589611</v>
      </c>
      <c r="B6842">
        <v>1</v>
      </c>
      <c r="C6842" t="s">
        <v>80</v>
      </c>
      <c r="D6842" t="s">
        <v>83</v>
      </c>
      <c r="E6842" t="s">
        <v>147</v>
      </c>
      <c r="F6842" t="s">
        <v>4994</v>
      </c>
      <c r="G6842" t="s">
        <v>134</v>
      </c>
      <c r="H6842" t="s">
        <v>135</v>
      </c>
      <c r="I6842" t="s">
        <v>136</v>
      </c>
      <c r="J6842" t="s">
        <v>137</v>
      </c>
      <c r="K6842" t="s">
        <v>138</v>
      </c>
      <c r="L6842" t="s">
        <v>19123</v>
      </c>
      <c r="M6842" t="s">
        <v>19124</v>
      </c>
      <c r="N6842">
        <v>0.28777777700000001</v>
      </c>
      <c r="O6842">
        <v>0</v>
      </c>
      <c r="P6842">
        <v>0</v>
      </c>
      <c r="Q6842">
        <v>0</v>
      </c>
      <c r="R6842">
        <v>0</v>
      </c>
      <c r="S6842">
        <v>4</v>
      </c>
      <c r="T6842">
        <v>0</v>
      </c>
      <c r="U6842">
        <v>5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7.6747670831958326</v>
      </c>
      <c r="AB6842">
        <v>0</v>
      </c>
      <c r="AC6842">
        <v>55.359120171515997</v>
      </c>
      <c r="AD6842">
        <v>0</v>
      </c>
      <c r="AE6842">
        <v>63.033887254711829</v>
      </c>
    </row>
    <row r="6843" spans="1:31" x14ac:dyDescent="0.3">
      <c r="A6843">
        <v>2589073</v>
      </c>
      <c r="B6843">
        <v>1</v>
      </c>
      <c r="C6843" t="s">
        <v>81</v>
      </c>
      <c r="D6843" t="s">
        <v>113</v>
      </c>
      <c r="E6843" t="s">
        <v>184</v>
      </c>
      <c r="F6843" t="s">
        <v>19125</v>
      </c>
      <c r="G6843" t="s">
        <v>134</v>
      </c>
      <c r="H6843" t="s">
        <v>135</v>
      </c>
      <c r="I6843" t="s">
        <v>136</v>
      </c>
      <c r="J6843" t="s">
        <v>137</v>
      </c>
      <c r="K6843" t="s">
        <v>138</v>
      </c>
      <c r="L6843" t="s">
        <v>19126</v>
      </c>
      <c r="M6843" t="s">
        <v>19127</v>
      </c>
      <c r="N6843">
        <v>2.1324999999999998</v>
      </c>
      <c r="O6843">
        <v>5</v>
      </c>
      <c r="P6843">
        <v>126</v>
      </c>
      <c r="Q6843">
        <v>18</v>
      </c>
      <c r="R6843">
        <v>39</v>
      </c>
      <c r="S6843">
        <v>3</v>
      </c>
      <c r="T6843">
        <v>50</v>
      </c>
      <c r="U6843">
        <v>0</v>
      </c>
      <c r="V6843">
        <v>0</v>
      </c>
      <c r="W6843">
        <v>10.386728490946115</v>
      </c>
      <c r="X6843">
        <v>41.930387046652861</v>
      </c>
      <c r="Y6843">
        <v>371.64622116705482</v>
      </c>
      <c r="Z6843">
        <v>77.390337053052079</v>
      </c>
      <c r="AA6843">
        <v>22.829600932391806</v>
      </c>
      <c r="AB6843">
        <v>57.342594410759204</v>
      </c>
      <c r="AC6843">
        <v>0</v>
      </c>
      <c r="AD6843">
        <v>0</v>
      </c>
      <c r="AE6843">
        <v>581.52586910085688</v>
      </c>
    </row>
    <row r="6844" spans="1:31" x14ac:dyDescent="0.3">
      <c r="A6844">
        <v>2589027</v>
      </c>
      <c r="B6844">
        <v>1</v>
      </c>
      <c r="C6844" t="s">
        <v>80</v>
      </c>
      <c r="D6844" t="s">
        <v>85</v>
      </c>
      <c r="E6844" t="s">
        <v>166</v>
      </c>
      <c r="F6844" t="s">
        <v>19128</v>
      </c>
      <c r="G6844" t="s">
        <v>181</v>
      </c>
      <c r="H6844" t="s">
        <v>157</v>
      </c>
      <c r="I6844" t="s">
        <v>136</v>
      </c>
      <c r="J6844" t="s">
        <v>137</v>
      </c>
      <c r="K6844" t="s">
        <v>138</v>
      </c>
      <c r="L6844" t="s">
        <v>19129</v>
      </c>
      <c r="M6844" t="s">
        <v>19130</v>
      </c>
      <c r="N6844">
        <v>0.73</v>
      </c>
      <c r="O6844">
        <v>0</v>
      </c>
      <c r="P6844">
        <v>5</v>
      </c>
      <c r="Q6844">
        <v>0</v>
      </c>
      <c r="R6844">
        <v>0</v>
      </c>
      <c r="S6844">
        <v>0</v>
      </c>
      <c r="T6844">
        <v>1</v>
      </c>
      <c r="U6844">
        <v>0</v>
      </c>
      <c r="V6844">
        <v>0</v>
      </c>
      <c r="W6844">
        <v>0</v>
      </c>
      <c r="X6844">
        <v>0.6097479090934399</v>
      </c>
      <c r="Y6844">
        <v>0</v>
      </c>
      <c r="Z6844">
        <v>0</v>
      </c>
      <c r="AA6844">
        <v>0</v>
      </c>
      <c r="AB6844">
        <v>4.38921069735507</v>
      </c>
      <c r="AC6844">
        <v>0</v>
      </c>
      <c r="AD6844">
        <v>0</v>
      </c>
      <c r="AE6844">
        <v>4.9989586064485101</v>
      </c>
    </row>
    <row r="6845" spans="1:31" x14ac:dyDescent="0.3">
      <c r="A6845">
        <v>2589528</v>
      </c>
      <c r="B6845">
        <v>1</v>
      </c>
      <c r="C6845" t="s">
        <v>80</v>
      </c>
      <c r="D6845" t="s">
        <v>88</v>
      </c>
      <c r="E6845" t="s">
        <v>166</v>
      </c>
      <c r="F6845" t="s">
        <v>19131</v>
      </c>
      <c r="G6845" t="s">
        <v>181</v>
      </c>
      <c r="H6845" t="s">
        <v>157</v>
      </c>
      <c r="I6845" t="s">
        <v>136</v>
      </c>
      <c r="J6845" t="s">
        <v>137</v>
      </c>
      <c r="K6845" t="s">
        <v>138</v>
      </c>
      <c r="L6845" t="s">
        <v>19132</v>
      </c>
      <c r="M6845" t="s">
        <v>19133</v>
      </c>
      <c r="N6845">
        <v>4.7961111110000001</v>
      </c>
      <c r="O6845">
        <v>0</v>
      </c>
      <c r="P6845">
        <v>9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9.4812042334155446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9.4812042334155446</v>
      </c>
    </row>
    <row r="6846" spans="1:31" x14ac:dyDescent="0.3">
      <c r="A6846">
        <v>2589428</v>
      </c>
      <c r="B6846">
        <v>1</v>
      </c>
      <c r="C6846" t="s">
        <v>80</v>
      </c>
      <c r="D6846" t="s">
        <v>106</v>
      </c>
      <c r="E6846" t="s">
        <v>184</v>
      </c>
      <c r="F6846" t="s">
        <v>19134</v>
      </c>
      <c r="G6846" t="s">
        <v>2373</v>
      </c>
      <c r="H6846" t="s">
        <v>135</v>
      </c>
      <c r="I6846" t="s">
        <v>136</v>
      </c>
      <c r="J6846" t="s">
        <v>137</v>
      </c>
      <c r="K6846" t="s">
        <v>138</v>
      </c>
      <c r="L6846" t="s">
        <v>19135</v>
      </c>
      <c r="M6846" t="s">
        <v>19136</v>
      </c>
      <c r="N6846">
        <v>3.4022222219999998</v>
      </c>
      <c r="O6846">
        <v>0</v>
      </c>
      <c r="P6846">
        <v>0</v>
      </c>
      <c r="Q6846">
        <v>0</v>
      </c>
      <c r="R6846">
        <v>14</v>
      </c>
      <c r="S6846">
        <v>0</v>
      </c>
      <c r="T6846">
        <v>1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246.94191074289097</v>
      </c>
      <c r="AA6846">
        <v>0</v>
      </c>
      <c r="AB6846">
        <v>9.9205738135549506</v>
      </c>
      <c r="AC6846">
        <v>0</v>
      </c>
      <c r="AD6846">
        <v>0</v>
      </c>
      <c r="AE6846">
        <v>256.86248455644591</v>
      </c>
    </row>
    <row r="6847" spans="1:31" x14ac:dyDescent="0.3">
      <c r="A6847">
        <v>2589282</v>
      </c>
      <c r="B6847">
        <v>1</v>
      </c>
      <c r="C6847" t="s">
        <v>80</v>
      </c>
      <c r="D6847" t="s">
        <v>110</v>
      </c>
      <c r="E6847" t="s">
        <v>184</v>
      </c>
      <c r="F6847" t="s">
        <v>19137</v>
      </c>
      <c r="G6847" t="s">
        <v>149</v>
      </c>
      <c r="H6847" t="s">
        <v>135</v>
      </c>
      <c r="I6847" t="s">
        <v>136</v>
      </c>
      <c r="J6847" t="s">
        <v>137</v>
      </c>
      <c r="K6847" t="s">
        <v>138</v>
      </c>
      <c r="L6847" t="s">
        <v>19138</v>
      </c>
      <c r="M6847" t="s">
        <v>19139</v>
      </c>
      <c r="N6847">
        <v>1.3591666659999999</v>
      </c>
      <c r="O6847">
        <v>2</v>
      </c>
      <c r="P6847">
        <v>0</v>
      </c>
      <c r="Q6847">
        <v>0</v>
      </c>
      <c r="R6847">
        <v>0</v>
      </c>
      <c r="S6847">
        <v>1</v>
      </c>
      <c r="T6847">
        <v>0</v>
      </c>
      <c r="U6847">
        <v>0</v>
      </c>
      <c r="V6847">
        <v>0</v>
      </c>
      <c r="W6847">
        <v>2.5887814502361635</v>
      </c>
      <c r="X6847">
        <v>0</v>
      </c>
      <c r="Y6847">
        <v>0</v>
      </c>
      <c r="Z6847">
        <v>0</v>
      </c>
      <c r="AA6847">
        <v>4.4965470930444917</v>
      </c>
      <c r="AB6847">
        <v>0</v>
      </c>
      <c r="AC6847">
        <v>0</v>
      </c>
      <c r="AD6847">
        <v>0</v>
      </c>
      <c r="AE6847">
        <v>7.0853285432806548</v>
      </c>
    </row>
    <row r="6848" spans="1:31" x14ac:dyDescent="0.3">
      <c r="A6848">
        <v>2589445</v>
      </c>
      <c r="B6848">
        <v>1</v>
      </c>
      <c r="C6848" t="s">
        <v>81</v>
      </c>
      <c r="D6848" t="s">
        <v>127</v>
      </c>
      <c r="E6848" t="s">
        <v>141</v>
      </c>
      <c r="F6848" t="s">
        <v>10248</v>
      </c>
      <c r="G6848" t="s">
        <v>134</v>
      </c>
      <c r="H6848" t="s">
        <v>135</v>
      </c>
      <c r="I6848" t="s">
        <v>136</v>
      </c>
      <c r="J6848" t="s">
        <v>137</v>
      </c>
      <c r="K6848" t="s">
        <v>138</v>
      </c>
      <c r="L6848" t="s">
        <v>19140</v>
      </c>
      <c r="M6848" t="s">
        <v>19141</v>
      </c>
      <c r="N6848">
        <v>0.64361111100000001</v>
      </c>
      <c r="O6848">
        <v>0</v>
      </c>
      <c r="P6848">
        <v>850</v>
      </c>
      <c r="Q6848">
        <v>0</v>
      </c>
      <c r="R6848">
        <v>10</v>
      </c>
      <c r="S6848">
        <v>14</v>
      </c>
      <c r="T6848">
        <v>73</v>
      </c>
      <c r="U6848">
        <v>0</v>
      </c>
      <c r="V6848">
        <v>1</v>
      </c>
      <c r="W6848">
        <v>0</v>
      </c>
      <c r="X6848">
        <v>133.63424660185532</v>
      </c>
      <c r="Y6848">
        <v>0</v>
      </c>
      <c r="Z6848">
        <v>2.5388214459841283</v>
      </c>
      <c r="AA6848">
        <v>2194.1207178482405</v>
      </c>
      <c r="AB6848">
        <v>84.586472601030977</v>
      </c>
      <c r="AC6848">
        <v>0</v>
      </c>
      <c r="AD6848">
        <v>84.33578231198301</v>
      </c>
      <c r="AE6848">
        <v>2499.216040809094</v>
      </c>
    </row>
    <row r="6849" spans="1:31" x14ac:dyDescent="0.3">
      <c r="A6849">
        <v>2589150</v>
      </c>
      <c r="B6849">
        <v>1</v>
      </c>
      <c r="C6849" t="s">
        <v>80</v>
      </c>
      <c r="D6849" t="s">
        <v>96</v>
      </c>
      <c r="E6849" t="s">
        <v>155</v>
      </c>
      <c r="F6849" t="s">
        <v>19142</v>
      </c>
      <c r="G6849" t="s">
        <v>301</v>
      </c>
      <c r="H6849" t="s">
        <v>157</v>
      </c>
      <c r="I6849" t="s">
        <v>136</v>
      </c>
      <c r="J6849" t="s">
        <v>137</v>
      </c>
      <c r="K6849" t="s">
        <v>144</v>
      </c>
      <c r="L6849" t="s">
        <v>19143</v>
      </c>
      <c r="M6849" t="s">
        <v>19144</v>
      </c>
      <c r="N6849">
        <v>7.2708333329999997</v>
      </c>
      <c r="O6849">
        <v>0</v>
      </c>
      <c r="P6849">
        <v>345</v>
      </c>
      <c r="Q6849">
        <v>0</v>
      </c>
      <c r="R6849">
        <v>0</v>
      </c>
      <c r="S6849">
        <v>0</v>
      </c>
      <c r="T6849">
        <v>6</v>
      </c>
      <c r="U6849">
        <v>0</v>
      </c>
      <c r="V6849">
        <v>0</v>
      </c>
      <c r="W6849">
        <v>0</v>
      </c>
      <c r="X6849">
        <v>823.46814262682824</v>
      </c>
      <c r="Y6849">
        <v>0</v>
      </c>
      <c r="Z6849">
        <v>0</v>
      </c>
      <c r="AA6849">
        <v>0</v>
      </c>
      <c r="AB6849">
        <v>31.485352632834754</v>
      </c>
      <c r="AC6849">
        <v>0</v>
      </c>
      <c r="AD6849">
        <v>0</v>
      </c>
      <c r="AE6849">
        <v>854.95349525966299</v>
      </c>
    </row>
    <row r="6850" spans="1:31" x14ac:dyDescent="0.3">
      <c r="A6850">
        <v>2589236</v>
      </c>
      <c r="B6850">
        <v>1</v>
      </c>
      <c r="C6850" t="s">
        <v>80</v>
      </c>
      <c r="D6850" t="s">
        <v>93</v>
      </c>
      <c r="E6850" t="s">
        <v>141</v>
      </c>
      <c r="F6850" t="s">
        <v>19145</v>
      </c>
      <c r="G6850" t="s">
        <v>134</v>
      </c>
      <c r="H6850" t="s">
        <v>135</v>
      </c>
      <c r="I6850" t="s">
        <v>680</v>
      </c>
      <c r="J6850" t="s">
        <v>137</v>
      </c>
      <c r="K6850" t="s">
        <v>138</v>
      </c>
      <c r="L6850" t="s">
        <v>19146</v>
      </c>
      <c r="M6850" t="s">
        <v>19147</v>
      </c>
      <c r="N6850">
        <v>2.1111110999999998E-2</v>
      </c>
      <c r="O6850">
        <v>0</v>
      </c>
      <c r="P6850">
        <v>653</v>
      </c>
      <c r="Q6850">
        <v>15</v>
      </c>
      <c r="R6850">
        <v>119</v>
      </c>
      <c r="S6850">
        <v>4</v>
      </c>
      <c r="T6850">
        <v>149</v>
      </c>
      <c r="U6850">
        <v>0</v>
      </c>
      <c r="V6850">
        <v>0</v>
      </c>
      <c r="W6850">
        <v>0</v>
      </c>
      <c r="X6850">
        <v>1.4332713839619997</v>
      </c>
      <c r="Y6850">
        <v>1.7046939323084731</v>
      </c>
      <c r="Z6850">
        <v>5.1878582988098305</v>
      </c>
      <c r="AA6850">
        <v>0.70410481214535015</v>
      </c>
      <c r="AB6850">
        <v>3.4923814950767396</v>
      </c>
      <c r="AC6850">
        <v>0</v>
      </c>
      <c r="AD6850">
        <v>0</v>
      </c>
      <c r="AE6850">
        <v>12.522309922302391</v>
      </c>
    </row>
    <row r="6851" spans="1:31" x14ac:dyDescent="0.3">
      <c r="A6851">
        <v>2589196</v>
      </c>
      <c r="B6851">
        <v>1</v>
      </c>
      <c r="C6851" t="s">
        <v>81</v>
      </c>
      <c r="D6851" t="s">
        <v>118</v>
      </c>
      <c r="E6851" t="s">
        <v>147</v>
      </c>
      <c r="F6851" t="s">
        <v>19148</v>
      </c>
      <c r="G6851" t="s">
        <v>301</v>
      </c>
      <c r="H6851" t="s">
        <v>135</v>
      </c>
      <c r="I6851" t="s">
        <v>136</v>
      </c>
      <c r="J6851" t="s">
        <v>137</v>
      </c>
      <c r="K6851" t="s">
        <v>144</v>
      </c>
      <c r="L6851" t="s">
        <v>19149</v>
      </c>
      <c r="M6851" t="s">
        <v>19150</v>
      </c>
      <c r="N6851">
        <v>8.0936111109999995</v>
      </c>
      <c r="O6851">
        <v>1</v>
      </c>
      <c r="P6851">
        <v>174</v>
      </c>
      <c r="Q6851">
        <v>24</v>
      </c>
      <c r="R6851">
        <v>19</v>
      </c>
      <c r="S6851">
        <v>7</v>
      </c>
      <c r="T6851">
        <v>21</v>
      </c>
      <c r="U6851">
        <v>1</v>
      </c>
      <c r="V6851">
        <v>0</v>
      </c>
      <c r="W6851">
        <v>2.0600300401961849</v>
      </c>
      <c r="X6851">
        <v>240.27240275530289</v>
      </c>
      <c r="Y6851">
        <v>99.758146881921306</v>
      </c>
      <c r="Z6851">
        <v>84.362481320317542</v>
      </c>
      <c r="AA6851">
        <v>513.2562083377444</v>
      </c>
      <c r="AB6851">
        <v>130.56385891107652</v>
      </c>
      <c r="AC6851">
        <v>276.77360771247913</v>
      </c>
      <c r="AD6851">
        <v>0</v>
      </c>
      <c r="AE6851">
        <v>1347.046735959038</v>
      </c>
    </row>
    <row r="6852" spans="1:31" x14ac:dyDescent="0.3">
      <c r="A6852">
        <v>2589488</v>
      </c>
      <c r="B6852">
        <v>1</v>
      </c>
      <c r="C6852" t="s">
        <v>80</v>
      </c>
      <c r="D6852" t="s">
        <v>94</v>
      </c>
      <c r="E6852" t="s">
        <v>166</v>
      </c>
      <c r="F6852" t="s">
        <v>19151</v>
      </c>
      <c r="G6852" t="s">
        <v>311</v>
      </c>
      <c r="H6852" t="s">
        <v>157</v>
      </c>
      <c r="I6852" t="s">
        <v>136</v>
      </c>
      <c r="J6852" t="s">
        <v>3</v>
      </c>
      <c r="K6852" t="s">
        <v>138</v>
      </c>
      <c r="L6852" t="s">
        <v>19152</v>
      </c>
      <c r="M6852" t="s">
        <v>19153</v>
      </c>
      <c r="N6852">
        <v>0.73388888799999996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1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4.9128314681985009E-2</v>
      </c>
      <c r="AC6852">
        <v>0</v>
      </c>
      <c r="AD6852">
        <v>0</v>
      </c>
      <c r="AE6852">
        <v>4.9128314681985009E-2</v>
      </c>
    </row>
    <row r="6853" spans="1:31" x14ac:dyDescent="0.3">
      <c r="A6853">
        <v>2589465</v>
      </c>
      <c r="B6853">
        <v>1</v>
      </c>
      <c r="C6853" t="s">
        <v>80</v>
      </c>
      <c r="D6853" t="s">
        <v>100</v>
      </c>
      <c r="E6853" t="s">
        <v>175</v>
      </c>
      <c r="F6853" t="s">
        <v>19154</v>
      </c>
      <c r="G6853" t="s">
        <v>213</v>
      </c>
      <c r="H6853" t="s">
        <v>157</v>
      </c>
      <c r="I6853" t="s">
        <v>136</v>
      </c>
      <c r="J6853" t="s">
        <v>137</v>
      </c>
      <c r="K6853" t="s">
        <v>138</v>
      </c>
      <c r="L6853" t="s">
        <v>19155</v>
      </c>
      <c r="M6853" t="s">
        <v>19156</v>
      </c>
      <c r="N6853">
        <v>1.0738888879999999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4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2.7289255486674393</v>
      </c>
      <c r="AC6853">
        <v>0</v>
      </c>
      <c r="AD6853">
        <v>0</v>
      </c>
      <c r="AE6853">
        <v>2.7289255486674393</v>
      </c>
    </row>
    <row r="6854" spans="1:31" x14ac:dyDescent="0.3">
      <c r="A6854">
        <v>2589110</v>
      </c>
      <c r="B6854">
        <v>1</v>
      </c>
      <c r="C6854" t="s">
        <v>81</v>
      </c>
      <c r="D6854" t="s">
        <v>123</v>
      </c>
      <c r="E6854" t="s">
        <v>184</v>
      </c>
      <c r="F6854" t="s">
        <v>19157</v>
      </c>
      <c r="G6854" t="s">
        <v>301</v>
      </c>
      <c r="H6854" t="s">
        <v>135</v>
      </c>
      <c r="I6854" t="s">
        <v>136</v>
      </c>
      <c r="J6854" t="s">
        <v>137</v>
      </c>
      <c r="K6854" t="s">
        <v>144</v>
      </c>
      <c r="L6854" t="s">
        <v>19158</v>
      </c>
      <c r="M6854" t="s">
        <v>19159</v>
      </c>
      <c r="N6854">
        <v>8.2166666660000001</v>
      </c>
      <c r="O6854">
        <v>0</v>
      </c>
      <c r="P6854">
        <v>2</v>
      </c>
      <c r="Q6854">
        <v>0</v>
      </c>
      <c r="R6854">
        <v>0</v>
      </c>
      <c r="S6854">
        <v>0</v>
      </c>
      <c r="T6854">
        <v>180</v>
      </c>
      <c r="U6854">
        <v>0</v>
      </c>
      <c r="V6854">
        <v>0</v>
      </c>
      <c r="W6854">
        <v>0</v>
      </c>
      <c r="X6854">
        <v>5.2561771765749006</v>
      </c>
      <c r="Y6854">
        <v>0</v>
      </c>
      <c r="Z6854">
        <v>0</v>
      </c>
      <c r="AA6854">
        <v>0</v>
      </c>
      <c r="AB6854">
        <v>788.46360092484827</v>
      </c>
      <c r="AC6854">
        <v>0</v>
      </c>
      <c r="AD6854">
        <v>0</v>
      </c>
      <c r="AE6854">
        <v>793.71977810142312</v>
      </c>
    </row>
    <row r="6855" spans="1:31" x14ac:dyDescent="0.3">
      <c r="A6855">
        <v>2589608</v>
      </c>
      <c r="B6855">
        <v>1</v>
      </c>
      <c r="C6855" t="s">
        <v>80</v>
      </c>
      <c r="D6855" t="s">
        <v>95</v>
      </c>
      <c r="E6855" t="s">
        <v>155</v>
      </c>
      <c r="F6855" t="s">
        <v>19160</v>
      </c>
      <c r="G6855" t="s">
        <v>202</v>
      </c>
      <c r="H6855" t="s">
        <v>157</v>
      </c>
      <c r="I6855" t="s">
        <v>136</v>
      </c>
      <c r="J6855" t="s">
        <v>137</v>
      </c>
      <c r="K6855" t="s">
        <v>138</v>
      </c>
      <c r="L6855" t="s">
        <v>19161</v>
      </c>
      <c r="M6855" t="s">
        <v>19162</v>
      </c>
      <c r="N6855">
        <v>1.274444444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58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78.035253682644736</v>
      </c>
      <c r="AC6855">
        <v>0</v>
      </c>
      <c r="AD6855">
        <v>0</v>
      </c>
      <c r="AE6855">
        <v>78.035253682644736</v>
      </c>
    </row>
    <row r="6856" spans="1:31" x14ac:dyDescent="0.3">
      <c r="A6856">
        <v>2589677</v>
      </c>
      <c r="B6856">
        <v>1</v>
      </c>
      <c r="C6856" t="s">
        <v>80</v>
      </c>
      <c r="D6856" t="s">
        <v>90</v>
      </c>
      <c r="E6856" t="s">
        <v>132</v>
      </c>
      <c r="F6856" t="s">
        <v>19163</v>
      </c>
      <c r="G6856" t="s">
        <v>202</v>
      </c>
      <c r="H6856" t="s">
        <v>135</v>
      </c>
      <c r="I6856" t="s">
        <v>136</v>
      </c>
      <c r="J6856" t="s">
        <v>137</v>
      </c>
      <c r="K6856" t="s">
        <v>138</v>
      </c>
      <c r="L6856" t="s">
        <v>19164</v>
      </c>
      <c r="M6856" t="s">
        <v>19165</v>
      </c>
      <c r="N6856">
        <v>1.5761111109999999</v>
      </c>
      <c r="O6856">
        <v>0</v>
      </c>
      <c r="P6856">
        <v>3106</v>
      </c>
      <c r="Q6856">
        <v>0</v>
      </c>
      <c r="R6856">
        <v>0</v>
      </c>
      <c r="S6856">
        <v>1</v>
      </c>
      <c r="T6856">
        <v>360</v>
      </c>
      <c r="U6856">
        <v>0</v>
      </c>
      <c r="V6856">
        <v>0</v>
      </c>
      <c r="W6856">
        <v>0</v>
      </c>
      <c r="X6856">
        <v>1012.536087234287</v>
      </c>
      <c r="Y6856">
        <v>0</v>
      </c>
      <c r="Z6856">
        <v>0</v>
      </c>
      <c r="AA6856">
        <v>1348.0835111746187</v>
      </c>
      <c r="AB6856">
        <v>425.95980485545476</v>
      </c>
      <c r="AC6856">
        <v>0</v>
      </c>
      <c r="AD6856">
        <v>0</v>
      </c>
      <c r="AE6856">
        <v>2786.5794032643607</v>
      </c>
    </row>
    <row r="6857" spans="1:31" x14ac:dyDescent="0.3">
      <c r="A6857">
        <v>2589302</v>
      </c>
      <c r="B6857">
        <v>1</v>
      </c>
      <c r="C6857" t="s">
        <v>80</v>
      </c>
      <c r="D6857" t="s">
        <v>97</v>
      </c>
      <c r="E6857" t="s">
        <v>166</v>
      </c>
      <c r="F6857" t="s">
        <v>19166</v>
      </c>
      <c r="G6857" t="s">
        <v>181</v>
      </c>
      <c r="H6857" t="s">
        <v>157</v>
      </c>
      <c r="I6857" t="s">
        <v>136</v>
      </c>
      <c r="J6857" t="s">
        <v>137</v>
      </c>
      <c r="K6857" t="s">
        <v>138</v>
      </c>
      <c r="L6857" t="s">
        <v>19167</v>
      </c>
      <c r="M6857" t="s">
        <v>19168</v>
      </c>
      <c r="N6857">
        <v>1.8591666659999999</v>
      </c>
      <c r="O6857">
        <v>0</v>
      </c>
      <c r="P6857">
        <v>1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0.41440513224000003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0.41440513224000003</v>
      </c>
    </row>
    <row r="6858" spans="1:31" x14ac:dyDescent="0.3">
      <c r="A6858">
        <v>2589130</v>
      </c>
      <c r="B6858">
        <v>1</v>
      </c>
      <c r="C6858" t="s">
        <v>80</v>
      </c>
      <c r="D6858" t="s">
        <v>83</v>
      </c>
      <c r="E6858" t="s">
        <v>155</v>
      </c>
      <c r="F6858" t="s">
        <v>19169</v>
      </c>
      <c r="G6858" t="s">
        <v>202</v>
      </c>
      <c r="H6858" t="s">
        <v>157</v>
      </c>
      <c r="I6858" t="s">
        <v>136</v>
      </c>
      <c r="J6858" t="s">
        <v>137</v>
      </c>
      <c r="K6858" t="s">
        <v>138</v>
      </c>
      <c r="L6858" t="s">
        <v>19170</v>
      </c>
      <c r="M6858" t="s">
        <v>19171</v>
      </c>
      <c r="N6858">
        <v>1.493333333</v>
      </c>
      <c r="O6858">
        <v>0</v>
      </c>
      <c r="P6858">
        <v>879</v>
      </c>
      <c r="Q6858">
        <v>0</v>
      </c>
      <c r="R6858">
        <v>0</v>
      </c>
      <c r="S6858">
        <v>0</v>
      </c>
      <c r="T6858">
        <v>23</v>
      </c>
      <c r="U6858">
        <v>0</v>
      </c>
      <c r="V6858">
        <v>0</v>
      </c>
      <c r="W6858">
        <v>0</v>
      </c>
      <c r="X6858">
        <v>280.70859662803252</v>
      </c>
      <c r="Y6858">
        <v>0</v>
      </c>
      <c r="Z6858">
        <v>0</v>
      </c>
      <c r="AA6858">
        <v>0</v>
      </c>
      <c r="AB6858">
        <v>72.485806784398875</v>
      </c>
      <c r="AC6858">
        <v>0</v>
      </c>
      <c r="AD6858">
        <v>0</v>
      </c>
      <c r="AE6858">
        <v>353.19440341243137</v>
      </c>
    </row>
    <row r="6859" spans="1:31" x14ac:dyDescent="0.3">
      <c r="A6859">
        <v>2589651</v>
      </c>
      <c r="B6859">
        <v>1</v>
      </c>
      <c r="C6859" t="s">
        <v>80</v>
      </c>
      <c r="D6859" t="s">
        <v>93</v>
      </c>
      <c r="E6859" t="s">
        <v>141</v>
      </c>
      <c r="F6859" t="s">
        <v>6983</v>
      </c>
      <c r="G6859" t="s">
        <v>134</v>
      </c>
      <c r="H6859" t="s">
        <v>135</v>
      </c>
      <c r="I6859" t="s">
        <v>136</v>
      </c>
      <c r="J6859" t="s">
        <v>137</v>
      </c>
      <c r="K6859" t="s">
        <v>138</v>
      </c>
      <c r="L6859" t="s">
        <v>19172</v>
      </c>
      <c r="M6859" t="s">
        <v>19173</v>
      </c>
      <c r="N6859">
        <v>8.3055555000000003E-2</v>
      </c>
      <c r="O6859">
        <v>0</v>
      </c>
      <c r="P6859">
        <v>1851</v>
      </c>
      <c r="Q6859">
        <v>27</v>
      </c>
      <c r="R6859">
        <v>66</v>
      </c>
      <c r="S6859">
        <v>10</v>
      </c>
      <c r="T6859">
        <v>211</v>
      </c>
      <c r="U6859">
        <v>2</v>
      </c>
      <c r="V6859">
        <v>1</v>
      </c>
      <c r="W6859">
        <v>0</v>
      </c>
      <c r="X6859">
        <v>31.182801159848321</v>
      </c>
      <c r="Y6859">
        <v>8.292988671371214</v>
      </c>
      <c r="Z6859">
        <v>7.0112858925978498</v>
      </c>
      <c r="AA6859">
        <v>5.3503515495482903</v>
      </c>
      <c r="AB6859">
        <v>10.478937769346883</v>
      </c>
      <c r="AC6859">
        <v>17.534165223686188</v>
      </c>
      <c r="AD6859">
        <v>2.0987786235298995</v>
      </c>
      <c r="AE6859">
        <v>81.949308889928645</v>
      </c>
    </row>
    <row r="6860" spans="1:31" x14ac:dyDescent="0.3">
      <c r="A6860">
        <v>2589153</v>
      </c>
      <c r="B6860">
        <v>1</v>
      </c>
      <c r="C6860" t="s">
        <v>80</v>
      </c>
      <c r="D6860" t="s">
        <v>97</v>
      </c>
      <c r="E6860" t="s">
        <v>171</v>
      </c>
      <c r="F6860" t="s">
        <v>19174</v>
      </c>
      <c r="G6860" t="s">
        <v>301</v>
      </c>
      <c r="H6860" t="s">
        <v>157</v>
      </c>
      <c r="I6860" t="s">
        <v>136</v>
      </c>
      <c r="J6860" t="s">
        <v>137</v>
      </c>
      <c r="K6860" t="s">
        <v>144</v>
      </c>
      <c r="L6860" t="s">
        <v>19175</v>
      </c>
      <c r="M6860" t="s">
        <v>19176</v>
      </c>
      <c r="N6860">
        <v>7.506388888</v>
      </c>
      <c r="O6860">
        <v>0</v>
      </c>
      <c r="P6860">
        <v>148</v>
      </c>
      <c r="Q6860">
        <v>0</v>
      </c>
      <c r="R6860">
        <v>0</v>
      </c>
      <c r="S6860">
        <v>0</v>
      </c>
      <c r="T6860">
        <v>14</v>
      </c>
      <c r="U6860">
        <v>0</v>
      </c>
      <c r="V6860">
        <v>0</v>
      </c>
      <c r="W6860">
        <v>0</v>
      </c>
      <c r="X6860">
        <v>219.51545947814915</v>
      </c>
      <c r="Y6860">
        <v>0</v>
      </c>
      <c r="Z6860">
        <v>0</v>
      </c>
      <c r="AA6860">
        <v>0</v>
      </c>
      <c r="AB6860">
        <v>105.2125454238893</v>
      </c>
      <c r="AC6860">
        <v>0</v>
      </c>
      <c r="AD6860">
        <v>0</v>
      </c>
      <c r="AE6860">
        <v>324.72800490203844</v>
      </c>
    </row>
    <row r="6861" spans="1:31" x14ac:dyDescent="0.3">
      <c r="A6861">
        <v>2589614</v>
      </c>
      <c r="B6861">
        <v>1</v>
      </c>
      <c r="C6861" t="s">
        <v>80</v>
      </c>
      <c r="D6861" t="s">
        <v>94</v>
      </c>
      <c r="E6861" t="s">
        <v>171</v>
      </c>
      <c r="F6861" t="s">
        <v>19177</v>
      </c>
      <c r="G6861" t="s">
        <v>202</v>
      </c>
      <c r="H6861" t="s">
        <v>157</v>
      </c>
      <c r="I6861" t="s">
        <v>136</v>
      </c>
      <c r="J6861" t="s">
        <v>137</v>
      </c>
      <c r="K6861" t="s">
        <v>138</v>
      </c>
      <c r="L6861" t="s">
        <v>19178</v>
      </c>
      <c r="M6861" t="s">
        <v>19179</v>
      </c>
      <c r="N6861">
        <v>0.55972222199999999</v>
      </c>
      <c r="O6861">
        <v>0</v>
      </c>
      <c r="P6861">
        <v>84</v>
      </c>
      <c r="Q6861">
        <v>0</v>
      </c>
      <c r="R6861">
        <v>0</v>
      </c>
      <c r="S6861">
        <v>0</v>
      </c>
      <c r="T6861">
        <v>12</v>
      </c>
      <c r="U6861">
        <v>0</v>
      </c>
      <c r="V6861">
        <v>0</v>
      </c>
      <c r="W6861">
        <v>0</v>
      </c>
      <c r="X6861">
        <v>10.698899155792967</v>
      </c>
      <c r="Y6861">
        <v>0</v>
      </c>
      <c r="Z6861">
        <v>0</v>
      </c>
      <c r="AA6861">
        <v>0</v>
      </c>
      <c r="AB6861">
        <v>3.7325321116923629</v>
      </c>
      <c r="AC6861">
        <v>0</v>
      </c>
      <c r="AD6861">
        <v>0</v>
      </c>
      <c r="AE6861">
        <v>14.43143126748533</v>
      </c>
    </row>
    <row r="6862" spans="1:31" x14ac:dyDescent="0.3">
      <c r="A6862">
        <v>2589067</v>
      </c>
      <c r="B6862">
        <v>1</v>
      </c>
      <c r="C6862" t="s">
        <v>80</v>
      </c>
      <c r="D6862" t="s">
        <v>98</v>
      </c>
      <c r="E6862" t="s">
        <v>141</v>
      </c>
      <c r="F6862" t="s">
        <v>14909</v>
      </c>
      <c r="G6862" t="s">
        <v>134</v>
      </c>
      <c r="H6862" t="s">
        <v>135</v>
      </c>
      <c r="I6862" t="s">
        <v>136</v>
      </c>
      <c r="J6862" t="s">
        <v>137</v>
      </c>
      <c r="K6862" t="s">
        <v>138</v>
      </c>
      <c r="L6862" t="s">
        <v>19180</v>
      </c>
      <c r="M6862" t="s">
        <v>19181</v>
      </c>
      <c r="N6862">
        <v>7.1666666000000004E-2</v>
      </c>
      <c r="O6862">
        <v>1</v>
      </c>
      <c r="P6862">
        <v>261</v>
      </c>
      <c r="Q6862">
        <v>2</v>
      </c>
      <c r="R6862">
        <v>12</v>
      </c>
      <c r="S6862">
        <v>10</v>
      </c>
      <c r="T6862">
        <v>68</v>
      </c>
      <c r="U6862">
        <v>0</v>
      </c>
      <c r="V6862">
        <v>0</v>
      </c>
      <c r="W6862">
        <v>8.3024898399135016E-2</v>
      </c>
      <c r="X6862">
        <v>3.3364890503038485</v>
      </c>
      <c r="Y6862">
        <v>8.4718970733250007E-2</v>
      </c>
      <c r="Z6862">
        <v>1.6108680940976803</v>
      </c>
      <c r="AA6862">
        <v>9.5773436606459921</v>
      </c>
      <c r="AB6862">
        <v>2.5936486954150135</v>
      </c>
      <c r="AC6862">
        <v>0</v>
      </c>
      <c r="AD6862">
        <v>0</v>
      </c>
      <c r="AE6862">
        <v>17.286093369594919</v>
      </c>
    </row>
    <row r="6863" spans="1:31" x14ac:dyDescent="0.3">
      <c r="A6863">
        <v>2589508</v>
      </c>
      <c r="B6863">
        <v>1</v>
      </c>
      <c r="C6863" t="s">
        <v>80</v>
      </c>
      <c r="D6863" t="s">
        <v>94</v>
      </c>
      <c r="E6863" t="s">
        <v>155</v>
      </c>
      <c r="F6863" t="s">
        <v>19182</v>
      </c>
      <c r="G6863" t="s">
        <v>202</v>
      </c>
      <c r="H6863" t="s">
        <v>157</v>
      </c>
      <c r="I6863" t="s">
        <v>136</v>
      </c>
      <c r="J6863" t="s">
        <v>137</v>
      </c>
      <c r="K6863" t="s">
        <v>138</v>
      </c>
      <c r="L6863" t="s">
        <v>19183</v>
      </c>
      <c r="M6863" t="s">
        <v>19184</v>
      </c>
      <c r="N6863">
        <v>0.67500000000000004</v>
      </c>
      <c r="O6863">
        <v>0</v>
      </c>
      <c r="P6863">
        <v>35</v>
      </c>
      <c r="Q6863">
        <v>0</v>
      </c>
      <c r="R6863">
        <v>2</v>
      </c>
      <c r="S6863">
        <v>0</v>
      </c>
      <c r="T6863">
        <v>2</v>
      </c>
      <c r="U6863">
        <v>0</v>
      </c>
      <c r="V6863">
        <v>0</v>
      </c>
      <c r="W6863">
        <v>0</v>
      </c>
      <c r="X6863">
        <v>2.2710733077299521</v>
      </c>
      <c r="Y6863">
        <v>0</v>
      </c>
      <c r="Z6863">
        <v>1.7259392702299998E-2</v>
      </c>
      <c r="AA6863">
        <v>0</v>
      </c>
      <c r="AB6863">
        <v>5.165995382678E-2</v>
      </c>
      <c r="AC6863">
        <v>0</v>
      </c>
      <c r="AD6863">
        <v>0</v>
      </c>
      <c r="AE6863">
        <v>2.3399926542590324</v>
      </c>
    </row>
    <row r="6864" spans="1:31" x14ac:dyDescent="0.3">
      <c r="A6864">
        <v>2589122</v>
      </c>
      <c r="B6864">
        <v>1</v>
      </c>
      <c r="C6864" t="s">
        <v>80</v>
      </c>
      <c r="D6864" t="s">
        <v>83</v>
      </c>
      <c r="E6864" t="s">
        <v>171</v>
      </c>
      <c r="F6864" t="s">
        <v>17042</v>
      </c>
      <c r="G6864" t="s">
        <v>301</v>
      </c>
      <c r="H6864" t="s">
        <v>157</v>
      </c>
      <c r="I6864" t="s">
        <v>136</v>
      </c>
      <c r="J6864" t="s">
        <v>137</v>
      </c>
      <c r="K6864" t="s">
        <v>144</v>
      </c>
      <c r="L6864" t="s">
        <v>19185</v>
      </c>
      <c r="M6864" t="s">
        <v>19186</v>
      </c>
      <c r="N6864">
        <v>7.1061111109999997</v>
      </c>
      <c r="O6864">
        <v>0</v>
      </c>
      <c r="P6864">
        <v>305</v>
      </c>
      <c r="Q6864">
        <v>0</v>
      </c>
      <c r="R6864">
        <v>0</v>
      </c>
      <c r="S6864">
        <v>0</v>
      </c>
      <c r="T6864">
        <v>4</v>
      </c>
      <c r="U6864">
        <v>0</v>
      </c>
      <c r="V6864">
        <v>0</v>
      </c>
      <c r="W6864">
        <v>0</v>
      </c>
      <c r="X6864">
        <v>423.55888228277763</v>
      </c>
      <c r="Y6864">
        <v>0</v>
      </c>
      <c r="Z6864">
        <v>0</v>
      </c>
      <c r="AA6864">
        <v>0</v>
      </c>
      <c r="AB6864">
        <v>24.271633966205155</v>
      </c>
      <c r="AC6864">
        <v>0</v>
      </c>
      <c r="AD6864">
        <v>0</v>
      </c>
      <c r="AE6864">
        <v>447.8305162489828</v>
      </c>
    </row>
    <row r="6865" spans="1:31" x14ac:dyDescent="0.3">
      <c r="A6865">
        <v>2589431</v>
      </c>
      <c r="B6865">
        <v>1</v>
      </c>
      <c r="C6865" t="s">
        <v>80</v>
      </c>
      <c r="D6865" t="s">
        <v>90</v>
      </c>
      <c r="E6865" t="s">
        <v>184</v>
      </c>
      <c r="F6865" t="s">
        <v>19187</v>
      </c>
      <c r="G6865" t="s">
        <v>2568</v>
      </c>
      <c r="H6865" t="s">
        <v>135</v>
      </c>
      <c r="I6865" t="s">
        <v>136</v>
      </c>
      <c r="J6865" t="s">
        <v>137</v>
      </c>
      <c r="K6865" t="s">
        <v>138</v>
      </c>
      <c r="L6865" t="s">
        <v>19188</v>
      </c>
      <c r="M6865" t="s">
        <v>19189</v>
      </c>
      <c r="N6865">
        <v>3.761111111</v>
      </c>
      <c r="O6865">
        <v>0</v>
      </c>
      <c r="P6865">
        <v>333</v>
      </c>
      <c r="Q6865">
        <v>0</v>
      </c>
      <c r="R6865">
        <v>0</v>
      </c>
      <c r="S6865">
        <v>0</v>
      </c>
      <c r="T6865">
        <v>189</v>
      </c>
      <c r="U6865">
        <v>0</v>
      </c>
      <c r="V6865">
        <v>0</v>
      </c>
      <c r="W6865">
        <v>0</v>
      </c>
      <c r="X6865">
        <v>282.86532768432659</v>
      </c>
      <c r="Y6865">
        <v>0</v>
      </c>
      <c r="Z6865">
        <v>0</v>
      </c>
      <c r="AA6865">
        <v>0</v>
      </c>
      <c r="AB6865">
        <v>631.56429253214503</v>
      </c>
      <c r="AC6865">
        <v>0</v>
      </c>
      <c r="AD6865">
        <v>0</v>
      </c>
      <c r="AE6865">
        <v>914.42962021647168</v>
      </c>
    </row>
    <row r="6866" spans="1:31" x14ac:dyDescent="0.3">
      <c r="A6866">
        <v>2589308</v>
      </c>
      <c r="B6866">
        <v>1</v>
      </c>
      <c r="C6866" t="s">
        <v>80</v>
      </c>
      <c r="D6866" t="s">
        <v>103</v>
      </c>
      <c r="E6866" t="s">
        <v>171</v>
      </c>
      <c r="F6866" t="s">
        <v>19190</v>
      </c>
      <c r="G6866" t="s">
        <v>202</v>
      </c>
      <c r="H6866" t="s">
        <v>157</v>
      </c>
      <c r="I6866" t="s">
        <v>136</v>
      </c>
      <c r="J6866" t="s">
        <v>137</v>
      </c>
      <c r="K6866" t="s">
        <v>138</v>
      </c>
      <c r="L6866" t="s">
        <v>19191</v>
      </c>
      <c r="M6866" t="s">
        <v>19192</v>
      </c>
      <c r="N6866">
        <v>1.8419444439999999</v>
      </c>
      <c r="O6866">
        <v>0</v>
      </c>
      <c r="P6866">
        <v>22</v>
      </c>
      <c r="Q6866">
        <v>0</v>
      </c>
      <c r="R6866">
        <v>1</v>
      </c>
      <c r="S6866">
        <v>0</v>
      </c>
      <c r="T6866">
        <v>6</v>
      </c>
      <c r="U6866">
        <v>0</v>
      </c>
      <c r="V6866">
        <v>0</v>
      </c>
      <c r="W6866">
        <v>0</v>
      </c>
      <c r="X6866">
        <v>10.274397368569877</v>
      </c>
      <c r="Y6866">
        <v>0</v>
      </c>
      <c r="Z6866">
        <v>1.6618384514779601</v>
      </c>
      <c r="AA6866">
        <v>0</v>
      </c>
      <c r="AB6866">
        <v>12.596198840999822</v>
      </c>
      <c r="AC6866">
        <v>0</v>
      </c>
      <c r="AD6866">
        <v>0</v>
      </c>
      <c r="AE6866">
        <v>24.53243466104766</v>
      </c>
    </row>
    <row r="6867" spans="1:31" x14ac:dyDescent="0.3">
      <c r="A6867">
        <v>2589600</v>
      </c>
      <c r="B6867">
        <v>1</v>
      </c>
      <c r="C6867" t="s">
        <v>80</v>
      </c>
      <c r="D6867" t="s">
        <v>82</v>
      </c>
      <c r="E6867" t="s">
        <v>166</v>
      </c>
      <c r="F6867" t="s">
        <v>17183</v>
      </c>
      <c r="G6867" t="s">
        <v>198</v>
      </c>
      <c r="H6867" t="s">
        <v>157</v>
      </c>
      <c r="I6867" t="s">
        <v>136</v>
      </c>
      <c r="J6867" t="s">
        <v>137</v>
      </c>
      <c r="K6867" t="s">
        <v>138</v>
      </c>
      <c r="L6867" t="s">
        <v>19193</v>
      </c>
      <c r="M6867" t="s">
        <v>19194</v>
      </c>
      <c r="N6867">
        <v>1.135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1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24.72294712231194</v>
      </c>
      <c r="AC6867">
        <v>0</v>
      </c>
      <c r="AD6867">
        <v>0</v>
      </c>
      <c r="AE6867">
        <v>24.72294712231194</v>
      </c>
    </row>
    <row r="6868" spans="1:31" x14ac:dyDescent="0.3">
      <c r="A6868">
        <v>2589139</v>
      </c>
      <c r="B6868">
        <v>1</v>
      </c>
      <c r="C6868" t="s">
        <v>81</v>
      </c>
      <c r="D6868" t="s">
        <v>118</v>
      </c>
      <c r="E6868" t="s">
        <v>171</v>
      </c>
      <c r="F6868" t="s">
        <v>19195</v>
      </c>
      <c r="G6868" t="s">
        <v>190</v>
      </c>
      <c r="H6868" t="s">
        <v>157</v>
      </c>
      <c r="I6868" t="s">
        <v>136</v>
      </c>
      <c r="J6868" t="s">
        <v>137</v>
      </c>
      <c r="K6868" t="s">
        <v>138</v>
      </c>
      <c r="L6868" t="s">
        <v>19196</v>
      </c>
      <c r="M6868" t="s">
        <v>19197</v>
      </c>
      <c r="N6868">
        <v>6.3591666660000001</v>
      </c>
      <c r="O6868">
        <v>0</v>
      </c>
      <c r="P6868">
        <v>49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59.747126815719312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59.747126815719312</v>
      </c>
    </row>
    <row r="6869" spans="1:31" x14ac:dyDescent="0.3">
      <c r="A6869">
        <v>2589640</v>
      </c>
      <c r="B6869">
        <v>1</v>
      </c>
      <c r="C6869" t="s">
        <v>81</v>
      </c>
      <c r="D6869" t="s">
        <v>120</v>
      </c>
      <c r="E6869" t="s">
        <v>184</v>
      </c>
      <c r="F6869" t="s">
        <v>19031</v>
      </c>
      <c r="G6869" t="s">
        <v>1218</v>
      </c>
      <c r="H6869" t="s">
        <v>135</v>
      </c>
      <c r="I6869" t="s">
        <v>136</v>
      </c>
      <c r="J6869" t="s">
        <v>137</v>
      </c>
      <c r="K6869" t="s">
        <v>138</v>
      </c>
      <c r="L6869" t="s">
        <v>19198</v>
      </c>
      <c r="M6869" t="s">
        <v>19199</v>
      </c>
      <c r="N6869">
        <v>1.2138888880000001</v>
      </c>
      <c r="O6869">
        <v>0</v>
      </c>
      <c r="P6869">
        <v>190</v>
      </c>
      <c r="Q6869">
        <v>0</v>
      </c>
      <c r="R6869">
        <v>7</v>
      </c>
      <c r="S6869">
        <v>0</v>
      </c>
      <c r="T6869">
        <v>16</v>
      </c>
      <c r="U6869">
        <v>0</v>
      </c>
      <c r="V6869">
        <v>0</v>
      </c>
      <c r="W6869">
        <v>0</v>
      </c>
      <c r="X6869">
        <v>50.67692845390782</v>
      </c>
      <c r="Y6869">
        <v>0</v>
      </c>
      <c r="Z6869">
        <v>15.50855520441964</v>
      </c>
      <c r="AA6869">
        <v>0</v>
      </c>
      <c r="AB6869">
        <v>8.8014529942465973</v>
      </c>
      <c r="AC6869">
        <v>0</v>
      </c>
      <c r="AD6869">
        <v>0</v>
      </c>
      <c r="AE6869">
        <v>74.986936652574059</v>
      </c>
    </row>
    <row r="6870" spans="1:31" x14ac:dyDescent="0.3">
      <c r="A6870">
        <v>2589703</v>
      </c>
      <c r="B6870">
        <v>1</v>
      </c>
      <c r="C6870" t="s">
        <v>80</v>
      </c>
      <c r="D6870" t="s">
        <v>97</v>
      </c>
      <c r="E6870" t="s">
        <v>166</v>
      </c>
      <c r="F6870" t="s">
        <v>19200</v>
      </c>
      <c r="G6870" t="s">
        <v>181</v>
      </c>
      <c r="H6870" t="s">
        <v>157</v>
      </c>
      <c r="I6870" t="s">
        <v>136</v>
      </c>
      <c r="J6870" t="s">
        <v>137</v>
      </c>
      <c r="K6870" t="s">
        <v>138</v>
      </c>
      <c r="L6870" t="s">
        <v>19201</v>
      </c>
      <c r="M6870" t="s">
        <v>19202</v>
      </c>
      <c r="N6870">
        <v>1.6913888880000001</v>
      </c>
      <c r="O6870">
        <v>0</v>
      </c>
      <c r="P6870">
        <v>1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0.26341360588779167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0.26341360588779167</v>
      </c>
    </row>
    <row r="6871" spans="1:31" x14ac:dyDescent="0.3">
      <c r="A6871">
        <v>2589182</v>
      </c>
      <c r="B6871">
        <v>1</v>
      </c>
      <c r="C6871" t="s">
        <v>80</v>
      </c>
      <c r="D6871" t="s">
        <v>92</v>
      </c>
      <c r="E6871" t="s">
        <v>184</v>
      </c>
      <c r="F6871" t="s">
        <v>19203</v>
      </c>
      <c r="G6871" t="s">
        <v>194</v>
      </c>
      <c r="H6871" t="s">
        <v>135</v>
      </c>
      <c r="I6871" t="s">
        <v>136</v>
      </c>
      <c r="J6871" t="s">
        <v>137</v>
      </c>
      <c r="K6871" t="s">
        <v>144</v>
      </c>
      <c r="L6871" t="s">
        <v>19204</v>
      </c>
      <c r="M6871" t="s">
        <v>19205</v>
      </c>
      <c r="N6871">
        <v>1.126944444</v>
      </c>
      <c r="O6871">
        <v>0</v>
      </c>
      <c r="P6871">
        <v>111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31.098680314174636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31.098680314174636</v>
      </c>
    </row>
    <row r="6872" spans="1:31" x14ac:dyDescent="0.3">
      <c r="A6872">
        <v>2589082</v>
      </c>
      <c r="B6872">
        <v>1</v>
      </c>
      <c r="C6872" t="s">
        <v>80</v>
      </c>
      <c r="D6872" t="s">
        <v>88</v>
      </c>
      <c r="E6872" t="s">
        <v>184</v>
      </c>
      <c r="F6872" t="s">
        <v>19206</v>
      </c>
      <c r="G6872" t="s">
        <v>202</v>
      </c>
      <c r="H6872" t="s">
        <v>135</v>
      </c>
      <c r="I6872" t="s">
        <v>136</v>
      </c>
      <c r="J6872" t="s">
        <v>137</v>
      </c>
      <c r="K6872" t="s">
        <v>138</v>
      </c>
      <c r="L6872" t="s">
        <v>19207</v>
      </c>
      <c r="M6872" t="s">
        <v>19208</v>
      </c>
      <c r="N6872">
        <v>0.52111111099999996</v>
      </c>
      <c r="O6872">
        <v>0</v>
      </c>
      <c r="P6872">
        <v>433</v>
      </c>
      <c r="Q6872">
        <v>0</v>
      </c>
      <c r="R6872">
        <v>0</v>
      </c>
      <c r="S6872">
        <v>0</v>
      </c>
      <c r="T6872">
        <v>1</v>
      </c>
      <c r="U6872">
        <v>0</v>
      </c>
      <c r="V6872">
        <v>0</v>
      </c>
      <c r="W6872">
        <v>0</v>
      </c>
      <c r="X6872">
        <v>50.11414561071318</v>
      </c>
      <c r="Y6872">
        <v>0</v>
      </c>
      <c r="Z6872">
        <v>0</v>
      </c>
      <c r="AA6872">
        <v>0</v>
      </c>
      <c r="AB6872">
        <v>0.97208504064222234</v>
      </c>
      <c r="AC6872">
        <v>0</v>
      </c>
      <c r="AD6872">
        <v>0</v>
      </c>
      <c r="AE6872">
        <v>51.0862306513554</v>
      </c>
    </row>
    <row r="6873" spans="1:31" x14ac:dyDescent="0.3">
      <c r="A6873">
        <v>2589305</v>
      </c>
      <c r="B6873">
        <v>1</v>
      </c>
      <c r="C6873" t="s">
        <v>81</v>
      </c>
      <c r="D6873" t="s">
        <v>121</v>
      </c>
      <c r="E6873" t="s">
        <v>184</v>
      </c>
      <c r="F6873" t="s">
        <v>10254</v>
      </c>
      <c r="G6873" t="s">
        <v>134</v>
      </c>
      <c r="H6873" t="s">
        <v>135</v>
      </c>
      <c r="I6873" t="s">
        <v>136</v>
      </c>
      <c r="J6873" t="s">
        <v>137</v>
      </c>
      <c r="K6873" t="s">
        <v>138</v>
      </c>
      <c r="L6873" t="s">
        <v>19209</v>
      </c>
      <c r="M6873" t="s">
        <v>19210</v>
      </c>
      <c r="N6873">
        <v>1.400555555</v>
      </c>
      <c r="O6873">
        <v>1</v>
      </c>
      <c r="P6873">
        <v>1107</v>
      </c>
      <c r="Q6873">
        <v>0</v>
      </c>
      <c r="R6873">
        <v>171</v>
      </c>
      <c r="S6873">
        <v>0</v>
      </c>
      <c r="T6873">
        <v>357</v>
      </c>
      <c r="U6873">
        <v>0</v>
      </c>
      <c r="V6873">
        <v>0</v>
      </c>
      <c r="W6873">
        <v>0.28325526103999998</v>
      </c>
      <c r="X6873">
        <v>241.58858544247596</v>
      </c>
      <c r="Y6873">
        <v>0</v>
      </c>
      <c r="Z6873">
        <v>48.466094967724594</v>
      </c>
      <c r="AA6873">
        <v>0</v>
      </c>
      <c r="AB6873">
        <v>430.21370283535447</v>
      </c>
      <c r="AC6873">
        <v>0</v>
      </c>
      <c r="AD6873">
        <v>0</v>
      </c>
      <c r="AE6873">
        <v>720.55163850659505</v>
      </c>
    </row>
    <row r="6874" spans="1:31" x14ac:dyDescent="0.3">
      <c r="A6874">
        <v>2589554</v>
      </c>
      <c r="B6874">
        <v>1</v>
      </c>
      <c r="C6874" t="s">
        <v>80</v>
      </c>
      <c r="D6874" t="s">
        <v>100</v>
      </c>
      <c r="E6874" t="s">
        <v>147</v>
      </c>
      <c r="F6874" t="s">
        <v>2536</v>
      </c>
      <c r="G6874" t="s">
        <v>134</v>
      </c>
      <c r="H6874" t="s">
        <v>135</v>
      </c>
      <c r="I6874" t="s">
        <v>136</v>
      </c>
      <c r="J6874" t="s">
        <v>137</v>
      </c>
      <c r="K6874" t="s">
        <v>138</v>
      </c>
      <c r="L6874" t="s">
        <v>19211</v>
      </c>
      <c r="M6874" t="s">
        <v>19212</v>
      </c>
      <c r="N6874">
        <v>0.67194444399999997</v>
      </c>
      <c r="O6874">
        <v>1</v>
      </c>
      <c r="P6874">
        <v>330</v>
      </c>
      <c r="Q6874">
        <v>120</v>
      </c>
      <c r="R6874">
        <v>131</v>
      </c>
      <c r="S6874">
        <v>14</v>
      </c>
      <c r="T6874">
        <v>45</v>
      </c>
      <c r="U6874">
        <v>1</v>
      </c>
      <c r="V6874">
        <v>0</v>
      </c>
      <c r="W6874">
        <v>0.74702454138257912</v>
      </c>
      <c r="X6874">
        <v>51.859724512732285</v>
      </c>
      <c r="Y6874">
        <v>470.37629909837312</v>
      </c>
      <c r="Z6874">
        <v>297.72210991609052</v>
      </c>
      <c r="AA6874">
        <v>29.809929073645176</v>
      </c>
      <c r="AB6874">
        <v>26.891996768920858</v>
      </c>
      <c r="AC6874">
        <v>91.556742344046</v>
      </c>
      <c r="AD6874">
        <v>0</v>
      </c>
      <c r="AE6874">
        <v>968.96382625519061</v>
      </c>
    </row>
    <row r="6875" spans="1:31" x14ac:dyDescent="0.3">
      <c r="A6875">
        <v>2589411</v>
      </c>
      <c r="B6875">
        <v>1</v>
      </c>
      <c r="C6875" t="s">
        <v>80</v>
      </c>
      <c r="D6875" t="s">
        <v>105</v>
      </c>
      <c r="E6875" t="s">
        <v>166</v>
      </c>
      <c r="F6875" t="s">
        <v>19213</v>
      </c>
      <c r="G6875" t="s">
        <v>198</v>
      </c>
      <c r="H6875" t="s">
        <v>157</v>
      </c>
      <c r="I6875" t="s">
        <v>136</v>
      </c>
      <c r="J6875" t="s">
        <v>137</v>
      </c>
      <c r="K6875" t="s">
        <v>138</v>
      </c>
      <c r="L6875" t="s">
        <v>19214</v>
      </c>
      <c r="M6875" t="s">
        <v>19215</v>
      </c>
      <c r="N6875">
        <v>1.2594444440000001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1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0.11978393708267501</v>
      </c>
      <c r="AC6875">
        <v>0</v>
      </c>
      <c r="AD6875">
        <v>0</v>
      </c>
      <c r="AE6875">
        <v>0.11978393708267501</v>
      </c>
    </row>
    <row r="6876" spans="1:31" x14ac:dyDescent="0.3">
      <c r="A6876">
        <v>2589162</v>
      </c>
      <c r="B6876">
        <v>1</v>
      </c>
      <c r="C6876" t="s">
        <v>80</v>
      </c>
      <c r="D6876" t="s">
        <v>84</v>
      </c>
      <c r="E6876" t="s">
        <v>155</v>
      </c>
      <c r="F6876" t="s">
        <v>18607</v>
      </c>
      <c r="G6876" t="s">
        <v>202</v>
      </c>
      <c r="H6876" t="s">
        <v>157</v>
      </c>
      <c r="I6876" t="s">
        <v>136</v>
      </c>
      <c r="J6876" t="s">
        <v>137</v>
      </c>
      <c r="K6876" t="s">
        <v>138</v>
      </c>
      <c r="L6876" t="s">
        <v>19216</v>
      </c>
      <c r="M6876" t="s">
        <v>19217</v>
      </c>
      <c r="N6876">
        <v>0.37055555499999998</v>
      </c>
      <c r="O6876">
        <v>0</v>
      </c>
      <c r="P6876">
        <v>502</v>
      </c>
      <c r="Q6876">
        <v>0</v>
      </c>
      <c r="R6876">
        <v>0</v>
      </c>
      <c r="S6876">
        <v>0</v>
      </c>
      <c r="T6876">
        <v>23</v>
      </c>
      <c r="U6876">
        <v>0</v>
      </c>
      <c r="V6876">
        <v>0</v>
      </c>
      <c r="W6876">
        <v>0</v>
      </c>
      <c r="X6876">
        <v>44.086085714383316</v>
      </c>
      <c r="Y6876">
        <v>0</v>
      </c>
      <c r="Z6876">
        <v>0</v>
      </c>
      <c r="AA6876">
        <v>0</v>
      </c>
      <c r="AB6876">
        <v>12.975834381933035</v>
      </c>
      <c r="AC6876">
        <v>0</v>
      </c>
      <c r="AD6876">
        <v>0</v>
      </c>
      <c r="AE6876">
        <v>57.061920096316349</v>
      </c>
    </row>
    <row r="6877" spans="1:31" x14ac:dyDescent="0.3">
      <c r="A6877">
        <v>2589368</v>
      </c>
      <c r="B6877">
        <v>1</v>
      </c>
      <c r="C6877" t="s">
        <v>81</v>
      </c>
      <c r="D6877" t="s">
        <v>113</v>
      </c>
      <c r="E6877" t="s">
        <v>166</v>
      </c>
      <c r="F6877" t="s">
        <v>19218</v>
      </c>
      <c r="G6877" t="s">
        <v>168</v>
      </c>
      <c r="H6877" t="s">
        <v>157</v>
      </c>
      <c r="I6877" t="s">
        <v>136</v>
      </c>
      <c r="J6877" t="s">
        <v>137</v>
      </c>
      <c r="K6877" t="s">
        <v>138</v>
      </c>
      <c r="L6877" t="s">
        <v>19219</v>
      </c>
      <c r="M6877" t="s">
        <v>19220</v>
      </c>
      <c r="N6877">
        <v>1.660555555</v>
      </c>
      <c r="O6877">
        <v>0</v>
      </c>
      <c r="P6877">
        <v>1</v>
      </c>
      <c r="Q6877">
        <v>0</v>
      </c>
      <c r="R6877">
        <v>0</v>
      </c>
      <c r="S6877">
        <v>0</v>
      </c>
      <c r="T6877">
        <v>2</v>
      </c>
      <c r="U6877">
        <v>0</v>
      </c>
      <c r="V6877">
        <v>0</v>
      </c>
      <c r="W6877">
        <v>0</v>
      </c>
      <c r="X6877">
        <v>0.18493787626022168</v>
      </c>
      <c r="Y6877">
        <v>0</v>
      </c>
      <c r="Z6877">
        <v>0</v>
      </c>
      <c r="AA6877">
        <v>0</v>
      </c>
      <c r="AB6877">
        <v>2.6716206274943808</v>
      </c>
      <c r="AC6877">
        <v>0</v>
      </c>
      <c r="AD6877">
        <v>0</v>
      </c>
      <c r="AE6877">
        <v>2.8565585037546026</v>
      </c>
    </row>
    <row r="6878" spans="1:31" x14ac:dyDescent="0.3">
      <c r="A6878">
        <v>2589119</v>
      </c>
      <c r="B6878">
        <v>1</v>
      </c>
      <c r="C6878" t="s">
        <v>81</v>
      </c>
      <c r="D6878" t="s">
        <v>112</v>
      </c>
      <c r="E6878" t="s">
        <v>184</v>
      </c>
      <c r="F6878" t="s">
        <v>19221</v>
      </c>
      <c r="G6878" t="s">
        <v>134</v>
      </c>
      <c r="H6878" t="s">
        <v>135</v>
      </c>
      <c r="I6878" t="s">
        <v>136</v>
      </c>
      <c r="J6878" t="s">
        <v>137</v>
      </c>
      <c r="K6878" t="s">
        <v>138</v>
      </c>
      <c r="L6878" t="s">
        <v>19222</v>
      </c>
      <c r="M6878" t="s">
        <v>19223</v>
      </c>
      <c r="N6878">
        <v>1.0252777769999999</v>
      </c>
      <c r="O6878">
        <v>0</v>
      </c>
      <c r="P6878">
        <v>1195</v>
      </c>
      <c r="Q6878">
        <v>0</v>
      </c>
      <c r="R6878">
        <v>0</v>
      </c>
      <c r="S6878">
        <v>3</v>
      </c>
      <c r="T6878">
        <v>135</v>
      </c>
      <c r="U6878">
        <v>0</v>
      </c>
      <c r="V6878">
        <v>3</v>
      </c>
      <c r="W6878">
        <v>0</v>
      </c>
      <c r="X6878">
        <v>242.34676629062608</v>
      </c>
      <c r="Y6878">
        <v>0</v>
      </c>
      <c r="Z6878">
        <v>0</v>
      </c>
      <c r="AA6878">
        <v>6.1323883743466663</v>
      </c>
      <c r="AB6878">
        <v>108.49261091819746</v>
      </c>
      <c r="AC6878">
        <v>0</v>
      </c>
      <c r="AD6878">
        <v>76.994590720628352</v>
      </c>
      <c r="AE6878">
        <v>433.96635630379859</v>
      </c>
    </row>
    <row r="6879" spans="1:31" x14ac:dyDescent="0.3">
      <c r="A6879">
        <v>2589620</v>
      </c>
      <c r="B6879">
        <v>1</v>
      </c>
      <c r="C6879" t="s">
        <v>80</v>
      </c>
      <c r="D6879" t="s">
        <v>94</v>
      </c>
      <c r="E6879" t="s">
        <v>155</v>
      </c>
      <c r="F6879" t="s">
        <v>5658</v>
      </c>
      <c r="G6879" t="s">
        <v>202</v>
      </c>
      <c r="H6879" t="s">
        <v>157</v>
      </c>
      <c r="I6879" t="s">
        <v>136</v>
      </c>
      <c r="J6879" t="s">
        <v>137</v>
      </c>
      <c r="K6879" t="s">
        <v>138</v>
      </c>
      <c r="L6879" t="s">
        <v>19224</v>
      </c>
      <c r="M6879" t="s">
        <v>19225</v>
      </c>
      <c r="N6879">
        <v>0.28305555500000001</v>
      </c>
      <c r="O6879">
        <v>0</v>
      </c>
      <c r="P6879">
        <v>249</v>
      </c>
      <c r="Q6879">
        <v>0</v>
      </c>
      <c r="R6879">
        <v>0</v>
      </c>
      <c r="S6879">
        <v>0</v>
      </c>
      <c r="T6879">
        <v>23</v>
      </c>
      <c r="U6879">
        <v>0</v>
      </c>
      <c r="V6879">
        <v>0</v>
      </c>
      <c r="W6879">
        <v>0</v>
      </c>
      <c r="X6879">
        <v>14.208306147969266</v>
      </c>
      <c r="Y6879">
        <v>0</v>
      </c>
      <c r="Z6879">
        <v>0</v>
      </c>
      <c r="AA6879">
        <v>0</v>
      </c>
      <c r="AB6879">
        <v>11.025989300300976</v>
      </c>
      <c r="AC6879">
        <v>0</v>
      </c>
      <c r="AD6879">
        <v>0</v>
      </c>
      <c r="AE6879">
        <v>25.234295448270242</v>
      </c>
    </row>
    <row r="6880" spans="1:31" x14ac:dyDescent="0.3">
      <c r="A6880">
        <v>2589497</v>
      </c>
      <c r="B6880">
        <v>1</v>
      </c>
      <c r="C6880" t="s">
        <v>81</v>
      </c>
      <c r="D6880" t="s">
        <v>118</v>
      </c>
      <c r="E6880" t="s">
        <v>171</v>
      </c>
      <c r="F6880" t="s">
        <v>19226</v>
      </c>
      <c r="G6880" t="s">
        <v>190</v>
      </c>
      <c r="H6880" t="s">
        <v>157</v>
      </c>
      <c r="I6880" t="s">
        <v>136</v>
      </c>
      <c r="J6880" t="s">
        <v>137</v>
      </c>
      <c r="K6880" t="s">
        <v>138</v>
      </c>
      <c r="L6880" t="s">
        <v>19227</v>
      </c>
      <c r="M6880" t="s">
        <v>19228</v>
      </c>
      <c r="N6880">
        <v>1.3361111109999999</v>
      </c>
      <c r="O6880">
        <v>0</v>
      </c>
      <c r="P6880">
        <v>3</v>
      </c>
      <c r="Q6880">
        <v>0</v>
      </c>
      <c r="R6880">
        <v>1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1.1263300184563918</v>
      </c>
      <c r="Y6880">
        <v>0</v>
      </c>
      <c r="Z6880">
        <v>8.472992510870009</v>
      </c>
      <c r="AA6880">
        <v>0</v>
      </c>
      <c r="AB6880">
        <v>0</v>
      </c>
      <c r="AC6880">
        <v>0</v>
      </c>
      <c r="AD6880">
        <v>0</v>
      </c>
      <c r="AE6880">
        <v>9.5993225293264004</v>
      </c>
    </row>
    <row r="6881" spans="1:31" x14ac:dyDescent="0.3">
      <c r="A6881">
        <v>2589597</v>
      </c>
      <c r="B6881">
        <v>1</v>
      </c>
      <c r="C6881" t="s">
        <v>80</v>
      </c>
      <c r="D6881" t="s">
        <v>84</v>
      </c>
      <c r="E6881" t="s">
        <v>171</v>
      </c>
      <c r="F6881" t="s">
        <v>19229</v>
      </c>
      <c r="G6881" t="s">
        <v>190</v>
      </c>
      <c r="H6881" t="s">
        <v>157</v>
      </c>
      <c r="I6881" t="s">
        <v>136</v>
      </c>
      <c r="J6881" t="s">
        <v>137</v>
      </c>
      <c r="K6881" t="s">
        <v>138</v>
      </c>
      <c r="L6881" t="s">
        <v>19230</v>
      </c>
      <c r="M6881" t="s">
        <v>19231</v>
      </c>
      <c r="N6881">
        <v>1.601111111</v>
      </c>
      <c r="O6881">
        <v>0</v>
      </c>
      <c r="P6881">
        <v>149</v>
      </c>
      <c r="Q6881">
        <v>0</v>
      </c>
      <c r="R6881">
        <v>0</v>
      </c>
      <c r="S6881">
        <v>0</v>
      </c>
      <c r="T6881">
        <v>11</v>
      </c>
      <c r="U6881">
        <v>0</v>
      </c>
      <c r="V6881">
        <v>0</v>
      </c>
      <c r="W6881">
        <v>0</v>
      </c>
      <c r="X6881">
        <v>52.088759367573438</v>
      </c>
      <c r="Y6881">
        <v>0</v>
      </c>
      <c r="Z6881">
        <v>0</v>
      </c>
      <c r="AA6881">
        <v>0</v>
      </c>
      <c r="AB6881">
        <v>18.738408658970226</v>
      </c>
      <c r="AC6881">
        <v>0</v>
      </c>
      <c r="AD6881">
        <v>0</v>
      </c>
      <c r="AE6881">
        <v>70.82716802654366</v>
      </c>
    </row>
    <row r="6882" spans="1:31" x14ac:dyDescent="0.3">
      <c r="A6882">
        <v>2589451</v>
      </c>
      <c r="B6882">
        <v>1</v>
      </c>
      <c r="C6882" t="s">
        <v>80</v>
      </c>
      <c r="D6882" t="s">
        <v>103</v>
      </c>
      <c r="E6882" t="s">
        <v>166</v>
      </c>
      <c r="F6882" t="s">
        <v>19232</v>
      </c>
      <c r="G6882" t="s">
        <v>1174</v>
      </c>
      <c r="H6882" t="s">
        <v>157</v>
      </c>
      <c r="I6882" t="s">
        <v>136</v>
      </c>
      <c r="J6882" t="s">
        <v>137</v>
      </c>
      <c r="K6882" t="s">
        <v>138</v>
      </c>
      <c r="L6882" t="s">
        <v>19233</v>
      </c>
      <c r="M6882" t="s">
        <v>19234</v>
      </c>
      <c r="N6882">
        <v>1.4980555550000001</v>
      </c>
      <c r="O6882">
        <v>0</v>
      </c>
      <c r="P6882">
        <v>4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0.87081411624895999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0.87081411624895999</v>
      </c>
    </row>
    <row r="6883" spans="1:31" x14ac:dyDescent="0.3">
      <c r="A6883">
        <v>2589056</v>
      </c>
      <c r="B6883">
        <v>1</v>
      </c>
      <c r="C6883" t="s">
        <v>81</v>
      </c>
      <c r="D6883" t="s">
        <v>118</v>
      </c>
      <c r="E6883" t="s">
        <v>132</v>
      </c>
      <c r="F6883" t="s">
        <v>19235</v>
      </c>
      <c r="G6883" t="s">
        <v>134</v>
      </c>
      <c r="H6883" t="s">
        <v>135</v>
      </c>
      <c r="I6883" t="s">
        <v>136</v>
      </c>
      <c r="J6883" t="s">
        <v>137</v>
      </c>
      <c r="K6883" t="s">
        <v>138</v>
      </c>
      <c r="L6883" t="s">
        <v>19236</v>
      </c>
      <c r="M6883" t="s">
        <v>19237</v>
      </c>
      <c r="N6883">
        <v>0.21555555500000001</v>
      </c>
      <c r="O6883">
        <v>0</v>
      </c>
      <c r="P6883">
        <v>9109</v>
      </c>
      <c r="Q6883">
        <v>1</v>
      </c>
      <c r="R6883">
        <v>4</v>
      </c>
      <c r="S6883">
        <v>3</v>
      </c>
      <c r="T6883">
        <v>2558</v>
      </c>
      <c r="U6883">
        <v>0</v>
      </c>
      <c r="V6883">
        <v>9</v>
      </c>
      <c r="W6883">
        <v>0</v>
      </c>
      <c r="X6883">
        <v>288.86833882229485</v>
      </c>
      <c r="Y6883">
        <v>0</v>
      </c>
      <c r="Z6883">
        <v>2.1911841857359997</v>
      </c>
      <c r="AA6883">
        <v>1.0146164896286312</v>
      </c>
      <c r="AB6883">
        <v>293.00875380712682</v>
      </c>
      <c r="AC6883">
        <v>0</v>
      </c>
      <c r="AD6883">
        <v>5.0742346230203799</v>
      </c>
      <c r="AE6883">
        <v>590.15712792780664</v>
      </c>
    </row>
    <row r="6884" spans="1:31" x14ac:dyDescent="0.3">
      <c r="A6884">
        <v>2589580</v>
      </c>
      <c r="B6884">
        <v>1</v>
      </c>
      <c r="C6884" t="s">
        <v>81</v>
      </c>
      <c r="D6884" t="s">
        <v>122</v>
      </c>
      <c r="E6884" t="s">
        <v>184</v>
      </c>
      <c r="F6884" t="s">
        <v>19238</v>
      </c>
      <c r="G6884" t="s">
        <v>134</v>
      </c>
      <c r="H6884" t="s">
        <v>135</v>
      </c>
      <c r="I6884" t="s">
        <v>136</v>
      </c>
      <c r="J6884" t="s">
        <v>137</v>
      </c>
      <c r="K6884" t="s">
        <v>138</v>
      </c>
      <c r="L6884" t="s">
        <v>19239</v>
      </c>
      <c r="M6884" t="s">
        <v>19240</v>
      </c>
      <c r="N6884">
        <v>2.7352777769999999</v>
      </c>
      <c r="O6884">
        <v>1</v>
      </c>
      <c r="P6884">
        <v>1060</v>
      </c>
      <c r="Q6884">
        <v>6</v>
      </c>
      <c r="R6884">
        <v>26</v>
      </c>
      <c r="S6884">
        <v>0</v>
      </c>
      <c r="T6884">
        <v>146</v>
      </c>
      <c r="U6884">
        <v>1</v>
      </c>
      <c r="V6884">
        <v>0</v>
      </c>
      <c r="W6884">
        <v>0.65655088227999991</v>
      </c>
      <c r="X6884">
        <v>454.05405523147351</v>
      </c>
      <c r="Y6884">
        <v>6.5272657777849137</v>
      </c>
      <c r="Z6884">
        <v>62.765427446630589</v>
      </c>
      <c r="AA6884">
        <v>0</v>
      </c>
      <c r="AB6884">
        <v>264.28519593648014</v>
      </c>
      <c r="AC6884">
        <v>2.358099447830095</v>
      </c>
      <c r="AD6884">
        <v>0</v>
      </c>
      <c r="AE6884">
        <v>790.64659472247922</v>
      </c>
    </row>
    <row r="6885" spans="1:31" x14ac:dyDescent="0.3">
      <c r="A6885">
        <v>2589142</v>
      </c>
      <c r="B6885">
        <v>1</v>
      </c>
      <c r="C6885" t="s">
        <v>80</v>
      </c>
      <c r="D6885" t="s">
        <v>84</v>
      </c>
      <c r="E6885" t="s">
        <v>171</v>
      </c>
      <c r="F6885" t="s">
        <v>19241</v>
      </c>
      <c r="G6885" t="s">
        <v>202</v>
      </c>
      <c r="H6885" t="s">
        <v>157</v>
      </c>
      <c r="I6885" t="s">
        <v>136</v>
      </c>
      <c r="J6885" t="s">
        <v>137</v>
      </c>
      <c r="K6885" t="s">
        <v>138</v>
      </c>
      <c r="L6885" t="s">
        <v>19242</v>
      </c>
      <c r="M6885" t="s">
        <v>19243</v>
      </c>
      <c r="N6885">
        <v>3.426111111</v>
      </c>
      <c r="O6885">
        <v>0</v>
      </c>
      <c r="P6885">
        <v>109</v>
      </c>
      <c r="Q6885">
        <v>0</v>
      </c>
      <c r="R6885">
        <v>1</v>
      </c>
      <c r="S6885">
        <v>0</v>
      </c>
      <c r="T6885">
        <v>5</v>
      </c>
      <c r="U6885">
        <v>0</v>
      </c>
      <c r="V6885">
        <v>0</v>
      </c>
      <c r="W6885">
        <v>0</v>
      </c>
      <c r="X6885">
        <v>120.66432386462783</v>
      </c>
      <c r="Y6885">
        <v>0</v>
      </c>
      <c r="Z6885">
        <v>0</v>
      </c>
      <c r="AA6885">
        <v>0</v>
      </c>
      <c r="AB6885">
        <v>41.03347796091662</v>
      </c>
      <c r="AC6885">
        <v>0</v>
      </c>
      <c r="AD6885">
        <v>0</v>
      </c>
      <c r="AE6885">
        <v>161.69780182554445</v>
      </c>
    </row>
    <row r="6886" spans="1:31" x14ac:dyDescent="0.3">
      <c r="A6886">
        <v>2589534</v>
      </c>
      <c r="B6886">
        <v>1</v>
      </c>
      <c r="C6886" t="s">
        <v>80</v>
      </c>
      <c r="D6886" t="s">
        <v>83</v>
      </c>
      <c r="E6886" t="s">
        <v>147</v>
      </c>
      <c r="F6886" t="s">
        <v>6548</v>
      </c>
      <c r="G6886" t="s">
        <v>134</v>
      </c>
      <c r="H6886" t="s">
        <v>135</v>
      </c>
      <c r="I6886" t="s">
        <v>136</v>
      </c>
      <c r="J6886" t="s">
        <v>137</v>
      </c>
      <c r="K6886" t="s">
        <v>138</v>
      </c>
      <c r="L6886" t="s">
        <v>19244</v>
      </c>
      <c r="M6886" t="s">
        <v>19245</v>
      </c>
      <c r="N6886">
        <v>0.228333333</v>
      </c>
      <c r="O6886">
        <v>0</v>
      </c>
      <c r="P6886">
        <v>0</v>
      </c>
      <c r="Q6886">
        <v>1</v>
      </c>
      <c r="R6886">
        <v>0</v>
      </c>
      <c r="S6886">
        <v>3</v>
      </c>
      <c r="T6886">
        <v>17</v>
      </c>
      <c r="U6886">
        <v>6</v>
      </c>
      <c r="V6886">
        <v>4</v>
      </c>
      <c r="W6886">
        <v>0</v>
      </c>
      <c r="X6886">
        <v>0</v>
      </c>
      <c r="Y6886">
        <v>3.0937145049000001E-2</v>
      </c>
      <c r="Z6886">
        <v>0</v>
      </c>
      <c r="AA6886">
        <v>14.884378257174902</v>
      </c>
      <c r="AB6886">
        <v>52.376764866899734</v>
      </c>
      <c r="AC6886">
        <v>341.82097707381678</v>
      </c>
      <c r="AD6886">
        <v>20.244508596805385</v>
      </c>
      <c r="AE6886">
        <v>429.35756593974577</v>
      </c>
    </row>
    <row r="6887" spans="1:31" x14ac:dyDescent="0.3">
      <c r="A6887">
        <v>2589394</v>
      </c>
      <c r="B6887">
        <v>1</v>
      </c>
      <c r="C6887" t="s">
        <v>80</v>
      </c>
      <c r="D6887" t="s">
        <v>96</v>
      </c>
      <c r="E6887" t="s">
        <v>141</v>
      </c>
      <c r="F6887" t="s">
        <v>19246</v>
      </c>
      <c r="G6887" t="s">
        <v>4397</v>
      </c>
      <c r="H6887" t="s">
        <v>135</v>
      </c>
      <c r="I6887" t="s">
        <v>136</v>
      </c>
      <c r="J6887" t="s">
        <v>137</v>
      </c>
      <c r="K6887" t="s">
        <v>138</v>
      </c>
      <c r="L6887" t="s">
        <v>19247</v>
      </c>
      <c r="M6887" t="s">
        <v>19248</v>
      </c>
      <c r="N6887">
        <v>0.84611111100000003</v>
      </c>
      <c r="O6887">
        <v>0</v>
      </c>
      <c r="P6887">
        <v>0</v>
      </c>
      <c r="Q6887">
        <v>0</v>
      </c>
      <c r="R6887">
        <v>0</v>
      </c>
      <c r="S6887">
        <v>1</v>
      </c>
      <c r="T6887">
        <v>0</v>
      </c>
      <c r="U6887">
        <v>1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1.8516369175433334</v>
      </c>
      <c r="AB6887">
        <v>0</v>
      </c>
      <c r="AC6887">
        <v>109.28368898957216</v>
      </c>
      <c r="AD6887">
        <v>0</v>
      </c>
      <c r="AE6887">
        <v>111.13532590711549</v>
      </c>
    </row>
    <row r="6888" spans="1:31" x14ac:dyDescent="0.3">
      <c r="A6888">
        <v>2589159</v>
      </c>
      <c r="B6888">
        <v>1</v>
      </c>
      <c r="C6888" t="s">
        <v>80</v>
      </c>
      <c r="D6888" t="s">
        <v>94</v>
      </c>
      <c r="E6888" t="s">
        <v>155</v>
      </c>
      <c r="F6888" t="s">
        <v>19249</v>
      </c>
      <c r="G6888" t="s">
        <v>202</v>
      </c>
      <c r="H6888" t="s">
        <v>157</v>
      </c>
      <c r="I6888" t="s">
        <v>136</v>
      </c>
      <c r="J6888" t="s">
        <v>137</v>
      </c>
      <c r="K6888" t="s">
        <v>138</v>
      </c>
      <c r="L6888" t="s">
        <v>19250</v>
      </c>
      <c r="M6888" t="s">
        <v>19251</v>
      </c>
      <c r="N6888">
        <v>0.73972222200000004</v>
      </c>
      <c r="O6888">
        <v>0</v>
      </c>
      <c r="P6888">
        <v>145</v>
      </c>
      <c r="Q6888">
        <v>0</v>
      </c>
      <c r="R6888">
        <v>0</v>
      </c>
      <c r="S6888">
        <v>0</v>
      </c>
      <c r="T6888">
        <v>4</v>
      </c>
      <c r="U6888">
        <v>0</v>
      </c>
      <c r="V6888">
        <v>0</v>
      </c>
      <c r="W6888">
        <v>0</v>
      </c>
      <c r="X6888">
        <v>8.1423689888949848</v>
      </c>
      <c r="Y6888">
        <v>0</v>
      </c>
      <c r="Z6888">
        <v>0</v>
      </c>
      <c r="AA6888">
        <v>0</v>
      </c>
      <c r="AB6888">
        <v>1.7121815804641782</v>
      </c>
      <c r="AC6888">
        <v>0</v>
      </c>
      <c r="AD6888">
        <v>0</v>
      </c>
      <c r="AE6888">
        <v>9.8545505693591622</v>
      </c>
    </row>
    <row r="6889" spans="1:31" x14ac:dyDescent="0.3">
      <c r="A6889">
        <v>2589036</v>
      </c>
      <c r="B6889">
        <v>1</v>
      </c>
      <c r="C6889" t="s">
        <v>80</v>
      </c>
      <c r="D6889" t="s">
        <v>97</v>
      </c>
      <c r="E6889" t="s">
        <v>155</v>
      </c>
      <c r="F6889" t="s">
        <v>1305</v>
      </c>
      <c r="G6889" t="s">
        <v>202</v>
      </c>
      <c r="H6889" t="s">
        <v>157</v>
      </c>
      <c r="I6889" t="s">
        <v>136</v>
      </c>
      <c r="J6889" t="s">
        <v>137</v>
      </c>
      <c r="K6889" t="s">
        <v>138</v>
      </c>
      <c r="L6889" t="s">
        <v>19252</v>
      </c>
      <c r="M6889" t="s">
        <v>19253</v>
      </c>
      <c r="N6889">
        <v>0.53416666599999996</v>
      </c>
      <c r="O6889">
        <v>0</v>
      </c>
      <c r="P6889">
        <v>277</v>
      </c>
      <c r="Q6889">
        <v>0</v>
      </c>
      <c r="R6889">
        <v>2</v>
      </c>
      <c r="S6889">
        <v>0</v>
      </c>
      <c r="T6889">
        <v>32</v>
      </c>
      <c r="U6889">
        <v>0</v>
      </c>
      <c r="V6889">
        <v>0</v>
      </c>
      <c r="W6889">
        <v>0</v>
      </c>
      <c r="X6889">
        <v>24.095279343063307</v>
      </c>
      <c r="Y6889">
        <v>0</v>
      </c>
      <c r="Z6889">
        <v>8.0898615197765006E-2</v>
      </c>
      <c r="AA6889">
        <v>0</v>
      </c>
      <c r="AB6889">
        <v>6.8913057691235542</v>
      </c>
      <c r="AC6889">
        <v>0</v>
      </c>
      <c r="AD6889">
        <v>0</v>
      </c>
      <c r="AE6889">
        <v>31.067483727384626</v>
      </c>
    </row>
    <row r="6890" spans="1:31" x14ac:dyDescent="0.3">
      <c r="A6890">
        <v>2589202</v>
      </c>
      <c r="B6890">
        <v>1</v>
      </c>
      <c r="C6890" t="s">
        <v>81</v>
      </c>
      <c r="D6890" t="s">
        <v>118</v>
      </c>
      <c r="E6890" t="s">
        <v>147</v>
      </c>
      <c r="F6890" t="s">
        <v>19254</v>
      </c>
      <c r="G6890" t="s">
        <v>301</v>
      </c>
      <c r="H6890" t="s">
        <v>135</v>
      </c>
      <c r="I6890" t="s">
        <v>136</v>
      </c>
      <c r="J6890" t="s">
        <v>137</v>
      </c>
      <c r="K6890" t="s">
        <v>144</v>
      </c>
      <c r="L6890" t="s">
        <v>19255</v>
      </c>
      <c r="M6890" t="s">
        <v>19256</v>
      </c>
      <c r="N6890">
        <v>7.9030555549999999</v>
      </c>
      <c r="O6890">
        <v>13</v>
      </c>
      <c r="P6890">
        <v>3103</v>
      </c>
      <c r="Q6890">
        <v>83</v>
      </c>
      <c r="R6890">
        <v>156</v>
      </c>
      <c r="S6890">
        <v>7</v>
      </c>
      <c r="T6890">
        <v>226</v>
      </c>
      <c r="U6890">
        <v>0</v>
      </c>
      <c r="V6890">
        <v>1</v>
      </c>
      <c r="W6890">
        <v>35.919494342477428</v>
      </c>
      <c r="X6890">
        <v>4153.3276898240692</v>
      </c>
      <c r="Y6890">
        <v>2639.8825836279379</v>
      </c>
      <c r="Z6890">
        <v>2100.9174434963966</v>
      </c>
      <c r="AA6890">
        <v>416.76449737278864</v>
      </c>
      <c r="AB6890">
        <v>1105.2855104489813</v>
      </c>
      <c r="AC6890">
        <v>0</v>
      </c>
      <c r="AD6890">
        <v>256.9711830238636</v>
      </c>
      <c r="AE6890">
        <v>10709.068402136514</v>
      </c>
    </row>
    <row r="6891" spans="1:31" x14ac:dyDescent="0.3">
      <c r="A6891">
        <v>2589471</v>
      </c>
      <c r="B6891">
        <v>1</v>
      </c>
      <c r="C6891" t="s">
        <v>81</v>
      </c>
      <c r="D6891" t="s">
        <v>113</v>
      </c>
      <c r="E6891" t="s">
        <v>166</v>
      </c>
      <c r="F6891" t="s">
        <v>19257</v>
      </c>
      <c r="G6891" t="s">
        <v>168</v>
      </c>
      <c r="H6891" t="s">
        <v>157</v>
      </c>
      <c r="I6891" t="s">
        <v>136</v>
      </c>
      <c r="J6891" t="s">
        <v>137</v>
      </c>
      <c r="K6891" t="s">
        <v>138</v>
      </c>
      <c r="L6891" t="s">
        <v>19258</v>
      </c>
      <c r="M6891" t="s">
        <v>19259</v>
      </c>
      <c r="N6891">
        <v>2.8883333329999998</v>
      </c>
      <c r="O6891">
        <v>0</v>
      </c>
      <c r="P6891">
        <v>1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0.25245471463077251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0.25245471463077251</v>
      </c>
    </row>
    <row r="6892" spans="1:31" x14ac:dyDescent="0.3">
      <c r="A6892">
        <v>2589116</v>
      </c>
      <c r="B6892">
        <v>1</v>
      </c>
      <c r="C6892" t="s">
        <v>80</v>
      </c>
      <c r="D6892" t="s">
        <v>88</v>
      </c>
      <c r="E6892" t="s">
        <v>166</v>
      </c>
      <c r="F6892" t="s">
        <v>17969</v>
      </c>
      <c r="G6892" t="s">
        <v>181</v>
      </c>
      <c r="H6892" t="s">
        <v>157</v>
      </c>
      <c r="I6892" t="s">
        <v>136</v>
      </c>
      <c r="J6892" t="s">
        <v>137</v>
      </c>
      <c r="K6892" t="s">
        <v>138</v>
      </c>
      <c r="L6892" t="s">
        <v>19260</v>
      </c>
      <c r="M6892" t="s">
        <v>19261</v>
      </c>
      <c r="N6892">
        <v>3.8452777770000002</v>
      </c>
      <c r="O6892">
        <v>0</v>
      </c>
      <c r="P6892">
        <v>21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19.812811072026896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19.812811072026896</v>
      </c>
    </row>
    <row r="6893" spans="1:31" x14ac:dyDescent="0.3">
      <c r="A6893">
        <v>2589657</v>
      </c>
      <c r="B6893">
        <v>1</v>
      </c>
      <c r="C6893" t="s">
        <v>80</v>
      </c>
      <c r="D6893" t="s">
        <v>94</v>
      </c>
      <c r="E6893" t="s">
        <v>184</v>
      </c>
      <c r="F6893" t="s">
        <v>7328</v>
      </c>
      <c r="G6893" t="s">
        <v>318</v>
      </c>
      <c r="H6893" t="s">
        <v>135</v>
      </c>
      <c r="I6893" t="s">
        <v>136</v>
      </c>
      <c r="J6893" t="s">
        <v>137</v>
      </c>
      <c r="K6893" t="s">
        <v>138</v>
      </c>
      <c r="L6893" t="s">
        <v>19262</v>
      </c>
      <c r="M6893" t="s">
        <v>19263</v>
      </c>
      <c r="N6893">
        <v>0.40805555500000001</v>
      </c>
      <c r="O6893">
        <v>0</v>
      </c>
      <c r="P6893">
        <v>415</v>
      </c>
      <c r="Q6893">
        <v>0</v>
      </c>
      <c r="R6893">
        <v>34</v>
      </c>
      <c r="S6893">
        <v>0</v>
      </c>
      <c r="T6893">
        <v>16</v>
      </c>
      <c r="U6893">
        <v>0</v>
      </c>
      <c r="V6893">
        <v>0</v>
      </c>
      <c r="W6893">
        <v>0</v>
      </c>
      <c r="X6893">
        <v>38.253153197886313</v>
      </c>
      <c r="Y6893">
        <v>0</v>
      </c>
      <c r="Z6893">
        <v>9.0108944081201496</v>
      </c>
      <c r="AA6893">
        <v>0</v>
      </c>
      <c r="AB6893">
        <v>8.2169402849040605</v>
      </c>
      <c r="AC6893">
        <v>0</v>
      </c>
      <c r="AD6893">
        <v>0</v>
      </c>
      <c r="AE6893">
        <v>55.480987890910527</v>
      </c>
    </row>
    <row r="6894" spans="1:31" x14ac:dyDescent="0.3">
      <c r="A6894">
        <v>2589165</v>
      </c>
      <c r="B6894">
        <v>1</v>
      </c>
      <c r="C6894" t="s">
        <v>80</v>
      </c>
      <c r="D6894" t="s">
        <v>106</v>
      </c>
      <c r="E6894" t="s">
        <v>171</v>
      </c>
      <c r="F6894" t="s">
        <v>19264</v>
      </c>
      <c r="G6894" t="s">
        <v>194</v>
      </c>
      <c r="H6894" t="s">
        <v>157</v>
      </c>
      <c r="I6894" t="s">
        <v>136</v>
      </c>
      <c r="J6894" t="s">
        <v>137</v>
      </c>
      <c r="K6894" t="s">
        <v>144</v>
      </c>
      <c r="L6894" t="s">
        <v>19265</v>
      </c>
      <c r="M6894" t="s">
        <v>19266</v>
      </c>
      <c r="N6894">
        <v>6.238888888</v>
      </c>
      <c r="O6894">
        <v>0</v>
      </c>
      <c r="P6894">
        <v>2</v>
      </c>
      <c r="Q6894">
        <v>0</v>
      </c>
      <c r="R6894">
        <v>0</v>
      </c>
      <c r="S6894">
        <v>0</v>
      </c>
      <c r="T6894">
        <v>2</v>
      </c>
      <c r="U6894">
        <v>0</v>
      </c>
      <c r="V6894">
        <v>0</v>
      </c>
      <c r="W6894">
        <v>0</v>
      </c>
      <c r="X6894">
        <v>4.9700043320683118</v>
      </c>
      <c r="Y6894">
        <v>0</v>
      </c>
      <c r="Z6894">
        <v>0</v>
      </c>
      <c r="AA6894">
        <v>0</v>
      </c>
      <c r="AB6894">
        <v>4.6413868417949998E-2</v>
      </c>
      <c r="AC6894">
        <v>0</v>
      </c>
      <c r="AD6894">
        <v>0</v>
      </c>
      <c r="AE6894">
        <v>5.0164182004862621</v>
      </c>
    </row>
    <row r="6895" spans="1:31" x14ac:dyDescent="0.3">
      <c r="A6895">
        <v>2589663</v>
      </c>
      <c r="B6895">
        <v>1</v>
      </c>
      <c r="C6895" t="s">
        <v>80</v>
      </c>
      <c r="D6895" t="s">
        <v>110</v>
      </c>
      <c r="E6895" t="s">
        <v>141</v>
      </c>
      <c r="F6895" t="s">
        <v>5405</v>
      </c>
      <c r="G6895" t="s">
        <v>318</v>
      </c>
      <c r="H6895" t="s">
        <v>135</v>
      </c>
      <c r="I6895" t="s">
        <v>136</v>
      </c>
      <c r="J6895" t="s">
        <v>137</v>
      </c>
      <c r="K6895" t="s">
        <v>138</v>
      </c>
      <c r="L6895" t="s">
        <v>19267</v>
      </c>
      <c r="M6895" t="s">
        <v>19268</v>
      </c>
      <c r="N6895">
        <v>0.123333333</v>
      </c>
      <c r="O6895">
        <v>0</v>
      </c>
      <c r="P6895">
        <v>1995</v>
      </c>
      <c r="Q6895">
        <v>0</v>
      </c>
      <c r="R6895">
        <v>0</v>
      </c>
      <c r="S6895">
        <v>0</v>
      </c>
      <c r="T6895">
        <v>130</v>
      </c>
      <c r="U6895">
        <v>0</v>
      </c>
      <c r="V6895">
        <v>1</v>
      </c>
      <c r="W6895">
        <v>0</v>
      </c>
      <c r="X6895">
        <v>68.352836265940084</v>
      </c>
      <c r="Y6895">
        <v>0</v>
      </c>
      <c r="Z6895">
        <v>0</v>
      </c>
      <c r="AA6895">
        <v>0</v>
      </c>
      <c r="AB6895">
        <v>23.003943963783026</v>
      </c>
      <c r="AC6895">
        <v>0</v>
      </c>
      <c r="AD6895">
        <v>1.0148786737923801</v>
      </c>
      <c r="AE6895">
        <v>92.371658903515495</v>
      </c>
    </row>
    <row r="6896" spans="1:31" x14ac:dyDescent="0.3">
      <c r="A6896">
        <v>2589692</v>
      </c>
      <c r="B6896">
        <v>1</v>
      </c>
      <c r="C6896" t="s">
        <v>80</v>
      </c>
      <c r="D6896" t="s">
        <v>96</v>
      </c>
      <c r="E6896" t="s">
        <v>166</v>
      </c>
      <c r="F6896" t="s">
        <v>19269</v>
      </c>
      <c r="G6896" t="s">
        <v>181</v>
      </c>
      <c r="H6896" t="s">
        <v>157</v>
      </c>
      <c r="I6896" t="s">
        <v>136</v>
      </c>
      <c r="J6896" t="s">
        <v>137</v>
      </c>
      <c r="K6896" t="s">
        <v>138</v>
      </c>
      <c r="L6896" t="s">
        <v>19270</v>
      </c>
      <c r="M6896" t="s">
        <v>19271</v>
      </c>
      <c r="N6896">
        <v>3.3166666660000002</v>
      </c>
      <c r="O6896">
        <v>0</v>
      </c>
      <c r="P6896">
        <v>1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1.27537535908704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1.27537535908704</v>
      </c>
    </row>
    <row r="6897" spans="1:31" x14ac:dyDescent="0.3">
      <c r="A6897">
        <v>2589354</v>
      </c>
      <c r="B6897">
        <v>1</v>
      </c>
      <c r="C6897" t="s">
        <v>80</v>
      </c>
      <c r="D6897" t="s">
        <v>84</v>
      </c>
      <c r="E6897" t="s">
        <v>171</v>
      </c>
      <c r="F6897" t="s">
        <v>19272</v>
      </c>
      <c r="G6897" t="s">
        <v>1531</v>
      </c>
      <c r="H6897" t="s">
        <v>157</v>
      </c>
      <c r="I6897" t="s">
        <v>136</v>
      </c>
      <c r="J6897" t="s">
        <v>137</v>
      </c>
      <c r="K6897" t="s">
        <v>138</v>
      </c>
      <c r="L6897" t="s">
        <v>19273</v>
      </c>
      <c r="M6897" t="s">
        <v>19274</v>
      </c>
      <c r="N6897">
        <v>6.0250000000000004</v>
      </c>
      <c r="O6897">
        <v>0</v>
      </c>
      <c r="P6897">
        <v>76</v>
      </c>
      <c r="Q6897">
        <v>0</v>
      </c>
      <c r="R6897">
        <v>0</v>
      </c>
      <c r="S6897">
        <v>0</v>
      </c>
      <c r="T6897">
        <v>7</v>
      </c>
      <c r="U6897">
        <v>0</v>
      </c>
      <c r="V6897">
        <v>0</v>
      </c>
      <c r="W6897">
        <v>0</v>
      </c>
      <c r="X6897">
        <v>84.349097963478215</v>
      </c>
      <c r="Y6897">
        <v>0</v>
      </c>
      <c r="Z6897">
        <v>0</v>
      </c>
      <c r="AA6897">
        <v>0</v>
      </c>
      <c r="AB6897">
        <v>63.844301906932031</v>
      </c>
      <c r="AC6897">
        <v>0</v>
      </c>
      <c r="AD6897">
        <v>0</v>
      </c>
      <c r="AE6897">
        <v>148.19339987041025</v>
      </c>
    </row>
    <row r="6898" spans="1:31" x14ac:dyDescent="0.3">
      <c r="A6898">
        <v>2589523</v>
      </c>
      <c r="B6898">
        <v>1</v>
      </c>
      <c r="C6898" t="s">
        <v>80</v>
      </c>
      <c r="D6898" t="s">
        <v>96</v>
      </c>
      <c r="E6898" t="s">
        <v>166</v>
      </c>
      <c r="F6898" t="s">
        <v>9877</v>
      </c>
      <c r="G6898" t="s">
        <v>181</v>
      </c>
      <c r="H6898" t="s">
        <v>157</v>
      </c>
      <c r="I6898" t="s">
        <v>136</v>
      </c>
      <c r="J6898" t="s">
        <v>137</v>
      </c>
      <c r="K6898" t="s">
        <v>138</v>
      </c>
      <c r="L6898" t="s">
        <v>19275</v>
      </c>
      <c r="M6898" t="s">
        <v>19276</v>
      </c>
      <c r="N6898">
        <v>5.9691666659999996</v>
      </c>
      <c r="O6898">
        <v>0</v>
      </c>
      <c r="P6898">
        <v>1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1.1045983914465225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1.1045983914465225</v>
      </c>
    </row>
    <row r="6899" spans="1:31" x14ac:dyDescent="0.3">
      <c r="A6899">
        <v>2589686</v>
      </c>
      <c r="B6899">
        <v>1</v>
      </c>
      <c r="C6899" t="s">
        <v>80</v>
      </c>
      <c r="D6899" t="s">
        <v>100</v>
      </c>
      <c r="E6899" t="s">
        <v>166</v>
      </c>
      <c r="F6899" t="s">
        <v>18292</v>
      </c>
      <c r="G6899" t="s">
        <v>181</v>
      </c>
      <c r="H6899" t="s">
        <v>157</v>
      </c>
      <c r="I6899" t="s">
        <v>136</v>
      </c>
      <c r="J6899" t="s">
        <v>137</v>
      </c>
      <c r="K6899" t="s">
        <v>138</v>
      </c>
      <c r="L6899" t="s">
        <v>19277</v>
      </c>
      <c r="M6899" t="s">
        <v>19278</v>
      </c>
      <c r="N6899">
        <v>0.96777777700000001</v>
      </c>
      <c r="O6899">
        <v>0</v>
      </c>
      <c r="P6899">
        <v>5</v>
      </c>
      <c r="Q6899">
        <v>0</v>
      </c>
      <c r="R6899">
        <v>0</v>
      </c>
      <c r="S6899">
        <v>0</v>
      </c>
      <c r="T6899">
        <v>1</v>
      </c>
      <c r="U6899">
        <v>0</v>
      </c>
      <c r="V6899">
        <v>0</v>
      </c>
      <c r="W6899">
        <v>0</v>
      </c>
      <c r="X6899">
        <v>0.25627098509289331</v>
      </c>
      <c r="Y6899">
        <v>0</v>
      </c>
      <c r="Z6899">
        <v>0</v>
      </c>
      <c r="AA6899">
        <v>0</v>
      </c>
      <c r="AB6899">
        <v>0.47107525203700007</v>
      </c>
      <c r="AC6899">
        <v>0</v>
      </c>
      <c r="AD6899">
        <v>0</v>
      </c>
      <c r="AE6899">
        <v>0.72734623712989332</v>
      </c>
    </row>
    <row r="6900" spans="1:31" x14ac:dyDescent="0.3">
      <c r="A6900">
        <v>2589045</v>
      </c>
      <c r="B6900">
        <v>1</v>
      </c>
      <c r="C6900" t="s">
        <v>80</v>
      </c>
      <c r="D6900" t="s">
        <v>110</v>
      </c>
      <c r="E6900" t="s">
        <v>132</v>
      </c>
      <c r="F6900" t="s">
        <v>17978</v>
      </c>
      <c r="G6900" t="s">
        <v>318</v>
      </c>
      <c r="H6900" t="s">
        <v>276</v>
      </c>
      <c r="I6900" t="s">
        <v>136</v>
      </c>
      <c r="J6900" t="s">
        <v>137</v>
      </c>
      <c r="K6900" t="s">
        <v>138</v>
      </c>
      <c r="L6900" t="s">
        <v>19279</v>
      </c>
      <c r="M6900" t="s">
        <v>19280</v>
      </c>
      <c r="N6900">
        <v>0.16555555499999999</v>
      </c>
      <c r="O6900">
        <v>0</v>
      </c>
      <c r="P6900">
        <v>18185</v>
      </c>
      <c r="Q6900">
        <v>0</v>
      </c>
      <c r="R6900">
        <v>0</v>
      </c>
      <c r="S6900">
        <v>4</v>
      </c>
      <c r="T6900">
        <v>2020</v>
      </c>
      <c r="U6900">
        <v>0</v>
      </c>
      <c r="V6900">
        <v>6</v>
      </c>
      <c r="W6900">
        <v>0</v>
      </c>
      <c r="X6900">
        <v>576.36485694488965</v>
      </c>
      <c r="Y6900">
        <v>0</v>
      </c>
      <c r="Z6900">
        <v>0</v>
      </c>
      <c r="AA6900">
        <v>3.5313833510023001</v>
      </c>
      <c r="AB6900">
        <v>213.45807817384738</v>
      </c>
      <c r="AC6900">
        <v>0</v>
      </c>
      <c r="AD6900">
        <v>29.676483109987192</v>
      </c>
      <c r="AE6900">
        <v>823.03080157972659</v>
      </c>
    </row>
    <row r="6901" spans="1:31" x14ac:dyDescent="0.3">
      <c r="A6901">
        <v>2589297</v>
      </c>
      <c r="B6901">
        <v>1</v>
      </c>
      <c r="C6901" t="s">
        <v>80</v>
      </c>
      <c r="D6901" t="s">
        <v>98</v>
      </c>
      <c r="E6901" t="s">
        <v>147</v>
      </c>
      <c r="F6901" t="s">
        <v>4480</v>
      </c>
      <c r="G6901" t="s">
        <v>134</v>
      </c>
      <c r="H6901" t="s">
        <v>135</v>
      </c>
      <c r="I6901" t="s">
        <v>136</v>
      </c>
      <c r="J6901" t="s">
        <v>137</v>
      </c>
      <c r="K6901" t="s">
        <v>138</v>
      </c>
      <c r="L6901" t="s">
        <v>19281</v>
      </c>
      <c r="M6901" t="s">
        <v>19282</v>
      </c>
      <c r="N6901">
        <v>0.130833333</v>
      </c>
      <c r="O6901">
        <v>0</v>
      </c>
      <c r="P6901">
        <v>21</v>
      </c>
      <c r="Q6901">
        <v>12</v>
      </c>
      <c r="R6901">
        <v>127</v>
      </c>
      <c r="S6901">
        <v>3</v>
      </c>
      <c r="T6901">
        <v>34</v>
      </c>
      <c r="U6901">
        <v>2</v>
      </c>
      <c r="V6901">
        <v>0</v>
      </c>
      <c r="W6901">
        <v>0</v>
      </c>
      <c r="X6901">
        <v>1.3711531401835548</v>
      </c>
      <c r="Y6901">
        <v>30.406563706564242</v>
      </c>
      <c r="Z6901">
        <v>74.677429523661132</v>
      </c>
      <c r="AA6901">
        <v>6.3691559785494878</v>
      </c>
      <c r="AB6901">
        <v>18.624373185282334</v>
      </c>
      <c r="AC6901">
        <v>7.0817603616719991</v>
      </c>
      <c r="AD6901">
        <v>0</v>
      </c>
      <c r="AE6901">
        <v>138.53043589591275</v>
      </c>
    </row>
    <row r="6902" spans="1:31" x14ac:dyDescent="0.3">
      <c r="A6902">
        <v>2589231</v>
      </c>
      <c r="B6902">
        <v>1</v>
      </c>
      <c r="C6902" t="s">
        <v>80</v>
      </c>
      <c r="D6902" t="s">
        <v>105</v>
      </c>
      <c r="E6902" t="s">
        <v>184</v>
      </c>
      <c r="F6902" t="s">
        <v>1646</v>
      </c>
      <c r="G6902" t="s">
        <v>149</v>
      </c>
      <c r="H6902" t="s">
        <v>135</v>
      </c>
      <c r="I6902" t="s">
        <v>136</v>
      </c>
      <c r="J6902" t="s">
        <v>137</v>
      </c>
      <c r="K6902" t="s">
        <v>138</v>
      </c>
      <c r="L6902" t="s">
        <v>19283</v>
      </c>
      <c r="M6902" t="s">
        <v>19284</v>
      </c>
      <c r="N6902">
        <v>1.5774999999999999</v>
      </c>
      <c r="O6902">
        <v>0</v>
      </c>
      <c r="P6902">
        <v>0</v>
      </c>
      <c r="Q6902">
        <v>2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8.3520257332738499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8.3520257332738499</v>
      </c>
    </row>
    <row r="6903" spans="1:31" x14ac:dyDescent="0.3">
      <c r="A6903">
        <v>2589105</v>
      </c>
      <c r="B6903">
        <v>1</v>
      </c>
      <c r="C6903" t="s">
        <v>80</v>
      </c>
      <c r="D6903" t="s">
        <v>110</v>
      </c>
      <c r="E6903" t="s">
        <v>184</v>
      </c>
      <c r="F6903" t="s">
        <v>19285</v>
      </c>
      <c r="G6903" t="s">
        <v>301</v>
      </c>
      <c r="H6903" t="s">
        <v>135</v>
      </c>
      <c r="I6903" t="s">
        <v>136</v>
      </c>
      <c r="J6903" t="s">
        <v>137</v>
      </c>
      <c r="K6903" t="s">
        <v>144</v>
      </c>
      <c r="L6903" t="s">
        <v>19286</v>
      </c>
      <c r="M6903" t="s">
        <v>19287</v>
      </c>
      <c r="N6903">
        <v>10.846944444</v>
      </c>
      <c r="O6903">
        <v>0</v>
      </c>
      <c r="P6903">
        <v>134</v>
      </c>
      <c r="Q6903">
        <v>0</v>
      </c>
      <c r="R6903">
        <v>0</v>
      </c>
      <c r="S6903">
        <v>0</v>
      </c>
      <c r="T6903">
        <v>6</v>
      </c>
      <c r="U6903">
        <v>0</v>
      </c>
      <c r="V6903">
        <v>0</v>
      </c>
      <c r="W6903">
        <v>0</v>
      </c>
      <c r="X6903">
        <v>448.32606124688266</v>
      </c>
      <c r="Y6903">
        <v>0</v>
      </c>
      <c r="Z6903">
        <v>0</v>
      </c>
      <c r="AA6903">
        <v>0</v>
      </c>
      <c r="AB6903">
        <v>661.73093287363076</v>
      </c>
      <c r="AC6903">
        <v>0</v>
      </c>
      <c r="AD6903">
        <v>0</v>
      </c>
      <c r="AE6903">
        <v>1110.0569941205135</v>
      </c>
    </row>
    <row r="6904" spans="1:31" x14ac:dyDescent="0.3">
      <c r="A6904">
        <v>2589131</v>
      </c>
      <c r="B6904">
        <v>1</v>
      </c>
      <c r="C6904" t="s">
        <v>81</v>
      </c>
      <c r="D6904" t="s">
        <v>116</v>
      </c>
      <c r="E6904" t="s">
        <v>184</v>
      </c>
      <c r="F6904" t="s">
        <v>14226</v>
      </c>
      <c r="G6904" t="s">
        <v>194</v>
      </c>
      <c r="H6904" t="s">
        <v>135</v>
      </c>
      <c r="I6904" t="s">
        <v>136</v>
      </c>
      <c r="J6904" t="s">
        <v>137</v>
      </c>
      <c r="K6904" t="s">
        <v>144</v>
      </c>
      <c r="L6904" t="s">
        <v>19288</v>
      </c>
      <c r="M6904" t="s">
        <v>19289</v>
      </c>
      <c r="N6904">
        <v>6.8594444440000002</v>
      </c>
      <c r="O6904">
        <v>0</v>
      </c>
      <c r="P6904">
        <v>245</v>
      </c>
      <c r="Q6904">
        <v>0</v>
      </c>
      <c r="R6904">
        <v>8</v>
      </c>
      <c r="S6904">
        <v>1</v>
      </c>
      <c r="T6904">
        <v>14</v>
      </c>
      <c r="U6904">
        <v>0</v>
      </c>
      <c r="V6904">
        <v>0</v>
      </c>
      <c r="W6904">
        <v>0</v>
      </c>
      <c r="X6904">
        <v>195.10008849060964</v>
      </c>
      <c r="Y6904">
        <v>0</v>
      </c>
      <c r="Z6904">
        <v>13.871259748324279</v>
      </c>
      <c r="AA6904">
        <v>5.0453397209741464</v>
      </c>
      <c r="AB6904">
        <v>21.993967426540134</v>
      </c>
      <c r="AC6904">
        <v>0</v>
      </c>
      <c r="AD6904">
        <v>0</v>
      </c>
      <c r="AE6904">
        <v>236.01065538644821</v>
      </c>
    </row>
    <row r="6905" spans="1:31" x14ac:dyDescent="0.3">
      <c r="A6905">
        <v>2589317</v>
      </c>
      <c r="B6905">
        <v>1</v>
      </c>
      <c r="C6905" t="s">
        <v>81</v>
      </c>
      <c r="D6905" t="s">
        <v>116</v>
      </c>
      <c r="E6905" t="s">
        <v>141</v>
      </c>
      <c r="F6905" t="s">
        <v>4324</v>
      </c>
      <c r="G6905" t="s">
        <v>134</v>
      </c>
      <c r="H6905" t="s">
        <v>135</v>
      </c>
      <c r="I6905" t="s">
        <v>136</v>
      </c>
      <c r="J6905" t="s">
        <v>137</v>
      </c>
      <c r="K6905" t="s">
        <v>138</v>
      </c>
      <c r="L6905" t="s">
        <v>19290</v>
      </c>
      <c r="M6905" t="s">
        <v>19291</v>
      </c>
      <c r="N6905">
        <v>0.34888888800000001</v>
      </c>
      <c r="O6905">
        <v>0</v>
      </c>
      <c r="P6905">
        <v>0</v>
      </c>
      <c r="Q6905">
        <v>24</v>
      </c>
      <c r="R6905">
        <v>0</v>
      </c>
      <c r="S6905">
        <v>1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13.073969558731555</v>
      </c>
      <c r="Z6905">
        <v>0</v>
      </c>
      <c r="AA6905">
        <v>14.117199839643687</v>
      </c>
      <c r="AB6905">
        <v>0</v>
      </c>
      <c r="AC6905">
        <v>0</v>
      </c>
      <c r="AD6905">
        <v>0</v>
      </c>
      <c r="AE6905">
        <v>27.191169398375244</v>
      </c>
    </row>
    <row r="6906" spans="1:31" x14ac:dyDescent="0.3">
      <c r="A6906">
        <v>2589460</v>
      </c>
      <c r="B6906">
        <v>1</v>
      </c>
      <c r="C6906" t="s">
        <v>81</v>
      </c>
      <c r="D6906" t="s">
        <v>113</v>
      </c>
      <c r="E6906" t="s">
        <v>184</v>
      </c>
      <c r="F6906" t="s">
        <v>8749</v>
      </c>
      <c r="G6906" t="s">
        <v>149</v>
      </c>
      <c r="H6906" t="s">
        <v>135</v>
      </c>
      <c r="I6906" t="s">
        <v>136</v>
      </c>
      <c r="J6906" t="s">
        <v>137</v>
      </c>
      <c r="K6906" t="s">
        <v>138</v>
      </c>
      <c r="L6906" t="s">
        <v>19292</v>
      </c>
      <c r="M6906" t="s">
        <v>19293</v>
      </c>
      <c r="N6906">
        <v>1.4752777770000001</v>
      </c>
      <c r="O6906">
        <v>6</v>
      </c>
      <c r="P6906">
        <v>871</v>
      </c>
      <c r="Q6906">
        <v>11</v>
      </c>
      <c r="R6906">
        <v>218</v>
      </c>
      <c r="S6906">
        <v>6</v>
      </c>
      <c r="T6906">
        <v>49</v>
      </c>
      <c r="U6906">
        <v>0</v>
      </c>
      <c r="V6906">
        <v>0</v>
      </c>
      <c r="W6906">
        <v>1.8426684643200004</v>
      </c>
      <c r="X6906">
        <v>242.06862500652983</v>
      </c>
      <c r="Y6906">
        <v>110.76632349836936</v>
      </c>
      <c r="Z6906">
        <v>294.39489099757304</v>
      </c>
      <c r="AA6906">
        <v>67.717854161075465</v>
      </c>
      <c r="AB6906">
        <v>53.78697323900618</v>
      </c>
      <c r="AC6906">
        <v>0</v>
      </c>
      <c r="AD6906">
        <v>0</v>
      </c>
      <c r="AE6906">
        <v>770.57733536687397</v>
      </c>
    </row>
    <row r="6907" spans="1:31" x14ac:dyDescent="0.3">
      <c r="A6907">
        <v>2589125</v>
      </c>
      <c r="B6907">
        <v>1</v>
      </c>
      <c r="C6907" t="s">
        <v>81</v>
      </c>
      <c r="D6907" t="s">
        <v>128</v>
      </c>
      <c r="E6907" t="s">
        <v>147</v>
      </c>
      <c r="F6907" t="s">
        <v>897</v>
      </c>
      <c r="G6907" t="s">
        <v>301</v>
      </c>
      <c r="H6907" t="s">
        <v>135</v>
      </c>
      <c r="I6907" t="s">
        <v>136</v>
      </c>
      <c r="J6907" t="s">
        <v>137</v>
      </c>
      <c r="K6907" t="s">
        <v>144</v>
      </c>
      <c r="L6907" t="s">
        <v>19294</v>
      </c>
      <c r="M6907" t="s">
        <v>19295</v>
      </c>
      <c r="N6907">
        <v>8.5797222219999991</v>
      </c>
      <c r="O6907">
        <v>7</v>
      </c>
      <c r="P6907">
        <v>1189</v>
      </c>
      <c r="Q6907">
        <v>4</v>
      </c>
      <c r="R6907">
        <v>3</v>
      </c>
      <c r="S6907">
        <v>3</v>
      </c>
      <c r="T6907">
        <v>85</v>
      </c>
      <c r="U6907">
        <v>0</v>
      </c>
      <c r="V6907">
        <v>0</v>
      </c>
      <c r="W6907">
        <v>12.324339310640006</v>
      </c>
      <c r="X6907">
        <v>1144.2316229783826</v>
      </c>
      <c r="Y6907">
        <v>148.29841968918808</v>
      </c>
      <c r="Z6907">
        <v>29.78677497320956</v>
      </c>
      <c r="AA6907">
        <v>300.84386716585658</v>
      </c>
      <c r="AB6907">
        <v>228.50469117663624</v>
      </c>
      <c r="AC6907">
        <v>0</v>
      </c>
      <c r="AD6907">
        <v>0</v>
      </c>
      <c r="AE6907">
        <v>1863.9897152939129</v>
      </c>
    </row>
    <row r="6908" spans="1:31" x14ac:dyDescent="0.3">
      <c r="A6908">
        <v>2589168</v>
      </c>
      <c r="B6908">
        <v>1</v>
      </c>
      <c r="C6908" t="s">
        <v>80</v>
      </c>
      <c r="D6908" t="s">
        <v>96</v>
      </c>
      <c r="E6908" t="s">
        <v>166</v>
      </c>
      <c r="F6908" t="s">
        <v>19296</v>
      </c>
      <c r="G6908" t="s">
        <v>198</v>
      </c>
      <c r="H6908" t="s">
        <v>157</v>
      </c>
      <c r="I6908" t="s">
        <v>136</v>
      </c>
      <c r="J6908" t="s">
        <v>137</v>
      </c>
      <c r="K6908" t="s">
        <v>138</v>
      </c>
      <c r="L6908" t="s">
        <v>19297</v>
      </c>
      <c r="M6908" t="s">
        <v>19298</v>
      </c>
      <c r="N6908">
        <v>2.9472222220000002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1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6.3338892262361108</v>
      </c>
      <c r="AC6908">
        <v>0</v>
      </c>
      <c r="AD6908">
        <v>0</v>
      </c>
      <c r="AE6908">
        <v>6.3338892262361108</v>
      </c>
    </row>
    <row r="6909" spans="1:31" x14ac:dyDescent="0.3">
      <c r="A6909">
        <v>2589666</v>
      </c>
      <c r="B6909">
        <v>1</v>
      </c>
      <c r="C6909" t="s">
        <v>81</v>
      </c>
      <c r="D6909" t="s">
        <v>113</v>
      </c>
      <c r="E6909" t="s">
        <v>171</v>
      </c>
      <c r="F6909" t="s">
        <v>19299</v>
      </c>
      <c r="G6909" t="s">
        <v>202</v>
      </c>
      <c r="H6909" t="s">
        <v>157</v>
      </c>
      <c r="I6909" t="s">
        <v>136</v>
      </c>
      <c r="J6909" t="s">
        <v>137</v>
      </c>
      <c r="K6909" t="s">
        <v>138</v>
      </c>
      <c r="L6909" t="s">
        <v>19300</v>
      </c>
      <c r="M6909" t="s">
        <v>19301</v>
      </c>
      <c r="N6909">
        <v>0.61333333300000004</v>
      </c>
      <c r="O6909">
        <v>0</v>
      </c>
      <c r="P6909">
        <v>16</v>
      </c>
      <c r="Q6909">
        <v>0</v>
      </c>
      <c r="R6909">
        <v>0</v>
      </c>
      <c r="S6909">
        <v>0</v>
      </c>
      <c r="T6909">
        <v>1</v>
      </c>
      <c r="U6909">
        <v>0</v>
      </c>
      <c r="V6909">
        <v>0</v>
      </c>
      <c r="W6909">
        <v>0</v>
      </c>
      <c r="X6909">
        <v>1.8538604705659198</v>
      </c>
      <c r="Y6909">
        <v>0</v>
      </c>
      <c r="Z6909">
        <v>0</v>
      </c>
      <c r="AA6909">
        <v>0</v>
      </c>
      <c r="AB6909">
        <v>0.79044034864000001</v>
      </c>
      <c r="AC6909">
        <v>0</v>
      </c>
      <c r="AD6909">
        <v>0</v>
      </c>
      <c r="AE6909">
        <v>2.6443008192059199</v>
      </c>
    </row>
    <row r="6910" spans="1:31" x14ac:dyDescent="0.3">
      <c r="A6910">
        <v>2589503</v>
      </c>
      <c r="B6910">
        <v>1</v>
      </c>
      <c r="C6910" t="s">
        <v>80</v>
      </c>
      <c r="D6910" t="s">
        <v>93</v>
      </c>
      <c r="E6910" t="s">
        <v>141</v>
      </c>
      <c r="F6910" t="s">
        <v>19302</v>
      </c>
      <c r="G6910" t="s">
        <v>134</v>
      </c>
      <c r="H6910" t="s">
        <v>135</v>
      </c>
      <c r="I6910" t="s">
        <v>136</v>
      </c>
      <c r="J6910" t="s">
        <v>137</v>
      </c>
      <c r="K6910" t="s">
        <v>138</v>
      </c>
      <c r="L6910" t="s">
        <v>19303</v>
      </c>
      <c r="M6910" t="s">
        <v>19304</v>
      </c>
      <c r="N6910">
        <v>1.3222222219999999</v>
      </c>
      <c r="O6910">
        <v>0</v>
      </c>
      <c r="P6910">
        <v>433</v>
      </c>
      <c r="Q6910">
        <v>25</v>
      </c>
      <c r="R6910">
        <v>49</v>
      </c>
      <c r="S6910">
        <v>10</v>
      </c>
      <c r="T6910">
        <v>128</v>
      </c>
      <c r="U6910">
        <v>0</v>
      </c>
      <c r="V6910">
        <v>0</v>
      </c>
      <c r="W6910">
        <v>0</v>
      </c>
      <c r="X6910">
        <v>128.14626636641754</v>
      </c>
      <c r="Y6910">
        <v>439.96507846431098</v>
      </c>
      <c r="Z6910">
        <v>210.08854400239855</v>
      </c>
      <c r="AA6910">
        <v>128.38953716852004</v>
      </c>
      <c r="AB6910">
        <v>192.16541496411008</v>
      </c>
      <c r="AC6910">
        <v>0</v>
      </c>
      <c r="AD6910">
        <v>0</v>
      </c>
      <c r="AE6910">
        <v>1098.7548409657572</v>
      </c>
    </row>
    <row r="6911" spans="1:31" x14ac:dyDescent="0.3">
      <c r="A6911">
        <v>2589526</v>
      </c>
      <c r="B6911">
        <v>1</v>
      </c>
      <c r="C6911" t="s">
        <v>80</v>
      </c>
      <c r="D6911" t="s">
        <v>102</v>
      </c>
      <c r="E6911" t="s">
        <v>155</v>
      </c>
      <c r="F6911" t="s">
        <v>10823</v>
      </c>
      <c r="G6911" t="s">
        <v>202</v>
      </c>
      <c r="H6911" t="s">
        <v>157</v>
      </c>
      <c r="I6911" t="s">
        <v>136</v>
      </c>
      <c r="J6911" t="s">
        <v>137</v>
      </c>
      <c r="K6911" t="s">
        <v>138</v>
      </c>
      <c r="L6911" t="s">
        <v>19305</v>
      </c>
      <c r="M6911" t="s">
        <v>19306</v>
      </c>
      <c r="N6911">
        <v>0.65055555499999995</v>
      </c>
      <c r="O6911">
        <v>0</v>
      </c>
      <c r="P6911">
        <v>13</v>
      </c>
      <c r="Q6911">
        <v>0</v>
      </c>
      <c r="R6911">
        <v>0</v>
      </c>
      <c r="S6911">
        <v>0</v>
      </c>
      <c r="T6911">
        <v>6</v>
      </c>
      <c r="U6911">
        <v>0</v>
      </c>
      <c r="V6911">
        <v>0</v>
      </c>
      <c r="W6911">
        <v>0</v>
      </c>
      <c r="X6911">
        <v>8.8356250230863296</v>
      </c>
      <c r="Y6911">
        <v>0</v>
      </c>
      <c r="Z6911">
        <v>0</v>
      </c>
      <c r="AA6911">
        <v>0</v>
      </c>
      <c r="AB6911">
        <v>6.7314672142578891</v>
      </c>
      <c r="AC6911">
        <v>0</v>
      </c>
      <c r="AD6911">
        <v>0</v>
      </c>
      <c r="AE6911">
        <v>15.56709223734422</v>
      </c>
    </row>
    <row r="6912" spans="1:31" x14ac:dyDescent="0.3">
      <c r="A6912">
        <v>2589294</v>
      </c>
      <c r="B6912">
        <v>1</v>
      </c>
      <c r="C6912" t="s">
        <v>81</v>
      </c>
      <c r="D6912" t="s">
        <v>112</v>
      </c>
      <c r="E6912" t="s">
        <v>166</v>
      </c>
      <c r="F6912" t="s">
        <v>19307</v>
      </c>
      <c r="G6912" t="s">
        <v>168</v>
      </c>
      <c r="H6912" t="s">
        <v>157</v>
      </c>
      <c r="I6912" t="s">
        <v>136</v>
      </c>
      <c r="J6912" t="s">
        <v>137</v>
      </c>
      <c r="K6912" t="s">
        <v>138</v>
      </c>
      <c r="L6912" t="s">
        <v>19308</v>
      </c>
      <c r="M6912" t="s">
        <v>19309</v>
      </c>
      <c r="N6912">
        <v>2.730277777</v>
      </c>
      <c r="O6912">
        <v>0</v>
      </c>
      <c r="P6912">
        <v>5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1.3549418672808151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1.3549418672808151</v>
      </c>
    </row>
    <row r="6913" spans="1:31" x14ac:dyDescent="0.3">
      <c r="A6913">
        <v>2589626</v>
      </c>
      <c r="B6913">
        <v>1</v>
      </c>
      <c r="C6913" t="s">
        <v>80</v>
      </c>
      <c r="D6913" t="s">
        <v>105</v>
      </c>
      <c r="E6913" t="s">
        <v>166</v>
      </c>
      <c r="F6913" t="s">
        <v>19310</v>
      </c>
      <c r="G6913" t="s">
        <v>198</v>
      </c>
      <c r="H6913" t="s">
        <v>157</v>
      </c>
      <c r="I6913" t="s">
        <v>136</v>
      </c>
      <c r="J6913" t="s">
        <v>137</v>
      </c>
      <c r="K6913" t="s">
        <v>138</v>
      </c>
      <c r="L6913" t="s">
        <v>19311</v>
      </c>
      <c r="M6913" t="s">
        <v>19312</v>
      </c>
      <c r="N6913">
        <v>2.136111111</v>
      </c>
      <c r="O6913">
        <v>0</v>
      </c>
      <c r="P6913">
        <v>0</v>
      </c>
      <c r="Q6913">
        <v>0</v>
      </c>
      <c r="R6913">
        <v>1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0.51893052693989994</v>
      </c>
      <c r="AA6913">
        <v>0</v>
      </c>
      <c r="AB6913">
        <v>0</v>
      </c>
      <c r="AC6913">
        <v>0</v>
      </c>
      <c r="AD6913">
        <v>0</v>
      </c>
      <c r="AE6913">
        <v>0.51893052693989994</v>
      </c>
    </row>
    <row r="6914" spans="1:31" x14ac:dyDescent="0.3">
      <c r="A6914">
        <v>2589188</v>
      </c>
      <c r="B6914">
        <v>1</v>
      </c>
      <c r="C6914" t="s">
        <v>80</v>
      </c>
      <c r="D6914" t="s">
        <v>85</v>
      </c>
      <c r="E6914" t="s">
        <v>166</v>
      </c>
      <c r="F6914" t="s">
        <v>19313</v>
      </c>
      <c r="G6914" t="s">
        <v>168</v>
      </c>
      <c r="H6914" t="s">
        <v>157</v>
      </c>
      <c r="I6914" t="s">
        <v>136</v>
      </c>
      <c r="J6914" t="s">
        <v>137</v>
      </c>
      <c r="K6914" t="s">
        <v>138</v>
      </c>
      <c r="L6914" t="s">
        <v>19314</v>
      </c>
      <c r="M6914" t="s">
        <v>19315</v>
      </c>
      <c r="N6914">
        <v>2.7688888880000002</v>
      </c>
      <c r="O6914">
        <v>0</v>
      </c>
      <c r="P6914">
        <v>4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3.8374965371282075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3.8374965371282075</v>
      </c>
    </row>
    <row r="6915" spans="1:31" x14ac:dyDescent="0.3">
      <c r="A6915">
        <v>2589543</v>
      </c>
      <c r="B6915">
        <v>1</v>
      </c>
      <c r="C6915" t="s">
        <v>81</v>
      </c>
      <c r="D6915" t="s">
        <v>127</v>
      </c>
      <c r="E6915" t="s">
        <v>147</v>
      </c>
      <c r="F6915" t="s">
        <v>2172</v>
      </c>
      <c r="G6915" t="s">
        <v>134</v>
      </c>
      <c r="H6915" t="s">
        <v>135</v>
      </c>
      <c r="I6915" t="s">
        <v>136</v>
      </c>
      <c r="J6915" t="s">
        <v>137</v>
      </c>
      <c r="K6915" t="s">
        <v>138</v>
      </c>
      <c r="L6915" t="s">
        <v>19316</v>
      </c>
      <c r="M6915" t="s">
        <v>19317</v>
      </c>
      <c r="N6915">
        <v>2.344166666</v>
      </c>
      <c r="O6915">
        <v>4</v>
      </c>
      <c r="P6915">
        <v>78</v>
      </c>
      <c r="Q6915">
        <v>100</v>
      </c>
      <c r="R6915">
        <v>92</v>
      </c>
      <c r="S6915">
        <v>2</v>
      </c>
      <c r="T6915">
        <v>8</v>
      </c>
      <c r="U6915">
        <v>0</v>
      </c>
      <c r="V6915">
        <v>0</v>
      </c>
      <c r="W6915">
        <v>2.2943336952507698</v>
      </c>
      <c r="X6915">
        <v>33.81701422029051</v>
      </c>
      <c r="Y6915">
        <v>364.86581383981598</v>
      </c>
      <c r="Z6915">
        <v>336.85995775922669</v>
      </c>
      <c r="AA6915">
        <v>16.368478456637575</v>
      </c>
      <c r="AB6915">
        <v>10.789846480154475</v>
      </c>
      <c r="AC6915">
        <v>0</v>
      </c>
      <c r="AD6915">
        <v>0</v>
      </c>
      <c r="AE6915">
        <v>764.99544445137599</v>
      </c>
    </row>
    <row r="6916" spans="1:31" x14ac:dyDescent="0.3">
      <c r="A6916">
        <v>2589148</v>
      </c>
      <c r="B6916">
        <v>1</v>
      </c>
      <c r="C6916" t="s">
        <v>81</v>
      </c>
      <c r="D6916" t="s">
        <v>113</v>
      </c>
      <c r="E6916" t="s">
        <v>166</v>
      </c>
      <c r="F6916" t="s">
        <v>19318</v>
      </c>
      <c r="G6916" t="s">
        <v>311</v>
      </c>
      <c r="H6916" t="s">
        <v>157</v>
      </c>
      <c r="I6916" t="s">
        <v>136</v>
      </c>
      <c r="J6916" t="s">
        <v>3</v>
      </c>
      <c r="K6916" t="s">
        <v>138</v>
      </c>
      <c r="L6916" t="s">
        <v>19319</v>
      </c>
      <c r="M6916" t="s">
        <v>19320</v>
      </c>
      <c r="N6916">
        <v>3.3886111109999999</v>
      </c>
      <c r="O6916">
        <v>0</v>
      </c>
      <c r="P6916">
        <v>11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10.530661903928953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10.530661903928953</v>
      </c>
    </row>
    <row r="6917" spans="1:31" x14ac:dyDescent="0.3">
      <c r="A6917">
        <v>2589048</v>
      </c>
      <c r="B6917">
        <v>1</v>
      </c>
      <c r="C6917" t="s">
        <v>81</v>
      </c>
      <c r="D6917" t="s">
        <v>117</v>
      </c>
      <c r="E6917" t="s">
        <v>147</v>
      </c>
      <c r="F6917" t="s">
        <v>16064</v>
      </c>
      <c r="G6917" t="s">
        <v>134</v>
      </c>
      <c r="H6917" t="s">
        <v>135</v>
      </c>
      <c r="I6917" t="s">
        <v>136</v>
      </c>
      <c r="J6917" t="s">
        <v>137</v>
      </c>
      <c r="K6917" t="s">
        <v>138</v>
      </c>
      <c r="L6917" t="s">
        <v>19321</v>
      </c>
      <c r="M6917" t="s">
        <v>19322</v>
      </c>
      <c r="N6917">
        <v>2.5550000000000002</v>
      </c>
      <c r="O6917">
        <v>2</v>
      </c>
      <c r="P6917">
        <v>733</v>
      </c>
      <c r="Q6917">
        <v>1</v>
      </c>
      <c r="R6917">
        <v>37</v>
      </c>
      <c r="S6917">
        <v>1</v>
      </c>
      <c r="T6917">
        <v>52</v>
      </c>
      <c r="U6917">
        <v>0</v>
      </c>
      <c r="V6917">
        <v>0</v>
      </c>
      <c r="W6917">
        <v>0.73814748335999991</v>
      </c>
      <c r="X6917">
        <v>151.89236960442437</v>
      </c>
      <c r="Y6917">
        <v>3.4138734828587585</v>
      </c>
      <c r="Z6917">
        <v>16.444272089971928</v>
      </c>
      <c r="AA6917">
        <v>1.6488296288544935</v>
      </c>
      <c r="AB6917">
        <v>33.435834302183544</v>
      </c>
      <c r="AC6917">
        <v>0</v>
      </c>
      <c r="AD6917">
        <v>0</v>
      </c>
      <c r="AE6917">
        <v>207.57332659165306</v>
      </c>
    </row>
    <row r="6918" spans="1:31" x14ac:dyDescent="0.3">
      <c r="A6918">
        <v>2589042</v>
      </c>
      <c r="B6918">
        <v>1</v>
      </c>
      <c r="C6918" t="s">
        <v>80</v>
      </c>
      <c r="D6918" t="s">
        <v>86</v>
      </c>
      <c r="E6918" t="s">
        <v>184</v>
      </c>
      <c r="F6918" t="s">
        <v>19323</v>
      </c>
      <c r="G6918" t="s">
        <v>318</v>
      </c>
      <c r="H6918" t="s">
        <v>135</v>
      </c>
      <c r="I6918" t="s">
        <v>680</v>
      </c>
      <c r="J6918" t="s">
        <v>137</v>
      </c>
      <c r="K6918" t="s">
        <v>138</v>
      </c>
      <c r="L6918" t="s">
        <v>19324</v>
      </c>
      <c r="M6918" t="s">
        <v>19325</v>
      </c>
      <c r="N6918">
        <v>4.6944444000000002E-2</v>
      </c>
      <c r="O6918">
        <v>0</v>
      </c>
      <c r="P6918">
        <v>31</v>
      </c>
      <c r="Q6918">
        <v>0</v>
      </c>
      <c r="R6918">
        <v>13</v>
      </c>
      <c r="S6918">
        <v>0</v>
      </c>
      <c r="T6918">
        <v>3</v>
      </c>
      <c r="U6918">
        <v>0</v>
      </c>
      <c r="V6918">
        <v>0</v>
      </c>
      <c r="W6918">
        <v>0</v>
      </c>
      <c r="X6918">
        <v>2.2522804681646202</v>
      </c>
      <c r="Y6918">
        <v>0</v>
      </c>
      <c r="Z6918">
        <v>0.296262962527025</v>
      </c>
      <c r="AA6918">
        <v>0</v>
      </c>
      <c r="AB6918">
        <v>6.0643617774859167E-2</v>
      </c>
      <c r="AC6918">
        <v>0</v>
      </c>
      <c r="AD6918">
        <v>0</v>
      </c>
      <c r="AE6918">
        <v>2.6091870484665045</v>
      </c>
    </row>
    <row r="6919" spans="1:31" x14ac:dyDescent="0.3">
      <c r="A6919">
        <v>2589440</v>
      </c>
      <c r="B6919">
        <v>1</v>
      </c>
      <c r="C6919" t="s">
        <v>81</v>
      </c>
      <c r="D6919" t="s">
        <v>120</v>
      </c>
      <c r="E6919" t="s">
        <v>141</v>
      </c>
      <c r="F6919" t="s">
        <v>14809</v>
      </c>
      <c r="G6919" t="s">
        <v>134</v>
      </c>
      <c r="H6919" t="s">
        <v>135</v>
      </c>
      <c r="I6919" t="s">
        <v>136</v>
      </c>
      <c r="J6919" t="s">
        <v>137</v>
      </c>
      <c r="K6919" t="s">
        <v>138</v>
      </c>
      <c r="L6919" t="s">
        <v>18705</v>
      </c>
      <c r="M6919" t="s">
        <v>19326</v>
      </c>
      <c r="N6919">
        <v>0.333055555</v>
      </c>
      <c r="O6919">
        <v>5</v>
      </c>
      <c r="P6919">
        <v>1831</v>
      </c>
      <c r="Q6919">
        <v>79</v>
      </c>
      <c r="R6919">
        <v>103</v>
      </c>
      <c r="S6919">
        <v>14</v>
      </c>
      <c r="T6919">
        <v>202</v>
      </c>
      <c r="U6919">
        <v>4</v>
      </c>
      <c r="V6919">
        <v>1</v>
      </c>
      <c r="W6919">
        <v>0.4706648106652801</v>
      </c>
      <c r="X6919">
        <v>113.40519778950527</v>
      </c>
      <c r="Y6919">
        <v>75.338947533067596</v>
      </c>
      <c r="Z6919">
        <v>55.012810343403281</v>
      </c>
      <c r="AA6919">
        <v>15.681014102068922</v>
      </c>
      <c r="AB6919">
        <v>57.308847029817215</v>
      </c>
      <c r="AC6919">
        <v>143.16792862041873</v>
      </c>
      <c r="AD6919">
        <v>0.96730151958493171</v>
      </c>
      <c r="AE6919">
        <v>461.35271174853119</v>
      </c>
    </row>
    <row r="6920" spans="1:31" x14ac:dyDescent="0.3">
      <c r="A6920">
        <v>2589583</v>
      </c>
      <c r="B6920">
        <v>1</v>
      </c>
      <c r="C6920" t="s">
        <v>80</v>
      </c>
      <c r="D6920" t="s">
        <v>101</v>
      </c>
      <c r="E6920" t="s">
        <v>166</v>
      </c>
      <c r="F6920" t="s">
        <v>19327</v>
      </c>
      <c r="G6920" t="s">
        <v>198</v>
      </c>
      <c r="H6920" t="s">
        <v>157</v>
      </c>
      <c r="I6920" t="s">
        <v>136</v>
      </c>
      <c r="J6920" t="s">
        <v>137</v>
      </c>
      <c r="K6920" t="s">
        <v>138</v>
      </c>
      <c r="L6920" t="s">
        <v>19328</v>
      </c>
      <c r="M6920" t="s">
        <v>19329</v>
      </c>
      <c r="N6920">
        <v>2.545833333</v>
      </c>
      <c r="O6920">
        <v>0</v>
      </c>
      <c r="P6920">
        <v>1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0.71663528330146509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0.71663528330146509</v>
      </c>
    </row>
    <row r="6921" spans="1:31" x14ac:dyDescent="0.3">
      <c r="A6921">
        <v>2589085</v>
      </c>
      <c r="B6921">
        <v>1</v>
      </c>
      <c r="C6921" t="s">
        <v>80</v>
      </c>
      <c r="D6921" t="s">
        <v>84</v>
      </c>
      <c r="E6921" t="s">
        <v>184</v>
      </c>
      <c r="F6921" t="s">
        <v>19330</v>
      </c>
      <c r="G6921" t="s">
        <v>301</v>
      </c>
      <c r="H6921" t="s">
        <v>135</v>
      </c>
      <c r="I6921" t="s">
        <v>136</v>
      </c>
      <c r="J6921" t="s">
        <v>137</v>
      </c>
      <c r="K6921" t="s">
        <v>144</v>
      </c>
      <c r="L6921" t="s">
        <v>19331</v>
      </c>
      <c r="M6921" t="s">
        <v>19332</v>
      </c>
      <c r="N6921">
        <v>8.8555555550000005</v>
      </c>
      <c r="O6921">
        <v>0</v>
      </c>
      <c r="P6921">
        <v>41</v>
      </c>
      <c r="Q6921">
        <v>0</v>
      </c>
      <c r="R6921">
        <v>0</v>
      </c>
      <c r="S6921">
        <v>0</v>
      </c>
      <c r="T6921">
        <v>3</v>
      </c>
      <c r="U6921">
        <v>0</v>
      </c>
      <c r="V6921">
        <v>0</v>
      </c>
      <c r="W6921">
        <v>0</v>
      </c>
      <c r="X6921">
        <v>132.45395859964904</v>
      </c>
      <c r="Y6921">
        <v>0</v>
      </c>
      <c r="Z6921">
        <v>0</v>
      </c>
      <c r="AA6921">
        <v>0</v>
      </c>
      <c r="AB6921">
        <v>515.46800443498978</v>
      </c>
      <c r="AC6921">
        <v>0</v>
      </c>
      <c r="AD6921">
        <v>0</v>
      </c>
      <c r="AE6921">
        <v>647.92196303463879</v>
      </c>
    </row>
    <row r="6922" spans="1:31" x14ac:dyDescent="0.3">
      <c r="A6922">
        <v>2589208</v>
      </c>
      <c r="B6922">
        <v>1</v>
      </c>
      <c r="C6922" t="s">
        <v>80</v>
      </c>
      <c r="D6922" t="s">
        <v>105</v>
      </c>
      <c r="E6922" t="s">
        <v>166</v>
      </c>
      <c r="F6922" t="s">
        <v>19333</v>
      </c>
      <c r="G6922" t="s">
        <v>311</v>
      </c>
      <c r="H6922" t="s">
        <v>157</v>
      </c>
      <c r="I6922" t="s">
        <v>136</v>
      </c>
      <c r="J6922" t="s">
        <v>3</v>
      </c>
      <c r="K6922" t="s">
        <v>138</v>
      </c>
      <c r="L6922" t="s">
        <v>19334</v>
      </c>
      <c r="M6922" t="s">
        <v>19335</v>
      </c>
      <c r="N6922">
        <v>3.8030555549999998</v>
      </c>
      <c r="O6922">
        <v>0</v>
      </c>
      <c r="P6922">
        <v>7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4.120802256121503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4.120802256121503</v>
      </c>
    </row>
    <row r="6923" spans="1:31" x14ac:dyDescent="0.3">
      <c r="A6923">
        <v>2589108</v>
      </c>
      <c r="B6923">
        <v>1</v>
      </c>
      <c r="C6923" t="s">
        <v>80</v>
      </c>
      <c r="D6923" t="s">
        <v>95</v>
      </c>
      <c r="E6923" t="s">
        <v>147</v>
      </c>
      <c r="F6923" t="s">
        <v>13492</v>
      </c>
      <c r="G6923" t="s">
        <v>134</v>
      </c>
      <c r="H6923" t="s">
        <v>135</v>
      </c>
      <c r="I6923" t="s">
        <v>136</v>
      </c>
      <c r="J6923" t="s">
        <v>137</v>
      </c>
      <c r="K6923" t="s">
        <v>138</v>
      </c>
      <c r="L6923" t="s">
        <v>19336</v>
      </c>
      <c r="M6923" t="s">
        <v>19337</v>
      </c>
      <c r="N6923">
        <v>0.72499999999999998</v>
      </c>
      <c r="O6923">
        <v>5</v>
      </c>
      <c r="P6923">
        <v>401</v>
      </c>
      <c r="Q6923">
        <v>8</v>
      </c>
      <c r="R6923">
        <v>1</v>
      </c>
      <c r="S6923">
        <v>38</v>
      </c>
      <c r="T6923">
        <v>18</v>
      </c>
      <c r="U6923">
        <v>4</v>
      </c>
      <c r="V6923">
        <v>0</v>
      </c>
      <c r="W6923">
        <v>1.7193999328704002</v>
      </c>
      <c r="X6923">
        <v>62.228406352455849</v>
      </c>
      <c r="Y6923">
        <v>114.72705277106691</v>
      </c>
      <c r="Z6923">
        <v>2.2203323641916248</v>
      </c>
      <c r="AA6923">
        <v>379.29899776830587</v>
      </c>
      <c r="AB6923">
        <v>12.523821088552252</v>
      </c>
      <c r="AC6923">
        <v>445.94644536126299</v>
      </c>
      <c r="AD6923">
        <v>0</v>
      </c>
      <c r="AE6923">
        <v>1018.6644556387059</v>
      </c>
    </row>
    <row r="6924" spans="1:31" x14ac:dyDescent="0.3">
      <c r="A6924">
        <v>2589277</v>
      </c>
      <c r="B6924">
        <v>1</v>
      </c>
      <c r="C6924" t="s">
        <v>80</v>
      </c>
      <c r="D6924" t="s">
        <v>84</v>
      </c>
      <c r="E6924" t="s">
        <v>166</v>
      </c>
      <c r="F6924" t="s">
        <v>19338</v>
      </c>
      <c r="G6924" t="s">
        <v>311</v>
      </c>
      <c r="H6924" t="s">
        <v>157</v>
      </c>
      <c r="I6924" t="s">
        <v>136</v>
      </c>
      <c r="J6924" t="s">
        <v>3</v>
      </c>
      <c r="K6924" t="s">
        <v>138</v>
      </c>
      <c r="L6924" t="s">
        <v>19339</v>
      </c>
      <c r="M6924" t="s">
        <v>19340</v>
      </c>
      <c r="N6924">
        <v>8.9813888879999997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1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</row>
    <row r="6925" spans="1:31" x14ac:dyDescent="0.3">
      <c r="A6925">
        <v>2589128</v>
      </c>
      <c r="B6925">
        <v>1</v>
      </c>
      <c r="C6925" t="s">
        <v>81</v>
      </c>
      <c r="D6925" t="s">
        <v>115</v>
      </c>
      <c r="E6925" t="s">
        <v>184</v>
      </c>
      <c r="F6925" t="s">
        <v>4024</v>
      </c>
      <c r="G6925" t="s">
        <v>301</v>
      </c>
      <c r="H6925" t="s">
        <v>135</v>
      </c>
      <c r="I6925" t="s">
        <v>136</v>
      </c>
      <c r="J6925" t="s">
        <v>137</v>
      </c>
      <c r="K6925" t="s">
        <v>144</v>
      </c>
      <c r="L6925" t="s">
        <v>19341</v>
      </c>
      <c r="M6925" t="s">
        <v>19342</v>
      </c>
      <c r="N6925">
        <v>8.4652777770000007</v>
      </c>
      <c r="O6925">
        <v>0</v>
      </c>
      <c r="P6925">
        <v>112</v>
      </c>
      <c r="Q6925">
        <v>0</v>
      </c>
      <c r="R6925">
        <v>9</v>
      </c>
      <c r="S6925">
        <v>0</v>
      </c>
      <c r="T6925">
        <v>9</v>
      </c>
      <c r="U6925">
        <v>0</v>
      </c>
      <c r="V6925">
        <v>0</v>
      </c>
      <c r="W6925">
        <v>0</v>
      </c>
      <c r="X6925">
        <v>94.168850836529444</v>
      </c>
      <c r="Y6925">
        <v>0</v>
      </c>
      <c r="Z6925">
        <v>10.247340560890397</v>
      </c>
      <c r="AA6925">
        <v>0</v>
      </c>
      <c r="AB6925">
        <v>4.2145109420702527</v>
      </c>
      <c r="AC6925">
        <v>0</v>
      </c>
      <c r="AD6925">
        <v>0</v>
      </c>
      <c r="AE6925">
        <v>108.63070233949009</v>
      </c>
    </row>
    <row r="6926" spans="1:31" x14ac:dyDescent="0.3">
      <c r="A6926">
        <v>2589457</v>
      </c>
      <c r="B6926">
        <v>1</v>
      </c>
      <c r="C6926" t="s">
        <v>80</v>
      </c>
      <c r="D6926" t="s">
        <v>101</v>
      </c>
      <c r="E6926" t="s">
        <v>166</v>
      </c>
      <c r="F6926" t="s">
        <v>19343</v>
      </c>
      <c r="G6926" t="s">
        <v>181</v>
      </c>
      <c r="H6926" t="s">
        <v>157</v>
      </c>
      <c r="I6926" t="s">
        <v>136</v>
      </c>
      <c r="J6926" t="s">
        <v>137</v>
      </c>
      <c r="K6926" t="s">
        <v>138</v>
      </c>
      <c r="L6926" t="s">
        <v>19344</v>
      </c>
      <c r="M6926" t="s">
        <v>19345</v>
      </c>
      <c r="N6926">
        <v>4.8063888879999999</v>
      </c>
      <c r="O6926">
        <v>0</v>
      </c>
      <c r="P6926">
        <v>4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3.8229042851518331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3.8229042851518331</v>
      </c>
    </row>
    <row r="6927" spans="1:31" x14ac:dyDescent="0.3">
      <c r="A6927">
        <v>2589065</v>
      </c>
      <c r="B6927">
        <v>1</v>
      </c>
      <c r="C6927" t="s">
        <v>81</v>
      </c>
      <c r="D6927" t="s">
        <v>127</v>
      </c>
      <c r="E6927" t="s">
        <v>147</v>
      </c>
      <c r="F6927" t="s">
        <v>4991</v>
      </c>
      <c r="G6927" t="s">
        <v>134</v>
      </c>
      <c r="H6927" t="s">
        <v>135</v>
      </c>
      <c r="I6927" t="s">
        <v>136</v>
      </c>
      <c r="J6927" t="s">
        <v>137</v>
      </c>
      <c r="K6927" t="s">
        <v>138</v>
      </c>
      <c r="L6927" t="s">
        <v>19346</v>
      </c>
      <c r="M6927" t="s">
        <v>19347</v>
      </c>
      <c r="N6927">
        <v>4.182222222</v>
      </c>
      <c r="O6927">
        <v>5</v>
      </c>
      <c r="P6927">
        <v>12</v>
      </c>
      <c r="Q6927">
        <v>191</v>
      </c>
      <c r="R6927">
        <v>121</v>
      </c>
      <c r="S6927">
        <v>15</v>
      </c>
      <c r="T6927">
        <v>8</v>
      </c>
      <c r="U6927">
        <v>0</v>
      </c>
      <c r="V6927">
        <v>0</v>
      </c>
      <c r="W6927">
        <v>6.6691271096757507</v>
      </c>
      <c r="X6927">
        <v>5.8832909477373159</v>
      </c>
      <c r="Y6927">
        <v>1846.3404202732409</v>
      </c>
      <c r="Z6927">
        <v>537.04303891216819</v>
      </c>
      <c r="AA6927">
        <v>79.969205431204188</v>
      </c>
      <c r="AB6927">
        <v>28.497609426820137</v>
      </c>
      <c r="AC6927">
        <v>0</v>
      </c>
      <c r="AD6927">
        <v>0</v>
      </c>
      <c r="AE6927">
        <v>2504.4026921008463</v>
      </c>
    </row>
    <row r="6928" spans="1:31" x14ac:dyDescent="0.3">
      <c r="A6928">
        <v>2589563</v>
      </c>
      <c r="B6928">
        <v>1</v>
      </c>
      <c r="C6928" t="s">
        <v>81</v>
      </c>
      <c r="D6928" t="s">
        <v>114</v>
      </c>
      <c r="E6928" t="s">
        <v>171</v>
      </c>
      <c r="F6928" t="s">
        <v>19348</v>
      </c>
      <c r="G6928" t="s">
        <v>190</v>
      </c>
      <c r="H6928" t="s">
        <v>157</v>
      </c>
      <c r="I6928" t="s">
        <v>136</v>
      </c>
      <c r="J6928" t="s">
        <v>137</v>
      </c>
      <c r="K6928" t="s">
        <v>138</v>
      </c>
      <c r="L6928" t="s">
        <v>19349</v>
      </c>
      <c r="M6928" t="s">
        <v>19350</v>
      </c>
      <c r="N6928">
        <v>0.47638888800000001</v>
      </c>
      <c r="O6928">
        <v>0</v>
      </c>
      <c r="P6928">
        <v>29</v>
      </c>
      <c r="Q6928">
        <v>0</v>
      </c>
      <c r="R6928">
        <v>2</v>
      </c>
      <c r="S6928">
        <v>0</v>
      </c>
      <c r="T6928">
        <v>1</v>
      </c>
      <c r="U6928">
        <v>0</v>
      </c>
      <c r="V6928">
        <v>0</v>
      </c>
      <c r="W6928">
        <v>0</v>
      </c>
      <c r="X6928">
        <v>1.8046148180321333</v>
      </c>
      <c r="Y6928">
        <v>0</v>
      </c>
      <c r="Z6928">
        <v>1.294291066626025</v>
      </c>
      <c r="AA6928">
        <v>0</v>
      </c>
      <c r="AB6928">
        <v>0</v>
      </c>
      <c r="AC6928">
        <v>0</v>
      </c>
      <c r="AD6928">
        <v>0</v>
      </c>
      <c r="AE6928">
        <v>3.0989058846581585</v>
      </c>
    </row>
    <row r="6929" spans="1:31" x14ac:dyDescent="0.3">
      <c r="A6929">
        <v>2589214</v>
      </c>
      <c r="B6929">
        <v>1</v>
      </c>
      <c r="C6929" t="s">
        <v>81</v>
      </c>
      <c r="D6929" t="s">
        <v>123</v>
      </c>
      <c r="E6929" t="s">
        <v>147</v>
      </c>
      <c r="F6929" t="s">
        <v>1894</v>
      </c>
      <c r="G6929" t="s">
        <v>301</v>
      </c>
      <c r="H6929" t="s">
        <v>135</v>
      </c>
      <c r="I6929" t="s">
        <v>136</v>
      </c>
      <c r="J6929" t="s">
        <v>137</v>
      </c>
      <c r="K6929" t="s">
        <v>144</v>
      </c>
      <c r="L6929" t="s">
        <v>19351</v>
      </c>
      <c r="M6929" t="s">
        <v>19352</v>
      </c>
      <c r="N6929">
        <v>4.8508333329999997</v>
      </c>
      <c r="O6929">
        <v>2</v>
      </c>
      <c r="P6929">
        <v>380</v>
      </c>
      <c r="Q6929">
        <v>148</v>
      </c>
      <c r="R6929">
        <v>58</v>
      </c>
      <c r="S6929">
        <v>12</v>
      </c>
      <c r="T6929">
        <v>35</v>
      </c>
      <c r="U6929">
        <v>0</v>
      </c>
      <c r="V6929">
        <v>0</v>
      </c>
      <c r="W6929">
        <v>1.9844578204799999</v>
      </c>
      <c r="X6929">
        <v>319.37969986036563</v>
      </c>
      <c r="Y6929">
        <v>2181.354156557044</v>
      </c>
      <c r="Z6929">
        <v>608.16039659499415</v>
      </c>
      <c r="AA6929">
        <v>85.557553444891326</v>
      </c>
      <c r="AB6929">
        <v>150.61779572309334</v>
      </c>
      <c r="AC6929">
        <v>0</v>
      </c>
      <c r="AD6929">
        <v>0</v>
      </c>
      <c r="AE6929">
        <v>3347.054060000868</v>
      </c>
    </row>
    <row r="6930" spans="1:31" x14ac:dyDescent="0.3">
      <c r="A6930">
        <v>2589171</v>
      </c>
      <c r="B6930">
        <v>1</v>
      </c>
      <c r="C6930" t="s">
        <v>80</v>
      </c>
      <c r="D6930" t="s">
        <v>105</v>
      </c>
      <c r="E6930" t="s">
        <v>184</v>
      </c>
      <c r="F6930" t="s">
        <v>19353</v>
      </c>
      <c r="G6930" t="s">
        <v>301</v>
      </c>
      <c r="H6930" t="s">
        <v>135</v>
      </c>
      <c r="I6930" t="s">
        <v>136</v>
      </c>
      <c r="J6930" t="s">
        <v>137</v>
      </c>
      <c r="K6930" t="s">
        <v>144</v>
      </c>
      <c r="L6930" t="s">
        <v>19354</v>
      </c>
      <c r="M6930" t="s">
        <v>19355</v>
      </c>
      <c r="N6930">
        <v>3.9608333330000001</v>
      </c>
      <c r="O6930">
        <v>0</v>
      </c>
      <c r="P6930">
        <v>225</v>
      </c>
      <c r="Q6930">
        <v>0</v>
      </c>
      <c r="R6930">
        <v>0</v>
      </c>
      <c r="S6930">
        <v>0</v>
      </c>
      <c r="T6930">
        <v>9</v>
      </c>
      <c r="U6930">
        <v>0</v>
      </c>
      <c r="V6930">
        <v>0</v>
      </c>
      <c r="W6930">
        <v>0</v>
      </c>
      <c r="X6930">
        <v>300.04889445840575</v>
      </c>
      <c r="Y6930">
        <v>0</v>
      </c>
      <c r="Z6930">
        <v>0</v>
      </c>
      <c r="AA6930">
        <v>0</v>
      </c>
      <c r="AB6930">
        <v>306.15137471957786</v>
      </c>
      <c r="AC6930">
        <v>0</v>
      </c>
      <c r="AD6930">
        <v>0</v>
      </c>
      <c r="AE6930">
        <v>606.20026917798361</v>
      </c>
    </row>
    <row r="6931" spans="1:31" x14ac:dyDescent="0.3">
      <c r="A6931">
        <v>2590425</v>
      </c>
      <c r="B6931">
        <v>1</v>
      </c>
      <c r="C6931" t="s">
        <v>81</v>
      </c>
      <c r="D6931" t="s">
        <v>128</v>
      </c>
      <c r="E6931" t="s">
        <v>184</v>
      </c>
      <c r="F6931" t="s">
        <v>847</v>
      </c>
      <c r="G6931" t="s">
        <v>149</v>
      </c>
      <c r="H6931" t="s">
        <v>135</v>
      </c>
      <c r="I6931" t="s">
        <v>136</v>
      </c>
      <c r="J6931" t="s">
        <v>137</v>
      </c>
      <c r="K6931" t="s">
        <v>138</v>
      </c>
      <c r="L6931" t="s">
        <v>19356</v>
      </c>
      <c r="M6931" t="s">
        <v>19357</v>
      </c>
      <c r="N6931">
        <v>3.7411111109999999</v>
      </c>
      <c r="O6931">
        <v>1</v>
      </c>
      <c r="P6931">
        <v>631</v>
      </c>
      <c r="Q6931">
        <v>3</v>
      </c>
      <c r="R6931">
        <v>29</v>
      </c>
      <c r="S6931">
        <v>1</v>
      </c>
      <c r="T6931">
        <v>65</v>
      </c>
      <c r="U6931">
        <v>0</v>
      </c>
      <c r="V6931">
        <v>0</v>
      </c>
      <c r="W6931">
        <v>0.91069906704000014</v>
      </c>
      <c r="X6931">
        <v>446.77838931314392</v>
      </c>
      <c r="Y6931">
        <v>33.221241231569955</v>
      </c>
      <c r="Z6931">
        <v>43.146055650987755</v>
      </c>
      <c r="AA6931">
        <v>0.86870980210799997</v>
      </c>
      <c r="AB6931">
        <v>111.12378775517278</v>
      </c>
      <c r="AC6931">
        <v>0</v>
      </c>
      <c r="AD6931">
        <v>0</v>
      </c>
      <c r="AE6931">
        <v>636.04888282002241</v>
      </c>
    </row>
    <row r="6932" spans="1:31" x14ac:dyDescent="0.3">
      <c r="A6932">
        <v>2590093</v>
      </c>
      <c r="B6932">
        <v>1</v>
      </c>
      <c r="C6932" t="s">
        <v>81</v>
      </c>
      <c r="D6932" t="s">
        <v>119</v>
      </c>
      <c r="E6932" t="s">
        <v>171</v>
      </c>
      <c r="F6932" t="s">
        <v>19358</v>
      </c>
      <c r="G6932" t="s">
        <v>202</v>
      </c>
      <c r="H6932" t="s">
        <v>157</v>
      </c>
      <c r="I6932" t="s">
        <v>136</v>
      </c>
      <c r="J6932" t="s">
        <v>137</v>
      </c>
      <c r="K6932" t="s">
        <v>138</v>
      </c>
      <c r="L6932" t="s">
        <v>19359</v>
      </c>
      <c r="M6932" t="s">
        <v>19360</v>
      </c>
      <c r="N6932">
        <v>1.103888888</v>
      </c>
      <c r="O6932">
        <v>0</v>
      </c>
      <c r="P6932">
        <v>6</v>
      </c>
      <c r="Q6932">
        <v>0</v>
      </c>
      <c r="R6932">
        <v>1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5.3710278830581455</v>
      </c>
      <c r="Y6932">
        <v>0</v>
      </c>
      <c r="Z6932">
        <v>2.0366784535083333</v>
      </c>
      <c r="AA6932">
        <v>0</v>
      </c>
      <c r="AB6932">
        <v>0</v>
      </c>
      <c r="AC6932">
        <v>0</v>
      </c>
      <c r="AD6932">
        <v>0</v>
      </c>
      <c r="AE6932">
        <v>7.4077063365664788</v>
      </c>
    </row>
    <row r="6933" spans="1:31" x14ac:dyDescent="0.3">
      <c r="A6933">
        <v>2589761</v>
      </c>
      <c r="B6933">
        <v>1</v>
      </c>
      <c r="C6933" t="s">
        <v>80</v>
      </c>
      <c r="D6933" t="s">
        <v>106</v>
      </c>
      <c r="E6933" t="s">
        <v>141</v>
      </c>
      <c r="F6933" t="s">
        <v>14962</v>
      </c>
      <c r="G6933" t="s">
        <v>134</v>
      </c>
      <c r="H6933" t="s">
        <v>135</v>
      </c>
      <c r="I6933" t="s">
        <v>136</v>
      </c>
      <c r="J6933" t="s">
        <v>137</v>
      </c>
      <c r="K6933" t="s">
        <v>138</v>
      </c>
      <c r="L6933" t="s">
        <v>19361</v>
      </c>
      <c r="M6933" t="s">
        <v>19362</v>
      </c>
      <c r="N6933">
        <v>7.0833332999999998E-2</v>
      </c>
      <c r="O6933">
        <v>0</v>
      </c>
      <c r="P6933">
        <v>31</v>
      </c>
      <c r="Q6933">
        <v>14</v>
      </c>
      <c r="R6933">
        <v>48</v>
      </c>
      <c r="S6933">
        <v>11</v>
      </c>
      <c r="T6933">
        <v>21</v>
      </c>
      <c r="U6933">
        <v>3</v>
      </c>
      <c r="V6933">
        <v>0</v>
      </c>
      <c r="W6933">
        <v>0</v>
      </c>
      <c r="X6933">
        <v>0.72259816019300016</v>
      </c>
      <c r="Y6933">
        <v>4.7838931348606124</v>
      </c>
      <c r="Z6933">
        <v>6.0864786169107239</v>
      </c>
      <c r="AA6933">
        <v>7.7574136321850622</v>
      </c>
      <c r="AB6933">
        <v>1.9724906826291331</v>
      </c>
      <c r="AC6933">
        <v>11.871324544596472</v>
      </c>
      <c r="AD6933">
        <v>0</v>
      </c>
      <c r="AE6933">
        <v>33.194198771375</v>
      </c>
    </row>
    <row r="6934" spans="1:31" x14ac:dyDescent="0.3">
      <c r="A6934">
        <v>2589738</v>
      </c>
      <c r="B6934">
        <v>1</v>
      </c>
      <c r="C6934" t="s">
        <v>81</v>
      </c>
      <c r="D6934" t="s">
        <v>112</v>
      </c>
      <c r="E6934" t="s">
        <v>141</v>
      </c>
      <c r="F6934" t="s">
        <v>1132</v>
      </c>
      <c r="G6934" t="s">
        <v>134</v>
      </c>
      <c r="H6934" t="s">
        <v>135</v>
      </c>
      <c r="I6934" t="s">
        <v>136</v>
      </c>
      <c r="J6934" t="s">
        <v>137</v>
      </c>
      <c r="K6934" t="s">
        <v>138</v>
      </c>
      <c r="L6934" t="s">
        <v>19363</v>
      </c>
      <c r="M6934" t="s">
        <v>19364</v>
      </c>
      <c r="N6934">
        <v>0.11749999999999999</v>
      </c>
      <c r="O6934">
        <v>3</v>
      </c>
      <c r="P6934">
        <v>1283</v>
      </c>
      <c r="Q6934">
        <v>5</v>
      </c>
      <c r="R6934">
        <v>37</v>
      </c>
      <c r="S6934">
        <v>7</v>
      </c>
      <c r="T6934">
        <v>69</v>
      </c>
      <c r="U6934">
        <v>0</v>
      </c>
      <c r="V6934">
        <v>0</v>
      </c>
      <c r="W6934">
        <v>5.4730853280000005E-2</v>
      </c>
      <c r="X6934">
        <v>10.337416983752998</v>
      </c>
      <c r="Y6934">
        <v>3.0133613804519701</v>
      </c>
      <c r="Z6934">
        <v>0.74100368545501516</v>
      </c>
      <c r="AA6934">
        <v>1.4340212427395849</v>
      </c>
      <c r="AB6934">
        <v>1.4857971546984048</v>
      </c>
      <c r="AC6934">
        <v>0</v>
      </c>
      <c r="AD6934">
        <v>0</v>
      </c>
      <c r="AE6934">
        <v>17.066331300377971</v>
      </c>
    </row>
    <row r="6935" spans="1:31" x14ac:dyDescent="0.3">
      <c r="A6935">
        <v>2590402</v>
      </c>
      <c r="B6935">
        <v>1</v>
      </c>
      <c r="C6935" t="s">
        <v>80</v>
      </c>
      <c r="D6935" t="s">
        <v>92</v>
      </c>
      <c r="E6935" t="s">
        <v>166</v>
      </c>
      <c r="F6935" t="s">
        <v>19365</v>
      </c>
      <c r="G6935" t="s">
        <v>168</v>
      </c>
      <c r="H6935" t="s">
        <v>157</v>
      </c>
      <c r="I6935" t="s">
        <v>136</v>
      </c>
      <c r="J6935" t="s">
        <v>137</v>
      </c>
      <c r="K6935" t="s">
        <v>138</v>
      </c>
      <c r="L6935" t="s">
        <v>19366</v>
      </c>
      <c r="M6935" t="s">
        <v>19367</v>
      </c>
      <c r="N6935">
        <v>3.4286111109999999</v>
      </c>
      <c r="O6935">
        <v>0</v>
      </c>
      <c r="P6935">
        <v>1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1.3930807576930402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1.3930807576930402</v>
      </c>
    </row>
    <row r="6936" spans="1:31" x14ac:dyDescent="0.3">
      <c r="A6936">
        <v>2590262</v>
      </c>
      <c r="B6936">
        <v>1</v>
      </c>
      <c r="C6936" t="s">
        <v>80</v>
      </c>
      <c r="D6936" t="s">
        <v>98</v>
      </c>
      <c r="E6936" t="s">
        <v>171</v>
      </c>
      <c r="F6936" t="s">
        <v>19368</v>
      </c>
      <c r="G6936" t="s">
        <v>190</v>
      </c>
      <c r="H6936" t="s">
        <v>157</v>
      </c>
      <c r="I6936" t="s">
        <v>136</v>
      </c>
      <c r="J6936" t="s">
        <v>137</v>
      </c>
      <c r="K6936" t="s">
        <v>138</v>
      </c>
      <c r="L6936" t="s">
        <v>19369</v>
      </c>
      <c r="M6936" t="s">
        <v>19370</v>
      </c>
      <c r="N6936">
        <v>3.054166666</v>
      </c>
      <c r="O6936">
        <v>0</v>
      </c>
      <c r="P6936">
        <v>1</v>
      </c>
      <c r="Q6936">
        <v>0</v>
      </c>
      <c r="R6936">
        <v>0</v>
      </c>
      <c r="S6936">
        <v>0</v>
      </c>
      <c r="T6936">
        <v>1</v>
      </c>
      <c r="U6936">
        <v>0</v>
      </c>
      <c r="V6936">
        <v>0</v>
      </c>
      <c r="W6936">
        <v>0</v>
      </c>
      <c r="X6936">
        <v>0.72607488687999999</v>
      </c>
      <c r="Y6936">
        <v>0</v>
      </c>
      <c r="Z6936">
        <v>0</v>
      </c>
      <c r="AA6936">
        <v>0</v>
      </c>
      <c r="AB6936">
        <v>0.73041295608522583</v>
      </c>
      <c r="AC6936">
        <v>0</v>
      </c>
      <c r="AD6936">
        <v>0</v>
      </c>
      <c r="AE6936">
        <v>1.4564878429652257</v>
      </c>
    </row>
    <row r="6937" spans="1:31" x14ac:dyDescent="0.3">
      <c r="A6937">
        <v>2589947</v>
      </c>
      <c r="B6937">
        <v>1</v>
      </c>
      <c r="C6937" t="s">
        <v>80</v>
      </c>
      <c r="D6937" t="s">
        <v>93</v>
      </c>
      <c r="E6937" t="s">
        <v>184</v>
      </c>
      <c r="F6937" t="s">
        <v>19371</v>
      </c>
      <c r="G6937" t="s">
        <v>301</v>
      </c>
      <c r="H6937" t="s">
        <v>135</v>
      </c>
      <c r="I6937" t="s">
        <v>136</v>
      </c>
      <c r="J6937" t="s">
        <v>137</v>
      </c>
      <c r="K6937" t="s">
        <v>144</v>
      </c>
      <c r="L6937" t="s">
        <v>19372</v>
      </c>
      <c r="M6937" t="s">
        <v>19373</v>
      </c>
      <c r="N6937">
        <v>6.5958333329999999</v>
      </c>
      <c r="O6937">
        <v>0</v>
      </c>
      <c r="P6937">
        <v>848</v>
      </c>
      <c r="Q6937">
        <v>0</v>
      </c>
      <c r="R6937">
        <v>31</v>
      </c>
      <c r="S6937">
        <v>5</v>
      </c>
      <c r="T6937">
        <v>112</v>
      </c>
      <c r="U6937">
        <v>4</v>
      </c>
      <c r="V6937">
        <v>0</v>
      </c>
      <c r="W6937">
        <v>0</v>
      </c>
      <c r="X6937">
        <v>1285.3230619657541</v>
      </c>
      <c r="Y6937">
        <v>0</v>
      </c>
      <c r="Z6937">
        <v>615.89163341409335</v>
      </c>
      <c r="AA6937">
        <v>332.72019687862235</v>
      </c>
      <c r="AB6937">
        <v>1798.7073817314886</v>
      </c>
      <c r="AC6937">
        <v>3800.9738235278019</v>
      </c>
      <c r="AD6937">
        <v>0</v>
      </c>
      <c r="AE6937">
        <v>7833.61609751776</v>
      </c>
    </row>
    <row r="6938" spans="1:31" x14ac:dyDescent="0.3">
      <c r="A6938">
        <v>2590116</v>
      </c>
      <c r="B6938">
        <v>1</v>
      </c>
      <c r="C6938" t="s">
        <v>80</v>
      </c>
      <c r="D6938" t="s">
        <v>92</v>
      </c>
      <c r="E6938" t="s">
        <v>141</v>
      </c>
      <c r="F6938" t="s">
        <v>19374</v>
      </c>
      <c r="G6938" t="s">
        <v>134</v>
      </c>
      <c r="H6938" t="s">
        <v>135</v>
      </c>
      <c r="I6938" t="s">
        <v>136</v>
      </c>
      <c r="J6938" t="s">
        <v>137</v>
      </c>
      <c r="K6938" t="s">
        <v>138</v>
      </c>
      <c r="L6938" t="s">
        <v>19375</v>
      </c>
      <c r="M6938" t="s">
        <v>19376</v>
      </c>
      <c r="N6938">
        <v>9.7500000000000003E-2</v>
      </c>
      <c r="O6938">
        <v>0</v>
      </c>
      <c r="P6938">
        <v>40</v>
      </c>
      <c r="Q6938">
        <v>0</v>
      </c>
      <c r="R6938">
        <v>16</v>
      </c>
      <c r="S6938">
        <v>2</v>
      </c>
      <c r="T6938">
        <v>12</v>
      </c>
      <c r="U6938">
        <v>0</v>
      </c>
      <c r="V6938">
        <v>0</v>
      </c>
      <c r="W6938">
        <v>0</v>
      </c>
      <c r="X6938">
        <v>1.7327749707344702</v>
      </c>
      <c r="Y6938">
        <v>0</v>
      </c>
      <c r="Z6938">
        <v>1.0852016388267602</v>
      </c>
      <c r="AA6938">
        <v>3.1594203540900003</v>
      </c>
      <c r="AB6938">
        <v>2.6316559737233995</v>
      </c>
      <c r="AC6938">
        <v>0</v>
      </c>
      <c r="AD6938">
        <v>0</v>
      </c>
      <c r="AE6938">
        <v>8.6090529373746296</v>
      </c>
    </row>
    <row r="6939" spans="1:31" x14ac:dyDescent="0.3">
      <c r="A6939">
        <v>2590239</v>
      </c>
      <c r="B6939">
        <v>1</v>
      </c>
      <c r="C6939" t="s">
        <v>80</v>
      </c>
      <c r="D6939" t="s">
        <v>88</v>
      </c>
      <c r="E6939" t="s">
        <v>171</v>
      </c>
      <c r="F6939" t="s">
        <v>19377</v>
      </c>
      <c r="G6939" t="s">
        <v>190</v>
      </c>
      <c r="H6939" t="s">
        <v>157</v>
      </c>
      <c r="I6939" t="s">
        <v>136</v>
      </c>
      <c r="J6939" t="s">
        <v>137</v>
      </c>
      <c r="K6939" t="s">
        <v>138</v>
      </c>
      <c r="L6939" t="s">
        <v>19378</v>
      </c>
      <c r="M6939" t="s">
        <v>19379</v>
      </c>
      <c r="N6939">
        <v>0.59694444400000002</v>
      </c>
      <c r="O6939">
        <v>0</v>
      </c>
      <c r="P6939">
        <v>2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0.13831542295541838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0.13831542295541838</v>
      </c>
    </row>
    <row r="6940" spans="1:31" x14ac:dyDescent="0.3">
      <c r="A6940">
        <v>2589778</v>
      </c>
      <c r="B6940">
        <v>1</v>
      </c>
      <c r="C6940" t="s">
        <v>80</v>
      </c>
      <c r="D6940" t="s">
        <v>102</v>
      </c>
      <c r="E6940" t="s">
        <v>141</v>
      </c>
      <c r="F6940" t="s">
        <v>19380</v>
      </c>
      <c r="G6940" t="s">
        <v>134</v>
      </c>
      <c r="H6940" t="s">
        <v>135</v>
      </c>
      <c r="I6940" t="s">
        <v>136</v>
      </c>
      <c r="J6940" t="s">
        <v>137</v>
      </c>
      <c r="K6940" t="s">
        <v>138</v>
      </c>
      <c r="L6940" t="s">
        <v>19381</v>
      </c>
      <c r="M6940" t="s">
        <v>19382</v>
      </c>
      <c r="N6940">
        <v>0.48361111099999998</v>
      </c>
      <c r="O6940">
        <v>1</v>
      </c>
      <c r="P6940">
        <v>1054</v>
      </c>
      <c r="Q6940">
        <v>2</v>
      </c>
      <c r="R6940">
        <v>17</v>
      </c>
      <c r="S6940">
        <v>9</v>
      </c>
      <c r="T6940">
        <v>79</v>
      </c>
      <c r="U6940">
        <v>0</v>
      </c>
      <c r="V6940">
        <v>0</v>
      </c>
      <c r="W6940">
        <v>0.12920920913407502</v>
      </c>
      <c r="X6940">
        <v>56.078612406982572</v>
      </c>
      <c r="Y6940">
        <v>1.4458134223645267</v>
      </c>
      <c r="Z6940">
        <v>13.883709226724097</v>
      </c>
      <c r="AA6940">
        <v>32.072121050114724</v>
      </c>
      <c r="AB6940">
        <v>15.268501484889121</v>
      </c>
      <c r="AC6940">
        <v>0</v>
      </c>
      <c r="AD6940">
        <v>0</v>
      </c>
      <c r="AE6940">
        <v>118.87796680020912</v>
      </c>
    </row>
    <row r="6941" spans="1:31" x14ac:dyDescent="0.3">
      <c r="A6941">
        <v>2590179</v>
      </c>
      <c r="B6941">
        <v>1</v>
      </c>
      <c r="C6941" t="s">
        <v>80</v>
      </c>
      <c r="D6941" t="s">
        <v>96</v>
      </c>
      <c r="E6941" t="s">
        <v>166</v>
      </c>
      <c r="F6941" t="s">
        <v>19383</v>
      </c>
      <c r="G6941" t="s">
        <v>168</v>
      </c>
      <c r="H6941" t="s">
        <v>157</v>
      </c>
      <c r="I6941" t="s">
        <v>136</v>
      </c>
      <c r="J6941" t="s">
        <v>137</v>
      </c>
      <c r="K6941" t="s">
        <v>138</v>
      </c>
      <c r="L6941" t="s">
        <v>19384</v>
      </c>
      <c r="M6941" t="s">
        <v>19385</v>
      </c>
      <c r="N6941">
        <v>3.3194444440000002</v>
      </c>
      <c r="O6941">
        <v>0</v>
      </c>
      <c r="P6941">
        <v>1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0.85438305020845839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0.85438305020845839</v>
      </c>
    </row>
    <row r="6942" spans="1:31" x14ac:dyDescent="0.3">
      <c r="A6942">
        <v>2589844</v>
      </c>
      <c r="B6942">
        <v>1</v>
      </c>
      <c r="C6942" t="s">
        <v>80</v>
      </c>
      <c r="D6942" t="s">
        <v>103</v>
      </c>
      <c r="E6942" t="s">
        <v>184</v>
      </c>
      <c r="F6942" t="s">
        <v>18895</v>
      </c>
      <c r="G6942" t="s">
        <v>1218</v>
      </c>
      <c r="H6942" t="s">
        <v>135</v>
      </c>
      <c r="I6942" t="s">
        <v>136</v>
      </c>
      <c r="J6942" t="s">
        <v>137</v>
      </c>
      <c r="K6942" t="s">
        <v>138</v>
      </c>
      <c r="L6942" t="s">
        <v>19386</v>
      </c>
      <c r="M6942" t="s">
        <v>19387</v>
      </c>
      <c r="N6942">
        <v>1.8302777770000001</v>
      </c>
      <c r="O6942">
        <v>0</v>
      </c>
      <c r="P6942">
        <v>0</v>
      </c>
      <c r="Q6942">
        <v>0</v>
      </c>
      <c r="R6942">
        <v>16</v>
      </c>
      <c r="S6942">
        <v>0</v>
      </c>
      <c r="T6942">
        <v>1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13.352327879521582</v>
      </c>
      <c r="AA6942">
        <v>0</v>
      </c>
      <c r="AB6942">
        <v>1.2390506165835049</v>
      </c>
      <c r="AC6942">
        <v>0</v>
      </c>
      <c r="AD6942">
        <v>0</v>
      </c>
      <c r="AE6942">
        <v>14.591378496105087</v>
      </c>
    </row>
    <row r="6943" spans="1:31" x14ac:dyDescent="0.3">
      <c r="A6943">
        <v>2590342</v>
      </c>
      <c r="B6943">
        <v>1</v>
      </c>
      <c r="C6943" t="s">
        <v>80</v>
      </c>
      <c r="D6943" t="s">
        <v>101</v>
      </c>
      <c r="E6943" t="s">
        <v>171</v>
      </c>
      <c r="F6943" t="s">
        <v>19388</v>
      </c>
      <c r="G6943" t="s">
        <v>190</v>
      </c>
      <c r="H6943" t="s">
        <v>157</v>
      </c>
      <c r="I6943" t="s">
        <v>136</v>
      </c>
      <c r="J6943" t="s">
        <v>137</v>
      </c>
      <c r="K6943" t="s">
        <v>138</v>
      </c>
      <c r="L6943" t="s">
        <v>19389</v>
      </c>
      <c r="M6943" t="s">
        <v>19390</v>
      </c>
      <c r="N6943">
        <v>0.266944444</v>
      </c>
      <c r="O6943">
        <v>0</v>
      </c>
      <c r="P6943">
        <v>79</v>
      </c>
      <c r="Q6943">
        <v>0</v>
      </c>
      <c r="R6943">
        <v>0</v>
      </c>
      <c r="S6943">
        <v>0</v>
      </c>
      <c r="T6943">
        <v>23</v>
      </c>
      <c r="U6943">
        <v>0</v>
      </c>
      <c r="V6943">
        <v>0</v>
      </c>
      <c r="W6943">
        <v>0</v>
      </c>
      <c r="X6943">
        <v>4.6204673943268917</v>
      </c>
      <c r="Y6943">
        <v>0</v>
      </c>
      <c r="Z6943">
        <v>0</v>
      </c>
      <c r="AA6943">
        <v>0</v>
      </c>
      <c r="AB6943">
        <v>6.1773213539105161</v>
      </c>
      <c r="AC6943">
        <v>0</v>
      </c>
      <c r="AD6943">
        <v>0</v>
      </c>
      <c r="AE6943">
        <v>10.797788748237409</v>
      </c>
    </row>
    <row r="6944" spans="1:31" x14ac:dyDescent="0.3">
      <c r="A6944">
        <v>2590199</v>
      </c>
      <c r="B6944">
        <v>1</v>
      </c>
      <c r="C6944" t="s">
        <v>80</v>
      </c>
      <c r="D6944" t="s">
        <v>93</v>
      </c>
      <c r="E6944" t="s">
        <v>141</v>
      </c>
      <c r="F6944" t="s">
        <v>6983</v>
      </c>
      <c r="G6944" t="s">
        <v>134</v>
      </c>
      <c r="H6944" t="s">
        <v>135</v>
      </c>
      <c r="I6944" t="s">
        <v>136</v>
      </c>
      <c r="J6944" t="s">
        <v>137</v>
      </c>
      <c r="K6944" t="s">
        <v>138</v>
      </c>
      <c r="L6944" t="s">
        <v>19391</v>
      </c>
      <c r="M6944" t="s">
        <v>19392</v>
      </c>
      <c r="N6944">
        <v>0.19138888800000001</v>
      </c>
      <c r="O6944">
        <v>0</v>
      </c>
      <c r="P6944">
        <v>1851</v>
      </c>
      <c r="Q6944">
        <v>27</v>
      </c>
      <c r="R6944">
        <v>66</v>
      </c>
      <c r="S6944">
        <v>10</v>
      </c>
      <c r="T6944">
        <v>211</v>
      </c>
      <c r="U6944">
        <v>2</v>
      </c>
      <c r="V6944">
        <v>1</v>
      </c>
      <c r="W6944">
        <v>0</v>
      </c>
      <c r="X6944">
        <v>72.62801907592835</v>
      </c>
      <c r="Y6944">
        <v>21.490481635703254</v>
      </c>
      <c r="Z6944">
        <v>16.841754403774466</v>
      </c>
      <c r="AA6944">
        <v>17.793152901426804</v>
      </c>
      <c r="AB6944">
        <v>37.416991710396829</v>
      </c>
      <c r="AC6944">
        <v>92.159933353605297</v>
      </c>
      <c r="AD6944">
        <v>11.626632360129367</v>
      </c>
      <c r="AE6944">
        <v>269.95696544096438</v>
      </c>
    </row>
    <row r="6945" spans="1:31" x14ac:dyDescent="0.3">
      <c r="A6945">
        <v>2589964</v>
      </c>
      <c r="B6945">
        <v>1</v>
      </c>
      <c r="C6945" t="s">
        <v>81</v>
      </c>
      <c r="D6945" t="s">
        <v>118</v>
      </c>
      <c r="E6945" t="s">
        <v>184</v>
      </c>
      <c r="F6945" t="s">
        <v>19393</v>
      </c>
      <c r="G6945" t="s">
        <v>301</v>
      </c>
      <c r="H6945" t="s">
        <v>135</v>
      </c>
      <c r="I6945" t="s">
        <v>136</v>
      </c>
      <c r="J6945" t="s">
        <v>137</v>
      </c>
      <c r="K6945" t="s">
        <v>144</v>
      </c>
      <c r="L6945" t="s">
        <v>19394</v>
      </c>
      <c r="M6945" t="s">
        <v>19395</v>
      </c>
      <c r="N6945">
        <v>6.506388888</v>
      </c>
      <c r="O6945">
        <v>0</v>
      </c>
      <c r="P6945">
        <v>0</v>
      </c>
      <c r="Q6945">
        <v>0</v>
      </c>
      <c r="R6945">
        <v>0</v>
      </c>
      <c r="S6945">
        <v>2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180.31599674518569</v>
      </c>
      <c r="AB6945">
        <v>0</v>
      </c>
      <c r="AC6945">
        <v>0</v>
      </c>
      <c r="AD6945">
        <v>0</v>
      </c>
      <c r="AE6945">
        <v>180.31599674518569</v>
      </c>
    </row>
    <row r="6946" spans="1:31" x14ac:dyDescent="0.3">
      <c r="A6946">
        <v>2589987</v>
      </c>
      <c r="B6946">
        <v>1</v>
      </c>
      <c r="C6946" t="s">
        <v>81</v>
      </c>
      <c r="D6946" t="s">
        <v>118</v>
      </c>
      <c r="E6946" t="s">
        <v>155</v>
      </c>
      <c r="F6946" t="s">
        <v>19396</v>
      </c>
      <c r="G6946" t="s">
        <v>301</v>
      </c>
      <c r="H6946" t="s">
        <v>157</v>
      </c>
      <c r="I6946" t="s">
        <v>136</v>
      </c>
      <c r="J6946" t="s">
        <v>137</v>
      </c>
      <c r="K6946" t="s">
        <v>144</v>
      </c>
      <c r="L6946" t="s">
        <v>19397</v>
      </c>
      <c r="M6946" t="s">
        <v>19398</v>
      </c>
      <c r="N6946">
        <v>7.1058333329999996</v>
      </c>
      <c r="O6946">
        <v>0</v>
      </c>
      <c r="P6946">
        <v>146</v>
      </c>
      <c r="Q6946">
        <v>0</v>
      </c>
      <c r="R6946">
        <v>0</v>
      </c>
      <c r="S6946">
        <v>0</v>
      </c>
      <c r="T6946">
        <v>12</v>
      </c>
      <c r="U6946">
        <v>0</v>
      </c>
      <c r="V6946">
        <v>0</v>
      </c>
      <c r="W6946">
        <v>0</v>
      </c>
      <c r="X6946">
        <v>194.62516345007256</v>
      </c>
      <c r="Y6946">
        <v>0</v>
      </c>
      <c r="Z6946">
        <v>0</v>
      </c>
      <c r="AA6946">
        <v>0</v>
      </c>
      <c r="AB6946">
        <v>143.93308536183562</v>
      </c>
      <c r="AC6946">
        <v>0</v>
      </c>
      <c r="AD6946">
        <v>0</v>
      </c>
      <c r="AE6946">
        <v>338.55824881190819</v>
      </c>
    </row>
    <row r="6947" spans="1:31" x14ac:dyDescent="0.3">
      <c r="A6947">
        <v>2589721</v>
      </c>
      <c r="B6947">
        <v>1</v>
      </c>
      <c r="C6947" t="s">
        <v>80</v>
      </c>
      <c r="D6947" t="s">
        <v>87</v>
      </c>
      <c r="E6947" t="s">
        <v>141</v>
      </c>
      <c r="F6947" t="s">
        <v>19399</v>
      </c>
      <c r="G6947" t="s">
        <v>134</v>
      </c>
      <c r="H6947" t="s">
        <v>135</v>
      </c>
      <c r="I6947" t="s">
        <v>136</v>
      </c>
      <c r="J6947" t="s">
        <v>137</v>
      </c>
      <c r="K6947" t="s">
        <v>138</v>
      </c>
      <c r="L6947" t="s">
        <v>19400</v>
      </c>
      <c r="M6947" t="s">
        <v>19401</v>
      </c>
      <c r="N6947">
        <v>0.145277777</v>
      </c>
      <c r="O6947">
        <v>1</v>
      </c>
      <c r="P6947">
        <v>3948</v>
      </c>
      <c r="Q6947">
        <v>0</v>
      </c>
      <c r="R6947">
        <v>0</v>
      </c>
      <c r="S6947">
        <v>31</v>
      </c>
      <c r="T6947">
        <v>690</v>
      </c>
      <c r="U6947">
        <v>6</v>
      </c>
      <c r="V6947">
        <v>2</v>
      </c>
      <c r="W6947">
        <v>7.1628024077847505E-2</v>
      </c>
      <c r="X6947">
        <v>130.22451528785422</v>
      </c>
      <c r="Y6947">
        <v>0</v>
      </c>
      <c r="Z6947">
        <v>0</v>
      </c>
      <c r="AA6947">
        <v>132.07539418024695</v>
      </c>
      <c r="AB6947">
        <v>115.51443661101797</v>
      </c>
      <c r="AC6947">
        <v>102.17410509221135</v>
      </c>
      <c r="AD6947">
        <v>4.1717907265547005</v>
      </c>
      <c r="AE6947">
        <v>484.23186992196304</v>
      </c>
    </row>
    <row r="6948" spans="1:31" x14ac:dyDescent="0.3">
      <c r="A6948">
        <v>2589821</v>
      </c>
      <c r="B6948">
        <v>1</v>
      </c>
      <c r="C6948" t="s">
        <v>80</v>
      </c>
      <c r="D6948" t="s">
        <v>98</v>
      </c>
      <c r="E6948" t="s">
        <v>171</v>
      </c>
      <c r="F6948" t="s">
        <v>10538</v>
      </c>
      <c r="G6948" t="s">
        <v>194</v>
      </c>
      <c r="H6948" t="s">
        <v>157</v>
      </c>
      <c r="I6948" t="s">
        <v>136</v>
      </c>
      <c r="J6948" t="s">
        <v>137</v>
      </c>
      <c r="K6948" t="s">
        <v>144</v>
      </c>
      <c r="L6948" t="s">
        <v>19402</v>
      </c>
      <c r="M6948" t="s">
        <v>19403</v>
      </c>
      <c r="N6948">
        <v>4.863888888</v>
      </c>
      <c r="O6948">
        <v>0</v>
      </c>
      <c r="P6948">
        <v>24</v>
      </c>
      <c r="Q6948">
        <v>0</v>
      </c>
      <c r="R6948">
        <v>2</v>
      </c>
      <c r="S6948">
        <v>0</v>
      </c>
      <c r="T6948">
        <v>1</v>
      </c>
      <c r="U6948">
        <v>0</v>
      </c>
      <c r="V6948">
        <v>0</v>
      </c>
      <c r="W6948">
        <v>0</v>
      </c>
      <c r="X6948">
        <v>12.808006447432843</v>
      </c>
      <c r="Y6948">
        <v>0</v>
      </c>
      <c r="Z6948">
        <v>6.0107067879215501</v>
      </c>
      <c r="AA6948">
        <v>0</v>
      </c>
      <c r="AB6948">
        <v>0.83292477104066676</v>
      </c>
      <c r="AC6948">
        <v>0</v>
      </c>
      <c r="AD6948">
        <v>0</v>
      </c>
      <c r="AE6948">
        <v>19.651638006395061</v>
      </c>
    </row>
    <row r="6949" spans="1:31" x14ac:dyDescent="0.3">
      <c r="A6949">
        <v>2590485</v>
      </c>
      <c r="B6949">
        <v>1</v>
      </c>
      <c r="C6949" t="s">
        <v>80</v>
      </c>
      <c r="D6949" t="s">
        <v>91</v>
      </c>
      <c r="E6949" t="s">
        <v>141</v>
      </c>
      <c r="F6949" t="s">
        <v>15539</v>
      </c>
      <c r="G6949" t="s">
        <v>134</v>
      </c>
      <c r="H6949" t="s">
        <v>135</v>
      </c>
      <c r="I6949" t="s">
        <v>136</v>
      </c>
      <c r="J6949" t="s">
        <v>137</v>
      </c>
      <c r="K6949" t="s">
        <v>138</v>
      </c>
      <c r="L6949" t="s">
        <v>19404</v>
      </c>
      <c r="M6949" t="s">
        <v>19405</v>
      </c>
      <c r="N6949">
        <v>4.1936111110000001</v>
      </c>
      <c r="O6949">
        <v>1</v>
      </c>
      <c r="P6949">
        <v>0</v>
      </c>
      <c r="Q6949">
        <v>52</v>
      </c>
      <c r="R6949">
        <v>18</v>
      </c>
      <c r="S6949">
        <v>34</v>
      </c>
      <c r="T6949">
        <v>10</v>
      </c>
      <c r="U6949">
        <v>1</v>
      </c>
      <c r="V6949">
        <v>0</v>
      </c>
      <c r="W6949">
        <v>2.3188669116826586</v>
      </c>
      <c r="X6949">
        <v>0</v>
      </c>
      <c r="Y6949">
        <v>1794.9485645592006</v>
      </c>
      <c r="Z6949">
        <v>67.283428268979449</v>
      </c>
      <c r="AA6949">
        <v>1064.0038699618301</v>
      </c>
      <c r="AB6949">
        <v>29.084597992548762</v>
      </c>
      <c r="AC6949">
        <v>4.4536497435771905</v>
      </c>
      <c r="AD6949">
        <v>0</v>
      </c>
      <c r="AE6949">
        <v>2962.0929774378187</v>
      </c>
    </row>
    <row r="6950" spans="1:31" x14ac:dyDescent="0.3">
      <c r="A6950">
        <v>2590362</v>
      </c>
      <c r="B6950">
        <v>1</v>
      </c>
      <c r="C6950" t="s">
        <v>80</v>
      </c>
      <c r="D6950" t="s">
        <v>100</v>
      </c>
      <c r="E6950" t="s">
        <v>141</v>
      </c>
      <c r="F6950" t="s">
        <v>19406</v>
      </c>
      <c r="G6950" t="s">
        <v>134</v>
      </c>
      <c r="H6950" t="s">
        <v>135</v>
      </c>
      <c r="I6950" t="s">
        <v>136</v>
      </c>
      <c r="J6950" t="s">
        <v>137</v>
      </c>
      <c r="K6950" t="s">
        <v>138</v>
      </c>
      <c r="L6950" t="s">
        <v>19407</v>
      </c>
      <c r="M6950" t="s">
        <v>19408</v>
      </c>
      <c r="N6950">
        <v>0.85250000000000004</v>
      </c>
      <c r="O6950">
        <v>0</v>
      </c>
      <c r="P6950">
        <v>2248</v>
      </c>
      <c r="Q6950">
        <v>0</v>
      </c>
      <c r="R6950">
        <v>134</v>
      </c>
      <c r="S6950">
        <v>3</v>
      </c>
      <c r="T6950">
        <v>269</v>
      </c>
      <c r="U6950">
        <v>0</v>
      </c>
      <c r="V6950">
        <v>1</v>
      </c>
      <c r="W6950">
        <v>0</v>
      </c>
      <c r="X6950">
        <v>524.22266480838164</v>
      </c>
      <c r="Y6950">
        <v>0</v>
      </c>
      <c r="Z6950">
        <v>56.184216137994866</v>
      </c>
      <c r="AA6950">
        <v>59.856917791670384</v>
      </c>
      <c r="AB6950">
        <v>279.98091282836526</v>
      </c>
      <c r="AC6950">
        <v>0</v>
      </c>
      <c r="AD6950">
        <v>3.1037194819878176</v>
      </c>
      <c r="AE6950">
        <v>923.34843104840002</v>
      </c>
    </row>
    <row r="6951" spans="1:31" x14ac:dyDescent="0.3">
      <c r="A6951">
        <v>2590242</v>
      </c>
      <c r="B6951">
        <v>1</v>
      </c>
      <c r="C6951" t="s">
        <v>80</v>
      </c>
      <c r="D6951" t="s">
        <v>99</v>
      </c>
      <c r="E6951" t="s">
        <v>171</v>
      </c>
      <c r="F6951" t="s">
        <v>1230</v>
      </c>
      <c r="G6951" t="s">
        <v>190</v>
      </c>
      <c r="H6951" t="s">
        <v>157</v>
      </c>
      <c r="I6951" t="s">
        <v>136</v>
      </c>
      <c r="J6951" t="s">
        <v>137</v>
      </c>
      <c r="K6951" t="s">
        <v>138</v>
      </c>
      <c r="L6951" t="s">
        <v>19409</v>
      </c>
      <c r="M6951" t="s">
        <v>19410</v>
      </c>
      <c r="N6951">
        <v>1.6875</v>
      </c>
      <c r="O6951">
        <v>0</v>
      </c>
      <c r="P6951">
        <v>1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</row>
    <row r="6952" spans="1:31" x14ac:dyDescent="0.3">
      <c r="A6952">
        <v>2590050</v>
      </c>
      <c r="B6952">
        <v>1</v>
      </c>
      <c r="C6952" t="s">
        <v>80</v>
      </c>
      <c r="D6952" t="s">
        <v>104</v>
      </c>
      <c r="E6952" t="s">
        <v>155</v>
      </c>
      <c r="F6952" t="s">
        <v>19411</v>
      </c>
      <c r="G6952" t="s">
        <v>3034</v>
      </c>
      <c r="H6952" t="s">
        <v>157</v>
      </c>
      <c r="I6952" t="s">
        <v>136</v>
      </c>
      <c r="J6952" t="s">
        <v>3</v>
      </c>
      <c r="K6952" t="s">
        <v>138</v>
      </c>
      <c r="L6952" t="s">
        <v>19412</v>
      </c>
      <c r="M6952" t="s">
        <v>19413</v>
      </c>
      <c r="N6952">
        <v>2.0844444439999998</v>
      </c>
      <c r="O6952">
        <v>0</v>
      </c>
      <c r="P6952">
        <v>29</v>
      </c>
      <c r="Q6952">
        <v>0</v>
      </c>
      <c r="R6952">
        <v>1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17.884743539942335</v>
      </c>
      <c r="Y6952">
        <v>0</v>
      </c>
      <c r="Z6952">
        <v>9.8442159732789997E-2</v>
      </c>
      <c r="AA6952">
        <v>0</v>
      </c>
      <c r="AB6952">
        <v>0</v>
      </c>
      <c r="AC6952">
        <v>0</v>
      </c>
      <c r="AD6952">
        <v>0</v>
      </c>
      <c r="AE6952">
        <v>17.983185699675126</v>
      </c>
    </row>
    <row r="6953" spans="1:31" x14ac:dyDescent="0.3">
      <c r="A6953">
        <v>2589758</v>
      </c>
      <c r="B6953">
        <v>1</v>
      </c>
      <c r="C6953" t="s">
        <v>80</v>
      </c>
      <c r="D6953" t="s">
        <v>97</v>
      </c>
      <c r="E6953" t="s">
        <v>141</v>
      </c>
      <c r="F6953" t="s">
        <v>6232</v>
      </c>
      <c r="G6953" t="s">
        <v>134</v>
      </c>
      <c r="H6953" t="s">
        <v>135</v>
      </c>
      <c r="I6953" t="s">
        <v>136</v>
      </c>
      <c r="J6953" t="s">
        <v>137</v>
      </c>
      <c r="K6953" t="s">
        <v>138</v>
      </c>
      <c r="L6953" t="s">
        <v>19414</v>
      </c>
      <c r="M6953" t="s">
        <v>19361</v>
      </c>
      <c r="N6953">
        <v>0.28749999999999998</v>
      </c>
      <c r="O6953">
        <v>0</v>
      </c>
      <c r="P6953">
        <v>136</v>
      </c>
      <c r="Q6953">
        <v>0</v>
      </c>
      <c r="R6953">
        <v>253</v>
      </c>
      <c r="S6953">
        <v>2</v>
      </c>
      <c r="T6953">
        <v>72</v>
      </c>
      <c r="U6953">
        <v>0</v>
      </c>
      <c r="V6953">
        <v>0</v>
      </c>
      <c r="W6953">
        <v>0</v>
      </c>
      <c r="X6953">
        <v>15.630917886281697</v>
      </c>
      <c r="Y6953">
        <v>0</v>
      </c>
      <c r="Z6953">
        <v>24.694671744363593</v>
      </c>
      <c r="AA6953">
        <v>4.3217831971077079</v>
      </c>
      <c r="AB6953">
        <v>18.636718304659361</v>
      </c>
      <c r="AC6953">
        <v>0</v>
      </c>
      <c r="AD6953">
        <v>0</v>
      </c>
      <c r="AE6953">
        <v>63.284091132412357</v>
      </c>
    </row>
    <row r="6954" spans="1:31" x14ac:dyDescent="0.3">
      <c r="A6954">
        <v>2590156</v>
      </c>
      <c r="B6954">
        <v>1</v>
      </c>
      <c r="C6954" t="s">
        <v>81</v>
      </c>
      <c r="D6954" t="s">
        <v>123</v>
      </c>
      <c r="E6954" t="s">
        <v>171</v>
      </c>
      <c r="F6954" t="s">
        <v>19415</v>
      </c>
      <c r="G6954" t="s">
        <v>190</v>
      </c>
      <c r="H6954" t="s">
        <v>157</v>
      </c>
      <c r="I6954" t="s">
        <v>136</v>
      </c>
      <c r="J6954" t="s">
        <v>137</v>
      </c>
      <c r="K6954" t="s">
        <v>138</v>
      </c>
      <c r="L6954" t="s">
        <v>19416</v>
      </c>
      <c r="M6954" t="s">
        <v>19417</v>
      </c>
      <c r="N6954">
        <v>1.4402777769999999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1</v>
      </c>
      <c r="U6954">
        <v>0</v>
      </c>
      <c r="V6954">
        <v>1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3.3106805958925367</v>
      </c>
      <c r="AC6954">
        <v>0</v>
      </c>
      <c r="AD6954">
        <v>4.3303347086491666</v>
      </c>
      <c r="AE6954">
        <v>7.6410153045417033</v>
      </c>
    </row>
    <row r="6955" spans="1:31" x14ac:dyDescent="0.3">
      <c r="A6955">
        <v>2590259</v>
      </c>
      <c r="B6955">
        <v>1</v>
      </c>
      <c r="C6955" t="s">
        <v>80</v>
      </c>
      <c r="D6955" t="s">
        <v>93</v>
      </c>
      <c r="E6955" t="s">
        <v>155</v>
      </c>
      <c r="F6955" t="s">
        <v>19418</v>
      </c>
      <c r="G6955" t="s">
        <v>206</v>
      </c>
      <c r="H6955" t="s">
        <v>157</v>
      </c>
      <c r="I6955" t="s">
        <v>136</v>
      </c>
      <c r="J6955" t="s">
        <v>137</v>
      </c>
      <c r="K6955" t="s">
        <v>138</v>
      </c>
      <c r="L6955" t="s">
        <v>19419</v>
      </c>
      <c r="M6955" t="s">
        <v>19420</v>
      </c>
      <c r="N6955">
        <v>3.8630555549999999</v>
      </c>
      <c r="O6955">
        <v>0</v>
      </c>
      <c r="P6955">
        <v>25</v>
      </c>
      <c r="Q6955">
        <v>0</v>
      </c>
      <c r="R6955">
        <v>15</v>
      </c>
      <c r="S6955">
        <v>0</v>
      </c>
      <c r="T6955">
        <v>9</v>
      </c>
      <c r="U6955">
        <v>0</v>
      </c>
      <c r="V6955">
        <v>0</v>
      </c>
      <c r="W6955">
        <v>0</v>
      </c>
      <c r="X6955">
        <v>49.607436460642816</v>
      </c>
      <c r="Y6955">
        <v>0</v>
      </c>
      <c r="Z6955">
        <v>117.97803608950133</v>
      </c>
      <c r="AA6955">
        <v>0</v>
      </c>
      <c r="AB6955">
        <v>69.418393227181568</v>
      </c>
      <c r="AC6955">
        <v>0</v>
      </c>
      <c r="AD6955">
        <v>0</v>
      </c>
      <c r="AE6955">
        <v>237.0038657773257</v>
      </c>
    </row>
    <row r="6956" spans="1:31" x14ac:dyDescent="0.3">
      <c r="A6956">
        <v>2589927</v>
      </c>
      <c r="B6956">
        <v>1</v>
      </c>
      <c r="C6956" t="s">
        <v>80</v>
      </c>
      <c r="D6956" t="s">
        <v>95</v>
      </c>
      <c r="E6956" t="s">
        <v>147</v>
      </c>
      <c r="F6956" t="s">
        <v>19421</v>
      </c>
      <c r="G6956" t="s">
        <v>194</v>
      </c>
      <c r="H6956" t="s">
        <v>135</v>
      </c>
      <c r="I6956" t="s">
        <v>136</v>
      </c>
      <c r="J6956" t="s">
        <v>137</v>
      </c>
      <c r="K6956" t="s">
        <v>144</v>
      </c>
      <c r="L6956" t="s">
        <v>19422</v>
      </c>
      <c r="M6956" t="s">
        <v>19423</v>
      </c>
      <c r="N6956">
        <v>7.4158333330000001</v>
      </c>
      <c r="O6956">
        <v>0</v>
      </c>
      <c r="P6956">
        <v>655</v>
      </c>
      <c r="Q6956">
        <v>3</v>
      </c>
      <c r="R6956">
        <v>19</v>
      </c>
      <c r="S6956">
        <v>3</v>
      </c>
      <c r="T6956">
        <v>35</v>
      </c>
      <c r="U6956">
        <v>0</v>
      </c>
      <c r="V6956">
        <v>0</v>
      </c>
      <c r="W6956">
        <v>0</v>
      </c>
      <c r="X6956">
        <v>850.01799598747027</v>
      </c>
      <c r="Y6956">
        <v>24.237025637102711</v>
      </c>
      <c r="Z6956">
        <v>122.61629227762015</v>
      </c>
      <c r="AA6956">
        <v>698.98983602253156</v>
      </c>
      <c r="AB6956">
        <v>217.93609296593417</v>
      </c>
      <c r="AC6956">
        <v>0</v>
      </c>
      <c r="AD6956">
        <v>0</v>
      </c>
      <c r="AE6956">
        <v>1913.7972428906589</v>
      </c>
    </row>
    <row r="6957" spans="1:31" x14ac:dyDescent="0.3">
      <c r="A6957">
        <v>2590236</v>
      </c>
      <c r="B6957">
        <v>1</v>
      </c>
      <c r="C6957" t="s">
        <v>81</v>
      </c>
      <c r="D6957" t="s">
        <v>127</v>
      </c>
      <c r="E6957" t="s">
        <v>147</v>
      </c>
      <c r="F6957" t="s">
        <v>1730</v>
      </c>
      <c r="G6957" t="s">
        <v>134</v>
      </c>
      <c r="H6957" t="s">
        <v>135</v>
      </c>
      <c r="I6957" t="s">
        <v>136</v>
      </c>
      <c r="J6957" t="s">
        <v>137</v>
      </c>
      <c r="K6957" t="s">
        <v>138</v>
      </c>
      <c r="L6957" t="s">
        <v>19424</v>
      </c>
      <c r="M6957" t="s">
        <v>19425</v>
      </c>
      <c r="N6957">
        <v>3.1625000000000001</v>
      </c>
      <c r="O6957">
        <v>4</v>
      </c>
      <c r="P6957">
        <v>78</v>
      </c>
      <c r="Q6957">
        <v>100</v>
      </c>
      <c r="R6957">
        <v>92</v>
      </c>
      <c r="S6957">
        <v>2</v>
      </c>
      <c r="T6957">
        <v>8</v>
      </c>
      <c r="U6957">
        <v>0</v>
      </c>
      <c r="V6957">
        <v>0</v>
      </c>
      <c r="W6957">
        <v>2.9815630610717507</v>
      </c>
      <c r="X6957">
        <v>48.041197640096684</v>
      </c>
      <c r="Y6957">
        <v>505.94001050151934</v>
      </c>
      <c r="Z6957">
        <v>473.7130019299255</v>
      </c>
      <c r="AA6957">
        <v>26.522463239346482</v>
      </c>
      <c r="AB6957">
        <v>17.33151690355086</v>
      </c>
      <c r="AC6957">
        <v>0</v>
      </c>
      <c r="AD6957">
        <v>0</v>
      </c>
      <c r="AE6957">
        <v>1074.5297532755108</v>
      </c>
    </row>
    <row r="6958" spans="1:31" x14ac:dyDescent="0.3">
      <c r="A6958">
        <v>2589904</v>
      </c>
      <c r="B6958">
        <v>1</v>
      </c>
      <c r="C6958" t="s">
        <v>81</v>
      </c>
      <c r="D6958" t="s">
        <v>128</v>
      </c>
      <c r="E6958" t="s">
        <v>147</v>
      </c>
      <c r="F6958" t="s">
        <v>19426</v>
      </c>
      <c r="G6958" t="s">
        <v>311</v>
      </c>
      <c r="H6958" t="s">
        <v>135</v>
      </c>
      <c r="I6958" t="s">
        <v>136</v>
      </c>
      <c r="J6958" t="s">
        <v>3</v>
      </c>
      <c r="K6958" t="s">
        <v>138</v>
      </c>
      <c r="L6958" t="s">
        <v>19427</v>
      </c>
      <c r="M6958" t="s">
        <v>19428</v>
      </c>
      <c r="N6958">
        <v>1.635</v>
      </c>
      <c r="O6958">
        <v>0</v>
      </c>
      <c r="P6958">
        <v>0</v>
      </c>
      <c r="Q6958">
        <v>0</v>
      </c>
      <c r="R6958">
        <v>1</v>
      </c>
      <c r="S6958">
        <v>33</v>
      </c>
      <c r="T6958">
        <v>41</v>
      </c>
      <c r="U6958">
        <v>37</v>
      </c>
      <c r="V6958">
        <v>48</v>
      </c>
      <c r="W6958">
        <v>0</v>
      </c>
      <c r="X6958">
        <v>0</v>
      </c>
      <c r="Y6958">
        <v>0</v>
      </c>
      <c r="Z6958">
        <v>0</v>
      </c>
      <c r="AA6958">
        <v>732.31388992664859</v>
      </c>
      <c r="AB6958">
        <v>932.25493723231261</v>
      </c>
      <c r="AC6958">
        <v>10271.935297777884</v>
      </c>
      <c r="AD6958">
        <v>6235.9731570062086</v>
      </c>
      <c r="AE6958">
        <v>18172.477281943051</v>
      </c>
    </row>
    <row r="6959" spans="1:31" x14ac:dyDescent="0.3">
      <c r="A6959">
        <v>2590282</v>
      </c>
      <c r="B6959">
        <v>1</v>
      </c>
      <c r="C6959" t="s">
        <v>80</v>
      </c>
      <c r="D6959" t="s">
        <v>97</v>
      </c>
      <c r="E6959" t="s">
        <v>166</v>
      </c>
      <c r="F6959" t="s">
        <v>19429</v>
      </c>
      <c r="G6959" t="s">
        <v>311</v>
      </c>
      <c r="H6959" t="s">
        <v>157</v>
      </c>
      <c r="I6959" t="s">
        <v>136</v>
      </c>
      <c r="J6959" t="s">
        <v>3</v>
      </c>
      <c r="K6959" t="s">
        <v>138</v>
      </c>
      <c r="L6959" t="s">
        <v>19430</v>
      </c>
      <c r="M6959" t="s">
        <v>19431</v>
      </c>
      <c r="N6959">
        <v>2.7408333329999999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1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3.9799499071425E-2</v>
      </c>
      <c r="AC6959">
        <v>0</v>
      </c>
      <c r="AD6959">
        <v>0</v>
      </c>
      <c r="AE6959">
        <v>3.9799499071425E-2</v>
      </c>
    </row>
    <row r="6960" spans="1:31" x14ac:dyDescent="0.3">
      <c r="A6960">
        <v>2590113</v>
      </c>
      <c r="B6960">
        <v>1</v>
      </c>
      <c r="C6960" t="s">
        <v>81</v>
      </c>
      <c r="D6960" t="s">
        <v>128</v>
      </c>
      <c r="E6960" t="s">
        <v>184</v>
      </c>
      <c r="F6960" t="s">
        <v>19432</v>
      </c>
      <c r="G6960" t="s">
        <v>149</v>
      </c>
      <c r="H6960" t="s">
        <v>135</v>
      </c>
      <c r="I6960" t="s">
        <v>136</v>
      </c>
      <c r="J6960" t="s">
        <v>137</v>
      </c>
      <c r="K6960" t="s">
        <v>138</v>
      </c>
      <c r="L6960" t="s">
        <v>19433</v>
      </c>
      <c r="M6960" t="s">
        <v>19434</v>
      </c>
      <c r="N6960">
        <v>7.6513888879999996</v>
      </c>
      <c r="O6960">
        <v>6</v>
      </c>
      <c r="P6960">
        <v>187</v>
      </c>
      <c r="Q6960">
        <v>2</v>
      </c>
      <c r="R6960">
        <v>15</v>
      </c>
      <c r="S6960">
        <v>13</v>
      </c>
      <c r="T6960">
        <v>7</v>
      </c>
      <c r="U6960">
        <v>0</v>
      </c>
      <c r="V6960">
        <v>0</v>
      </c>
      <c r="W6960">
        <v>8.7263299170946151</v>
      </c>
      <c r="X6960">
        <v>259.07260462636776</v>
      </c>
      <c r="Y6960">
        <v>16.663958165861043</v>
      </c>
      <c r="Z6960">
        <v>21.680904542304571</v>
      </c>
      <c r="AA6960">
        <v>739.57914842282037</v>
      </c>
      <c r="AB6960">
        <v>41.795408703825579</v>
      </c>
      <c r="AC6960">
        <v>0</v>
      </c>
      <c r="AD6960">
        <v>0</v>
      </c>
      <c r="AE6960">
        <v>1087.5183543782741</v>
      </c>
    </row>
    <row r="6961" spans="1:31" x14ac:dyDescent="0.3">
      <c r="A6961">
        <v>2590027</v>
      </c>
      <c r="B6961">
        <v>1</v>
      </c>
      <c r="C6961" t="s">
        <v>80</v>
      </c>
      <c r="D6961" t="s">
        <v>102</v>
      </c>
      <c r="E6961" t="s">
        <v>184</v>
      </c>
      <c r="F6961" t="s">
        <v>19435</v>
      </c>
      <c r="G6961" t="s">
        <v>149</v>
      </c>
      <c r="H6961" t="s">
        <v>135</v>
      </c>
      <c r="I6961" t="s">
        <v>136</v>
      </c>
      <c r="J6961" t="s">
        <v>137</v>
      </c>
      <c r="K6961" t="s">
        <v>138</v>
      </c>
      <c r="L6961" t="s">
        <v>19436</v>
      </c>
      <c r="M6961" t="s">
        <v>19437</v>
      </c>
      <c r="N6961">
        <v>1.7311111109999999</v>
      </c>
      <c r="O6961">
        <v>0</v>
      </c>
      <c r="P6961">
        <v>116</v>
      </c>
      <c r="Q6961">
        <v>1</v>
      </c>
      <c r="R6961">
        <v>86</v>
      </c>
      <c r="S6961">
        <v>2</v>
      </c>
      <c r="T6961">
        <v>30</v>
      </c>
      <c r="U6961">
        <v>0</v>
      </c>
      <c r="V6961">
        <v>0</v>
      </c>
      <c r="W6961">
        <v>0</v>
      </c>
      <c r="X6961">
        <v>84.913560582591501</v>
      </c>
      <c r="Y6961">
        <v>15.379183688787998</v>
      </c>
      <c r="Z6961">
        <v>177.97531136197199</v>
      </c>
      <c r="AA6961">
        <v>7.9995981253643382</v>
      </c>
      <c r="AB6961">
        <v>89.10200904402258</v>
      </c>
      <c r="AC6961">
        <v>0</v>
      </c>
      <c r="AD6961">
        <v>0</v>
      </c>
      <c r="AE6961">
        <v>375.36966280273839</v>
      </c>
    </row>
    <row r="6962" spans="1:31" x14ac:dyDescent="0.3">
      <c r="A6962">
        <v>2590219</v>
      </c>
      <c r="B6962">
        <v>1</v>
      </c>
      <c r="C6962" t="s">
        <v>80</v>
      </c>
      <c r="D6962" t="s">
        <v>96</v>
      </c>
      <c r="E6962" t="s">
        <v>166</v>
      </c>
      <c r="F6962" t="s">
        <v>19438</v>
      </c>
      <c r="G6962" t="s">
        <v>181</v>
      </c>
      <c r="H6962" t="s">
        <v>157</v>
      </c>
      <c r="I6962" t="s">
        <v>136</v>
      </c>
      <c r="J6962" t="s">
        <v>137</v>
      </c>
      <c r="K6962" t="s">
        <v>138</v>
      </c>
      <c r="L6962" t="s">
        <v>19439</v>
      </c>
      <c r="M6962" t="s">
        <v>19440</v>
      </c>
      <c r="N6962">
        <v>7.7466666660000003</v>
      </c>
      <c r="O6962">
        <v>0</v>
      </c>
      <c r="P6962">
        <v>1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6.9170776735411668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6.9170776735411668</v>
      </c>
    </row>
    <row r="6963" spans="1:31" x14ac:dyDescent="0.3">
      <c r="A6963">
        <v>2590382</v>
      </c>
      <c r="B6963">
        <v>1</v>
      </c>
      <c r="C6963" t="s">
        <v>80</v>
      </c>
      <c r="D6963" t="s">
        <v>86</v>
      </c>
      <c r="E6963" t="s">
        <v>166</v>
      </c>
      <c r="F6963" t="s">
        <v>16238</v>
      </c>
      <c r="G6963" t="s">
        <v>198</v>
      </c>
      <c r="H6963" t="s">
        <v>157</v>
      </c>
      <c r="I6963" t="s">
        <v>136</v>
      </c>
      <c r="J6963" t="s">
        <v>137</v>
      </c>
      <c r="K6963" t="s">
        <v>138</v>
      </c>
      <c r="L6963" t="s">
        <v>19441</v>
      </c>
      <c r="M6963" t="s">
        <v>19442</v>
      </c>
      <c r="N6963">
        <v>1.122777777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1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41.653203363963229</v>
      </c>
      <c r="AC6963">
        <v>0</v>
      </c>
      <c r="AD6963">
        <v>0</v>
      </c>
      <c r="AE6963">
        <v>41.653203363963229</v>
      </c>
    </row>
    <row r="6964" spans="1:31" x14ac:dyDescent="0.3">
      <c r="A6964">
        <v>2589741</v>
      </c>
      <c r="B6964">
        <v>1</v>
      </c>
      <c r="C6964" t="s">
        <v>80</v>
      </c>
      <c r="D6964" t="s">
        <v>97</v>
      </c>
      <c r="E6964" t="s">
        <v>155</v>
      </c>
      <c r="F6964" t="s">
        <v>19443</v>
      </c>
      <c r="G6964" t="s">
        <v>202</v>
      </c>
      <c r="H6964" t="s">
        <v>157</v>
      </c>
      <c r="I6964" t="s">
        <v>136</v>
      </c>
      <c r="J6964" t="s">
        <v>137</v>
      </c>
      <c r="K6964" t="s">
        <v>138</v>
      </c>
      <c r="L6964" t="s">
        <v>19444</v>
      </c>
      <c r="M6964" t="s">
        <v>19445</v>
      </c>
      <c r="N6964">
        <v>0.623611111</v>
      </c>
      <c r="O6964">
        <v>0</v>
      </c>
      <c r="P6964">
        <v>15</v>
      </c>
      <c r="Q6964">
        <v>0</v>
      </c>
      <c r="R6964">
        <v>6</v>
      </c>
      <c r="S6964">
        <v>0</v>
      </c>
      <c r="T6964">
        <v>4</v>
      </c>
      <c r="U6964">
        <v>0</v>
      </c>
      <c r="V6964">
        <v>0</v>
      </c>
      <c r="W6964">
        <v>0</v>
      </c>
      <c r="X6964">
        <v>1.7329412946964122</v>
      </c>
      <c r="Y6964">
        <v>0</v>
      </c>
      <c r="Z6964">
        <v>2.4876761241145338</v>
      </c>
      <c r="AA6964">
        <v>0</v>
      </c>
      <c r="AB6964">
        <v>1.3972944672762666</v>
      </c>
      <c r="AC6964">
        <v>0</v>
      </c>
      <c r="AD6964">
        <v>0</v>
      </c>
      <c r="AE6964">
        <v>5.6179118860872119</v>
      </c>
    </row>
    <row r="6965" spans="1:31" x14ac:dyDescent="0.3">
      <c r="A6965">
        <v>2590422</v>
      </c>
      <c r="B6965">
        <v>1</v>
      </c>
      <c r="C6965" t="s">
        <v>80</v>
      </c>
      <c r="D6965" t="s">
        <v>94</v>
      </c>
      <c r="E6965" t="s">
        <v>184</v>
      </c>
      <c r="F6965" t="s">
        <v>19446</v>
      </c>
      <c r="G6965" t="s">
        <v>149</v>
      </c>
      <c r="H6965" t="s">
        <v>135</v>
      </c>
      <c r="I6965" t="s">
        <v>136</v>
      </c>
      <c r="J6965" t="s">
        <v>137</v>
      </c>
      <c r="K6965" t="s">
        <v>138</v>
      </c>
      <c r="L6965" t="s">
        <v>19447</v>
      </c>
      <c r="M6965" t="s">
        <v>19448</v>
      </c>
      <c r="N6965">
        <v>1.210555555</v>
      </c>
      <c r="O6965">
        <v>0</v>
      </c>
      <c r="P6965">
        <v>85</v>
      </c>
      <c r="Q6965">
        <v>0</v>
      </c>
      <c r="R6965">
        <v>0</v>
      </c>
      <c r="S6965">
        <v>0</v>
      </c>
      <c r="T6965">
        <v>5</v>
      </c>
      <c r="U6965">
        <v>0</v>
      </c>
      <c r="V6965">
        <v>0</v>
      </c>
      <c r="W6965">
        <v>0</v>
      </c>
      <c r="X6965">
        <v>15.2055998193447</v>
      </c>
      <c r="Y6965">
        <v>0</v>
      </c>
      <c r="Z6965">
        <v>0</v>
      </c>
      <c r="AA6965">
        <v>0</v>
      </c>
      <c r="AB6965">
        <v>7.2318607292151782</v>
      </c>
      <c r="AC6965">
        <v>0</v>
      </c>
      <c r="AD6965">
        <v>0</v>
      </c>
      <c r="AE6965">
        <v>22.437460548559876</v>
      </c>
    </row>
    <row r="6966" spans="1:31" x14ac:dyDescent="0.3">
      <c r="A6966">
        <v>2590322</v>
      </c>
      <c r="B6966">
        <v>1</v>
      </c>
      <c r="C6966" t="s">
        <v>81</v>
      </c>
      <c r="D6966" t="s">
        <v>123</v>
      </c>
      <c r="E6966" t="s">
        <v>171</v>
      </c>
      <c r="F6966" t="s">
        <v>19449</v>
      </c>
      <c r="G6966" t="s">
        <v>2558</v>
      </c>
      <c r="H6966" t="s">
        <v>157</v>
      </c>
      <c r="I6966" t="s">
        <v>136</v>
      </c>
      <c r="J6966" t="s">
        <v>137</v>
      </c>
      <c r="K6966" t="s">
        <v>138</v>
      </c>
      <c r="L6966" t="s">
        <v>19450</v>
      </c>
      <c r="M6966" t="s">
        <v>19451</v>
      </c>
      <c r="N6966">
        <v>2.8566666660000002</v>
      </c>
      <c r="O6966">
        <v>0</v>
      </c>
      <c r="P6966">
        <v>0</v>
      </c>
      <c r="Q6966">
        <v>0</v>
      </c>
      <c r="R6966">
        <v>3</v>
      </c>
      <c r="S6966">
        <v>0</v>
      </c>
      <c r="T6966">
        <v>1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8.2439353980182339</v>
      </c>
      <c r="AA6966">
        <v>0</v>
      </c>
      <c r="AB6966">
        <v>0.51981809405205759</v>
      </c>
      <c r="AC6966">
        <v>0</v>
      </c>
      <c r="AD6966">
        <v>0</v>
      </c>
      <c r="AE6966">
        <v>8.7637534920702915</v>
      </c>
    </row>
    <row r="6967" spans="1:31" x14ac:dyDescent="0.3">
      <c r="A6967">
        <v>2589781</v>
      </c>
      <c r="B6967">
        <v>1</v>
      </c>
      <c r="C6967" t="s">
        <v>80</v>
      </c>
      <c r="D6967" t="s">
        <v>84</v>
      </c>
      <c r="E6967" t="s">
        <v>171</v>
      </c>
      <c r="F6967" t="s">
        <v>17823</v>
      </c>
      <c r="G6967" t="s">
        <v>190</v>
      </c>
      <c r="H6967" t="s">
        <v>157</v>
      </c>
      <c r="I6967" t="s">
        <v>136</v>
      </c>
      <c r="J6967" t="s">
        <v>137</v>
      </c>
      <c r="K6967" t="s">
        <v>138</v>
      </c>
      <c r="L6967" t="s">
        <v>19452</v>
      </c>
      <c r="M6967" t="s">
        <v>19453</v>
      </c>
      <c r="N6967">
        <v>1.4808333330000001</v>
      </c>
      <c r="O6967">
        <v>0</v>
      </c>
      <c r="P6967">
        <v>241</v>
      </c>
      <c r="Q6967">
        <v>0</v>
      </c>
      <c r="R6967">
        <v>0</v>
      </c>
      <c r="S6967">
        <v>0</v>
      </c>
      <c r="T6967">
        <v>4</v>
      </c>
      <c r="U6967">
        <v>0</v>
      </c>
      <c r="V6967">
        <v>0</v>
      </c>
      <c r="W6967">
        <v>0</v>
      </c>
      <c r="X6967">
        <v>57.251869481591882</v>
      </c>
      <c r="Y6967">
        <v>0</v>
      </c>
      <c r="Z6967">
        <v>0</v>
      </c>
      <c r="AA6967">
        <v>0</v>
      </c>
      <c r="AB6967">
        <v>4.8937000790095064</v>
      </c>
      <c r="AC6967">
        <v>0</v>
      </c>
      <c r="AD6967">
        <v>0</v>
      </c>
      <c r="AE6967">
        <v>62.145569560601388</v>
      </c>
    </row>
    <row r="6968" spans="1:31" x14ac:dyDescent="0.3">
      <c r="A6968">
        <v>2589735</v>
      </c>
      <c r="B6968">
        <v>1</v>
      </c>
      <c r="C6968" t="s">
        <v>81</v>
      </c>
      <c r="D6968" t="s">
        <v>120</v>
      </c>
      <c r="E6968" t="s">
        <v>141</v>
      </c>
      <c r="F6968" t="s">
        <v>19454</v>
      </c>
      <c r="G6968" t="s">
        <v>134</v>
      </c>
      <c r="H6968" t="s">
        <v>135</v>
      </c>
      <c r="I6968" t="s">
        <v>136</v>
      </c>
      <c r="J6968" t="s">
        <v>137</v>
      </c>
      <c r="K6968" t="s">
        <v>138</v>
      </c>
      <c r="L6968" t="s">
        <v>19455</v>
      </c>
      <c r="M6968" t="s">
        <v>19456</v>
      </c>
      <c r="N6968">
        <v>0.12944444399999999</v>
      </c>
      <c r="O6968">
        <v>5</v>
      </c>
      <c r="P6968">
        <v>880</v>
      </c>
      <c r="Q6968">
        <v>282</v>
      </c>
      <c r="R6968">
        <v>93</v>
      </c>
      <c r="S6968">
        <v>21</v>
      </c>
      <c r="T6968">
        <v>109</v>
      </c>
      <c r="U6968">
        <v>4</v>
      </c>
      <c r="V6968">
        <v>1</v>
      </c>
      <c r="W6968">
        <v>2.143130246638727</v>
      </c>
      <c r="X6968">
        <v>17.642223352719707</v>
      </c>
      <c r="Y6968">
        <v>256.98228954456675</v>
      </c>
      <c r="Z6968">
        <v>19.910589790602845</v>
      </c>
      <c r="AA6968">
        <v>135.93684478094085</v>
      </c>
      <c r="AB6968">
        <v>5.046326113497579</v>
      </c>
      <c r="AC6968">
        <v>37.251047604481634</v>
      </c>
      <c r="AD6968">
        <v>0.12024536808795001</v>
      </c>
      <c r="AE6968">
        <v>475.03269680153596</v>
      </c>
    </row>
    <row r="6969" spans="1:31" x14ac:dyDescent="0.3">
      <c r="A6969">
        <v>2590010</v>
      </c>
      <c r="B6969">
        <v>1</v>
      </c>
      <c r="C6969" t="s">
        <v>80</v>
      </c>
      <c r="D6969" t="s">
        <v>95</v>
      </c>
      <c r="E6969" t="s">
        <v>141</v>
      </c>
      <c r="F6969" t="s">
        <v>19457</v>
      </c>
      <c r="G6969" t="s">
        <v>194</v>
      </c>
      <c r="H6969" t="s">
        <v>135</v>
      </c>
      <c r="I6969" t="s">
        <v>136</v>
      </c>
      <c r="J6969" t="s">
        <v>137</v>
      </c>
      <c r="K6969" t="s">
        <v>144</v>
      </c>
      <c r="L6969" t="s">
        <v>19458</v>
      </c>
      <c r="M6969" t="s">
        <v>19459</v>
      </c>
      <c r="N6969">
        <v>2.1247222219999999</v>
      </c>
      <c r="O6969">
        <v>0</v>
      </c>
      <c r="P6969">
        <v>182</v>
      </c>
      <c r="Q6969">
        <v>0</v>
      </c>
      <c r="R6969">
        <v>3</v>
      </c>
      <c r="S6969">
        <v>1</v>
      </c>
      <c r="T6969">
        <v>13</v>
      </c>
      <c r="U6969">
        <v>2</v>
      </c>
      <c r="V6969">
        <v>0</v>
      </c>
      <c r="W6969">
        <v>0</v>
      </c>
      <c r="X6969">
        <v>94.415654153644269</v>
      </c>
      <c r="Y6969">
        <v>0</v>
      </c>
      <c r="Z6969">
        <v>2.0019514886839889</v>
      </c>
      <c r="AA6969">
        <v>165.51501914812786</v>
      </c>
      <c r="AB6969">
        <v>41.824662296055841</v>
      </c>
      <c r="AC6969">
        <v>945.65986172594251</v>
      </c>
      <c r="AD6969">
        <v>0</v>
      </c>
      <c r="AE6969">
        <v>1249.4171488124543</v>
      </c>
    </row>
    <row r="6970" spans="1:31" x14ac:dyDescent="0.3">
      <c r="A6970">
        <v>2589867</v>
      </c>
      <c r="B6970">
        <v>1</v>
      </c>
      <c r="C6970" t="s">
        <v>80</v>
      </c>
      <c r="D6970" t="s">
        <v>86</v>
      </c>
      <c r="E6970" t="s">
        <v>155</v>
      </c>
      <c r="F6970" t="s">
        <v>4184</v>
      </c>
      <c r="G6970" t="s">
        <v>202</v>
      </c>
      <c r="H6970" t="s">
        <v>157</v>
      </c>
      <c r="I6970" t="s">
        <v>136</v>
      </c>
      <c r="J6970" t="s">
        <v>137</v>
      </c>
      <c r="K6970" t="s">
        <v>138</v>
      </c>
      <c r="L6970" t="s">
        <v>19460</v>
      </c>
      <c r="M6970" t="s">
        <v>19461</v>
      </c>
      <c r="N6970">
        <v>0.223611111</v>
      </c>
      <c r="O6970">
        <v>0</v>
      </c>
      <c r="P6970">
        <v>121</v>
      </c>
      <c r="Q6970">
        <v>0</v>
      </c>
      <c r="R6970">
        <v>2</v>
      </c>
      <c r="S6970">
        <v>0</v>
      </c>
      <c r="T6970">
        <v>15</v>
      </c>
      <c r="U6970">
        <v>0</v>
      </c>
      <c r="V6970">
        <v>0</v>
      </c>
      <c r="W6970">
        <v>0</v>
      </c>
      <c r="X6970">
        <v>17.598400309081907</v>
      </c>
      <c r="Y6970">
        <v>0</v>
      </c>
      <c r="Z6970">
        <v>0.12120625166125001</v>
      </c>
      <c r="AA6970">
        <v>0</v>
      </c>
      <c r="AB6970">
        <v>12.22751561798305</v>
      </c>
      <c r="AC6970">
        <v>0</v>
      </c>
      <c r="AD6970">
        <v>0</v>
      </c>
      <c r="AE6970">
        <v>29.947122178726204</v>
      </c>
    </row>
    <row r="6971" spans="1:31" x14ac:dyDescent="0.3">
      <c r="A6971">
        <v>2590339</v>
      </c>
      <c r="B6971">
        <v>1</v>
      </c>
      <c r="C6971" t="s">
        <v>80</v>
      </c>
      <c r="D6971" t="s">
        <v>90</v>
      </c>
      <c r="E6971" t="s">
        <v>166</v>
      </c>
      <c r="F6971" t="s">
        <v>19462</v>
      </c>
      <c r="G6971" t="s">
        <v>168</v>
      </c>
      <c r="H6971" t="s">
        <v>157</v>
      </c>
      <c r="I6971" t="s">
        <v>136</v>
      </c>
      <c r="J6971" t="s">
        <v>137</v>
      </c>
      <c r="K6971" t="s">
        <v>138</v>
      </c>
      <c r="L6971" t="s">
        <v>19463</v>
      </c>
      <c r="M6971" t="s">
        <v>19464</v>
      </c>
      <c r="N6971">
        <v>2.5236111110000001</v>
      </c>
      <c r="O6971">
        <v>0</v>
      </c>
      <c r="P6971">
        <v>1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</row>
    <row r="6972" spans="1:31" x14ac:dyDescent="0.3">
      <c r="A6972">
        <v>2590488</v>
      </c>
      <c r="B6972">
        <v>1</v>
      </c>
      <c r="C6972" t="s">
        <v>80</v>
      </c>
      <c r="D6972" t="s">
        <v>103</v>
      </c>
      <c r="E6972" t="s">
        <v>166</v>
      </c>
      <c r="F6972" t="s">
        <v>19465</v>
      </c>
      <c r="G6972" t="s">
        <v>198</v>
      </c>
      <c r="H6972" t="s">
        <v>157</v>
      </c>
      <c r="I6972" t="s">
        <v>136</v>
      </c>
      <c r="J6972" t="s">
        <v>137</v>
      </c>
      <c r="K6972" t="s">
        <v>138</v>
      </c>
      <c r="L6972" t="s">
        <v>19466</v>
      </c>
      <c r="M6972" t="s">
        <v>19467</v>
      </c>
      <c r="N6972">
        <v>0.61</v>
      </c>
      <c r="O6972">
        <v>0</v>
      </c>
      <c r="P6972">
        <v>2</v>
      </c>
      <c r="Q6972">
        <v>0</v>
      </c>
      <c r="R6972">
        <v>0</v>
      </c>
      <c r="S6972">
        <v>0</v>
      </c>
      <c r="T6972">
        <v>3</v>
      </c>
      <c r="U6972">
        <v>0</v>
      </c>
      <c r="V6972">
        <v>0</v>
      </c>
      <c r="W6972">
        <v>0</v>
      </c>
      <c r="X6972">
        <v>0.4020333515715</v>
      </c>
      <c r="Y6972">
        <v>0</v>
      </c>
      <c r="Z6972">
        <v>0</v>
      </c>
      <c r="AA6972">
        <v>0</v>
      </c>
      <c r="AB6972">
        <v>2.8289993969779199</v>
      </c>
      <c r="AC6972">
        <v>0</v>
      </c>
      <c r="AD6972">
        <v>0</v>
      </c>
      <c r="AE6972">
        <v>3.2310327485494197</v>
      </c>
    </row>
    <row r="6973" spans="1:31" x14ac:dyDescent="0.3">
      <c r="A6973">
        <v>2589824</v>
      </c>
      <c r="B6973">
        <v>1</v>
      </c>
      <c r="C6973" t="s">
        <v>80</v>
      </c>
      <c r="D6973" t="s">
        <v>102</v>
      </c>
      <c r="E6973" t="s">
        <v>141</v>
      </c>
      <c r="F6973" t="s">
        <v>19468</v>
      </c>
      <c r="G6973" t="s">
        <v>134</v>
      </c>
      <c r="H6973" t="s">
        <v>135</v>
      </c>
      <c r="I6973" t="s">
        <v>136</v>
      </c>
      <c r="J6973" t="s">
        <v>137</v>
      </c>
      <c r="K6973" t="s">
        <v>138</v>
      </c>
      <c r="L6973" t="s">
        <v>19469</v>
      </c>
      <c r="M6973" t="s">
        <v>19470</v>
      </c>
      <c r="N6973">
        <v>0.632222222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1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77.678734725093477</v>
      </c>
      <c r="AD6973">
        <v>0</v>
      </c>
      <c r="AE6973">
        <v>77.678734725093477</v>
      </c>
    </row>
    <row r="6974" spans="1:31" x14ac:dyDescent="0.3">
      <c r="A6974">
        <v>2589967</v>
      </c>
      <c r="B6974">
        <v>1</v>
      </c>
      <c r="C6974" t="s">
        <v>80</v>
      </c>
      <c r="D6974" t="s">
        <v>93</v>
      </c>
      <c r="E6974" t="s">
        <v>155</v>
      </c>
      <c r="F6974" t="s">
        <v>19471</v>
      </c>
      <c r="G6974" t="s">
        <v>194</v>
      </c>
      <c r="H6974" t="s">
        <v>157</v>
      </c>
      <c r="I6974" t="s">
        <v>136</v>
      </c>
      <c r="J6974" t="s">
        <v>137</v>
      </c>
      <c r="K6974" t="s">
        <v>144</v>
      </c>
      <c r="L6974" t="s">
        <v>19472</v>
      </c>
      <c r="M6974" t="s">
        <v>19473</v>
      </c>
      <c r="N6974">
        <v>7.0052777769999999</v>
      </c>
      <c r="O6974">
        <v>0</v>
      </c>
      <c r="P6974">
        <v>73</v>
      </c>
      <c r="Q6974">
        <v>0</v>
      </c>
      <c r="R6974">
        <v>1</v>
      </c>
      <c r="S6974">
        <v>0</v>
      </c>
      <c r="T6974">
        <v>2</v>
      </c>
      <c r="U6974">
        <v>0</v>
      </c>
      <c r="V6974">
        <v>0</v>
      </c>
      <c r="W6974">
        <v>0</v>
      </c>
      <c r="X6974">
        <v>58.74442036972448</v>
      </c>
      <c r="Y6974">
        <v>0</v>
      </c>
      <c r="Z6974">
        <v>1.2817583104017201</v>
      </c>
      <c r="AA6974">
        <v>0</v>
      </c>
      <c r="AB6974">
        <v>3.5778684330053583</v>
      </c>
      <c r="AC6974">
        <v>0</v>
      </c>
      <c r="AD6974">
        <v>0</v>
      </c>
      <c r="AE6974">
        <v>63.604047113131557</v>
      </c>
    </row>
    <row r="6975" spans="1:31" x14ac:dyDescent="0.3">
      <c r="A6975">
        <v>2589804</v>
      </c>
      <c r="B6975">
        <v>1</v>
      </c>
      <c r="C6975" t="s">
        <v>80</v>
      </c>
      <c r="D6975" t="s">
        <v>90</v>
      </c>
      <c r="E6975" t="s">
        <v>166</v>
      </c>
      <c r="F6975" t="s">
        <v>19474</v>
      </c>
      <c r="G6975" t="s">
        <v>181</v>
      </c>
      <c r="H6975" t="s">
        <v>157</v>
      </c>
      <c r="I6975" t="s">
        <v>136</v>
      </c>
      <c r="J6975" t="s">
        <v>137</v>
      </c>
      <c r="K6975" t="s">
        <v>138</v>
      </c>
      <c r="L6975" t="s">
        <v>19475</v>
      </c>
      <c r="M6975" t="s">
        <v>19476</v>
      </c>
      <c r="N6975">
        <v>1.605</v>
      </c>
      <c r="O6975">
        <v>0</v>
      </c>
      <c r="P6975">
        <v>7</v>
      </c>
      <c r="Q6975">
        <v>0</v>
      </c>
      <c r="R6975">
        <v>0</v>
      </c>
      <c r="S6975">
        <v>0</v>
      </c>
      <c r="T6975">
        <v>1</v>
      </c>
      <c r="U6975">
        <v>0</v>
      </c>
      <c r="V6975">
        <v>0</v>
      </c>
      <c r="W6975">
        <v>0</v>
      </c>
      <c r="X6975">
        <v>1.7183022729167399</v>
      </c>
      <c r="Y6975">
        <v>0</v>
      </c>
      <c r="Z6975">
        <v>0</v>
      </c>
      <c r="AA6975">
        <v>0</v>
      </c>
      <c r="AB6975">
        <v>0.20678277092214001</v>
      </c>
      <c r="AC6975">
        <v>0</v>
      </c>
      <c r="AD6975">
        <v>0</v>
      </c>
      <c r="AE6975">
        <v>1.9250850438388798</v>
      </c>
    </row>
    <row r="6976" spans="1:31" x14ac:dyDescent="0.3">
      <c r="A6976">
        <v>2589718</v>
      </c>
      <c r="B6976">
        <v>1</v>
      </c>
      <c r="C6976" t="s">
        <v>80</v>
      </c>
      <c r="D6976" t="s">
        <v>93</v>
      </c>
      <c r="E6976" t="s">
        <v>171</v>
      </c>
      <c r="F6976" t="s">
        <v>19477</v>
      </c>
      <c r="G6976" t="s">
        <v>190</v>
      </c>
      <c r="H6976" t="s">
        <v>157</v>
      </c>
      <c r="I6976" t="s">
        <v>136</v>
      </c>
      <c r="J6976" t="s">
        <v>137</v>
      </c>
      <c r="K6976" t="s">
        <v>138</v>
      </c>
      <c r="L6976" t="s">
        <v>19478</v>
      </c>
      <c r="M6976" t="s">
        <v>19479</v>
      </c>
      <c r="N6976">
        <v>1.0494444439999999</v>
      </c>
      <c r="O6976">
        <v>0</v>
      </c>
      <c r="P6976">
        <v>27</v>
      </c>
      <c r="Q6976">
        <v>0</v>
      </c>
      <c r="R6976">
        <v>0</v>
      </c>
      <c r="S6976">
        <v>0</v>
      </c>
      <c r="T6976">
        <v>3</v>
      </c>
      <c r="U6976">
        <v>0</v>
      </c>
      <c r="V6976">
        <v>0</v>
      </c>
      <c r="W6976">
        <v>0</v>
      </c>
      <c r="X6976">
        <v>5.1112754496064792</v>
      </c>
      <c r="Y6976">
        <v>0</v>
      </c>
      <c r="Z6976">
        <v>0</v>
      </c>
      <c r="AA6976">
        <v>0</v>
      </c>
      <c r="AB6976">
        <v>0.55479824685908341</v>
      </c>
      <c r="AC6976">
        <v>0</v>
      </c>
      <c r="AD6976">
        <v>0</v>
      </c>
      <c r="AE6976">
        <v>5.6660736964655625</v>
      </c>
    </row>
    <row r="6977" spans="1:31" x14ac:dyDescent="0.3">
      <c r="A6977">
        <v>2590110</v>
      </c>
      <c r="B6977">
        <v>1</v>
      </c>
      <c r="C6977" t="s">
        <v>81</v>
      </c>
      <c r="D6977" t="s">
        <v>128</v>
      </c>
      <c r="E6977" t="s">
        <v>184</v>
      </c>
      <c r="F6977" t="s">
        <v>17877</v>
      </c>
      <c r="G6977" t="s">
        <v>134</v>
      </c>
      <c r="H6977" t="s">
        <v>135</v>
      </c>
      <c r="I6977" t="s">
        <v>136</v>
      </c>
      <c r="J6977" t="s">
        <v>137</v>
      </c>
      <c r="K6977" t="s">
        <v>138</v>
      </c>
      <c r="L6977" t="s">
        <v>19480</v>
      </c>
      <c r="M6977" t="s">
        <v>19481</v>
      </c>
      <c r="N6977">
        <v>2.4838888880000001</v>
      </c>
      <c r="O6977">
        <v>0</v>
      </c>
      <c r="P6977">
        <v>15</v>
      </c>
      <c r="Q6977">
        <v>0</v>
      </c>
      <c r="R6977">
        <v>21</v>
      </c>
      <c r="S6977">
        <v>9</v>
      </c>
      <c r="T6977">
        <v>8</v>
      </c>
      <c r="U6977">
        <v>4</v>
      </c>
      <c r="V6977">
        <v>0</v>
      </c>
      <c r="W6977">
        <v>0</v>
      </c>
      <c r="X6977">
        <v>13.415909628518651</v>
      </c>
      <c r="Y6977">
        <v>0</v>
      </c>
      <c r="Z6977">
        <v>69.032234212965406</v>
      </c>
      <c r="AA6977">
        <v>599.35102582404568</v>
      </c>
      <c r="AB6977">
        <v>59.794703674122921</v>
      </c>
      <c r="AC6977">
        <v>4464.3223462025526</v>
      </c>
      <c r="AD6977">
        <v>0</v>
      </c>
      <c r="AE6977">
        <v>5205.916219542205</v>
      </c>
    </row>
    <row r="6978" spans="1:31" x14ac:dyDescent="0.3">
      <c r="A6978">
        <v>2590159</v>
      </c>
      <c r="B6978">
        <v>1</v>
      </c>
      <c r="C6978" t="s">
        <v>81</v>
      </c>
      <c r="D6978" t="s">
        <v>112</v>
      </c>
      <c r="E6978" t="s">
        <v>166</v>
      </c>
      <c r="F6978" t="s">
        <v>19482</v>
      </c>
      <c r="G6978" t="s">
        <v>168</v>
      </c>
      <c r="H6978" t="s">
        <v>157</v>
      </c>
      <c r="I6978" t="s">
        <v>136</v>
      </c>
      <c r="J6978" t="s">
        <v>137</v>
      </c>
      <c r="K6978" t="s">
        <v>138</v>
      </c>
      <c r="L6978" t="s">
        <v>19483</v>
      </c>
      <c r="M6978" t="s">
        <v>19484</v>
      </c>
      <c r="N6978">
        <v>2.4536111109999998</v>
      </c>
      <c r="O6978">
        <v>0</v>
      </c>
      <c r="P6978">
        <v>1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0.38825629674636086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0.38825629674636086</v>
      </c>
    </row>
    <row r="6979" spans="1:31" x14ac:dyDescent="0.3">
      <c r="A6979">
        <v>2590153</v>
      </c>
      <c r="B6979">
        <v>1</v>
      </c>
      <c r="C6979" t="s">
        <v>81</v>
      </c>
      <c r="D6979" t="s">
        <v>122</v>
      </c>
      <c r="E6979" t="s">
        <v>141</v>
      </c>
      <c r="F6979" t="s">
        <v>1080</v>
      </c>
      <c r="G6979" t="s">
        <v>7176</v>
      </c>
      <c r="H6979" t="s">
        <v>135</v>
      </c>
      <c r="I6979" t="s">
        <v>136</v>
      </c>
      <c r="J6979" t="s">
        <v>5</v>
      </c>
      <c r="K6979" t="s">
        <v>138</v>
      </c>
      <c r="L6979" t="s">
        <v>19485</v>
      </c>
      <c r="M6979" t="s">
        <v>19486</v>
      </c>
      <c r="N6979">
        <v>1.6797222220000001</v>
      </c>
      <c r="O6979">
        <v>15</v>
      </c>
      <c r="P6979">
        <v>866</v>
      </c>
      <c r="Q6979">
        <v>72</v>
      </c>
      <c r="R6979">
        <v>41</v>
      </c>
      <c r="S6979">
        <v>15</v>
      </c>
      <c r="T6979">
        <v>50</v>
      </c>
      <c r="U6979">
        <v>0</v>
      </c>
      <c r="V6979">
        <v>1</v>
      </c>
      <c r="W6979">
        <v>7.310909133583344</v>
      </c>
      <c r="X6979">
        <v>199.377286157783</v>
      </c>
      <c r="Y6979">
        <v>179.39030407775624</v>
      </c>
      <c r="Z6979">
        <v>30.301520433443578</v>
      </c>
      <c r="AA6979">
        <v>91.149863218748465</v>
      </c>
      <c r="AB6979">
        <v>64.615261768742315</v>
      </c>
      <c r="AC6979">
        <v>0</v>
      </c>
      <c r="AD6979">
        <v>10.431735577761437</v>
      </c>
      <c r="AE6979">
        <v>582.57688036781838</v>
      </c>
    </row>
    <row r="6980" spans="1:31" x14ac:dyDescent="0.3">
      <c r="A6980">
        <v>2590354</v>
      </c>
      <c r="B6980">
        <v>1</v>
      </c>
      <c r="C6980" t="s">
        <v>80</v>
      </c>
      <c r="D6980" t="s">
        <v>95</v>
      </c>
      <c r="E6980" t="s">
        <v>171</v>
      </c>
      <c r="F6980" t="s">
        <v>19487</v>
      </c>
      <c r="G6980" t="s">
        <v>202</v>
      </c>
      <c r="H6980" t="s">
        <v>157</v>
      </c>
      <c r="I6980" t="s">
        <v>136</v>
      </c>
      <c r="J6980" t="s">
        <v>137</v>
      </c>
      <c r="K6980" t="s">
        <v>138</v>
      </c>
      <c r="L6980" t="s">
        <v>19488</v>
      </c>
      <c r="M6980" t="s">
        <v>19489</v>
      </c>
      <c r="N6980">
        <v>1.144722222</v>
      </c>
      <c r="O6980">
        <v>0</v>
      </c>
      <c r="P6980">
        <v>58</v>
      </c>
      <c r="Q6980">
        <v>0</v>
      </c>
      <c r="R6980">
        <v>0</v>
      </c>
      <c r="S6980">
        <v>0</v>
      </c>
      <c r="T6980">
        <v>20</v>
      </c>
      <c r="U6980">
        <v>0</v>
      </c>
      <c r="V6980">
        <v>0</v>
      </c>
      <c r="W6980">
        <v>0</v>
      </c>
      <c r="X6980">
        <v>11.492717168873954</v>
      </c>
      <c r="Y6980">
        <v>0</v>
      </c>
      <c r="Z6980">
        <v>0</v>
      </c>
      <c r="AA6980">
        <v>0</v>
      </c>
      <c r="AB6980">
        <v>22.060826585870014</v>
      </c>
      <c r="AC6980">
        <v>0</v>
      </c>
      <c r="AD6980">
        <v>0</v>
      </c>
      <c r="AE6980">
        <v>33.55354375474397</v>
      </c>
    </row>
    <row r="6981" spans="1:31" x14ac:dyDescent="0.3">
      <c r="A6981">
        <v>2590331</v>
      </c>
      <c r="B6981">
        <v>1</v>
      </c>
      <c r="C6981" t="s">
        <v>80</v>
      </c>
      <c r="D6981" t="s">
        <v>102</v>
      </c>
      <c r="E6981" t="s">
        <v>155</v>
      </c>
      <c r="F6981" t="s">
        <v>17896</v>
      </c>
      <c r="G6981" t="s">
        <v>202</v>
      </c>
      <c r="H6981" t="s">
        <v>157</v>
      </c>
      <c r="I6981" t="s">
        <v>136</v>
      </c>
      <c r="J6981" t="s">
        <v>137</v>
      </c>
      <c r="K6981" t="s">
        <v>138</v>
      </c>
      <c r="L6981" t="s">
        <v>19490</v>
      </c>
      <c r="M6981" t="s">
        <v>19491</v>
      </c>
      <c r="N6981">
        <v>0.47555555500000002</v>
      </c>
      <c r="O6981">
        <v>0</v>
      </c>
      <c r="P6981">
        <v>19</v>
      </c>
      <c r="Q6981">
        <v>0</v>
      </c>
      <c r="R6981">
        <v>2</v>
      </c>
      <c r="S6981">
        <v>0</v>
      </c>
      <c r="T6981">
        <v>6</v>
      </c>
      <c r="U6981">
        <v>0</v>
      </c>
      <c r="V6981">
        <v>0</v>
      </c>
      <c r="W6981">
        <v>0</v>
      </c>
      <c r="X6981">
        <v>8.4116305629076003</v>
      </c>
      <c r="Y6981">
        <v>0</v>
      </c>
      <c r="Z6981">
        <v>1.3183055713034402</v>
      </c>
      <c r="AA6981">
        <v>0</v>
      </c>
      <c r="AB6981">
        <v>5.3926173270320001</v>
      </c>
      <c r="AC6981">
        <v>0</v>
      </c>
      <c r="AD6981">
        <v>0</v>
      </c>
      <c r="AE6981">
        <v>15.12255346124304</v>
      </c>
    </row>
    <row r="6982" spans="1:31" x14ac:dyDescent="0.3">
      <c r="A6982">
        <v>2589999</v>
      </c>
      <c r="B6982">
        <v>1</v>
      </c>
      <c r="C6982" t="s">
        <v>80</v>
      </c>
      <c r="D6982" t="s">
        <v>96</v>
      </c>
      <c r="E6982" t="s">
        <v>166</v>
      </c>
      <c r="F6982" t="s">
        <v>19492</v>
      </c>
      <c r="G6982" t="s">
        <v>181</v>
      </c>
      <c r="H6982" t="s">
        <v>157</v>
      </c>
      <c r="I6982" t="s">
        <v>136</v>
      </c>
      <c r="J6982" t="s">
        <v>137</v>
      </c>
      <c r="K6982" t="s">
        <v>138</v>
      </c>
      <c r="L6982" t="s">
        <v>19493</v>
      </c>
      <c r="M6982" t="s">
        <v>19494</v>
      </c>
      <c r="N6982">
        <v>7.6630555549999997</v>
      </c>
      <c r="O6982">
        <v>0</v>
      </c>
      <c r="P6982">
        <v>1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3.8935021015045833E-2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3.8935021015045833E-2</v>
      </c>
    </row>
    <row r="6983" spans="1:31" x14ac:dyDescent="0.3">
      <c r="A6983">
        <v>2590185</v>
      </c>
      <c r="B6983">
        <v>1</v>
      </c>
      <c r="C6983" t="s">
        <v>80</v>
      </c>
      <c r="D6983" t="s">
        <v>103</v>
      </c>
      <c r="E6983" t="s">
        <v>166</v>
      </c>
      <c r="F6983" t="s">
        <v>19495</v>
      </c>
      <c r="G6983" t="s">
        <v>168</v>
      </c>
      <c r="H6983" t="s">
        <v>157</v>
      </c>
      <c r="I6983" t="s">
        <v>136</v>
      </c>
      <c r="J6983" t="s">
        <v>137</v>
      </c>
      <c r="K6983" t="s">
        <v>138</v>
      </c>
      <c r="L6983" t="s">
        <v>19496</v>
      </c>
      <c r="M6983" t="s">
        <v>19497</v>
      </c>
      <c r="N6983">
        <v>3.5322222220000001</v>
      </c>
      <c r="O6983">
        <v>0</v>
      </c>
      <c r="P6983">
        <v>1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</row>
    <row r="6984" spans="1:31" x14ac:dyDescent="0.3">
      <c r="A6984">
        <v>2590285</v>
      </c>
      <c r="B6984">
        <v>1</v>
      </c>
      <c r="C6984" t="s">
        <v>81</v>
      </c>
      <c r="D6984" t="s">
        <v>118</v>
      </c>
      <c r="E6984" t="s">
        <v>171</v>
      </c>
      <c r="F6984" t="s">
        <v>19498</v>
      </c>
      <c r="G6984" t="s">
        <v>202</v>
      </c>
      <c r="H6984" t="s">
        <v>157</v>
      </c>
      <c r="I6984" t="s">
        <v>136</v>
      </c>
      <c r="J6984" t="s">
        <v>137</v>
      </c>
      <c r="K6984" t="s">
        <v>138</v>
      </c>
      <c r="L6984" t="s">
        <v>19499</v>
      </c>
      <c r="M6984" t="s">
        <v>19500</v>
      </c>
      <c r="N6984">
        <v>0.56777777699999998</v>
      </c>
      <c r="O6984">
        <v>0</v>
      </c>
      <c r="P6984">
        <v>41</v>
      </c>
      <c r="Q6984">
        <v>0</v>
      </c>
      <c r="R6984">
        <v>27</v>
      </c>
      <c r="S6984">
        <v>0</v>
      </c>
      <c r="T6984">
        <v>9</v>
      </c>
      <c r="U6984">
        <v>0</v>
      </c>
      <c r="V6984">
        <v>0</v>
      </c>
      <c r="W6984">
        <v>0</v>
      </c>
      <c r="X6984">
        <v>4.4744160898323155</v>
      </c>
      <c r="Y6984">
        <v>0</v>
      </c>
      <c r="Z6984">
        <v>6.9739123228636419</v>
      </c>
      <c r="AA6984">
        <v>0</v>
      </c>
      <c r="AB6984">
        <v>4.0151438867579596</v>
      </c>
      <c r="AC6984">
        <v>0</v>
      </c>
      <c r="AD6984">
        <v>0</v>
      </c>
      <c r="AE6984">
        <v>15.463472299453917</v>
      </c>
    </row>
    <row r="6985" spans="1:31" x14ac:dyDescent="0.3">
      <c r="A6985">
        <v>2590162</v>
      </c>
      <c r="B6985">
        <v>1</v>
      </c>
      <c r="C6985" t="s">
        <v>80</v>
      </c>
      <c r="D6985" t="s">
        <v>105</v>
      </c>
      <c r="E6985" t="s">
        <v>175</v>
      </c>
      <c r="F6985" t="s">
        <v>19501</v>
      </c>
      <c r="G6985" t="s">
        <v>177</v>
      </c>
      <c r="H6985" t="s">
        <v>157</v>
      </c>
      <c r="I6985" t="s">
        <v>136</v>
      </c>
      <c r="J6985" t="s">
        <v>137</v>
      </c>
      <c r="K6985" t="s">
        <v>138</v>
      </c>
      <c r="L6985" t="s">
        <v>19502</v>
      </c>
      <c r="M6985" t="s">
        <v>19503</v>
      </c>
      <c r="N6985">
        <v>2.616944444</v>
      </c>
      <c r="O6985">
        <v>0</v>
      </c>
      <c r="P6985">
        <v>54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35.078079388008973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35.078079388008973</v>
      </c>
    </row>
    <row r="6986" spans="1:31" x14ac:dyDescent="0.3">
      <c r="A6986">
        <v>2590139</v>
      </c>
      <c r="B6986">
        <v>1</v>
      </c>
      <c r="C6986" t="s">
        <v>80</v>
      </c>
      <c r="D6986" t="s">
        <v>84</v>
      </c>
      <c r="E6986" t="s">
        <v>171</v>
      </c>
      <c r="F6986" t="s">
        <v>19504</v>
      </c>
      <c r="G6986" t="s">
        <v>190</v>
      </c>
      <c r="H6986" t="s">
        <v>157</v>
      </c>
      <c r="I6986" t="s">
        <v>136</v>
      </c>
      <c r="J6986" t="s">
        <v>137</v>
      </c>
      <c r="K6986" t="s">
        <v>138</v>
      </c>
      <c r="L6986" t="s">
        <v>19505</v>
      </c>
      <c r="M6986" t="s">
        <v>19506</v>
      </c>
      <c r="N6986">
        <v>0.67583333300000004</v>
      </c>
      <c r="O6986">
        <v>0</v>
      </c>
      <c r="P6986">
        <v>203</v>
      </c>
      <c r="Q6986">
        <v>0</v>
      </c>
      <c r="R6986">
        <v>0</v>
      </c>
      <c r="S6986">
        <v>0</v>
      </c>
      <c r="T6986">
        <v>15</v>
      </c>
      <c r="U6986">
        <v>0</v>
      </c>
      <c r="V6986">
        <v>0</v>
      </c>
      <c r="W6986">
        <v>0</v>
      </c>
      <c r="X6986">
        <v>33.504313636837765</v>
      </c>
      <c r="Y6986">
        <v>0</v>
      </c>
      <c r="Z6986">
        <v>0</v>
      </c>
      <c r="AA6986">
        <v>0</v>
      </c>
      <c r="AB6986">
        <v>15.511158336147286</v>
      </c>
      <c r="AC6986">
        <v>0</v>
      </c>
      <c r="AD6986">
        <v>0</v>
      </c>
      <c r="AE6986">
        <v>49.015471972985054</v>
      </c>
    </row>
    <row r="6987" spans="1:31" x14ac:dyDescent="0.3">
      <c r="A6987">
        <v>2590039</v>
      </c>
      <c r="B6987">
        <v>1</v>
      </c>
      <c r="C6987" t="s">
        <v>80</v>
      </c>
      <c r="D6987" t="s">
        <v>92</v>
      </c>
      <c r="E6987" t="s">
        <v>166</v>
      </c>
      <c r="F6987" t="s">
        <v>19507</v>
      </c>
      <c r="G6987" t="s">
        <v>198</v>
      </c>
      <c r="H6987" t="s">
        <v>157</v>
      </c>
      <c r="I6987" t="s">
        <v>136</v>
      </c>
      <c r="J6987" t="s">
        <v>137</v>
      </c>
      <c r="K6987" t="s">
        <v>138</v>
      </c>
      <c r="L6987" t="s">
        <v>19508</v>
      </c>
      <c r="M6987" t="s">
        <v>19509</v>
      </c>
      <c r="N6987">
        <v>2.8258333329999998</v>
      </c>
      <c r="O6987">
        <v>0</v>
      </c>
      <c r="P6987">
        <v>1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</row>
    <row r="6988" spans="1:31" x14ac:dyDescent="0.3">
      <c r="A6988">
        <v>2590477</v>
      </c>
      <c r="B6988">
        <v>1</v>
      </c>
      <c r="C6988" t="s">
        <v>80</v>
      </c>
      <c r="D6988" t="s">
        <v>108</v>
      </c>
      <c r="E6988" t="s">
        <v>147</v>
      </c>
      <c r="F6988" t="s">
        <v>3413</v>
      </c>
      <c r="G6988" t="s">
        <v>149</v>
      </c>
      <c r="H6988" t="s">
        <v>135</v>
      </c>
      <c r="I6988" t="s">
        <v>136</v>
      </c>
      <c r="J6988" t="s">
        <v>137</v>
      </c>
      <c r="K6988" t="s">
        <v>138</v>
      </c>
      <c r="L6988" t="s">
        <v>19510</v>
      </c>
      <c r="M6988" t="s">
        <v>19511</v>
      </c>
      <c r="N6988">
        <v>2.8361111110000001</v>
      </c>
      <c r="O6988">
        <v>0</v>
      </c>
      <c r="P6988">
        <v>585</v>
      </c>
      <c r="Q6988">
        <v>0</v>
      </c>
      <c r="R6988">
        <v>215</v>
      </c>
      <c r="S6988">
        <v>3</v>
      </c>
      <c r="T6988">
        <v>146</v>
      </c>
      <c r="U6988">
        <v>0</v>
      </c>
      <c r="V6988">
        <v>0</v>
      </c>
      <c r="W6988">
        <v>0</v>
      </c>
      <c r="X6988">
        <v>318.37119065787169</v>
      </c>
      <c r="Y6988">
        <v>0</v>
      </c>
      <c r="Z6988">
        <v>1011.0750077910435</v>
      </c>
      <c r="AA6988">
        <v>22.377939513907172</v>
      </c>
      <c r="AB6988">
        <v>370.66473834017938</v>
      </c>
      <c r="AC6988">
        <v>0</v>
      </c>
      <c r="AD6988">
        <v>0</v>
      </c>
      <c r="AE6988">
        <v>1722.4888763030019</v>
      </c>
    </row>
    <row r="6989" spans="1:31" x14ac:dyDescent="0.3">
      <c r="A6989">
        <v>2589790</v>
      </c>
      <c r="B6989">
        <v>1</v>
      </c>
      <c r="C6989" t="s">
        <v>81</v>
      </c>
      <c r="D6989" t="s">
        <v>112</v>
      </c>
      <c r="E6989" t="s">
        <v>141</v>
      </c>
      <c r="F6989" t="s">
        <v>9445</v>
      </c>
      <c r="G6989" t="s">
        <v>134</v>
      </c>
      <c r="H6989" t="s">
        <v>135</v>
      </c>
      <c r="I6989" t="s">
        <v>136</v>
      </c>
      <c r="J6989" t="s">
        <v>137</v>
      </c>
      <c r="K6989" t="s">
        <v>138</v>
      </c>
      <c r="L6989" t="s">
        <v>19512</v>
      </c>
      <c r="M6989" t="s">
        <v>19513</v>
      </c>
      <c r="N6989">
        <v>0.112777777</v>
      </c>
      <c r="O6989">
        <v>1</v>
      </c>
      <c r="P6989">
        <v>225</v>
      </c>
      <c r="Q6989">
        <v>146</v>
      </c>
      <c r="R6989">
        <v>245</v>
      </c>
      <c r="S6989">
        <v>25</v>
      </c>
      <c r="T6989">
        <v>27</v>
      </c>
      <c r="U6989">
        <v>8</v>
      </c>
      <c r="V6989">
        <v>0</v>
      </c>
      <c r="W6989">
        <v>2.0014127280000005E-2</v>
      </c>
      <c r="X6989">
        <v>3.0714080399157382</v>
      </c>
      <c r="Y6989">
        <v>16.853116210702709</v>
      </c>
      <c r="Z6989">
        <v>9.7796202417487574</v>
      </c>
      <c r="AA6989">
        <v>12.331108853595756</v>
      </c>
      <c r="AB6989">
        <v>3.8521377351012691</v>
      </c>
      <c r="AC6989">
        <v>76.528858678574451</v>
      </c>
      <c r="AD6989">
        <v>0</v>
      </c>
      <c r="AE6989">
        <v>122.43626388691868</v>
      </c>
    </row>
    <row r="6990" spans="1:31" x14ac:dyDescent="0.3">
      <c r="A6990">
        <v>2589936</v>
      </c>
      <c r="B6990">
        <v>1</v>
      </c>
      <c r="C6990" t="s">
        <v>81</v>
      </c>
      <c r="D6990" t="s">
        <v>128</v>
      </c>
      <c r="E6990" t="s">
        <v>166</v>
      </c>
      <c r="F6990" t="s">
        <v>19514</v>
      </c>
      <c r="G6990" t="s">
        <v>168</v>
      </c>
      <c r="H6990" t="s">
        <v>157</v>
      </c>
      <c r="I6990" t="s">
        <v>136</v>
      </c>
      <c r="J6990" t="s">
        <v>137</v>
      </c>
      <c r="K6990" t="s">
        <v>138</v>
      </c>
      <c r="L6990" t="s">
        <v>19515</v>
      </c>
      <c r="M6990" t="s">
        <v>19516</v>
      </c>
      <c r="N6990">
        <v>7.7133333329999996</v>
      </c>
      <c r="O6990">
        <v>0</v>
      </c>
      <c r="P6990">
        <v>1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1.5916711088688835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1.5916711088688835</v>
      </c>
    </row>
    <row r="6991" spans="1:31" x14ac:dyDescent="0.3">
      <c r="A6991">
        <v>2589830</v>
      </c>
      <c r="B6991">
        <v>1</v>
      </c>
      <c r="C6991" t="s">
        <v>80</v>
      </c>
      <c r="D6991" t="s">
        <v>97</v>
      </c>
      <c r="E6991" t="s">
        <v>171</v>
      </c>
      <c r="F6991" t="s">
        <v>19517</v>
      </c>
      <c r="G6991" t="s">
        <v>301</v>
      </c>
      <c r="H6991" t="s">
        <v>157</v>
      </c>
      <c r="I6991" t="s">
        <v>136</v>
      </c>
      <c r="J6991" t="s">
        <v>137</v>
      </c>
      <c r="K6991" t="s">
        <v>144</v>
      </c>
      <c r="L6991" t="s">
        <v>19518</v>
      </c>
      <c r="M6991" t="s">
        <v>19519</v>
      </c>
      <c r="N6991">
        <v>3.0463888880000001</v>
      </c>
      <c r="O6991">
        <v>0</v>
      </c>
      <c r="P6991">
        <v>23</v>
      </c>
      <c r="Q6991">
        <v>0</v>
      </c>
      <c r="R6991">
        <v>8</v>
      </c>
      <c r="S6991">
        <v>0</v>
      </c>
      <c r="T6991">
        <v>3</v>
      </c>
      <c r="U6991">
        <v>0</v>
      </c>
      <c r="V6991">
        <v>0</v>
      </c>
      <c r="W6991">
        <v>0</v>
      </c>
      <c r="X6991">
        <v>27.237931822590721</v>
      </c>
      <c r="Y6991">
        <v>0</v>
      </c>
      <c r="Z6991">
        <v>3.6092026956463186</v>
      </c>
      <c r="AA6991">
        <v>0</v>
      </c>
      <c r="AB6991">
        <v>2.3317820940334588</v>
      </c>
      <c r="AC6991">
        <v>0</v>
      </c>
      <c r="AD6991">
        <v>0</v>
      </c>
      <c r="AE6991">
        <v>33.178916612270498</v>
      </c>
    </row>
    <row r="6992" spans="1:31" x14ac:dyDescent="0.3">
      <c r="A6992">
        <v>2589750</v>
      </c>
      <c r="B6992">
        <v>1</v>
      </c>
      <c r="C6992" t="s">
        <v>80</v>
      </c>
      <c r="D6992" t="s">
        <v>108</v>
      </c>
      <c r="E6992" t="s">
        <v>147</v>
      </c>
      <c r="F6992" t="s">
        <v>19520</v>
      </c>
      <c r="G6992" t="s">
        <v>134</v>
      </c>
      <c r="H6992" t="s">
        <v>135</v>
      </c>
      <c r="I6992" t="s">
        <v>136</v>
      </c>
      <c r="J6992" t="s">
        <v>137</v>
      </c>
      <c r="K6992" t="s">
        <v>138</v>
      </c>
      <c r="L6992" t="s">
        <v>19521</v>
      </c>
      <c r="M6992" t="s">
        <v>19522</v>
      </c>
      <c r="N6992">
        <v>1.2236111110000001</v>
      </c>
      <c r="O6992">
        <v>1</v>
      </c>
      <c r="P6992">
        <v>2054</v>
      </c>
      <c r="Q6992">
        <v>2</v>
      </c>
      <c r="R6992">
        <v>436</v>
      </c>
      <c r="S6992">
        <v>13</v>
      </c>
      <c r="T6992">
        <v>287</v>
      </c>
      <c r="U6992">
        <v>0</v>
      </c>
      <c r="V6992">
        <v>0</v>
      </c>
      <c r="W6992">
        <v>0.17355424936</v>
      </c>
      <c r="X6992">
        <v>269.32103096788495</v>
      </c>
      <c r="Y6992">
        <v>53.065320894804067</v>
      </c>
      <c r="Z6992">
        <v>124.36225243701136</v>
      </c>
      <c r="AA6992">
        <v>62.835031771559272</v>
      </c>
      <c r="AB6992">
        <v>114.49979098723476</v>
      </c>
      <c r="AC6992">
        <v>0</v>
      </c>
      <c r="AD6992">
        <v>0</v>
      </c>
      <c r="AE6992">
        <v>624.2569813078544</v>
      </c>
    </row>
    <row r="6993" spans="1:31" x14ac:dyDescent="0.3">
      <c r="A6993">
        <v>2589727</v>
      </c>
      <c r="B6993">
        <v>1</v>
      </c>
      <c r="C6993" t="s">
        <v>80</v>
      </c>
      <c r="D6993" t="s">
        <v>90</v>
      </c>
      <c r="E6993" t="s">
        <v>171</v>
      </c>
      <c r="F6993" t="s">
        <v>17961</v>
      </c>
      <c r="G6993" t="s">
        <v>3034</v>
      </c>
      <c r="H6993" t="s">
        <v>157</v>
      </c>
      <c r="I6993" t="s">
        <v>136</v>
      </c>
      <c r="J6993" t="s">
        <v>137</v>
      </c>
      <c r="K6993" t="s">
        <v>138</v>
      </c>
      <c r="L6993" t="s">
        <v>19523</v>
      </c>
      <c r="M6993" t="s">
        <v>19524</v>
      </c>
      <c r="N6993">
        <v>2.878055555</v>
      </c>
      <c r="O6993">
        <v>0</v>
      </c>
      <c r="P6993">
        <v>308</v>
      </c>
      <c r="Q6993">
        <v>0</v>
      </c>
      <c r="R6993">
        <v>0</v>
      </c>
      <c r="S6993">
        <v>0</v>
      </c>
      <c r="T6993">
        <v>9</v>
      </c>
      <c r="U6993">
        <v>0</v>
      </c>
      <c r="V6993">
        <v>0</v>
      </c>
      <c r="W6993">
        <v>0</v>
      </c>
      <c r="X6993">
        <v>170.1243010204677</v>
      </c>
      <c r="Y6993">
        <v>0</v>
      </c>
      <c r="Z6993">
        <v>0</v>
      </c>
      <c r="AA6993">
        <v>0</v>
      </c>
      <c r="AB6993">
        <v>12.761336974903303</v>
      </c>
      <c r="AC6993">
        <v>0</v>
      </c>
      <c r="AD6993">
        <v>0</v>
      </c>
      <c r="AE6993">
        <v>182.88563799537101</v>
      </c>
    </row>
    <row r="6994" spans="1:31" x14ac:dyDescent="0.3">
      <c r="A6994">
        <v>2590391</v>
      </c>
      <c r="B6994">
        <v>1</v>
      </c>
      <c r="C6994" t="s">
        <v>80</v>
      </c>
      <c r="D6994" t="s">
        <v>85</v>
      </c>
      <c r="E6994" t="s">
        <v>155</v>
      </c>
      <c r="F6994" t="s">
        <v>19525</v>
      </c>
      <c r="G6994" t="s">
        <v>206</v>
      </c>
      <c r="H6994" t="s">
        <v>157</v>
      </c>
      <c r="I6994" t="s">
        <v>136</v>
      </c>
      <c r="J6994" t="s">
        <v>137</v>
      </c>
      <c r="K6994" t="s">
        <v>138</v>
      </c>
      <c r="L6994" t="s">
        <v>19526</v>
      </c>
      <c r="M6994" t="s">
        <v>19527</v>
      </c>
      <c r="N6994">
        <v>2.1972222220000002</v>
      </c>
      <c r="O6994">
        <v>0</v>
      </c>
      <c r="P6994">
        <v>975</v>
      </c>
      <c r="Q6994">
        <v>0</v>
      </c>
      <c r="R6994">
        <v>0</v>
      </c>
      <c r="S6994">
        <v>0</v>
      </c>
      <c r="T6994">
        <v>125</v>
      </c>
      <c r="U6994">
        <v>0</v>
      </c>
      <c r="V6994">
        <v>0</v>
      </c>
      <c r="W6994">
        <v>0</v>
      </c>
      <c r="X6994">
        <v>493.8737942403223</v>
      </c>
      <c r="Y6994">
        <v>0</v>
      </c>
      <c r="Z6994">
        <v>0</v>
      </c>
      <c r="AA6994">
        <v>0</v>
      </c>
      <c r="AB6994">
        <v>227.65735951750432</v>
      </c>
      <c r="AC6994">
        <v>0</v>
      </c>
      <c r="AD6994">
        <v>0</v>
      </c>
      <c r="AE6994">
        <v>721.53115375782659</v>
      </c>
    </row>
    <row r="6995" spans="1:31" x14ac:dyDescent="0.3">
      <c r="A6995">
        <v>2590368</v>
      </c>
      <c r="B6995">
        <v>1</v>
      </c>
      <c r="C6995" t="s">
        <v>80</v>
      </c>
      <c r="D6995" t="s">
        <v>101</v>
      </c>
      <c r="E6995" t="s">
        <v>166</v>
      </c>
      <c r="F6995" t="s">
        <v>19528</v>
      </c>
      <c r="G6995" t="s">
        <v>168</v>
      </c>
      <c r="H6995" t="s">
        <v>157</v>
      </c>
      <c r="I6995" t="s">
        <v>136</v>
      </c>
      <c r="J6995" t="s">
        <v>137</v>
      </c>
      <c r="K6995" t="s">
        <v>138</v>
      </c>
      <c r="L6995" t="s">
        <v>19529</v>
      </c>
      <c r="M6995" t="s">
        <v>19530</v>
      </c>
      <c r="N6995">
        <v>0.93527777700000003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1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0.85957775895906252</v>
      </c>
      <c r="AC6995">
        <v>0</v>
      </c>
      <c r="AD6995">
        <v>0</v>
      </c>
      <c r="AE6995">
        <v>0.85957775895906252</v>
      </c>
    </row>
    <row r="6996" spans="1:31" x14ac:dyDescent="0.3">
      <c r="A6996">
        <v>2590434</v>
      </c>
      <c r="B6996">
        <v>1</v>
      </c>
      <c r="C6996" t="s">
        <v>80</v>
      </c>
      <c r="D6996" t="s">
        <v>103</v>
      </c>
      <c r="E6996" t="s">
        <v>155</v>
      </c>
      <c r="F6996" t="s">
        <v>19531</v>
      </c>
      <c r="G6996" t="s">
        <v>206</v>
      </c>
      <c r="H6996" t="s">
        <v>157</v>
      </c>
      <c r="I6996" t="s">
        <v>136</v>
      </c>
      <c r="J6996" t="s">
        <v>137</v>
      </c>
      <c r="K6996" t="s">
        <v>138</v>
      </c>
      <c r="L6996" t="s">
        <v>19532</v>
      </c>
      <c r="M6996" t="s">
        <v>19533</v>
      </c>
      <c r="N6996">
        <v>0.53388888800000001</v>
      </c>
      <c r="O6996">
        <v>0</v>
      </c>
      <c r="P6996">
        <v>154</v>
      </c>
      <c r="Q6996">
        <v>0</v>
      </c>
      <c r="R6996">
        <v>5</v>
      </c>
      <c r="S6996">
        <v>0</v>
      </c>
      <c r="T6996">
        <v>42</v>
      </c>
      <c r="U6996">
        <v>0</v>
      </c>
      <c r="V6996">
        <v>0</v>
      </c>
      <c r="W6996">
        <v>0</v>
      </c>
      <c r="X6996">
        <v>15.69260867178488</v>
      </c>
      <c r="Y6996">
        <v>0</v>
      </c>
      <c r="Z6996">
        <v>0.66585233381624165</v>
      </c>
      <c r="AA6996">
        <v>0</v>
      </c>
      <c r="AB6996">
        <v>8.0582807438674458</v>
      </c>
      <c r="AC6996">
        <v>0</v>
      </c>
      <c r="AD6996">
        <v>0</v>
      </c>
      <c r="AE6996">
        <v>24.416741749468567</v>
      </c>
    </row>
    <row r="6997" spans="1:31" x14ac:dyDescent="0.3">
      <c r="A6997">
        <v>2589770</v>
      </c>
      <c r="B6997">
        <v>1</v>
      </c>
      <c r="C6997" t="s">
        <v>81</v>
      </c>
      <c r="D6997" t="s">
        <v>128</v>
      </c>
      <c r="E6997" t="s">
        <v>184</v>
      </c>
      <c r="F6997" t="s">
        <v>8408</v>
      </c>
      <c r="G6997" t="s">
        <v>134</v>
      </c>
      <c r="H6997" t="s">
        <v>135</v>
      </c>
      <c r="I6997" t="s">
        <v>136</v>
      </c>
      <c r="J6997" t="s">
        <v>137</v>
      </c>
      <c r="K6997" t="s">
        <v>138</v>
      </c>
      <c r="L6997" t="s">
        <v>19534</v>
      </c>
      <c r="M6997" t="s">
        <v>19535</v>
      </c>
      <c r="N6997">
        <v>0.528888888</v>
      </c>
      <c r="O6997">
        <v>4</v>
      </c>
      <c r="P6997">
        <v>53</v>
      </c>
      <c r="Q6997">
        <v>10</v>
      </c>
      <c r="R6997">
        <v>101</v>
      </c>
      <c r="S6997">
        <v>10</v>
      </c>
      <c r="T6997">
        <v>11</v>
      </c>
      <c r="U6997">
        <v>1</v>
      </c>
      <c r="V6997">
        <v>0</v>
      </c>
      <c r="W6997">
        <v>0.52710774546077999</v>
      </c>
      <c r="X6997">
        <v>5.4593079765688675</v>
      </c>
      <c r="Y6997">
        <v>6.0225063231080203</v>
      </c>
      <c r="Z6997">
        <v>44.623402378304739</v>
      </c>
      <c r="AA6997">
        <v>29.73336429852737</v>
      </c>
      <c r="AB6997">
        <v>4.5105259481398852</v>
      </c>
      <c r="AC6997">
        <v>9.9803485325260777</v>
      </c>
      <c r="AD6997">
        <v>0</v>
      </c>
      <c r="AE6997">
        <v>100.85656320263574</v>
      </c>
    </row>
    <row r="6998" spans="1:31" x14ac:dyDescent="0.3">
      <c r="A6998">
        <v>2590411</v>
      </c>
      <c r="B6998">
        <v>1</v>
      </c>
      <c r="C6998" t="s">
        <v>80</v>
      </c>
      <c r="D6998" t="s">
        <v>98</v>
      </c>
      <c r="E6998" t="s">
        <v>175</v>
      </c>
      <c r="F6998" t="s">
        <v>19536</v>
      </c>
      <c r="G6998" t="s">
        <v>190</v>
      </c>
      <c r="H6998" t="s">
        <v>157</v>
      </c>
      <c r="I6998" t="s">
        <v>136</v>
      </c>
      <c r="J6998" t="s">
        <v>137</v>
      </c>
      <c r="K6998" t="s">
        <v>138</v>
      </c>
      <c r="L6998" t="s">
        <v>19537</v>
      </c>
      <c r="M6998" t="s">
        <v>19538</v>
      </c>
      <c r="N6998">
        <v>1.4202777769999999</v>
      </c>
      <c r="O6998">
        <v>0</v>
      </c>
      <c r="P6998">
        <v>42</v>
      </c>
      <c r="Q6998">
        <v>0</v>
      </c>
      <c r="R6998">
        <v>0</v>
      </c>
      <c r="S6998">
        <v>0</v>
      </c>
      <c r="T6998">
        <v>9</v>
      </c>
      <c r="U6998">
        <v>0</v>
      </c>
      <c r="V6998">
        <v>0</v>
      </c>
      <c r="W6998">
        <v>0</v>
      </c>
      <c r="X6998">
        <v>12.1842755002596</v>
      </c>
      <c r="Y6998">
        <v>0</v>
      </c>
      <c r="Z6998">
        <v>0</v>
      </c>
      <c r="AA6998">
        <v>0</v>
      </c>
      <c r="AB6998">
        <v>14.58585611908255</v>
      </c>
      <c r="AC6998">
        <v>0</v>
      </c>
      <c r="AD6998">
        <v>0</v>
      </c>
      <c r="AE6998">
        <v>26.770131619342152</v>
      </c>
    </row>
    <row r="6999" spans="1:31" x14ac:dyDescent="0.3">
      <c r="A6999">
        <v>2589850</v>
      </c>
      <c r="B6999">
        <v>1</v>
      </c>
      <c r="C6999" t="s">
        <v>81</v>
      </c>
      <c r="D6999" t="s">
        <v>112</v>
      </c>
      <c r="E6999" t="s">
        <v>147</v>
      </c>
      <c r="F6999" t="s">
        <v>3129</v>
      </c>
      <c r="G6999" t="s">
        <v>301</v>
      </c>
      <c r="H6999" t="s">
        <v>135</v>
      </c>
      <c r="I6999" t="s">
        <v>136</v>
      </c>
      <c r="J6999" t="s">
        <v>137</v>
      </c>
      <c r="K6999" t="s">
        <v>144</v>
      </c>
      <c r="L6999" t="s">
        <v>19539</v>
      </c>
      <c r="M6999" t="s">
        <v>19540</v>
      </c>
      <c r="N6999">
        <v>4.5616666659999998</v>
      </c>
      <c r="O6999">
        <v>3</v>
      </c>
      <c r="P6999">
        <v>447</v>
      </c>
      <c r="Q6999">
        <v>11</v>
      </c>
      <c r="R6999">
        <v>127</v>
      </c>
      <c r="S6999">
        <v>2</v>
      </c>
      <c r="T6999">
        <v>83</v>
      </c>
      <c r="U6999">
        <v>1</v>
      </c>
      <c r="V6999">
        <v>0</v>
      </c>
      <c r="W6999">
        <v>2.8742866329600005</v>
      </c>
      <c r="X6999">
        <v>355.75562153234102</v>
      </c>
      <c r="Y6999">
        <v>377.49507741641361</v>
      </c>
      <c r="Z6999">
        <v>206.55262078867827</v>
      </c>
      <c r="AA6999">
        <v>9.6466863826866653</v>
      </c>
      <c r="AB6999">
        <v>137.85715122587305</v>
      </c>
      <c r="AC6999">
        <v>22.180247156314479</v>
      </c>
      <c r="AD6999">
        <v>0</v>
      </c>
      <c r="AE6999">
        <v>1112.3616911352669</v>
      </c>
    </row>
    <row r="7000" spans="1:31" x14ac:dyDescent="0.3">
      <c r="A7000">
        <v>2589813</v>
      </c>
      <c r="B7000">
        <v>1</v>
      </c>
      <c r="C7000" t="s">
        <v>81</v>
      </c>
      <c r="D7000" t="s">
        <v>128</v>
      </c>
      <c r="E7000" t="s">
        <v>184</v>
      </c>
      <c r="F7000" t="s">
        <v>19541</v>
      </c>
      <c r="G7000" t="s">
        <v>149</v>
      </c>
      <c r="H7000" t="s">
        <v>135</v>
      </c>
      <c r="I7000" t="s">
        <v>136</v>
      </c>
      <c r="J7000" t="s">
        <v>137</v>
      </c>
      <c r="K7000" t="s">
        <v>138</v>
      </c>
      <c r="L7000" t="s">
        <v>19542</v>
      </c>
      <c r="M7000" t="s">
        <v>19543</v>
      </c>
      <c r="N7000">
        <v>1.145277777</v>
      </c>
      <c r="O7000">
        <v>0</v>
      </c>
      <c r="P7000">
        <v>16</v>
      </c>
      <c r="Q7000">
        <v>0</v>
      </c>
      <c r="R7000">
        <v>17</v>
      </c>
      <c r="S7000">
        <v>0</v>
      </c>
      <c r="T7000">
        <v>6</v>
      </c>
      <c r="U7000">
        <v>0</v>
      </c>
      <c r="V7000">
        <v>0</v>
      </c>
      <c r="W7000">
        <v>0</v>
      </c>
      <c r="X7000">
        <v>8.8153613315937882</v>
      </c>
      <c r="Y7000">
        <v>0</v>
      </c>
      <c r="Z7000">
        <v>9.2235168513665595</v>
      </c>
      <c r="AA7000">
        <v>0</v>
      </c>
      <c r="AB7000">
        <v>6.8967484406549131</v>
      </c>
      <c r="AC7000">
        <v>0</v>
      </c>
      <c r="AD7000">
        <v>0</v>
      </c>
      <c r="AE7000">
        <v>24.93562662361526</v>
      </c>
    </row>
    <row r="7001" spans="1:31" x14ac:dyDescent="0.3">
      <c r="A7001">
        <v>2589764</v>
      </c>
      <c r="B7001">
        <v>1</v>
      </c>
      <c r="C7001" t="s">
        <v>81</v>
      </c>
      <c r="D7001" t="s">
        <v>121</v>
      </c>
      <c r="E7001" t="s">
        <v>147</v>
      </c>
      <c r="F7001" t="s">
        <v>16064</v>
      </c>
      <c r="G7001" t="s">
        <v>134</v>
      </c>
      <c r="H7001" t="s">
        <v>135</v>
      </c>
      <c r="I7001" t="s">
        <v>136</v>
      </c>
      <c r="J7001" t="s">
        <v>137</v>
      </c>
      <c r="K7001" t="s">
        <v>138</v>
      </c>
      <c r="L7001" t="s">
        <v>19544</v>
      </c>
      <c r="M7001" t="s">
        <v>19545</v>
      </c>
      <c r="N7001">
        <v>1.093611111</v>
      </c>
      <c r="O7001">
        <v>2</v>
      </c>
      <c r="P7001">
        <v>733</v>
      </c>
      <c r="Q7001">
        <v>1</v>
      </c>
      <c r="R7001">
        <v>37</v>
      </c>
      <c r="S7001">
        <v>1</v>
      </c>
      <c r="T7001">
        <v>52</v>
      </c>
      <c r="U7001">
        <v>0</v>
      </c>
      <c r="V7001">
        <v>0</v>
      </c>
      <c r="W7001">
        <v>0.31982973320000002</v>
      </c>
      <c r="X7001">
        <v>66.332449064945109</v>
      </c>
      <c r="Y7001">
        <v>1.4824602144893384</v>
      </c>
      <c r="Z7001">
        <v>7.5570804409827801</v>
      </c>
      <c r="AA7001">
        <v>0.72621240133229004</v>
      </c>
      <c r="AB7001">
        <v>14.860221212861465</v>
      </c>
      <c r="AC7001">
        <v>0</v>
      </c>
      <c r="AD7001">
        <v>0</v>
      </c>
      <c r="AE7001">
        <v>91.278253067810979</v>
      </c>
    </row>
    <row r="7002" spans="1:31" x14ac:dyDescent="0.3">
      <c r="A7002">
        <v>2589807</v>
      </c>
      <c r="B7002">
        <v>1</v>
      </c>
      <c r="C7002" t="s">
        <v>80</v>
      </c>
      <c r="D7002" t="s">
        <v>107</v>
      </c>
      <c r="E7002" t="s">
        <v>147</v>
      </c>
      <c r="F7002" t="s">
        <v>19546</v>
      </c>
      <c r="G7002" t="s">
        <v>134</v>
      </c>
      <c r="H7002" t="s">
        <v>135</v>
      </c>
      <c r="I7002" t="s">
        <v>136</v>
      </c>
      <c r="J7002" t="s">
        <v>137</v>
      </c>
      <c r="K7002" t="s">
        <v>138</v>
      </c>
      <c r="L7002" t="s">
        <v>19547</v>
      </c>
      <c r="M7002" t="s">
        <v>19548</v>
      </c>
      <c r="N7002">
        <v>0.68500000000000005</v>
      </c>
      <c r="O7002">
        <v>2</v>
      </c>
      <c r="P7002">
        <v>342</v>
      </c>
      <c r="Q7002">
        <v>47</v>
      </c>
      <c r="R7002">
        <v>23</v>
      </c>
      <c r="S7002">
        <v>15</v>
      </c>
      <c r="T7002">
        <v>52</v>
      </c>
      <c r="U7002">
        <v>0</v>
      </c>
      <c r="V7002">
        <v>0</v>
      </c>
      <c r="W7002">
        <v>1.1500056381147803</v>
      </c>
      <c r="X7002">
        <v>33.18518188288693</v>
      </c>
      <c r="Y7002">
        <v>69.001495673741601</v>
      </c>
      <c r="Z7002">
        <v>5.0046036001458587</v>
      </c>
      <c r="AA7002">
        <v>93.768148707372589</v>
      </c>
      <c r="AB7002">
        <v>18.439672205376407</v>
      </c>
      <c r="AC7002">
        <v>0</v>
      </c>
      <c r="AD7002">
        <v>0</v>
      </c>
      <c r="AE7002">
        <v>220.54910770763817</v>
      </c>
    </row>
    <row r="7003" spans="1:31" x14ac:dyDescent="0.3">
      <c r="A7003">
        <v>2590142</v>
      </c>
      <c r="B7003">
        <v>1</v>
      </c>
      <c r="C7003" t="s">
        <v>80</v>
      </c>
      <c r="D7003" t="s">
        <v>108</v>
      </c>
      <c r="E7003" t="s">
        <v>184</v>
      </c>
      <c r="F7003" t="s">
        <v>19549</v>
      </c>
      <c r="G7003" t="s">
        <v>202</v>
      </c>
      <c r="H7003" t="s">
        <v>135</v>
      </c>
      <c r="I7003" t="s">
        <v>136</v>
      </c>
      <c r="J7003" t="s">
        <v>137</v>
      </c>
      <c r="K7003" t="s">
        <v>138</v>
      </c>
      <c r="L7003" t="s">
        <v>19550</v>
      </c>
      <c r="M7003" t="s">
        <v>19551</v>
      </c>
      <c r="N7003">
        <v>0.23722222200000001</v>
      </c>
      <c r="O7003">
        <v>0</v>
      </c>
      <c r="P7003">
        <v>29</v>
      </c>
      <c r="Q7003">
        <v>0</v>
      </c>
      <c r="R7003">
        <v>0</v>
      </c>
      <c r="S7003">
        <v>0</v>
      </c>
      <c r="T7003">
        <v>1</v>
      </c>
      <c r="U7003">
        <v>0</v>
      </c>
      <c r="V7003">
        <v>0</v>
      </c>
      <c r="W7003">
        <v>0</v>
      </c>
      <c r="X7003">
        <v>0.90891461337553325</v>
      </c>
      <c r="Y7003">
        <v>0</v>
      </c>
      <c r="Z7003">
        <v>0</v>
      </c>
      <c r="AA7003">
        <v>0</v>
      </c>
      <c r="AB7003">
        <v>0.10397546767807501</v>
      </c>
      <c r="AC7003">
        <v>0</v>
      </c>
      <c r="AD7003">
        <v>0</v>
      </c>
      <c r="AE7003">
        <v>1.0128900810536083</v>
      </c>
    </row>
    <row r="7004" spans="1:31" x14ac:dyDescent="0.3">
      <c r="A7004">
        <v>2590311</v>
      </c>
      <c r="B7004">
        <v>1</v>
      </c>
      <c r="C7004" t="s">
        <v>80</v>
      </c>
      <c r="D7004" t="s">
        <v>105</v>
      </c>
      <c r="E7004" t="s">
        <v>175</v>
      </c>
      <c r="F7004" t="s">
        <v>19501</v>
      </c>
      <c r="G7004" t="s">
        <v>177</v>
      </c>
      <c r="H7004" t="s">
        <v>157</v>
      </c>
      <c r="I7004" t="s">
        <v>136</v>
      </c>
      <c r="J7004" t="s">
        <v>137</v>
      </c>
      <c r="K7004" t="s">
        <v>138</v>
      </c>
      <c r="L7004" t="s">
        <v>19552</v>
      </c>
      <c r="M7004" t="s">
        <v>19553</v>
      </c>
      <c r="N7004">
        <v>0.98111111100000004</v>
      </c>
      <c r="O7004">
        <v>0</v>
      </c>
      <c r="P7004">
        <v>54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12.832582066998576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12.832582066998576</v>
      </c>
    </row>
    <row r="7005" spans="1:31" x14ac:dyDescent="0.3">
      <c r="A7005">
        <v>2590288</v>
      </c>
      <c r="B7005">
        <v>1</v>
      </c>
      <c r="C7005" t="s">
        <v>81</v>
      </c>
      <c r="D7005" t="s">
        <v>127</v>
      </c>
      <c r="E7005" t="s">
        <v>175</v>
      </c>
      <c r="F7005" t="s">
        <v>19554</v>
      </c>
      <c r="G7005" t="s">
        <v>190</v>
      </c>
      <c r="H7005" t="s">
        <v>157</v>
      </c>
      <c r="I7005" t="s">
        <v>136</v>
      </c>
      <c r="J7005" t="s">
        <v>137</v>
      </c>
      <c r="K7005" t="s">
        <v>138</v>
      </c>
      <c r="L7005" t="s">
        <v>19555</v>
      </c>
      <c r="M7005" t="s">
        <v>19556</v>
      </c>
      <c r="N7005">
        <v>1.5649999999999999</v>
      </c>
      <c r="O7005">
        <v>0</v>
      </c>
      <c r="P7005">
        <v>44</v>
      </c>
      <c r="Q7005">
        <v>0</v>
      </c>
      <c r="R7005">
        <v>0</v>
      </c>
      <c r="S7005">
        <v>0</v>
      </c>
      <c r="T7005">
        <v>63</v>
      </c>
      <c r="U7005">
        <v>0</v>
      </c>
      <c r="V7005">
        <v>0</v>
      </c>
      <c r="W7005">
        <v>0</v>
      </c>
      <c r="X7005">
        <v>13.811298924680468</v>
      </c>
      <c r="Y7005">
        <v>0</v>
      </c>
      <c r="Z7005">
        <v>0</v>
      </c>
      <c r="AA7005">
        <v>0</v>
      </c>
      <c r="AB7005">
        <v>100.32500845447346</v>
      </c>
      <c r="AC7005">
        <v>0</v>
      </c>
      <c r="AD7005">
        <v>0</v>
      </c>
      <c r="AE7005">
        <v>114.13630737915393</v>
      </c>
    </row>
    <row r="7006" spans="1:31" x14ac:dyDescent="0.3">
      <c r="A7006">
        <v>2589933</v>
      </c>
      <c r="B7006">
        <v>1</v>
      </c>
      <c r="C7006" t="s">
        <v>80</v>
      </c>
      <c r="D7006" t="s">
        <v>91</v>
      </c>
      <c r="E7006" t="s">
        <v>141</v>
      </c>
      <c r="F7006" t="s">
        <v>19557</v>
      </c>
      <c r="G7006" t="s">
        <v>134</v>
      </c>
      <c r="H7006" t="s">
        <v>135</v>
      </c>
      <c r="I7006" t="s">
        <v>136</v>
      </c>
      <c r="J7006" t="s">
        <v>137</v>
      </c>
      <c r="K7006" t="s">
        <v>138</v>
      </c>
      <c r="L7006" t="s">
        <v>19558</v>
      </c>
      <c r="M7006" t="s">
        <v>19559</v>
      </c>
      <c r="N7006">
        <v>0.18361111099999999</v>
      </c>
      <c r="O7006">
        <v>6</v>
      </c>
      <c r="P7006">
        <v>29</v>
      </c>
      <c r="Q7006">
        <v>40</v>
      </c>
      <c r="R7006">
        <v>22</v>
      </c>
      <c r="S7006">
        <v>28</v>
      </c>
      <c r="T7006">
        <v>63</v>
      </c>
      <c r="U7006">
        <v>1</v>
      </c>
      <c r="V7006">
        <v>0</v>
      </c>
      <c r="W7006">
        <v>5.6129320847441511</v>
      </c>
      <c r="X7006">
        <v>1.0982683662082</v>
      </c>
      <c r="Y7006">
        <v>12.349264255860879</v>
      </c>
      <c r="Z7006">
        <v>6.06667680285888</v>
      </c>
      <c r="AA7006">
        <v>55.668947292604862</v>
      </c>
      <c r="AB7006">
        <v>26.707237818334075</v>
      </c>
      <c r="AC7006">
        <v>10.120487849251617</v>
      </c>
      <c r="AD7006">
        <v>0</v>
      </c>
      <c r="AE7006">
        <v>117.62381446986267</v>
      </c>
    </row>
    <row r="7007" spans="1:31" x14ac:dyDescent="0.3">
      <c r="A7007">
        <v>2589827</v>
      </c>
      <c r="B7007">
        <v>1</v>
      </c>
      <c r="C7007" t="s">
        <v>81</v>
      </c>
      <c r="D7007" t="s">
        <v>125</v>
      </c>
      <c r="E7007" t="s">
        <v>141</v>
      </c>
      <c r="F7007" t="s">
        <v>19560</v>
      </c>
      <c r="G7007" t="s">
        <v>301</v>
      </c>
      <c r="H7007" t="s">
        <v>135</v>
      </c>
      <c r="I7007" t="s">
        <v>136</v>
      </c>
      <c r="J7007" t="s">
        <v>137</v>
      </c>
      <c r="K7007" t="s">
        <v>144</v>
      </c>
      <c r="L7007" t="s">
        <v>19561</v>
      </c>
      <c r="M7007" t="s">
        <v>19562</v>
      </c>
      <c r="N7007">
        <v>9.0147222219999996</v>
      </c>
      <c r="O7007">
        <v>7</v>
      </c>
      <c r="P7007">
        <v>723</v>
      </c>
      <c r="Q7007">
        <v>106</v>
      </c>
      <c r="R7007">
        <v>537</v>
      </c>
      <c r="S7007">
        <v>9</v>
      </c>
      <c r="T7007">
        <v>56</v>
      </c>
      <c r="U7007">
        <v>1</v>
      </c>
      <c r="V7007">
        <v>0</v>
      </c>
      <c r="W7007">
        <v>12.436632724471544</v>
      </c>
      <c r="X7007">
        <v>790.70814311914364</v>
      </c>
      <c r="Y7007">
        <v>2468.7132573241652</v>
      </c>
      <c r="Z7007">
        <v>10160.321964044771</v>
      </c>
      <c r="AA7007">
        <v>653.78323492709706</v>
      </c>
      <c r="AB7007">
        <v>567.04594781651986</v>
      </c>
      <c r="AC7007">
        <v>1671.4126212872434</v>
      </c>
      <c r="AD7007">
        <v>0</v>
      </c>
      <c r="AE7007">
        <v>16324.421801243412</v>
      </c>
    </row>
    <row r="7008" spans="1:31" x14ac:dyDescent="0.3">
      <c r="A7008">
        <v>2590474</v>
      </c>
      <c r="B7008">
        <v>1</v>
      </c>
      <c r="C7008" t="s">
        <v>80</v>
      </c>
      <c r="D7008" t="s">
        <v>91</v>
      </c>
      <c r="E7008" t="s">
        <v>141</v>
      </c>
      <c r="F7008" t="s">
        <v>16370</v>
      </c>
      <c r="G7008" t="s">
        <v>134</v>
      </c>
      <c r="H7008" t="s">
        <v>135</v>
      </c>
      <c r="I7008" t="s">
        <v>136</v>
      </c>
      <c r="J7008" t="s">
        <v>137</v>
      </c>
      <c r="K7008" t="s">
        <v>138</v>
      </c>
      <c r="L7008" t="s">
        <v>19563</v>
      </c>
      <c r="M7008" t="s">
        <v>19564</v>
      </c>
      <c r="N7008">
        <v>0.435</v>
      </c>
      <c r="O7008">
        <v>0</v>
      </c>
      <c r="P7008">
        <v>819</v>
      </c>
      <c r="Q7008">
        <v>0</v>
      </c>
      <c r="R7008">
        <v>28</v>
      </c>
      <c r="S7008">
        <v>0</v>
      </c>
      <c r="T7008">
        <v>126</v>
      </c>
      <c r="U7008">
        <v>0</v>
      </c>
      <c r="V7008">
        <v>0</v>
      </c>
      <c r="W7008">
        <v>0</v>
      </c>
      <c r="X7008">
        <v>74.306651233345406</v>
      </c>
      <c r="Y7008">
        <v>0</v>
      </c>
      <c r="Z7008">
        <v>12.2589980134484</v>
      </c>
      <c r="AA7008">
        <v>0</v>
      </c>
      <c r="AB7008">
        <v>32.63160848947345</v>
      </c>
      <c r="AC7008">
        <v>0</v>
      </c>
      <c r="AD7008">
        <v>0</v>
      </c>
      <c r="AE7008">
        <v>119.19725773626726</v>
      </c>
    </row>
    <row r="7009" spans="1:31" x14ac:dyDescent="0.3">
      <c r="A7009">
        <v>2590228</v>
      </c>
      <c r="B7009">
        <v>1</v>
      </c>
      <c r="C7009" t="s">
        <v>80</v>
      </c>
      <c r="D7009" t="s">
        <v>85</v>
      </c>
      <c r="E7009" t="s">
        <v>171</v>
      </c>
      <c r="F7009" t="s">
        <v>18442</v>
      </c>
      <c r="G7009" t="s">
        <v>190</v>
      </c>
      <c r="H7009" t="s">
        <v>157</v>
      </c>
      <c r="I7009" t="s">
        <v>136</v>
      </c>
      <c r="J7009" t="s">
        <v>137</v>
      </c>
      <c r="K7009" t="s">
        <v>138</v>
      </c>
      <c r="L7009" t="s">
        <v>19565</v>
      </c>
      <c r="M7009" t="s">
        <v>19566</v>
      </c>
      <c r="N7009">
        <v>5.07</v>
      </c>
      <c r="O7009">
        <v>0</v>
      </c>
      <c r="P7009">
        <v>56</v>
      </c>
      <c r="Q7009">
        <v>0</v>
      </c>
      <c r="R7009">
        <v>0</v>
      </c>
      <c r="S7009">
        <v>0</v>
      </c>
      <c r="T7009">
        <v>8</v>
      </c>
      <c r="U7009">
        <v>0</v>
      </c>
      <c r="V7009">
        <v>0</v>
      </c>
      <c r="W7009">
        <v>0</v>
      </c>
      <c r="X7009">
        <v>72.867655276224596</v>
      </c>
      <c r="Y7009">
        <v>0</v>
      </c>
      <c r="Z7009">
        <v>0</v>
      </c>
      <c r="AA7009">
        <v>0</v>
      </c>
      <c r="AB7009">
        <v>23.669732208649233</v>
      </c>
      <c r="AC7009">
        <v>0</v>
      </c>
      <c r="AD7009">
        <v>0</v>
      </c>
      <c r="AE7009">
        <v>96.537387484873832</v>
      </c>
    </row>
    <row r="7010" spans="1:31" x14ac:dyDescent="0.3">
      <c r="A7010">
        <v>2589979</v>
      </c>
      <c r="B7010">
        <v>1</v>
      </c>
      <c r="C7010" t="s">
        <v>80</v>
      </c>
      <c r="D7010" t="s">
        <v>100</v>
      </c>
      <c r="E7010" t="s">
        <v>166</v>
      </c>
      <c r="F7010" t="s">
        <v>18252</v>
      </c>
      <c r="G7010" t="s">
        <v>181</v>
      </c>
      <c r="H7010" t="s">
        <v>157</v>
      </c>
      <c r="I7010" t="s">
        <v>136</v>
      </c>
      <c r="J7010" t="s">
        <v>137</v>
      </c>
      <c r="K7010" t="s">
        <v>138</v>
      </c>
      <c r="L7010" t="s">
        <v>19567</v>
      </c>
      <c r="M7010" t="s">
        <v>19568</v>
      </c>
      <c r="N7010">
        <v>6.6213888880000003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2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3.7068541831006083</v>
      </c>
      <c r="AC7010">
        <v>0</v>
      </c>
      <c r="AD7010">
        <v>0</v>
      </c>
      <c r="AE7010">
        <v>3.7068541831006083</v>
      </c>
    </row>
    <row r="7011" spans="1:31" x14ac:dyDescent="0.3">
      <c r="A7011">
        <v>2589833</v>
      </c>
      <c r="B7011">
        <v>1</v>
      </c>
      <c r="C7011" t="s">
        <v>81</v>
      </c>
      <c r="D7011" t="s">
        <v>127</v>
      </c>
      <c r="E7011" t="s">
        <v>147</v>
      </c>
      <c r="F7011" t="s">
        <v>4991</v>
      </c>
      <c r="G7011" t="s">
        <v>301</v>
      </c>
      <c r="H7011" t="s">
        <v>135</v>
      </c>
      <c r="I7011" t="s">
        <v>136</v>
      </c>
      <c r="J7011" t="s">
        <v>137</v>
      </c>
      <c r="K7011" t="s">
        <v>144</v>
      </c>
      <c r="L7011" t="s">
        <v>19569</v>
      </c>
      <c r="M7011" t="s">
        <v>19570</v>
      </c>
      <c r="N7011">
        <v>5.5983333330000002</v>
      </c>
      <c r="O7011">
        <v>5</v>
      </c>
      <c r="P7011">
        <v>12</v>
      </c>
      <c r="Q7011">
        <v>192</v>
      </c>
      <c r="R7011">
        <v>121</v>
      </c>
      <c r="S7011">
        <v>15</v>
      </c>
      <c r="T7011">
        <v>8</v>
      </c>
      <c r="U7011">
        <v>0</v>
      </c>
      <c r="V7011">
        <v>0</v>
      </c>
      <c r="W7011">
        <v>9.4425687063092454</v>
      </c>
      <c r="X7011">
        <v>8.4598798678783371</v>
      </c>
      <c r="Y7011">
        <v>2611.7585896577493</v>
      </c>
      <c r="Z7011">
        <v>748.11747245469849</v>
      </c>
      <c r="AA7011">
        <v>116.97438653745732</v>
      </c>
      <c r="AB7011">
        <v>43.104837301728125</v>
      </c>
      <c r="AC7011">
        <v>0</v>
      </c>
      <c r="AD7011">
        <v>0</v>
      </c>
      <c r="AE7011">
        <v>3537.8577345258204</v>
      </c>
    </row>
    <row r="7012" spans="1:31" x14ac:dyDescent="0.3">
      <c r="A7012">
        <v>2590082</v>
      </c>
      <c r="B7012">
        <v>1</v>
      </c>
      <c r="C7012" t="s">
        <v>80</v>
      </c>
      <c r="D7012" t="s">
        <v>100</v>
      </c>
      <c r="E7012" t="s">
        <v>166</v>
      </c>
      <c r="F7012" t="s">
        <v>19571</v>
      </c>
      <c r="G7012" t="s">
        <v>181</v>
      </c>
      <c r="H7012" t="s">
        <v>157</v>
      </c>
      <c r="I7012" t="s">
        <v>136</v>
      </c>
      <c r="J7012" t="s">
        <v>137</v>
      </c>
      <c r="K7012" t="s">
        <v>138</v>
      </c>
      <c r="L7012" t="s">
        <v>19572</v>
      </c>
      <c r="M7012" t="s">
        <v>19573</v>
      </c>
      <c r="N7012">
        <v>0.98750000000000004</v>
      </c>
      <c r="O7012">
        <v>0</v>
      </c>
      <c r="P7012">
        <v>1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0.18674752461004332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0.18674752461004332</v>
      </c>
    </row>
    <row r="7013" spans="1:31" x14ac:dyDescent="0.3">
      <c r="A7013">
        <v>2590059</v>
      </c>
      <c r="B7013">
        <v>1</v>
      </c>
      <c r="C7013" t="s">
        <v>80</v>
      </c>
      <c r="D7013" t="s">
        <v>100</v>
      </c>
      <c r="E7013" t="s">
        <v>155</v>
      </c>
      <c r="F7013" t="s">
        <v>11335</v>
      </c>
      <c r="G7013" t="s">
        <v>301</v>
      </c>
      <c r="H7013" t="s">
        <v>157</v>
      </c>
      <c r="I7013" t="s">
        <v>136</v>
      </c>
      <c r="J7013" t="s">
        <v>137</v>
      </c>
      <c r="K7013" t="s">
        <v>144</v>
      </c>
      <c r="L7013" t="s">
        <v>19574</v>
      </c>
      <c r="M7013" t="s">
        <v>19575</v>
      </c>
      <c r="N7013">
        <v>0.456666666</v>
      </c>
      <c r="O7013">
        <v>0</v>
      </c>
      <c r="P7013">
        <v>512</v>
      </c>
      <c r="Q7013">
        <v>0</v>
      </c>
      <c r="R7013">
        <v>0</v>
      </c>
      <c r="S7013">
        <v>0</v>
      </c>
      <c r="T7013">
        <v>18</v>
      </c>
      <c r="U7013">
        <v>0</v>
      </c>
      <c r="V7013">
        <v>0</v>
      </c>
      <c r="W7013">
        <v>0</v>
      </c>
      <c r="X7013">
        <v>53.145948584964636</v>
      </c>
      <c r="Y7013">
        <v>0</v>
      </c>
      <c r="Z7013">
        <v>0</v>
      </c>
      <c r="AA7013">
        <v>0</v>
      </c>
      <c r="AB7013">
        <v>17.520033046007885</v>
      </c>
      <c r="AC7013">
        <v>0</v>
      </c>
      <c r="AD7013">
        <v>0</v>
      </c>
      <c r="AE7013">
        <v>70.665981630972524</v>
      </c>
    </row>
    <row r="7014" spans="1:31" x14ac:dyDescent="0.3">
      <c r="A7014">
        <v>2589890</v>
      </c>
      <c r="B7014">
        <v>1</v>
      </c>
      <c r="C7014" t="s">
        <v>81</v>
      </c>
      <c r="D7014" t="s">
        <v>112</v>
      </c>
      <c r="E7014" t="s">
        <v>166</v>
      </c>
      <c r="F7014" t="s">
        <v>17699</v>
      </c>
      <c r="G7014" t="s">
        <v>181</v>
      </c>
      <c r="H7014" t="s">
        <v>157</v>
      </c>
      <c r="I7014" t="s">
        <v>136</v>
      </c>
      <c r="J7014" t="s">
        <v>137</v>
      </c>
      <c r="K7014" t="s">
        <v>138</v>
      </c>
      <c r="L7014" t="s">
        <v>19576</v>
      </c>
      <c r="M7014" t="s">
        <v>19577</v>
      </c>
      <c r="N7014">
        <v>3.6077777769999999</v>
      </c>
      <c r="O7014">
        <v>0</v>
      </c>
      <c r="P7014">
        <v>9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9.9939269169387153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9.9939269169387153</v>
      </c>
    </row>
    <row r="7015" spans="1:31" x14ac:dyDescent="0.3">
      <c r="A7015">
        <v>2589847</v>
      </c>
      <c r="B7015">
        <v>1</v>
      </c>
      <c r="C7015" t="s">
        <v>81</v>
      </c>
      <c r="D7015" t="s">
        <v>113</v>
      </c>
      <c r="E7015" t="s">
        <v>184</v>
      </c>
      <c r="F7015" t="s">
        <v>19578</v>
      </c>
      <c r="G7015" t="s">
        <v>301</v>
      </c>
      <c r="H7015" t="s">
        <v>135</v>
      </c>
      <c r="I7015" t="s">
        <v>136</v>
      </c>
      <c r="J7015" t="s">
        <v>137</v>
      </c>
      <c r="K7015" t="s">
        <v>144</v>
      </c>
      <c r="L7015" t="s">
        <v>19579</v>
      </c>
      <c r="M7015" t="s">
        <v>19580</v>
      </c>
      <c r="N7015">
        <v>6.8875000000000002</v>
      </c>
      <c r="O7015">
        <v>0</v>
      </c>
      <c r="P7015">
        <v>15</v>
      </c>
      <c r="Q7015">
        <v>0</v>
      </c>
      <c r="R7015">
        <v>4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21.557811196115829</v>
      </c>
      <c r="Y7015">
        <v>0</v>
      </c>
      <c r="Z7015">
        <v>27.984347980487456</v>
      </c>
      <c r="AA7015">
        <v>0</v>
      </c>
      <c r="AB7015">
        <v>0</v>
      </c>
      <c r="AC7015">
        <v>0</v>
      </c>
      <c r="AD7015">
        <v>0</v>
      </c>
      <c r="AE7015">
        <v>49.542159176603285</v>
      </c>
    </row>
    <row r="7016" spans="1:31" x14ac:dyDescent="0.3">
      <c r="A7016">
        <v>2590457</v>
      </c>
      <c r="B7016">
        <v>1</v>
      </c>
      <c r="C7016" t="s">
        <v>80</v>
      </c>
      <c r="D7016" t="s">
        <v>96</v>
      </c>
      <c r="E7016" t="s">
        <v>166</v>
      </c>
      <c r="F7016" t="s">
        <v>19581</v>
      </c>
      <c r="G7016" t="s">
        <v>181</v>
      </c>
      <c r="H7016" t="s">
        <v>157</v>
      </c>
      <c r="I7016" t="s">
        <v>136</v>
      </c>
      <c r="J7016" t="s">
        <v>137</v>
      </c>
      <c r="K7016" t="s">
        <v>138</v>
      </c>
      <c r="L7016" t="s">
        <v>19582</v>
      </c>
      <c r="M7016" t="s">
        <v>19583</v>
      </c>
      <c r="N7016">
        <v>4.3113888879999998</v>
      </c>
      <c r="O7016">
        <v>0</v>
      </c>
      <c r="P7016">
        <v>2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1.7260592047371781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1.7260592047371781</v>
      </c>
    </row>
    <row r="7017" spans="1:31" x14ac:dyDescent="0.3">
      <c r="A7017">
        <v>2589896</v>
      </c>
      <c r="B7017">
        <v>1</v>
      </c>
      <c r="C7017" t="s">
        <v>80</v>
      </c>
      <c r="D7017" t="s">
        <v>92</v>
      </c>
      <c r="E7017" t="s">
        <v>155</v>
      </c>
      <c r="F7017" t="s">
        <v>19584</v>
      </c>
      <c r="G7017" t="s">
        <v>2096</v>
      </c>
      <c r="H7017" t="s">
        <v>157</v>
      </c>
      <c r="I7017" t="s">
        <v>136</v>
      </c>
      <c r="J7017" t="s">
        <v>137</v>
      </c>
      <c r="K7017" t="s">
        <v>138</v>
      </c>
      <c r="L7017" t="s">
        <v>19585</v>
      </c>
      <c r="M7017" t="s">
        <v>19586</v>
      </c>
      <c r="N7017">
        <v>1.798333333</v>
      </c>
      <c r="O7017">
        <v>0</v>
      </c>
      <c r="P7017">
        <v>304</v>
      </c>
      <c r="Q7017">
        <v>0</v>
      </c>
      <c r="R7017">
        <v>0</v>
      </c>
      <c r="S7017">
        <v>0</v>
      </c>
      <c r="T7017">
        <v>26</v>
      </c>
      <c r="U7017">
        <v>0</v>
      </c>
      <c r="V7017">
        <v>0</v>
      </c>
      <c r="W7017">
        <v>0</v>
      </c>
      <c r="X7017">
        <v>112.58721731645531</v>
      </c>
      <c r="Y7017">
        <v>0</v>
      </c>
      <c r="Z7017">
        <v>0</v>
      </c>
      <c r="AA7017">
        <v>0</v>
      </c>
      <c r="AB7017">
        <v>72.005162395258793</v>
      </c>
      <c r="AC7017">
        <v>0</v>
      </c>
      <c r="AD7017">
        <v>0</v>
      </c>
      <c r="AE7017">
        <v>184.5923797117141</v>
      </c>
    </row>
    <row r="7018" spans="1:31" x14ac:dyDescent="0.3">
      <c r="A7018">
        <v>2589767</v>
      </c>
      <c r="B7018">
        <v>1</v>
      </c>
      <c r="C7018" t="s">
        <v>80</v>
      </c>
      <c r="D7018" t="s">
        <v>106</v>
      </c>
      <c r="E7018" t="s">
        <v>184</v>
      </c>
      <c r="F7018" t="s">
        <v>15225</v>
      </c>
      <c r="G7018" t="s">
        <v>149</v>
      </c>
      <c r="H7018" t="s">
        <v>135</v>
      </c>
      <c r="I7018" t="s">
        <v>136</v>
      </c>
      <c r="J7018" t="s">
        <v>137</v>
      </c>
      <c r="K7018" t="s">
        <v>138</v>
      </c>
      <c r="L7018" t="s">
        <v>19587</v>
      </c>
      <c r="M7018" t="s">
        <v>19588</v>
      </c>
      <c r="N7018">
        <v>1.133888888</v>
      </c>
      <c r="O7018">
        <v>0</v>
      </c>
      <c r="P7018">
        <v>28</v>
      </c>
      <c r="Q7018">
        <v>0</v>
      </c>
      <c r="R7018">
        <v>32</v>
      </c>
      <c r="S7018">
        <v>3</v>
      </c>
      <c r="T7018">
        <v>11</v>
      </c>
      <c r="U7018">
        <v>0</v>
      </c>
      <c r="V7018">
        <v>0</v>
      </c>
      <c r="W7018">
        <v>0</v>
      </c>
      <c r="X7018">
        <v>11.652104400308284</v>
      </c>
      <c r="Y7018">
        <v>0</v>
      </c>
      <c r="Z7018">
        <v>87.297305538424212</v>
      </c>
      <c r="AA7018">
        <v>36.921284752049523</v>
      </c>
      <c r="AB7018">
        <v>15.306728941097067</v>
      </c>
      <c r="AC7018">
        <v>0</v>
      </c>
      <c r="AD7018">
        <v>0</v>
      </c>
      <c r="AE7018">
        <v>151.17742363187909</v>
      </c>
    </row>
    <row r="7019" spans="1:31" x14ac:dyDescent="0.3">
      <c r="A7019">
        <v>2589910</v>
      </c>
      <c r="B7019">
        <v>1</v>
      </c>
      <c r="C7019" t="s">
        <v>81</v>
      </c>
      <c r="D7019" t="s">
        <v>112</v>
      </c>
      <c r="E7019" t="s">
        <v>141</v>
      </c>
      <c r="F7019" t="s">
        <v>19589</v>
      </c>
      <c r="G7019" t="s">
        <v>301</v>
      </c>
      <c r="H7019" t="s">
        <v>135</v>
      </c>
      <c r="I7019" t="s">
        <v>136</v>
      </c>
      <c r="J7019" t="s">
        <v>137</v>
      </c>
      <c r="K7019" t="s">
        <v>144</v>
      </c>
      <c r="L7019" t="s">
        <v>19590</v>
      </c>
      <c r="M7019" t="s">
        <v>19591</v>
      </c>
      <c r="N7019">
        <v>2.0833333330000001</v>
      </c>
      <c r="O7019">
        <v>4</v>
      </c>
      <c r="P7019">
        <v>894</v>
      </c>
      <c r="Q7019">
        <v>2</v>
      </c>
      <c r="R7019">
        <v>78</v>
      </c>
      <c r="S7019">
        <v>3</v>
      </c>
      <c r="T7019">
        <v>30</v>
      </c>
      <c r="U7019">
        <v>0</v>
      </c>
      <c r="V7019">
        <v>0</v>
      </c>
      <c r="W7019">
        <v>1.7736719263999996</v>
      </c>
      <c r="X7019">
        <v>166.20264057139758</v>
      </c>
      <c r="Y7019">
        <v>22.521547779340953</v>
      </c>
      <c r="Z7019">
        <v>42.857344218379126</v>
      </c>
      <c r="AA7019">
        <v>8.9403027872598226</v>
      </c>
      <c r="AB7019">
        <v>27.051913609339504</v>
      </c>
      <c r="AC7019">
        <v>0</v>
      </c>
      <c r="AD7019">
        <v>0</v>
      </c>
      <c r="AE7019">
        <v>269.34742089211699</v>
      </c>
    </row>
    <row r="7020" spans="1:31" x14ac:dyDescent="0.3">
      <c r="A7020">
        <v>2590394</v>
      </c>
      <c r="B7020">
        <v>1</v>
      </c>
      <c r="C7020" t="s">
        <v>80</v>
      </c>
      <c r="D7020" t="s">
        <v>91</v>
      </c>
      <c r="E7020" t="s">
        <v>184</v>
      </c>
      <c r="F7020" t="s">
        <v>4347</v>
      </c>
      <c r="G7020" t="s">
        <v>134</v>
      </c>
      <c r="H7020" t="s">
        <v>135</v>
      </c>
      <c r="I7020" t="s">
        <v>136</v>
      </c>
      <c r="J7020" t="s">
        <v>137</v>
      </c>
      <c r="K7020" t="s">
        <v>138</v>
      </c>
      <c r="L7020" t="s">
        <v>19592</v>
      </c>
      <c r="M7020" t="s">
        <v>19593</v>
      </c>
      <c r="N7020">
        <v>1.4075</v>
      </c>
      <c r="O7020">
        <v>0</v>
      </c>
      <c r="P7020">
        <v>3</v>
      </c>
      <c r="Q7020">
        <v>2</v>
      </c>
      <c r="R7020">
        <v>5</v>
      </c>
      <c r="S7020">
        <v>12</v>
      </c>
      <c r="T7020">
        <v>19</v>
      </c>
      <c r="U7020">
        <v>0</v>
      </c>
      <c r="V7020">
        <v>0</v>
      </c>
      <c r="W7020">
        <v>0</v>
      </c>
      <c r="X7020">
        <v>0.241137724229535</v>
      </c>
      <c r="Y7020">
        <v>25.962400710504976</v>
      </c>
      <c r="Z7020">
        <v>12.551167656076675</v>
      </c>
      <c r="AA7020">
        <v>151.68897340872741</v>
      </c>
      <c r="AB7020">
        <v>28.880623510089219</v>
      </c>
      <c r="AC7020">
        <v>0</v>
      </c>
      <c r="AD7020">
        <v>0</v>
      </c>
      <c r="AE7020">
        <v>219.32430300962778</v>
      </c>
    </row>
    <row r="7021" spans="1:31" x14ac:dyDescent="0.3">
      <c r="A7021">
        <v>2590145</v>
      </c>
      <c r="B7021">
        <v>1</v>
      </c>
      <c r="C7021" t="s">
        <v>81</v>
      </c>
      <c r="D7021" t="s">
        <v>113</v>
      </c>
      <c r="E7021" t="s">
        <v>184</v>
      </c>
      <c r="F7021" t="s">
        <v>1460</v>
      </c>
      <c r="G7021" t="s">
        <v>1218</v>
      </c>
      <c r="H7021" t="s">
        <v>135</v>
      </c>
      <c r="I7021" t="s">
        <v>136</v>
      </c>
      <c r="J7021" t="s">
        <v>137</v>
      </c>
      <c r="K7021" t="s">
        <v>138</v>
      </c>
      <c r="L7021" t="s">
        <v>19594</v>
      </c>
      <c r="M7021" t="s">
        <v>19595</v>
      </c>
      <c r="N7021">
        <v>1.0691666660000001</v>
      </c>
      <c r="O7021">
        <v>0</v>
      </c>
      <c r="P7021">
        <v>11</v>
      </c>
      <c r="Q7021">
        <v>0</v>
      </c>
      <c r="R7021">
        <v>30</v>
      </c>
      <c r="S7021">
        <v>0</v>
      </c>
      <c r="T7021">
        <v>4</v>
      </c>
      <c r="U7021">
        <v>0</v>
      </c>
      <c r="V7021">
        <v>0</v>
      </c>
      <c r="W7021">
        <v>0</v>
      </c>
      <c r="X7021">
        <v>4.2897062194696751</v>
      </c>
      <c r="Y7021">
        <v>0</v>
      </c>
      <c r="Z7021">
        <v>60.028859742595593</v>
      </c>
      <c r="AA7021">
        <v>0</v>
      </c>
      <c r="AB7021">
        <v>6.7227910626768743</v>
      </c>
      <c r="AC7021">
        <v>0</v>
      </c>
      <c r="AD7021">
        <v>0</v>
      </c>
      <c r="AE7021">
        <v>71.04135702474214</v>
      </c>
    </row>
    <row r="7022" spans="1:31" x14ac:dyDescent="0.3">
      <c r="A7022">
        <v>2590351</v>
      </c>
      <c r="B7022">
        <v>1</v>
      </c>
      <c r="C7022" t="s">
        <v>81</v>
      </c>
      <c r="D7022" t="s">
        <v>116</v>
      </c>
      <c r="E7022" t="s">
        <v>141</v>
      </c>
      <c r="F7022" t="s">
        <v>19596</v>
      </c>
      <c r="G7022" t="s">
        <v>134</v>
      </c>
      <c r="H7022" t="s">
        <v>135</v>
      </c>
      <c r="I7022" t="s">
        <v>136</v>
      </c>
      <c r="J7022" t="s">
        <v>137</v>
      </c>
      <c r="K7022" t="s">
        <v>138</v>
      </c>
      <c r="L7022" t="s">
        <v>19597</v>
      </c>
      <c r="M7022" t="s">
        <v>19598</v>
      </c>
      <c r="N7022">
        <v>0.137222222</v>
      </c>
      <c r="O7022">
        <v>0</v>
      </c>
      <c r="P7022">
        <v>745</v>
      </c>
      <c r="Q7022">
        <v>0</v>
      </c>
      <c r="R7022">
        <v>46</v>
      </c>
      <c r="S7022">
        <v>0</v>
      </c>
      <c r="T7022">
        <v>228</v>
      </c>
      <c r="U7022">
        <v>1</v>
      </c>
      <c r="V7022">
        <v>0</v>
      </c>
      <c r="W7022">
        <v>0</v>
      </c>
      <c r="X7022">
        <v>14.907780474678134</v>
      </c>
      <c r="Y7022">
        <v>0</v>
      </c>
      <c r="Z7022">
        <v>2.2791580611921987</v>
      </c>
      <c r="AA7022">
        <v>0</v>
      </c>
      <c r="AB7022">
        <v>11.552821349128083</v>
      </c>
      <c r="AC7022">
        <v>5.6749357720735327</v>
      </c>
      <c r="AD7022">
        <v>0</v>
      </c>
      <c r="AE7022">
        <v>34.414695657071945</v>
      </c>
    </row>
    <row r="7023" spans="1:31" x14ac:dyDescent="0.3">
      <c r="A7023">
        <v>2590451</v>
      </c>
      <c r="B7023">
        <v>1</v>
      </c>
      <c r="C7023" t="s">
        <v>80</v>
      </c>
      <c r="D7023" t="s">
        <v>110</v>
      </c>
      <c r="E7023" t="s">
        <v>166</v>
      </c>
      <c r="F7023" t="s">
        <v>19599</v>
      </c>
      <c r="G7023" t="s">
        <v>181</v>
      </c>
      <c r="H7023" t="s">
        <v>157</v>
      </c>
      <c r="I7023" t="s">
        <v>136</v>
      </c>
      <c r="J7023" t="s">
        <v>137</v>
      </c>
      <c r="K7023" t="s">
        <v>138</v>
      </c>
      <c r="L7023" t="s">
        <v>19600</v>
      </c>
      <c r="M7023" t="s">
        <v>19601</v>
      </c>
      <c r="N7023">
        <v>2.9880555549999999</v>
      </c>
      <c r="O7023">
        <v>0</v>
      </c>
      <c r="P7023">
        <v>8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5.4520616682274587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5.4520616682274587</v>
      </c>
    </row>
    <row r="7024" spans="1:31" x14ac:dyDescent="0.3">
      <c r="A7024">
        <v>2589810</v>
      </c>
      <c r="B7024">
        <v>1</v>
      </c>
      <c r="C7024" t="s">
        <v>81</v>
      </c>
      <c r="D7024" t="s">
        <v>122</v>
      </c>
      <c r="E7024" t="s">
        <v>141</v>
      </c>
      <c r="F7024" t="s">
        <v>1634</v>
      </c>
      <c r="G7024" t="s">
        <v>134</v>
      </c>
      <c r="H7024" t="s">
        <v>135</v>
      </c>
      <c r="I7024" t="s">
        <v>136</v>
      </c>
      <c r="J7024" t="s">
        <v>137</v>
      </c>
      <c r="K7024" t="s">
        <v>138</v>
      </c>
      <c r="L7024" t="s">
        <v>19602</v>
      </c>
      <c r="M7024" t="s">
        <v>19603</v>
      </c>
      <c r="N7024">
        <v>0.33111111100000001</v>
      </c>
      <c r="O7024">
        <v>35</v>
      </c>
      <c r="P7024">
        <v>15593</v>
      </c>
      <c r="Q7024">
        <v>829</v>
      </c>
      <c r="R7024">
        <v>797</v>
      </c>
      <c r="S7024">
        <v>71</v>
      </c>
      <c r="T7024">
        <v>2326</v>
      </c>
      <c r="U7024">
        <v>9</v>
      </c>
      <c r="V7024">
        <v>1</v>
      </c>
      <c r="W7024">
        <v>3.0266688263910622</v>
      </c>
      <c r="X7024">
        <v>730.59935749477506</v>
      </c>
      <c r="Y7024">
        <v>708.99775132409195</v>
      </c>
      <c r="Z7024">
        <v>138.90084731076271</v>
      </c>
      <c r="AA7024">
        <v>145.84954827533315</v>
      </c>
      <c r="AB7024">
        <v>380.3518335042254</v>
      </c>
      <c r="AC7024">
        <v>89.470197756493505</v>
      </c>
      <c r="AD7024">
        <v>1.4628169565512132</v>
      </c>
      <c r="AE7024">
        <v>2198.6590214486241</v>
      </c>
    </row>
    <row r="7025" spans="1:31" x14ac:dyDescent="0.3">
      <c r="A7025">
        <v>2590022</v>
      </c>
      <c r="B7025">
        <v>1</v>
      </c>
      <c r="C7025" t="s">
        <v>80</v>
      </c>
      <c r="D7025" t="s">
        <v>104</v>
      </c>
      <c r="E7025" t="s">
        <v>141</v>
      </c>
      <c r="F7025" t="s">
        <v>19604</v>
      </c>
      <c r="G7025" t="s">
        <v>194</v>
      </c>
      <c r="H7025" t="s">
        <v>135</v>
      </c>
      <c r="I7025" t="s">
        <v>136</v>
      </c>
      <c r="J7025" t="s">
        <v>137</v>
      </c>
      <c r="K7025" t="s">
        <v>144</v>
      </c>
      <c r="L7025" t="s">
        <v>19605</v>
      </c>
      <c r="M7025" t="s">
        <v>19606</v>
      </c>
      <c r="N7025">
        <v>4.9155555550000001</v>
      </c>
      <c r="O7025">
        <v>10</v>
      </c>
      <c r="P7025">
        <v>142</v>
      </c>
      <c r="Q7025">
        <v>8</v>
      </c>
      <c r="R7025">
        <v>4</v>
      </c>
      <c r="S7025">
        <v>7</v>
      </c>
      <c r="T7025">
        <v>9</v>
      </c>
      <c r="U7025">
        <v>1</v>
      </c>
      <c r="V7025">
        <v>0</v>
      </c>
      <c r="W7025">
        <v>10.744062724578567</v>
      </c>
      <c r="X7025">
        <v>180.52288744011526</v>
      </c>
      <c r="Y7025">
        <v>39.761988688169886</v>
      </c>
      <c r="Z7025">
        <v>12.018516685315142</v>
      </c>
      <c r="AA7025">
        <v>618.85241485747065</v>
      </c>
      <c r="AB7025">
        <v>40.597883355440267</v>
      </c>
      <c r="AC7025">
        <v>909.87307607066418</v>
      </c>
      <c r="AD7025">
        <v>0</v>
      </c>
      <c r="AE7025">
        <v>1812.3708298217539</v>
      </c>
    </row>
    <row r="7026" spans="1:31" x14ac:dyDescent="0.3">
      <c r="A7026">
        <v>2589713</v>
      </c>
      <c r="B7026">
        <v>1</v>
      </c>
      <c r="C7026" t="s">
        <v>80</v>
      </c>
      <c r="D7026" t="s">
        <v>87</v>
      </c>
      <c r="E7026" t="s">
        <v>141</v>
      </c>
      <c r="F7026" t="s">
        <v>19607</v>
      </c>
      <c r="G7026" t="s">
        <v>134</v>
      </c>
      <c r="H7026" t="s">
        <v>135</v>
      </c>
      <c r="I7026" t="s">
        <v>136</v>
      </c>
      <c r="J7026" t="s">
        <v>137</v>
      </c>
      <c r="K7026" t="s">
        <v>138</v>
      </c>
      <c r="L7026" t="s">
        <v>19608</v>
      </c>
      <c r="M7026" t="s">
        <v>19609</v>
      </c>
      <c r="N7026">
        <v>0.27500000000000002</v>
      </c>
      <c r="O7026">
        <v>0</v>
      </c>
      <c r="P7026">
        <v>1758</v>
      </c>
      <c r="Q7026">
        <v>0</v>
      </c>
      <c r="R7026">
        <v>0</v>
      </c>
      <c r="S7026">
        <v>18</v>
      </c>
      <c r="T7026">
        <v>262</v>
      </c>
      <c r="U7026">
        <v>19</v>
      </c>
      <c r="V7026">
        <v>13</v>
      </c>
      <c r="W7026">
        <v>0</v>
      </c>
      <c r="X7026">
        <v>99.421036777008084</v>
      </c>
      <c r="Y7026">
        <v>0</v>
      </c>
      <c r="Z7026">
        <v>0</v>
      </c>
      <c r="AA7026">
        <v>137.99224490752803</v>
      </c>
      <c r="AB7026">
        <v>120.40508943234582</v>
      </c>
      <c r="AC7026">
        <v>342.31370255429903</v>
      </c>
      <c r="AD7026">
        <v>37.112089350906899</v>
      </c>
      <c r="AE7026">
        <v>737.24416302208783</v>
      </c>
    </row>
    <row r="7027" spans="1:31" x14ac:dyDescent="0.3">
      <c r="A7027">
        <v>2590068</v>
      </c>
      <c r="B7027">
        <v>1</v>
      </c>
      <c r="C7027" t="s">
        <v>80</v>
      </c>
      <c r="D7027" t="s">
        <v>84</v>
      </c>
      <c r="E7027" t="s">
        <v>155</v>
      </c>
      <c r="F7027" t="s">
        <v>19610</v>
      </c>
      <c r="G7027" t="s">
        <v>202</v>
      </c>
      <c r="H7027" t="s">
        <v>157</v>
      </c>
      <c r="I7027" t="s">
        <v>136</v>
      </c>
      <c r="J7027" t="s">
        <v>137</v>
      </c>
      <c r="K7027" t="s">
        <v>138</v>
      </c>
      <c r="L7027" t="s">
        <v>19611</v>
      </c>
      <c r="M7027" t="s">
        <v>19612</v>
      </c>
      <c r="N7027">
        <v>1.1913888880000001</v>
      </c>
      <c r="O7027">
        <v>0</v>
      </c>
      <c r="P7027">
        <v>563</v>
      </c>
      <c r="Q7027">
        <v>0</v>
      </c>
      <c r="R7027">
        <v>0</v>
      </c>
      <c r="S7027">
        <v>0</v>
      </c>
      <c r="T7027">
        <v>50</v>
      </c>
      <c r="U7027">
        <v>0</v>
      </c>
      <c r="V7027">
        <v>0</v>
      </c>
      <c r="W7027">
        <v>0</v>
      </c>
      <c r="X7027">
        <v>170.77183406483755</v>
      </c>
      <c r="Y7027">
        <v>0</v>
      </c>
      <c r="Z7027">
        <v>0</v>
      </c>
      <c r="AA7027">
        <v>0</v>
      </c>
      <c r="AB7027">
        <v>83.45006966823378</v>
      </c>
      <c r="AC7027">
        <v>0</v>
      </c>
      <c r="AD7027">
        <v>0</v>
      </c>
      <c r="AE7027">
        <v>254.22190373307131</v>
      </c>
    </row>
    <row r="7028" spans="1:31" x14ac:dyDescent="0.3">
      <c r="A7028">
        <v>2590091</v>
      </c>
      <c r="B7028">
        <v>1</v>
      </c>
      <c r="C7028" t="s">
        <v>81</v>
      </c>
      <c r="D7028" t="s">
        <v>124</v>
      </c>
      <c r="E7028" t="s">
        <v>171</v>
      </c>
      <c r="F7028" t="s">
        <v>15281</v>
      </c>
      <c r="G7028" t="s">
        <v>190</v>
      </c>
      <c r="H7028" t="s">
        <v>157</v>
      </c>
      <c r="I7028" t="s">
        <v>136</v>
      </c>
      <c r="J7028" t="s">
        <v>137</v>
      </c>
      <c r="K7028" t="s">
        <v>138</v>
      </c>
      <c r="L7028" t="s">
        <v>19613</v>
      </c>
      <c r="M7028" t="s">
        <v>19614</v>
      </c>
      <c r="N7028">
        <v>1.7536111109999999</v>
      </c>
      <c r="O7028">
        <v>0</v>
      </c>
      <c r="P7028">
        <v>8</v>
      </c>
      <c r="Q7028">
        <v>0</v>
      </c>
      <c r="R7028">
        <v>1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0.81122747471793</v>
      </c>
      <c r="Y7028">
        <v>0</v>
      </c>
      <c r="Z7028">
        <v>0.21274850886990748</v>
      </c>
      <c r="AA7028">
        <v>0</v>
      </c>
      <c r="AB7028">
        <v>0</v>
      </c>
      <c r="AC7028">
        <v>0</v>
      </c>
      <c r="AD7028">
        <v>0</v>
      </c>
      <c r="AE7028">
        <v>1.0239759835878375</v>
      </c>
    </row>
    <row r="7029" spans="1:31" x14ac:dyDescent="0.3">
      <c r="A7029">
        <v>2590131</v>
      </c>
      <c r="B7029">
        <v>1</v>
      </c>
      <c r="C7029" t="s">
        <v>81</v>
      </c>
      <c r="D7029" t="s">
        <v>112</v>
      </c>
      <c r="E7029" t="s">
        <v>184</v>
      </c>
      <c r="F7029" t="s">
        <v>19615</v>
      </c>
      <c r="G7029" t="s">
        <v>301</v>
      </c>
      <c r="H7029" t="s">
        <v>135</v>
      </c>
      <c r="I7029" t="s">
        <v>136</v>
      </c>
      <c r="J7029" t="s">
        <v>137</v>
      </c>
      <c r="K7029" t="s">
        <v>144</v>
      </c>
      <c r="L7029" t="s">
        <v>19616</v>
      </c>
      <c r="M7029" t="s">
        <v>19617</v>
      </c>
      <c r="N7029">
        <v>3.86</v>
      </c>
      <c r="O7029">
        <v>0</v>
      </c>
      <c r="P7029">
        <v>113</v>
      </c>
      <c r="Q7029">
        <v>0</v>
      </c>
      <c r="R7029">
        <v>17</v>
      </c>
      <c r="S7029">
        <v>0</v>
      </c>
      <c r="T7029">
        <v>11</v>
      </c>
      <c r="U7029">
        <v>0</v>
      </c>
      <c r="V7029">
        <v>0</v>
      </c>
      <c r="W7029">
        <v>0</v>
      </c>
      <c r="X7029">
        <v>71.589621879811972</v>
      </c>
      <c r="Y7029">
        <v>0</v>
      </c>
      <c r="Z7029">
        <v>9.0939611336793398</v>
      </c>
      <c r="AA7029">
        <v>0</v>
      </c>
      <c r="AB7029">
        <v>12.575383420387423</v>
      </c>
      <c r="AC7029">
        <v>0</v>
      </c>
      <c r="AD7029">
        <v>0</v>
      </c>
      <c r="AE7029">
        <v>93.25896643387874</v>
      </c>
    </row>
    <row r="7030" spans="1:31" x14ac:dyDescent="0.3">
      <c r="A7030">
        <v>2589836</v>
      </c>
      <c r="B7030">
        <v>1</v>
      </c>
      <c r="C7030" t="s">
        <v>80</v>
      </c>
      <c r="D7030" t="s">
        <v>83</v>
      </c>
      <c r="E7030" t="s">
        <v>171</v>
      </c>
      <c r="F7030" t="s">
        <v>17042</v>
      </c>
      <c r="G7030" t="s">
        <v>301</v>
      </c>
      <c r="H7030" t="s">
        <v>157</v>
      </c>
      <c r="I7030" t="s">
        <v>136</v>
      </c>
      <c r="J7030" t="s">
        <v>137</v>
      </c>
      <c r="K7030" t="s">
        <v>144</v>
      </c>
      <c r="L7030" t="s">
        <v>19618</v>
      </c>
      <c r="M7030" t="s">
        <v>19619</v>
      </c>
      <c r="N7030">
        <v>7.2080555549999996</v>
      </c>
      <c r="O7030">
        <v>0</v>
      </c>
      <c r="P7030">
        <v>305</v>
      </c>
      <c r="Q7030">
        <v>0</v>
      </c>
      <c r="R7030">
        <v>0</v>
      </c>
      <c r="S7030">
        <v>0</v>
      </c>
      <c r="T7030">
        <v>4</v>
      </c>
      <c r="U7030">
        <v>0</v>
      </c>
      <c r="V7030">
        <v>0</v>
      </c>
      <c r="W7030">
        <v>0</v>
      </c>
      <c r="X7030">
        <v>445.14749762229724</v>
      </c>
      <c r="Y7030">
        <v>0</v>
      </c>
      <c r="Z7030">
        <v>0</v>
      </c>
      <c r="AA7030">
        <v>0</v>
      </c>
      <c r="AB7030">
        <v>25.041357446828162</v>
      </c>
      <c r="AC7030">
        <v>0</v>
      </c>
      <c r="AD7030">
        <v>0</v>
      </c>
      <c r="AE7030">
        <v>470.1888550691254</v>
      </c>
    </row>
    <row r="7031" spans="1:31" x14ac:dyDescent="0.3">
      <c r="A7031">
        <v>2589736</v>
      </c>
      <c r="B7031">
        <v>1</v>
      </c>
      <c r="C7031" t="s">
        <v>80</v>
      </c>
      <c r="D7031" t="s">
        <v>97</v>
      </c>
      <c r="E7031" t="s">
        <v>155</v>
      </c>
      <c r="F7031" t="s">
        <v>19620</v>
      </c>
      <c r="G7031" t="s">
        <v>202</v>
      </c>
      <c r="H7031" t="s">
        <v>157</v>
      </c>
      <c r="I7031" t="s">
        <v>136</v>
      </c>
      <c r="J7031" t="s">
        <v>137</v>
      </c>
      <c r="K7031" t="s">
        <v>138</v>
      </c>
      <c r="L7031" t="s">
        <v>19621</v>
      </c>
      <c r="M7031" t="s">
        <v>19622</v>
      </c>
      <c r="N7031">
        <v>0.36611111099999999</v>
      </c>
      <c r="O7031">
        <v>0</v>
      </c>
      <c r="P7031">
        <v>132</v>
      </c>
      <c r="Q7031">
        <v>0</v>
      </c>
      <c r="R7031">
        <v>2</v>
      </c>
      <c r="S7031">
        <v>0</v>
      </c>
      <c r="T7031">
        <v>18</v>
      </c>
      <c r="U7031">
        <v>0</v>
      </c>
      <c r="V7031">
        <v>0</v>
      </c>
      <c r="W7031">
        <v>0</v>
      </c>
      <c r="X7031">
        <v>9.1116487680121665</v>
      </c>
      <c r="Y7031">
        <v>0</v>
      </c>
      <c r="Z7031">
        <v>0.11603742979791667</v>
      </c>
      <c r="AA7031">
        <v>0</v>
      </c>
      <c r="AB7031">
        <v>3.8200683378636313</v>
      </c>
      <c r="AC7031">
        <v>0</v>
      </c>
      <c r="AD7031">
        <v>0</v>
      </c>
      <c r="AE7031">
        <v>13.047754535673715</v>
      </c>
    </row>
    <row r="7032" spans="1:31" x14ac:dyDescent="0.3">
      <c r="A7032">
        <v>2589962</v>
      </c>
      <c r="B7032">
        <v>1</v>
      </c>
      <c r="C7032" t="s">
        <v>81</v>
      </c>
      <c r="D7032" t="s">
        <v>120</v>
      </c>
      <c r="E7032" t="s">
        <v>147</v>
      </c>
      <c r="F7032" t="s">
        <v>1856</v>
      </c>
      <c r="G7032" t="s">
        <v>134</v>
      </c>
      <c r="H7032" t="s">
        <v>135</v>
      </c>
      <c r="I7032" t="s">
        <v>136</v>
      </c>
      <c r="J7032" t="s">
        <v>137</v>
      </c>
      <c r="K7032" t="s">
        <v>138</v>
      </c>
      <c r="L7032" t="s">
        <v>19623</v>
      </c>
      <c r="M7032" t="s">
        <v>19624</v>
      </c>
      <c r="N7032">
        <v>0.49138888800000002</v>
      </c>
      <c r="O7032">
        <v>0</v>
      </c>
      <c r="P7032">
        <v>0</v>
      </c>
      <c r="Q7032">
        <v>56</v>
      </c>
      <c r="R7032">
        <v>36</v>
      </c>
      <c r="S7032">
        <v>1</v>
      </c>
      <c r="T7032">
        <v>2</v>
      </c>
      <c r="U7032">
        <v>1</v>
      </c>
      <c r="V7032">
        <v>0</v>
      </c>
      <c r="W7032">
        <v>0</v>
      </c>
      <c r="X7032">
        <v>0</v>
      </c>
      <c r="Y7032">
        <v>146.18693294034799</v>
      </c>
      <c r="Z7032">
        <v>68.34217881991286</v>
      </c>
      <c r="AA7032">
        <v>4.2115041421568353</v>
      </c>
      <c r="AB7032">
        <v>4.9673370399359253</v>
      </c>
      <c r="AC7032">
        <v>121.49645950764599</v>
      </c>
      <c r="AD7032">
        <v>0</v>
      </c>
      <c r="AE7032">
        <v>345.20441244999961</v>
      </c>
    </row>
    <row r="7033" spans="1:31" x14ac:dyDescent="0.3">
      <c r="A7033">
        <v>2589776</v>
      </c>
      <c r="B7033">
        <v>1</v>
      </c>
      <c r="C7033" t="s">
        <v>80</v>
      </c>
      <c r="D7033" t="s">
        <v>102</v>
      </c>
      <c r="E7033" t="s">
        <v>141</v>
      </c>
      <c r="F7033" t="s">
        <v>1682</v>
      </c>
      <c r="G7033" t="s">
        <v>134</v>
      </c>
      <c r="H7033" t="s">
        <v>135</v>
      </c>
      <c r="I7033" t="s">
        <v>136</v>
      </c>
      <c r="J7033" t="s">
        <v>137</v>
      </c>
      <c r="K7033" t="s">
        <v>138</v>
      </c>
      <c r="L7033" t="s">
        <v>19625</v>
      </c>
      <c r="M7033" t="s">
        <v>19626</v>
      </c>
      <c r="N7033">
        <v>0.74194444400000004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1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38.583407772360495</v>
      </c>
      <c r="AD7033">
        <v>0</v>
      </c>
      <c r="AE7033">
        <v>38.583407772360495</v>
      </c>
    </row>
    <row r="7034" spans="1:31" x14ac:dyDescent="0.3">
      <c r="A7034">
        <v>2589793</v>
      </c>
      <c r="B7034">
        <v>1</v>
      </c>
      <c r="C7034" t="s">
        <v>81</v>
      </c>
      <c r="D7034" t="s">
        <v>113</v>
      </c>
      <c r="E7034" t="s">
        <v>141</v>
      </c>
      <c r="F7034" t="s">
        <v>1774</v>
      </c>
      <c r="G7034" t="s">
        <v>134</v>
      </c>
      <c r="H7034" t="s">
        <v>135</v>
      </c>
      <c r="I7034" t="s">
        <v>136</v>
      </c>
      <c r="J7034" t="s">
        <v>137</v>
      </c>
      <c r="K7034" t="s">
        <v>138</v>
      </c>
      <c r="L7034" t="s">
        <v>19627</v>
      </c>
      <c r="M7034" t="s">
        <v>19628</v>
      </c>
      <c r="N7034">
        <v>0.1075</v>
      </c>
      <c r="O7034">
        <v>10</v>
      </c>
      <c r="P7034">
        <v>2779</v>
      </c>
      <c r="Q7034">
        <v>45</v>
      </c>
      <c r="R7034">
        <v>812</v>
      </c>
      <c r="S7034">
        <v>11</v>
      </c>
      <c r="T7034">
        <v>186</v>
      </c>
      <c r="U7034">
        <v>2</v>
      </c>
      <c r="V7034">
        <v>0</v>
      </c>
      <c r="W7034">
        <v>0.22282069088399248</v>
      </c>
      <c r="X7034">
        <v>50.513560514906956</v>
      </c>
      <c r="Y7034">
        <v>20.427374461590539</v>
      </c>
      <c r="Z7034">
        <v>80.137502527930749</v>
      </c>
      <c r="AA7034">
        <v>20.445238022564396</v>
      </c>
      <c r="AB7034">
        <v>11.110684158321893</v>
      </c>
      <c r="AC7034">
        <v>14.80555221857737</v>
      </c>
      <c r="AD7034">
        <v>0</v>
      </c>
      <c r="AE7034">
        <v>197.66273259477592</v>
      </c>
    </row>
    <row r="7035" spans="1:31" x14ac:dyDescent="0.3">
      <c r="A7035">
        <v>2589799</v>
      </c>
      <c r="B7035">
        <v>1</v>
      </c>
      <c r="C7035" t="s">
        <v>80</v>
      </c>
      <c r="D7035" t="s">
        <v>106</v>
      </c>
      <c r="E7035" t="s">
        <v>155</v>
      </c>
      <c r="F7035" t="s">
        <v>1186</v>
      </c>
      <c r="G7035" t="s">
        <v>206</v>
      </c>
      <c r="H7035" t="s">
        <v>157</v>
      </c>
      <c r="I7035" t="s">
        <v>136</v>
      </c>
      <c r="J7035" t="s">
        <v>137</v>
      </c>
      <c r="K7035" t="s">
        <v>138</v>
      </c>
      <c r="L7035" t="s">
        <v>19629</v>
      </c>
      <c r="M7035" t="s">
        <v>19630</v>
      </c>
      <c r="N7035">
        <v>2.4730555550000002</v>
      </c>
      <c r="O7035">
        <v>0</v>
      </c>
      <c r="P7035">
        <v>0</v>
      </c>
      <c r="Q7035">
        <v>0</v>
      </c>
      <c r="R7035">
        <v>14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150.47300428285729</v>
      </c>
      <c r="AA7035">
        <v>0</v>
      </c>
      <c r="AB7035">
        <v>0</v>
      </c>
      <c r="AC7035">
        <v>0</v>
      </c>
      <c r="AD7035">
        <v>0</v>
      </c>
      <c r="AE7035">
        <v>150.47300428285729</v>
      </c>
    </row>
    <row r="7036" spans="1:31" x14ac:dyDescent="0.3">
      <c r="A7036">
        <v>2590483</v>
      </c>
      <c r="B7036">
        <v>1</v>
      </c>
      <c r="C7036" t="s">
        <v>80</v>
      </c>
      <c r="D7036" t="s">
        <v>90</v>
      </c>
      <c r="E7036" t="s">
        <v>171</v>
      </c>
      <c r="F7036" t="s">
        <v>19631</v>
      </c>
      <c r="G7036" t="s">
        <v>190</v>
      </c>
      <c r="H7036" t="s">
        <v>157</v>
      </c>
      <c r="I7036" t="s">
        <v>136</v>
      </c>
      <c r="J7036" t="s">
        <v>137</v>
      </c>
      <c r="K7036" t="s">
        <v>138</v>
      </c>
      <c r="L7036" t="s">
        <v>19632</v>
      </c>
      <c r="M7036" t="s">
        <v>19633</v>
      </c>
      <c r="N7036">
        <v>3.332222222</v>
      </c>
      <c r="O7036">
        <v>0</v>
      </c>
      <c r="P7036">
        <v>22</v>
      </c>
      <c r="Q7036">
        <v>0</v>
      </c>
      <c r="R7036">
        <v>0</v>
      </c>
      <c r="S7036">
        <v>0</v>
      </c>
      <c r="T7036">
        <v>73</v>
      </c>
      <c r="U7036">
        <v>0</v>
      </c>
      <c r="V7036">
        <v>1</v>
      </c>
      <c r="W7036">
        <v>0</v>
      </c>
      <c r="X7036">
        <v>19.389269305031689</v>
      </c>
      <c r="Y7036">
        <v>0</v>
      </c>
      <c r="Z7036">
        <v>0</v>
      </c>
      <c r="AA7036">
        <v>0</v>
      </c>
      <c r="AB7036">
        <v>88.403974704377973</v>
      </c>
      <c r="AC7036">
        <v>0</v>
      </c>
      <c r="AD7036">
        <v>26.583536414377836</v>
      </c>
      <c r="AE7036">
        <v>134.37678042378749</v>
      </c>
    </row>
    <row r="7037" spans="1:31" x14ac:dyDescent="0.3">
      <c r="A7037">
        <v>2589919</v>
      </c>
      <c r="B7037">
        <v>1</v>
      </c>
      <c r="C7037" t="s">
        <v>80</v>
      </c>
      <c r="D7037" t="s">
        <v>102</v>
      </c>
      <c r="E7037" t="s">
        <v>141</v>
      </c>
      <c r="F7037" t="s">
        <v>4123</v>
      </c>
      <c r="G7037" t="s">
        <v>194</v>
      </c>
      <c r="H7037" t="s">
        <v>135</v>
      </c>
      <c r="I7037" t="s">
        <v>136</v>
      </c>
      <c r="J7037" t="s">
        <v>137</v>
      </c>
      <c r="K7037" t="s">
        <v>144</v>
      </c>
      <c r="L7037" t="s">
        <v>19634</v>
      </c>
      <c r="M7037" t="s">
        <v>19635</v>
      </c>
      <c r="N7037">
        <v>7.6936111110000001</v>
      </c>
      <c r="O7037">
        <v>0</v>
      </c>
      <c r="P7037">
        <v>629</v>
      </c>
      <c r="Q7037">
        <v>39</v>
      </c>
      <c r="R7037">
        <v>133</v>
      </c>
      <c r="S7037">
        <v>18</v>
      </c>
      <c r="T7037">
        <v>78</v>
      </c>
      <c r="U7037">
        <v>1</v>
      </c>
      <c r="V7037">
        <v>0</v>
      </c>
      <c r="W7037">
        <v>0</v>
      </c>
      <c r="X7037">
        <v>1053.4180169331103</v>
      </c>
      <c r="Y7037">
        <v>1543.6844235304109</v>
      </c>
      <c r="Z7037">
        <v>1896.4086234669992</v>
      </c>
      <c r="AA7037">
        <v>1359.6465199659715</v>
      </c>
      <c r="AB7037">
        <v>896.54464336998296</v>
      </c>
      <c r="AC7037">
        <v>306.75692818511936</v>
      </c>
      <c r="AD7037">
        <v>0</v>
      </c>
      <c r="AE7037">
        <v>7056.4591554515937</v>
      </c>
    </row>
    <row r="7038" spans="1:31" x14ac:dyDescent="0.3">
      <c r="A7038">
        <v>2590111</v>
      </c>
      <c r="B7038">
        <v>1</v>
      </c>
      <c r="C7038" t="s">
        <v>80</v>
      </c>
      <c r="D7038" t="s">
        <v>83</v>
      </c>
      <c r="E7038" t="s">
        <v>155</v>
      </c>
      <c r="F7038" t="s">
        <v>19636</v>
      </c>
      <c r="G7038" t="s">
        <v>202</v>
      </c>
      <c r="H7038" t="s">
        <v>157</v>
      </c>
      <c r="I7038" t="s">
        <v>136</v>
      </c>
      <c r="J7038" t="s">
        <v>137</v>
      </c>
      <c r="K7038" t="s">
        <v>138</v>
      </c>
      <c r="L7038" t="s">
        <v>19637</v>
      </c>
      <c r="M7038" t="s">
        <v>19638</v>
      </c>
      <c r="N7038">
        <v>0.57166666600000005</v>
      </c>
      <c r="O7038">
        <v>0</v>
      </c>
      <c r="P7038">
        <v>485</v>
      </c>
      <c r="Q7038">
        <v>0</v>
      </c>
      <c r="R7038">
        <v>0</v>
      </c>
      <c r="S7038">
        <v>0</v>
      </c>
      <c r="T7038">
        <v>66</v>
      </c>
      <c r="U7038">
        <v>0</v>
      </c>
      <c r="V7038">
        <v>0</v>
      </c>
      <c r="W7038">
        <v>0</v>
      </c>
      <c r="X7038">
        <v>69.492363061694817</v>
      </c>
      <c r="Y7038">
        <v>0</v>
      </c>
      <c r="Z7038">
        <v>0</v>
      </c>
      <c r="AA7038">
        <v>0</v>
      </c>
      <c r="AB7038">
        <v>46.584427844144813</v>
      </c>
      <c r="AC7038">
        <v>0</v>
      </c>
      <c r="AD7038">
        <v>0</v>
      </c>
      <c r="AE7038">
        <v>116.07679090583963</v>
      </c>
    </row>
    <row r="7039" spans="1:31" x14ac:dyDescent="0.3">
      <c r="A7039">
        <v>2590360</v>
      </c>
      <c r="B7039">
        <v>1</v>
      </c>
      <c r="C7039" t="s">
        <v>81</v>
      </c>
      <c r="D7039" t="s">
        <v>112</v>
      </c>
      <c r="E7039" t="s">
        <v>166</v>
      </c>
      <c r="F7039" t="s">
        <v>19639</v>
      </c>
      <c r="G7039" t="s">
        <v>181</v>
      </c>
      <c r="H7039" t="s">
        <v>157</v>
      </c>
      <c r="I7039" t="s">
        <v>136</v>
      </c>
      <c r="J7039" t="s">
        <v>137</v>
      </c>
      <c r="K7039" t="s">
        <v>138</v>
      </c>
      <c r="L7039" t="s">
        <v>19640</v>
      </c>
      <c r="M7039" t="s">
        <v>19641</v>
      </c>
      <c r="N7039">
        <v>0.96166666599999995</v>
      </c>
      <c r="O7039">
        <v>0</v>
      </c>
      <c r="P7039">
        <v>1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0.46450446319256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0.46450446319256</v>
      </c>
    </row>
    <row r="7040" spans="1:31" x14ac:dyDescent="0.3">
      <c r="A7040">
        <v>2589899</v>
      </c>
      <c r="B7040">
        <v>1</v>
      </c>
      <c r="C7040" t="s">
        <v>80</v>
      </c>
      <c r="D7040" t="s">
        <v>93</v>
      </c>
      <c r="E7040" t="s">
        <v>171</v>
      </c>
      <c r="F7040" t="s">
        <v>19642</v>
      </c>
      <c r="G7040" t="s">
        <v>190</v>
      </c>
      <c r="H7040" t="s">
        <v>157</v>
      </c>
      <c r="I7040" t="s">
        <v>136</v>
      </c>
      <c r="J7040" t="s">
        <v>137</v>
      </c>
      <c r="K7040" t="s">
        <v>138</v>
      </c>
      <c r="L7040" t="s">
        <v>19643</v>
      </c>
      <c r="M7040" t="s">
        <v>19644</v>
      </c>
      <c r="N7040">
        <v>4.3674999999999997</v>
      </c>
      <c r="O7040">
        <v>0</v>
      </c>
      <c r="P7040">
        <v>7</v>
      </c>
      <c r="Q7040">
        <v>0</v>
      </c>
      <c r="R7040">
        <v>5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2.5547448141190596</v>
      </c>
      <c r="Y7040">
        <v>0</v>
      </c>
      <c r="Z7040">
        <v>5.8738497770650282</v>
      </c>
      <c r="AA7040">
        <v>0</v>
      </c>
      <c r="AB7040">
        <v>0</v>
      </c>
      <c r="AC7040">
        <v>0</v>
      </c>
      <c r="AD7040">
        <v>0</v>
      </c>
      <c r="AE7040">
        <v>8.4285945911840869</v>
      </c>
    </row>
    <row r="7041" spans="1:31" x14ac:dyDescent="0.3">
      <c r="A7041">
        <v>2590148</v>
      </c>
      <c r="B7041">
        <v>1</v>
      </c>
      <c r="C7041" t="s">
        <v>81</v>
      </c>
      <c r="D7041" t="s">
        <v>121</v>
      </c>
      <c r="E7041" t="s">
        <v>171</v>
      </c>
      <c r="F7041" t="s">
        <v>19645</v>
      </c>
      <c r="G7041" t="s">
        <v>190</v>
      </c>
      <c r="H7041" t="s">
        <v>157</v>
      </c>
      <c r="I7041" t="s">
        <v>136</v>
      </c>
      <c r="J7041" t="s">
        <v>137</v>
      </c>
      <c r="K7041" t="s">
        <v>138</v>
      </c>
      <c r="L7041" t="s">
        <v>19646</v>
      </c>
      <c r="M7041" t="s">
        <v>19647</v>
      </c>
      <c r="N7041">
        <v>1.5536111109999999</v>
      </c>
      <c r="O7041">
        <v>0</v>
      </c>
      <c r="P7041">
        <v>12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3.2269666453068262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3.2269666453068262</v>
      </c>
    </row>
    <row r="7042" spans="1:31" x14ac:dyDescent="0.3">
      <c r="A7042">
        <v>2590297</v>
      </c>
      <c r="B7042">
        <v>1</v>
      </c>
      <c r="C7042" t="s">
        <v>80</v>
      </c>
      <c r="D7042" t="s">
        <v>84</v>
      </c>
      <c r="E7042" t="s">
        <v>171</v>
      </c>
      <c r="F7042" t="s">
        <v>19648</v>
      </c>
      <c r="G7042" t="s">
        <v>989</v>
      </c>
      <c r="H7042" t="s">
        <v>157</v>
      </c>
      <c r="I7042" t="s">
        <v>136</v>
      </c>
      <c r="J7042" t="s">
        <v>137</v>
      </c>
      <c r="K7042" t="s">
        <v>138</v>
      </c>
      <c r="L7042" t="s">
        <v>19649</v>
      </c>
      <c r="M7042" t="s">
        <v>19650</v>
      </c>
      <c r="N7042">
        <v>2.0291666660000001</v>
      </c>
      <c r="O7042">
        <v>0</v>
      </c>
      <c r="P7042">
        <v>82</v>
      </c>
      <c r="Q7042">
        <v>0</v>
      </c>
      <c r="R7042">
        <v>0</v>
      </c>
      <c r="S7042">
        <v>0</v>
      </c>
      <c r="T7042">
        <v>10</v>
      </c>
      <c r="U7042">
        <v>0</v>
      </c>
      <c r="V7042">
        <v>0</v>
      </c>
      <c r="W7042">
        <v>0</v>
      </c>
      <c r="X7042">
        <v>35.885341382787253</v>
      </c>
      <c r="Y7042">
        <v>0</v>
      </c>
      <c r="Z7042">
        <v>0</v>
      </c>
      <c r="AA7042">
        <v>0</v>
      </c>
      <c r="AB7042">
        <v>16.919393863762426</v>
      </c>
      <c r="AC7042">
        <v>0</v>
      </c>
      <c r="AD7042">
        <v>0</v>
      </c>
      <c r="AE7042">
        <v>52.804735246549683</v>
      </c>
    </row>
    <row r="7043" spans="1:31" x14ac:dyDescent="0.3">
      <c r="A7043">
        <v>2590397</v>
      </c>
      <c r="B7043">
        <v>1</v>
      </c>
      <c r="C7043" t="s">
        <v>81</v>
      </c>
      <c r="D7043" t="s">
        <v>114</v>
      </c>
      <c r="E7043" t="s">
        <v>184</v>
      </c>
      <c r="F7043" t="s">
        <v>19651</v>
      </c>
      <c r="G7043" t="s">
        <v>134</v>
      </c>
      <c r="H7043" t="s">
        <v>135</v>
      </c>
      <c r="I7043" t="s">
        <v>136</v>
      </c>
      <c r="J7043" t="s">
        <v>137</v>
      </c>
      <c r="K7043" t="s">
        <v>138</v>
      </c>
      <c r="L7043" t="s">
        <v>19652</v>
      </c>
      <c r="M7043" t="s">
        <v>19653</v>
      </c>
      <c r="N7043">
        <v>0.27333333300000001</v>
      </c>
      <c r="O7043">
        <v>0</v>
      </c>
      <c r="P7043">
        <v>291</v>
      </c>
      <c r="Q7043">
        <v>0</v>
      </c>
      <c r="R7043">
        <v>0</v>
      </c>
      <c r="S7043">
        <v>0</v>
      </c>
      <c r="T7043">
        <v>19</v>
      </c>
      <c r="U7043">
        <v>0</v>
      </c>
      <c r="V7043">
        <v>0</v>
      </c>
      <c r="W7043">
        <v>0</v>
      </c>
      <c r="X7043">
        <v>7.3179896902650983</v>
      </c>
      <c r="Y7043">
        <v>0</v>
      </c>
      <c r="Z7043">
        <v>0</v>
      </c>
      <c r="AA7043">
        <v>0</v>
      </c>
      <c r="AB7043">
        <v>0.97924489810336002</v>
      </c>
      <c r="AC7043">
        <v>0</v>
      </c>
      <c r="AD7043">
        <v>0</v>
      </c>
      <c r="AE7043">
        <v>8.2972345883684575</v>
      </c>
    </row>
    <row r="7044" spans="1:31" x14ac:dyDescent="0.3">
      <c r="A7044">
        <v>2589856</v>
      </c>
      <c r="B7044">
        <v>1</v>
      </c>
      <c r="C7044" t="s">
        <v>80</v>
      </c>
      <c r="D7044" t="s">
        <v>84</v>
      </c>
      <c r="E7044" t="s">
        <v>184</v>
      </c>
      <c r="F7044" t="s">
        <v>19654</v>
      </c>
      <c r="G7044" t="s">
        <v>194</v>
      </c>
      <c r="H7044" t="s">
        <v>135</v>
      </c>
      <c r="I7044" t="s">
        <v>136</v>
      </c>
      <c r="J7044" t="s">
        <v>137</v>
      </c>
      <c r="K7044" t="s">
        <v>144</v>
      </c>
      <c r="L7044" t="s">
        <v>19655</v>
      </c>
      <c r="M7044" t="s">
        <v>19656</v>
      </c>
      <c r="N7044">
        <v>9.3780555549999995</v>
      </c>
      <c r="O7044">
        <v>0</v>
      </c>
      <c r="P7044">
        <v>926</v>
      </c>
      <c r="Q7044">
        <v>0</v>
      </c>
      <c r="R7044">
        <v>0</v>
      </c>
      <c r="S7044">
        <v>0</v>
      </c>
      <c r="T7044">
        <v>47</v>
      </c>
      <c r="U7044">
        <v>0</v>
      </c>
      <c r="V7044">
        <v>0</v>
      </c>
      <c r="W7044">
        <v>0</v>
      </c>
      <c r="X7044">
        <v>2134.9425933092884</v>
      </c>
      <c r="Y7044">
        <v>0</v>
      </c>
      <c r="Z7044">
        <v>0</v>
      </c>
      <c r="AA7044">
        <v>0</v>
      </c>
      <c r="AB7044">
        <v>437.80027906095154</v>
      </c>
      <c r="AC7044">
        <v>0</v>
      </c>
      <c r="AD7044">
        <v>0</v>
      </c>
      <c r="AE7044">
        <v>2572.7428723702401</v>
      </c>
    </row>
    <row r="7045" spans="1:31" x14ac:dyDescent="0.3">
      <c r="A7045">
        <v>2589879</v>
      </c>
      <c r="B7045">
        <v>1</v>
      </c>
      <c r="C7045" t="s">
        <v>81</v>
      </c>
      <c r="D7045" t="s">
        <v>120</v>
      </c>
      <c r="E7045" t="s">
        <v>147</v>
      </c>
      <c r="F7045" t="s">
        <v>14864</v>
      </c>
      <c r="G7045" t="s">
        <v>301</v>
      </c>
      <c r="H7045" t="s">
        <v>135</v>
      </c>
      <c r="I7045" t="s">
        <v>136</v>
      </c>
      <c r="J7045" t="s">
        <v>137</v>
      </c>
      <c r="K7045" t="s">
        <v>144</v>
      </c>
      <c r="L7045" t="s">
        <v>19657</v>
      </c>
      <c r="M7045" t="s">
        <v>19658</v>
      </c>
      <c r="N7045">
        <v>5.9652777769999998</v>
      </c>
      <c r="O7045">
        <v>0</v>
      </c>
      <c r="P7045">
        <v>638</v>
      </c>
      <c r="Q7045">
        <v>9</v>
      </c>
      <c r="R7045">
        <v>15</v>
      </c>
      <c r="S7045">
        <v>3</v>
      </c>
      <c r="T7045">
        <v>77</v>
      </c>
      <c r="U7045">
        <v>2</v>
      </c>
      <c r="V7045">
        <v>0</v>
      </c>
      <c r="W7045">
        <v>0</v>
      </c>
      <c r="X7045">
        <v>657.1766664649648</v>
      </c>
      <c r="Y7045">
        <v>254.57470116517004</v>
      </c>
      <c r="Z7045">
        <v>154.61161835381395</v>
      </c>
      <c r="AA7045">
        <v>76.449605123334536</v>
      </c>
      <c r="AB7045">
        <v>552.43648833742634</v>
      </c>
      <c r="AC7045">
        <v>1880.0068829521447</v>
      </c>
      <c r="AD7045">
        <v>0</v>
      </c>
      <c r="AE7045">
        <v>3575.2559623968546</v>
      </c>
    </row>
    <row r="7046" spans="1:31" x14ac:dyDescent="0.3">
      <c r="A7046">
        <v>2590380</v>
      </c>
      <c r="B7046">
        <v>1</v>
      </c>
      <c r="C7046" t="s">
        <v>81</v>
      </c>
      <c r="D7046" t="s">
        <v>128</v>
      </c>
      <c r="E7046" t="s">
        <v>147</v>
      </c>
      <c r="F7046" t="s">
        <v>19659</v>
      </c>
      <c r="G7046" t="s">
        <v>134</v>
      </c>
      <c r="H7046" t="s">
        <v>135</v>
      </c>
      <c r="I7046" t="s">
        <v>136</v>
      </c>
      <c r="J7046" t="s">
        <v>137</v>
      </c>
      <c r="K7046" t="s">
        <v>138</v>
      </c>
      <c r="L7046" t="s">
        <v>19660</v>
      </c>
      <c r="M7046" t="s">
        <v>19661</v>
      </c>
      <c r="N7046">
        <v>2.1577777770000002</v>
      </c>
      <c r="O7046">
        <v>0</v>
      </c>
      <c r="P7046">
        <v>192</v>
      </c>
      <c r="Q7046">
        <v>0</v>
      </c>
      <c r="R7046">
        <v>10</v>
      </c>
      <c r="S7046">
        <v>0</v>
      </c>
      <c r="T7046">
        <v>1</v>
      </c>
      <c r="U7046">
        <v>0</v>
      </c>
      <c r="V7046">
        <v>0</v>
      </c>
      <c r="W7046">
        <v>0</v>
      </c>
      <c r="X7046">
        <v>39.418770269213923</v>
      </c>
      <c r="Y7046">
        <v>0</v>
      </c>
      <c r="Z7046">
        <v>8.7677824942184568</v>
      </c>
      <c r="AA7046">
        <v>0</v>
      </c>
      <c r="AB7046">
        <v>0</v>
      </c>
      <c r="AC7046">
        <v>0</v>
      </c>
      <c r="AD7046">
        <v>0</v>
      </c>
      <c r="AE7046">
        <v>48.186552763432381</v>
      </c>
    </row>
    <row r="7047" spans="1:31" x14ac:dyDescent="0.3">
      <c r="A7047">
        <v>2589716</v>
      </c>
      <c r="B7047">
        <v>1</v>
      </c>
      <c r="C7047" t="s">
        <v>80</v>
      </c>
      <c r="D7047" t="s">
        <v>82</v>
      </c>
      <c r="E7047" t="s">
        <v>184</v>
      </c>
      <c r="F7047" t="s">
        <v>19662</v>
      </c>
      <c r="G7047" t="s">
        <v>318</v>
      </c>
      <c r="H7047" t="s">
        <v>135</v>
      </c>
      <c r="I7047" t="s">
        <v>136</v>
      </c>
      <c r="J7047" t="s">
        <v>137</v>
      </c>
      <c r="K7047" t="s">
        <v>138</v>
      </c>
      <c r="L7047" t="s">
        <v>19663</v>
      </c>
      <c r="M7047" t="s">
        <v>19664</v>
      </c>
      <c r="N7047">
        <v>0.124444444</v>
      </c>
      <c r="O7047">
        <v>0</v>
      </c>
      <c r="P7047">
        <v>1713</v>
      </c>
      <c r="Q7047">
        <v>0</v>
      </c>
      <c r="R7047">
        <v>0</v>
      </c>
      <c r="S7047">
        <v>1</v>
      </c>
      <c r="T7047">
        <v>222</v>
      </c>
      <c r="U7047">
        <v>0</v>
      </c>
      <c r="V7047">
        <v>0</v>
      </c>
      <c r="W7047">
        <v>0</v>
      </c>
      <c r="X7047">
        <v>54.309051370917061</v>
      </c>
      <c r="Y7047">
        <v>0</v>
      </c>
      <c r="Z7047">
        <v>0</v>
      </c>
      <c r="AA7047">
        <v>1.2792390549119999</v>
      </c>
      <c r="AB7047">
        <v>17.015097747908943</v>
      </c>
      <c r="AC7047">
        <v>0</v>
      </c>
      <c r="AD7047">
        <v>0</v>
      </c>
      <c r="AE7047">
        <v>72.603388173737997</v>
      </c>
    </row>
    <row r="7048" spans="1:31" x14ac:dyDescent="0.3">
      <c r="A7048">
        <v>2590334</v>
      </c>
      <c r="B7048">
        <v>1</v>
      </c>
      <c r="C7048" t="s">
        <v>81</v>
      </c>
      <c r="D7048" t="s">
        <v>113</v>
      </c>
      <c r="E7048" t="s">
        <v>171</v>
      </c>
      <c r="F7048" t="s">
        <v>5126</v>
      </c>
      <c r="G7048" t="s">
        <v>190</v>
      </c>
      <c r="H7048" t="s">
        <v>157</v>
      </c>
      <c r="I7048" t="s">
        <v>136</v>
      </c>
      <c r="J7048" t="s">
        <v>137</v>
      </c>
      <c r="K7048" t="s">
        <v>138</v>
      </c>
      <c r="L7048" t="s">
        <v>19665</v>
      </c>
      <c r="M7048" t="s">
        <v>19666</v>
      </c>
      <c r="N7048">
        <v>2.2819444440000001</v>
      </c>
      <c r="O7048">
        <v>0</v>
      </c>
      <c r="P7048">
        <v>2</v>
      </c>
      <c r="Q7048">
        <v>0</v>
      </c>
      <c r="R7048">
        <v>1</v>
      </c>
      <c r="S7048">
        <v>0</v>
      </c>
      <c r="T7048">
        <v>2</v>
      </c>
      <c r="U7048">
        <v>0</v>
      </c>
      <c r="V7048">
        <v>0</v>
      </c>
      <c r="W7048">
        <v>0</v>
      </c>
      <c r="X7048">
        <v>0.75443399197950012</v>
      </c>
      <c r="Y7048">
        <v>0</v>
      </c>
      <c r="Z7048">
        <v>0.18643740228516664</v>
      </c>
      <c r="AA7048">
        <v>0</v>
      </c>
      <c r="AB7048">
        <v>0.45401631748640003</v>
      </c>
      <c r="AC7048">
        <v>0</v>
      </c>
      <c r="AD7048">
        <v>0</v>
      </c>
      <c r="AE7048">
        <v>1.3948877117510667</v>
      </c>
    </row>
    <row r="7049" spans="1:31" x14ac:dyDescent="0.3">
      <c r="A7049">
        <v>2590480</v>
      </c>
      <c r="B7049">
        <v>1</v>
      </c>
      <c r="C7049" t="s">
        <v>80</v>
      </c>
      <c r="D7049" t="s">
        <v>93</v>
      </c>
      <c r="E7049" t="s">
        <v>171</v>
      </c>
      <c r="F7049" t="s">
        <v>19667</v>
      </c>
      <c r="G7049" t="s">
        <v>190</v>
      </c>
      <c r="H7049" t="s">
        <v>157</v>
      </c>
      <c r="I7049" t="s">
        <v>136</v>
      </c>
      <c r="J7049" t="s">
        <v>137</v>
      </c>
      <c r="K7049" t="s">
        <v>138</v>
      </c>
      <c r="L7049" t="s">
        <v>19668</v>
      </c>
      <c r="M7049" t="s">
        <v>19669</v>
      </c>
      <c r="N7049">
        <v>2.5841666659999998</v>
      </c>
      <c r="O7049">
        <v>0</v>
      </c>
      <c r="P7049">
        <v>29</v>
      </c>
      <c r="Q7049">
        <v>0</v>
      </c>
      <c r="R7049">
        <v>6</v>
      </c>
      <c r="S7049">
        <v>0</v>
      </c>
      <c r="T7049">
        <v>7</v>
      </c>
      <c r="U7049">
        <v>0</v>
      </c>
      <c r="V7049">
        <v>0</v>
      </c>
      <c r="W7049">
        <v>0</v>
      </c>
      <c r="X7049">
        <v>15.863006658819364</v>
      </c>
      <c r="Y7049">
        <v>0</v>
      </c>
      <c r="Z7049">
        <v>29.852426001454354</v>
      </c>
      <c r="AA7049">
        <v>0</v>
      </c>
      <c r="AB7049">
        <v>63.061594370236961</v>
      </c>
      <c r="AC7049">
        <v>0</v>
      </c>
      <c r="AD7049">
        <v>0</v>
      </c>
      <c r="AE7049">
        <v>108.77702703051068</v>
      </c>
    </row>
    <row r="7050" spans="1:31" x14ac:dyDescent="0.3">
      <c r="A7050">
        <v>2589839</v>
      </c>
      <c r="B7050">
        <v>1</v>
      </c>
      <c r="C7050" t="s">
        <v>80</v>
      </c>
      <c r="D7050" t="s">
        <v>100</v>
      </c>
      <c r="E7050" t="s">
        <v>171</v>
      </c>
      <c r="F7050" t="s">
        <v>19670</v>
      </c>
      <c r="G7050" t="s">
        <v>301</v>
      </c>
      <c r="H7050" t="s">
        <v>157</v>
      </c>
      <c r="I7050" t="s">
        <v>136</v>
      </c>
      <c r="J7050" t="s">
        <v>137</v>
      </c>
      <c r="K7050" t="s">
        <v>144</v>
      </c>
      <c r="L7050" t="s">
        <v>19671</v>
      </c>
      <c r="M7050" t="s">
        <v>19672</v>
      </c>
      <c r="N7050">
        <v>3.6572222220000001</v>
      </c>
      <c r="O7050">
        <v>0</v>
      </c>
      <c r="P7050">
        <v>14</v>
      </c>
      <c r="Q7050">
        <v>0</v>
      </c>
      <c r="R7050">
        <v>6</v>
      </c>
      <c r="S7050">
        <v>0</v>
      </c>
      <c r="T7050">
        <v>1</v>
      </c>
      <c r="U7050">
        <v>0</v>
      </c>
      <c r="V7050">
        <v>0</v>
      </c>
      <c r="W7050">
        <v>0</v>
      </c>
      <c r="X7050">
        <v>11.268750654223188</v>
      </c>
      <c r="Y7050">
        <v>0</v>
      </c>
      <c r="Z7050">
        <v>11.32865868014748</v>
      </c>
      <c r="AA7050">
        <v>0</v>
      </c>
      <c r="AB7050">
        <v>16.656766740779457</v>
      </c>
      <c r="AC7050">
        <v>0</v>
      </c>
      <c r="AD7050">
        <v>0</v>
      </c>
      <c r="AE7050">
        <v>39.254176075150127</v>
      </c>
    </row>
    <row r="7051" spans="1:31" x14ac:dyDescent="0.3">
      <c r="A7051">
        <v>2590025</v>
      </c>
      <c r="B7051">
        <v>1</v>
      </c>
      <c r="C7051" t="s">
        <v>80</v>
      </c>
      <c r="D7051" t="s">
        <v>92</v>
      </c>
      <c r="E7051" t="s">
        <v>166</v>
      </c>
      <c r="F7051" t="s">
        <v>19673</v>
      </c>
      <c r="G7051" t="s">
        <v>181</v>
      </c>
      <c r="H7051" t="s">
        <v>157</v>
      </c>
      <c r="I7051" t="s">
        <v>136</v>
      </c>
      <c r="J7051" t="s">
        <v>137</v>
      </c>
      <c r="K7051" t="s">
        <v>138</v>
      </c>
      <c r="L7051" t="s">
        <v>19674</v>
      </c>
      <c r="M7051" t="s">
        <v>19675</v>
      </c>
      <c r="N7051">
        <v>1.7022222220000001</v>
      </c>
      <c r="O7051">
        <v>0</v>
      </c>
      <c r="P7051">
        <v>1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0.92347688125281668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0.92347688125281668</v>
      </c>
    </row>
    <row r="7052" spans="1:31" x14ac:dyDescent="0.3">
      <c r="A7052">
        <v>2589733</v>
      </c>
      <c r="B7052">
        <v>1</v>
      </c>
      <c r="C7052" t="s">
        <v>80</v>
      </c>
      <c r="D7052" t="s">
        <v>94</v>
      </c>
      <c r="E7052" t="s">
        <v>184</v>
      </c>
      <c r="F7052" t="s">
        <v>19676</v>
      </c>
      <c r="G7052" t="s">
        <v>134</v>
      </c>
      <c r="H7052" t="s">
        <v>135</v>
      </c>
      <c r="I7052" t="s">
        <v>136</v>
      </c>
      <c r="J7052" t="s">
        <v>137</v>
      </c>
      <c r="K7052" t="s">
        <v>138</v>
      </c>
      <c r="L7052" t="s">
        <v>19677</v>
      </c>
      <c r="M7052" t="s">
        <v>19678</v>
      </c>
      <c r="N7052">
        <v>2.0888888880000001</v>
      </c>
      <c r="O7052">
        <v>0</v>
      </c>
      <c r="P7052">
        <v>2</v>
      </c>
      <c r="Q7052">
        <v>0</v>
      </c>
      <c r="R7052">
        <v>28</v>
      </c>
      <c r="S7052">
        <v>0</v>
      </c>
      <c r="T7052">
        <v>43</v>
      </c>
      <c r="U7052">
        <v>0</v>
      </c>
      <c r="V7052">
        <v>0</v>
      </c>
      <c r="W7052">
        <v>0</v>
      </c>
      <c r="X7052">
        <v>0.70444596484249999</v>
      </c>
      <c r="Y7052">
        <v>0</v>
      </c>
      <c r="Z7052">
        <v>26.381209912266513</v>
      </c>
      <c r="AA7052">
        <v>0</v>
      </c>
      <c r="AB7052">
        <v>30.264868770236305</v>
      </c>
      <c r="AC7052">
        <v>0</v>
      </c>
      <c r="AD7052">
        <v>0</v>
      </c>
      <c r="AE7052">
        <v>57.350524647345317</v>
      </c>
    </row>
    <row r="7053" spans="1:31" x14ac:dyDescent="0.3">
      <c r="A7053">
        <v>2589939</v>
      </c>
      <c r="B7053">
        <v>1</v>
      </c>
      <c r="C7053" t="s">
        <v>80</v>
      </c>
      <c r="D7053" t="s">
        <v>84</v>
      </c>
      <c r="E7053" t="s">
        <v>155</v>
      </c>
      <c r="F7053" t="s">
        <v>19679</v>
      </c>
      <c r="G7053" t="s">
        <v>301</v>
      </c>
      <c r="H7053" t="s">
        <v>157</v>
      </c>
      <c r="I7053" t="s">
        <v>136</v>
      </c>
      <c r="J7053" t="s">
        <v>137</v>
      </c>
      <c r="K7053" t="s">
        <v>144</v>
      </c>
      <c r="L7053" t="s">
        <v>19680</v>
      </c>
      <c r="M7053" t="s">
        <v>19681</v>
      </c>
      <c r="N7053">
        <v>4.6580555549999998</v>
      </c>
      <c r="O7053">
        <v>0</v>
      </c>
      <c r="P7053">
        <v>700</v>
      </c>
      <c r="Q7053">
        <v>0</v>
      </c>
      <c r="R7053">
        <v>0</v>
      </c>
      <c r="S7053">
        <v>0</v>
      </c>
      <c r="T7053">
        <v>52</v>
      </c>
      <c r="U7053">
        <v>0</v>
      </c>
      <c r="V7053">
        <v>0</v>
      </c>
      <c r="W7053">
        <v>0</v>
      </c>
      <c r="X7053">
        <v>813.18747373782651</v>
      </c>
      <c r="Y7053">
        <v>0</v>
      </c>
      <c r="Z7053">
        <v>0</v>
      </c>
      <c r="AA7053">
        <v>0</v>
      </c>
      <c r="AB7053">
        <v>249.66429433460448</v>
      </c>
      <c r="AC7053">
        <v>0</v>
      </c>
      <c r="AD7053">
        <v>0</v>
      </c>
      <c r="AE7053">
        <v>1062.851768072431</v>
      </c>
    </row>
    <row r="7054" spans="1:31" x14ac:dyDescent="0.3">
      <c r="A7054">
        <v>2589773</v>
      </c>
      <c r="B7054">
        <v>1</v>
      </c>
      <c r="C7054" t="s">
        <v>80</v>
      </c>
      <c r="D7054" t="s">
        <v>86</v>
      </c>
      <c r="E7054" t="s">
        <v>184</v>
      </c>
      <c r="F7054" t="s">
        <v>19682</v>
      </c>
      <c r="G7054" t="s">
        <v>134</v>
      </c>
      <c r="H7054" t="s">
        <v>135</v>
      </c>
      <c r="I7054" t="s">
        <v>136</v>
      </c>
      <c r="J7054" t="s">
        <v>137</v>
      </c>
      <c r="K7054" t="s">
        <v>138</v>
      </c>
      <c r="L7054" t="s">
        <v>19683</v>
      </c>
      <c r="M7054" t="s">
        <v>19684</v>
      </c>
      <c r="N7054">
        <v>0.87611111100000005</v>
      </c>
      <c r="O7054">
        <v>0</v>
      </c>
      <c r="P7054">
        <v>177</v>
      </c>
      <c r="Q7054">
        <v>0</v>
      </c>
      <c r="R7054">
        <v>72</v>
      </c>
      <c r="S7054">
        <v>1</v>
      </c>
      <c r="T7054">
        <v>103</v>
      </c>
      <c r="U7054">
        <v>0</v>
      </c>
      <c r="V7054">
        <v>2</v>
      </c>
      <c r="W7054">
        <v>0</v>
      </c>
      <c r="X7054">
        <v>139.1361302846378</v>
      </c>
      <c r="Y7054">
        <v>0</v>
      </c>
      <c r="Z7054">
        <v>34.636846220530529</v>
      </c>
      <c r="AA7054">
        <v>12.058597060388575</v>
      </c>
      <c r="AB7054">
        <v>311.30717869316646</v>
      </c>
      <c r="AC7054">
        <v>0</v>
      </c>
      <c r="AD7054">
        <v>85.913046079618638</v>
      </c>
      <c r="AE7054">
        <v>583.051798338342</v>
      </c>
    </row>
    <row r="7055" spans="1:31" x14ac:dyDescent="0.3">
      <c r="A7055">
        <v>2590320</v>
      </c>
      <c r="B7055">
        <v>1</v>
      </c>
      <c r="C7055" t="s">
        <v>80</v>
      </c>
      <c r="D7055" t="s">
        <v>107</v>
      </c>
      <c r="E7055" t="s">
        <v>171</v>
      </c>
      <c r="F7055" t="s">
        <v>19685</v>
      </c>
      <c r="G7055" t="s">
        <v>190</v>
      </c>
      <c r="H7055" t="s">
        <v>157</v>
      </c>
      <c r="I7055" t="s">
        <v>136</v>
      </c>
      <c r="J7055" t="s">
        <v>137</v>
      </c>
      <c r="K7055" t="s">
        <v>138</v>
      </c>
      <c r="L7055" t="s">
        <v>19686</v>
      </c>
      <c r="M7055" t="s">
        <v>19687</v>
      </c>
      <c r="N7055">
        <v>0.65249999999999997</v>
      </c>
      <c r="O7055">
        <v>0</v>
      </c>
      <c r="P7055">
        <v>102</v>
      </c>
      <c r="Q7055">
        <v>0</v>
      </c>
      <c r="R7055">
        <v>0</v>
      </c>
      <c r="S7055">
        <v>0</v>
      </c>
      <c r="T7055">
        <v>2</v>
      </c>
      <c r="U7055">
        <v>0</v>
      </c>
      <c r="V7055">
        <v>0</v>
      </c>
      <c r="W7055">
        <v>0</v>
      </c>
      <c r="X7055">
        <v>8.8685615914840099</v>
      </c>
      <c r="Y7055">
        <v>0</v>
      </c>
      <c r="Z7055">
        <v>0</v>
      </c>
      <c r="AA7055">
        <v>0</v>
      </c>
      <c r="AB7055">
        <v>2.4382346421887999</v>
      </c>
      <c r="AC7055">
        <v>0</v>
      </c>
      <c r="AD7055">
        <v>0</v>
      </c>
      <c r="AE7055">
        <v>11.306796233672809</v>
      </c>
    </row>
    <row r="7056" spans="1:31" x14ac:dyDescent="0.3">
      <c r="A7056">
        <v>2589945</v>
      </c>
      <c r="B7056">
        <v>1</v>
      </c>
      <c r="C7056" t="s">
        <v>80</v>
      </c>
      <c r="D7056" t="s">
        <v>105</v>
      </c>
      <c r="E7056" t="s">
        <v>184</v>
      </c>
      <c r="F7056" t="s">
        <v>19688</v>
      </c>
      <c r="G7056" t="s">
        <v>301</v>
      </c>
      <c r="H7056" t="s">
        <v>135</v>
      </c>
      <c r="I7056" t="s">
        <v>136</v>
      </c>
      <c r="J7056" t="s">
        <v>137</v>
      </c>
      <c r="K7056" t="s">
        <v>144</v>
      </c>
      <c r="L7056" t="s">
        <v>19689</v>
      </c>
      <c r="M7056" t="s">
        <v>19690</v>
      </c>
      <c r="N7056">
        <v>7.5083333330000004</v>
      </c>
      <c r="O7056">
        <v>0</v>
      </c>
      <c r="P7056">
        <v>245</v>
      </c>
      <c r="Q7056">
        <v>0</v>
      </c>
      <c r="R7056">
        <v>0</v>
      </c>
      <c r="S7056">
        <v>0</v>
      </c>
      <c r="T7056">
        <v>11</v>
      </c>
      <c r="U7056">
        <v>0</v>
      </c>
      <c r="V7056">
        <v>0</v>
      </c>
      <c r="W7056">
        <v>0</v>
      </c>
      <c r="X7056">
        <v>444.06625291199919</v>
      </c>
      <c r="Y7056">
        <v>0</v>
      </c>
      <c r="Z7056">
        <v>0</v>
      </c>
      <c r="AA7056">
        <v>0</v>
      </c>
      <c r="AB7056">
        <v>92.491265307914759</v>
      </c>
      <c r="AC7056">
        <v>0</v>
      </c>
      <c r="AD7056">
        <v>0</v>
      </c>
      <c r="AE7056">
        <v>536.55751821991396</v>
      </c>
    </row>
    <row r="7057" spans="1:31" x14ac:dyDescent="0.3">
      <c r="A7057">
        <v>2590443</v>
      </c>
      <c r="B7057">
        <v>1</v>
      </c>
      <c r="C7057" t="s">
        <v>80</v>
      </c>
      <c r="D7057" t="s">
        <v>99</v>
      </c>
      <c r="E7057" t="s">
        <v>166</v>
      </c>
      <c r="F7057" t="s">
        <v>19691</v>
      </c>
      <c r="G7057" t="s">
        <v>168</v>
      </c>
      <c r="H7057" t="s">
        <v>157</v>
      </c>
      <c r="I7057" t="s">
        <v>136</v>
      </c>
      <c r="J7057" t="s">
        <v>137</v>
      </c>
      <c r="K7057" t="s">
        <v>138</v>
      </c>
      <c r="L7057" t="s">
        <v>19692</v>
      </c>
      <c r="M7057" t="s">
        <v>19693</v>
      </c>
      <c r="N7057">
        <v>3.0011111110000002</v>
      </c>
      <c r="O7057">
        <v>0</v>
      </c>
      <c r="P7057">
        <v>1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4.7791982645013331E-2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4.7791982645013331E-2</v>
      </c>
    </row>
    <row r="7058" spans="1:31" x14ac:dyDescent="0.3">
      <c r="A7058">
        <v>2589816</v>
      </c>
      <c r="B7058">
        <v>1</v>
      </c>
      <c r="C7058" t="s">
        <v>80</v>
      </c>
      <c r="D7058" t="s">
        <v>82</v>
      </c>
      <c r="E7058" t="s">
        <v>166</v>
      </c>
      <c r="F7058" t="s">
        <v>19694</v>
      </c>
      <c r="G7058" t="s">
        <v>168</v>
      </c>
      <c r="H7058" t="s">
        <v>157</v>
      </c>
      <c r="I7058" t="s">
        <v>136</v>
      </c>
      <c r="J7058" t="s">
        <v>137</v>
      </c>
      <c r="K7058" t="s">
        <v>138</v>
      </c>
      <c r="L7058" t="s">
        <v>19695</v>
      </c>
      <c r="M7058" t="s">
        <v>19696</v>
      </c>
      <c r="N7058">
        <v>0.90777777699999995</v>
      </c>
      <c r="O7058">
        <v>0</v>
      </c>
      <c r="P7058">
        <v>5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0.94094241479983498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0.94094241479983498</v>
      </c>
    </row>
    <row r="7059" spans="1:31" x14ac:dyDescent="0.3">
      <c r="A7059">
        <v>2589753</v>
      </c>
      <c r="B7059">
        <v>1</v>
      </c>
      <c r="C7059" t="s">
        <v>80</v>
      </c>
      <c r="D7059" t="s">
        <v>105</v>
      </c>
      <c r="E7059" t="s">
        <v>132</v>
      </c>
      <c r="F7059" t="s">
        <v>9707</v>
      </c>
      <c r="G7059" t="s">
        <v>301</v>
      </c>
      <c r="H7059" t="s">
        <v>135</v>
      </c>
      <c r="I7059" t="s">
        <v>136</v>
      </c>
      <c r="J7059" t="s">
        <v>137</v>
      </c>
      <c r="K7059" t="s">
        <v>144</v>
      </c>
      <c r="L7059" t="s">
        <v>19697</v>
      </c>
      <c r="M7059" t="s">
        <v>19698</v>
      </c>
      <c r="N7059">
        <v>1.806944444</v>
      </c>
      <c r="O7059">
        <v>1</v>
      </c>
      <c r="P7059">
        <v>1779</v>
      </c>
      <c r="Q7059">
        <v>8</v>
      </c>
      <c r="R7059">
        <v>12</v>
      </c>
      <c r="S7059">
        <v>31</v>
      </c>
      <c r="T7059">
        <v>221</v>
      </c>
      <c r="U7059">
        <v>11</v>
      </c>
      <c r="V7059">
        <v>11</v>
      </c>
      <c r="W7059">
        <v>0.67305048936478584</v>
      </c>
      <c r="X7059">
        <v>573.65233244198123</v>
      </c>
      <c r="Y7059">
        <v>98.029068996135436</v>
      </c>
      <c r="Z7059">
        <v>6.9018818409382501</v>
      </c>
      <c r="AA7059">
        <v>546.54520628078137</v>
      </c>
      <c r="AB7059">
        <v>392.1537919920151</v>
      </c>
      <c r="AC7059">
        <v>2524.0482116298308</v>
      </c>
      <c r="AD7059">
        <v>484.38668817578247</v>
      </c>
      <c r="AE7059">
        <v>4626.390231846829</v>
      </c>
    </row>
    <row r="7060" spans="1:31" x14ac:dyDescent="0.3">
      <c r="A7060">
        <v>2589859</v>
      </c>
      <c r="B7060">
        <v>1</v>
      </c>
      <c r="C7060" t="s">
        <v>80</v>
      </c>
      <c r="D7060" t="s">
        <v>103</v>
      </c>
      <c r="E7060" t="s">
        <v>147</v>
      </c>
      <c r="F7060" t="s">
        <v>8977</v>
      </c>
      <c r="G7060" t="s">
        <v>134</v>
      </c>
      <c r="H7060" t="s">
        <v>135</v>
      </c>
      <c r="I7060" t="s">
        <v>136</v>
      </c>
      <c r="J7060" t="s">
        <v>137</v>
      </c>
      <c r="K7060" t="s">
        <v>138</v>
      </c>
      <c r="L7060" t="s">
        <v>19699</v>
      </c>
      <c r="M7060" t="s">
        <v>19700</v>
      </c>
      <c r="N7060">
        <v>1.4355555550000001</v>
      </c>
      <c r="O7060">
        <v>0</v>
      </c>
      <c r="P7060">
        <v>9</v>
      </c>
      <c r="Q7060">
        <v>36</v>
      </c>
      <c r="R7060">
        <v>69</v>
      </c>
      <c r="S7060">
        <v>14</v>
      </c>
      <c r="T7060">
        <v>22</v>
      </c>
      <c r="U7060">
        <v>5</v>
      </c>
      <c r="V7060">
        <v>0</v>
      </c>
      <c r="W7060">
        <v>0</v>
      </c>
      <c r="X7060">
        <v>2.4546358161332908</v>
      </c>
      <c r="Y7060">
        <v>143.56155744819318</v>
      </c>
      <c r="Z7060">
        <v>218.39762717801409</v>
      </c>
      <c r="AA7060">
        <v>450.79084464055313</v>
      </c>
      <c r="AB7060">
        <v>105.63352076711624</v>
      </c>
      <c r="AC7060">
        <v>2120.4273458147291</v>
      </c>
      <c r="AD7060">
        <v>0</v>
      </c>
      <c r="AE7060">
        <v>3041.2655316647388</v>
      </c>
    </row>
    <row r="7061" spans="1:31" x14ac:dyDescent="0.3">
      <c r="A7061">
        <v>2590500</v>
      </c>
      <c r="B7061">
        <v>1</v>
      </c>
      <c r="C7061" t="s">
        <v>80</v>
      </c>
      <c r="D7061" t="s">
        <v>97</v>
      </c>
      <c r="E7061" t="s">
        <v>184</v>
      </c>
      <c r="F7061" t="s">
        <v>5656</v>
      </c>
      <c r="G7061" t="s">
        <v>134</v>
      </c>
      <c r="H7061" t="s">
        <v>135</v>
      </c>
      <c r="I7061" t="s">
        <v>136</v>
      </c>
      <c r="J7061" t="s">
        <v>137</v>
      </c>
      <c r="K7061" t="s">
        <v>138</v>
      </c>
      <c r="L7061" t="s">
        <v>19701</v>
      </c>
      <c r="M7061" t="s">
        <v>19702</v>
      </c>
      <c r="N7061">
        <v>1.5175000000000001</v>
      </c>
      <c r="O7061">
        <v>3</v>
      </c>
      <c r="P7061">
        <v>0</v>
      </c>
      <c r="Q7061">
        <v>0</v>
      </c>
      <c r="R7061">
        <v>0</v>
      </c>
      <c r="S7061">
        <v>1</v>
      </c>
      <c r="T7061">
        <v>0</v>
      </c>
      <c r="U7061">
        <v>0</v>
      </c>
      <c r="V7061">
        <v>0</v>
      </c>
      <c r="W7061">
        <v>37.056059888899554</v>
      </c>
      <c r="X7061">
        <v>0</v>
      </c>
      <c r="Y7061">
        <v>0</v>
      </c>
      <c r="Z7061">
        <v>0</v>
      </c>
      <c r="AA7061">
        <v>2.027044163786111</v>
      </c>
      <c r="AB7061">
        <v>0</v>
      </c>
      <c r="AC7061">
        <v>0</v>
      </c>
      <c r="AD7061">
        <v>0</v>
      </c>
      <c r="AE7061">
        <v>39.083104052685663</v>
      </c>
    </row>
    <row r="7062" spans="1:31" x14ac:dyDescent="0.3">
      <c r="A7062">
        <v>2590400</v>
      </c>
      <c r="B7062">
        <v>1</v>
      </c>
      <c r="C7062" t="s">
        <v>80</v>
      </c>
      <c r="D7062" t="s">
        <v>101</v>
      </c>
      <c r="E7062" t="s">
        <v>171</v>
      </c>
      <c r="F7062" t="s">
        <v>19703</v>
      </c>
      <c r="G7062" t="s">
        <v>202</v>
      </c>
      <c r="H7062" t="s">
        <v>157</v>
      </c>
      <c r="I7062" t="s">
        <v>136</v>
      </c>
      <c r="J7062" t="s">
        <v>137</v>
      </c>
      <c r="K7062" t="s">
        <v>138</v>
      </c>
      <c r="L7062" t="s">
        <v>19704</v>
      </c>
      <c r="M7062" t="s">
        <v>19600</v>
      </c>
      <c r="N7062">
        <v>0.86361111099999999</v>
      </c>
      <c r="O7062">
        <v>0</v>
      </c>
      <c r="P7062">
        <v>28</v>
      </c>
      <c r="Q7062">
        <v>0</v>
      </c>
      <c r="R7062">
        <v>9</v>
      </c>
      <c r="S7062">
        <v>0</v>
      </c>
      <c r="T7062">
        <v>2</v>
      </c>
      <c r="U7062">
        <v>0</v>
      </c>
      <c r="V7062">
        <v>0</v>
      </c>
      <c r="W7062">
        <v>0</v>
      </c>
      <c r="X7062">
        <v>6.6308143318560031</v>
      </c>
      <c r="Y7062">
        <v>0</v>
      </c>
      <c r="Z7062">
        <v>5.6330791950000014</v>
      </c>
      <c r="AA7062">
        <v>0</v>
      </c>
      <c r="AB7062">
        <v>0.72782018311296748</v>
      </c>
      <c r="AC7062">
        <v>0</v>
      </c>
      <c r="AD7062">
        <v>0</v>
      </c>
      <c r="AE7062">
        <v>12.991713709968973</v>
      </c>
    </row>
    <row r="7063" spans="1:31" x14ac:dyDescent="0.3">
      <c r="A7063">
        <v>2589974</v>
      </c>
      <c r="B7063">
        <v>1</v>
      </c>
      <c r="C7063" t="s">
        <v>80</v>
      </c>
      <c r="D7063" t="s">
        <v>106</v>
      </c>
      <c r="E7063" t="s">
        <v>184</v>
      </c>
      <c r="F7063" t="s">
        <v>19705</v>
      </c>
      <c r="G7063" t="s">
        <v>194</v>
      </c>
      <c r="H7063" t="s">
        <v>135</v>
      </c>
      <c r="I7063" t="s">
        <v>136</v>
      </c>
      <c r="J7063" t="s">
        <v>137</v>
      </c>
      <c r="K7063" t="s">
        <v>144</v>
      </c>
      <c r="L7063" t="s">
        <v>19706</v>
      </c>
      <c r="M7063" t="s">
        <v>19707</v>
      </c>
      <c r="N7063">
        <v>5.6349999999999998</v>
      </c>
      <c r="O7063">
        <v>0</v>
      </c>
      <c r="P7063">
        <v>12</v>
      </c>
      <c r="Q7063">
        <v>3</v>
      </c>
      <c r="R7063">
        <v>18</v>
      </c>
      <c r="S7063">
        <v>0</v>
      </c>
      <c r="T7063">
        <v>6</v>
      </c>
      <c r="U7063">
        <v>0</v>
      </c>
      <c r="V7063">
        <v>0</v>
      </c>
      <c r="W7063">
        <v>0</v>
      </c>
      <c r="X7063">
        <v>26.433020636769452</v>
      </c>
      <c r="Y7063">
        <v>94.936440112253621</v>
      </c>
      <c r="Z7063">
        <v>268.82151491656964</v>
      </c>
      <c r="AA7063">
        <v>0</v>
      </c>
      <c r="AB7063">
        <v>44.283002316917781</v>
      </c>
      <c r="AC7063">
        <v>0</v>
      </c>
      <c r="AD7063">
        <v>0</v>
      </c>
      <c r="AE7063">
        <v>434.47397798251046</v>
      </c>
    </row>
    <row r="7064" spans="1:31" x14ac:dyDescent="0.3">
      <c r="A7064">
        <v>2589828</v>
      </c>
      <c r="B7064">
        <v>1</v>
      </c>
      <c r="C7064" t="s">
        <v>80</v>
      </c>
      <c r="D7064" t="s">
        <v>110</v>
      </c>
      <c r="E7064" t="s">
        <v>184</v>
      </c>
      <c r="F7064" t="s">
        <v>19708</v>
      </c>
      <c r="G7064" t="s">
        <v>301</v>
      </c>
      <c r="H7064" t="s">
        <v>135</v>
      </c>
      <c r="I7064" t="s">
        <v>136</v>
      </c>
      <c r="J7064" t="s">
        <v>137</v>
      </c>
      <c r="K7064" t="s">
        <v>144</v>
      </c>
      <c r="L7064" t="s">
        <v>19709</v>
      </c>
      <c r="M7064" t="s">
        <v>19710</v>
      </c>
      <c r="N7064">
        <v>11.716666666</v>
      </c>
      <c r="O7064">
        <v>0</v>
      </c>
      <c r="P7064">
        <v>186</v>
      </c>
      <c r="Q7064">
        <v>0</v>
      </c>
      <c r="R7064">
        <v>0</v>
      </c>
      <c r="S7064">
        <v>0</v>
      </c>
      <c r="T7064">
        <v>23</v>
      </c>
      <c r="U7064">
        <v>0</v>
      </c>
      <c r="V7064">
        <v>0</v>
      </c>
      <c r="W7064">
        <v>0</v>
      </c>
      <c r="X7064">
        <v>556.70673711037102</v>
      </c>
      <c r="Y7064">
        <v>0</v>
      </c>
      <c r="Z7064">
        <v>0</v>
      </c>
      <c r="AA7064">
        <v>0</v>
      </c>
      <c r="AB7064">
        <v>272.48996163949636</v>
      </c>
      <c r="AC7064">
        <v>0</v>
      </c>
      <c r="AD7064">
        <v>0</v>
      </c>
      <c r="AE7064">
        <v>829.19669874986744</v>
      </c>
    </row>
    <row r="7065" spans="1:31" x14ac:dyDescent="0.3">
      <c r="A7065">
        <v>2589888</v>
      </c>
      <c r="B7065">
        <v>1</v>
      </c>
      <c r="C7065" t="s">
        <v>80</v>
      </c>
      <c r="D7065" t="s">
        <v>93</v>
      </c>
      <c r="E7065" t="s">
        <v>184</v>
      </c>
      <c r="F7065" t="s">
        <v>19711</v>
      </c>
      <c r="G7065" t="s">
        <v>301</v>
      </c>
      <c r="H7065" t="s">
        <v>135</v>
      </c>
      <c r="I7065" t="s">
        <v>136</v>
      </c>
      <c r="J7065" t="s">
        <v>137</v>
      </c>
      <c r="K7065" t="s">
        <v>144</v>
      </c>
      <c r="L7065" t="s">
        <v>19712</v>
      </c>
      <c r="M7065" t="s">
        <v>19713</v>
      </c>
      <c r="N7065">
        <v>6.0747222220000001</v>
      </c>
      <c r="O7065">
        <v>0</v>
      </c>
      <c r="P7065">
        <v>781</v>
      </c>
      <c r="Q7065">
        <v>0</v>
      </c>
      <c r="R7065">
        <v>2</v>
      </c>
      <c r="S7065">
        <v>2</v>
      </c>
      <c r="T7065">
        <v>39</v>
      </c>
      <c r="U7065">
        <v>0</v>
      </c>
      <c r="V7065">
        <v>0</v>
      </c>
      <c r="W7065">
        <v>0</v>
      </c>
      <c r="X7065">
        <v>1122.7712100833589</v>
      </c>
      <c r="Y7065">
        <v>0</v>
      </c>
      <c r="Z7065">
        <v>21.458064994242481</v>
      </c>
      <c r="AA7065">
        <v>1597.0032630930959</v>
      </c>
      <c r="AB7065">
        <v>606.73133412963716</v>
      </c>
      <c r="AC7065">
        <v>0</v>
      </c>
      <c r="AD7065">
        <v>0</v>
      </c>
      <c r="AE7065">
        <v>3347.9638723003345</v>
      </c>
    </row>
    <row r="7066" spans="1:31" x14ac:dyDescent="0.3">
      <c r="A7066">
        <v>2590220</v>
      </c>
      <c r="B7066">
        <v>1</v>
      </c>
      <c r="C7066" t="s">
        <v>81</v>
      </c>
      <c r="D7066" t="s">
        <v>113</v>
      </c>
      <c r="E7066" t="s">
        <v>171</v>
      </c>
      <c r="F7066" t="s">
        <v>19714</v>
      </c>
      <c r="G7066" t="s">
        <v>190</v>
      </c>
      <c r="H7066" t="s">
        <v>157</v>
      </c>
      <c r="I7066" t="s">
        <v>136</v>
      </c>
      <c r="J7066" t="s">
        <v>137</v>
      </c>
      <c r="K7066" t="s">
        <v>138</v>
      </c>
      <c r="L7066" t="s">
        <v>19715</v>
      </c>
      <c r="M7066" t="s">
        <v>19716</v>
      </c>
      <c r="N7066">
        <v>3.457777777</v>
      </c>
      <c r="O7066">
        <v>0</v>
      </c>
      <c r="P7066">
        <v>29</v>
      </c>
      <c r="Q7066">
        <v>0</v>
      </c>
      <c r="R7066">
        <v>2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10.36644696691377</v>
      </c>
      <c r="Y7066">
        <v>0</v>
      </c>
      <c r="Z7066">
        <v>7.1199123367889632</v>
      </c>
      <c r="AA7066">
        <v>0</v>
      </c>
      <c r="AB7066">
        <v>0</v>
      </c>
      <c r="AC7066">
        <v>0</v>
      </c>
      <c r="AD7066">
        <v>0</v>
      </c>
      <c r="AE7066">
        <v>17.486359303702734</v>
      </c>
    </row>
    <row r="7067" spans="1:31" x14ac:dyDescent="0.3">
      <c r="A7067">
        <v>2589782</v>
      </c>
      <c r="B7067">
        <v>1</v>
      </c>
      <c r="C7067" t="s">
        <v>80</v>
      </c>
      <c r="D7067" t="s">
        <v>84</v>
      </c>
      <c r="E7067" t="s">
        <v>175</v>
      </c>
      <c r="F7067" t="s">
        <v>19717</v>
      </c>
      <c r="G7067" t="s">
        <v>213</v>
      </c>
      <c r="H7067" t="s">
        <v>157</v>
      </c>
      <c r="I7067" t="s">
        <v>136</v>
      </c>
      <c r="J7067" t="s">
        <v>137</v>
      </c>
      <c r="K7067" t="s">
        <v>138</v>
      </c>
      <c r="L7067" t="s">
        <v>19718</v>
      </c>
      <c r="M7067" t="s">
        <v>19719</v>
      </c>
      <c r="N7067">
        <v>2.6483333330000001</v>
      </c>
      <c r="O7067">
        <v>0</v>
      </c>
      <c r="P7067">
        <v>161</v>
      </c>
      <c r="Q7067">
        <v>0</v>
      </c>
      <c r="R7067">
        <v>0</v>
      </c>
      <c r="S7067">
        <v>0</v>
      </c>
      <c r="T7067">
        <v>56</v>
      </c>
      <c r="U7067">
        <v>0</v>
      </c>
      <c r="V7067">
        <v>0</v>
      </c>
      <c r="W7067">
        <v>0</v>
      </c>
      <c r="X7067">
        <v>99.480773865614552</v>
      </c>
      <c r="Y7067">
        <v>0</v>
      </c>
      <c r="Z7067">
        <v>0</v>
      </c>
      <c r="AA7067">
        <v>0</v>
      </c>
      <c r="AB7067">
        <v>355.96426003938029</v>
      </c>
      <c r="AC7067">
        <v>0</v>
      </c>
      <c r="AD7067">
        <v>0</v>
      </c>
      <c r="AE7067">
        <v>455.44503390499483</v>
      </c>
    </row>
    <row r="7068" spans="1:31" x14ac:dyDescent="0.3">
      <c r="A7068">
        <v>2590469</v>
      </c>
      <c r="B7068">
        <v>1</v>
      </c>
      <c r="C7068" t="s">
        <v>81</v>
      </c>
      <c r="D7068" t="s">
        <v>123</v>
      </c>
      <c r="E7068" t="s">
        <v>147</v>
      </c>
      <c r="F7068" t="s">
        <v>8252</v>
      </c>
      <c r="G7068" t="s">
        <v>134</v>
      </c>
      <c r="H7068" t="s">
        <v>135</v>
      </c>
      <c r="I7068" t="s">
        <v>136</v>
      </c>
      <c r="J7068" t="s">
        <v>137</v>
      </c>
      <c r="K7068" t="s">
        <v>138</v>
      </c>
      <c r="L7068" t="s">
        <v>19720</v>
      </c>
      <c r="M7068" t="s">
        <v>19721</v>
      </c>
      <c r="N7068">
        <v>0.11861111100000001</v>
      </c>
      <c r="O7068">
        <v>2</v>
      </c>
      <c r="P7068">
        <v>208</v>
      </c>
      <c r="Q7068">
        <v>25</v>
      </c>
      <c r="R7068">
        <v>52</v>
      </c>
      <c r="S7068">
        <v>0</v>
      </c>
      <c r="T7068">
        <v>20</v>
      </c>
      <c r="U7068">
        <v>1</v>
      </c>
      <c r="V7068">
        <v>0</v>
      </c>
      <c r="W7068">
        <v>4.3138206982088345</v>
      </c>
      <c r="X7068">
        <v>8.1552554843575162</v>
      </c>
      <c r="Y7068">
        <v>25.270985487393151</v>
      </c>
      <c r="Z7068">
        <v>31.505773688236726</v>
      </c>
      <c r="AA7068">
        <v>0</v>
      </c>
      <c r="AB7068">
        <v>3.1105460295931153</v>
      </c>
      <c r="AC7068">
        <v>4.0176430270433334</v>
      </c>
      <c r="AD7068">
        <v>0</v>
      </c>
      <c r="AE7068">
        <v>76.374024414832675</v>
      </c>
    </row>
    <row r="7069" spans="1:31" x14ac:dyDescent="0.3">
      <c r="A7069">
        <v>2590323</v>
      </c>
      <c r="B7069">
        <v>1</v>
      </c>
      <c r="C7069" t="s">
        <v>80</v>
      </c>
      <c r="D7069" t="s">
        <v>96</v>
      </c>
      <c r="E7069" t="s">
        <v>155</v>
      </c>
      <c r="F7069" t="s">
        <v>19722</v>
      </c>
      <c r="G7069" t="s">
        <v>206</v>
      </c>
      <c r="H7069" t="s">
        <v>157</v>
      </c>
      <c r="I7069" t="s">
        <v>136</v>
      </c>
      <c r="J7069" t="s">
        <v>137</v>
      </c>
      <c r="K7069" t="s">
        <v>138</v>
      </c>
      <c r="L7069" t="s">
        <v>19723</v>
      </c>
      <c r="M7069" t="s">
        <v>19724</v>
      </c>
      <c r="N7069">
        <v>2.7069444439999999</v>
      </c>
      <c r="O7069">
        <v>0</v>
      </c>
      <c r="P7069">
        <v>62</v>
      </c>
      <c r="Q7069">
        <v>0</v>
      </c>
      <c r="R7069">
        <v>3</v>
      </c>
      <c r="S7069">
        <v>0</v>
      </c>
      <c r="T7069">
        <v>8</v>
      </c>
      <c r="U7069">
        <v>0</v>
      </c>
      <c r="V7069">
        <v>0</v>
      </c>
      <c r="W7069">
        <v>0</v>
      </c>
      <c r="X7069">
        <v>24.377842557287966</v>
      </c>
      <c r="Y7069">
        <v>0</v>
      </c>
      <c r="Z7069">
        <v>2.9342907513834153</v>
      </c>
      <c r="AA7069">
        <v>0</v>
      </c>
      <c r="AB7069">
        <v>7.3093184786974525</v>
      </c>
      <c r="AC7069">
        <v>0</v>
      </c>
      <c r="AD7069">
        <v>0</v>
      </c>
      <c r="AE7069">
        <v>34.621451787368834</v>
      </c>
    </row>
    <row r="7070" spans="1:31" x14ac:dyDescent="0.3">
      <c r="A7070">
        <v>2590177</v>
      </c>
      <c r="B7070">
        <v>1</v>
      </c>
      <c r="C7070" t="s">
        <v>80</v>
      </c>
      <c r="D7070" t="s">
        <v>93</v>
      </c>
      <c r="E7070" t="s">
        <v>155</v>
      </c>
      <c r="F7070" t="s">
        <v>19725</v>
      </c>
      <c r="G7070" t="s">
        <v>206</v>
      </c>
      <c r="H7070" t="s">
        <v>157</v>
      </c>
      <c r="I7070" t="s">
        <v>136</v>
      </c>
      <c r="J7070" t="s">
        <v>137</v>
      </c>
      <c r="K7070" t="s">
        <v>138</v>
      </c>
      <c r="L7070" t="s">
        <v>19726</v>
      </c>
      <c r="M7070" t="s">
        <v>19727</v>
      </c>
      <c r="N7070">
        <v>0.75083333299999999</v>
      </c>
      <c r="O7070">
        <v>0</v>
      </c>
      <c r="P7070">
        <v>22</v>
      </c>
      <c r="Q7070">
        <v>0</v>
      </c>
      <c r="R7070">
        <v>4</v>
      </c>
      <c r="S7070">
        <v>0</v>
      </c>
      <c r="T7070">
        <v>14</v>
      </c>
      <c r="U7070">
        <v>0</v>
      </c>
      <c r="V7070">
        <v>0</v>
      </c>
      <c r="W7070">
        <v>0</v>
      </c>
      <c r="X7070">
        <v>1.6435293252547167</v>
      </c>
      <c r="Y7070">
        <v>0</v>
      </c>
      <c r="Z7070">
        <v>0.17726288209378249</v>
      </c>
      <c r="AA7070">
        <v>0</v>
      </c>
      <c r="AB7070">
        <v>6.270866996146812</v>
      </c>
      <c r="AC7070">
        <v>0</v>
      </c>
      <c r="AD7070">
        <v>0</v>
      </c>
      <c r="AE7070">
        <v>8.0916592034953112</v>
      </c>
    </row>
    <row r="7071" spans="1:31" x14ac:dyDescent="0.3">
      <c r="A7071">
        <v>2590389</v>
      </c>
      <c r="B7071">
        <v>1</v>
      </c>
      <c r="C7071" t="s">
        <v>81</v>
      </c>
      <c r="D7071" t="s">
        <v>128</v>
      </c>
      <c r="E7071" t="s">
        <v>147</v>
      </c>
      <c r="F7071" t="s">
        <v>606</v>
      </c>
      <c r="G7071" t="s">
        <v>134</v>
      </c>
      <c r="H7071" t="s">
        <v>135</v>
      </c>
      <c r="I7071" t="s">
        <v>136</v>
      </c>
      <c r="J7071" t="s">
        <v>137</v>
      </c>
      <c r="K7071" t="s">
        <v>138</v>
      </c>
      <c r="L7071" t="s">
        <v>19728</v>
      </c>
      <c r="M7071" t="s">
        <v>19729</v>
      </c>
      <c r="N7071">
        <v>2.9125000000000001</v>
      </c>
      <c r="O7071">
        <v>3</v>
      </c>
      <c r="P7071">
        <v>221</v>
      </c>
      <c r="Q7071">
        <v>1</v>
      </c>
      <c r="R7071">
        <v>3</v>
      </c>
      <c r="S7071">
        <v>3</v>
      </c>
      <c r="T7071">
        <v>21</v>
      </c>
      <c r="U7071">
        <v>2</v>
      </c>
      <c r="V7071">
        <v>0</v>
      </c>
      <c r="W7071">
        <v>2.1783412619999996</v>
      </c>
      <c r="X7071">
        <v>134.58918651344001</v>
      </c>
      <c r="Y7071">
        <v>0.36808601586</v>
      </c>
      <c r="Z7071">
        <v>8.5453329318191997</v>
      </c>
      <c r="AA7071">
        <v>118.31454148791609</v>
      </c>
      <c r="AB7071">
        <v>35.239059737338273</v>
      </c>
      <c r="AC7071">
        <v>69.061886289484008</v>
      </c>
      <c r="AD7071">
        <v>0</v>
      </c>
      <c r="AE7071">
        <v>368.29643423785757</v>
      </c>
    </row>
    <row r="7072" spans="1:31" x14ac:dyDescent="0.3">
      <c r="A7072">
        <v>2590223</v>
      </c>
      <c r="B7072">
        <v>1</v>
      </c>
      <c r="C7072" t="s">
        <v>80</v>
      </c>
      <c r="D7072" t="s">
        <v>82</v>
      </c>
      <c r="E7072" t="s">
        <v>166</v>
      </c>
      <c r="F7072" t="s">
        <v>19730</v>
      </c>
      <c r="G7072" t="s">
        <v>181</v>
      </c>
      <c r="H7072" t="s">
        <v>157</v>
      </c>
      <c r="I7072" t="s">
        <v>136</v>
      </c>
      <c r="J7072" t="s">
        <v>137</v>
      </c>
      <c r="K7072" t="s">
        <v>138</v>
      </c>
      <c r="L7072" t="s">
        <v>19731</v>
      </c>
      <c r="M7072" t="s">
        <v>19732</v>
      </c>
      <c r="N7072">
        <v>2.775833333</v>
      </c>
      <c r="O7072">
        <v>0</v>
      </c>
      <c r="P7072">
        <v>11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7.3053879861344617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7.3053879861344617</v>
      </c>
    </row>
    <row r="7073" spans="1:31" x14ac:dyDescent="0.3">
      <c r="A7073">
        <v>2589842</v>
      </c>
      <c r="B7073">
        <v>1</v>
      </c>
      <c r="C7073" t="s">
        <v>80</v>
      </c>
      <c r="D7073" t="s">
        <v>91</v>
      </c>
      <c r="E7073" t="s">
        <v>141</v>
      </c>
      <c r="F7073" t="s">
        <v>8559</v>
      </c>
      <c r="G7073" t="s">
        <v>134</v>
      </c>
      <c r="H7073" t="s">
        <v>135</v>
      </c>
      <c r="I7073" t="s">
        <v>136</v>
      </c>
      <c r="J7073" t="s">
        <v>137</v>
      </c>
      <c r="K7073" t="s">
        <v>138</v>
      </c>
      <c r="L7073" t="s">
        <v>19733</v>
      </c>
      <c r="M7073" t="s">
        <v>19734</v>
      </c>
      <c r="N7073">
        <v>0.70027777700000005</v>
      </c>
      <c r="O7073">
        <v>2</v>
      </c>
      <c r="P7073">
        <v>729</v>
      </c>
      <c r="Q7073">
        <v>90</v>
      </c>
      <c r="R7073">
        <v>137</v>
      </c>
      <c r="S7073">
        <v>10</v>
      </c>
      <c r="T7073">
        <v>100</v>
      </c>
      <c r="U7073">
        <v>1</v>
      </c>
      <c r="V7073">
        <v>0</v>
      </c>
      <c r="W7073">
        <v>0.33262975085231666</v>
      </c>
      <c r="X7073">
        <v>98.904099385763203</v>
      </c>
      <c r="Y7073">
        <v>289.12877026433745</v>
      </c>
      <c r="Z7073">
        <v>296.54721390960981</v>
      </c>
      <c r="AA7073">
        <v>37.749777129550345</v>
      </c>
      <c r="AB7073">
        <v>100.04930340725649</v>
      </c>
      <c r="AC7073">
        <v>0.78539970219394661</v>
      </c>
      <c r="AD7073">
        <v>0</v>
      </c>
      <c r="AE7073">
        <v>823.49719354956358</v>
      </c>
    </row>
    <row r="7074" spans="1:31" x14ac:dyDescent="0.3">
      <c r="A7074">
        <v>2612490</v>
      </c>
      <c r="B7074">
        <v>1</v>
      </c>
      <c r="C7074" t="s">
        <v>80</v>
      </c>
      <c r="D7074" t="s">
        <v>100</v>
      </c>
      <c r="E7074" t="s">
        <v>184</v>
      </c>
      <c r="F7074" t="s">
        <v>19735</v>
      </c>
      <c r="G7074" t="s">
        <v>134</v>
      </c>
      <c r="H7074" t="s">
        <v>135</v>
      </c>
      <c r="I7074" t="s">
        <v>136</v>
      </c>
      <c r="J7074" t="s">
        <v>137</v>
      </c>
      <c r="K7074" t="s">
        <v>138</v>
      </c>
      <c r="L7074" t="s">
        <v>19736</v>
      </c>
      <c r="M7074" t="s">
        <v>19737</v>
      </c>
      <c r="N7074">
        <v>0.43333333299999999</v>
      </c>
      <c r="O7074">
        <v>0</v>
      </c>
      <c r="P7074">
        <v>0</v>
      </c>
      <c r="Q7074">
        <v>2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10.0820220585084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10.0820220585084</v>
      </c>
    </row>
    <row r="7075" spans="1:31" x14ac:dyDescent="0.3">
      <c r="A7075">
        <v>2589991</v>
      </c>
      <c r="B7075">
        <v>1</v>
      </c>
      <c r="C7075" t="s">
        <v>81</v>
      </c>
      <c r="D7075" t="s">
        <v>128</v>
      </c>
      <c r="E7075" t="s">
        <v>147</v>
      </c>
      <c r="F7075" t="s">
        <v>19738</v>
      </c>
      <c r="G7075" t="s">
        <v>134</v>
      </c>
      <c r="H7075" t="s">
        <v>135</v>
      </c>
      <c r="I7075" t="s">
        <v>136</v>
      </c>
      <c r="J7075" t="s">
        <v>137</v>
      </c>
      <c r="K7075" t="s">
        <v>138</v>
      </c>
      <c r="L7075" t="s">
        <v>19739</v>
      </c>
      <c r="M7075" t="s">
        <v>19740</v>
      </c>
      <c r="N7075">
        <v>0.95111111100000001</v>
      </c>
      <c r="O7075">
        <v>0</v>
      </c>
      <c r="P7075">
        <v>0</v>
      </c>
      <c r="Q7075">
        <v>0</v>
      </c>
      <c r="R7075">
        <v>1</v>
      </c>
      <c r="S7075">
        <v>33</v>
      </c>
      <c r="T7075">
        <v>41</v>
      </c>
      <c r="U7075">
        <v>37</v>
      </c>
      <c r="V7075">
        <v>48</v>
      </c>
      <c r="W7075">
        <v>0</v>
      </c>
      <c r="X7075">
        <v>0</v>
      </c>
      <c r="Y7075">
        <v>0</v>
      </c>
      <c r="Z7075">
        <v>0</v>
      </c>
      <c r="AA7075">
        <v>434.56412843596274</v>
      </c>
      <c r="AB7075">
        <v>559.42249899946967</v>
      </c>
      <c r="AC7075">
        <v>5874.5190764335657</v>
      </c>
      <c r="AD7075">
        <v>3621.8606424268228</v>
      </c>
      <c r="AE7075">
        <v>10490.366346295821</v>
      </c>
    </row>
    <row r="7076" spans="1:31" x14ac:dyDescent="0.3">
      <c r="A7076">
        <v>2590160</v>
      </c>
      <c r="B7076">
        <v>1</v>
      </c>
      <c r="C7076" t="s">
        <v>80</v>
      </c>
      <c r="D7076" t="s">
        <v>90</v>
      </c>
      <c r="E7076" t="s">
        <v>132</v>
      </c>
      <c r="F7076" t="s">
        <v>19741</v>
      </c>
      <c r="G7076" t="s">
        <v>134</v>
      </c>
      <c r="H7076" t="s">
        <v>135</v>
      </c>
      <c r="I7076" t="s">
        <v>136</v>
      </c>
      <c r="J7076" t="s">
        <v>137</v>
      </c>
      <c r="K7076" t="s">
        <v>138</v>
      </c>
      <c r="L7076" t="s">
        <v>19742</v>
      </c>
      <c r="M7076" t="s">
        <v>19743</v>
      </c>
      <c r="N7076">
        <v>0.42777777700000003</v>
      </c>
      <c r="O7076">
        <v>0</v>
      </c>
      <c r="P7076">
        <v>9236</v>
      </c>
      <c r="Q7076">
        <v>0</v>
      </c>
      <c r="R7076">
        <v>0</v>
      </c>
      <c r="S7076">
        <v>1</v>
      </c>
      <c r="T7076">
        <v>536</v>
      </c>
      <c r="U7076">
        <v>0</v>
      </c>
      <c r="V7076">
        <v>2</v>
      </c>
      <c r="W7076">
        <v>0</v>
      </c>
      <c r="X7076">
        <v>860.99478866543018</v>
      </c>
      <c r="Y7076">
        <v>0</v>
      </c>
      <c r="Z7076">
        <v>0</v>
      </c>
      <c r="AA7076">
        <v>20.759589040761476</v>
      </c>
      <c r="AB7076">
        <v>245.53888040616695</v>
      </c>
      <c r="AC7076">
        <v>0</v>
      </c>
      <c r="AD7076">
        <v>15.926443346451588</v>
      </c>
      <c r="AE7076">
        <v>1143.2197014588103</v>
      </c>
    </row>
    <row r="7077" spans="1:31" x14ac:dyDescent="0.3">
      <c r="A7077">
        <v>2590489</v>
      </c>
      <c r="B7077">
        <v>1</v>
      </c>
      <c r="C7077" t="s">
        <v>80</v>
      </c>
      <c r="D7077" t="s">
        <v>100</v>
      </c>
      <c r="E7077" t="s">
        <v>171</v>
      </c>
      <c r="F7077" t="s">
        <v>19744</v>
      </c>
      <c r="G7077" t="s">
        <v>190</v>
      </c>
      <c r="H7077" t="s">
        <v>157</v>
      </c>
      <c r="I7077" t="s">
        <v>136</v>
      </c>
      <c r="J7077" t="s">
        <v>137</v>
      </c>
      <c r="K7077" t="s">
        <v>138</v>
      </c>
      <c r="L7077" t="s">
        <v>19745</v>
      </c>
      <c r="M7077" t="s">
        <v>19746</v>
      </c>
      <c r="N7077">
        <v>3.5205555550000001</v>
      </c>
      <c r="O7077">
        <v>0</v>
      </c>
      <c r="P7077">
        <v>21</v>
      </c>
      <c r="Q7077">
        <v>0</v>
      </c>
      <c r="R7077">
        <v>7</v>
      </c>
      <c r="S7077">
        <v>0</v>
      </c>
      <c r="T7077">
        <v>10</v>
      </c>
      <c r="U7077">
        <v>0</v>
      </c>
      <c r="V7077">
        <v>0</v>
      </c>
      <c r="W7077">
        <v>0</v>
      </c>
      <c r="X7077">
        <v>12.192156225552159</v>
      </c>
      <c r="Y7077">
        <v>0</v>
      </c>
      <c r="Z7077">
        <v>22.011872691926143</v>
      </c>
      <c r="AA7077">
        <v>0</v>
      </c>
      <c r="AB7077">
        <v>10.915108512967134</v>
      </c>
      <c r="AC7077">
        <v>0</v>
      </c>
      <c r="AD7077">
        <v>0</v>
      </c>
      <c r="AE7077">
        <v>45.119137430445434</v>
      </c>
    </row>
    <row r="7078" spans="1:31" x14ac:dyDescent="0.3">
      <c r="A7078">
        <v>2590446</v>
      </c>
      <c r="B7078">
        <v>1</v>
      </c>
      <c r="C7078" t="s">
        <v>81</v>
      </c>
      <c r="D7078" t="s">
        <v>120</v>
      </c>
      <c r="E7078" t="s">
        <v>147</v>
      </c>
      <c r="F7078" t="s">
        <v>1856</v>
      </c>
      <c r="G7078" t="s">
        <v>134</v>
      </c>
      <c r="H7078" t="s">
        <v>135</v>
      </c>
      <c r="I7078" t="s">
        <v>136</v>
      </c>
      <c r="J7078" t="s">
        <v>137</v>
      </c>
      <c r="K7078" t="s">
        <v>138</v>
      </c>
      <c r="L7078" t="s">
        <v>19747</v>
      </c>
      <c r="M7078" t="s">
        <v>19748</v>
      </c>
      <c r="N7078">
        <v>7.9722221999999995E-2</v>
      </c>
      <c r="O7078">
        <v>0</v>
      </c>
      <c r="P7078">
        <v>0</v>
      </c>
      <c r="Q7078">
        <v>56</v>
      </c>
      <c r="R7078">
        <v>36</v>
      </c>
      <c r="S7078">
        <v>1</v>
      </c>
      <c r="T7078">
        <v>2</v>
      </c>
      <c r="U7078">
        <v>1</v>
      </c>
      <c r="V7078">
        <v>0</v>
      </c>
      <c r="W7078">
        <v>0</v>
      </c>
      <c r="X7078">
        <v>0</v>
      </c>
      <c r="Y7078">
        <v>19.957342467686306</v>
      </c>
      <c r="Z7078">
        <v>11.96966446705995</v>
      </c>
      <c r="AA7078">
        <v>0.50666095332138417</v>
      </c>
      <c r="AB7078">
        <v>0.61718798459902491</v>
      </c>
      <c r="AC7078">
        <v>0.93337030272884991</v>
      </c>
      <c r="AD7078">
        <v>0</v>
      </c>
      <c r="AE7078">
        <v>33.984226175395513</v>
      </c>
    </row>
    <row r="7079" spans="1:31" x14ac:dyDescent="0.3">
      <c r="A7079">
        <v>2590197</v>
      </c>
      <c r="B7079">
        <v>1</v>
      </c>
      <c r="C7079" t="s">
        <v>81</v>
      </c>
      <c r="D7079" t="s">
        <v>112</v>
      </c>
      <c r="E7079" t="s">
        <v>166</v>
      </c>
      <c r="F7079" t="s">
        <v>19749</v>
      </c>
      <c r="G7079" t="s">
        <v>181</v>
      </c>
      <c r="H7079" t="s">
        <v>157</v>
      </c>
      <c r="I7079" t="s">
        <v>136</v>
      </c>
      <c r="J7079" t="s">
        <v>137</v>
      </c>
      <c r="K7079" t="s">
        <v>138</v>
      </c>
      <c r="L7079" t="s">
        <v>19750</v>
      </c>
      <c r="M7079" t="s">
        <v>19751</v>
      </c>
      <c r="N7079">
        <v>0.83444444399999995</v>
      </c>
      <c r="O7079">
        <v>0</v>
      </c>
      <c r="P7079">
        <v>5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0.76889869396176258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0.76889869396176258</v>
      </c>
    </row>
    <row r="7080" spans="1:31" x14ac:dyDescent="0.3">
      <c r="A7080">
        <v>2589805</v>
      </c>
      <c r="B7080">
        <v>1</v>
      </c>
      <c r="C7080" t="s">
        <v>80</v>
      </c>
      <c r="D7080" t="s">
        <v>110</v>
      </c>
      <c r="E7080" t="s">
        <v>166</v>
      </c>
      <c r="F7080" t="s">
        <v>19752</v>
      </c>
      <c r="G7080" t="s">
        <v>168</v>
      </c>
      <c r="H7080" t="s">
        <v>157</v>
      </c>
      <c r="I7080" t="s">
        <v>136</v>
      </c>
      <c r="J7080" t="s">
        <v>137</v>
      </c>
      <c r="K7080" t="s">
        <v>138</v>
      </c>
      <c r="L7080" t="s">
        <v>19753</v>
      </c>
      <c r="M7080" t="s">
        <v>19754</v>
      </c>
      <c r="N7080">
        <v>1.3702777770000001</v>
      </c>
      <c r="O7080">
        <v>0</v>
      </c>
      <c r="P7080">
        <v>3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0.37622165967267501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0.37622165967267501</v>
      </c>
    </row>
    <row r="7081" spans="1:31" x14ac:dyDescent="0.3">
      <c r="A7081">
        <v>2589905</v>
      </c>
      <c r="B7081">
        <v>1</v>
      </c>
      <c r="C7081" t="s">
        <v>81</v>
      </c>
      <c r="D7081" t="s">
        <v>117</v>
      </c>
      <c r="E7081" t="s">
        <v>147</v>
      </c>
      <c r="F7081" t="s">
        <v>7807</v>
      </c>
      <c r="G7081" t="s">
        <v>134</v>
      </c>
      <c r="H7081" t="s">
        <v>135</v>
      </c>
      <c r="I7081" t="s">
        <v>136</v>
      </c>
      <c r="J7081" t="s">
        <v>137</v>
      </c>
      <c r="K7081" t="s">
        <v>138</v>
      </c>
      <c r="L7081" t="s">
        <v>19755</v>
      </c>
      <c r="M7081" t="s">
        <v>19756</v>
      </c>
      <c r="N7081">
        <v>2.0819444439999999</v>
      </c>
      <c r="O7081">
        <v>0</v>
      </c>
      <c r="P7081">
        <v>190</v>
      </c>
      <c r="Q7081">
        <v>16</v>
      </c>
      <c r="R7081">
        <v>105</v>
      </c>
      <c r="S7081">
        <v>0</v>
      </c>
      <c r="T7081">
        <v>7</v>
      </c>
      <c r="U7081">
        <v>0</v>
      </c>
      <c r="V7081">
        <v>0</v>
      </c>
      <c r="W7081">
        <v>0</v>
      </c>
      <c r="X7081">
        <v>66.187364336103002</v>
      </c>
      <c r="Y7081">
        <v>201.3258448731809</v>
      </c>
      <c r="Z7081">
        <v>233.58509277828782</v>
      </c>
      <c r="AA7081">
        <v>0</v>
      </c>
      <c r="AB7081">
        <v>13.145054340920014</v>
      </c>
      <c r="AC7081">
        <v>0</v>
      </c>
      <c r="AD7081">
        <v>0</v>
      </c>
      <c r="AE7081">
        <v>514.24335632849181</v>
      </c>
    </row>
    <row r="7082" spans="1:31" x14ac:dyDescent="0.3">
      <c r="A7082">
        <v>2589762</v>
      </c>
      <c r="B7082">
        <v>1</v>
      </c>
      <c r="C7082" t="s">
        <v>80</v>
      </c>
      <c r="D7082" t="s">
        <v>96</v>
      </c>
      <c r="E7082" t="s">
        <v>155</v>
      </c>
      <c r="F7082" t="s">
        <v>19757</v>
      </c>
      <c r="G7082" t="s">
        <v>301</v>
      </c>
      <c r="H7082" t="s">
        <v>157</v>
      </c>
      <c r="I7082" t="s">
        <v>136</v>
      </c>
      <c r="J7082" t="s">
        <v>137</v>
      </c>
      <c r="K7082" t="s">
        <v>144</v>
      </c>
      <c r="L7082" t="s">
        <v>19758</v>
      </c>
      <c r="M7082" t="s">
        <v>19759</v>
      </c>
      <c r="N7082">
        <v>1.358333333</v>
      </c>
      <c r="O7082">
        <v>0</v>
      </c>
      <c r="P7082">
        <v>163</v>
      </c>
      <c r="Q7082">
        <v>0</v>
      </c>
      <c r="R7082">
        <v>1</v>
      </c>
      <c r="S7082">
        <v>0</v>
      </c>
      <c r="T7082">
        <v>158</v>
      </c>
      <c r="U7082">
        <v>0</v>
      </c>
      <c r="V7082">
        <v>0</v>
      </c>
      <c r="W7082">
        <v>0</v>
      </c>
      <c r="X7082">
        <v>124.20632558945121</v>
      </c>
      <c r="Y7082">
        <v>0</v>
      </c>
      <c r="Z7082">
        <v>0</v>
      </c>
      <c r="AA7082">
        <v>0</v>
      </c>
      <c r="AB7082">
        <v>376.02414443089509</v>
      </c>
      <c r="AC7082">
        <v>0</v>
      </c>
      <c r="AD7082">
        <v>0</v>
      </c>
      <c r="AE7082">
        <v>500.23047002034627</v>
      </c>
    </row>
    <row r="7083" spans="1:31" x14ac:dyDescent="0.3">
      <c r="A7083">
        <v>2590071</v>
      </c>
      <c r="B7083">
        <v>1</v>
      </c>
      <c r="C7083" t="s">
        <v>81</v>
      </c>
      <c r="D7083" t="s">
        <v>121</v>
      </c>
      <c r="E7083" t="s">
        <v>141</v>
      </c>
      <c r="F7083" t="s">
        <v>19760</v>
      </c>
      <c r="G7083" t="s">
        <v>134</v>
      </c>
      <c r="H7083" t="s">
        <v>135</v>
      </c>
      <c r="I7083" t="s">
        <v>136</v>
      </c>
      <c r="J7083" t="s">
        <v>137</v>
      </c>
      <c r="K7083" t="s">
        <v>138</v>
      </c>
      <c r="L7083" t="s">
        <v>19761</v>
      </c>
      <c r="M7083" t="s">
        <v>19762</v>
      </c>
      <c r="N7083">
        <v>0.43527777699999998</v>
      </c>
      <c r="O7083">
        <v>3</v>
      </c>
      <c r="P7083">
        <v>1233</v>
      </c>
      <c r="Q7083">
        <v>1</v>
      </c>
      <c r="R7083">
        <v>58</v>
      </c>
      <c r="S7083">
        <v>3</v>
      </c>
      <c r="T7083">
        <v>65</v>
      </c>
      <c r="U7083">
        <v>0</v>
      </c>
      <c r="V7083">
        <v>0</v>
      </c>
      <c r="W7083">
        <v>0.27712146240000007</v>
      </c>
      <c r="X7083">
        <v>64.860954254105081</v>
      </c>
      <c r="Y7083">
        <v>0.20657288710400001</v>
      </c>
      <c r="Z7083">
        <v>7.4543786191360271</v>
      </c>
      <c r="AA7083">
        <v>3.7589666216029469</v>
      </c>
      <c r="AB7083">
        <v>18.004400497407115</v>
      </c>
      <c r="AC7083">
        <v>0</v>
      </c>
      <c r="AD7083">
        <v>0</v>
      </c>
      <c r="AE7083">
        <v>94.56239434175518</v>
      </c>
    </row>
    <row r="7084" spans="1:31" x14ac:dyDescent="0.3">
      <c r="A7084">
        <v>2589925</v>
      </c>
      <c r="B7084">
        <v>1</v>
      </c>
      <c r="C7084" t="s">
        <v>80</v>
      </c>
      <c r="D7084" t="s">
        <v>82</v>
      </c>
      <c r="E7084" t="s">
        <v>184</v>
      </c>
      <c r="F7084" t="s">
        <v>19763</v>
      </c>
      <c r="G7084" t="s">
        <v>134</v>
      </c>
      <c r="H7084" t="s">
        <v>135</v>
      </c>
      <c r="I7084" t="s">
        <v>136</v>
      </c>
      <c r="J7084" t="s">
        <v>137</v>
      </c>
      <c r="K7084" t="s">
        <v>138</v>
      </c>
      <c r="L7084" t="s">
        <v>19764</v>
      </c>
      <c r="M7084" t="s">
        <v>19765</v>
      </c>
      <c r="N7084">
        <v>0.108333333</v>
      </c>
      <c r="O7084">
        <v>0</v>
      </c>
      <c r="P7084">
        <v>2729</v>
      </c>
      <c r="Q7084">
        <v>0</v>
      </c>
      <c r="R7084">
        <v>0</v>
      </c>
      <c r="S7084">
        <v>2</v>
      </c>
      <c r="T7084">
        <v>270</v>
      </c>
      <c r="U7084">
        <v>0</v>
      </c>
      <c r="V7084">
        <v>2</v>
      </c>
      <c r="W7084">
        <v>0</v>
      </c>
      <c r="X7084">
        <v>67.986385932111958</v>
      </c>
      <c r="Y7084">
        <v>0</v>
      </c>
      <c r="Z7084">
        <v>0</v>
      </c>
      <c r="AA7084">
        <v>31.378061904150005</v>
      </c>
      <c r="AB7084">
        <v>56.466519907752279</v>
      </c>
      <c r="AC7084">
        <v>0</v>
      </c>
      <c r="AD7084">
        <v>2.2086365541337503</v>
      </c>
      <c r="AE7084">
        <v>158.03960429814799</v>
      </c>
    </row>
    <row r="7085" spans="1:31" x14ac:dyDescent="0.3">
      <c r="A7085">
        <v>2589948</v>
      </c>
      <c r="B7085">
        <v>1</v>
      </c>
      <c r="C7085" t="s">
        <v>80</v>
      </c>
      <c r="D7085" t="s">
        <v>96</v>
      </c>
      <c r="E7085" t="s">
        <v>171</v>
      </c>
      <c r="F7085" t="s">
        <v>19766</v>
      </c>
      <c r="G7085" t="s">
        <v>229</v>
      </c>
      <c r="H7085" t="s">
        <v>157</v>
      </c>
      <c r="I7085" t="s">
        <v>136</v>
      </c>
      <c r="J7085" t="s">
        <v>137</v>
      </c>
      <c r="K7085" t="s">
        <v>138</v>
      </c>
      <c r="L7085" t="s">
        <v>19767</v>
      </c>
      <c r="M7085" t="s">
        <v>19768</v>
      </c>
      <c r="N7085">
        <v>4.0563888879999999</v>
      </c>
      <c r="O7085">
        <v>0</v>
      </c>
      <c r="P7085">
        <v>50</v>
      </c>
      <c r="Q7085">
        <v>0</v>
      </c>
      <c r="R7085">
        <v>0</v>
      </c>
      <c r="S7085">
        <v>0</v>
      </c>
      <c r="T7085">
        <v>4</v>
      </c>
      <c r="U7085">
        <v>0</v>
      </c>
      <c r="V7085">
        <v>0</v>
      </c>
      <c r="W7085">
        <v>0</v>
      </c>
      <c r="X7085">
        <v>96.299311387826066</v>
      </c>
      <c r="Y7085">
        <v>0</v>
      </c>
      <c r="Z7085">
        <v>0</v>
      </c>
      <c r="AA7085">
        <v>0</v>
      </c>
      <c r="AB7085">
        <v>27.446649301705001</v>
      </c>
      <c r="AC7085">
        <v>0</v>
      </c>
      <c r="AD7085">
        <v>0</v>
      </c>
      <c r="AE7085">
        <v>123.74596068953107</v>
      </c>
    </row>
    <row r="7086" spans="1:31" x14ac:dyDescent="0.3">
      <c r="A7086">
        <v>2590240</v>
      </c>
      <c r="B7086">
        <v>1</v>
      </c>
      <c r="C7086" t="s">
        <v>80</v>
      </c>
      <c r="D7086" t="s">
        <v>99</v>
      </c>
      <c r="E7086" t="s">
        <v>171</v>
      </c>
      <c r="F7086" t="s">
        <v>19769</v>
      </c>
      <c r="G7086" t="s">
        <v>229</v>
      </c>
      <c r="H7086" t="s">
        <v>157</v>
      </c>
      <c r="I7086" t="s">
        <v>136</v>
      </c>
      <c r="J7086" t="s">
        <v>137</v>
      </c>
      <c r="K7086" t="s">
        <v>138</v>
      </c>
      <c r="L7086" t="s">
        <v>19770</v>
      </c>
      <c r="M7086" t="s">
        <v>19771</v>
      </c>
      <c r="N7086">
        <v>4.4383333330000001</v>
      </c>
      <c r="O7086">
        <v>0</v>
      </c>
      <c r="P7086">
        <v>21</v>
      </c>
      <c r="Q7086">
        <v>0</v>
      </c>
      <c r="R7086">
        <v>13</v>
      </c>
      <c r="S7086">
        <v>0</v>
      </c>
      <c r="T7086">
        <v>3</v>
      </c>
      <c r="U7086">
        <v>0</v>
      </c>
      <c r="V7086">
        <v>0</v>
      </c>
      <c r="W7086">
        <v>0</v>
      </c>
      <c r="X7086">
        <v>23.839819288383364</v>
      </c>
      <c r="Y7086">
        <v>0</v>
      </c>
      <c r="Z7086">
        <v>22.490340852726259</v>
      </c>
      <c r="AA7086">
        <v>0</v>
      </c>
      <c r="AB7086">
        <v>1.7133677371598919</v>
      </c>
      <c r="AC7086">
        <v>0</v>
      </c>
      <c r="AD7086">
        <v>0</v>
      </c>
      <c r="AE7086">
        <v>48.043527878269515</v>
      </c>
    </row>
    <row r="7087" spans="1:31" x14ac:dyDescent="0.3">
      <c r="A7087">
        <v>2590031</v>
      </c>
      <c r="B7087">
        <v>1</v>
      </c>
      <c r="C7087" t="s">
        <v>81</v>
      </c>
      <c r="D7087" t="s">
        <v>115</v>
      </c>
      <c r="E7087" t="s">
        <v>171</v>
      </c>
      <c r="F7087" t="s">
        <v>19772</v>
      </c>
      <c r="G7087" t="s">
        <v>229</v>
      </c>
      <c r="H7087" t="s">
        <v>157</v>
      </c>
      <c r="I7087" t="s">
        <v>136</v>
      </c>
      <c r="J7087" t="s">
        <v>137</v>
      </c>
      <c r="K7087" t="s">
        <v>138</v>
      </c>
      <c r="L7087" t="s">
        <v>19773</v>
      </c>
      <c r="M7087" t="s">
        <v>19774</v>
      </c>
      <c r="N7087">
        <v>4.096666666</v>
      </c>
      <c r="O7087">
        <v>0</v>
      </c>
      <c r="P7087">
        <v>12</v>
      </c>
      <c r="Q7087">
        <v>0</v>
      </c>
      <c r="R7087">
        <v>2</v>
      </c>
      <c r="S7087">
        <v>0</v>
      </c>
      <c r="T7087">
        <v>1</v>
      </c>
      <c r="U7087">
        <v>0</v>
      </c>
      <c r="V7087">
        <v>0</v>
      </c>
      <c r="W7087">
        <v>0</v>
      </c>
      <c r="X7087">
        <v>4.8806894375545617</v>
      </c>
      <c r="Y7087">
        <v>0</v>
      </c>
      <c r="Z7087">
        <v>2.1173696559058501</v>
      </c>
      <c r="AA7087">
        <v>0</v>
      </c>
      <c r="AB7087">
        <v>9.5141633363977789</v>
      </c>
      <c r="AC7087">
        <v>0</v>
      </c>
      <c r="AD7087">
        <v>0</v>
      </c>
      <c r="AE7087">
        <v>16.512222429858191</v>
      </c>
    </row>
    <row r="7088" spans="1:31" x14ac:dyDescent="0.3">
      <c r="A7088">
        <v>2589865</v>
      </c>
      <c r="B7088">
        <v>1</v>
      </c>
      <c r="C7088" t="s">
        <v>80</v>
      </c>
      <c r="D7088" t="s">
        <v>107</v>
      </c>
      <c r="E7088" t="s">
        <v>184</v>
      </c>
      <c r="F7088" t="s">
        <v>19775</v>
      </c>
      <c r="G7088" t="s">
        <v>301</v>
      </c>
      <c r="H7088" t="s">
        <v>135</v>
      </c>
      <c r="I7088" t="s">
        <v>136</v>
      </c>
      <c r="J7088" t="s">
        <v>137</v>
      </c>
      <c r="K7088" t="s">
        <v>144</v>
      </c>
      <c r="L7088" t="s">
        <v>19776</v>
      </c>
      <c r="M7088" t="s">
        <v>19777</v>
      </c>
      <c r="N7088">
        <v>6.2986111109999996</v>
      </c>
      <c r="O7088">
        <v>0</v>
      </c>
      <c r="P7088">
        <v>63</v>
      </c>
      <c r="Q7088">
        <v>0</v>
      </c>
      <c r="R7088">
        <v>8</v>
      </c>
      <c r="S7088">
        <v>0</v>
      </c>
      <c r="T7088">
        <v>31</v>
      </c>
      <c r="U7088">
        <v>0</v>
      </c>
      <c r="V7088">
        <v>0</v>
      </c>
      <c r="W7088">
        <v>0</v>
      </c>
      <c r="X7088">
        <v>80.455166445696918</v>
      </c>
      <c r="Y7088">
        <v>0</v>
      </c>
      <c r="Z7088">
        <v>15.594102130480652</v>
      </c>
      <c r="AA7088">
        <v>0</v>
      </c>
      <c r="AB7088">
        <v>196.76698229941056</v>
      </c>
      <c r="AC7088">
        <v>0</v>
      </c>
      <c r="AD7088">
        <v>0</v>
      </c>
      <c r="AE7088">
        <v>292.81625087558814</v>
      </c>
    </row>
    <row r="7089" spans="1:31" x14ac:dyDescent="0.3">
      <c r="A7089">
        <v>2590512</v>
      </c>
      <c r="B7089">
        <v>1</v>
      </c>
      <c r="C7089" t="s">
        <v>80</v>
      </c>
      <c r="D7089" t="s">
        <v>106</v>
      </c>
      <c r="E7089" t="s">
        <v>171</v>
      </c>
      <c r="F7089" t="s">
        <v>19778</v>
      </c>
      <c r="G7089" t="s">
        <v>190</v>
      </c>
      <c r="H7089" t="s">
        <v>157</v>
      </c>
      <c r="I7089" t="s">
        <v>136</v>
      </c>
      <c r="J7089" t="s">
        <v>137</v>
      </c>
      <c r="K7089" t="s">
        <v>138</v>
      </c>
      <c r="L7089" t="s">
        <v>19779</v>
      </c>
      <c r="M7089" t="s">
        <v>19780</v>
      </c>
      <c r="N7089">
        <v>1.1086111110000001</v>
      </c>
      <c r="O7089">
        <v>0</v>
      </c>
      <c r="P7089">
        <v>14</v>
      </c>
      <c r="Q7089">
        <v>0</v>
      </c>
      <c r="R7089">
        <v>4</v>
      </c>
      <c r="S7089">
        <v>0</v>
      </c>
      <c r="T7089">
        <v>5</v>
      </c>
      <c r="U7089">
        <v>0</v>
      </c>
      <c r="V7089">
        <v>0</v>
      </c>
      <c r="W7089">
        <v>0</v>
      </c>
      <c r="X7089">
        <v>3.8446195802946201</v>
      </c>
      <c r="Y7089">
        <v>0</v>
      </c>
      <c r="Z7089">
        <v>4.7122852117771732</v>
      </c>
      <c r="AA7089">
        <v>0</v>
      </c>
      <c r="AB7089">
        <v>0.74223792459417659</v>
      </c>
      <c r="AC7089">
        <v>0</v>
      </c>
      <c r="AD7089">
        <v>0</v>
      </c>
      <c r="AE7089">
        <v>9.2991427166659708</v>
      </c>
    </row>
    <row r="7090" spans="1:31" x14ac:dyDescent="0.3">
      <c r="A7090">
        <v>2589822</v>
      </c>
      <c r="B7090">
        <v>1</v>
      </c>
      <c r="C7090" t="s">
        <v>80</v>
      </c>
      <c r="D7090" t="s">
        <v>88</v>
      </c>
      <c r="E7090" t="s">
        <v>175</v>
      </c>
      <c r="F7090" t="s">
        <v>17022</v>
      </c>
      <c r="G7090" t="s">
        <v>177</v>
      </c>
      <c r="H7090" t="s">
        <v>157</v>
      </c>
      <c r="I7090" t="s">
        <v>136</v>
      </c>
      <c r="J7090" t="s">
        <v>137</v>
      </c>
      <c r="K7090" t="s">
        <v>138</v>
      </c>
      <c r="L7090" t="s">
        <v>19781</v>
      </c>
      <c r="M7090" t="s">
        <v>19782</v>
      </c>
      <c r="N7090">
        <v>1.163611111</v>
      </c>
      <c r="O7090">
        <v>0</v>
      </c>
      <c r="P7090">
        <v>56</v>
      </c>
      <c r="Q7090">
        <v>0</v>
      </c>
      <c r="R7090">
        <v>0</v>
      </c>
      <c r="S7090">
        <v>0</v>
      </c>
      <c r="T7090">
        <v>6</v>
      </c>
      <c r="U7090">
        <v>0</v>
      </c>
      <c r="V7090">
        <v>0</v>
      </c>
      <c r="W7090">
        <v>0</v>
      </c>
      <c r="X7090">
        <v>15.719583346436419</v>
      </c>
      <c r="Y7090">
        <v>0</v>
      </c>
      <c r="Z7090">
        <v>0</v>
      </c>
      <c r="AA7090">
        <v>0</v>
      </c>
      <c r="AB7090">
        <v>3.9981801551226277</v>
      </c>
      <c r="AC7090">
        <v>0</v>
      </c>
      <c r="AD7090">
        <v>0</v>
      </c>
      <c r="AE7090">
        <v>19.717763501559048</v>
      </c>
    </row>
    <row r="7091" spans="1:31" x14ac:dyDescent="0.3">
      <c r="A7091">
        <v>2589745</v>
      </c>
      <c r="B7091">
        <v>1</v>
      </c>
      <c r="C7091" t="s">
        <v>80</v>
      </c>
      <c r="D7091" t="s">
        <v>83</v>
      </c>
      <c r="E7091" t="s">
        <v>155</v>
      </c>
      <c r="F7091" t="s">
        <v>19783</v>
      </c>
      <c r="G7091" t="s">
        <v>202</v>
      </c>
      <c r="H7091" t="s">
        <v>157</v>
      </c>
      <c r="I7091" t="s">
        <v>136</v>
      </c>
      <c r="J7091" t="s">
        <v>137</v>
      </c>
      <c r="K7091" t="s">
        <v>138</v>
      </c>
      <c r="L7091" t="s">
        <v>19784</v>
      </c>
      <c r="M7091" t="s">
        <v>19785</v>
      </c>
      <c r="N7091">
        <v>1.1091666659999999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41</v>
      </c>
      <c r="U7091">
        <v>0</v>
      </c>
      <c r="V7091">
        <v>10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57.086177427996283</v>
      </c>
      <c r="AC7091">
        <v>0</v>
      </c>
      <c r="AD7091">
        <v>178.51692301658693</v>
      </c>
      <c r="AE7091">
        <v>235.60310044458322</v>
      </c>
    </row>
    <row r="7092" spans="1:31" x14ac:dyDescent="0.3">
      <c r="A7092">
        <v>2589722</v>
      </c>
      <c r="B7092">
        <v>1</v>
      </c>
      <c r="C7092" t="s">
        <v>80</v>
      </c>
      <c r="D7092" t="s">
        <v>82</v>
      </c>
      <c r="E7092" t="s">
        <v>141</v>
      </c>
      <c r="F7092" t="s">
        <v>19786</v>
      </c>
      <c r="G7092" t="s">
        <v>134</v>
      </c>
      <c r="H7092" t="s">
        <v>135</v>
      </c>
      <c r="I7092" t="s">
        <v>136</v>
      </c>
      <c r="J7092" t="s">
        <v>137</v>
      </c>
      <c r="K7092" t="s">
        <v>138</v>
      </c>
      <c r="L7092" t="s">
        <v>19787</v>
      </c>
      <c r="M7092" t="s">
        <v>19788</v>
      </c>
      <c r="N7092">
        <v>1.304166666</v>
      </c>
      <c r="O7092">
        <v>0</v>
      </c>
      <c r="P7092">
        <v>10126</v>
      </c>
      <c r="Q7092">
        <v>0</v>
      </c>
      <c r="R7092">
        <v>0</v>
      </c>
      <c r="S7092">
        <v>5</v>
      </c>
      <c r="T7092">
        <v>1059</v>
      </c>
      <c r="U7092">
        <v>0</v>
      </c>
      <c r="V7092">
        <v>0</v>
      </c>
      <c r="W7092">
        <v>0</v>
      </c>
      <c r="X7092">
        <v>2867.023103206348</v>
      </c>
      <c r="Y7092">
        <v>0</v>
      </c>
      <c r="Z7092">
        <v>0</v>
      </c>
      <c r="AA7092">
        <v>261.34699595735242</v>
      </c>
      <c r="AB7092">
        <v>1136.5023851600763</v>
      </c>
      <c r="AC7092">
        <v>0</v>
      </c>
      <c r="AD7092">
        <v>0</v>
      </c>
      <c r="AE7092">
        <v>4264.8724843237769</v>
      </c>
    </row>
    <row r="7093" spans="1:31" x14ac:dyDescent="0.3">
      <c r="A7093">
        <v>2590051</v>
      </c>
      <c r="B7093">
        <v>1</v>
      </c>
      <c r="C7093" t="s">
        <v>81</v>
      </c>
      <c r="D7093" t="s">
        <v>122</v>
      </c>
      <c r="E7093" t="s">
        <v>184</v>
      </c>
      <c r="F7093" t="s">
        <v>17838</v>
      </c>
      <c r="G7093" t="s">
        <v>149</v>
      </c>
      <c r="H7093" t="s">
        <v>135</v>
      </c>
      <c r="I7093" t="s">
        <v>136</v>
      </c>
      <c r="J7093" t="s">
        <v>137</v>
      </c>
      <c r="K7093" t="s">
        <v>138</v>
      </c>
      <c r="L7093" t="s">
        <v>19789</v>
      </c>
      <c r="M7093" t="s">
        <v>19790</v>
      </c>
      <c r="N7093">
        <v>0.78055555499999996</v>
      </c>
      <c r="O7093">
        <v>0</v>
      </c>
      <c r="P7093">
        <v>83</v>
      </c>
      <c r="Q7093">
        <v>0</v>
      </c>
      <c r="R7093">
        <v>0</v>
      </c>
      <c r="S7093">
        <v>0</v>
      </c>
      <c r="T7093">
        <v>3</v>
      </c>
      <c r="U7093">
        <v>0</v>
      </c>
      <c r="V7093">
        <v>0</v>
      </c>
      <c r="W7093">
        <v>0</v>
      </c>
      <c r="X7093">
        <v>7.3186531850372232</v>
      </c>
      <c r="Y7093">
        <v>0</v>
      </c>
      <c r="Z7093">
        <v>0</v>
      </c>
      <c r="AA7093">
        <v>0</v>
      </c>
      <c r="AB7093">
        <v>0.23106687238323254</v>
      </c>
      <c r="AC7093">
        <v>0</v>
      </c>
      <c r="AD7093">
        <v>0</v>
      </c>
      <c r="AE7093">
        <v>7.5497200574204557</v>
      </c>
    </row>
    <row r="7094" spans="1:31" x14ac:dyDescent="0.3">
      <c r="A7094">
        <v>2590492</v>
      </c>
      <c r="B7094">
        <v>1</v>
      </c>
      <c r="C7094" t="s">
        <v>80</v>
      </c>
      <c r="D7094" t="s">
        <v>95</v>
      </c>
      <c r="E7094" t="s">
        <v>132</v>
      </c>
      <c r="F7094" t="s">
        <v>7575</v>
      </c>
      <c r="G7094" t="s">
        <v>134</v>
      </c>
      <c r="H7094" t="s">
        <v>135</v>
      </c>
      <c r="I7094" t="s">
        <v>136</v>
      </c>
      <c r="J7094" t="s">
        <v>137</v>
      </c>
      <c r="K7094" t="s">
        <v>138</v>
      </c>
      <c r="L7094" t="s">
        <v>19791</v>
      </c>
      <c r="M7094" t="s">
        <v>19792</v>
      </c>
      <c r="N7094">
        <v>1.2116666659999999</v>
      </c>
      <c r="O7094">
        <v>5</v>
      </c>
      <c r="P7094">
        <v>1728</v>
      </c>
      <c r="Q7094">
        <v>7</v>
      </c>
      <c r="R7094">
        <v>110</v>
      </c>
      <c r="S7094">
        <v>42</v>
      </c>
      <c r="T7094">
        <v>179</v>
      </c>
      <c r="U7094">
        <v>7</v>
      </c>
      <c r="V7094">
        <v>0</v>
      </c>
      <c r="W7094">
        <v>6.1507114385344801</v>
      </c>
      <c r="X7094">
        <v>451.73145078004694</v>
      </c>
      <c r="Y7094">
        <v>47.207708740914541</v>
      </c>
      <c r="Z7094">
        <v>54.935941087415159</v>
      </c>
      <c r="AA7094">
        <v>2053.921110378079</v>
      </c>
      <c r="AB7094">
        <v>194.76110226235681</v>
      </c>
      <c r="AC7094">
        <v>1897.1107448558234</v>
      </c>
      <c r="AD7094">
        <v>0</v>
      </c>
      <c r="AE7094">
        <v>4705.8187695431707</v>
      </c>
    </row>
    <row r="7095" spans="1:31" x14ac:dyDescent="0.3">
      <c r="A7095">
        <v>2590243</v>
      </c>
      <c r="B7095">
        <v>1</v>
      </c>
      <c r="C7095" t="s">
        <v>80</v>
      </c>
      <c r="D7095" t="s">
        <v>106</v>
      </c>
      <c r="E7095" t="s">
        <v>171</v>
      </c>
      <c r="F7095" t="s">
        <v>19793</v>
      </c>
      <c r="G7095" t="s">
        <v>190</v>
      </c>
      <c r="H7095" t="s">
        <v>157</v>
      </c>
      <c r="I7095" t="s">
        <v>136</v>
      </c>
      <c r="J7095" t="s">
        <v>137</v>
      </c>
      <c r="K7095" t="s">
        <v>138</v>
      </c>
      <c r="L7095" t="s">
        <v>19794</v>
      </c>
      <c r="M7095" t="s">
        <v>19795</v>
      </c>
      <c r="N7095">
        <v>3.0183333330000002</v>
      </c>
      <c r="O7095">
        <v>0</v>
      </c>
      <c r="P7095">
        <v>24</v>
      </c>
      <c r="Q7095">
        <v>0</v>
      </c>
      <c r="R7095">
        <v>1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10.346985180607772</v>
      </c>
      <c r="Y7095">
        <v>0</v>
      </c>
      <c r="Z7095">
        <v>6.1940084961788102</v>
      </c>
      <c r="AA7095">
        <v>0</v>
      </c>
      <c r="AB7095">
        <v>0</v>
      </c>
      <c r="AC7095">
        <v>0</v>
      </c>
      <c r="AD7095">
        <v>0</v>
      </c>
      <c r="AE7095">
        <v>16.540993676786584</v>
      </c>
    </row>
    <row r="7096" spans="1:31" x14ac:dyDescent="0.3">
      <c r="A7096">
        <v>2589765</v>
      </c>
      <c r="B7096">
        <v>1</v>
      </c>
      <c r="C7096" t="s">
        <v>81</v>
      </c>
      <c r="D7096" t="s">
        <v>120</v>
      </c>
      <c r="E7096" t="s">
        <v>147</v>
      </c>
      <c r="F7096" t="s">
        <v>3797</v>
      </c>
      <c r="G7096" t="s">
        <v>134</v>
      </c>
      <c r="H7096" t="s">
        <v>135</v>
      </c>
      <c r="I7096" t="s">
        <v>136</v>
      </c>
      <c r="J7096" t="s">
        <v>137</v>
      </c>
      <c r="K7096" t="s">
        <v>138</v>
      </c>
      <c r="L7096" t="s">
        <v>19796</v>
      </c>
      <c r="M7096" t="s">
        <v>19797</v>
      </c>
      <c r="N7096">
        <v>2.7536111110000001</v>
      </c>
      <c r="O7096">
        <v>0</v>
      </c>
      <c r="P7096">
        <v>1099</v>
      </c>
      <c r="Q7096">
        <v>0</v>
      </c>
      <c r="R7096">
        <v>25</v>
      </c>
      <c r="S7096">
        <v>0</v>
      </c>
      <c r="T7096">
        <v>145</v>
      </c>
      <c r="U7096">
        <v>0</v>
      </c>
      <c r="V7096">
        <v>0</v>
      </c>
      <c r="W7096">
        <v>0</v>
      </c>
      <c r="X7096">
        <v>384.2394872454804</v>
      </c>
      <c r="Y7096">
        <v>0</v>
      </c>
      <c r="Z7096">
        <v>15.871803122885286</v>
      </c>
      <c r="AA7096">
        <v>0</v>
      </c>
      <c r="AB7096">
        <v>145.26318552078271</v>
      </c>
      <c r="AC7096">
        <v>0</v>
      </c>
      <c r="AD7096">
        <v>0</v>
      </c>
      <c r="AE7096">
        <v>545.37447588914847</v>
      </c>
    </row>
    <row r="7097" spans="1:31" x14ac:dyDescent="0.3">
      <c r="A7097">
        <v>2589908</v>
      </c>
      <c r="B7097">
        <v>1</v>
      </c>
      <c r="C7097" t="s">
        <v>81</v>
      </c>
      <c r="D7097" t="s">
        <v>121</v>
      </c>
      <c r="E7097" t="s">
        <v>155</v>
      </c>
      <c r="F7097" t="s">
        <v>19798</v>
      </c>
      <c r="G7097" t="s">
        <v>206</v>
      </c>
      <c r="H7097" t="s">
        <v>157</v>
      </c>
      <c r="I7097" t="s">
        <v>136</v>
      </c>
      <c r="J7097" t="s">
        <v>137</v>
      </c>
      <c r="K7097" t="s">
        <v>138</v>
      </c>
      <c r="L7097" t="s">
        <v>19799</v>
      </c>
      <c r="M7097" t="s">
        <v>19800</v>
      </c>
      <c r="N7097">
        <v>1.346944444</v>
      </c>
      <c r="O7097">
        <v>0</v>
      </c>
      <c r="P7097">
        <v>55</v>
      </c>
      <c r="Q7097">
        <v>0</v>
      </c>
      <c r="R7097">
        <v>0</v>
      </c>
      <c r="S7097">
        <v>0</v>
      </c>
      <c r="T7097">
        <v>2</v>
      </c>
      <c r="U7097">
        <v>0</v>
      </c>
      <c r="V7097">
        <v>0</v>
      </c>
      <c r="W7097">
        <v>0</v>
      </c>
      <c r="X7097">
        <v>9.0684470677943665</v>
      </c>
      <c r="Y7097">
        <v>0</v>
      </c>
      <c r="Z7097">
        <v>0</v>
      </c>
      <c r="AA7097">
        <v>0</v>
      </c>
      <c r="AB7097">
        <v>2.1369595203666664E-4</v>
      </c>
      <c r="AC7097">
        <v>0</v>
      </c>
      <c r="AD7097">
        <v>0</v>
      </c>
      <c r="AE7097">
        <v>9.0686607637464025</v>
      </c>
    </row>
    <row r="7098" spans="1:31" x14ac:dyDescent="0.3">
      <c r="A7098">
        <v>2590300</v>
      </c>
      <c r="B7098">
        <v>1</v>
      </c>
      <c r="C7098" t="s">
        <v>80</v>
      </c>
      <c r="D7098" t="s">
        <v>100</v>
      </c>
      <c r="E7098" t="s">
        <v>141</v>
      </c>
      <c r="F7098" t="s">
        <v>19801</v>
      </c>
      <c r="G7098" t="s">
        <v>134</v>
      </c>
      <c r="H7098" t="s">
        <v>135</v>
      </c>
      <c r="I7098" t="s">
        <v>136</v>
      </c>
      <c r="J7098" t="s">
        <v>137</v>
      </c>
      <c r="K7098" t="s">
        <v>138</v>
      </c>
      <c r="L7098" t="s">
        <v>19802</v>
      </c>
      <c r="M7098" t="s">
        <v>19803</v>
      </c>
      <c r="N7098">
        <v>0.62472222200000005</v>
      </c>
      <c r="O7098">
        <v>5</v>
      </c>
      <c r="P7098">
        <v>4725</v>
      </c>
      <c r="Q7098">
        <v>2</v>
      </c>
      <c r="R7098">
        <v>168</v>
      </c>
      <c r="S7098">
        <v>8</v>
      </c>
      <c r="T7098">
        <v>439</v>
      </c>
      <c r="U7098">
        <v>0</v>
      </c>
      <c r="V7098">
        <v>1</v>
      </c>
      <c r="W7098">
        <v>60.100373583953569</v>
      </c>
      <c r="X7098">
        <v>531.741614881533</v>
      </c>
      <c r="Y7098">
        <v>50.586695382898796</v>
      </c>
      <c r="Z7098">
        <v>73.695962510059502</v>
      </c>
      <c r="AA7098">
        <v>1551.2503916401806</v>
      </c>
      <c r="AB7098">
        <v>352.9137003104442</v>
      </c>
      <c r="AC7098">
        <v>0</v>
      </c>
      <c r="AD7098">
        <v>0</v>
      </c>
      <c r="AE7098">
        <v>2620.2887383090697</v>
      </c>
    </row>
    <row r="7099" spans="1:31" x14ac:dyDescent="0.3">
      <c r="A7099">
        <v>2589997</v>
      </c>
      <c r="B7099">
        <v>1</v>
      </c>
      <c r="C7099" t="s">
        <v>81</v>
      </c>
      <c r="D7099" t="s">
        <v>123</v>
      </c>
      <c r="E7099" t="s">
        <v>171</v>
      </c>
      <c r="F7099" t="s">
        <v>19804</v>
      </c>
      <c r="G7099" t="s">
        <v>190</v>
      </c>
      <c r="H7099" t="s">
        <v>157</v>
      </c>
      <c r="I7099" t="s">
        <v>136</v>
      </c>
      <c r="J7099" t="s">
        <v>137</v>
      </c>
      <c r="K7099" t="s">
        <v>138</v>
      </c>
      <c r="L7099" t="s">
        <v>19805</v>
      </c>
      <c r="M7099" t="s">
        <v>19806</v>
      </c>
      <c r="N7099">
        <v>1.845</v>
      </c>
      <c r="O7099">
        <v>0</v>
      </c>
      <c r="P7099">
        <v>44</v>
      </c>
      <c r="Q7099">
        <v>0</v>
      </c>
      <c r="R7099">
        <v>4</v>
      </c>
      <c r="S7099">
        <v>0</v>
      </c>
      <c r="T7099">
        <v>7</v>
      </c>
      <c r="U7099">
        <v>0</v>
      </c>
      <c r="V7099">
        <v>0</v>
      </c>
      <c r="W7099">
        <v>0</v>
      </c>
      <c r="X7099">
        <v>12.590325229486318</v>
      </c>
      <c r="Y7099">
        <v>0</v>
      </c>
      <c r="Z7099">
        <v>19.371830085457901</v>
      </c>
      <c r="AA7099">
        <v>0</v>
      </c>
      <c r="AB7099">
        <v>11.207520188265615</v>
      </c>
      <c r="AC7099">
        <v>0</v>
      </c>
      <c r="AD7099">
        <v>0</v>
      </c>
      <c r="AE7099">
        <v>43.169675503209831</v>
      </c>
    </row>
    <row r="7100" spans="1:31" x14ac:dyDescent="0.3">
      <c r="A7100">
        <v>2590043</v>
      </c>
      <c r="B7100">
        <v>1</v>
      </c>
      <c r="C7100" t="s">
        <v>80</v>
      </c>
      <c r="D7100" t="s">
        <v>90</v>
      </c>
      <c r="E7100" t="s">
        <v>132</v>
      </c>
      <c r="F7100" t="s">
        <v>19807</v>
      </c>
      <c r="G7100" t="s">
        <v>318</v>
      </c>
      <c r="H7100" t="s">
        <v>276</v>
      </c>
      <c r="I7100" t="s">
        <v>136</v>
      </c>
      <c r="J7100" t="s">
        <v>137</v>
      </c>
      <c r="K7100" t="s">
        <v>138</v>
      </c>
      <c r="L7100" t="s">
        <v>19808</v>
      </c>
      <c r="M7100" t="s">
        <v>19809</v>
      </c>
      <c r="N7100">
        <v>0.25333333299999999</v>
      </c>
      <c r="O7100">
        <v>0</v>
      </c>
      <c r="P7100">
        <v>33597</v>
      </c>
      <c r="Q7100">
        <v>0</v>
      </c>
      <c r="R7100">
        <v>0</v>
      </c>
      <c r="S7100">
        <v>7</v>
      </c>
      <c r="T7100">
        <v>3075</v>
      </c>
      <c r="U7100">
        <v>0</v>
      </c>
      <c r="V7100">
        <v>4</v>
      </c>
      <c r="W7100">
        <v>0</v>
      </c>
      <c r="X7100">
        <v>2105.97280046279</v>
      </c>
      <c r="Y7100">
        <v>0</v>
      </c>
      <c r="Z7100">
        <v>0</v>
      </c>
      <c r="AA7100">
        <v>164.11188769533217</v>
      </c>
      <c r="AB7100">
        <v>1153.491668702296</v>
      </c>
      <c r="AC7100">
        <v>0</v>
      </c>
      <c r="AD7100">
        <v>28.469936625306609</v>
      </c>
      <c r="AE7100">
        <v>3452.0462934857251</v>
      </c>
    </row>
    <row r="7101" spans="1:31" x14ac:dyDescent="0.3">
      <c r="A7101">
        <v>2590143</v>
      </c>
      <c r="B7101">
        <v>1</v>
      </c>
      <c r="C7101" t="s">
        <v>80</v>
      </c>
      <c r="D7101" t="s">
        <v>106</v>
      </c>
      <c r="E7101" t="s">
        <v>155</v>
      </c>
      <c r="F7101" t="s">
        <v>19810</v>
      </c>
      <c r="G7101" t="s">
        <v>206</v>
      </c>
      <c r="H7101" t="s">
        <v>157</v>
      </c>
      <c r="I7101" t="s">
        <v>136</v>
      </c>
      <c r="J7101" t="s">
        <v>137</v>
      </c>
      <c r="K7101" t="s">
        <v>138</v>
      </c>
      <c r="L7101" t="s">
        <v>19811</v>
      </c>
      <c r="M7101" t="s">
        <v>19812</v>
      </c>
      <c r="N7101">
        <v>2.1433333330000002</v>
      </c>
      <c r="O7101">
        <v>0</v>
      </c>
      <c r="P7101">
        <v>0</v>
      </c>
      <c r="Q7101">
        <v>0</v>
      </c>
      <c r="R7101">
        <v>11</v>
      </c>
      <c r="S7101">
        <v>0</v>
      </c>
      <c r="T7101">
        <v>5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50.061797524447677</v>
      </c>
      <c r="AA7101">
        <v>0</v>
      </c>
      <c r="AB7101">
        <v>56.94744629907094</v>
      </c>
      <c r="AC7101">
        <v>0</v>
      </c>
      <c r="AD7101">
        <v>0</v>
      </c>
      <c r="AE7101">
        <v>107.00924382351862</v>
      </c>
    </row>
    <row r="7102" spans="1:31" x14ac:dyDescent="0.3">
      <c r="A7102">
        <v>2589874</v>
      </c>
      <c r="B7102">
        <v>1</v>
      </c>
      <c r="C7102" t="s">
        <v>80</v>
      </c>
      <c r="D7102" t="s">
        <v>84</v>
      </c>
      <c r="E7102" t="s">
        <v>175</v>
      </c>
      <c r="F7102" t="s">
        <v>19813</v>
      </c>
      <c r="G7102" t="s">
        <v>213</v>
      </c>
      <c r="H7102" t="s">
        <v>157</v>
      </c>
      <c r="I7102" t="s">
        <v>136</v>
      </c>
      <c r="J7102" t="s">
        <v>137</v>
      </c>
      <c r="K7102" t="s">
        <v>138</v>
      </c>
      <c r="L7102" t="s">
        <v>19814</v>
      </c>
      <c r="M7102" t="s">
        <v>19815</v>
      </c>
      <c r="N7102">
        <v>2.4644444440000002</v>
      </c>
      <c r="O7102">
        <v>0</v>
      </c>
      <c r="P7102">
        <v>25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12.58637100948345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12.58637100948345</v>
      </c>
    </row>
    <row r="7103" spans="1:31" x14ac:dyDescent="0.3">
      <c r="A7103">
        <v>2590229</v>
      </c>
      <c r="B7103">
        <v>1</v>
      </c>
      <c r="C7103" t="s">
        <v>80</v>
      </c>
      <c r="D7103" t="s">
        <v>94</v>
      </c>
      <c r="E7103" t="s">
        <v>155</v>
      </c>
      <c r="F7103" t="s">
        <v>19816</v>
      </c>
      <c r="G7103" t="s">
        <v>190</v>
      </c>
      <c r="H7103" t="s">
        <v>157</v>
      </c>
      <c r="I7103" t="s">
        <v>136</v>
      </c>
      <c r="J7103" t="s">
        <v>137</v>
      </c>
      <c r="K7103" t="s">
        <v>138</v>
      </c>
      <c r="L7103" t="s">
        <v>19817</v>
      </c>
      <c r="M7103" t="s">
        <v>19818</v>
      </c>
      <c r="N7103">
        <v>1.735833333</v>
      </c>
      <c r="O7103">
        <v>0</v>
      </c>
      <c r="P7103">
        <v>42</v>
      </c>
      <c r="Q7103">
        <v>0</v>
      </c>
      <c r="R7103">
        <v>74</v>
      </c>
      <c r="S7103">
        <v>0</v>
      </c>
      <c r="T7103">
        <v>21</v>
      </c>
      <c r="U7103">
        <v>0</v>
      </c>
      <c r="V7103">
        <v>0</v>
      </c>
      <c r="W7103">
        <v>0</v>
      </c>
      <c r="X7103">
        <v>9.6089943532098552</v>
      </c>
      <c r="Y7103">
        <v>0</v>
      </c>
      <c r="Z7103">
        <v>46.977748288158331</v>
      </c>
      <c r="AA7103">
        <v>0</v>
      </c>
      <c r="AB7103">
        <v>29.365699430715026</v>
      </c>
      <c r="AC7103">
        <v>0</v>
      </c>
      <c r="AD7103">
        <v>0</v>
      </c>
      <c r="AE7103">
        <v>85.952442072083215</v>
      </c>
    </row>
    <row r="7104" spans="1:31" x14ac:dyDescent="0.3">
      <c r="A7104">
        <v>2589934</v>
      </c>
      <c r="B7104">
        <v>1</v>
      </c>
      <c r="C7104" t="s">
        <v>81</v>
      </c>
      <c r="D7104" t="s">
        <v>112</v>
      </c>
      <c r="E7104" t="s">
        <v>166</v>
      </c>
      <c r="F7104" t="s">
        <v>19749</v>
      </c>
      <c r="G7104" t="s">
        <v>311</v>
      </c>
      <c r="H7104" t="s">
        <v>157</v>
      </c>
      <c r="I7104" t="s">
        <v>136</v>
      </c>
      <c r="J7104" t="s">
        <v>3</v>
      </c>
      <c r="K7104" t="s">
        <v>138</v>
      </c>
      <c r="L7104" t="s">
        <v>19819</v>
      </c>
      <c r="M7104" t="s">
        <v>19820</v>
      </c>
      <c r="N7104">
        <v>1.2438888880000001</v>
      </c>
      <c r="O7104">
        <v>0</v>
      </c>
      <c r="P7104">
        <v>5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1.079639212928925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1.079639212928925</v>
      </c>
    </row>
    <row r="7105" spans="1:31" x14ac:dyDescent="0.3">
      <c r="A7105">
        <v>2589788</v>
      </c>
      <c r="B7105">
        <v>1</v>
      </c>
      <c r="C7105" t="s">
        <v>81</v>
      </c>
      <c r="D7105" t="s">
        <v>128</v>
      </c>
      <c r="E7105" t="s">
        <v>147</v>
      </c>
      <c r="F7105" t="s">
        <v>16392</v>
      </c>
      <c r="G7105" t="s">
        <v>134</v>
      </c>
      <c r="H7105" t="s">
        <v>135</v>
      </c>
      <c r="I7105" t="s">
        <v>136</v>
      </c>
      <c r="J7105" t="s">
        <v>137</v>
      </c>
      <c r="K7105" t="s">
        <v>138</v>
      </c>
      <c r="L7105" t="s">
        <v>19821</v>
      </c>
      <c r="M7105" t="s">
        <v>19822</v>
      </c>
      <c r="N7105">
        <v>1.4424999999999999</v>
      </c>
      <c r="O7105">
        <v>3</v>
      </c>
      <c r="P7105">
        <v>221</v>
      </c>
      <c r="Q7105">
        <v>1</v>
      </c>
      <c r="R7105">
        <v>3</v>
      </c>
      <c r="S7105">
        <v>3</v>
      </c>
      <c r="T7105">
        <v>21</v>
      </c>
      <c r="U7105">
        <v>2</v>
      </c>
      <c r="V7105">
        <v>0</v>
      </c>
      <c r="W7105">
        <v>0.74251600812000007</v>
      </c>
      <c r="X7105">
        <v>55.161434466235839</v>
      </c>
      <c r="Y7105">
        <v>0.17263197505799999</v>
      </c>
      <c r="Z7105">
        <v>3.7011514341357592</v>
      </c>
      <c r="AA7105">
        <v>59.863749072421655</v>
      </c>
      <c r="AB7105">
        <v>17.090472093101628</v>
      </c>
      <c r="AC7105">
        <v>52.343571911221424</v>
      </c>
      <c r="AD7105">
        <v>0</v>
      </c>
      <c r="AE7105">
        <v>189.07552696029433</v>
      </c>
    </row>
    <row r="7106" spans="1:31" x14ac:dyDescent="0.3">
      <c r="A7106">
        <v>2590375</v>
      </c>
      <c r="B7106">
        <v>1</v>
      </c>
      <c r="C7106" t="s">
        <v>81</v>
      </c>
      <c r="D7106" t="s">
        <v>118</v>
      </c>
      <c r="E7106" t="s">
        <v>171</v>
      </c>
      <c r="F7106" t="s">
        <v>19823</v>
      </c>
      <c r="G7106" t="s">
        <v>190</v>
      </c>
      <c r="H7106" t="s">
        <v>157</v>
      </c>
      <c r="I7106" t="s">
        <v>136</v>
      </c>
      <c r="J7106" t="s">
        <v>137</v>
      </c>
      <c r="K7106" t="s">
        <v>138</v>
      </c>
      <c r="L7106" t="s">
        <v>19824</v>
      </c>
      <c r="M7106" t="s">
        <v>19825</v>
      </c>
      <c r="N7106">
        <v>0.90638888799999995</v>
      </c>
      <c r="O7106">
        <v>0</v>
      </c>
      <c r="P7106">
        <v>485</v>
      </c>
      <c r="Q7106">
        <v>0</v>
      </c>
      <c r="R7106">
        <v>0</v>
      </c>
      <c r="S7106">
        <v>0</v>
      </c>
      <c r="T7106">
        <v>16</v>
      </c>
      <c r="U7106">
        <v>0</v>
      </c>
      <c r="V7106">
        <v>0</v>
      </c>
      <c r="W7106">
        <v>0</v>
      </c>
      <c r="X7106">
        <v>89.540488825106522</v>
      </c>
      <c r="Y7106">
        <v>0</v>
      </c>
      <c r="Z7106">
        <v>0</v>
      </c>
      <c r="AA7106">
        <v>0</v>
      </c>
      <c r="AB7106">
        <v>5.1934312626362722</v>
      </c>
      <c r="AC7106">
        <v>0</v>
      </c>
      <c r="AD7106">
        <v>0</v>
      </c>
      <c r="AE7106">
        <v>94.733920087742788</v>
      </c>
    </row>
    <row r="7107" spans="1:31" x14ac:dyDescent="0.3">
      <c r="A7107">
        <v>2590126</v>
      </c>
      <c r="B7107">
        <v>1</v>
      </c>
      <c r="C7107" t="s">
        <v>81</v>
      </c>
      <c r="D7107" t="s">
        <v>127</v>
      </c>
      <c r="E7107" t="s">
        <v>155</v>
      </c>
      <c r="F7107" t="s">
        <v>19826</v>
      </c>
      <c r="G7107" t="s">
        <v>206</v>
      </c>
      <c r="H7107" t="s">
        <v>157</v>
      </c>
      <c r="I7107" t="s">
        <v>136</v>
      </c>
      <c r="J7107" t="s">
        <v>137</v>
      </c>
      <c r="K7107" t="s">
        <v>138</v>
      </c>
      <c r="L7107" t="s">
        <v>19827</v>
      </c>
      <c r="M7107" t="s">
        <v>19828</v>
      </c>
      <c r="N7107">
        <v>6.3422222220000002</v>
      </c>
      <c r="O7107">
        <v>0</v>
      </c>
      <c r="P7107">
        <v>5</v>
      </c>
      <c r="Q7107">
        <v>0</v>
      </c>
      <c r="R7107">
        <v>13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9.4401425513419071</v>
      </c>
      <c r="Y7107">
        <v>0</v>
      </c>
      <c r="Z7107">
        <v>30.459407630969043</v>
      </c>
      <c r="AA7107">
        <v>0</v>
      </c>
      <c r="AB7107">
        <v>0</v>
      </c>
      <c r="AC7107">
        <v>0</v>
      </c>
      <c r="AD7107">
        <v>0</v>
      </c>
      <c r="AE7107">
        <v>39.899550182310946</v>
      </c>
    </row>
    <row r="7108" spans="1:31" x14ac:dyDescent="0.3">
      <c r="A7108">
        <v>2590475</v>
      </c>
      <c r="B7108">
        <v>1</v>
      </c>
      <c r="C7108" t="s">
        <v>80</v>
      </c>
      <c r="D7108" t="s">
        <v>105</v>
      </c>
      <c r="E7108" t="s">
        <v>166</v>
      </c>
      <c r="F7108" t="s">
        <v>19829</v>
      </c>
      <c r="G7108" t="s">
        <v>198</v>
      </c>
      <c r="H7108" t="s">
        <v>157</v>
      </c>
      <c r="I7108" t="s">
        <v>136</v>
      </c>
      <c r="J7108" t="s">
        <v>137</v>
      </c>
      <c r="K7108" t="s">
        <v>138</v>
      </c>
      <c r="L7108" t="s">
        <v>19830</v>
      </c>
      <c r="M7108" t="s">
        <v>19831</v>
      </c>
      <c r="N7108">
        <v>1.273055555</v>
      </c>
      <c r="O7108">
        <v>0</v>
      </c>
      <c r="P7108">
        <v>5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1.3371191258173598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1.3371191258173598</v>
      </c>
    </row>
    <row r="7109" spans="1:31" x14ac:dyDescent="0.3">
      <c r="A7109">
        <v>2589980</v>
      </c>
      <c r="B7109">
        <v>1</v>
      </c>
      <c r="C7109" t="s">
        <v>80</v>
      </c>
      <c r="D7109" t="s">
        <v>108</v>
      </c>
      <c r="E7109" t="s">
        <v>147</v>
      </c>
      <c r="F7109" t="s">
        <v>11040</v>
      </c>
      <c r="G7109" t="s">
        <v>194</v>
      </c>
      <c r="H7109" t="s">
        <v>135</v>
      </c>
      <c r="I7109" t="s">
        <v>136</v>
      </c>
      <c r="J7109" t="s">
        <v>137</v>
      </c>
      <c r="K7109" t="s">
        <v>144</v>
      </c>
      <c r="L7109" t="s">
        <v>19832</v>
      </c>
      <c r="M7109" t="s">
        <v>19833</v>
      </c>
      <c r="N7109">
        <v>3.4913888879999999</v>
      </c>
      <c r="O7109">
        <v>0</v>
      </c>
      <c r="P7109">
        <v>566</v>
      </c>
      <c r="Q7109">
        <v>1</v>
      </c>
      <c r="R7109">
        <v>84</v>
      </c>
      <c r="S7109">
        <v>2</v>
      </c>
      <c r="T7109">
        <v>97</v>
      </c>
      <c r="U7109">
        <v>0</v>
      </c>
      <c r="V7109">
        <v>0</v>
      </c>
      <c r="W7109">
        <v>0</v>
      </c>
      <c r="X7109">
        <v>322.66834106259711</v>
      </c>
      <c r="Y7109">
        <v>6.6906851239750003</v>
      </c>
      <c r="Z7109">
        <v>218.86571551769396</v>
      </c>
      <c r="AA7109">
        <v>21.625438790274917</v>
      </c>
      <c r="AB7109">
        <v>516.40642541540797</v>
      </c>
      <c r="AC7109">
        <v>0</v>
      </c>
      <c r="AD7109">
        <v>0</v>
      </c>
      <c r="AE7109">
        <v>1086.256605909949</v>
      </c>
    </row>
    <row r="7110" spans="1:31" x14ac:dyDescent="0.3">
      <c r="A7110">
        <v>2590438</v>
      </c>
      <c r="B7110">
        <v>1</v>
      </c>
      <c r="C7110" t="s">
        <v>81</v>
      </c>
      <c r="D7110" t="s">
        <v>117</v>
      </c>
      <c r="E7110" t="s">
        <v>166</v>
      </c>
      <c r="F7110" t="s">
        <v>19834</v>
      </c>
      <c r="G7110" t="s">
        <v>168</v>
      </c>
      <c r="H7110" t="s">
        <v>157</v>
      </c>
      <c r="I7110" t="s">
        <v>136</v>
      </c>
      <c r="J7110" t="s">
        <v>137</v>
      </c>
      <c r="K7110" t="s">
        <v>138</v>
      </c>
      <c r="L7110" t="s">
        <v>19835</v>
      </c>
      <c r="M7110" t="s">
        <v>19836</v>
      </c>
      <c r="N7110">
        <v>1.0622222219999999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1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0.22912728978246005</v>
      </c>
      <c r="AC7110">
        <v>0</v>
      </c>
      <c r="AD7110">
        <v>0</v>
      </c>
      <c r="AE7110">
        <v>0.22912728978246005</v>
      </c>
    </row>
    <row r="7111" spans="1:31" x14ac:dyDescent="0.3">
      <c r="A7111">
        <v>2589774</v>
      </c>
      <c r="B7111">
        <v>1</v>
      </c>
      <c r="C7111" t="s">
        <v>80</v>
      </c>
      <c r="D7111" t="s">
        <v>93</v>
      </c>
      <c r="E7111" t="s">
        <v>166</v>
      </c>
      <c r="F7111" t="s">
        <v>19837</v>
      </c>
      <c r="G7111" t="s">
        <v>198</v>
      </c>
      <c r="H7111" t="s">
        <v>157</v>
      </c>
      <c r="I7111" t="s">
        <v>136</v>
      </c>
      <c r="J7111" t="s">
        <v>137</v>
      </c>
      <c r="K7111" t="s">
        <v>138</v>
      </c>
      <c r="L7111" t="s">
        <v>19838</v>
      </c>
      <c r="M7111" t="s">
        <v>19839</v>
      </c>
      <c r="N7111">
        <v>2.0611111110000002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1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14.238618831130259</v>
      </c>
      <c r="AC7111">
        <v>0</v>
      </c>
      <c r="AD7111">
        <v>0</v>
      </c>
      <c r="AE7111">
        <v>14.238618831130259</v>
      </c>
    </row>
    <row r="7112" spans="1:31" x14ac:dyDescent="0.3">
      <c r="A7112">
        <v>2590246</v>
      </c>
      <c r="B7112">
        <v>1</v>
      </c>
      <c r="C7112" t="s">
        <v>80</v>
      </c>
      <c r="D7112" t="s">
        <v>97</v>
      </c>
      <c r="E7112" t="s">
        <v>166</v>
      </c>
      <c r="F7112" t="s">
        <v>19840</v>
      </c>
      <c r="G7112" t="s">
        <v>168</v>
      </c>
      <c r="H7112" t="s">
        <v>157</v>
      </c>
      <c r="I7112" t="s">
        <v>136</v>
      </c>
      <c r="J7112" t="s">
        <v>137</v>
      </c>
      <c r="K7112" t="s">
        <v>138</v>
      </c>
      <c r="L7112" t="s">
        <v>19841</v>
      </c>
      <c r="M7112" t="s">
        <v>19842</v>
      </c>
      <c r="N7112">
        <v>4.2261111109999998</v>
      </c>
      <c r="O7112">
        <v>0</v>
      </c>
      <c r="P7112">
        <v>2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1.0531147707301201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1.0531147707301201</v>
      </c>
    </row>
    <row r="7113" spans="1:31" x14ac:dyDescent="0.3">
      <c r="A7113">
        <v>2590481</v>
      </c>
      <c r="B7113">
        <v>1</v>
      </c>
      <c r="C7113" t="s">
        <v>81</v>
      </c>
      <c r="D7113" t="s">
        <v>118</v>
      </c>
      <c r="E7113" t="s">
        <v>155</v>
      </c>
      <c r="F7113" t="s">
        <v>19843</v>
      </c>
      <c r="G7113" t="s">
        <v>202</v>
      </c>
      <c r="H7113" t="s">
        <v>157</v>
      </c>
      <c r="I7113" t="s">
        <v>136</v>
      </c>
      <c r="J7113" t="s">
        <v>137</v>
      </c>
      <c r="K7113" t="s">
        <v>138</v>
      </c>
      <c r="L7113" t="s">
        <v>19844</v>
      </c>
      <c r="M7113" t="s">
        <v>19845</v>
      </c>
      <c r="N7113">
        <v>0.77638888800000005</v>
      </c>
      <c r="O7113">
        <v>0</v>
      </c>
      <c r="P7113">
        <v>115</v>
      </c>
      <c r="Q7113">
        <v>0</v>
      </c>
      <c r="R7113">
        <v>1</v>
      </c>
      <c r="S7113">
        <v>0</v>
      </c>
      <c r="T7113">
        <v>11</v>
      </c>
      <c r="U7113">
        <v>0</v>
      </c>
      <c r="V7113">
        <v>0</v>
      </c>
      <c r="W7113">
        <v>0</v>
      </c>
      <c r="X7113">
        <v>18.775672835068409</v>
      </c>
      <c r="Y7113">
        <v>0</v>
      </c>
      <c r="Z7113">
        <v>0</v>
      </c>
      <c r="AA7113">
        <v>0</v>
      </c>
      <c r="AB7113">
        <v>9.4111358374881871</v>
      </c>
      <c r="AC7113">
        <v>0</v>
      </c>
      <c r="AD7113">
        <v>0</v>
      </c>
      <c r="AE7113">
        <v>28.186808672556595</v>
      </c>
    </row>
    <row r="7114" spans="1:31" x14ac:dyDescent="0.3">
      <c r="A7114">
        <v>2589748</v>
      </c>
      <c r="B7114">
        <v>1</v>
      </c>
      <c r="C7114" t="s">
        <v>80</v>
      </c>
      <c r="D7114" t="s">
        <v>100</v>
      </c>
      <c r="E7114" t="s">
        <v>147</v>
      </c>
      <c r="F7114" t="s">
        <v>19846</v>
      </c>
      <c r="G7114" t="s">
        <v>134</v>
      </c>
      <c r="H7114" t="s">
        <v>135</v>
      </c>
      <c r="I7114" t="s">
        <v>136</v>
      </c>
      <c r="J7114" t="s">
        <v>137</v>
      </c>
      <c r="K7114" t="s">
        <v>138</v>
      </c>
      <c r="L7114" t="s">
        <v>19847</v>
      </c>
      <c r="M7114" t="s">
        <v>19848</v>
      </c>
      <c r="N7114">
        <v>0.113611111</v>
      </c>
      <c r="O7114">
        <v>0</v>
      </c>
      <c r="P7114">
        <v>670</v>
      </c>
      <c r="Q7114">
        <v>0</v>
      </c>
      <c r="R7114">
        <v>114</v>
      </c>
      <c r="S7114">
        <v>5</v>
      </c>
      <c r="T7114">
        <v>128</v>
      </c>
      <c r="U7114">
        <v>0</v>
      </c>
      <c r="V7114">
        <v>1</v>
      </c>
      <c r="W7114">
        <v>0</v>
      </c>
      <c r="X7114">
        <v>13.018584946449998</v>
      </c>
      <c r="Y7114">
        <v>0</v>
      </c>
      <c r="Z7114">
        <v>5.5002094861771367</v>
      </c>
      <c r="AA7114">
        <v>155.07370834105956</v>
      </c>
      <c r="AB7114">
        <v>7.26050887995014</v>
      </c>
      <c r="AC7114">
        <v>0</v>
      </c>
      <c r="AD7114">
        <v>0</v>
      </c>
      <c r="AE7114">
        <v>180.85301165363686</v>
      </c>
    </row>
    <row r="7115" spans="1:31" x14ac:dyDescent="0.3">
      <c r="A7115">
        <v>2589768</v>
      </c>
      <c r="B7115">
        <v>1</v>
      </c>
      <c r="C7115" t="s">
        <v>80</v>
      </c>
      <c r="D7115" t="s">
        <v>103</v>
      </c>
      <c r="E7115" t="s">
        <v>132</v>
      </c>
      <c r="F7115" t="s">
        <v>19849</v>
      </c>
      <c r="G7115" t="s">
        <v>301</v>
      </c>
      <c r="H7115" t="s">
        <v>135</v>
      </c>
      <c r="I7115" t="s">
        <v>136</v>
      </c>
      <c r="J7115" t="s">
        <v>137</v>
      </c>
      <c r="K7115" t="s">
        <v>144</v>
      </c>
      <c r="L7115" t="s">
        <v>19850</v>
      </c>
      <c r="M7115" t="s">
        <v>19851</v>
      </c>
      <c r="N7115">
        <v>0.67222222200000004</v>
      </c>
      <c r="O7115">
        <v>0</v>
      </c>
      <c r="P7115">
        <v>0</v>
      </c>
      <c r="Q7115">
        <v>8</v>
      </c>
      <c r="R7115">
        <v>1</v>
      </c>
      <c r="S7115">
        <v>8</v>
      </c>
      <c r="T7115">
        <v>38</v>
      </c>
      <c r="U7115">
        <v>9</v>
      </c>
      <c r="V7115">
        <v>7</v>
      </c>
      <c r="W7115">
        <v>0</v>
      </c>
      <c r="X7115">
        <v>0</v>
      </c>
      <c r="Y7115">
        <v>27.116253628823777</v>
      </c>
      <c r="Z7115">
        <v>0.67755208447290005</v>
      </c>
      <c r="AA7115">
        <v>64.467202803515534</v>
      </c>
      <c r="AB7115">
        <v>34.440056305977684</v>
      </c>
      <c r="AC7115">
        <v>1805.2758153586246</v>
      </c>
      <c r="AD7115">
        <v>137.43317101876721</v>
      </c>
      <c r="AE7115">
        <v>2069.4100512001819</v>
      </c>
    </row>
    <row r="7116" spans="1:31" x14ac:dyDescent="0.3">
      <c r="A7116">
        <v>2589897</v>
      </c>
      <c r="B7116">
        <v>1</v>
      </c>
      <c r="C7116" t="s">
        <v>81</v>
      </c>
      <c r="D7116" t="s">
        <v>123</v>
      </c>
      <c r="E7116" t="s">
        <v>184</v>
      </c>
      <c r="F7116" t="s">
        <v>19852</v>
      </c>
      <c r="G7116" t="s">
        <v>301</v>
      </c>
      <c r="H7116" t="s">
        <v>135</v>
      </c>
      <c r="I7116" t="s">
        <v>136</v>
      </c>
      <c r="J7116" t="s">
        <v>137</v>
      </c>
      <c r="K7116" t="s">
        <v>144</v>
      </c>
      <c r="L7116" t="s">
        <v>19427</v>
      </c>
      <c r="M7116" t="s">
        <v>19853</v>
      </c>
      <c r="N7116">
        <v>8.2730555549999991</v>
      </c>
      <c r="O7116">
        <v>0</v>
      </c>
      <c r="P7116">
        <v>517</v>
      </c>
      <c r="Q7116">
        <v>0</v>
      </c>
      <c r="R7116">
        <v>15</v>
      </c>
      <c r="S7116">
        <v>0</v>
      </c>
      <c r="T7116">
        <v>41</v>
      </c>
      <c r="U7116">
        <v>0</v>
      </c>
      <c r="V7116">
        <v>0</v>
      </c>
      <c r="W7116">
        <v>0</v>
      </c>
      <c r="X7116">
        <v>1131.3748116337931</v>
      </c>
      <c r="Y7116">
        <v>0</v>
      </c>
      <c r="Z7116">
        <v>95.805846503288834</v>
      </c>
      <c r="AA7116">
        <v>0</v>
      </c>
      <c r="AB7116">
        <v>291.02034545070507</v>
      </c>
      <c r="AC7116">
        <v>0</v>
      </c>
      <c r="AD7116">
        <v>0</v>
      </c>
      <c r="AE7116">
        <v>1518.201003587787</v>
      </c>
    </row>
    <row r="7117" spans="1:31" x14ac:dyDescent="0.3">
      <c r="A7117">
        <v>2590501</v>
      </c>
      <c r="B7117">
        <v>1</v>
      </c>
      <c r="C7117" t="s">
        <v>80</v>
      </c>
      <c r="D7117" t="s">
        <v>104</v>
      </c>
      <c r="E7117" t="s">
        <v>171</v>
      </c>
      <c r="F7117" t="s">
        <v>19854</v>
      </c>
      <c r="G7117" t="s">
        <v>190</v>
      </c>
      <c r="H7117" t="s">
        <v>157</v>
      </c>
      <c r="I7117" t="s">
        <v>136</v>
      </c>
      <c r="J7117" t="s">
        <v>137</v>
      </c>
      <c r="K7117" t="s">
        <v>138</v>
      </c>
      <c r="L7117" t="s">
        <v>19855</v>
      </c>
      <c r="M7117" t="s">
        <v>19856</v>
      </c>
      <c r="N7117">
        <v>1.296944444</v>
      </c>
      <c r="O7117">
        <v>0</v>
      </c>
      <c r="P7117">
        <v>102</v>
      </c>
      <c r="Q7117">
        <v>0</v>
      </c>
      <c r="R7117">
        <v>0</v>
      </c>
      <c r="S7117">
        <v>0</v>
      </c>
      <c r="T7117">
        <v>10</v>
      </c>
      <c r="U7117">
        <v>0</v>
      </c>
      <c r="V7117">
        <v>0</v>
      </c>
      <c r="W7117">
        <v>0</v>
      </c>
      <c r="X7117">
        <v>27.386042194908086</v>
      </c>
      <c r="Y7117">
        <v>0</v>
      </c>
      <c r="Z7117">
        <v>0</v>
      </c>
      <c r="AA7117">
        <v>0</v>
      </c>
      <c r="AB7117">
        <v>4.1662081412893759</v>
      </c>
      <c r="AC7117">
        <v>0</v>
      </c>
      <c r="AD7117">
        <v>0</v>
      </c>
      <c r="AE7117">
        <v>31.55225033619746</v>
      </c>
    </row>
    <row r="7118" spans="1:31" x14ac:dyDescent="0.3">
      <c r="A7118">
        <v>2590146</v>
      </c>
      <c r="B7118">
        <v>1</v>
      </c>
      <c r="C7118" t="s">
        <v>81</v>
      </c>
      <c r="D7118" t="s">
        <v>112</v>
      </c>
      <c r="E7118" t="s">
        <v>166</v>
      </c>
      <c r="F7118" t="s">
        <v>19857</v>
      </c>
      <c r="G7118" t="s">
        <v>311</v>
      </c>
      <c r="H7118" t="s">
        <v>157</v>
      </c>
      <c r="I7118" t="s">
        <v>136</v>
      </c>
      <c r="J7118" t="s">
        <v>3</v>
      </c>
      <c r="K7118" t="s">
        <v>138</v>
      </c>
      <c r="L7118" t="s">
        <v>19858</v>
      </c>
      <c r="M7118" t="s">
        <v>19859</v>
      </c>
      <c r="N7118">
        <v>1.6086111110000001</v>
      </c>
      <c r="O7118">
        <v>0</v>
      </c>
      <c r="P7118">
        <v>1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0.65976711738347515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0.65976711738347515</v>
      </c>
    </row>
    <row r="7119" spans="1:31" x14ac:dyDescent="0.3">
      <c r="A7119">
        <v>2589811</v>
      </c>
      <c r="B7119">
        <v>1</v>
      </c>
      <c r="C7119" t="s">
        <v>81</v>
      </c>
      <c r="D7119" t="s">
        <v>122</v>
      </c>
      <c r="E7119" t="s">
        <v>141</v>
      </c>
      <c r="F7119" t="s">
        <v>1080</v>
      </c>
      <c r="G7119" t="s">
        <v>134</v>
      </c>
      <c r="H7119" t="s">
        <v>135</v>
      </c>
      <c r="I7119" t="s">
        <v>136</v>
      </c>
      <c r="J7119" t="s">
        <v>137</v>
      </c>
      <c r="K7119" t="s">
        <v>138</v>
      </c>
      <c r="L7119" t="s">
        <v>19860</v>
      </c>
      <c r="M7119" t="s">
        <v>19861</v>
      </c>
      <c r="N7119">
        <v>0.240555555</v>
      </c>
      <c r="O7119">
        <v>15</v>
      </c>
      <c r="P7119">
        <v>866</v>
      </c>
      <c r="Q7119">
        <v>72</v>
      </c>
      <c r="R7119">
        <v>41</v>
      </c>
      <c r="S7119">
        <v>15</v>
      </c>
      <c r="T7119">
        <v>50</v>
      </c>
      <c r="U7119">
        <v>0</v>
      </c>
      <c r="V7119">
        <v>1</v>
      </c>
      <c r="W7119">
        <v>0.87017278808334009</v>
      </c>
      <c r="X7119">
        <v>24.110318370078232</v>
      </c>
      <c r="Y7119">
        <v>22.195949458880957</v>
      </c>
      <c r="Z7119">
        <v>3.9843821835405011</v>
      </c>
      <c r="AA7119">
        <v>9.9135979905383635</v>
      </c>
      <c r="AB7119">
        <v>6.4755425318739226</v>
      </c>
      <c r="AC7119">
        <v>0</v>
      </c>
      <c r="AD7119">
        <v>1.2499225152546303</v>
      </c>
      <c r="AE7119">
        <v>68.799885838249949</v>
      </c>
    </row>
    <row r="7120" spans="1:31" x14ac:dyDescent="0.3">
      <c r="A7120">
        <v>2590352</v>
      </c>
      <c r="B7120">
        <v>1</v>
      </c>
      <c r="C7120" t="s">
        <v>80</v>
      </c>
      <c r="D7120" t="s">
        <v>91</v>
      </c>
      <c r="E7120" t="s">
        <v>184</v>
      </c>
      <c r="F7120" t="s">
        <v>19862</v>
      </c>
      <c r="G7120" t="s">
        <v>134</v>
      </c>
      <c r="H7120" t="s">
        <v>135</v>
      </c>
      <c r="I7120" t="s">
        <v>136</v>
      </c>
      <c r="J7120" t="s">
        <v>137</v>
      </c>
      <c r="K7120" t="s">
        <v>138</v>
      </c>
      <c r="L7120" t="s">
        <v>19863</v>
      </c>
      <c r="M7120" t="s">
        <v>19864</v>
      </c>
      <c r="N7120">
        <v>0.26138888799999999</v>
      </c>
      <c r="O7120">
        <v>3</v>
      </c>
      <c r="P7120">
        <v>1233</v>
      </c>
      <c r="Q7120">
        <v>16</v>
      </c>
      <c r="R7120">
        <v>6</v>
      </c>
      <c r="S7120">
        <v>20</v>
      </c>
      <c r="T7120">
        <v>344</v>
      </c>
      <c r="U7120">
        <v>0</v>
      </c>
      <c r="V7120">
        <v>2</v>
      </c>
      <c r="W7120">
        <v>3.877001085081293</v>
      </c>
      <c r="X7120">
        <v>69.727847443297435</v>
      </c>
      <c r="Y7120">
        <v>10.891687335656568</v>
      </c>
      <c r="Z7120">
        <v>2.4919187340229878</v>
      </c>
      <c r="AA7120">
        <v>72.706503063180776</v>
      </c>
      <c r="AB7120">
        <v>70.129859383627789</v>
      </c>
      <c r="AC7120">
        <v>0</v>
      </c>
      <c r="AD7120">
        <v>2.9797743401758203</v>
      </c>
      <c r="AE7120">
        <v>232.80459138504267</v>
      </c>
    </row>
    <row r="7121" spans="1:31" x14ac:dyDescent="0.3">
      <c r="A7121">
        <v>2589854</v>
      </c>
      <c r="B7121">
        <v>1</v>
      </c>
      <c r="C7121" t="s">
        <v>80</v>
      </c>
      <c r="D7121" t="s">
        <v>83</v>
      </c>
      <c r="E7121" t="s">
        <v>155</v>
      </c>
      <c r="F7121" t="s">
        <v>19865</v>
      </c>
      <c r="G7121" t="s">
        <v>206</v>
      </c>
      <c r="H7121" t="s">
        <v>157</v>
      </c>
      <c r="I7121" t="s">
        <v>136</v>
      </c>
      <c r="J7121" t="s">
        <v>137</v>
      </c>
      <c r="K7121" t="s">
        <v>138</v>
      </c>
      <c r="L7121" t="s">
        <v>19866</v>
      </c>
      <c r="M7121" t="s">
        <v>19867</v>
      </c>
      <c r="N7121">
        <v>2.545833333</v>
      </c>
      <c r="O7121">
        <v>0</v>
      </c>
      <c r="P7121">
        <v>237</v>
      </c>
      <c r="Q7121">
        <v>0</v>
      </c>
      <c r="R7121">
        <v>0</v>
      </c>
      <c r="S7121">
        <v>0</v>
      </c>
      <c r="T7121">
        <v>12</v>
      </c>
      <c r="U7121">
        <v>0</v>
      </c>
      <c r="V7121">
        <v>0</v>
      </c>
      <c r="W7121">
        <v>0</v>
      </c>
      <c r="X7121">
        <v>257.39275515557102</v>
      </c>
      <c r="Y7121">
        <v>0</v>
      </c>
      <c r="Z7121">
        <v>0</v>
      </c>
      <c r="AA7121">
        <v>0</v>
      </c>
      <c r="AB7121">
        <v>76.531153636916628</v>
      </c>
      <c r="AC7121">
        <v>0</v>
      </c>
      <c r="AD7121">
        <v>0</v>
      </c>
      <c r="AE7121">
        <v>333.92390879248762</v>
      </c>
    </row>
    <row r="7122" spans="1:31" x14ac:dyDescent="0.3">
      <c r="A7122">
        <v>2590252</v>
      </c>
      <c r="B7122">
        <v>1</v>
      </c>
      <c r="C7122" t="s">
        <v>80</v>
      </c>
      <c r="D7122" t="s">
        <v>96</v>
      </c>
      <c r="E7122" t="s">
        <v>166</v>
      </c>
      <c r="F7122" t="s">
        <v>19868</v>
      </c>
      <c r="G7122" t="s">
        <v>198</v>
      </c>
      <c r="H7122" t="s">
        <v>157</v>
      </c>
      <c r="I7122" t="s">
        <v>136</v>
      </c>
      <c r="J7122" t="s">
        <v>137</v>
      </c>
      <c r="K7122" t="s">
        <v>138</v>
      </c>
      <c r="L7122" t="s">
        <v>19869</v>
      </c>
      <c r="M7122" t="s">
        <v>19870</v>
      </c>
      <c r="N7122">
        <v>1.920555555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1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4.070526871497778</v>
      </c>
      <c r="AC7122">
        <v>0</v>
      </c>
      <c r="AD7122">
        <v>0</v>
      </c>
      <c r="AE7122">
        <v>4.070526871497778</v>
      </c>
    </row>
    <row r="7123" spans="1:31" x14ac:dyDescent="0.3">
      <c r="A7123">
        <v>2590000</v>
      </c>
      <c r="B7123">
        <v>1</v>
      </c>
      <c r="C7123" t="s">
        <v>81</v>
      </c>
      <c r="D7123" t="s">
        <v>127</v>
      </c>
      <c r="E7123" t="s">
        <v>147</v>
      </c>
      <c r="F7123" t="s">
        <v>19871</v>
      </c>
      <c r="G7123" t="s">
        <v>301</v>
      </c>
      <c r="H7123" t="s">
        <v>135</v>
      </c>
      <c r="I7123" t="s">
        <v>136</v>
      </c>
      <c r="J7123" t="s">
        <v>137</v>
      </c>
      <c r="K7123" t="s">
        <v>144</v>
      </c>
      <c r="L7123" t="s">
        <v>19872</v>
      </c>
      <c r="M7123" t="s">
        <v>19873</v>
      </c>
      <c r="N7123">
        <v>0.33388888799999999</v>
      </c>
      <c r="O7123">
        <v>2</v>
      </c>
      <c r="P7123">
        <v>138</v>
      </c>
      <c r="Q7123">
        <v>40</v>
      </c>
      <c r="R7123">
        <v>25</v>
      </c>
      <c r="S7123">
        <v>5</v>
      </c>
      <c r="T7123">
        <v>17</v>
      </c>
      <c r="U7123">
        <v>1</v>
      </c>
      <c r="V7123">
        <v>0</v>
      </c>
      <c r="W7123">
        <v>0.20256137695165163</v>
      </c>
      <c r="X7123">
        <v>7.8393481630374939</v>
      </c>
      <c r="Y7123">
        <v>19.196320576153195</v>
      </c>
      <c r="Z7123">
        <v>15.628444572905995</v>
      </c>
      <c r="AA7123">
        <v>1.54509282497308</v>
      </c>
      <c r="AB7123">
        <v>6.9612818810271309</v>
      </c>
      <c r="AC7123">
        <v>18.25995542520177</v>
      </c>
      <c r="AD7123">
        <v>0</v>
      </c>
      <c r="AE7123">
        <v>69.633004820250321</v>
      </c>
    </row>
    <row r="7124" spans="1:31" x14ac:dyDescent="0.3">
      <c r="A7124">
        <v>2590023</v>
      </c>
      <c r="B7124">
        <v>1</v>
      </c>
      <c r="C7124" t="s">
        <v>80</v>
      </c>
      <c r="D7124" t="s">
        <v>84</v>
      </c>
      <c r="E7124" t="s">
        <v>175</v>
      </c>
      <c r="F7124" t="s">
        <v>19874</v>
      </c>
      <c r="G7124" t="s">
        <v>16178</v>
      </c>
      <c r="H7124" t="s">
        <v>157</v>
      </c>
      <c r="I7124" t="s">
        <v>136</v>
      </c>
      <c r="J7124" t="s">
        <v>137</v>
      </c>
      <c r="K7124" t="s">
        <v>138</v>
      </c>
      <c r="L7124" t="s">
        <v>19875</v>
      </c>
      <c r="M7124" t="s">
        <v>19876</v>
      </c>
      <c r="N7124">
        <v>3.1102777769999999</v>
      </c>
      <c r="O7124">
        <v>0</v>
      </c>
      <c r="P7124">
        <v>98</v>
      </c>
      <c r="Q7124">
        <v>0</v>
      </c>
      <c r="R7124">
        <v>0</v>
      </c>
      <c r="S7124">
        <v>0</v>
      </c>
      <c r="T7124">
        <v>1</v>
      </c>
      <c r="U7124">
        <v>0</v>
      </c>
      <c r="V7124">
        <v>0</v>
      </c>
      <c r="W7124">
        <v>0</v>
      </c>
      <c r="X7124">
        <v>57.526157691606549</v>
      </c>
      <c r="Y7124">
        <v>0</v>
      </c>
      <c r="Z7124">
        <v>0</v>
      </c>
      <c r="AA7124">
        <v>0</v>
      </c>
      <c r="AB7124">
        <v>0.38912732278113749</v>
      </c>
      <c r="AC7124">
        <v>0</v>
      </c>
      <c r="AD7124">
        <v>0</v>
      </c>
      <c r="AE7124">
        <v>57.915285014387685</v>
      </c>
    </row>
    <row r="7125" spans="1:31" x14ac:dyDescent="0.3">
      <c r="A7125">
        <v>2590040</v>
      </c>
      <c r="B7125">
        <v>1</v>
      </c>
      <c r="C7125" t="s">
        <v>80</v>
      </c>
      <c r="D7125" t="s">
        <v>107</v>
      </c>
      <c r="E7125" t="s">
        <v>147</v>
      </c>
      <c r="F7125" t="s">
        <v>4689</v>
      </c>
      <c r="G7125" t="s">
        <v>134</v>
      </c>
      <c r="H7125" t="s">
        <v>135</v>
      </c>
      <c r="I7125" t="s">
        <v>136</v>
      </c>
      <c r="J7125" t="s">
        <v>137</v>
      </c>
      <c r="K7125" t="s">
        <v>138</v>
      </c>
      <c r="L7125" t="s">
        <v>19877</v>
      </c>
      <c r="M7125" t="s">
        <v>19878</v>
      </c>
      <c r="N7125">
        <v>1.1924999999999999</v>
      </c>
      <c r="O7125">
        <v>1</v>
      </c>
      <c r="P7125">
        <v>1326</v>
      </c>
      <c r="Q7125">
        <v>15</v>
      </c>
      <c r="R7125">
        <v>34</v>
      </c>
      <c r="S7125">
        <v>4</v>
      </c>
      <c r="T7125">
        <v>39</v>
      </c>
      <c r="U7125">
        <v>0</v>
      </c>
      <c r="V7125">
        <v>3</v>
      </c>
      <c r="W7125">
        <v>1.4774750152768803</v>
      </c>
      <c r="X7125">
        <v>293.10953411973526</v>
      </c>
      <c r="Y7125">
        <v>52.739290442793802</v>
      </c>
      <c r="Z7125">
        <v>92.600537418921093</v>
      </c>
      <c r="AA7125">
        <v>47.935147150465198</v>
      </c>
      <c r="AB7125">
        <v>179.65111084493742</v>
      </c>
      <c r="AC7125">
        <v>0</v>
      </c>
      <c r="AD7125">
        <v>31.771062707966401</v>
      </c>
      <c r="AE7125">
        <v>699.28415770009599</v>
      </c>
    </row>
    <row r="7126" spans="1:31" x14ac:dyDescent="0.3">
      <c r="A7126">
        <v>2589791</v>
      </c>
      <c r="B7126">
        <v>1</v>
      </c>
      <c r="C7126" t="s">
        <v>81</v>
      </c>
      <c r="D7126" t="s">
        <v>128</v>
      </c>
      <c r="E7126" t="s">
        <v>184</v>
      </c>
      <c r="F7126" t="s">
        <v>19879</v>
      </c>
      <c r="G7126" t="s">
        <v>149</v>
      </c>
      <c r="H7126" t="s">
        <v>135</v>
      </c>
      <c r="I7126" t="s">
        <v>136</v>
      </c>
      <c r="J7126" t="s">
        <v>137</v>
      </c>
      <c r="K7126" t="s">
        <v>138</v>
      </c>
      <c r="L7126" t="s">
        <v>19880</v>
      </c>
      <c r="M7126" t="s">
        <v>19881</v>
      </c>
      <c r="N7126">
        <v>1.264444444</v>
      </c>
      <c r="O7126">
        <v>0</v>
      </c>
      <c r="P7126">
        <v>47</v>
      </c>
      <c r="Q7126">
        <v>1</v>
      </c>
      <c r="R7126">
        <v>24</v>
      </c>
      <c r="S7126">
        <v>1</v>
      </c>
      <c r="T7126">
        <v>13</v>
      </c>
      <c r="U7126">
        <v>0</v>
      </c>
      <c r="V7126">
        <v>0</v>
      </c>
      <c r="W7126">
        <v>0</v>
      </c>
      <c r="X7126">
        <v>19.692669501091157</v>
      </c>
      <c r="Y7126">
        <v>0.10296565844222501</v>
      </c>
      <c r="Z7126">
        <v>15.648954032486005</v>
      </c>
      <c r="AA7126">
        <v>9.6936223932723724</v>
      </c>
      <c r="AB7126">
        <v>15.472703657787601</v>
      </c>
      <c r="AC7126">
        <v>0</v>
      </c>
      <c r="AD7126">
        <v>0</v>
      </c>
      <c r="AE7126">
        <v>60.610915243079361</v>
      </c>
    </row>
    <row r="7127" spans="1:31" x14ac:dyDescent="0.3">
      <c r="A7127">
        <v>2590086</v>
      </c>
      <c r="B7127">
        <v>1</v>
      </c>
      <c r="C7127" t="s">
        <v>80</v>
      </c>
      <c r="D7127" t="s">
        <v>94</v>
      </c>
      <c r="E7127" t="s">
        <v>166</v>
      </c>
      <c r="F7127" t="s">
        <v>19882</v>
      </c>
      <c r="G7127" t="s">
        <v>168</v>
      </c>
      <c r="H7127" t="s">
        <v>157</v>
      </c>
      <c r="I7127" t="s">
        <v>136</v>
      </c>
      <c r="J7127" t="s">
        <v>137</v>
      </c>
      <c r="K7127" t="s">
        <v>138</v>
      </c>
      <c r="L7127" t="s">
        <v>19883</v>
      </c>
      <c r="M7127" t="s">
        <v>19884</v>
      </c>
      <c r="N7127">
        <v>1.881388888</v>
      </c>
      <c r="O7127">
        <v>0</v>
      </c>
      <c r="P7127">
        <v>1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0.59508491799003005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0.59508491799003005</v>
      </c>
    </row>
    <row r="7128" spans="1:31" x14ac:dyDescent="0.3">
      <c r="A7128">
        <v>2589977</v>
      </c>
      <c r="B7128">
        <v>1</v>
      </c>
      <c r="C7128" t="s">
        <v>80</v>
      </c>
      <c r="D7128" t="s">
        <v>100</v>
      </c>
      <c r="E7128" t="s">
        <v>175</v>
      </c>
      <c r="F7128" t="s">
        <v>19885</v>
      </c>
      <c r="G7128" t="s">
        <v>202</v>
      </c>
      <c r="H7128" t="s">
        <v>157</v>
      </c>
      <c r="I7128" t="s">
        <v>136</v>
      </c>
      <c r="J7128" t="s">
        <v>137</v>
      </c>
      <c r="K7128" t="s">
        <v>138</v>
      </c>
      <c r="L7128" t="s">
        <v>19886</v>
      </c>
      <c r="M7128" t="s">
        <v>19887</v>
      </c>
      <c r="N7128">
        <v>3.0038888880000001</v>
      </c>
      <c r="O7128">
        <v>0</v>
      </c>
      <c r="P7128">
        <v>44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29.51890398974869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29.51890398974869</v>
      </c>
    </row>
    <row r="7129" spans="1:31" x14ac:dyDescent="0.3">
      <c r="A7129">
        <v>2589751</v>
      </c>
      <c r="B7129">
        <v>1</v>
      </c>
      <c r="C7129" t="s">
        <v>81</v>
      </c>
      <c r="D7129" t="s">
        <v>118</v>
      </c>
      <c r="E7129" t="s">
        <v>184</v>
      </c>
      <c r="F7129" t="s">
        <v>19888</v>
      </c>
      <c r="G7129" t="s">
        <v>149</v>
      </c>
      <c r="H7129" t="s">
        <v>135</v>
      </c>
      <c r="I7129" t="s">
        <v>136</v>
      </c>
      <c r="J7129" t="s">
        <v>137</v>
      </c>
      <c r="K7129" t="s">
        <v>138</v>
      </c>
      <c r="L7129" t="s">
        <v>19889</v>
      </c>
      <c r="M7129" t="s">
        <v>19890</v>
      </c>
      <c r="N7129">
        <v>1.247777777</v>
      </c>
      <c r="O7129">
        <v>0</v>
      </c>
      <c r="P7129">
        <v>44</v>
      </c>
      <c r="Q7129">
        <v>0</v>
      </c>
      <c r="R7129">
        <v>3</v>
      </c>
      <c r="S7129">
        <v>0</v>
      </c>
      <c r="T7129">
        <v>1</v>
      </c>
      <c r="U7129">
        <v>0</v>
      </c>
      <c r="V7129">
        <v>0</v>
      </c>
      <c r="W7129">
        <v>0</v>
      </c>
      <c r="X7129">
        <v>8.6974975505778627</v>
      </c>
      <c r="Y7129">
        <v>0</v>
      </c>
      <c r="Z7129">
        <v>0.18021462814840836</v>
      </c>
      <c r="AA7129">
        <v>0</v>
      </c>
      <c r="AB7129">
        <v>0</v>
      </c>
      <c r="AC7129">
        <v>0</v>
      </c>
      <c r="AD7129">
        <v>0</v>
      </c>
      <c r="AE7129">
        <v>8.8777121787262718</v>
      </c>
    </row>
    <row r="7130" spans="1:31" x14ac:dyDescent="0.3">
      <c r="A7130">
        <v>2590412</v>
      </c>
      <c r="B7130">
        <v>1</v>
      </c>
      <c r="C7130" t="s">
        <v>80</v>
      </c>
      <c r="D7130" t="s">
        <v>104</v>
      </c>
      <c r="E7130" t="s">
        <v>166</v>
      </c>
      <c r="F7130" t="s">
        <v>19891</v>
      </c>
      <c r="G7130" t="s">
        <v>181</v>
      </c>
      <c r="H7130" t="s">
        <v>157</v>
      </c>
      <c r="I7130" t="s">
        <v>136</v>
      </c>
      <c r="J7130" t="s">
        <v>137</v>
      </c>
      <c r="K7130" t="s">
        <v>138</v>
      </c>
      <c r="L7130" t="s">
        <v>19892</v>
      </c>
      <c r="M7130" t="s">
        <v>19893</v>
      </c>
      <c r="N7130">
        <v>3.469166666</v>
      </c>
      <c r="O7130">
        <v>0</v>
      </c>
      <c r="P7130">
        <v>1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1.8132054320088693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1.8132054320088693</v>
      </c>
    </row>
    <row r="7131" spans="1:31" x14ac:dyDescent="0.3">
      <c r="A7131">
        <v>2589771</v>
      </c>
      <c r="B7131">
        <v>1</v>
      </c>
      <c r="C7131" t="s">
        <v>80</v>
      </c>
      <c r="D7131" t="s">
        <v>103</v>
      </c>
      <c r="E7131" t="s">
        <v>141</v>
      </c>
      <c r="F7131" t="s">
        <v>19894</v>
      </c>
      <c r="G7131" t="s">
        <v>134</v>
      </c>
      <c r="H7131" t="s">
        <v>135</v>
      </c>
      <c r="I7131" t="s">
        <v>680</v>
      </c>
      <c r="J7131" t="s">
        <v>137</v>
      </c>
      <c r="K7131" t="s">
        <v>138</v>
      </c>
      <c r="L7131" t="s">
        <v>19895</v>
      </c>
      <c r="M7131" t="s">
        <v>19896</v>
      </c>
      <c r="N7131">
        <v>1.8055555000000001E-2</v>
      </c>
      <c r="O7131">
        <v>2</v>
      </c>
      <c r="P7131">
        <v>2021</v>
      </c>
      <c r="Q7131">
        <v>51</v>
      </c>
      <c r="R7131">
        <v>170</v>
      </c>
      <c r="S7131">
        <v>29</v>
      </c>
      <c r="T7131">
        <v>265</v>
      </c>
      <c r="U7131">
        <v>8</v>
      </c>
      <c r="V7131">
        <v>0</v>
      </c>
      <c r="W7131">
        <v>1.96894959022125E-2</v>
      </c>
      <c r="X7131">
        <v>7.8490122116358485</v>
      </c>
      <c r="Y7131">
        <v>7.9000414060292812</v>
      </c>
      <c r="Z7131">
        <v>5.5089094743517277</v>
      </c>
      <c r="AA7131">
        <v>2.5544388856198332</v>
      </c>
      <c r="AB7131">
        <v>5.1329249445600773</v>
      </c>
      <c r="AC7131">
        <v>15.000354154161347</v>
      </c>
      <c r="AD7131">
        <v>0</v>
      </c>
      <c r="AE7131">
        <v>43.965370572260326</v>
      </c>
    </row>
    <row r="7132" spans="1:31" x14ac:dyDescent="0.3">
      <c r="A7132">
        <v>2589894</v>
      </c>
      <c r="B7132">
        <v>1</v>
      </c>
      <c r="C7132" t="s">
        <v>80</v>
      </c>
      <c r="D7132" t="s">
        <v>94</v>
      </c>
      <c r="E7132" t="s">
        <v>155</v>
      </c>
      <c r="F7132" t="s">
        <v>19897</v>
      </c>
      <c r="G7132" t="s">
        <v>301</v>
      </c>
      <c r="H7132" t="s">
        <v>157</v>
      </c>
      <c r="I7132" t="s">
        <v>136</v>
      </c>
      <c r="J7132" t="s">
        <v>137</v>
      </c>
      <c r="K7132" t="s">
        <v>144</v>
      </c>
      <c r="L7132" t="s">
        <v>19898</v>
      </c>
      <c r="M7132" t="s">
        <v>19899</v>
      </c>
      <c r="N7132">
        <v>5.6269444440000003</v>
      </c>
      <c r="O7132">
        <v>0</v>
      </c>
      <c r="P7132">
        <v>401</v>
      </c>
      <c r="Q7132">
        <v>0</v>
      </c>
      <c r="R7132">
        <v>0</v>
      </c>
      <c r="S7132">
        <v>0</v>
      </c>
      <c r="T7132">
        <v>9</v>
      </c>
      <c r="U7132">
        <v>0</v>
      </c>
      <c r="V7132">
        <v>0</v>
      </c>
      <c r="W7132">
        <v>0</v>
      </c>
      <c r="X7132">
        <v>424.97155990335187</v>
      </c>
      <c r="Y7132">
        <v>0</v>
      </c>
      <c r="Z7132">
        <v>0</v>
      </c>
      <c r="AA7132">
        <v>0</v>
      </c>
      <c r="AB7132">
        <v>86.76365761061561</v>
      </c>
      <c r="AC7132">
        <v>0</v>
      </c>
      <c r="AD7132">
        <v>0</v>
      </c>
      <c r="AE7132">
        <v>511.73521751396748</v>
      </c>
    </row>
    <row r="7133" spans="1:31" x14ac:dyDescent="0.3">
      <c r="A7133">
        <v>2589814</v>
      </c>
      <c r="B7133">
        <v>1</v>
      </c>
      <c r="C7133" t="s">
        <v>80</v>
      </c>
      <c r="D7133" t="s">
        <v>86</v>
      </c>
      <c r="E7133" t="s">
        <v>171</v>
      </c>
      <c r="F7133" t="s">
        <v>18830</v>
      </c>
      <c r="G7133" t="s">
        <v>190</v>
      </c>
      <c r="H7133" t="s">
        <v>157</v>
      </c>
      <c r="I7133" t="s">
        <v>136</v>
      </c>
      <c r="J7133" t="s">
        <v>137</v>
      </c>
      <c r="K7133" t="s">
        <v>138</v>
      </c>
      <c r="L7133" t="s">
        <v>19900</v>
      </c>
      <c r="M7133" t="s">
        <v>19901</v>
      </c>
      <c r="N7133">
        <v>1.010277777</v>
      </c>
      <c r="O7133">
        <v>0</v>
      </c>
      <c r="P7133">
        <v>45</v>
      </c>
      <c r="Q7133">
        <v>0</v>
      </c>
      <c r="R7133">
        <v>0</v>
      </c>
      <c r="S7133">
        <v>0</v>
      </c>
      <c r="T7133">
        <v>11</v>
      </c>
      <c r="U7133">
        <v>0</v>
      </c>
      <c r="V7133">
        <v>0</v>
      </c>
      <c r="W7133">
        <v>0</v>
      </c>
      <c r="X7133">
        <v>42.464664337302899</v>
      </c>
      <c r="Y7133">
        <v>0</v>
      </c>
      <c r="Z7133">
        <v>0</v>
      </c>
      <c r="AA7133">
        <v>0</v>
      </c>
      <c r="AB7133">
        <v>46.302850582402968</v>
      </c>
      <c r="AC7133">
        <v>0</v>
      </c>
      <c r="AD7133">
        <v>0</v>
      </c>
      <c r="AE7133">
        <v>88.76751491970586</v>
      </c>
    </row>
    <row r="7134" spans="1:31" x14ac:dyDescent="0.3">
      <c r="A7134">
        <v>2589851</v>
      </c>
      <c r="B7134">
        <v>1</v>
      </c>
      <c r="C7134" t="s">
        <v>80</v>
      </c>
      <c r="D7134" t="s">
        <v>93</v>
      </c>
      <c r="E7134" t="s">
        <v>171</v>
      </c>
      <c r="F7134" t="s">
        <v>19902</v>
      </c>
      <c r="G7134" t="s">
        <v>190</v>
      </c>
      <c r="H7134" t="s">
        <v>157</v>
      </c>
      <c r="I7134" t="s">
        <v>136</v>
      </c>
      <c r="J7134" t="s">
        <v>137</v>
      </c>
      <c r="K7134" t="s">
        <v>138</v>
      </c>
      <c r="L7134" t="s">
        <v>19903</v>
      </c>
      <c r="M7134" t="s">
        <v>19904</v>
      </c>
      <c r="N7134">
        <v>2.8113888880000002</v>
      </c>
      <c r="O7134">
        <v>0</v>
      </c>
      <c r="P7134">
        <v>5</v>
      </c>
      <c r="Q7134">
        <v>0</v>
      </c>
      <c r="R7134">
        <v>9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6.1441719140065016</v>
      </c>
      <c r="Y7134">
        <v>0</v>
      </c>
      <c r="Z7134">
        <v>74.118749781155998</v>
      </c>
      <c r="AA7134">
        <v>0</v>
      </c>
      <c r="AB7134">
        <v>0</v>
      </c>
      <c r="AC7134">
        <v>0</v>
      </c>
      <c r="AD7134">
        <v>0</v>
      </c>
      <c r="AE7134">
        <v>80.262921695162504</v>
      </c>
    </row>
    <row r="7135" spans="1:31" x14ac:dyDescent="0.3">
      <c r="A7135">
        <v>2589808</v>
      </c>
      <c r="B7135">
        <v>1</v>
      </c>
      <c r="C7135" t="s">
        <v>81</v>
      </c>
      <c r="D7135" t="s">
        <v>122</v>
      </c>
      <c r="E7135" t="s">
        <v>141</v>
      </c>
      <c r="F7135" t="s">
        <v>12984</v>
      </c>
      <c r="G7135" t="s">
        <v>134</v>
      </c>
      <c r="H7135" t="s">
        <v>135</v>
      </c>
      <c r="I7135" t="s">
        <v>136</v>
      </c>
      <c r="J7135" t="s">
        <v>137</v>
      </c>
      <c r="K7135" t="s">
        <v>138</v>
      </c>
      <c r="L7135" t="s">
        <v>19905</v>
      </c>
      <c r="M7135" t="s">
        <v>19906</v>
      </c>
      <c r="N7135">
        <v>0.449444444</v>
      </c>
      <c r="O7135">
        <v>0</v>
      </c>
      <c r="P7135">
        <v>4743</v>
      </c>
      <c r="Q7135">
        <v>0</v>
      </c>
      <c r="R7135">
        <v>41</v>
      </c>
      <c r="S7135">
        <v>2</v>
      </c>
      <c r="T7135">
        <v>198</v>
      </c>
      <c r="U7135">
        <v>0</v>
      </c>
      <c r="V7135">
        <v>0</v>
      </c>
      <c r="W7135">
        <v>0</v>
      </c>
      <c r="X7135">
        <v>349.77244337756952</v>
      </c>
      <c r="Y7135">
        <v>0</v>
      </c>
      <c r="Z7135">
        <v>4.8055981481434173</v>
      </c>
      <c r="AA7135">
        <v>5.0673917355441773</v>
      </c>
      <c r="AB7135">
        <v>61.942602925125151</v>
      </c>
      <c r="AC7135">
        <v>0</v>
      </c>
      <c r="AD7135">
        <v>0</v>
      </c>
      <c r="AE7135">
        <v>421.58803618638223</v>
      </c>
    </row>
    <row r="7136" spans="1:31" x14ac:dyDescent="0.3">
      <c r="A7136">
        <v>2590398</v>
      </c>
      <c r="B7136">
        <v>1</v>
      </c>
      <c r="C7136" t="s">
        <v>80</v>
      </c>
      <c r="D7136" t="s">
        <v>96</v>
      </c>
      <c r="E7136" t="s">
        <v>184</v>
      </c>
      <c r="F7136" t="s">
        <v>19907</v>
      </c>
      <c r="G7136" t="s">
        <v>149</v>
      </c>
      <c r="H7136" t="s">
        <v>135</v>
      </c>
      <c r="I7136" t="s">
        <v>136</v>
      </c>
      <c r="J7136" t="s">
        <v>137</v>
      </c>
      <c r="K7136" t="s">
        <v>138</v>
      </c>
      <c r="L7136" t="s">
        <v>19908</v>
      </c>
      <c r="M7136" t="s">
        <v>19909</v>
      </c>
      <c r="N7136">
        <v>3.9980555550000001</v>
      </c>
      <c r="O7136">
        <v>0</v>
      </c>
      <c r="P7136">
        <v>2</v>
      </c>
      <c r="Q7136">
        <v>0</v>
      </c>
      <c r="R7136">
        <v>8</v>
      </c>
      <c r="S7136">
        <v>0</v>
      </c>
      <c r="T7136">
        <v>2</v>
      </c>
      <c r="U7136">
        <v>0</v>
      </c>
      <c r="V7136">
        <v>0</v>
      </c>
      <c r="W7136">
        <v>0</v>
      </c>
      <c r="X7136">
        <v>4.8410838584108813</v>
      </c>
      <c r="Y7136">
        <v>0</v>
      </c>
      <c r="Z7136">
        <v>43.254912372451543</v>
      </c>
      <c r="AA7136">
        <v>0</v>
      </c>
      <c r="AB7136">
        <v>7.1386222572597235</v>
      </c>
      <c r="AC7136">
        <v>0</v>
      </c>
      <c r="AD7136">
        <v>0</v>
      </c>
      <c r="AE7136">
        <v>55.234618488122152</v>
      </c>
    </row>
    <row r="7137" spans="1:31" x14ac:dyDescent="0.3">
      <c r="A7137">
        <v>2589857</v>
      </c>
      <c r="B7137">
        <v>1</v>
      </c>
      <c r="C7137" t="s">
        <v>81</v>
      </c>
      <c r="D7137" t="s">
        <v>118</v>
      </c>
      <c r="E7137" t="s">
        <v>155</v>
      </c>
      <c r="F7137" t="s">
        <v>19910</v>
      </c>
      <c r="G7137" t="s">
        <v>301</v>
      </c>
      <c r="H7137" t="s">
        <v>157</v>
      </c>
      <c r="I7137" t="s">
        <v>136</v>
      </c>
      <c r="J7137" t="s">
        <v>137</v>
      </c>
      <c r="K7137" t="s">
        <v>144</v>
      </c>
      <c r="L7137" t="s">
        <v>19911</v>
      </c>
      <c r="M7137" t="s">
        <v>19912</v>
      </c>
      <c r="N7137">
        <v>9.8972222219999999</v>
      </c>
      <c r="O7137">
        <v>0</v>
      </c>
      <c r="P7137">
        <v>92</v>
      </c>
      <c r="Q7137">
        <v>0</v>
      </c>
      <c r="R7137">
        <v>5</v>
      </c>
      <c r="S7137">
        <v>0</v>
      </c>
      <c r="T7137">
        <v>13</v>
      </c>
      <c r="U7137">
        <v>0</v>
      </c>
      <c r="V7137">
        <v>0</v>
      </c>
      <c r="W7137">
        <v>0</v>
      </c>
      <c r="X7137">
        <v>172.59396277081913</v>
      </c>
      <c r="Y7137">
        <v>0</v>
      </c>
      <c r="Z7137">
        <v>19.754326480658563</v>
      </c>
      <c r="AA7137">
        <v>0</v>
      </c>
      <c r="AB7137">
        <v>56.386192202394952</v>
      </c>
      <c r="AC7137">
        <v>0</v>
      </c>
      <c r="AD7137">
        <v>0</v>
      </c>
      <c r="AE7137">
        <v>248.73448145387266</v>
      </c>
    </row>
    <row r="7138" spans="1:31" x14ac:dyDescent="0.3">
      <c r="A7138">
        <v>2589880</v>
      </c>
      <c r="B7138">
        <v>1</v>
      </c>
      <c r="C7138" t="s">
        <v>80</v>
      </c>
      <c r="D7138" t="s">
        <v>108</v>
      </c>
      <c r="E7138" t="s">
        <v>171</v>
      </c>
      <c r="F7138" t="s">
        <v>19913</v>
      </c>
      <c r="G7138" t="s">
        <v>301</v>
      </c>
      <c r="H7138" t="s">
        <v>157</v>
      </c>
      <c r="I7138" t="s">
        <v>136</v>
      </c>
      <c r="J7138" t="s">
        <v>137</v>
      </c>
      <c r="K7138" t="s">
        <v>144</v>
      </c>
      <c r="L7138" t="s">
        <v>19914</v>
      </c>
      <c r="M7138" t="s">
        <v>19915</v>
      </c>
      <c r="N7138">
        <v>3.792777777</v>
      </c>
      <c r="O7138">
        <v>0</v>
      </c>
      <c r="P7138">
        <v>8</v>
      </c>
      <c r="Q7138">
        <v>0</v>
      </c>
      <c r="R7138">
        <v>8</v>
      </c>
      <c r="S7138">
        <v>0</v>
      </c>
      <c r="T7138">
        <v>3</v>
      </c>
      <c r="U7138">
        <v>0</v>
      </c>
      <c r="V7138">
        <v>0</v>
      </c>
      <c r="W7138">
        <v>0</v>
      </c>
      <c r="X7138">
        <v>6.409356120319794</v>
      </c>
      <c r="Y7138">
        <v>0</v>
      </c>
      <c r="Z7138">
        <v>68.850344186093892</v>
      </c>
      <c r="AA7138">
        <v>0</v>
      </c>
      <c r="AB7138">
        <v>5.1050058456700009</v>
      </c>
      <c r="AC7138">
        <v>0</v>
      </c>
      <c r="AD7138">
        <v>0</v>
      </c>
      <c r="AE7138">
        <v>80.364706152083698</v>
      </c>
    </row>
    <row r="7139" spans="1:31" x14ac:dyDescent="0.3">
      <c r="A7139">
        <v>2590404</v>
      </c>
      <c r="B7139">
        <v>1</v>
      </c>
      <c r="C7139" t="s">
        <v>80</v>
      </c>
      <c r="D7139" t="s">
        <v>104</v>
      </c>
      <c r="E7139" t="s">
        <v>184</v>
      </c>
      <c r="F7139" t="s">
        <v>19916</v>
      </c>
      <c r="G7139" t="s">
        <v>149</v>
      </c>
      <c r="H7139" t="s">
        <v>135</v>
      </c>
      <c r="I7139" t="s">
        <v>136</v>
      </c>
      <c r="J7139" t="s">
        <v>137</v>
      </c>
      <c r="K7139" t="s">
        <v>138</v>
      </c>
      <c r="L7139" t="s">
        <v>19917</v>
      </c>
      <c r="M7139" t="s">
        <v>19918</v>
      </c>
      <c r="N7139">
        <v>2.0694444440000002</v>
      </c>
      <c r="O7139">
        <v>0</v>
      </c>
      <c r="P7139">
        <v>25</v>
      </c>
      <c r="Q7139">
        <v>0</v>
      </c>
      <c r="R7139">
        <v>13</v>
      </c>
      <c r="S7139">
        <v>0</v>
      </c>
      <c r="T7139">
        <v>8</v>
      </c>
      <c r="U7139">
        <v>0</v>
      </c>
      <c r="V7139">
        <v>0</v>
      </c>
      <c r="W7139">
        <v>0</v>
      </c>
      <c r="X7139">
        <v>12.819407532979621</v>
      </c>
      <c r="Y7139">
        <v>0</v>
      </c>
      <c r="Z7139">
        <v>27.825388616445043</v>
      </c>
      <c r="AA7139">
        <v>0</v>
      </c>
      <c r="AB7139">
        <v>12.603197512242188</v>
      </c>
      <c r="AC7139">
        <v>0</v>
      </c>
      <c r="AD7139">
        <v>0</v>
      </c>
      <c r="AE7139">
        <v>53.247993661666854</v>
      </c>
    </row>
    <row r="7140" spans="1:31" x14ac:dyDescent="0.3">
      <c r="A7140">
        <v>2589717</v>
      </c>
      <c r="B7140">
        <v>1</v>
      </c>
      <c r="C7140" t="s">
        <v>80</v>
      </c>
      <c r="D7140" t="s">
        <v>82</v>
      </c>
      <c r="E7140" t="s">
        <v>175</v>
      </c>
      <c r="F7140" t="s">
        <v>13868</v>
      </c>
      <c r="G7140" t="s">
        <v>194</v>
      </c>
      <c r="H7140" t="s">
        <v>157</v>
      </c>
      <c r="I7140" t="s">
        <v>136</v>
      </c>
      <c r="J7140" t="s">
        <v>137</v>
      </c>
      <c r="K7140" t="s">
        <v>144</v>
      </c>
      <c r="L7140" t="s">
        <v>19919</v>
      </c>
      <c r="M7140" t="s">
        <v>19920</v>
      </c>
      <c r="N7140">
        <v>5.5252777770000003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17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53.599108071768448</v>
      </c>
      <c r="AC7140">
        <v>0</v>
      </c>
      <c r="AD7140">
        <v>0</v>
      </c>
      <c r="AE7140">
        <v>53.599108071768448</v>
      </c>
    </row>
    <row r="7141" spans="1:31" x14ac:dyDescent="0.3">
      <c r="A7141">
        <v>2590089</v>
      </c>
      <c r="B7141">
        <v>1</v>
      </c>
      <c r="C7141" t="s">
        <v>80</v>
      </c>
      <c r="D7141" t="s">
        <v>84</v>
      </c>
      <c r="E7141" t="s">
        <v>166</v>
      </c>
      <c r="F7141" t="s">
        <v>19921</v>
      </c>
      <c r="G7141" t="s">
        <v>168</v>
      </c>
      <c r="H7141" t="s">
        <v>157</v>
      </c>
      <c r="I7141" t="s">
        <v>136</v>
      </c>
      <c r="J7141" t="s">
        <v>137</v>
      </c>
      <c r="K7141" t="s">
        <v>138</v>
      </c>
      <c r="L7141" t="s">
        <v>19922</v>
      </c>
      <c r="M7141" t="s">
        <v>19923</v>
      </c>
      <c r="N7141">
        <v>4.6425000000000001</v>
      </c>
      <c r="O7141">
        <v>0</v>
      </c>
      <c r="P7141">
        <v>1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0.8165625158455001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0.8165625158455001</v>
      </c>
    </row>
    <row r="7142" spans="1:31" x14ac:dyDescent="0.3">
      <c r="A7142">
        <v>2589780</v>
      </c>
      <c r="B7142">
        <v>1</v>
      </c>
      <c r="C7142" t="s">
        <v>80</v>
      </c>
      <c r="D7142" t="s">
        <v>107</v>
      </c>
      <c r="E7142" t="s">
        <v>141</v>
      </c>
      <c r="F7142" t="s">
        <v>19924</v>
      </c>
      <c r="G7142" t="s">
        <v>134</v>
      </c>
      <c r="H7142" t="s">
        <v>135</v>
      </c>
      <c r="I7142" t="s">
        <v>136</v>
      </c>
      <c r="J7142" t="s">
        <v>137</v>
      </c>
      <c r="K7142" t="s">
        <v>138</v>
      </c>
      <c r="L7142" t="s">
        <v>19925</v>
      </c>
      <c r="M7142" t="s">
        <v>19926</v>
      </c>
      <c r="N7142">
        <v>8.2500000000000004E-2</v>
      </c>
      <c r="O7142">
        <v>14</v>
      </c>
      <c r="P7142">
        <v>9350</v>
      </c>
      <c r="Q7142">
        <v>22</v>
      </c>
      <c r="R7142">
        <v>85</v>
      </c>
      <c r="S7142">
        <v>29</v>
      </c>
      <c r="T7142">
        <v>599</v>
      </c>
      <c r="U7142">
        <v>0</v>
      </c>
      <c r="V7142">
        <v>11</v>
      </c>
      <c r="W7142">
        <v>13.419055413623475</v>
      </c>
      <c r="X7142">
        <v>97.684085003179163</v>
      </c>
      <c r="Y7142">
        <v>0.87602351911024523</v>
      </c>
      <c r="Z7142">
        <v>4.7389749114648589</v>
      </c>
      <c r="AA7142">
        <v>24.907890704581174</v>
      </c>
      <c r="AB7142">
        <v>38.533168346109541</v>
      </c>
      <c r="AC7142">
        <v>0</v>
      </c>
      <c r="AD7142">
        <v>2.8866305723864403</v>
      </c>
      <c r="AE7142">
        <v>183.04582847045489</v>
      </c>
    </row>
    <row r="7143" spans="1:31" x14ac:dyDescent="0.3">
      <c r="A7143">
        <v>2590321</v>
      </c>
      <c r="B7143">
        <v>1</v>
      </c>
      <c r="C7143" t="s">
        <v>80</v>
      </c>
      <c r="D7143" t="s">
        <v>82</v>
      </c>
      <c r="E7143" t="s">
        <v>184</v>
      </c>
      <c r="F7143" t="s">
        <v>19927</v>
      </c>
      <c r="G7143" t="s">
        <v>149</v>
      </c>
      <c r="H7143" t="s">
        <v>135</v>
      </c>
      <c r="I7143" t="s">
        <v>136</v>
      </c>
      <c r="J7143" t="s">
        <v>137</v>
      </c>
      <c r="K7143" t="s">
        <v>138</v>
      </c>
      <c r="L7143" t="s">
        <v>19928</v>
      </c>
      <c r="M7143" t="s">
        <v>19929</v>
      </c>
      <c r="N7143">
        <v>3.0838888880000002</v>
      </c>
      <c r="O7143">
        <v>0</v>
      </c>
      <c r="P7143">
        <v>384</v>
      </c>
      <c r="Q7143">
        <v>0</v>
      </c>
      <c r="R7143">
        <v>0</v>
      </c>
      <c r="S7143">
        <v>0</v>
      </c>
      <c r="T7143">
        <v>6</v>
      </c>
      <c r="U7143">
        <v>0</v>
      </c>
      <c r="V7143">
        <v>0</v>
      </c>
      <c r="W7143">
        <v>0</v>
      </c>
      <c r="X7143">
        <v>241.8908427857194</v>
      </c>
      <c r="Y7143">
        <v>0</v>
      </c>
      <c r="Z7143">
        <v>0</v>
      </c>
      <c r="AA7143">
        <v>0</v>
      </c>
      <c r="AB7143">
        <v>6.1856118866942404</v>
      </c>
      <c r="AC7143">
        <v>0</v>
      </c>
      <c r="AD7143">
        <v>0</v>
      </c>
      <c r="AE7143">
        <v>248.07645467241363</v>
      </c>
    </row>
    <row r="7144" spans="1:31" x14ac:dyDescent="0.3">
      <c r="A7144">
        <v>2590275</v>
      </c>
      <c r="B7144">
        <v>1</v>
      </c>
      <c r="C7144" t="s">
        <v>80</v>
      </c>
      <c r="D7144" t="s">
        <v>96</v>
      </c>
      <c r="E7144" t="s">
        <v>147</v>
      </c>
      <c r="F7144" t="s">
        <v>14922</v>
      </c>
      <c r="G7144" t="s">
        <v>134</v>
      </c>
      <c r="H7144" t="s">
        <v>135</v>
      </c>
      <c r="I7144" t="s">
        <v>136</v>
      </c>
      <c r="J7144" t="s">
        <v>137</v>
      </c>
      <c r="K7144" t="s">
        <v>138</v>
      </c>
      <c r="L7144" t="s">
        <v>19930</v>
      </c>
      <c r="M7144" t="s">
        <v>19931</v>
      </c>
      <c r="N7144">
        <v>0.33027777699999999</v>
      </c>
      <c r="O7144">
        <v>0</v>
      </c>
      <c r="P7144">
        <v>0</v>
      </c>
      <c r="Q7144">
        <v>0</v>
      </c>
      <c r="R7144">
        <v>0</v>
      </c>
      <c r="S7144">
        <v>2</v>
      </c>
      <c r="T7144">
        <v>0</v>
      </c>
      <c r="U7144">
        <v>1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14.586666279507888</v>
      </c>
      <c r="AB7144">
        <v>0</v>
      </c>
      <c r="AC7144">
        <v>55.855492293918338</v>
      </c>
      <c r="AD7144">
        <v>0</v>
      </c>
      <c r="AE7144">
        <v>70.442158573426227</v>
      </c>
    </row>
    <row r="7145" spans="1:31" x14ac:dyDescent="0.3">
      <c r="A7145">
        <v>2590295</v>
      </c>
      <c r="B7145">
        <v>1</v>
      </c>
      <c r="C7145" t="s">
        <v>80</v>
      </c>
      <c r="D7145" t="s">
        <v>104</v>
      </c>
      <c r="E7145" t="s">
        <v>171</v>
      </c>
      <c r="F7145" t="s">
        <v>19932</v>
      </c>
      <c r="G7145" t="s">
        <v>190</v>
      </c>
      <c r="H7145" t="s">
        <v>157</v>
      </c>
      <c r="I7145" t="s">
        <v>136</v>
      </c>
      <c r="J7145" t="s">
        <v>137</v>
      </c>
      <c r="K7145" t="s">
        <v>138</v>
      </c>
      <c r="L7145" t="s">
        <v>19933</v>
      </c>
      <c r="M7145" t="s">
        <v>19934</v>
      </c>
      <c r="N7145">
        <v>3.3758333330000001</v>
      </c>
      <c r="O7145">
        <v>0</v>
      </c>
      <c r="P7145">
        <v>58</v>
      </c>
      <c r="Q7145">
        <v>0</v>
      </c>
      <c r="R7145">
        <v>0</v>
      </c>
      <c r="S7145">
        <v>0</v>
      </c>
      <c r="T7145">
        <v>6</v>
      </c>
      <c r="U7145">
        <v>0</v>
      </c>
      <c r="V7145">
        <v>0</v>
      </c>
      <c r="W7145">
        <v>0</v>
      </c>
      <c r="X7145">
        <v>44.543939042672299</v>
      </c>
      <c r="Y7145">
        <v>0</v>
      </c>
      <c r="Z7145">
        <v>0</v>
      </c>
      <c r="AA7145">
        <v>0</v>
      </c>
      <c r="AB7145">
        <v>3.2125324180586934</v>
      </c>
      <c r="AC7145">
        <v>0</v>
      </c>
      <c r="AD7145">
        <v>0</v>
      </c>
      <c r="AE7145">
        <v>47.756471460730992</v>
      </c>
    </row>
    <row r="7146" spans="1:31" x14ac:dyDescent="0.3">
      <c r="A7146">
        <v>2589966</v>
      </c>
      <c r="B7146">
        <v>1</v>
      </c>
      <c r="C7146" t="s">
        <v>81</v>
      </c>
      <c r="D7146" t="s">
        <v>117</v>
      </c>
      <c r="E7146" t="s">
        <v>141</v>
      </c>
      <c r="F7146" t="s">
        <v>19935</v>
      </c>
      <c r="G7146" t="s">
        <v>134</v>
      </c>
      <c r="H7146" t="s">
        <v>135</v>
      </c>
      <c r="I7146" t="s">
        <v>136</v>
      </c>
      <c r="J7146" t="s">
        <v>137</v>
      </c>
      <c r="K7146" t="s">
        <v>138</v>
      </c>
      <c r="L7146" t="s">
        <v>19936</v>
      </c>
      <c r="M7146" t="s">
        <v>19937</v>
      </c>
      <c r="N7146">
        <v>0.29694444399999997</v>
      </c>
      <c r="O7146">
        <v>2</v>
      </c>
      <c r="P7146">
        <v>1419</v>
      </c>
      <c r="Q7146">
        <v>0</v>
      </c>
      <c r="R7146">
        <v>95</v>
      </c>
      <c r="S7146">
        <v>3</v>
      </c>
      <c r="T7146">
        <v>180</v>
      </c>
      <c r="U7146">
        <v>2</v>
      </c>
      <c r="V7146">
        <v>9</v>
      </c>
      <c r="W7146">
        <v>0.12563810504</v>
      </c>
      <c r="X7146">
        <v>70.812225013466445</v>
      </c>
      <c r="Y7146">
        <v>0</v>
      </c>
      <c r="Z7146">
        <v>18.060188634180975</v>
      </c>
      <c r="AA7146">
        <v>1.9596687115532803</v>
      </c>
      <c r="AB7146">
        <v>50.1273131133715</v>
      </c>
      <c r="AC7146">
        <v>24.246376066194593</v>
      </c>
      <c r="AD7146">
        <v>130.08608556570181</v>
      </c>
      <c r="AE7146">
        <v>295.41749520950862</v>
      </c>
    </row>
    <row r="7147" spans="1:31" x14ac:dyDescent="0.3">
      <c r="A7147">
        <v>2589823</v>
      </c>
      <c r="B7147">
        <v>1</v>
      </c>
      <c r="C7147" t="s">
        <v>81</v>
      </c>
      <c r="D7147" t="s">
        <v>127</v>
      </c>
      <c r="E7147" t="s">
        <v>132</v>
      </c>
      <c r="F7147" t="s">
        <v>3389</v>
      </c>
      <c r="G7147" t="s">
        <v>301</v>
      </c>
      <c r="H7147" t="s">
        <v>135</v>
      </c>
      <c r="I7147" t="s">
        <v>136</v>
      </c>
      <c r="J7147" t="s">
        <v>137</v>
      </c>
      <c r="K7147" t="s">
        <v>144</v>
      </c>
      <c r="L7147" t="s">
        <v>19938</v>
      </c>
      <c r="M7147" t="s">
        <v>19939</v>
      </c>
      <c r="N7147">
        <v>6.1630555549999997</v>
      </c>
      <c r="O7147">
        <v>12</v>
      </c>
      <c r="P7147">
        <v>163</v>
      </c>
      <c r="Q7147">
        <v>206</v>
      </c>
      <c r="R7147">
        <v>210</v>
      </c>
      <c r="S7147">
        <v>13</v>
      </c>
      <c r="T7147">
        <v>29</v>
      </c>
      <c r="U7147">
        <v>0</v>
      </c>
      <c r="V7147">
        <v>0</v>
      </c>
      <c r="W7147">
        <v>32.67950138085444</v>
      </c>
      <c r="X7147">
        <v>230.69007124094017</v>
      </c>
      <c r="Y7147">
        <v>3369.1456085645459</v>
      </c>
      <c r="Z7147">
        <v>2465.5315051174466</v>
      </c>
      <c r="AA7147">
        <v>87.971856286997834</v>
      </c>
      <c r="AB7147">
        <v>86.540940862391736</v>
      </c>
      <c r="AC7147">
        <v>0</v>
      </c>
      <c r="AD7147">
        <v>0</v>
      </c>
      <c r="AE7147">
        <v>6272.5594834531767</v>
      </c>
    </row>
    <row r="7148" spans="1:31" x14ac:dyDescent="0.3">
      <c r="A7148">
        <v>2589817</v>
      </c>
      <c r="B7148">
        <v>1</v>
      </c>
      <c r="C7148" t="s">
        <v>80</v>
      </c>
      <c r="D7148" t="s">
        <v>106</v>
      </c>
      <c r="E7148" t="s">
        <v>141</v>
      </c>
      <c r="F7148" t="s">
        <v>19940</v>
      </c>
      <c r="G7148" t="s">
        <v>134</v>
      </c>
      <c r="H7148" t="s">
        <v>135</v>
      </c>
      <c r="I7148" t="s">
        <v>136</v>
      </c>
      <c r="J7148" t="s">
        <v>137</v>
      </c>
      <c r="K7148" t="s">
        <v>138</v>
      </c>
      <c r="L7148" t="s">
        <v>19941</v>
      </c>
      <c r="M7148" t="s">
        <v>19942</v>
      </c>
      <c r="N7148">
        <v>0.30444444399999998</v>
      </c>
      <c r="O7148">
        <v>0</v>
      </c>
      <c r="P7148">
        <v>4</v>
      </c>
      <c r="Q7148">
        <v>31</v>
      </c>
      <c r="R7148">
        <v>266</v>
      </c>
      <c r="S7148">
        <v>9</v>
      </c>
      <c r="T7148">
        <v>61</v>
      </c>
      <c r="U7148">
        <v>0</v>
      </c>
      <c r="V7148">
        <v>0</v>
      </c>
      <c r="W7148">
        <v>0</v>
      </c>
      <c r="X7148">
        <v>0.83905404870379152</v>
      </c>
      <c r="Y7148">
        <v>46.649488173085281</v>
      </c>
      <c r="Z7148">
        <v>201.13830239167103</v>
      </c>
      <c r="AA7148">
        <v>30.904616983001429</v>
      </c>
      <c r="AB7148">
        <v>52.373659800970053</v>
      </c>
      <c r="AC7148">
        <v>0</v>
      </c>
      <c r="AD7148">
        <v>0</v>
      </c>
      <c r="AE7148">
        <v>331.90512139743157</v>
      </c>
    </row>
    <row r="7149" spans="1:31" x14ac:dyDescent="0.3">
      <c r="A7149">
        <v>2589754</v>
      </c>
      <c r="B7149">
        <v>1</v>
      </c>
      <c r="C7149" t="s">
        <v>80</v>
      </c>
      <c r="D7149" t="s">
        <v>101</v>
      </c>
      <c r="E7149" t="s">
        <v>155</v>
      </c>
      <c r="F7149" t="s">
        <v>6599</v>
      </c>
      <c r="G7149" t="s">
        <v>202</v>
      </c>
      <c r="H7149" t="s">
        <v>157</v>
      </c>
      <c r="I7149" t="s">
        <v>136</v>
      </c>
      <c r="J7149" t="s">
        <v>137</v>
      </c>
      <c r="K7149" t="s">
        <v>138</v>
      </c>
      <c r="L7149" t="s">
        <v>19943</v>
      </c>
      <c r="M7149" t="s">
        <v>19944</v>
      </c>
      <c r="N7149">
        <v>0.26638888799999999</v>
      </c>
      <c r="O7149">
        <v>0</v>
      </c>
      <c r="P7149">
        <v>111</v>
      </c>
      <c r="Q7149">
        <v>0</v>
      </c>
      <c r="R7149">
        <v>0</v>
      </c>
      <c r="S7149">
        <v>0</v>
      </c>
      <c r="T7149">
        <v>29</v>
      </c>
      <c r="U7149">
        <v>0</v>
      </c>
      <c r="V7149">
        <v>0</v>
      </c>
      <c r="W7149">
        <v>0</v>
      </c>
      <c r="X7149">
        <v>10.03613734889451</v>
      </c>
      <c r="Y7149">
        <v>0</v>
      </c>
      <c r="Z7149">
        <v>0</v>
      </c>
      <c r="AA7149">
        <v>0</v>
      </c>
      <c r="AB7149">
        <v>3.9844836396765397</v>
      </c>
      <c r="AC7149">
        <v>0</v>
      </c>
      <c r="AD7149">
        <v>0</v>
      </c>
      <c r="AE7149">
        <v>14.02062098857105</v>
      </c>
    </row>
    <row r="7150" spans="1:31" x14ac:dyDescent="0.3">
      <c r="A7150">
        <v>2590109</v>
      </c>
      <c r="B7150">
        <v>1</v>
      </c>
      <c r="C7150" t="s">
        <v>80</v>
      </c>
      <c r="D7150" t="s">
        <v>106</v>
      </c>
      <c r="E7150" t="s">
        <v>155</v>
      </c>
      <c r="F7150" t="s">
        <v>6684</v>
      </c>
      <c r="G7150" t="s">
        <v>206</v>
      </c>
      <c r="H7150" t="s">
        <v>157</v>
      </c>
      <c r="I7150" t="s">
        <v>136</v>
      </c>
      <c r="J7150" t="s">
        <v>137</v>
      </c>
      <c r="K7150" t="s">
        <v>138</v>
      </c>
      <c r="L7150" t="s">
        <v>19945</v>
      </c>
      <c r="M7150" t="s">
        <v>19946</v>
      </c>
      <c r="N7150">
        <v>1.2266666660000001</v>
      </c>
      <c r="O7150">
        <v>0</v>
      </c>
      <c r="P7150">
        <v>13</v>
      </c>
      <c r="Q7150">
        <v>0</v>
      </c>
      <c r="R7150">
        <v>11</v>
      </c>
      <c r="S7150">
        <v>0</v>
      </c>
      <c r="T7150">
        <v>6</v>
      </c>
      <c r="U7150">
        <v>0</v>
      </c>
      <c r="V7150">
        <v>0</v>
      </c>
      <c r="W7150">
        <v>0</v>
      </c>
      <c r="X7150">
        <v>9.1286709081014958</v>
      </c>
      <c r="Y7150">
        <v>0</v>
      </c>
      <c r="Z7150">
        <v>32.75881943094781</v>
      </c>
      <c r="AA7150">
        <v>0</v>
      </c>
      <c r="AB7150">
        <v>29.851182337680005</v>
      </c>
      <c r="AC7150">
        <v>0</v>
      </c>
      <c r="AD7150">
        <v>0</v>
      </c>
      <c r="AE7150">
        <v>71.738672676729308</v>
      </c>
    </row>
    <row r="7151" spans="1:31" x14ac:dyDescent="0.3">
      <c r="A7151">
        <v>2589760</v>
      </c>
      <c r="B7151">
        <v>1</v>
      </c>
      <c r="C7151" t="s">
        <v>80</v>
      </c>
      <c r="D7151" t="s">
        <v>86</v>
      </c>
      <c r="E7151" t="s">
        <v>132</v>
      </c>
      <c r="F7151" t="s">
        <v>19947</v>
      </c>
      <c r="G7151" t="s">
        <v>134</v>
      </c>
      <c r="H7151" t="s">
        <v>135</v>
      </c>
      <c r="I7151" t="s">
        <v>136</v>
      </c>
      <c r="J7151" t="s">
        <v>137</v>
      </c>
      <c r="K7151" t="s">
        <v>138</v>
      </c>
      <c r="L7151" t="s">
        <v>19948</v>
      </c>
      <c r="M7151" t="s">
        <v>19949</v>
      </c>
      <c r="N7151">
        <v>1.1997222219999999</v>
      </c>
      <c r="O7151">
        <v>0</v>
      </c>
      <c r="P7151">
        <v>1161</v>
      </c>
      <c r="Q7151">
        <v>0</v>
      </c>
      <c r="R7151">
        <v>133</v>
      </c>
      <c r="S7151">
        <v>2</v>
      </c>
      <c r="T7151">
        <v>202</v>
      </c>
      <c r="U7151">
        <v>0</v>
      </c>
      <c r="V7151">
        <v>2</v>
      </c>
      <c r="W7151">
        <v>0</v>
      </c>
      <c r="X7151">
        <v>741.81731204053733</v>
      </c>
      <c r="Y7151">
        <v>0</v>
      </c>
      <c r="Z7151">
        <v>76.542291648625778</v>
      </c>
      <c r="AA7151">
        <v>16.116805210308225</v>
      </c>
      <c r="AB7151">
        <v>552.72811637354221</v>
      </c>
      <c r="AC7151">
        <v>0</v>
      </c>
      <c r="AD7151">
        <v>89.419937469196014</v>
      </c>
      <c r="AE7151">
        <v>1476.6244627422095</v>
      </c>
    </row>
    <row r="7152" spans="1:31" x14ac:dyDescent="0.3">
      <c r="A7152">
        <v>2590046</v>
      </c>
      <c r="B7152">
        <v>1</v>
      </c>
      <c r="C7152" t="s">
        <v>80</v>
      </c>
      <c r="D7152" t="s">
        <v>91</v>
      </c>
      <c r="E7152" t="s">
        <v>184</v>
      </c>
      <c r="F7152" t="s">
        <v>19950</v>
      </c>
      <c r="G7152" t="s">
        <v>844</v>
      </c>
      <c r="H7152" t="s">
        <v>135</v>
      </c>
      <c r="I7152" t="s">
        <v>136</v>
      </c>
      <c r="J7152" t="s">
        <v>137</v>
      </c>
      <c r="K7152" t="s">
        <v>138</v>
      </c>
      <c r="L7152" t="s">
        <v>19951</v>
      </c>
      <c r="M7152" t="s">
        <v>19952</v>
      </c>
      <c r="N7152">
        <v>2.3930555550000001</v>
      </c>
      <c r="O7152">
        <v>0</v>
      </c>
      <c r="P7152">
        <v>40</v>
      </c>
      <c r="Q7152">
        <v>0</v>
      </c>
      <c r="R7152">
        <v>8</v>
      </c>
      <c r="S7152">
        <v>0</v>
      </c>
      <c r="T7152">
        <v>7</v>
      </c>
      <c r="U7152">
        <v>0</v>
      </c>
      <c r="V7152">
        <v>0</v>
      </c>
      <c r="W7152">
        <v>0</v>
      </c>
      <c r="X7152">
        <v>24.179373818440485</v>
      </c>
      <c r="Y7152">
        <v>0</v>
      </c>
      <c r="Z7152">
        <v>11.216201463208927</v>
      </c>
      <c r="AA7152">
        <v>0</v>
      </c>
      <c r="AB7152">
        <v>13.82167486371694</v>
      </c>
      <c r="AC7152">
        <v>0</v>
      </c>
      <c r="AD7152">
        <v>0</v>
      </c>
      <c r="AE7152">
        <v>49.21725014536635</v>
      </c>
    </row>
    <row r="7153" spans="1:31" x14ac:dyDescent="0.3">
      <c r="A7153">
        <v>2590378</v>
      </c>
      <c r="B7153">
        <v>1</v>
      </c>
      <c r="C7153" t="s">
        <v>80</v>
      </c>
      <c r="D7153" t="s">
        <v>110</v>
      </c>
      <c r="E7153" t="s">
        <v>171</v>
      </c>
      <c r="F7153" t="s">
        <v>19953</v>
      </c>
      <c r="G7153" t="s">
        <v>190</v>
      </c>
      <c r="H7153" t="s">
        <v>157</v>
      </c>
      <c r="I7153" t="s">
        <v>136</v>
      </c>
      <c r="J7153" t="s">
        <v>137</v>
      </c>
      <c r="K7153" t="s">
        <v>138</v>
      </c>
      <c r="L7153" t="s">
        <v>19954</v>
      </c>
      <c r="M7153" t="s">
        <v>19955</v>
      </c>
      <c r="N7153">
        <v>1.179444444</v>
      </c>
      <c r="O7153">
        <v>0</v>
      </c>
      <c r="P7153">
        <v>129</v>
      </c>
      <c r="Q7153">
        <v>0</v>
      </c>
      <c r="R7153">
        <v>0</v>
      </c>
      <c r="S7153">
        <v>0</v>
      </c>
      <c r="T7153">
        <v>7</v>
      </c>
      <c r="U7153">
        <v>0</v>
      </c>
      <c r="V7153">
        <v>0</v>
      </c>
      <c r="W7153">
        <v>0</v>
      </c>
      <c r="X7153">
        <v>38.034659991327167</v>
      </c>
      <c r="Y7153">
        <v>0</v>
      </c>
      <c r="Z7153">
        <v>0</v>
      </c>
      <c r="AA7153">
        <v>0</v>
      </c>
      <c r="AB7153">
        <v>2.9305465190000999</v>
      </c>
      <c r="AC7153">
        <v>0</v>
      </c>
      <c r="AD7153">
        <v>0</v>
      </c>
      <c r="AE7153">
        <v>40.96520651032727</v>
      </c>
    </row>
    <row r="7154" spans="1:31" x14ac:dyDescent="0.3">
      <c r="A7154">
        <v>2589737</v>
      </c>
      <c r="B7154">
        <v>1</v>
      </c>
      <c r="C7154" t="s">
        <v>80</v>
      </c>
      <c r="D7154" t="s">
        <v>110</v>
      </c>
      <c r="E7154" t="s">
        <v>184</v>
      </c>
      <c r="F7154" t="s">
        <v>19956</v>
      </c>
      <c r="G7154" t="s">
        <v>318</v>
      </c>
      <c r="H7154" t="s">
        <v>135</v>
      </c>
      <c r="I7154" t="s">
        <v>136</v>
      </c>
      <c r="J7154" t="s">
        <v>137</v>
      </c>
      <c r="K7154" t="s">
        <v>144</v>
      </c>
      <c r="L7154" t="s">
        <v>19957</v>
      </c>
      <c r="M7154" t="s">
        <v>19958</v>
      </c>
      <c r="N7154">
        <v>0.29583333299999998</v>
      </c>
      <c r="O7154">
        <v>0</v>
      </c>
      <c r="P7154">
        <v>186</v>
      </c>
      <c r="Q7154">
        <v>0</v>
      </c>
      <c r="R7154">
        <v>0</v>
      </c>
      <c r="S7154">
        <v>0</v>
      </c>
      <c r="T7154">
        <v>23</v>
      </c>
      <c r="U7154">
        <v>0</v>
      </c>
      <c r="V7154">
        <v>0</v>
      </c>
      <c r="W7154">
        <v>0</v>
      </c>
      <c r="X7154">
        <v>11.201828313601665</v>
      </c>
      <c r="Y7154">
        <v>0</v>
      </c>
      <c r="Z7154">
        <v>0</v>
      </c>
      <c r="AA7154">
        <v>0</v>
      </c>
      <c r="AB7154">
        <v>4.1068719419471122</v>
      </c>
      <c r="AC7154">
        <v>0</v>
      </c>
      <c r="AD7154">
        <v>0</v>
      </c>
      <c r="AE7154">
        <v>15.308700255548777</v>
      </c>
    </row>
    <row r="7155" spans="1:31" x14ac:dyDescent="0.3">
      <c r="A7155">
        <v>2590401</v>
      </c>
      <c r="B7155">
        <v>1</v>
      </c>
      <c r="C7155" t="s">
        <v>80</v>
      </c>
      <c r="D7155" t="s">
        <v>105</v>
      </c>
      <c r="E7155" t="s">
        <v>141</v>
      </c>
      <c r="F7155" t="s">
        <v>19959</v>
      </c>
      <c r="G7155" t="s">
        <v>134</v>
      </c>
      <c r="H7155" t="s">
        <v>135</v>
      </c>
      <c r="I7155" t="s">
        <v>136</v>
      </c>
      <c r="J7155" t="s">
        <v>137</v>
      </c>
      <c r="K7155" t="s">
        <v>138</v>
      </c>
      <c r="L7155" t="s">
        <v>19960</v>
      </c>
      <c r="M7155" t="s">
        <v>19961</v>
      </c>
      <c r="N7155">
        <v>2.8038888879999999</v>
      </c>
      <c r="O7155">
        <v>1</v>
      </c>
      <c r="P7155">
        <v>1728</v>
      </c>
      <c r="Q7155">
        <v>7</v>
      </c>
      <c r="R7155">
        <v>110</v>
      </c>
      <c r="S7155">
        <v>41</v>
      </c>
      <c r="T7155">
        <v>179</v>
      </c>
      <c r="U7155">
        <v>7</v>
      </c>
      <c r="V7155">
        <v>0</v>
      </c>
      <c r="W7155">
        <v>2.1785343221208402</v>
      </c>
      <c r="X7155">
        <v>1088.3447610769031</v>
      </c>
      <c r="Y7155">
        <v>122.31435708206222</v>
      </c>
      <c r="Z7155">
        <v>156.01313130475523</v>
      </c>
      <c r="AA7155">
        <v>5207.1816527925803</v>
      </c>
      <c r="AB7155">
        <v>574.76671274781631</v>
      </c>
      <c r="AC7155">
        <v>4981.9769612440195</v>
      </c>
      <c r="AD7155">
        <v>0</v>
      </c>
      <c r="AE7155">
        <v>12132.776110570258</v>
      </c>
    </row>
    <row r="7156" spans="1:31" x14ac:dyDescent="0.3">
      <c r="A7156">
        <v>2590192</v>
      </c>
      <c r="B7156">
        <v>1</v>
      </c>
      <c r="C7156" t="s">
        <v>81</v>
      </c>
      <c r="D7156" t="s">
        <v>117</v>
      </c>
      <c r="E7156" t="s">
        <v>141</v>
      </c>
      <c r="F7156" t="s">
        <v>19962</v>
      </c>
      <c r="G7156" t="s">
        <v>194</v>
      </c>
      <c r="H7156" t="s">
        <v>135</v>
      </c>
      <c r="I7156" t="s">
        <v>136</v>
      </c>
      <c r="J7156" t="s">
        <v>137</v>
      </c>
      <c r="K7156" t="s">
        <v>144</v>
      </c>
      <c r="L7156" t="s">
        <v>19963</v>
      </c>
      <c r="M7156" t="s">
        <v>19964</v>
      </c>
      <c r="N7156">
        <v>2.7541666660000002</v>
      </c>
      <c r="O7156">
        <v>3</v>
      </c>
      <c r="P7156">
        <v>0</v>
      </c>
      <c r="Q7156">
        <v>3</v>
      </c>
      <c r="R7156">
        <v>0</v>
      </c>
      <c r="S7156">
        <v>4</v>
      </c>
      <c r="T7156">
        <v>0</v>
      </c>
      <c r="U7156">
        <v>1</v>
      </c>
      <c r="V7156">
        <v>0</v>
      </c>
      <c r="W7156">
        <v>1.9411398340902501</v>
      </c>
      <c r="X7156">
        <v>0</v>
      </c>
      <c r="Y7156">
        <v>31.055906494088649</v>
      </c>
      <c r="Z7156">
        <v>0</v>
      </c>
      <c r="AA7156">
        <v>476.49205870531563</v>
      </c>
      <c r="AB7156">
        <v>0</v>
      </c>
      <c r="AC7156">
        <v>85.108564969262304</v>
      </c>
      <c r="AD7156">
        <v>0</v>
      </c>
      <c r="AE7156">
        <v>594.59767000275679</v>
      </c>
    </row>
    <row r="7157" spans="1:31" x14ac:dyDescent="0.3">
      <c r="A7157">
        <v>2590278</v>
      </c>
      <c r="B7157">
        <v>1</v>
      </c>
      <c r="C7157" t="s">
        <v>80</v>
      </c>
      <c r="D7157" t="s">
        <v>97</v>
      </c>
      <c r="E7157" t="s">
        <v>166</v>
      </c>
      <c r="F7157" t="s">
        <v>19965</v>
      </c>
      <c r="G7157" t="s">
        <v>168</v>
      </c>
      <c r="H7157" t="s">
        <v>157</v>
      </c>
      <c r="I7157" t="s">
        <v>136</v>
      </c>
      <c r="J7157" t="s">
        <v>137</v>
      </c>
      <c r="K7157" t="s">
        <v>138</v>
      </c>
      <c r="L7157" t="s">
        <v>19966</v>
      </c>
      <c r="M7157" t="s">
        <v>19967</v>
      </c>
      <c r="N7157">
        <v>1.426111111</v>
      </c>
      <c r="O7157">
        <v>0</v>
      </c>
      <c r="P7157">
        <v>1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0.40050134031779999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0.40050134031779999</v>
      </c>
    </row>
    <row r="7158" spans="1:31" x14ac:dyDescent="0.3">
      <c r="A7158">
        <v>2589923</v>
      </c>
      <c r="B7158">
        <v>1</v>
      </c>
      <c r="C7158" t="s">
        <v>81</v>
      </c>
      <c r="D7158" t="s">
        <v>113</v>
      </c>
      <c r="E7158" t="s">
        <v>155</v>
      </c>
      <c r="F7158" t="s">
        <v>4604</v>
      </c>
      <c r="G7158" t="s">
        <v>301</v>
      </c>
      <c r="H7158" t="s">
        <v>157</v>
      </c>
      <c r="I7158" t="s">
        <v>136</v>
      </c>
      <c r="J7158" t="s">
        <v>137</v>
      </c>
      <c r="K7158" t="s">
        <v>144</v>
      </c>
      <c r="L7158" t="s">
        <v>19968</v>
      </c>
      <c r="M7158" t="s">
        <v>19969</v>
      </c>
      <c r="N7158">
        <v>6.7977777770000003</v>
      </c>
      <c r="O7158">
        <v>0</v>
      </c>
      <c r="P7158">
        <v>24</v>
      </c>
      <c r="Q7158">
        <v>0</v>
      </c>
      <c r="R7158">
        <v>19</v>
      </c>
      <c r="S7158">
        <v>0</v>
      </c>
      <c r="T7158">
        <v>47</v>
      </c>
      <c r="U7158">
        <v>0</v>
      </c>
      <c r="V7158">
        <v>0</v>
      </c>
      <c r="W7158">
        <v>0</v>
      </c>
      <c r="X7158">
        <v>28.891873814608825</v>
      </c>
      <c r="Y7158">
        <v>0</v>
      </c>
      <c r="Z7158">
        <v>33.119175700076013</v>
      </c>
      <c r="AA7158">
        <v>0</v>
      </c>
      <c r="AB7158">
        <v>825.31686642772434</v>
      </c>
      <c r="AC7158">
        <v>0</v>
      </c>
      <c r="AD7158">
        <v>0</v>
      </c>
      <c r="AE7158">
        <v>887.32791594240916</v>
      </c>
    </row>
    <row r="7159" spans="1:31" x14ac:dyDescent="0.3">
      <c r="A7159">
        <v>2589883</v>
      </c>
      <c r="B7159">
        <v>1</v>
      </c>
      <c r="C7159" t="s">
        <v>80</v>
      </c>
      <c r="D7159" t="s">
        <v>86</v>
      </c>
      <c r="E7159" t="s">
        <v>184</v>
      </c>
      <c r="F7159" t="s">
        <v>19970</v>
      </c>
      <c r="G7159" t="s">
        <v>301</v>
      </c>
      <c r="H7159" t="s">
        <v>135</v>
      </c>
      <c r="I7159" t="s">
        <v>136</v>
      </c>
      <c r="J7159" t="s">
        <v>137</v>
      </c>
      <c r="K7159" t="s">
        <v>144</v>
      </c>
      <c r="L7159" t="s">
        <v>19971</v>
      </c>
      <c r="M7159" t="s">
        <v>19972</v>
      </c>
      <c r="N7159">
        <v>9.5488888880000005</v>
      </c>
      <c r="O7159">
        <v>0</v>
      </c>
      <c r="P7159">
        <v>46</v>
      </c>
      <c r="Q7159">
        <v>0</v>
      </c>
      <c r="R7159">
        <v>2</v>
      </c>
      <c r="S7159">
        <v>0</v>
      </c>
      <c r="T7159">
        <v>3</v>
      </c>
      <c r="U7159">
        <v>0</v>
      </c>
      <c r="V7159">
        <v>0</v>
      </c>
      <c r="W7159">
        <v>0</v>
      </c>
      <c r="X7159">
        <v>472.8399426648337</v>
      </c>
      <c r="Y7159">
        <v>0</v>
      </c>
      <c r="Z7159">
        <v>14.649797862477339</v>
      </c>
      <c r="AA7159">
        <v>0</v>
      </c>
      <c r="AB7159">
        <v>466.20261538550494</v>
      </c>
      <c r="AC7159">
        <v>0</v>
      </c>
      <c r="AD7159">
        <v>0</v>
      </c>
      <c r="AE7159">
        <v>953.69235591281597</v>
      </c>
    </row>
    <row r="7160" spans="1:31" x14ac:dyDescent="0.3">
      <c r="A7160">
        <v>2590424</v>
      </c>
      <c r="B7160">
        <v>1</v>
      </c>
      <c r="C7160" t="s">
        <v>80</v>
      </c>
      <c r="D7160" t="s">
        <v>84</v>
      </c>
      <c r="E7160" t="s">
        <v>166</v>
      </c>
      <c r="F7160" t="s">
        <v>19973</v>
      </c>
      <c r="G7160" t="s">
        <v>181</v>
      </c>
      <c r="H7160" t="s">
        <v>157</v>
      </c>
      <c r="I7160" t="s">
        <v>136</v>
      </c>
      <c r="J7160" t="s">
        <v>137</v>
      </c>
      <c r="K7160" t="s">
        <v>138</v>
      </c>
      <c r="L7160" t="s">
        <v>19974</v>
      </c>
      <c r="M7160" t="s">
        <v>19975</v>
      </c>
      <c r="N7160">
        <v>1.757222222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1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3.8075140037622002</v>
      </c>
      <c r="AC7160">
        <v>0</v>
      </c>
      <c r="AD7160">
        <v>0</v>
      </c>
      <c r="AE7160">
        <v>3.8075140037622002</v>
      </c>
    </row>
    <row r="7161" spans="1:31" x14ac:dyDescent="0.3">
      <c r="A7161">
        <v>2590129</v>
      </c>
      <c r="B7161">
        <v>1</v>
      </c>
      <c r="C7161" t="s">
        <v>81</v>
      </c>
      <c r="D7161" t="s">
        <v>118</v>
      </c>
      <c r="E7161" t="s">
        <v>171</v>
      </c>
      <c r="F7161" t="s">
        <v>19976</v>
      </c>
      <c r="G7161" t="s">
        <v>202</v>
      </c>
      <c r="H7161" t="s">
        <v>157</v>
      </c>
      <c r="I7161" t="s">
        <v>136</v>
      </c>
      <c r="J7161" t="s">
        <v>137</v>
      </c>
      <c r="K7161" t="s">
        <v>138</v>
      </c>
      <c r="L7161" t="s">
        <v>19977</v>
      </c>
      <c r="M7161" t="s">
        <v>19978</v>
      </c>
      <c r="N7161">
        <v>0.43166666599999998</v>
      </c>
      <c r="O7161">
        <v>0</v>
      </c>
      <c r="P7161">
        <v>142</v>
      </c>
      <c r="Q7161">
        <v>0</v>
      </c>
      <c r="R7161">
        <v>2</v>
      </c>
      <c r="S7161">
        <v>0</v>
      </c>
      <c r="T7161">
        <v>3</v>
      </c>
      <c r="U7161">
        <v>0</v>
      </c>
      <c r="V7161">
        <v>0</v>
      </c>
      <c r="W7161">
        <v>0</v>
      </c>
      <c r="X7161">
        <v>12.035586670688414</v>
      </c>
      <c r="Y7161">
        <v>0</v>
      </c>
      <c r="Z7161">
        <v>1.94775843207597</v>
      </c>
      <c r="AA7161">
        <v>0</v>
      </c>
      <c r="AB7161">
        <v>1.1012147180611249</v>
      </c>
      <c r="AC7161">
        <v>0</v>
      </c>
      <c r="AD7161">
        <v>0</v>
      </c>
      <c r="AE7161">
        <v>15.084559820825508</v>
      </c>
    </row>
    <row r="7162" spans="1:31" x14ac:dyDescent="0.3">
      <c r="A7162">
        <v>2589963</v>
      </c>
      <c r="B7162">
        <v>1</v>
      </c>
      <c r="C7162" t="s">
        <v>80</v>
      </c>
      <c r="D7162" t="s">
        <v>83</v>
      </c>
      <c r="E7162" t="s">
        <v>166</v>
      </c>
      <c r="F7162" t="s">
        <v>19979</v>
      </c>
      <c r="G7162" t="s">
        <v>181</v>
      </c>
      <c r="H7162" t="s">
        <v>157</v>
      </c>
      <c r="I7162" t="s">
        <v>136</v>
      </c>
      <c r="J7162" t="s">
        <v>137</v>
      </c>
      <c r="K7162" t="s">
        <v>138</v>
      </c>
      <c r="L7162" t="s">
        <v>19980</v>
      </c>
      <c r="M7162" t="s">
        <v>19981</v>
      </c>
      <c r="N7162">
        <v>1.8180555549999999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1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4.4711832695540004</v>
      </c>
      <c r="AC7162">
        <v>0</v>
      </c>
      <c r="AD7162">
        <v>0</v>
      </c>
      <c r="AE7162">
        <v>4.4711832695540004</v>
      </c>
    </row>
    <row r="7163" spans="1:31" x14ac:dyDescent="0.3">
      <c r="A7163">
        <v>2590341</v>
      </c>
      <c r="B7163">
        <v>1</v>
      </c>
      <c r="C7163" t="s">
        <v>80</v>
      </c>
      <c r="D7163" t="s">
        <v>100</v>
      </c>
      <c r="E7163" t="s">
        <v>166</v>
      </c>
      <c r="F7163" t="s">
        <v>17774</v>
      </c>
      <c r="G7163" t="s">
        <v>181</v>
      </c>
      <c r="H7163" t="s">
        <v>157</v>
      </c>
      <c r="I7163" t="s">
        <v>136</v>
      </c>
      <c r="J7163" t="s">
        <v>137</v>
      </c>
      <c r="K7163" t="s">
        <v>138</v>
      </c>
      <c r="L7163" t="s">
        <v>19982</v>
      </c>
      <c r="M7163" t="s">
        <v>19983</v>
      </c>
      <c r="N7163">
        <v>7.0277777769999998</v>
      </c>
      <c r="O7163">
        <v>0</v>
      </c>
      <c r="P7163">
        <v>6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8.547617496268181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8.547617496268181</v>
      </c>
    </row>
    <row r="7164" spans="1:31" x14ac:dyDescent="0.3">
      <c r="A7164">
        <v>2589920</v>
      </c>
      <c r="B7164">
        <v>1</v>
      </c>
      <c r="C7164" t="s">
        <v>80</v>
      </c>
      <c r="D7164" t="s">
        <v>100</v>
      </c>
      <c r="E7164" t="s">
        <v>184</v>
      </c>
      <c r="F7164" t="s">
        <v>19984</v>
      </c>
      <c r="G7164" t="s">
        <v>149</v>
      </c>
      <c r="H7164" t="s">
        <v>135</v>
      </c>
      <c r="I7164" t="s">
        <v>136</v>
      </c>
      <c r="J7164" t="s">
        <v>137</v>
      </c>
      <c r="K7164" t="s">
        <v>138</v>
      </c>
      <c r="L7164" t="s">
        <v>19985</v>
      </c>
      <c r="M7164" t="s">
        <v>19986</v>
      </c>
      <c r="N7164">
        <v>1.9341666660000001</v>
      </c>
      <c r="O7164">
        <v>0</v>
      </c>
      <c r="P7164">
        <v>136</v>
      </c>
      <c r="Q7164">
        <v>0</v>
      </c>
      <c r="R7164">
        <v>3</v>
      </c>
      <c r="S7164">
        <v>0</v>
      </c>
      <c r="T7164">
        <v>4</v>
      </c>
      <c r="U7164">
        <v>0</v>
      </c>
      <c r="V7164">
        <v>0</v>
      </c>
      <c r="W7164">
        <v>0</v>
      </c>
      <c r="X7164">
        <v>76.301144438874033</v>
      </c>
      <c r="Y7164">
        <v>0</v>
      </c>
      <c r="Z7164">
        <v>27.839647076744775</v>
      </c>
      <c r="AA7164">
        <v>0</v>
      </c>
      <c r="AB7164">
        <v>5.5365172334384694</v>
      </c>
      <c r="AC7164">
        <v>0</v>
      </c>
      <c r="AD7164">
        <v>0</v>
      </c>
      <c r="AE7164">
        <v>109.67730874905729</v>
      </c>
    </row>
    <row r="7165" spans="1:31" x14ac:dyDescent="0.3">
      <c r="A7165">
        <v>2590361</v>
      </c>
      <c r="B7165">
        <v>1</v>
      </c>
      <c r="C7165" t="s">
        <v>81</v>
      </c>
      <c r="D7165" t="s">
        <v>118</v>
      </c>
      <c r="E7165" t="s">
        <v>171</v>
      </c>
      <c r="F7165" t="s">
        <v>19987</v>
      </c>
      <c r="G7165" t="s">
        <v>202</v>
      </c>
      <c r="H7165" t="s">
        <v>157</v>
      </c>
      <c r="I7165" t="s">
        <v>136</v>
      </c>
      <c r="J7165" t="s">
        <v>137</v>
      </c>
      <c r="K7165" t="s">
        <v>138</v>
      </c>
      <c r="L7165" t="s">
        <v>19988</v>
      </c>
      <c r="M7165" t="s">
        <v>19989</v>
      </c>
      <c r="N7165">
        <v>0.80555555499999998</v>
      </c>
      <c r="O7165">
        <v>0</v>
      </c>
      <c r="P7165">
        <v>199</v>
      </c>
      <c r="Q7165">
        <v>0</v>
      </c>
      <c r="R7165">
        <v>0</v>
      </c>
      <c r="S7165">
        <v>0</v>
      </c>
      <c r="T7165">
        <v>3</v>
      </c>
      <c r="U7165">
        <v>0</v>
      </c>
      <c r="V7165">
        <v>0</v>
      </c>
      <c r="W7165">
        <v>0</v>
      </c>
      <c r="X7165">
        <v>30.860056186976088</v>
      </c>
      <c r="Y7165">
        <v>0</v>
      </c>
      <c r="Z7165">
        <v>0</v>
      </c>
      <c r="AA7165">
        <v>0</v>
      </c>
      <c r="AB7165">
        <v>1.4059233881666668</v>
      </c>
      <c r="AC7165">
        <v>0</v>
      </c>
      <c r="AD7165">
        <v>0</v>
      </c>
      <c r="AE7165">
        <v>32.265979575142758</v>
      </c>
    </row>
    <row r="7166" spans="1:31" x14ac:dyDescent="0.3">
      <c r="A7166">
        <v>2589820</v>
      </c>
      <c r="B7166">
        <v>1</v>
      </c>
      <c r="C7166" t="s">
        <v>80</v>
      </c>
      <c r="D7166" t="s">
        <v>96</v>
      </c>
      <c r="E7166" t="s">
        <v>166</v>
      </c>
      <c r="F7166" t="s">
        <v>19990</v>
      </c>
      <c r="G7166" t="s">
        <v>198</v>
      </c>
      <c r="H7166" t="s">
        <v>157</v>
      </c>
      <c r="I7166" t="s">
        <v>136</v>
      </c>
      <c r="J7166" t="s">
        <v>137</v>
      </c>
      <c r="K7166" t="s">
        <v>138</v>
      </c>
      <c r="L7166" t="s">
        <v>19991</v>
      </c>
      <c r="M7166" t="s">
        <v>19992</v>
      </c>
      <c r="N7166">
        <v>3.2138888880000001</v>
      </c>
      <c r="O7166">
        <v>0</v>
      </c>
      <c r="P7166">
        <v>1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</row>
    <row r="7167" spans="1:31" x14ac:dyDescent="0.3">
      <c r="A7167">
        <v>2589943</v>
      </c>
      <c r="B7167">
        <v>1</v>
      </c>
      <c r="C7167" t="s">
        <v>80</v>
      </c>
      <c r="D7167" t="s">
        <v>89</v>
      </c>
      <c r="E7167" t="s">
        <v>155</v>
      </c>
      <c r="F7167" t="s">
        <v>19993</v>
      </c>
      <c r="G7167" t="s">
        <v>301</v>
      </c>
      <c r="H7167" t="s">
        <v>157</v>
      </c>
      <c r="I7167" t="s">
        <v>136</v>
      </c>
      <c r="J7167" t="s">
        <v>137</v>
      </c>
      <c r="K7167" t="s">
        <v>144</v>
      </c>
      <c r="L7167" t="s">
        <v>19994</v>
      </c>
      <c r="M7167" t="s">
        <v>19995</v>
      </c>
      <c r="N7167">
        <v>5.8577777769999999</v>
      </c>
      <c r="O7167">
        <v>0</v>
      </c>
      <c r="P7167">
        <v>130</v>
      </c>
      <c r="Q7167">
        <v>0</v>
      </c>
      <c r="R7167">
        <v>7</v>
      </c>
      <c r="S7167">
        <v>0</v>
      </c>
      <c r="T7167">
        <v>75</v>
      </c>
      <c r="U7167">
        <v>0</v>
      </c>
      <c r="V7167">
        <v>0</v>
      </c>
      <c r="W7167">
        <v>0</v>
      </c>
      <c r="X7167">
        <v>207.85722527588572</v>
      </c>
      <c r="Y7167">
        <v>0</v>
      </c>
      <c r="Z7167">
        <v>11.140185177555169</v>
      </c>
      <c r="AA7167">
        <v>0</v>
      </c>
      <c r="AB7167">
        <v>860.11335456558425</v>
      </c>
      <c r="AC7167">
        <v>0</v>
      </c>
      <c r="AD7167">
        <v>0</v>
      </c>
      <c r="AE7167">
        <v>1079.1107650190252</v>
      </c>
    </row>
    <row r="7168" spans="1:31" x14ac:dyDescent="0.3">
      <c r="A7168">
        <v>2590255</v>
      </c>
      <c r="B7168">
        <v>1</v>
      </c>
      <c r="C7168" t="s">
        <v>80</v>
      </c>
      <c r="D7168" t="s">
        <v>100</v>
      </c>
      <c r="E7168" t="s">
        <v>147</v>
      </c>
      <c r="F7168" t="s">
        <v>12748</v>
      </c>
      <c r="G7168" t="s">
        <v>1056</v>
      </c>
      <c r="H7168" t="s">
        <v>135</v>
      </c>
      <c r="I7168" t="s">
        <v>136</v>
      </c>
      <c r="J7168" t="s">
        <v>137</v>
      </c>
      <c r="K7168" t="s">
        <v>138</v>
      </c>
      <c r="L7168" t="s">
        <v>19996</v>
      </c>
      <c r="M7168" t="s">
        <v>19997</v>
      </c>
      <c r="N7168">
        <v>6.8991666660000002</v>
      </c>
      <c r="O7168">
        <v>4</v>
      </c>
      <c r="P7168">
        <v>506</v>
      </c>
      <c r="Q7168">
        <v>8</v>
      </c>
      <c r="R7168">
        <v>99</v>
      </c>
      <c r="S7168">
        <v>3</v>
      </c>
      <c r="T7168">
        <v>76</v>
      </c>
      <c r="U7168">
        <v>1</v>
      </c>
      <c r="V7168">
        <v>0</v>
      </c>
      <c r="W7168">
        <v>14.320734334519306</v>
      </c>
      <c r="X7168">
        <v>729.00252264287224</v>
      </c>
      <c r="Y7168">
        <v>22.251240662486211</v>
      </c>
      <c r="Z7168">
        <v>212.98352386584702</v>
      </c>
      <c r="AA7168">
        <v>54.391053175425625</v>
      </c>
      <c r="AB7168">
        <v>548.06549485142648</v>
      </c>
      <c r="AC7168">
        <v>1288.188956726168</v>
      </c>
      <c r="AD7168">
        <v>0</v>
      </c>
      <c r="AE7168">
        <v>2869.2035262587451</v>
      </c>
    </row>
    <row r="7169" spans="1:31" x14ac:dyDescent="0.3">
      <c r="A7169">
        <v>2589863</v>
      </c>
      <c r="B7169">
        <v>1</v>
      </c>
      <c r="C7169" t="s">
        <v>80</v>
      </c>
      <c r="D7169" t="s">
        <v>104</v>
      </c>
      <c r="E7169" t="s">
        <v>184</v>
      </c>
      <c r="F7169" t="s">
        <v>19998</v>
      </c>
      <c r="G7169" t="s">
        <v>301</v>
      </c>
      <c r="H7169" t="s">
        <v>135</v>
      </c>
      <c r="I7169" t="s">
        <v>136</v>
      </c>
      <c r="J7169" t="s">
        <v>137</v>
      </c>
      <c r="K7169" t="s">
        <v>144</v>
      </c>
      <c r="L7169" t="s">
        <v>19999</v>
      </c>
      <c r="M7169" t="s">
        <v>20000</v>
      </c>
      <c r="N7169">
        <v>7.983333333</v>
      </c>
      <c r="O7169">
        <v>0</v>
      </c>
      <c r="P7169">
        <v>9</v>
      </c>
      <c r="Q7169">
        <v>0</v>
      </c>
      <c r="R7169">
        <v>0</v>
      </c>
      <c r="S7169">
        <v>0</v>
      </c>
      <c r="T7169">
        <v>1</v>
      </c>
      <c r="U7169">
        <v>0</v>
      </c>
      <c r="V7169">
        <v>0</v>
      </c>
      <c r="W7169">
        <v>0</v>
      </c>
      <c r="X7169">
        <v>11.025931215983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11.025931215983</v>
      </c>
    </row>
    <row r="7170" spans="1:31" x14ac:dyDescent="0.3">
      <c r="A7170">
        <v>2590049</v>
      </c>
      <c r="B7170">
        <v>1</v>
      </c>
      <c r="C7170" t="s">
        <v>80</v>
      </c>
      <c r="D7170" t="s">
        <v>106</v>
      </c>
      <c r="E7170" t="s">
        <v>141</v>
      </c>
      <c r="F7170" t="s">
        <v>6022</v>
      </c>
      <c r="G7170" t="s">
        <v>134</v>
      </c>
      <c r="H7170" t="s">
        <v>135</v>
      </c>
      <c r="I7170" t="s">
        <v>136</v>
      </c>
      <c r="J7170" t="s">
        <v>137</v>
      </c>
      <c r="K7170" t="s">
        <v>138</v>
      </c>
      <c r="L7170" t="s">
        <v>20001</v>
      </c>
      <c r="M7170" t="s">
        <v>20002</v>
      </c>
      <c r="N7170">
        <v>0.316111111</v>
      </c>
      <c r="O7170">
        <v>0</v>
      </c>
      <c r="P7170">
        <v>616</v>
      </c>
      <c r="Q7170">
        <v>26</v>
      </c>
      <c r="R7170">
        <v>185</v>
      </c>
      <c r="S7170">
        <v>12</v>
      </c>
      <c r="T7170">
        <v>138</v>
      </c>
      <c r="U7170">
        <v>0</v>
      </c>
      <c r="V7170">
        <v>0</v>
      </c>
      <c r="W7170">
        <v>0</v>
      </c>
      <c r="X7170">
        <v>44.624259765260199</v>
      </c>
      <c r="Y7170">
        <v>66.665313021515018</v>
      </c>
      <c r="Z7170">
        <v>99.223974019258137</v>
      </c>
      <c r="AA7170">
        <v>15.478790413244774</v>
      </c>
      <c r="AB7170">
        <v>86.939781599354973</v>
      </c>
      <c r="AC7170">
        <v>0</v>
      </c>
      <c r="AD7170">
        <v>0</v>
      </c>
      <c r="AE7170">
        <v>312.93211881863306</v>
      </c>
    </row>
    <row r="7171" spans="1:31" x14ac:dyDescent="0.3">
      <c r="A7171">
        <v>2590298</v>
      </c>
      <c r="B7171">
        <v>1</v>
      </c>
      <c r="C7171" t="s">
        <v>81</v>
      </c>
      <c r="D7171" t="s">
        <v>118</v>
      </c>
      <c r="E7171" t="s">
        <v>155</v>
      </c>
      <c r="F7171" t="s">
        <v>20003</v>
      </c>
      <c r="G7171" t="s">
        <v>206</v>
      </c>
      <c r="H7171" t="s">
        <v>157</v>
      </c>
      <c r="I7171" t="s">
        <v>136</v>
      </c>
      <c r="J7171" t="s">
        <v>137</v>
      </c>
      <c r="K7171" t="s">
        <v>138</v>
      </c>
      <c r="L7171" t="s">
        <v>20004</v>
      </c>
      <c r="M7171" t="s">
        <v>20005</v>
      </c>
      <c r="N7171">
        <v>1.2352777770000001</v>
      </c>
      <c r="O7171">
        <v>0</v>
      </c>
      <c r="P7171">
        <v>108</v>
      </c>
      <c r="Q7171">
        <v>0</v>
      </c>
      <c r="R7171">
        <v>4</v>
      </c>
      <c r="S7171">
        <v>0</v>
      </c>
      <c r="T7171">
        <v>7</v>
      </c>
      <c r="U7171">
        <v>0</v>
      </c>
      <c r="V7171">
        <v>0</v>
      </c>
      <c r="W7171">
        <v>0</v>
      </c>
      <c r="X7171">
        <v>28.621392193134572</v>
      </c>
      <c r="Y7171">
        <v>0</v>
      </c>
      <c r="Z7171">
        <v>1.3924197639866835</v>
      </c>
      <c r="AA7171">
        <v>0</v>
      </c>
      <c r="AB7171">
        <v>8.7610677657426894</v>
      </c>
      <c r="AC7171">
        <v>0</v>
      </c>
      <c r="AD7171">
        <v>0</v>
      </c>
      <c r="AE7171">
        <v>38.774879722863943</v>
      </c>
    </row>
    <row r="7172" spans="1:31" x14ac:dyDescent="0.3">
      <c r="A7172">
        <v>2590155</v>
      </c>
      <c r="B7172">
        <v>1</v>
      </c>
      <c r="C7172" t="s">
        <v>81</v>
      </c>
      <c r="D7172" t="s">
        <v>122</v>
      </c>
      <c r="E7172" t="s">
        <v>147</v>
      </c>
      <c r="F7172" t="s">
        <v>20006</v>
      </c>
      <c r="G7172" t="s">
        <v>149</v>
      </c>
      <c r="H7172" t="s">
        <v>135</v>
      </c>
      <c r="I7172" t="s">
        <v>136</v>
      </c>
      <c r="J7172" t="s">
        <v>137</v>
      </c>
      <c r="K7172" t="s">
        <v>138</v>
      </c>
      <c r="L7172" t="s">
        <v>20007</v>
      </c>
      <c r="M7172" t="s">
        <v>20008</v>
      </c>
      <c r="N7172">
        <v>0.81416666599999998</v>
      </c>
      <c r="O7172">
        <v>0</v>
      </c>
      <c r="P7172">
        <v>753</v>
      </c>
      <c r="Q7172">
        <v>0</v>
      </c>
      <c r="R7172">
        <v>0</v>
      </c>
      <c r="S7172">
        <v>0</v>
      </c>
      <c r="T7172">
        <v>295</v>
      </c>
      <c r="U7172">
        <v>0</v>
      </c>
      <c r="V7172">
        <v>0</v>
      </c>
      <c r="W7172">
        <v>0</v>
      </c>
      <c r="X7172">
        <v>114.84796375028672</v>
      </c>
      <c r="Y7172">
        <v>0</v>
      </c>
      <c r="Z7172">
        <v>0</v>
      </c>
      <c r="AA7172">
        <v>0</v>
      </c>
      <c r="AB7172">
        <v>222.96732843034005</v>
      </c>
      <c r="AC7172">
        <v>0</v>
      </c>
      <c r="AD7172">
        <v>0</v>
      </c>
      <c r="AE7172">
        <v>337.81529218062678</v>
      </c>
    </row>
    <row r="7173" spans="1:31" x14ac:dyDescent="0.3">
      <c r="A7173">
        <v>2589757</v>
      </c>
      <c r="B7173">
        <v>1</v>
      </c>
      <c r="C7173" t="s">
        <v>80</v>
      </c>
      <c r="D7173" t="s">
        <v>95</v>
      </c>
      <c r="E7173" t="s">
        <v>141</v>
      </c>
      <c r="F7173" t="s">
        <v>20009</v>
      </c>
      <c r="G7173" t="s">
        <v>134</v>
      </c>
      <c r="H7173" t="s">
        <v>135</v>
      </c>
      <c r="I7173" t="s">
        <v>136</v>
      </c>
      <c r="J7173" t="s">
        <v>137</v>
      </c>
      <c r="K7173" t="s">
        <v>138</v>
      </c>
      <c r="L7173" t="s">
        <v>20010</v>
      </c>
      <c r="M7173" t="s">
        <v>20011</v>
      </c>
      <c r="N7173">
        <v>1.001666666</v>
      </c>
      <c r="O7173">
        <v>5</v>
      </c>
      <c r="P7173">
        <v>979</v>
      </c>
      <c r="Q7173">
        <v>26</v>
      </c>
      <c r="R7173">
        <v>15</v>
      </c>
      <c r="S7173">
        <v>34</v>
      </c>
      <c r="T7173">
        <v>87</v>
      </c>
      <c r="U7173">
        <v>2</v>
      </c>
      <c r="V7173">
        <v>0</v>
      </c>
      <c r="W7173">
        <v>3.0481514367731948</v>
      </c>
      <c r="X7173">
        <v>165.68269392810416</v>
      </c>
      <c r="Y7173">
        <v>58.352483594850732</v>
      </c>
      <c r="Z7173">
        <v>7.3221853270242612</v>
      </c>
      <c r="AA7173">
        <v>399.77827984454814</v>
      </c>
      <c r="AB7173">
        <v>49.195216577530125</v>
      </c>
      <c r="AC7173">
        <v>156.4651829311083</v>
      </c>
      <c r="AD7173">
        <v>0</v>
      </c>
      <c r="AE7173">
        <v>839.84419363993891</v>
      </c>
    </row>
    <row r="7174" spans="1:31" x14ac:dyDescent="0.3">
      <c r="A7174">
        <v>2590006</v>
      </c>
      <c r="B7174">
        <v>1</v>
      </c>
      <c r="C7174" t="s">
        <v>80</v>
      </c>
      <c r="D7174" t="s">
        <v>103</v>
      </c>
      <c r="E7174" t="s">
        <v>184</v>
      </c>
      <c r="F7174" t="s">
        <v>20012</v>
      </c>
      <c r="G7174" t="s">
        <v>1218</v>
      </c>
      <c r="H7174" t="s">
        <v>135</v>
      </c>
      <c r="I7174" t="s">
        <v>136</v>
      </c>
      <c r="J7174" t="s">
        <v>137</v>
      </c>
      <c r="K7174" t="s">
        <v>138</v>
      </c>
      <c r="L7174" t="s">
        <v>20013</v>
      </c>
      <c r="M7174" t="s">
        <v>20014</v>
      </c>
      <c r="N7174">
        <v>0.56444444400000005</v>
      </c>
      <c r="O7174">
        <v>0</v>
      </c>
      <c r="P7174">
        <v>0</v>
      </c>
      <c r="Q7174">
        <v>4</v>
      </c>
      <c r="R7174">
        <v>0</v>
      </c>
      <c r="S7174">
        <v>1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25.423503723450935</v>
      </c>
      <c r="Z7174">
        <v>0</v>
      </c>
      <c r="AA7174">
        <v>5.518175597474908</v>
      </c>
      <c r="AB7174">
        <v>0</v>
      </c>
      <c r="AC7174">
        <v>0</v>
      </c>
      <c r="AD7174">
        <v>0</v>
      </c>
      <c r="AE7174">
        <v>30.941679320925843</v>
      </c>
    </row>
    <row r="7175" spans="1:31" x14ac:dyDescent="0.3">
      <c r="A7175">
        <v>2589906</v>
      </c>
      <c r="B7175">
        <v>1</v>
      </c>
      <c r="C7175" t="s">
        <v>80</v>
      </c>
      <c r="D7175" t="s">
        <v>84</v>
      </c>
      <c r="E7175" t="s">
        <v>166</v>
      </c>
      <c r="F7175" t="s">
        <v>20015</v>
      </c>
      <c r="G7175" t="s">
        <v>198</v>
      </c>
      <c r="H7175" t="s">
        <v>157</v>
      </c>
      <c r="I7175" t="s">
        <v>136</v>
      </c>
      <c r="J7175" t="s">
        <v>137</v>
      </c>
      <c r="K7175" t="s">
        <v>138</v>
      </c>
      <c r="L7175" t="s">
        <v>20016</v>
      </c>
      <c r="M7175" t="s">
        <v>20017</v>
      </c>
      <c r="N7175">
        <v>3.85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4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28.214712076750082</v>
      </c>
      <c r="AC7175">
        <v>0</v>
      </c>
      <c r="AD7175">
        <v>0</v>
      </c>
      <c r="AE7175">
        <v>28.214712076750082</v>
      </c>
    </row>
    <row r="7176" spans="1:31" x14ac:dyDescent="0.3">
      <c r="A7176">
        <v>2590141</v>
      </c>
      <c r="B7176">
        <v>1</v>
      </c>
      <c r="C7176" t="s">
        <v>80</v>
      </c>
      <c r="D7176" t="s">
        <v>88</v>
      </c>
      <c r="E7176" t="s">
        <v>175</v>
      </c>
      <c r="F7176" t="s">
        <v>17022</v>
      </c>
      <c r="G7176" t="s">
        <v>177</v>
      </c>
      <c r="H7176" t="s">
        <v>157</v>
      </c>
      <c r="I7176" t="s">
        <v>136</v>
      </c>
      <c r="J7176" t="s">
        <v>137</v>
      </c>
      <c r="K7176" t="s">
        <v>138</v>
      </c>
      <c r="L7176" t="s">
        <v>20018</v>
      </c>
      <c r="M7176" t="s">
        <v>20019</v>
      </c>
      <c r="N7176">
        <v>2.1144444440000001</v>
      </c>
      <c r="O7176">
        <v>0</v>
      </c>
      <c r="P7176">
        <v>56</v>
      </c>
      <c r="Q7176">
        <v>0</v>
      </c>
      <c r="R7176">
        <v>0</v>
      </c>
      <c r="S7176">
        <v>0</v>
      </c>
      <c r="T7176">
        <v>6</v>
      </c>
      <c r="U7176">
        <v>0</v>
      </c>
      <c r="V7176">
        <v>0</v>
      </c>
      <c r="W7176">
        <v>0</v>
      </c>
      <c r="X7176">
        <v>31.527238823664149</v>
      </c>
      <c r="Y7176">
        <v>0</v>
      </c>
      <c r="Z7176">
        <v>0</v>
      </c>
      <c r="AA7176">
        <v>0</v>
      </c>
      <c r="AB7176">
        <v>8.6579798826564804</v>
      </c>
      <c r="AC7176">
        <v>0</v>
      </c>
      <c r="AD7176">
        <v>0</v>
      </c>
      <c r="AE7176">
        <v>40.185218706320626</v>
      </c>
    </row>
    <row r="7177" spans="1:31" x14ac:dyDescent="0.3">
      <c r="A7177">
        <v>2590095</v>
      </c>
      <c r="B7177">
        <v>1</v>
      </c>
      <c r="C7177" t="s">
        <v>81</v>
      </c>
      <c r="D7177" t="s">
        <v>118</v>
      </c>
      <c r="E7177" t="s">
        <v>147</v>
      </c>
      <c r="F7177" t="s">
        <v>9802</v>
      </c>
      <c r="G7177" t="s">
        <v>301</v>
      </c>
      <c r="H7177" t="s">
        <v>135</v>
      </c>
      <c r="I7177" t="s">
        <v>136</v>
      </c>
      <c r="J7177" t="s">
        <v>137</v>
      </c>
      <c r="K7177" t="s">
        <v>144</v>
      </c>
      <c r="L7177" t="s">
        <v>20020</v>
      </c>
      <c r="M7177" t="s">
        <v>20021</v>
      </c>
      <c r="N7177">
        <v>0.76055555500000005</v>
      </c>
      <c r="O7177">
        <v>11</v>
      </c>
      <c r="P7177">
        <v>284</v>
      </c>
      <c r="Q7177">
        <v>75</v>
      </c>
      <c r="R7177">
        <v>11</v>
      </c>
      <c r="S7177">
        <v>20</v>
      </c>
      <c r="T7177">
        <v>13</v>
      </c>
      <c r="U7177">
        <v>6</v>
      </c>
      <c r="V7177">
        <v>0</v>
      </c>
      <c r="W7177">
        <v>2.1245065580747999</v>
      </c>
      <c r="X7177">
        <v>42.588720631131018</v>
      </c>
      <c r="Y7177">
        <v>151.5159004570736</v>
      </c>
      <c r="Z7177">
        <v>19.577528103299009</v>
      </c>
      <c r="AA7177">
        <v>114.95337536779958</v>
      </c>
      <c r="AB7177">
        <v>24.348764798136266</v>
      </c>
      <c r="AC7177">
        <v>741.97464364635312</v>
      </c>
      <c r="AD7177">
        <v>0</v>
      </c>
      <c r="AE7177">
        <v>1097.0834395618674</v>
      </c>
    </row>
    <row r="7178" spans="1:31" x14ac:dyDescent="0.3">
      <c r="A7178">
        <v>2590427</v>
      </c>
      <c r="B7178">
        <v>1</v>
      </c>
      <c r="C7178" t="s">
        <v>80</v>
      </c>
      <c r="D7178" t="s">
        <v>99</v>
      </c>
      <c r="E7178" t="s">
        <v>155</v>
      </c>
      <c r="F7178" t="s">
        <v>20022</v>
      </c>
      <c r="G7178" t="s">
        <v>202</v>
      </c>
      <c r="H7178" t="s">
        <v>157</v>
      </c>
      <c r="I7178" t="s">
        <v>136</v>
      </c>
      <c r="J7178" t="s">
        <v>137</v>
      </c>
      <c r="K7178" t="s">
        <v>138</v>
      </c>
      <c r="L7178" t="s">
        <v>20023</v>
      </c>
      <c r="M7178" t="s">
        <v>20024</v>
      </c>
      <c r="N7178">
        <v>0.44805555499999999</v>
      </c>
      <c r="O7178">
        <v>0</v>
      </c>
      <c r="P7178">
        <v>29</v>
      </c>
      <c r="Q7178">
        <v>0</v>
      </c>
      <c r="R7178">
        <v>14</v>
      </c>
      <c r="S7178">
        <v>0</v>
      </c>
      <c r="T7178">
        <v>7</v>
      </c>
      <c r="U7178">
        <v>0</v>
      </c>
      <c r="V7178">
        <v>0</v>
      </c>
      <c r="W7178">
        <v>0</v>
      </c>
      <c r="X7178">
        <v>3.0433796359785639</v>
      </c>
      <c r="Y7178">
        <v>0</v>
      </c>
      <c r="Z7178">
        <v>2.4570173617493927</v>
      </c>
      <c r="AA7178">
        <v>0</v>
      </c>
      <c r="AB7178">
        <v>0.44235211240937244</v>
      </c>
      <c r="AC7178">
        <v>0</v>
      </c>
      <c r="AD7178">
        <v>0</v>
      </c>
      <c r="AE7178">
        <v>5.9427491101373286</v>
      </c>
    </row>
    <row r="7179" spans="1:31" x14ac:dyDescent="0.3">
      <c r="A7179">
        <v>2589949</v>
      </c>
      <c r="B7179">
        <v>1</v>
      </c>
      <c r="C7179" t="s">
        <v>80</v>
      </c>
      <c r="D7179" t="s">
        <v>98</v>
      </c>
      <c r="E7179" t="s">
        <v>166</v>
      </c>
      <c r="F7179" t="s">
        <v>20025</v>
      </c>
      <c r="G7179" t="s">
        <v>181</v>
      </c>
      <c r="H7179" t="s">
        <v>157</v>
      </c>
      <c r="I7179" t="s">
        <v>136</v>
      </c>
      <c r="J7179" t="s">
        <v>137</v>
      </c>
      <c r="K7179" t="s">
        <v>138</v>
      </c>
      <c r="L7179" t="s">
        <v>20026</v>
      </c>
      <c r="M7179" t="s">
        <v>20027</v>
      </c>
      <c r="N7179">
        <v>5.9669444440000001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2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64.784698617476565</v>
      </c>
      <c r="AC7179">
        <v>0</v>
      </c>
      <c r="AD7179">
        <v>0</v>
      </c>
      <c r="AE7179">
        <v>64.784698617476565</v>
      </c>
    </row>
    <row r="7180" spans="1:31" x14ac:dyDescent="0.3">
      <c r="A7180">
        <v>2589995</v>
      </c>
      <c r="B7180">
        <v>1</v>
      </c>
      <c r="C7180" t="s">
        <v>81</v>
      </c>
      <c r="D7180" t="s">
        <v>127</v>
      </c>
      <c r="E7180" t="s">
        <v>147</v>
      </c>
      <c r="F7180" t="s">
        <v>2172</v>
      </c>
      <c r="G7180" t="s">
        <v>134</v>
      </c>
      <c r="H7180" t="s">
        <v>135</v>
      </c>
      <c r="I7180" t="s">
        <v>136</v>
      </c>
      <c r="J7180" t="s">
        <v>137</v>
      </c>
      <c r="K7180" t="s">
        <v>138</v>
      </c>
      <c r="L7180" t="s">
        <v>20028</v>
      </c>
      <c r="M7180" t="s">
        <v>20029</v>
      </c>
      <c r="N7180">
        <v>4.1191666659999999</v>
      </c>
      <c r="O7180">
        <v>4</v>
      </c>
      <c r="P7180">
        <v>78</v>
      </c>
      <c r="Q7180">
        <v>100</v>
      </c>
      <c r="R7180">
        <v>92</v>
      </c>
      <c r="S7180">
        <v>2</v>
      </c>
      <c r="T7180">
        <v>8</v>
      </c>
      <c r="U7180">
        <v>0</v>
      </c>
      <c r="V7180">
        <v>0</v>
      </c>
      <c r="W7180">
        <v>3.7402087284114831</v>
      </c>
      <c r="X7180">
        <v>61.19867336246044</v>
      </c>
      <c r="Y7180">
        <v>681.22046678752781</v>
      </c>
      <c r="Z7180">
        <v>590.22990253136936</v>
      </c>
      <c r="AA7180">
        <v>39.940899803603521</v>
      </c>
      <c r="AB7180">
        <v>25.261232579301421</v>
      </c>
      <c r="AC7180">
        <v>0</v>
      </c>
      <c r="AD7180">
        <v>0</v>
      </c>
      <c r="AE7180">
        <v>1401.5913837926742</v>
      </c>
    </row>
    <row r="7181" spans="1:31" x14ac:dyDescent="0.3">
      <c r="A7181">
        <v>2590018</v>
      </c>
      <c r="B7181">
        <v>1</v>
      </c>
      <c r="C7181" t="s">
        <v>80</v>
      </c>
      <c r="D7181" t="s">
        <v>104</v>
      </c>
      <c r="E7181" t="s">
        <v>184</v>
      </c>
      <c r="F7181" t="s">
        <v>20030</v>
      </c>
      <c r="G7181" t="s">
        <v>194</v>
      </c>
      <c r="H7181" t="s">
        <v>135</v>
      </c>
      <c r="I7181" t="s">
        <v>136</v>
      </c>
      <c r="J7181" t="s">
        <v>137</v>
      </c>
      <c r="K7181" t="s">
        <v>144</v>
      </c>
      <c r="L7181" t="s">
        <v>20031</v>
      </c>
      <c r="M7181" t="s">
        <v>20032</v>
      </c>
      <c r="N7181">
        <v>3.5813888880000002</v>
      </c>
      <c r="O7181">
        <v>0</v>
      </c>
      <c r="P7181">
        <v>440</v>
      </c>
      <c r="Q7181">
        <v>0</v>
      </c>
      <c r="R7181">
        <v>6</v>
      </c>
      <c r="S7181">
        <v>1</v>
      </c>
      <c r="T7181">
        <v>45</v>
      </c>
      <c r="U7181">
        <v>0</v>
      </c>
      <c r="V7181">
        <v>0</v>
      </c>
      <c r="W7181">
        <v>0</v>
      </c>
      <c r="X7181">
        <v>322.53173956603842</v>
      </c>
      <c r="Y7181">
        <v>0</v>
      </c>
      <c r="Z7181">
        <v>10.359519489038901</v>
      </c>
      <c r="AA7181">
        <v>7.7660858270111106</v>
      </c>
      <c r="AB7181">
        <v>130.96784916255433</v>
      </c>
      <c r="AC7181">
        <v>0</v>
      </c>
      <c r="AD7181">
        <v>0</v>
      </c>
      <c r="AE7181">
        <v>471.6251940446428</v>
      </c>
    </row>
    <row r="7182" spans="1:31" x14ac:dyDescent="0.3">
      <c r="A7182">
        <v>2590287</v>
      </c>
      <c r="B7182">
        <v>1</v>
      </c>
      <c r="C7182" t="s">
        <v>80</v>
      </c>
      <c r="D7182" t="s">
        <v>86</v>
      </c>
      <c r="E7182" t="s">
        <v>175</v>
      </c>
      <c r="F7182" t="s">
        <v>20033</v>
      </c>
      <c r="G7182" t="s">
        <v>177</v>
      </c>
      <c r="H7182" t="s">
        <v>157</v>
      </c>
      <c r="I7182" t="s">
        <v>136</v>
      </c>
      <c r="J7182" t="s">
        <v>137</v>
      </c>
      <c r="K7182" t="s">
        <v>138</v>
      </c>
      <c r="L7182" t="s">
        <v>20034</v>
      </c>
      <c r="M7182" t="s">
        <v>20035</v>
      </c>
      <c r="N7182">
        <v>9.9697222219999997</v>
      </c>
      <c r="O7182">
        <v>0</v>
      </c>
      <c r="P7182">
        <v>5</v>
      </c>
      <c r="Q7182">
        <v>0</v>
      </c>
      <c r="R7182">
        <v>0</v>
      </c>
      <c r="S7182">
        <v>0</v>
      </c>
      <c r="T7182">
        <v>2</v>
      </c>
      <c r="U7182">
        <v>0</v>
      </c>
      <c r="V7182">
        <v>0</v>
      </c>
      <c r="W7182">
        <v>0</v>
      </c>
      <c r="X7182">
        <v>21.666336650552623</v>
      </c>
      <c r="Y7182">
        <v>0</v>
      </c>
      <c r="Z7182">
        <v>0</v>
      </c>
      <c r="AA7182">
        <v>0</v>
      </c>
      <c r="AB7182">
        <v>22.839825569087097</v>
      </c>
      <c r="AC7182">
        <v>0</v>
      </c>
      <c r="AD7182">
        <v>0</v>
      </c>
      <c r="AE7182">
        <v>44.50616221963972</v>
      </c>
    </row>
    <row r="7183" spans="1:31" x14ac:dyDescent="0.3">
      <c r="A7183">
        <v>2590164</v>
      </c>
      <c r="B7183">
        <v>1</v>
      </c>
      <c r="C7183" t="s">
        <v>81</v>
      </c>
      <c r="D7183" t="s">
        <v>113</v>
      </c>
      <c r="E7183" t="s">
        <v>166</v>
      </c>
      <c r="F7183" t="s">
        <v>20036</v>
      </c>
      <c r="G7183" t="s">
        <v>168</v>
      </c>
      <c r="H7183" t="s">
        <v>157</v>
      </c>
      <c r="I7183" t="s">
        <v>136</v>
      </c>
      <c r="J7183" t="s">
        <v>137</v>
      </c>
      <c r="K7183" t="s">
        <v>138</v>
      </c>
      <c r="L7183" t="s">
        <v>20037</v>
      </c>
      <c r="M7183" t="s">
        <v>20038</v>
      </c>
      <c r="N7183">
        <v>3.6277777769999999</v>
      </c>
      <c r="O7183">
        <v>0</v>
      </c>
      <c r="P7183">
        <v>1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0.97497023870964994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0.97497023870964994</v>
      </c>
    </row>
    <row r="7184" spans="1:31" x14ac:dyDescent="0.3">
      <c r="A7184">
        <v>2589826</v>
      </c>
      <c r="B7184">
        <v>1</v>
      </c>
      <c r="C7184" t="s">
        <v>80</v>
      </c>
      <c r="D7184" t="s">
        <v>110</v>
      </c>
      <c r="E7184" t="s">
        <v>171</v>
      </c>
      <c r="F7184" t="s">
        <v>13562</v>
      </c>
      <c r="G7184" t="s">
        <v>301</v>
      </c>
      <c r="H7184" t="s">
        <v>157</v>
      </c>
      <c r="I7184" t="s">
        <v>136</v>
      </c>
      <c r="J7184" t="s">
        <v>137</v>
      </c>
      <c r="K7184" t="s">
        <v>144</v>
      </c>
      <c r="L7184" t="s">
        <v>20039</v>
      </c>
      <c r="M7184" t="s">
        <v>20040</v>
      </c>
      <c r="N7184">
        <v>4.6236111109999998</v>
      </c>
      <c r="O7184">
        <v>0</v>
      </c>
      <c r="P7184">
        <v>111</v>
      </c>
      <c r="Q7184">
        <v>0</v>
      </c>
      <c r="R7184">
        <v>0</v>
      </c>
      <c r="S7184">
        <v>0</v>
      </c>
      <c r="T7184">
        <v>12</v>
      </c>
      <c r="U7184">
        <v>0</v>
      </c>
      <c r="V7184">
        <v>0</v>
      </c>
      <c r="W7184">
        <v>0</v>
      </c>
      <c r="X7184">
        <v>132.98151511116026</v>
      </c>
      <c r="Y7184">
        <v>0</v>
      </c>
      <c r="Z7184">
        <v>0</v>
      </c>
      <c r="AA7184">
        <v>0</v>
      </c>
      <c r="AB7184">
        <v>6.0900764470633062</v>
      </c>
      <c r="AC7184">
        <v>0</v>
      </c>
      <c r="AD7184">
        <v>0</v>
      </c>
      <c r="AE7184">
        <v>139.07159155822356</v>
      </c>
    </row>
    <row r="7185" spans="1:31" x14ac:dyDescent="0.3">
      <c r="A7185">
        <v>2590032</v>
      </c>
      <c r="B7185">
        <v>1</v>
      </c>
      <c r="C7185" t="s">
        <v>80</v>
      </c>
      <c r="D7185" t="s">
        <v>110</v>
      </c>
      <c r="E7185" t="s">
        <v>184</v>
      </c>
      <c r="F7185" t="s">
        <v>20041</v>
      </c>
      <c r="G7185" t="s">
        <v>194</v>
      </c>
      <c r="H7185" t="s">
        <v>135</v>
      </c>
      <c r="I7185" t="s">
        <v>136</v>
      </c>
      <c r="J7185" t="s">
        <v>137</v>
      </c>
      <c r="K7185" t="s">
        <v>144</v>
      </c>
      <c r="L7185" t="s">
        <v>20042</v>
      </c>
      <c r="M7185" t="s">
        <v>20043</v>
      </c>
      <c r="N7185">
        <v>2.6866666659999998</v>
      </c>
      <c r="O7185">
        <v>8</v>
      </c>
      <c r="P7185">
        <v>126</v>
      </c>
      <c r="Q7185">
        <v>6</v>
      </c>
      <c r="R7185">
        <v>1</v>
      </c>
      <c r="S7185">
        <v>4</v>
      </c>
      <c r="T7185">
        <v>14</v>
      </c>
      <c r="U7185">
        <v>0</v>
      </c>
      <c r="V7185">
        <v>0</v>
      </c>
      <c r="W7185">
        <v>17.626858036190864</v>
      </c>
      <c r="X7185">
        <v>65.567265443886839</v>
      </c>
      <c r="Y7185">
        <v>8.6440093646743463</v>
      </c>
      <c r="Z7185">
        <v>0</v>
      </c>
      <c r="AA7185">
        <v>199.1905913279555</v>
      </c>
      <c r="AB7185">
        <v>63.819701692852441</v>
      </c>
      <c r="AC7185">
        <v>0</v>
      </c>
      <c r="AD7185">
        <v>0</v>
      </c>
      <c r="AE7185">
        <v>354.84842586555999</v>
      </c>
    </row>
    <row r="7186" spans="1:31" x14ac:dyDescent="0.3">
      <c r="A7186">
        <v>2590058</v>
      </c>
      <c r="B7186">
        <v>1</v>
      </c>
      <c r="C7186" t="s">
        <v>81</v>
      </c>
      <c r="D7186" t="s">
        <v>117</v>
      </c>
      <c r="E7186" t="s">
        <v>184</v>
      </c>
      <c r="F7186" t="s">
        <v>20044</v>
      </c>
      <c r="G7186" t="s">
        <v>149</v>
      </c>
      <c r="H7186" t="s">
        <v>135</v>
      </c>
      <c r="I7186" t="s">
        <v>136</v>
      </c>
      <c r="J7186" t="s">
        <v>137</v>
      </c>
      <c r="K7186" t="s">
        <v>138</v>
      </c>
      <c r="L7186" t="s">
        <v>20045</v>
      </c>
      <c r="M7186" t="s">
        <v>20046</v>
      </c>
      <c r="N7186">
        <v>2.0049999999999999</v>
      </c>
      <c r="O7186">
        <v>0</v>
      </c>
      <c r="P7186">
        <v>34</v>
      </c>
      <c r="Q7186">
        <v>0</v>
      </c>
      <c r="R7186">
        <v>0</v>
      </c>
      <c r="S7186">
        <v>0</v>
      </c>
      <c r="T7186">
        <v>1</v>
      </c>
      <c r="U7186">
        <v>0</v>
      </c>
      <c r="V7186">
        <v>0</v>
      </c>
      <c r="W7186">
        <v>0</v>
      </c>
      <c r="X7186">
        <v>6.3642061719450957</v>
      </c>
      <c r="Y7186">
        <v>0</v>
      </c>
      <c r="Z7186">
        <v>0</v>
      </c>
      <c r="AA7186">
        <v>0</v>
      </c>
      <c r="AB7186">
        <v>3.7897494000492005</v>
      </c>
      <c r="AC7186">
        <v>0</v>
      </c>
      <c r="AD7186">
        <v>0</v>
      </c>
      <c r="AE7186">
        <v>10.153955571994295</v>
      </c>
    </row>
    <row r="7187" spans="1:31" x14ac:dyDescent="0.3">
      <c r="A7187">
        <v>2590344</v>
      </c>
      <c r="B7187">
        <v>1</v>
      </c>
      <c r="C7187" t="s">
        <v>80</v>
      </c>
      <c r="D7187" t="s">
        <v>94</v>
      </c>
      <c r="E7187" t="s">
        <v>166</v>
      </c>
      <c r="F7187" t="s">
        <v>20047</v>
      </c>
      <c r="G7187" t="s">
        <v>1174</v>
      </c>
      <c r="H7187" t="s">
        <v>157</v>
      </c>
      <c r="I7187" t="s">
        <v>136</v>
      </c>
      <c r="J7187" t="s">
        <v>137</v>
      </c>
      <c r="K7187" t="s">
        <v>138</v>
      </c>
      <c r="L7187" t="s">
        <v>20048</v>
      </c>
      <c r="M7187" t="s">
        <v>20049</v>
      </c>
      <c r="N7187">
        <v>0.31305555499999999</v>
      </c>
      <c r="O7187">
        <v>0</v>
      </c>
      <c r="P7187">
        <v>1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</row>
    <row r="7188" spans="1:31" x14ac:dyDescent="0.3">
      <c r="A7188">
        <v>2589889</v>
      </c>
      <c r="B7188">
        <v>1</v>
      </c>
      <c r="C7188" t="s">
        <v>81</v>
      </c>
      <c r="D7188" t="s">
        <v>128</v>
      </c>
      <c r="E7188" t="s">
        <v>155</v>
      </c>
      <c r="F7188" t="s">
        <v>20050</v>
      </c>
      <c r="G7188" t="s">
        <v>301</v>
      </c>
      <c r="H7188" t="s">
        <v>157</v>
      </c>
      <c r="I7188" t="s">
        <v>136</v>
      </c>
      <c r="J7188" t="s">
        <v>137</v>
      </c>
      <c r="K7188" t="s">
        <v>144</v>
      </c>
      <c r="L7188" t="s">
        <v>20051</v>
      </c>
      <c r="M7188" t="s">
        <v>20052</v>
      </c>
      <c r="N7188">
        <v>1.9994444440000001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39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55.095690192667817</v>
      </c>
      <c r="AC7188">
        <v>0</v>
      </c>
      <c r="AD7188">
        <v>0</v>
      </c>
      <c r="AE7188">
        <v>55.095690192667817</v>
      </c>
    </row>
    <row r="7189" spans="1:31" x14ac:dyDescent="0.3">
      <c r="A7189">
        <v>2590015</v>
      </c>
      <c r="B7189">
        <v>1</v>
      </c>
      <c r="C7189" t="s">
        <v>80</v>
      </c>
      <c r="D7189" t="s">
        <v>103</v>
      </c>
      <c r="E7189" t="s">
        <v>132</v>
      </c>
      <c r="F7189" t="s">
        <v>17871</v>
      </c>
      <c r="G7189" t="s">
        <v>202</v>
      </c>
      <c r="H7189" t="s">
        <v>135</v>
      </c>
      <c r="I7189" t="s">
        <v>136</v>
      </c>
      <c r="J7189" t="s">
        <v>137</v>
      </c>
      <c r="K7189" t="s">
        <v>138</v>
      </c>
      <c r="L7189" t="s">
        <v>20053</v>
      </c>
      <c r="M7189" t="s">
        <v>20054</v>
      </c>
      <c r="N7189">
        <v>0.42055555500000003</v>
      </c>
      <c r="O7189">
        <v>2</v>
      </c>
      <c r="P7189">
        <v>471</v>
      </c>
      <c r="Q7189">
        <v>135</v>
      </c>
      <c r="R7189">
        <v>20</v>
      </c>
      <c r="S7189">
        <v>39</v>
      </c>
      <c r="T7189">
        <v>37</v>
      </c>
      <c r="U7189">
        <v>1</v>
      </c>
      <c r="V7189">
        <v>0</v>
      </c>
      <c r="W7189">
        <v>0.58070087510087498</v>
      </c>
      <c r="X7189">
        <v>40.029073122989423</v>
      </c>
      <c r="Y7189">
        <v>535.77866714253832</v>
      </c>
      <c r="Z7189">
        <v>28.053774148949469</v>
      </c>
      <c r="AA7189">
        <v>168.96579999123722</v>
      </c>
      <c r="AB7189">
        <v>21.048804975583266</v>
      </c>
      <c r="AC7189">
        <v>3.2517257985685584</v>
      </c>
      <c r="AD7189">
        <v>0</v>
      </c>
      <c r="AE7189">
        <v>797.7085460549672</v>
      </c>
    </row>
    <row r="7190" spans="1:31" x14ac:dyDescent="0.3">
      <c r="A7190">
        <v>2589746</v>
      </c>
      <c r="B7190">
        <v>1</v>
      </c>
      <c r="C7190" t="s">
        <v>80</v>
      </c>
      <c r="D7190" t="s">
        <v>97</v>
      </c>
      <c r="E7190" t="s">
        <v>155</v>
      </c>
      <c r="F7190" t="s">
        <v>12603</v>
      </c>
      <c r="G7190" t="s">
        <v>202</v>
      </c>
      <c r="H7190" t="s">
        <v>157</v>
      </c>
      <c r="I7190" t="s">
        <v>136</v>
      </c>
      <c r="J7190" t="s">
        <v>137</v>
      </c>
      <c r="K7190" t="s">
        <v>138</v>
      </c>
      <c r="L7190" t="s">
        <v>20055</v>
      </c>
      <c r="M7190" t="s">
        <v>20056</v>
      </c>
      <c r="N7190">
        <v>0.44305555499999999</v>
      </c>
      <c r="O7190">
        <v>0</v>
      </c>
      <c r="P7190">
        <v>256</v>
      </c>
      <c r="Q7190">
        <v>0</v>
      </c>
      <c r="R7190">
        <v>0</v>
      </c>
      <c r="S7190">
        <v>0</v>
      </c>
      <c r="T7190">
        <v>9</v>
      </c>
      <c r="U7190">
        <v>0</v>
      </c>
      <c r="V7190">
        <v>0</v>
      </c>
      <c r="W7190">
        <v>0</v>
      </c>
      <c r="X7190">
        <v>19.571490761143565</v>
      </c>
      <c r="Y7190">
        <v>0</v>
      </c>
      <c r="Z7190">
        <v>0</v>
      </c>
      <c r="AA7190">
        <v>0</v>
      </c>
      <c r="AB7190">
        <v>2.952102853931573</v>
      </c>
      <c r="AC7190">
        <v>0</v>
      </c>
      <c r="AD7190">
        <v>0</v>
      </c>
      <c r="AE7190">
        <v>22.523593615075139</v>
      </c>
    </row>
    <row r="7191" spans="1:31" x14ac:dyDescent="0.3">
      <c r="A7191">
        <v>2589803</v>
      </c>
      <c r="B7191">
        <v>1</v>
      </c>
      <c r="C7191" t="s">
        <v>80</v>
      </c>
      <c r="D7191" t="s">
        <v>99</v>
      </c>
      <c r="E7191" t="s">
        <v>171</v>
      </c>
      <c r="F7191" t="s">
        <v>20057</v>
      </c>
      <c r="G7191" t="s">
        <v>190</v>
      </c>
      <c r="H7191" t="s">
        <v>157</v>
      </c>
      <c r="I7191" t="s">
        <v>136</v>
      </c>
      <c r="J7191" t="s">
        <v>137</v>
      </c>
      <c r="K7191" t="s">
        <v>138</v>
      </c>
      <c r="L7191" t="s">
        <v>20058</v>
      </c>
      <c r="M7191" t="s">
        <v>20059</v>
      </c>
      <c r="N7191">
        <v>0.97194444400000002</v>
      </c>
      <c r="O7191">
        <v>0</v>
      </c>
      <c r="P7191">
        <v>6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1.4685013959821329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1.4685013959821329</v>
      </c>
    </row>
    <row r="7192" spans="1:31" x14ac:dyDescent="0.3">
      <c r="A7192">
        <v>2590407</v>
      </c>
      <c r="B7192">
        <v>1</v>
      </c>
      <c r="C7192" t="s">
        <v>80</v>
      </c>
      <c r="D7192" t="s">
        <v>93</v>
      </c>
      <c r="E7192" t="s">
        <v>171</v>
      </c>
      <c r="F7192" t="s">
        <v>20060</v>
      </c>
      <c r="G7192" t="s">
        <v>190</v>
      </c>
      <c r="H7192" t="s">
        <v>157</v>
      </c>
      <c r="I7192" t="s">
        <v>136</v>
      </c>
      <c r="J7192" t="s">
        <v>137</v>
      </c>
      <c r="K7192" t="s">
        <v>138</v>
      </c>
      <c r="L7192" t="s">
        <v>20061</v>
      </c>
      <c r="M7192" t="s">
        <v>20062</v>
      </c>
      <c r="N7192">
        <v>2.798888888</v>
      </c>
      <c r="O7192">
        <v>0</v>
      </c>
      <c r="P7192">
        <v>20</v>
      </c>
      <c r="Q7192">
        <v>0</v>
      </c>
      <c r="R7192">
        <v>0</v>
      </c>
      <c r="S7192">
        <v>0</v>
      </c>
      <c r="T7192">
        <v>3</v>
      </c>
      <c r="U7192">
        <v>0</v>
      </c>
      <c r="V7192">
        <v>0</v>
      </c>
      <c r="W7192">
        <v>0</v>
      </c>
      <c r="X7192">
        <v>9.9338034387856347</v>
      </c>
      <c r="Y7192">
        <v>0</v>
      </c>
      <c r="Z7192">
        <v>0</v>
      </c>
      <c r="AA7192">
        <v>0</v>
      </c>
      <c r="AB7192">
        <v>10.375220417644279</v>
      </c>
      <c r="AC7192">
        <v>0</v>
      </c>
      <c r="AD7192">
        <v>0</v>
      </c>
      <c r="AE7192">
        <v>20.309023856429913</v>
      </c>
    </row>
    <row r="7193" spans="1:31" x14ac:dyDescent="0.3">
      <c r="A7193">
        <v>2589975</v>
      </c>
      <c r="B7193">
        <v>1</v>
      </c>
      <c r="C7193" t="s">
        <v>81</v>
      </c>
      <c r="D7193" t="s">
        <v>121</v>
      </c>
      <c r="E7193" t="s">
        <v>184</v>
      </c>
      <c r="F7193" t="s">
        <v>20063</v>
      </c>
      <c r="G7193" t="s">
        <v>202</v>
      </c>
      <c r="H7193" t="s">
        <v>135</v>
      </c>
      <c r="I7193" t="s">
        <v>136</v>
      </c>
      <c r="J7193" t="s">
        <v>137</v>
      </c>
      <c r="K7193" t="s">
        <v>138</v>
      </c>
      <c r="L7193" t="s">
        <v>20064</v>
      </c>
      <c r="M7193" t="s">
        <v>20065</v>
      </c>
      <c r="N7193">
        <v>0.385833333</v>
      </c>
      <c r="O7193">
        <v>0</v>
      </c>
      <c r="P7193">
        <v>390</v>
      </c>
      <c r="Q7193">
        <v>0</v>
      </c>
      <c r="R7193">
        <v>13</v>
      </c>
      <c r="S7193">
        <v>0</v>
      </c>
      <c r="T7193">
        <v>17</v>
      </c>
      <c r="U7193">
        <v>0</v>
      </c>
      <c r="V7193">
        <v>0</v>
      </c>
      <c r="W7193">
        <v>0</v>
      </c>
      <c r="X7193">
        <v>16.541351383529946</v>
      </c>
      <c r="Y7193">
        <v>0</v>
      </c>
      <c r="Z7193">
        <v>0.46211710282063501</v>
      </c>
      <c r="AA7193">
        <v>0</v>
      </c>
      <c r="AB7193">
        <v>4.7437984352434031</v>
      </c>
      <c r="AC7193">
        <v>0</v>
      </c>
      <c r="AD7193">
        <v>0</v>
      </c>
      <c r="AE7193">
        <v>21.747266921593983</v>
      </c>
    </row>
    <row r="7194" spans="1:31" x14ac:dyDescent="0.3">
      <c r="A7194">
        <v>2590307</v>
      </c>
      <c r="B7194">
        <v>1</v>
      </c>
      <c r="C7194" t="s">
        <v>81</v>
      </c>
      <c r="D7194" t="s">
        <v>112</v>
      </c>
      <c r="E7194" t="s">
        <v>166</v>
      </c>
      <c r="F7194" t="s">
        <v>20066</v>
      </c>
      <c r="G7194" t="s">
        <v>181</v>
      </c>
      <c r="H7194" t="s">
        <v>157</v>
      </c>
      <c r="I7194" t="s">
        <v>136</v>
      </c>
      <c r="J7194" t="s">
        <v>137</v>
      </c>
      <c r="K7194" t="s">
        <v>138</v>
      </c>
      <c r="L7194" t="s">
        <v>20067</v>
      </c>
      <c r="M7194" t="s">
        <v>20068</v>
      </c>
      <c r="N7194">
        <v>2.2738888880000001</v>
      </c>
      <c r="O7194">
        <v>0</v>
      </c>
      <c r="P7194">
        <v>13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6.3143501878891239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6.3143501878891239</v>
      </c>
    </row>
    <row r="7195" spans="1:31" x14ac:dyDescent="0.3">
      <c r="A7195">
        <v>2590161</v>
      </c>
      <c r="B7195">
        <v>1</v>
      </c>
      <c r="C7195" t="s">
        <v>80</v>
      </c>
      <c r="D7195" t="s">
        <v>104</v>
      </c>
      <c r="E7195" t="s">
        <v>132</v>
      </c>
      <c r="F7195" t="s">
        <v>9907</v>
      </c>
      <c r="G7195" t="s">
        <v>134</v>
      </c>
      <c r="H7195" t="s">
        <v>135</v>
      </c>
      <c r="I7195" t="s">
        <v>136</v>
      </c>
      <c r="J7195" t="s">
        <v>137</v>
      </c>
      <c r="K7195" t="s">
        <v>138</v>
      </c>
      <c r="L7195" t="s">
        <v>20069</v>
      </c>
      <c r="M7195" t="s">
        <v>20070</v>
      </c>
      <c r="N7195">
        <v>0.91111111099999997</v>
      </c>
      <c r="O7195">
        <v>42</v>
      </c>
      <c r="P7195">
        <v>287</v>
      </c>
      <c r="Q7195">
        <v>267</v>
      </c>
      <c r="R7195">
        <v>421</v>
      </c>
      <c r="S7195">
        <v>107</v>
      </c>
      <c r="T7195">
        <v>133</v>
      </c>
      <c r="U7195">
        <v>15</v>
      </c>
      <c r="V7195">
        <v>0</v>
      </c>
      <c r="W7195">
        <v>22.086854348223568</v>
      </c>
      <c r="X7195">
        <v>63.135271409145325</v>
      </c>
      <c r="Y7195">
        <v>730.33516765595493</v>
      </c>
      <c r="Z7195">
        <v>472.80504377867288</v>
      </c>
      <c r="AA7195">
        <v>736.88950714509213</v>
      </c>
      <c r="AB7195">
        <v>85.916884728352713</v>
      </c>
      <c r="AC7195">
        <v>2030.1541250610901</v>
      </c>
      <c r="AD7195">
        <v>0</v>
      </c>
      <c r="AE7195">
        <v>4141.3228541265316</v>
      </c>
    </row>
    <row r="7196" spans="1:31" x14ac:dyDescent="0.3">
      <c r="A7196">
        <v>2590261</v>
      </c>
      <c r="B7196">
        <v>1</v>
      </c>
      <c r="C7196" t="s">
        <v>80</v>
      </c>
      <c r="D7196" t="s">
        <v>85</v>
      </c>
      <c r="E7196" t="s">
        <v>166</v>
      </c>
      <c r="F7196" t="s">
        <v>20071</v>
      </c>
      <c r="G7196" t="s">
        <v>198</v>
      </c>
      <c r="H7196" t="s">
        <v>157</v>
      </c>
      <c r="I7196" t="s">
        <v>136</v>
      </c>
      <c r="J7196" t="s">
        <v>137</v>
      </c>
      <c r="K7196" t="s">
        <v>138</v>
      </c>
      <c r="L7196" t="s">
        <v>20072</v>
      </c>
      <c r="M7196" t="s">
        <v>20073</v>
      </c>
      <c r="N7196">
        <v>4.926666666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31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109.34689873529268</v>
      </c>
      <c r="AC7196">
        <v>0</v>
      </c>
      <c r="AD7196">
        <v>0</v>
      </c>
      <c r="AE7196">
        <v>109.34689873529268</v>
      </c>
    </row>
    <row r="7197" spans="1:31" x14ac:dyDescent="0.3">
      <c r="A7197">
        <v>2590115</v>
      </c>
      <c r="B7197">
        <v>1</v>
      </c>
      <c r="C7197" t="s">
        <v>80</v>
      </c>
      <c r="D7197" t="s">
        <v>91</v>
      </c>
      <c r="E7197" t="s">
        <v>141</v>
      </c>
      <c r="F7197" t="s">
        <v>2069</v>
      </c>
      <c r="G7197" t="s">
        <v>202</v>
      </c>
      <c r="H7197" t="s">
        <v>135</v>
      </c>
      <c r="I7197" t="s">
        <v>136</v>
      </c>
      <c r="J7197" t="s">
        <v>137</v>
      </c>
      <c r="K7197" t="s">
        <v>138</v>
      </c>
      <c r="L7197" t="s">
        <v>20074</v>
      </c>
      <c r="M7197" t="s">
        <v>20075</v>
      </c>
      <c r="N7197">
        <v>1.5988888880000001</v>
      </c>
      <c r="O7197">
        <v>1</v>
      </c>
      <c r="P7197">
        <v>0</v>
      </c>
      <c r="Q7197">
        <v>52</v>
      </c>
      <c r="R7197">
        <v>18</v>
      </c>
      <c r="S7197">
        <v>35</v>
      </c>
      <c r="T7197">
        <v>10</v>
      </c>
      <c r="U7197">
        <v>1</v>
      </c>
      <c r="V7197">
        <v>0</v>
      </c>
      <c r="W7197">
        <v>0.90656708533600017</v>
      </c>
      <c r="X7197">
        <v>0</v>
      </c>
      <c r="Y7197">
        <v>943.33625260369126</v>
      </c>
      <c r="Z7197">
        <v>35.064998198250116</v>
      </c>
      <c r="AA7197">
        <v>733.90658109707704</v>
      </c>
      <c r="AB7197">
        <v>23.304863992260589</v>
      </c>
      <c r="AC7197">
        <v>6.0147847295864372</v>
      </c>
      <c r="AD7197">
        <v>0</v>
      </c>
      <c r="AE7197">
        <v>1742.5340477062014</v>
      </c>
    </row>
    <row r="7198" spans="1:31" x14ac:dyDescent="0.3">
      <c r="A7198">
        <v>2590075</v>
      </c>
      <c r="B7198">
        <v>1</v>
      </c>
      <c r="C7198" t="s">
        <v>81</v>
      </c>
      <c r="D7198" t="s">
        <v>128</v>
      </c>
      <c r="E7198" t="s">
        <v>184</v>
      </c>
      <c r="F7198" t="s">
        <v>11783</v>
      </c>
      <c r="G7198" t="s">
        <v>134</v>
      </c>
      <c r="H7198" t="s">
        <v>135</v>
      </c>
      <c r="I7198" t="s">
        <v>136</v>
      </c>
      <c r="J7198" t="s">
        <v>137</v>
      </c>
      <c r="K7198" t="s">
        <v>138</v>
      </c>
      <c r="L7198" t="s">
        <v>20076</v>
      </c>
      <c r="M7198" t="s">
        <v>20077</v>
      </c>
      <c r="N7198">
        <v>0.234166666</v>
      </c>
      <c r="O7198">
        <v>4</v>
      </c>
      <c r="P7198">
        <v>9089</v>
      </c>
      <c r="Q7198">
        <v>13</v>
      </c>
      <c r="R7198">
        <v>146</v>
      </c>
      <c r="S7198">
        <v>22</v>
      </c>
      <c r="T7198">
        <v>866</v>
      </c>
      <c r="U7198">
        <v>7</v>
      </c>
      <c r="V7198">
        <v>1</v>
      </c>
      <c r="W7198">
        <v>0.32020176252735005</v>
      </c>
      <c r="X7198">
        <v>434.88677087836743</v>
      </c>
      <c r="Y7198">
        <v>6.7890891142052405</v>
      </c>
      <c r="Z7198">
        <v>35.656046536274388</v>
      </c>
      <c r="AA7198">
        <v>88.120509633134546</v>
      </c>
      <c r="AB7198">
        <v>296.45685570836275</v>
      </c>
      <c r="AC7198">
        <v>396.85263370169309</v>
      </c>
      <c r="AD7198">
        <v>6.7410257931295119</v>
      </c>
      <c r="AE7198">
        <v>1265.8231331276943</v>
      </c>
    </row>
    <row r="7199" spans="1:31" x14ac:dyDescent="0.3">
      <c r="A7199">
        <v>2590221</v>
      </c>
      <c r="B7199">
        <v>1</v>
      </c>
      <c r="C7199" t="s">
        <v>80</v>
      </c>
      <c r="D7199" t="s">
        <v>100</v>
      </c>
      <c r="E7199" t="s">
        <v>171</v>
      </c>
      <c r="F7199" t="s">
        <v>20078</v>
      </c>
      <c r="G7199" t="s">
        <v>190</v>
      </c>
      <c r="H7199" t="s">
        <v>157</v>
      </c>
      <c r="I7199" t="s">
        <v>136</v>
      </c>
      <c r="J7199" t="s">
        <v>137</v>
      </c>
      <c r="K7199" t="s">
        <v>138</v>
      </c>
      <c r="L7199" t="s">
        <v>20079</v>
      </c>
      <c r="M7199" t="s">
        <v>20080</v>
      </c>
      <c r="N7199">
        <v>5.3441666659999996</v>
      </c>
      <c r="O7199">
        <v>0</v>
      </c>
      <c r="P7199">
        <v>66</v>
      </c>
      <c r="Q7199">
        <v>0</v>
      </c>
      <c r="R7199">
        <v>3</v>
      </c>
      <c r="S7199">
        <v>0</v>
      </c>
      <c r="T7199">
        <v>10</v>
      </c>
      <c r="U7199">
        <v>0</v>
      </c>
      <c r="V7199">
        <v>0</v>
      </c>
      <c r="W7199">
        <v>0</v>
      </c>
      <c r="X7199">
        <v>109.3106316582452</v>
      </c>
      <c r="Y7199">
        <v>0</v>
      </c>
      <c r="Z7199">
        <v>5.269708200924212</v>
      </c>
      <c r="AA7199">
        <v>0</v>
      </c>
      <c r="AB7199">
        <v>41.166407917520843</v>
      </c>
      <c r="AC7199">
        <v>0</v>
      </c>
      <c r="AD7199">
        <v>0</v>
      </c>
      <c r="AE7199">
        <v>155.74674777669026</v>
      </c>
    </row>
    <row r="7200" spans="1:31" x14ac:dyDescent="0.3">
      <c r="A7200">
        <v>2590470</v>
      </c>
      <c r="B7200">
        <v>1</v>
      </c>
      <c r="C7200" t="s">
        <v>80</v>
      </c>
      <c r="D7200" t="s">
        <v>85</v>
      </c>
      <c r="E7200" t="s">
        <v>171</v>
      </c>
      <c r="F7200" t="s">
        <v>18442</v>
      </c>
      <c r="G7200" t="s">
        <v>190</v>
      </c>
      <c r="H7200" t="s">
        <v>157</v>
      </c>
      <c r="I7200" t="s">
        <v>136</v>
      </c>
      <c r="J7200" t="s">
        <v>137</v>
      </c>
      <c r="K7200" t="s">
        <v>138</v>
      </c>
      <c r="L7200" t="s">
        <v>20081</v>
      </c>
      <c r="M7200" t="s">
        <v>20082</v>
      </c>
      <c r="N7200">
        <v>3.2766666660000001</v>
      </c>
      <c r="O7200">
        <v>0</v>
      </c>
      <c r="P7200">
        <v>56</v>
      </c>
      <c r="Q7200">
        <v>0</v>
      </c>
      <c r="R7200">
        <v>0</v>
      </c>
      <c r="S7200">
        <v>0</v>
      </c>
      <c r="T7200">
        <v>8</v>
      </c>
      <c r="U7200">
        <v>0</v>
      </c>
      <c r="V7200">
        <v>0</v>
      </c>
      <c r="W7200">
        <v>0</v>
      </c>
      <c r="X7200">
        <v>45.056099812280401</v>
      </c>
      <c r="Y7200">
        <v>0</v>
      </c>
      <c r="Z7200">
        <v>0</v>
      </c>
      <c r="AA7200">
        <v>0</v>
      </c>
      <c r="AB7200">
        <v>9.3628369174273605</v>
      </c>
      <c r="AC7200">
        <v>0</v>
      </c>
      <c r="AD7200">
        <v>0</v>
      </c>
      <c r="AE7200">
        <v>54.41893672970776</v>
      </c>
    </row>
    <row r="7201" spans="1:31" x14ac:dyDescent="0.3">
      <c r="A7201">
        <v>2590370</v>
      </c>
      <c r="B7201">
        <v>1</v>
      </c>
      <c r="C7201" t="s">
        <v>81</v>
      </c>
      <c r="D7201" t="s">
        <v>128</v>
      </c>
      <c r="E7201" t="s">
        <v>141</v>
      </c>
      <c r="F7201" t="s">
        <v>20083</v>
      </c>
      <c r="G7201" t="s">
        <v>7176</v>
      </c>
      <c r="H7201" t="s">
        <v>135</v>
      </c>
      <c r="I7201" t="s">
        <v>136</v>
      </c>
      <c r="J7201" t="s">
        <v>5</v>
      </c>
      <c r="K7201" t="s">
        <v>138</v>
      </c>
      <c r="L7201" t="s">
        <v>20084</v>
      </c>
      <c r="M7201" t="s">
        <v>20085</v>
      </c>
      <c r="N7201">
        <v>11.927777776999999</v>
      </c>
      <c r="O7201">
        <v>0</v>
      </c>
      <c r="P7201">
        <v>0</v>
      </c>
      <c r="Q7201">
        <v>0</v>
      </c>
      <c r="R7201">
        <v>0</v>
      </c>
      <c r="S7201">
        <v>8</v>
      </c>
      <c r="T7201">
        <v>0</v>
      </c>
      <c r="U7201">
        <v>8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692.57919636005795</v>
      </c>
      <c r="AB7201">
        <v>0</v>
      </c>
      <c r="AC7201">
        <v>6918.0821103539065</v>
      </c>
      <c r="AD7201">
        <v>0</v>
      </c>
      <c r="AE7201">
        <v>7610.6613067139642</v>
      </c>
    </row>
    <row r="7202" spans="1:31" x14ac:dyDescent="0.3">
      <c r="A7202">
        <v>2589929</v>
      </c>
      <c r="B7202">
        <v>1</v>
      </c>
      <c r="C7202" t="s">
        <v>80</v>
      </c>
      <c r="D7202" t="s">
        <v>94</v>
      </c>
      <c r="E7202" t="s">
        <v>141</v>
      </c>
      <c r="F7202" t="s">
        <v>20086</v>
      </c>
      <c r="G7202" t="s">
        <v>194</v>
      </c>
      <c r="H7202" t="s">
        <v>135</v>
      </c>
      <c r="I7202" t="s">
        <v>136</v>
      </c>
      <c r="J7202" t="s">
        <v>137</v>
      </c>
      <c r="K7202" t="s">
        <v>144</v>
      </c>
      <c r="L7202" t="s">
        <v>20087</v>
      </c>
      <c r="M7202" t="s">
        <v>20088</v>
      </c>
      <c r="N7202">
        <v>5.2866666660000003</v>
      </c>
      <c r="O7202">
        <v>0</v>
      </c>
      <c r="P7202">
        <v>138</v>
      </c>
      <c r="Q7202">
        <v>0</v>
      </c>
      <c r="R7202">
        <v>11</v>
      </c>
      <c r="S7202">
        <v>0</v>
      </c>
      <c r="T7202">
        <v>13</v>
      </c>
      <c r="U7202">
        <v>0</v>
      </c>
      <c r="V7202">
        <v>0</v>
      </c>
      <c r="W7202">
        <v>0</v>
      </c>
      <c r="X7202">
        <v>125.44814006585759</v>
      </c>
      <c r="Y7202">
        <v>0</v>
      </c>
      <c r="Z7202">
        <v>21.506185058926871</v>
      </c>
      <c r="AA7202">
        <v>0</v>
      </c>
      <c r="AB7202">
        <v>134.58727094010698</v>
      </c>
      <c r="AC7202">
        <v>0</v>
      </c>
      <c r="AD7202">
        <v>0</v>
      </c>
      <c r="AE7202">
        <v>281.54159606489145</v>
      </c>
    </row>
    <row r="7203" spans="1:31" x14ac:dyDescent="0.3">
      <c r="A7203">
        <v>2589892</v>
      </c>
      <c r="B7203">
        <v>1</v>
      </c>
      <c r="C7203" t="s">
        <v>80</v>
      </c>
      <c r="D7203" t="s">
        <v>106</v>
      </c>
      <c r="E7203" t="s">
        <v>155</v>
      </c>
      <c r="F7203" t="s">
        <v>20089</v>
      </c>
      <c r="G7203" t="s">
        <v>194</v>
      </c>
      <c r="H7203" t="s">
        <v>157</v>
      </c>
      <c r="I7203" t="s">
        <v>136</v>
      </c>
      <c r="J7203" t="s">
        <v>137</v>
      </c>
      <c r="K7203" t="s">
        <v>144</v>
      </c>
      <c r="L7203" t="s">
        <v>20090</v>
      </c>
      <c r="M7203" t="s">
        <v>20091</v>
      </c>
      <c r="N7203">
        <v>6.7280555550000001</v>
      </c>
      <c r="O7203">
        <v>0</v>
      </c>
      <c r="P7203">
        <v>183</v>
      </c>
      <c r="Q7203">
        <v>0</v>
      </c>
      <c r="R7203">
        <v>8</v>
      </c>
      <c r="S7203">
        <v>0</v>
      </c>
      <c r="T7203">
        <v>33</v>
      </c>
      <c r="U7203">
        <v>0</v>
      </c>
      <c r="V7203">
        <v>0</v>
      </c>
      <c r="W7203">
        <v>0</v>
      </c>
      <c r="X7203">
        <v>217.07836742924476</v>
      </c>
      <c r="Y7203">
        <v>0</v>
      </c>
      <c r="Z7203">
        <v>131.6306725726194</v>
      </c>
      <c r="AA7203">
        <v>0</v>
      </c>
      <c r="AB7203">
        <v>225.985186601414</v>
      </c>
      <c r="AC7203">
        <v>0</v>
      </c>
      <c r="AD7203">
        <v>0</v>
      </c>
      <c r="AE7203">
        <v>574.69422660327814</v>
      </c>
    </row>
    <row r="7204" spans="1:31" x14ac:dyDescent="0.3">
      <c r="A7204">
        <v>2590390</v>
      </c>
      <c r="B7204">
        <v>1</v>
      </c>
      <c r="C7204" t="s">
        <v>81</v>
      </c>
      <c r="D7204" t="s">
        <v>128</v>
      </c>
      <c r="E7204" t="s">
        <v>166</v>
      </c>
      <c r="F7204" t="s">
        <v>16663</v>
      </c>
      <c r="G7204" t="s">
        <v>181</v>
      </c>
      <c r="H7204" t="s">
        <v>157</v>
      </c>
      <c r="I7204" t="s">
        <v>136</v>
      </c>
      <c r="J7204" t="s">
        <v>137</v>
      </c>
      <c r="K7204" t="s">
        <v>138</v>
      </c>
      <c r="L7204" t="s">
        <v>20092</v>
      </c>
      <c r="M7204" t="s">
        <v>20093</v>
      </c>
      <c r="N7204">
        <v>2.2008333329999998</v>
      </c>
      <c r="O7204">
        <v>0</v>
      </c>
      <c r="P7204">
        <v>10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5.7351983356800007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5.7351983356800007</v>
      </c>
    </row>
    <row r="7205" spans="1:31" x14ac:dyDescent="0.3">
      <c r="A7205">
        <v>2589726</v>
      </c>
      <c r="B7205">
        <v>1</v>
      </c>
      <c r="C7205" t="s">
        <v>80</v>
      </c>
      <c r="D7205" t="s">
        <v>84</v>
      </c>
      <c r="E7205" t="s">
        <v>171</v>
      </c>
      <c r="F7205" t="s">
        <v>17823</v>
      </c>
      <c r="G7205" t="s">
        <v>190</v>
      </c>
      <c r="H7205" t="s">
        <v>157</v>
      </c>
      <c r="I7205" t="s">
        <v>136</v>
      </c>
      <c r="J7205" t="s">
        <v>137</v>
      </c>
      <c r="K7205" t="s">
        <v>138</v>
      </c>
      <c r="L7205" t="s">
        <v>20094</v>
      </c>
      <c r="M7205" t="s">
        <v>20095</v>
      </c>
      <c r="N7205">
        <v>2.0480555549999999</v>
      </c>
      <c r="O7205">
        <v>0</v>
      </c>
      <c r="P7205">
        <v>241</v>
      </c>
      <c r="Q7205">
        <v>0</v>
      </c>
      <c r="R7205">
        <v>0</v>
      </c>
      <c r="S7205">
        <v>0</v>
      </c>
      <c r="T7205">
        <v>4</v>
      </c>
      <c r="U7205">
        <v>0</v>
      </c>
      <c r="V7205">
        <v>0</v>
      </c>
      <c r="W7205">
        <v>0</v>
      </c>
      <c r="X7205">
        <v>78.194421965797872</v>
      </c>
      <c r="Y7205">
        <v>0</v>
      </c>
      <c r="Z7205">
        <v>0</v>
      </c>
      <c r="AA7205">
        <v>0</v>
      </c>
      <c r="AB7205">
        <v>4.6225969067860451</v>
      </c>
      <c r="AC7205">
        <v>0</v>
      </c>
      <c r="AD7205">
        <v>0</v>
      </c>
      <c r="AE7205">
        <v>82.817018872583915</v>
      </c>
    </row>
    <row r="7206" spans="1:31" x14ac:dyDescent="0.3">
      <c r="A7206">
        <v>2590247</v>
      </c>
      <c r="B7206">
        <v>1</v>
      </c>
      <c r="C7206" t="s">
        <v>80</v>
      </c>
      <c r="D7206" t="s">
        <v>106</v>
      </c>
      <c r="E7206" t="s">
        <v>155</v>
      </c>
      <c r="F7206" t="s">
        <v>20096</v>
      </c>
      <c r="G7206" t="s">
        <v>206</v>
      </c>
      <c r="H7206" t="s">
        <v>157</v>
      </c>
      <c r="I7206" t="s">
        <v>136</v>
      </c>
      <c r="J7206" t="s">
        <v>137</v>
      </c>
      <c r="K7206" t="s">
        <v>138</v>
      </c>
      <c r="L7206" t="s">
        <v>20097</v>
      </c>
      <c r="M7206" t="s">
        <v>20098</v>
      </c>
      <c r="N7206">
        <v>2.9363888880000002</v>
      </c>
      <c r="O7206">
        <v>0</v>
      </c>
      <c r="P7206">
        <v>70</v>
      </c>
      <c r="Q7206">
        <v>0</v>
      </c>
      <c r="R7206">
        <v>0</v>
      </c>
      <c r="S7206">
        <v>0</v>
      </c>
      <c r="T7206">
        <v>1</v>
      </c>
      <c r="U7206">
        <v>0</v>
      </c>
      <c r="V7206">
        <v>0</v>
      </c>
      <c r="W7206">
        <v>0</v>
      </c>
      <c r="X7206">
        <v>41.755808330663157</v>
      </c>
      <c r="Y7206">
        <v>0</v>
      </c>
      <c r="Z7206">
        <v>0</v>
      </c>
      <c r="AA7206">
        <v>0</v>
      </c>
      <c r="AB7206">
        <v>1.504184886403795</v>
      </c>
      <c r="AC7206">
        <v>0</v>
      </c>
      <c r="AD7206">
        <v>0</v>
      </c>
      <c r="AE7206">
        <v>43.259993217066949</v>
      </c>
    </row>
    <row r="7207" spans="1:31" x14ac:dyDescent="0.3">
      <c r="A7207">
        <v>2590433</v>
      </c>
      <c r="B7207">
        <v>1</v>
      </c>
      <c r="C7207" t="s">
        <v>80</v>
      </c>
      <c r="D7207" t="s">
        <v>93</v>
      </c>
      <c r="E7207" t="s">
        <v>155</v>
      </c>
      <c r="F7207" t="s">
        <v>18009</v>
      </c>
      <c r="G7207" t="s">
        <v>206</v>
      </c>
      <c r="H7207" t="s">
        <v>157</v>
      </c>
      <c r="I7207" t="s">
        <v>136</v>
      </c>
      <c r="J7207" t="s">
        <v>137</v>
      </c>
      <c r="K7207" t="s">
        <v>138</v>
      </c>
      <c r="L7207" t="s">
        <v>20099</v>
      </c>
      <c r="M7207" t="s">
        <v>20100</v>
      </c>
      <c r="N7207">
        <v>2.0408333330000001</v>
      </c>
      <c r="O7207">
        <v>0</v>
      </c>
      <c r="P7207">
        <v>1</v>
      </c>
      <c r="Q7207">
        <v>0</v>
      </c>
      <c r="R7207">
        <v>28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1.1241758639127701</v>
      </c>
      <c r="Y7207">
        <v>0</v>
      </c>
      <c r="Z7207">
        <v>248.66817748274173</v>
      </c>
      <c r="AA7207">
        <v>0</v>
      </c>
      <c r="AB7207">
        <v>0</v>
      </c>
      <c r="AC7207">
        <v>0</v>
      </c>
      <c r="AD7207">
        <v>0</v>
      </c>
      <c r="AE7207">
        <v>249.79235334665449</v>
      </c>
    </row>
    <row r="7208" spans="1:31" x14ac:dyDescent="0.3">
      <c r="A7208">
        <v>2589992</v>
      </c>
      <c r="B7208">
        <v>1</v>
      </c>
      <c r="C7208" t="s">
        <v>80</v>
      </c>
      <c r="D7208" t="s">
        <v>93</v>
      </c>
      <c r="E7208" t="s">
        <v>141</v>
      </c>
      <c r="F7208" t="s">
        <v>20101</v>
      </c>
      <c r="G7208" t="s">
        <v>134</v>
      </c>
      <c r="H7208" t="s">
        <v>135</v>
      </c>
      <c r="I7208" t="s">
        <v>136</v>
      </c>
      <c r="J7208" t="s">
        <v>137</v>
      </c>
      <c r="K7208" t="s">
        <v>138</v>
      </c>
      <c r="L7208" t="s">
        <v>20102</v>
      </c>
      <c r="M7208" t="s">
        <v>20103</v>
      </c>
      <c r="N7208">
        <v>0.246388888</v>
      </c>
      <c r="O7208">
        <v>0</v>
      </c>
      <c r="P7208">
        <v>6164</v>
      </c>
      <c r="Q7208">
        <v>7</v>
      </c>
      <c r="R7208">
        <v>610</v>
      </c>
      <c r="S7208">
        <v>26</v>
      </c>
      <c r="T7208">
        <v>1475</v>
      </c>
      <c r="U7208">
        <v>9</v>
      </c>
      <c r="V7208">
        <v>3</v>
      </c>
      <c r="W7208">
        <v>0</v>
      </c>
      <c r="X7208">
        <v>226.67509115559085</v>
      </c>
      <c r="Y7208">
        <v>2.2582998054141665</v>
      </c>
      <c r="Z7208">
        <v>139.13120262179535</v>
      </c>
      <c r="AA7208">
        <v>89.882175629610629</v>
      </c>
      <c r="AB7208">
        <v>280.63104949711743</v>
      </c>
      <c r="AC7208">
        <v>218.75142756087055</v>
      </c>
      <c r="AD7208">
        <v>45.420905906472399</v>
      </c>
      <c r="AE7208">
        <v>1002.7501521768713</v>
      </c>
    </row>
    <row r="7209" spans="1:31" x14ac:dyDescent="0.3">
      <c r="A7209">
        <v>2589869</v>
      </c>
      <c r="B7209">
        <v>1</v>
      </c>
      <c r="C7209" t="s">
        <v>80</v>
      </c>
      <c r="D7209" t="s">
        <v>96</v>
      </c>
      <c r="E7209" t="s">
        <v>155</v>
      </c>
      <c r="F7209" t="s">
        <v>20104</v>
      </c>
      <c r="G7209" t="s">
        <v>301</v>
      </c>
      <c r="H7209" t="s">
        <v>157</v>
      </c>
      <c r="I7209" t="s">
        <v>136</v>
      </c>
      <c r="J7209" t="s">
        <v>137</v>
      </c>
      <c r="K7209" t="s">
        <v>144</v>
      </c>
      <c r="L7209" t="s">
        <v>20105</v>
      </c>
      <c r="M7209" t="s">
        <v>20106</v>
      </c>
      <c r="N7209">
        <v>5.9852777770000003</v>
      </c>
      <c r="O7209">
        <v>0</v>
      </c>
      <c r="P7209">
        <v>176</v>
      </c>
      <c r="Q7209">
        <v>0</v>
      </c>
      <c r="R7209">
        <v>0</v>
      </c>
      <c r="S7209">
        <v>0</v>
      </c>
      <c r="T7209">
        <v>15</v>
      </c>
      <c r="U7209">
        <v>0</v>
      </c>
      <c r="V7209">
        <v>0</v>
      </c>
      <c r="W7209">
        <v>0</v>
      </c>
      <c r="X7209">
        <v>528.33798590405195</v>
      </c>
      <c r="Y7209">
        <v>0</v>
      </c>
      <c r="Z7209">
        <v>0</v>
      </c>
      <c r="AA7209">
        <v>0</v>
      </c>
      <c r="AB7209">
        <v>37.008178375211749</v>
      </c>
      <c r="AC7209">
        <v>0</v>
      </c>
      <c r="AD7209">
        <v>0</v>
      </c>
      <c r="AE7209">
        <v>565.34616427926369</v>
      </c>
    </row>
    <row r="7210" spans="1:31" x14ac:dyDescent="0.3">
      <c r="A7210">
        <v>2590410</v>
      </c>
      <c r="B7210">
        <v>1</v>
      </c>
      <c r="C7210" t="s">
        <v>80</v>
      </c>
      <c r="D7210" t="s">
        <v>90</v>
      </c>
      <c r="E7210" t="s">
        <v>171</v>
      </c>
      <c r="F7210" t="s">
        <v>19631</v>
      </c>
      <c r="G7210" t="s">
        <v>190</v>
      </c>
      <c r="H7210" t="s">
        <v>157</v>
      </c>
      <c r="I7210" t="s">
        <v>136</v>
      </c>
      <c r="J7210" t="s">
        <v>137</v>
      </c>
      <c r="K7210" t="s">
        <v>138</v>
      </c>
      <c r="L7210" t="s">
        <v>20107</v>
      </c>
      <c r="M7210" t="s">
        <v>20108</v>
      </c>
      <c r="N7210">
        <v>1.355</v>
      </c>
      <c r="O7210">
        <v>0</v>
      </c>
      <c r="P7210">
        <v>22</v>
      </c>
      <c r="Q7210">
        <v>0</v>
      </c>
      <c r="R7210">
        <v>0</v>
      </c>
      <c r="S7210">
        <v>0</v>
      </c>
      <c r="T7210">
        <v>73</v>
      </c>
      <c r="U7210">
        <v>0</v>
      </c>
      <c r="V7210">
        <v>1</v>
      </c>
      <c r="W7210">
        <v>0</v>
      </c>
      <c r="X7210">
        <v>8.6729209133480829</v>
      </c>
      <c r="Y7210">
        <v>0</v>
      </c>
      <c r="Z7210">
        <v>0</v>
      </c>
      <c r="AA7210">
        <v>0</v>
      </c>
      <c r="AB7210">
        <v>50.410104959037803</v>
      </c>
      <c r="AC7210">
        <v>0</v>
      </c>
      <c r="AD7210">
        <v>13.481848356787998</v>
      </c>
      <c r="AE7210">
        <v>72.564874229173881</v>
      </c>
    </row>
    <row r="7211" spans="1:31" x14ac:dyDescent="0.3">
      <c r="A7211">
        <v>2589720</v>
      </c>
      <c r="B7211">
        <v>1</v>
      </c>
      <c r="C7211" t="s">
        <v>80</v>
      </c>
      <c r="D7211" t="s">
        <v>82</v>
      </c>
      <c r="E7211" t="s">
        <v>141</v>
      </c>
      <c r="F7211" t="s">
        <v>20109</v>
      </c>
      <c r="G7211" t="s">
        <v>134</v>
      </c>
      <c r="H7211" t="s">
        <v>135</v>
      </c>
      <c r="I7211" t="s">
        <v>136</v>
      </c>
      <c r="J7211" t="s">
        <v>137</v>
      </c>
      <c r="K7211" t="s">
        <v>138</v>
      </c>
      <c r="L7211" t="s">
        <v>20110</v>
      </c>
      <c r="M7211" t="s">
        <v>20111</v>
      </c>
      <c r="N7211">
        <v>0.137222222</v>
      </c>
      <c r="O7211">
        <v>1</v>
      </c>
      <c r="P7211">
        <v>20458</v>
      </c>
      <c r="Q7211">
        <v>0</v>
      </c>
      <c r="R7211">
        <v>99</v>
      </c>
      <c r="S7211">
        <v>5</v>
      </c>
      <c r="T7211">
        <v>2298</v>
      </c>
      <c r="U7211">
        <v>1</v>
      </c>
      <c r="V7211">
        <v>6</v>
      </c>
      <c r="W7211">
        <v>1.1183305757708284</v>
      </c>
      <c r="X7211">
        <v>644.17563425897811</v>
      </c>
      <c r="Y7211">
        <v>0</v>
      </c>
      <c r="Z7211">
        <v>7.1066928835612426</v>
      </c>
      <c r="AA7211">
        <v>2.1148317044659999</v>
      </c>
      <c r="AB7211">
        <v>251.01629614513075</v>
      </c>
      <c r="AC7211">
        <v>37.725972539421825</v>
      </c>
      <c r="AD7211">
        <v>7.2716975351536748</v>
      </c>
      <c r="AE7211">
        <v>950.5294556424825</v>
      </c>
    </row>
    <row r="7212" spans="1:31" x14ac:dyDescent="0.3">
      <c r="A7212">
        <v>2589849</v>
      </c>
      <c r="B7212">
        <v>1</v>
      </c>
      <c r="C7212" t="s">
        <v>80</v>
      </c>
      <c r="D7212" t="s">
        <v>100</v>
      </c>
      <c r="E7212" t="s">
        <v>141</v>
      </c>
      <c r="F7212" t="s">
        <v>20112</v>
      </c>
      <c r="G7212" t="s">
        <v>301</v>
      </c>
      <c r="H7212" t="s">
        <v>135</v>
      </c>
      <c r="I7212" t="s">
        <v>136</v>
      </c>
      <c r="J7212" t="s">
        <v>137</v>
      </c>
      <c r="K7212" t="s">
        <v>144</v>
      </c>
      <c r="L7212" t="s">
        <v>20113</v>
      </c>
      <c r="M7212" t="s">
        <v>20114</v>
      </c>
      <c r="N7212">
        <v>7.4188888879999997</v>
      </c>
      <c r="O7212">
        <v>0</v>
      </c>
      <c r="P7212">
        <v>694</v>
      </c>
      <c r="Q7212">
        <v>0</v>
      </c>
      <c r="R7212">
        <v>3</v>
      </c>
      <c r="S7212">
        <v>0</v>
      </c>
      <c r="T7212">
        <v>59</v>
      </c>
      <c r="U7212">
        <v>0</v>
      </c>
      <c r="V7212">
        <v>0</v>
      </c>
      <c r="W7212">
        <v>0</v>
      </c>
      <c r="X7212">
        <v>929.73478856415306</v>
      </c>
      <c r="Y7212">
        <v>0</v>
      </c>
      <c r="Z7212">
        <v>20.400965300566483</v>
      </c>
      <c r="AA7212">
        <v>0</v>
      </c>
      <c r="AB7212">
        <v>557.23209439481207</v>
      </c>
      <c r="AC7212">
        <v>0</v>
      </c>
      <c r="AD7212">
        <v>0</v>
      </c>
      <c r="AE7212">
        <v>1507.3678482595315</v>
      </c>
    </row>
    <row r="7213" spans="1:31" x14ac:dyDescent="0.3">
      <c r="A7213">
        <v>2589912</v>
      </c>
      <c r="B7213">
        <v>1</v>
      </c>
      <c r="C7213" t="s">
        <v>80</v>
      </c>
      <c r="D7213" t="s">
        <v>106</v>
      </c>
      <c r="E7213" t="s">
        <v>171</v>
      </c>
      <c r="F7213" t="s">
        <v>20115</v>
      </c>
      <c r="G7213" t="s">
        <v>301</v>
      </c>
      <c r="H7213" t="s">
        <v>157</v>
      </c>
      <c r="I7213" t="s">
        <v>136</v>
      </c>
      <c r="J7213" t="s">
        <v>137</v>
      </c>
      <c r="K7213" t="s">
        <v>144</v>
      </c>
      <c r="L7213" t="s">
        <v>20116</v>
      </c>
      <c r="M7213" t="s">
        <v>20117</v>
      </c>
      <c r="N7213">
        <v>5.8724999999999996</v>
      </c>
      <c r="O7213">
        <v>0</v>
      </c>
      <c r="P7213">
        <v>13</v>
      </c>
      <c r="Q7213">
        <v>0</v>
      </c>
      <c r="R7213">
        <v>1</v>
      </c>
      <c r="S7213">
        <v>0</v>
      </c>
      <c r="T7213">
        <v>3</v>
      </c>
      <c r="U7213">
        <v>0</v>
      </c>
      <c r="V7213">
        <v>0</v>
      </c>
      <c r="W7213">
        <v>0</v>
      </c>
      <c r="X7213">
        <v>15.426252026672946</v>
      </c>
      <c r="Y7213">
        <v>0</v>
      </c>
      <c r="Z7213">
        <v>10.816506210591665</v>
      </c>
      <c r="AA7213">
        <v>0</v>
      </c>
      <c r="AB7213">
        <v>2.5950587419686046</v>
      </c>
      <c r="AC7213">
        <v>0</v>
      </c>
      <c r="AD7213">
        <v>0</v>
      </c>
      <c r="AE7213">
        <v>28.837816979233214</v>
      </c>
    </row>
    <row r="7214" spans="1:31" x14ac:dyDescent="0.3">
      <c r="A7214">
        <v>2590055</v>
      </c>
      <c r="B7214">
        <v>1</v>
      </c>
      <c r="C7214" t="s">
        <v>80</v>
      </c>
      <c r="D7214" t="s">
        <v>83</v>
      </c>
      <c r="E7214" t="s">
        <v>171</v>
      </c>
      <c r="F7214" t="s">
        <v>20118</v>
      </c>
      <c r="G7214" t="s">
        <v>5725</v>
      </c>
      <c r="H7214" t="s">
        <v>157</v>
      </c>
      <c r="I7214" t="s">
        <v>136</v>
      </c>
      <c r="J7214" t="s">
        <v>3</v>
      </c>
      <c r="K7214" t="s">
        <v>138</v>
      </c>
      <c r="L7214" t="s">
        <v>20119</v>
      </c>
      <c r="M7214" t="s">
        <v>20120</v>
      </c>
      <c r="N7214">
        <v>0.59305555499999996</v>
      </c>
      <c r="O7214">
        <v>0</v>
      </c>
      <c r="P7214">
        <v>96</v>
      </c>
      <c r="Q7214">
        <v>0</v>
      </c>
      <c r="R7214">
        <v>0</v>
      </c>
      <c r="S7214">
        <v>0</v>
      </c>
      <c r="T7214">
        <v>7</v>
      </c>
      <c r="U7214">
        <v>0</v>
      </c>
      <c r="V7214">
        <v>0</v>
      </c>
      <c r="W7214">
        <v>0</v>
      </c>
      <c r="X7214">
        <v>14.971982493075709</v>
      </c>
      <c r="Y7214">
        <v>0</v>
      </c>
      <c r="Z7214">
        <v>0</v>
      </c>
      <c r="AA7214">
        <v>0</v>
      </c>
      <c r="AB7214">
        <v>4.2921663378792125</v>
      </c>
      <c r="AC7214">
        <v>0</v>
      </c>
      <c r="AD7214">
        <v>0</v>
      </c>
      <c r="AE7214">
        <v>19.264148830954923</v>
      </c>
    </row>
    <row r="7215" spans="1:31" x14ac:dyDescent="0.3">
      <c r="A7215">
        <v>2590304</v>
      </c>
      <c r="B7215">
        <v>1</v>
      </c>
      <c r="C7215" t="s">
        <v>80</v>
      </c>
      <c r="D7215" t="s">
        <v>102</v>
      </c>
      <c r="E7215" t="s">
        <v>155</v>
      </c>
      <c r="F7215" t="s">
        <v>10823</v>
      </c>
      <c r="G7215" t="s">
        <v>202</v>
      </c>
      <c r="H7215" t="s">
        <v>157</v>
      </c>
      <c r="I7215" t="s">
        <v>136</v>
      </c>
      <c r="J7215" t="s">
        <v>137</v>
      </c>
      <c r="K7215" t="s">
        <v>138</v>
      </c>
      <c r="L7215" t="s">
        <v>20121</v>
      </c>
      <c r="M7215" t="s">
        <v>20122</v>
      </c>
      <c r="N7215">
        <v>0.70750000000000002</v>
      </c>
      <c r="O7215">
        <v>0</v>
      </c>
      <c r="P7215">
        <v>13</v>
      </c>
      <c r="Q7215">
        <v>0</v>
      </c>
      <c r="R7215">
        <v>0</v>
      </c>
      <c r="S7215">
        <v>0</v>
      </c>
      <c r="T7215">
        <v>6</v>
      </c>
      <c r="U7215">
        <v>0</v>
      </c>
      <c r="V7215">
        <v>0</v>
      </c>
      <c r="W7215">
        <v>0</v>
      </c>
      <c r="X7215">
        <v>9.9411507476443042</v>
      </c>
      <c r="Y7215">
        <v>0</v>
      </c>
      <c r="Z7215">
        <v>0</v>
      </c>
      <c r="AA7215">
        <v>0</v>
      </c>
      <c r="AB7215">
        <v>7.9543915754616279</v>
      </c>
      <c r="AC7215">
        <v>0</v>
      </c>
      <c r="AD7215">
        <v>0</v>
      </c>
      <c r="AE7215">
        <v>17.895542323105932</v>
      </c>
    </row>
    <row r="7216" spans="1:31" x14ac:dyDescent="0.3">
      <c r="A7216">
        <v>2590204</v>
      </c>
      <c r="B7216">
        <v>1</v>
      </c>
      <c r="C7216" t="s">
        <v>80</v>
      </c>
      <c r="D7216" t="s">
        <v>93</v>
      </c>
      <c r="E7216" t="s">
        <v>171</v>
      </c>
      <c r="F7216" t="s">
        <v>20123</v>
      </c>
      <c r="G7216" t="s">
        <v>190</v>
      </c>
      <c r="H7216" t="s">
        <v>157</v>
      </c>
      <c r="I7216" t="s">
        <v>136</v>
      </c>
      <c r="J7216" t="s">
        <v>137</v>
      </c>
      <c r="K7216" t="s">
        <v>138</v>
      </c>
      <c r="L7216" t="s">
        <v>20124</v>
      </c>
      <c r="M7216" t="s">
        <v>20125</v>
      </c>
      <c r="N7216">
        <v>6.2552777769999999</v>
      </c>
      <c r="O7216">
        <v>0</v>
      </c>
      <c r="P7216">
        <v>12</v>
      </c>
      <c r="Q7216">
        <v>0</v>
      </c>
      <c r="R7216">
        <v>6</v>
      </c>
      <c r="S7216">
        <v>0</v>
      </c>
      <c r="T7216">
        <v>2</v>
      </c>
      <c r="U7216">
        <v>0</v>
      </c>
      <c r="V7216">
        <v>0</v>
      </c>
      <c r="W7216">
        <v>0</v>
      </c>
      <c r="X7216">
        <v>11.270930282680808</v>
      </c>
      <c r="Y7216">
        <v>0</v>
      </c>
      <c r="Z7216">
        <v>141.29968907856414</v>
      </c>
      <c r="AA7216">
        <v>0</v>
      </c>
      <c r="AB7216">
        <v>4.9027672146833332E-2</v>
      </c>
      <c r="AC7216">
        <v>0</v>
      </c>
      <c r="AD7216">
        <v>0</v>
      </c>
      <c r="AE7216">
        <v>152.61964703339177</v>
      </c>
    </row>
    <row r="7217" spans="1:31" x14ac:dyDescent="0.3">
      <c r="A7217">
        <v>2590347</v>
      </c>
      <c r="B7217">
        <v>1</v>
      </c>
      <c r="C7217" t="s">
        <v>80</v>
      </c>
      <c r="D7217" t="s">
        <v>91</v>
      </c>
      <c r="E7217" t="s">
        <v>141</v>
      </c>
      <c r="F7217" t="s">
        <v>11959</v>
      </c>
      <c r="G7217" t="s">
        <v>134</v>
      </c>
      <c r="H7217" t="s">
        <v>135</v>
      </c>
      <c r="I7217" t="s">
        <v>680</v>
      </c>
      <c r="J7217" t="s">
        <v>137</v>
      </c>
      <c r="K7217" t="s">
        <v>138</v>
      </c>
      <c r="L7217" t="s">
        <v>20126</v>
      </c>
      <c r="M7217" t="s">
        <v>20127</v>
      </c>
      <c r="N7217">
        <v>4.8333332999999999E-2</v>
      </c>
      <c r="O7217">
        <v>3</v>
      </c>
      <c r="P7217">
        <v>3660</v>
      </c>
      <c r="Q7217">
        <v>16</v>
      </c>
      <c r="R7217">
        <v>20</v>
      </c>
      <c r="S7217">
        <v>26</v>
      </c>
      <c r="T7217">
        <v>1244</v>
      </c>
      <c r="U7217">
        <v>0</v>
      </c>
      <c r="V7217">
        <v>3</v>
      </c>
      <c r="W7217">
        <v>0.68879946247960488</v>
      </c>
      <c r="X7217">
        <v>36.727583424186527</v>
      </c>
      <c r="Y7217">
        <v>2.0465892618288604</v>
      </c>
      <c r="Z7217">
        <v>0.98909112705591495</v>
      </c>
      <c r="AA7217">
        <v>22.744542484402817</v>
      </c>
      <c r="AB7217">
        <v>64.586363717116654</v>
      </c>
      <c r="AC7217">
        <v>0</v>
      </c>
      <c r="AD7217">
        <v>1.037677931936565</v>
      </c>
      <c r="AE7217">
        <v>128.82064740900694</v>
      </c>
    </row>
    <row r="7218" spans="1:31" x14ac:dyDescent="0.3">
      <c r="A7218">
        <v>2589955</v>
      </c>
      <c r="B7218">
        <v>1</v>
      </c>
      <c r="C7218" t="s">
        <v>80</v>
      </c>
      <c r="D7218" t="s">
        <v>105</v>
      </c>
      <c r="E7218" t="s">
        <v>166</v>
      </c>
      <c r="F7218" t="s">
        <v>20128</v>
      </c>
      <c r="G7218" t="s">
        <v>168</v>
      </c>
      <c r="H7218" t="s">
        <v>157</v>
      </c>
      <c r="I7218" t="s">
        <v>136</v>
      </c>
      <c r="J7218" t="s">
        <v>137</v>
      </c>
      <c r="K7218" t="s">
        <v>138</v>
      </c>
      <c r="L7218" t="s">
        <v>20129</v>
      </c>
      <c r="M7218" t="s">
        <v>20130</v>
      </c>
      <c r="N7218">
        <v>1.978611111</v>
      </c>
      <c r="O7218">
        <v>0</v>
      </c>
      <c r="P7218">
        <v>1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0.26823710179583332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0.26823710179583332</v>
      </c>
    </row>
    <row r="7219" spans="1:31" x14ac:dyDescent="0.3">
      <c r="A7219">
        <v>2590356</v>
      </c>
      <c r="B7219">
        <v>1</v>
      </c>
      <c r="C7219" t="s">
        <v>80</v>
      </c>
      <c r="D7219" t="s">
        <v>102</v>
      </c>
      <c r="E7219" t="s">
        <v>155</v>
      </c>
      <c r="F7219" t="s">
        <v>20131</v>
      </c>
      <c r="G7219" t="s">
        <v>202</v>
      </c>
      <c r="H7219" t="s">
        <v>157</v>
      </c>
      <c r="I7219" t="s">
        <v>136</v>
      </c>
      <c r="J7219" t="s">
        <v>137</v>
      </c>
      <c r="K7219" t="s">
        <v>138</v>
      </c>
      <c r="L7219" t="s">
        <v>20132</v>
      </c>
      <c r="M7219" t="s">
        <v>20133</v>
      </c>
      <c r="N7219">
        <v>0.29222222199999998</v>
      </c>
      <c r="O7219">
        <v>0</v>
      </c>
      <c r="P7219">
        <v>3</v>
      </c>
      <c r="Q7219">
        <v>0</v>
      </c>
      <c r="R7219">
        <v>35</v>
      </c>
      <c r="S7219">
        <v>0</v>
      </c>
      <c r="T7219">
        <v>2</v>
      </c>
      <c r="U7219">
        <v>0</v>
      </c>
      <c r="V7219">
        <v>0</v>
      </c>
      <c r="W7219">
        <v>0</v>
      </c>
      <c r="X7219">
        <v>0.65640013100881334</v>
      </c>
      <c r="Y7219">
        <v>0</v>
      </c>
      <c r="Z7219">
        <v>13.820063037125999</v>
      </c>
      <c r="AA7219">
        <v>0</v>
      </c>
      <c r="AB7219">
        <v>0.88577339790981002</v>
      </c>
      <c r="AC7219">
        <v>0</v>
      </c>
      <c r="AD7219">
        <v>0</v>
      </c>
      <c r="AE7219">
        <v>15.362236566044624</v>
      </c>
    </row>
    <row r="7220" spans="1:31" x14ac:dyDescent="0.3">
      <c r="A7220">
        <v>2590379</v>
      </c>
      <c r="B7220">
        <v>1</v>
      </c>
      <c r="C7220" t="s">
        <v>80</v>
      </c>
      <c r="D7220" t="s">
        <v>110</v>
      </c>
      <c r="E7220" t="s">
        <v>184</v>
      </c>
      <c r="F7220" t="s">
        <v>12893</v>
      </c>
      <c r="G7220" t="s">
        <v>202</v>
      </c>
      <c r="H7220" t="s">
        <v>135</v>
      </c>
      <c r="I7220" t="s">
        <v>136</v>
      </c>
      <c r="J7220" t="s">
        <v>137</v>
      </c>
      <c r="K7220" t="s">
        <v>138</v>
      </c>
      <c r="L7220" t="s">
        <v>20134</v>
      </c>
      <c r="M7220" t="s">
        <v>20135</v>
      </c>
      <c r="N7220">
        <v>0.88472222199999995</v>
      </c>
      <c r="O7220">
        <v>0</v>
      </c>
      <c r="P7220">
        <v>516</v>
      </c>
      <c r="Q7220">
        <v>0</v>
      </c>
      <c r="R7220">
        <v>0</v>
      </c>
      <c r="S7220">
        <v>0</v>
      </c>
      <c r="T7220">
        <v>51</v>
      </c>
      <c r="U7220">
        <v>0</v>
      </c>
      <c r="V7220">
        <v>1</v>
      </c>
      <c r="W7220">
        <v>0</v>
      </c>
      <c r="X7220">
        <v>136.75477611779849</v>
      </c>
      <c r="Y7220">
        <v>0</v>
      </c>
      <c r="Z7220">
        <v>0</v>
      </c>
      <c r="AA7220">
        <v>0</v>
      </c>
      <c r="AB7220">
        <v>90.755342357413511</v>
      </c>
      <c r="AC7220">
        <v>0</v>
      </c>
      <c r="AD7220">
        <v>9.1225131964549764</v>
      </c>
      <c r="AE7220">
        <v>236.63263167166696</v>
      </c>
    </row>
    <row r="7221" spans="1:31" x14ac:dyDescent="0.3">
      <c r="A7221">
        <v>2590310</v>
      </c>
      <c r="B7221">
        <v>1</v>
      </c>
      <c r="C7221" t="s">
        <v>81</v>
      </c>
      <c r="D7221" t="s">
        <v>115</v>
      </c>
      <c r="E7221" t="s">
        <v>171</v>
      </c>
      <c r="F7221" t="s">
        <v>20136</v>
      </c>
      <c r="G7221" t="s">
        <v>190</v>
      </c>
      <c r="H7221" t="s">
        <v>157</v>
      </c>
      <c r="I7221" t="s">
        <v>136</v>
      </c>
      <c r="J7221" t="s">
        <v>137</v>
      </c>
      <c r="K7221" t="s">
        <v>138</v>
      </c>
      <c r="L7221" t="s">
        <v>20137</v>
      </c>
      <c r="M7221" t="s">
        <v>20138</v>
      </c>
      <c r="N7221">
        <v>4.3094444440000004</v>
      </c>
      <c r="O7221">
        <v>0</v>
      </c>
      <c r="P7221">
        <v>6</v>
      </c>
      <c r="Q7221">
        <v>0</v>
      </c>
      <c r="R7221">
        <v>1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0.80217225581754326</v>
      </c>
      <c r="Y7221">
        <v>0</v>
      </c>
      <c r="Z7221">
        <v>3.2000995324149164</v>
      </c>
      <c r="AA7221">
        <v>0</v>
      </c>
      <c r="AB7221">
        <v>0</v>
      </c>
      <c r="AC7221">
        <v>0</v>
      </c>
      <c r="AD7221">
        <v>0</v>
      </c>
      <c r="AE7221">
        <v>4.0022717882324592</v>
      </c>
    </row>
    <row r="7222" spans="1:31" x14ac:dyDescent="0.3">
      <c r="A7222">
        <v>2590333</v>
      </c>
      <c r="B7222">
        <v>1</v>
      </c>
      <c r="C7222" t="s">
        <v>80</v>
      </c>
      <c r="D7222" t="s">
        <v>98</v>
      </c>
      <c r="E7222" t="s">
        <v>166</v>
      </c>
      <c r="F7222" t="s">
        <v>20139</v>
      </c>
      <c r="G7222" t="s">
        <v>1174</v>
      </c>
      <c r="H7222" t="s">
        <v>157</v>
      </c>
      <c r="I7222" t="s">
        <v>136</v>
      </c>
      <c r="J7222" t="s">
        <v>137</v>
      </c>
      <c r="K7222" t="s">
        <v>138</v>
      </c>
      <c r="L7222" t="s">
        <v>20140</v>
      </c>
      <c r="M7222" t="s">
        <v>20141</v>
      </c>
      <c r="N7222">
        <v>2.4508333329999998</v>
      </c>
      <c r="O7222">
        <v>0</v>
      </c>
      <c r="P7222">
        <v>2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0.49726191253085339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0.49726191253085339</v>
      </c>
    </row>
    <row r="7223" spans="1:31" x14ac:dyDescent="0.3">
      <c r="A7223">
        <v>2590041</v>
      </c>
      <c r="B7223">
        <v>1</v>
      </c>
      <c r="C7223" t="s">
        <v>80</v>
      </c>
      <c r="D7223" t="s">
        <v>100</v>
      </c>
      <c r="E7223" t="s">
        <v>147</v>
      </c>
      <c r="F7223" t="s">
        <v>7268</v>
      </c>
      <c r="G7223" t="s">
        <v>186</v>
      </c>
      <c r="H7223" t="s">
        <v>135</v>
      </c>
      <c r="I7223" t="s">
        <v>136</v>
      </c>
      <c r="J7223" t="s">
        <v>137</v>
      </c>
      <c r="K7223" t="s">
        <v>138</v>
      </c>
      <c r="L7223" t="s">
        <v>20142</v>
      </c>
      <c r="M7223" t="s">
        <v>20143</v>
      </c>
      <c r="N7223">
        <v>2.3205555549999999</v>
      </c>
      <c r="O7223">
        <v>6</v>
      </c>
      <c r="P7223">
        <v>389</v>
      </c>
      <c r="Q7223">
        <v>25</v>
      </c>
      <c r="R7223">
        <v>72</v>
      </c>
      <c r="S7223">
        <v>10</v>
      </c>
      <c r="T7223">
        <v>52</v>
      </c>
      <c r="U7223">
        <v>0</v>
      </c>
      <c r="V7223">
        <v>0</v>
      </c>
      <c r="W7223">
        <v>20.256611145443042</v>
      </c>
      <c r="X7223">
        <v>250.61469942708919</v>
      </c>
      <c r="Y7223">
        <v>253.23017267448876</v>
      </c>
      <c r="Z7223">
        <v>280.81777735564975</v>
      </c>
      <c r="AA7223">
        <v>202.05611802464972</v>
      </c>
      <c r="AB7223">
        <v>155.78671906926701</v>
      </c>
      <c r="AC7223">
        <v>0</v>
      </c>
      <c r="AD7223">
        <v>0</v>
      </c>
      <c r="AE7223">
        <v>1162.7620976965875</v>
      </c>
    </row>
    <row r="7224" spans="1:31" x14ac:dyDescent="0.3">
      <c r="A7224">
        <v>2589792</v>
      </c>
      <c r="B7224">
        <v>1</v>
      </c>
      <c r="C7224" t="s">
        <v>80</v>
      </c>
      <c r="D7224" t="s">
        <v>105</v>
      </c>
      <c r="E7224" t="s">
        <v>147</v>
      </c>
      <c r="F7224" t="s">
        <v>20144</v>
      </c>
      <c r="G7224" t="s">
        <v>149</v>
      </c>
      <c r="H7224" t="s">
        <v>135</v>
      </c>
      <c r="I7224" t="s">
        <v>136</v>
      </c>
      <c r="J7224" t="s">
        <v>137</v>
      </c>
      <c r="K7224" t="s">
        <v>138</v>
      </c>
      <c r="L7224" t="s">
        <v>20145</v>
      </c>
      <c r="M7224" t="s">
        <v>20146</v>
      </c>
      <c r="N7224">
        <v>0.648888888</v>
      </c>
      <c r="O7224">
        <v>0</v>
      </c>
      <c r="P7224">
        <v>425</v>
      </c>
      <c r="Q7224">
        <v>0</v>
      </c>
      <c r="R7224">
        <v>0</v>
      </c>
      <c r="S7224">
        <v>5</v>
      </c>
      <c r="T7224">
        <v>11</v>
      </c>
      <c r="U7224">
        <v>0</v>
      </c>
      <c r="V7224">
        <v>0</v>
      </c>
      <c r="W7224">
        <v>0</v>
      </c>
      <c r="X7224">
        <v>61.152564808964129</v>
      </c>
      <c r="Y7224">
        <v>0</v>
      </c>
      <c r="Z7224">
        <v>0</v>
      </c>
      <c r="AA7224">
        <v>16.107899653424809</v>
      </c>
      <c r="AB7224">
        <v>3.9497565934124075</v>
      </c>
      <c r="AC7224">
        <v>0</v>
      </c>
      <c r="AD7224">
        <v>0</v>
      </c>
      <c r="AE7224">
        <v>81.210221055801341</v>
      </c>
    </row>
    <row r="7225" spans="1:31" x14ac:dyDescent="0.3">
      <c r="A7225">
        <v>2590419</v>
      </c>
      <c r="B7225">
        <v>1</v>
      </c>
      <c r="C7225" t="s">
        <v>80</v>
      </c>
      <c r="D7225" t="s">
        <v>97</v>
      </c>
      <c r="E7225" t="s">
        <v>171</v>
      </c>
      <c r="F7225" t="s">
        <v>20147</v>
      </c>
      <c r="G7225" t="s">
        <v>229</v>
      </c>
      <c r="H7225" t="s">
        <v>157</v>
      </c>
      <c r="I7225" t="s">
        <v>136</v>
      </c>
      <c r="J7225" t="s">
        <v>137</v>
      </c>
      <c r="K7225" t="s">
        <v>138</v>
      </c>
      <c r="L7225" t="s">
        <v>20148</v>
      </c>
      <c r="M7225" t="s">
        <v>20149</v>
      </c>
      <c r="N7225">
        <v>1.283055555</v>
      </c>
      <c r="O7225">
        <v>0</v>
      </c>
      <c r="P7225">
        <v>49</v>
      </c>
      <c r="Q7225">
        <v>0</v>
      </c>
      <c r="R7225">
        <v>0</v>
      </c>
      <c r="S7225">
        <v>0</v>
      </c>
      <c r="T7225">
        <v>8</v>
      </c>
      <c r="U7225">
        <v>0</v>
      </c>
      <c r="V7225">
        <v>0</v>
      </c>
      <c r="W7225">
        <v>0</v>
      </c>
      <c r="X7225">
        <v>14.155193245562272</v>
      </c>
      <c r="Y7225">
        <v>0</v>
      </c>
      <c r="Z7225">
        <v>0</v>
      </c>
      <c r="AA7225">
        <v>0</v>
      </c>
      <c r="AB7225">
        <v>11.620106314745545</v>
      </c>
      <c r="AC7225">
        <v>0</v>
      </c>
      <c r="AD7225">
        <v>0</v>
      </c>
      <c r="AE7225">
        <v>25.775299560307815</v>
      </c>
    </row>
    <row r="7226" spans="1:31" x14ac:dyDescent="0.3">
      <c r="A7226">
        <v>2589838</v>
      </c>
      <c r="B7226">
        <v>1</v>
      </c>
      <c r="C7226" t="s">
        <v>81</v>
      </c>
      <c r="D7226" t="s">
        <v>123</v>
      </c>
      <c r="E7226" t="s">
        <v>155</v>
      </c>
      <c r="F7226" t="s">
        <v>20150</v>
      </c>
      <c r="G7226" t="s">
        <v>301</v>
      </c>
      <c r="H7226" t="s">
        <v>157</v>
      </c>
      <c r="I7226" t="s">
        <v>136</v>
      </c>
      <c r="J7226" t="s">
        <v>137</v>
      </c>
      <c r="K7226" t="s">
        <v>144</v>
      </c>
      <c r="L7226" t="s">
        <v>20151</v>
      </c>
      <c r="M7226" t="s">
        <v>20152</v>
      </c>
      <c r="N7226">
        <v>9.7422222220000005</v>
      </c>
      <c r="O7226">
        <v>0</v>
      </c>
      <c r="P7226">
        <v>1</v>
      </c>
      <c r="Q7226">
        <v>0</v>
      </c>
      <c r="R7226">
        <v>0</v>
      </c>
      <c r="S7226">
        <v>0</v>
      </c>
      <c r="T7226">
        <v>68</v>
      </c>
      <c r="U7226">
        <v>0</v>
      </c>
      <c r="V7226">
        <v>0</v>
      </c>
      <c r="W7226">
        <v>0</v>
      </c>
      <c r="X7226">
        <v>2.0043108663583102</v>
      </c>
      <c r="Y7226">
        <v>0</v>
      </c>
      <c r="Z7226">
        <v>0</v>
      </c>
      <c r="AA7226">
        <v>0</v>
      </c>
      <c r="AB7226">
        <v>342.95659194378698</v>
      </c>
      <c r="AC7226">
        <v>0</v>
      </c>
      <c r="AD7226">
        <v>0</v>
      </c>
      <c r="AE7226">
        <v>344.96090281014529</v>
      </c>
    </row>
    <row r="7227" spans="1:31" x14ac:dyDescent="0.3">
      <c r="A7227">
        <v>2589984</v>
      </c>
      <c r="B7227">
        <v>1</v>
      </c>
      <c r="C7227" t="s">
        <v>80</v>
      </c>
      <c r="D7227" t="s">
        <v>85</v>
      </c>
      <c r="E7227" t="s">
        <v>175</v>
      </c>
      <c r="F7227" t="s">
        <v>20153</v>
      </c>
      <c r="G7227" t="s">
        <v>190</v>
      </c>
      <c r="H7227" t="s">
        <v>157</v>
      </c>
      <c r="I7227" t="s">
        <v>136</v>
      </c>
      <c r="J7227" t="s">
        <v>137</v>
      </c>
      <c r="K7227" t="s">
        <v>138</v>
      </c>
      <c r="L7227" t="s">
        <v>20154</v>
      </c>
      <c r="M7227" t="s">
        <v>20155</v>
      </c>
      <c r="N7227">
        <v>1.940833333</v>
      </c>
      <c r="O7227">
        <v>0</v>
      </c>
      <c r="P7227">
        <v>9</v>
      </c>
      <c r="Q7227">
        <v>0</v>
      </c>
      <c r="R7227">
        <v>0</v>
      </c>
      <c r="S7227">
        <v>0</v>
      </c>
      <c r="T7227">
        <v>48</v>
      </c>
      <c r="U7227">
        <v>0</v>
      </c>
      <c r="V7227">
        <v>0</v>
      </c>
      <c r="W7227">
        <v>0</v>
      </c>
      <c r="X7227">
        <v>5.1948452901311404</v>
      </c>
      <c r="Y7227">
        <v>0</v>
      </c>
      <c r="Z7227">
        <v>0</v>
      </c>
      <c r="AA7227">
        <v>0</v>
      </c>
      <c r="AB7227">
        <v>119.74171610418905</v>
      </c>
      <c r="AC7227">
        <v>0</v>
      </c>
      <c r="AD7227">
        <v>0</v>
      </c>
      <c r="AE7227">
        <v>124.93656139432019</v>
      </c>
    </row>
    <row r="7228" spans="1:31" x14ac:dyDescent="0.3">
      <c r="A7228">
        <v>2589878</v>
      </c>
      <c r="B7228">
        <v>1</v>
      </c>
      <c r="C7228" t="s">
        <v>80</v>
      </c>
      <c r="D7228" t="s">
        <v>103</v>
      </c>
      <c r="E7228" t="s">
        <v>166</v>
      </c>
      <c r="F7228" t="s">
        <v>20156</v>
      </c>
      <c r="G7228" t="s">
        <v>181</v>
      </c>
      <c r="H7228" t="s">
        <v>157</v>
      </c>
      <c r="I7228" t="s">
        <v>136</v>
      </c>
      <c r="J7228" t="s">
        <v>137</v>
      </c>
      <c r="K7228" t="s">
        <v>138</v>
      </c>
      <c r="L7228" t="s">
        <v>20157</v>
      </c>
      <c r="M7228" t="s">
        <v>20158</v>
      </c>
      <c r="N7228">
        <v>5.6211111110000003</v>
      </c>
      <c r="O7228">
        <v>0</v>
      </c>
      <c r="P7228">
        <v>1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3.1385137078694467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3.1385137078694467</v>
      </c>
    </row>
    <row r="7229" spans="1:31" x14ac:dyDescent="0.3">
      <c r="A7229">
        <v>2589832</v>
      </c>
      <c r="B7229">
        <v>1</v>
      </c>
      <c r="C7229" t="s">
        <v>80</v>
      </c>
      <c r="D7229" t="s">
        <v>95</v>
      </c>
      <c r="E7229" t="s">
        <v>141</v>
      </c>
      <c r="F7229" t="s">
        <v>20159</v>
      </c>
      <c r="G7229" t="s">
        <v>301</v>
      </c>
      <c r="H7229" t="s">
        <v>135</v>
      </c>
      <c r="I7229" t="s">
        <v>136</v>
      </c>
      <c r="J7229" t="s">
        <v>137</v>
      </c>
      <c r="K7229" t="s">
        <v>144</v>
      </c>
      <c r="L7229" t="s">
        <v>20160</v>
      </c>
      <c r="M7229" t="s">
        <v>20161</v>
      </c>
      <c r="N7229">
        <v>4.49</v>
      </c>
      <c r="O7229">
        <v>1</v>
      </c>
      <c r="P7229">
        <v>1762</v>
      </c>
      <c r="Q7229">
        <v>3</v>
      </c>
      <c r="R7229">
        <v>0</v>
      </c>
      <c r="S7229">
        <v>5</v>
      </c>
      <c r="T7229">
        <v>131</v>
      </c>
      <c r="U7229">
        <v>0</v>
      </c>
      <c r="V7229">
        <v>0</v>
      </c>
      <c r="W7229">
        <v>1.7452599224521737</v>
      </c>
      <c r="X7229">
        <v>2075.9743716090502</v>
      </c>
      <c r="Y7229">
        <v>20.39873603671974</v>
      </c>
      <c r="Z7229">
        <v>0</v>
      </c>
      <c r="AA7229">
        <v>540.09095630571642</v>
      </c>
      <c r="AB7229">
        <v>1639.6650908750996</v>
      </c>
      <c r="AC7229">
        <v>0</v>
      </c>
      <c r="AD7229">
        <v>0</v>
      </c>
      <c r="AE7229">
        <v>4277.8744147490379</v>
      </c>
    </row>
    <row r="7230" spans="1:31" x14ac:dyDescent="0.3">
      <c r="A7230">
        <v>2590130</v>
      </c>
      <c r="B7230">
        <v>1</v>
      </c>
      <c r="C7230" t="s">
        <v>80</v>
      </c>
      <c r="D7230" t="s">
        <v>107</v>
      </c>
      <c r="E7230" t="s">
        <v>141</v>
      </c>
      <c r="F7230" t="s">
        <v>5950</v>
      </c>
      <c r="G7230" t="s">
        <v>134</v>
      </c>
      <c r="H7230" t="s">
        <v>135</v>
      </c>
      <c r="I7230" t="s">
        <v>136</v>
      </c>
      <c r="J7230" t="s">
        <v>137</v>
      </c>
      <c r="K7230" t="s">
        <v>138</v>
      </c>
      <c r="L7230" t="s">
        <v>20162</v>
      </c>
      <c r="M7230" t="s">
        <v>20163</v>
      </c>
      <c r="N7230">
        <v>0.383333333</v>
      </c>
      <c r="O7230">
        <v>2</v>
      </c>
      <c r="P7230">
        <v>236</v>
      </c>
      <c r="Q7230">
        <v>25</v>
      </c>
      <c r="R7230">
        <v>72</v>
      </c>
      <c r="S7230">
        <v>22</v>
      </c>
      <c r="T7230">
        <v>29</v>
      </c>
      <c r="U7230">
        <v>1</v>
      </c>
      <c r="V7230">
        <v>0</v>
      </c>
      <c r="W7230">
        <v>8.1582754040000011E-2</v>
      </c>
      <c r="X7230">
        <v>10.492330321479223</v>
      </c>
      <c r="Y7230">
        <v>90.176114805163451</v>
      </c>
      <c r="Z7230">
        <v>34.267517653783607</v>
      </c>
      <c r="AA7230">
        <v>33.011638298098099</v>
      </c>
      <c r="AB7230">
        <v>23.082129927287745</v>
      </c>
      <c r="AC7230">
        <v>2.4995960159160671</v>
      </c>
      <c r="AD7230">
        <v>0</v>
      </c>
      <c r="AE7230">
        <v>193.61090977576819</v>
      </c>
    </row>
    <row r="7231" spans="1:31" x14ac:dyDescent="0.3">
      <c r="A7231">
        <v>2589915</v>
      </c>
      <c r="B7231">
        <v>1</v>
      </c>
      <c r="C7231" t="s">
        <v>80</v>
      </c>
      <c r="D7231" t="s">
        <v>105</v>
      </c>
      <c r="E7231" t="s">
        <v>184</v>
      </c>
      <c r="F7231" t="s">
        <v>20164</v>
      </c>
      <c r="G7231" t="s">
        <v>301</v>
      </c>
      <c r="H7231" t="s">
        <v>135</v>
      </c>
      <c r="I7231" t="s">
        <v>136</v>
      </c>
      <c r="J7231" t="s">
        <v>137</v>
      </c>
      <c r="K7231" t="s">
        <v>144</v>
      </c>
      <c r="L7231" t="s">
        <v>20165</v>
      </c>
      <c r="M7231" t="s">
        <v>20166</v>
      </c>
      <c r="N7231">
        <v>7.6836111110000003</v>
      </c>
      <c r="O7231">
        <v>0</v>
      </c>
      <c r="P7231">
        <v>115</v>
      </c>
      <c r="Q7231">
        <v>0</v>
      </c>
      <c r="R7231">
        <v>0</v>
      </c>
      <c r="S7231">
        <v>0</v>
      </c>
      <c r="T7231">
        <v>3</v>
      </c>
      <c r="U7231">
        <v>0</v>
      </c>
      <c r="V7231">
        <v>0</v>
      </c>
      <c r="W7231">
        <v>0</v>
      </c>
      <c r="X7231">
        <v>179.61121026165975</v>
      </c>
      <c r="Y7231">
        <v>0</v>
      </c>
      <c r="Z7231">
        <v>0</v>
      </c>
      <c r="AA7231">
        <v>0</v>
      </c>
      <c r="AB7231">
        <v>52.334428975388334</v>
      </c>
      <c r="AC7231">
        <v>0</v>
      </c>
      <c r="AD7231">
        <v>0</v>
      </c>
      <c r="AE7231">
        <v>231.94563923704808</v>
      </c>
    </row>
    <row r="7232" spans="1:31" x14ac:dyDescent="0.3">
      <c r="A7232">
        <v>2590081</v>
      </c>
      <c r="B7232">
        <v>1</v>
      </c>
      <c r="C7232" t="s">
        <v>80</v>
      </c>
      <c r="D7232" t="s">
        <v>101</v>
      </c>
      <c r="E7232" t="s">
        <v>166</v>
      </c>
      <c r="F7232" t="s">
        <v>20167</v>
      </c>
      <c r="G7232" t="s">
        <v>181</v>
      </c>
      <c r="H7232" t="s">
        <v>157</v>
      </c>
      <c r="I7232" t="s">
        <v>136</v>
      </c>
      <c r="J7232" t="s">
        <v>137</v>
      </c>
      <c r="K7232" t="s">
        <v>138</v>
      </c>
      <c r="L7232" t="s">
        <v>20168</v>
      </c>
      <c r="M7232" t="s">
        <v>20169</v>
      </c>
      <c r="N7232">
        <v>2.4155555550000001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1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1.6521951822784375</v>
      </c>
      <c r="AC7232">
        <v>0</v>
      </c>
      <c r="AD7232">
        <v>0</v>
      </c>
      <c r="AE7232">
        <v>1.6521951822784375</v>
      </c>
    </row>
    <row r="7233" spans="1:31" x14ac:dyDescent="0.3">
      <c r="A7233">
        <v>2589938</v>
      </c>
      <c r="B7233">
        <v>1</v>
      </c>
      <c r="C7233" t="s">
        <v>80</v>
      </c>
      <c r="D7233" t="s">
        <v>108</v>
      </c>
      <c r="E7233" t="s">
        <v>155</v>
      </c>
      <c r="F7233" t="s">
        <v>20170</v>
      </c>
      <c r="G7233" t="s">
        <v>301</v>
      </c>
      <c r="H7233" t="s">
        <v>157</v>
      </c>
      <c r="I7233" t="s">
        <v>136</v>
      </c>
      <c r="J7233" t="s">
        <v>137</v>
      </c>
      <c r="K7233" t="s">
        <v>144</v>
      </c>
      <c r="L7233" t="s">
        <v>20171</v>
      </c>
      <c r="M7233" t="s">
        <v>20172</v>
      </c>
      <c r="N7233">
        <v>6.0322222219999997</v>
      </c>
      <c r="O7233">
        <v>0</v>
      </c>
      <c r="P7233">
        <v>32</v>
      </c>
      <c r="Q7233">
        <v>0</v>
      </c>
      <c r="R7233">
        <v>19</v>
      </c>
      <c r="S7233">
        <v>0</v>
      </c>
      <c r="T7233">
        <v>2</v>
      </c>
      <c r="U7233">
        <v>0</v>
      </c>
      <c r="V7233">
        <v>0</v>
      </c>
      <c r="W7233">
        <v>0</v>
      </c>
      <c r="X7233">
        <v>29.995385655924466</v>
      </c>
      <c r="Y7233">
        <v>0</v>
      </c>
      <c r="Z7233">
        <v>12.320256752385506</v>
      </c>
      <c r="AA7233">
        <v>0</v>
      </c>
      <c r="AB7233">
        <v>2.8213313141670553</v>
      </c>
      <c r="AC7233">
        <v>0</v>
      </c>
      <c r="AD7233">
        <v>0</v>
      </c>
      <c r="AE7233">
        <v>45.136973722477023</v>
      </c>
    </row>
    <row r="7234" spans="1:31" x14ac:dyDescent="0.3">
      <c r="A7234">
        <v>2590270</v>
      </c>
      <c r="B7234">
        <v>1</v>
      </c>
      <c r="C7234" t="s">
        <v>80</v>
      </c>
      <c r="D7234" t="s">
        <v>100</v>
      </c>
      <c r="E7234" t="s">
        <v>166</v>
      </c>
      <c r="F7234" t="s">
        <v>20173</v>
      </c>
      <c r="G7234" t="s">
        <v>168</v>
      </c>
      <c r="H7234" t="s">
        <v>157</v>
      </c>
      <c r="I7234" t="s">
        <v>136</v>
      </c>
      <c r="J7234" t="s">
        <v>137</v>
      </c>
      <c r="K7234" t="s">
        <v>138</v>
      </c>
      <c r="L7234" t="s">
        <v>20174</v>
      </c>
      <c r="M7234" t="s">
        <v>20175</v>
      </c>
      <c r="N7234">
        <v>3.1427777770000001</v>
      </c>
      <c r="O7234">
        <v>0</v>
      </c>
      <c r="P7234">
        <v>0</v>
      </c>
      <c r="Q7234">
        <v>0</v>
      </c>
      <c r="R7234">
        <v>1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11.280691980503073</v>
      </c>
      <c r="AA7234">
        <v>0</v>
      </c>
      <c r="AB7234">
        <v>0</v>
      </c>
      <c r="AC7234">
        <v>0</v>
      </c>
      <c r="AD7234">
        <v>0</v>
      </c>
      <c r="AE7234">
        <v>11.280691980503073</v>
      </c>
    </row>
    <row r="7235" spans="1:31" x14ac:dyDescent="0.3">
      <c r="A7235">
        <v>2590293</v>
      </c>
      <c r="B7235">
        <v>1</v>
      </c>
      <c r="C7235" t="s">
        <v>81</v>
      </c>
      <c r="D7235" t="s">
        <v>128</v>
      </c>
      <c r="E7235" t="s">
        <v>147</v>
      </c>
      <c r="F7235" t="s">
        <v>20176</v>
      </c>
      <c r="G7235" t="s">
        <v>134</v>
      </c>
      <c r="H7235" t="s">
        <v>135</v>
      </c>
      <c r="I7235" t="s">
        <v>136</v>
      </c>
      <c r="J7235" t="s">
        <v>137</v>
      </c>
      <c r="K7235" t="s">
        <v>138</v>
      </c>
      <c r="L7235" t="s">
        <v>20177</v>
      </c>
      <c r="M7235" t="s">
        <v>20178</v>
      </c>
      <c r="N7235">
        <v>0.65249999999999997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8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2059.9545123388461</v>
      </c>
      <c r="AD7235">
        <v>0</v>
      </c>
      <c r="AE7235">
        <v>2059.9545123388461</v>
      </c>
    </row>
    <row r="7236" spans="1:31" x14ac:dyDescent="0.3">
      <c r="A7236">
        <v>2589895</v>
      </c>
      <c r="B7236">
        <v>1</v>
      </c>
      <c r="C7236" t="s">
        <v>80</v>
      </c>
      <c r="D7236" t="s">
        <v>83</v>
      </c>
      <c r="E7236" t="s">
        <v>171</v>
      </c>
      <c r="F7236" t="s">
        <v>17310</v>
      </c>
      <c r="G7236" t="s">
        <v>202</v>
      </c>
      <c r="H7236" t="s">
        <v>157</v>
      </c>
      <c r="I7236" t="s">
        <v>136</v>
      </c>
      <c r="J7236" t="s">
        <v>137</v>
      </c>
      <c r="K7236" t="s">
        <v>138</v>
      </c>
      <c r="L7236" t="s">
        <v>20179</v>
      </c>
      <c r="M7236" t="s">
        <v>20180</v>
      </c>
      <c r="N7236">
        <v>0.75638888800000004</v>
      </c>
      <c r="O7236">
        <v>0</v>
      </c>
      <c r="P7236">
        <v>67</v>
      </c>
      <c r="Q7236">
        <v>0</v>
      </c>
      <c r="R7236">
        <v>0</v>
      </c>
      <c r="S7236">
        <v>0</v>
      </c>
      <c r="T7236">
        <v>8</v>
      </c>
      <c r="U7236">
        <v>0</v>
      </c>
      <c r="V7236">
        <v>0</v>
      </c>
      <c r="W7236">
        <v>0</v>
      </c>
      <c r="X7236">
        <v>9.0096742120390285</v>
      </c>
      <c r="Y7236">
        <v>0</v>
      </c>
      <c r="Z7236">
        <v>0</v>
      </c>
      <c r="AA7236">
        <v>0</v>
      </c>
      <c r="AB7236">
        <v>7.265409529469423</v>
      </c>
      <c r="AC7236">
        <v>0</v>
      </c>
      <c r="AD7236">
        <v>0</v>
      </c>
      <c r="AE7236">
        <v>16.275083741508453</v>
      </c>
    </row>
    <row r="7237" spans="1:31" x14ac:dyDescent="0.3">
      <c r="A7237">
        <v>2589772</v>
      </c>
      <c r="B7237">
        <v>1</v>
      </c>
      <c r="C7237" t="s">
        <v>81</v>
      </c>
      <c r="D7237" t="s">
        <v>120</v>
      </c>
      <c r="E7237" t="s">
        <v>147</v>
      </c>
      <c r="F7237" t="s">
        <v>5055</v>
      </c>
      <c r="G7237" t="s">
        <v>134</v>
      </c>
      <c r="H7237" t="s">
        <v>135</v>
      </c>
      <c r="I7237" t="s">
        <v>136</v>
      </c>
      <c r="J7237" t="s">
        <v>137</v>
      </c>
      <c r="K7237" t="s">
        <v>138</v>
      </c>
      <c r="L7237" t="s">
        <v>20181</v>
      </c>
      <c r="M7237" t="s">
        <v>20182</v>
      </c>
      <c r="N7237">
        <v>0.75111111100000005</v>
      </c>
      <c r="O7237">
        <v>2</v>
      </c>
      <c r="P7237">
        <v>93</v>
      </c>
      <c r="Q7237">
        <v>59</v>
      </c>
      <c r="R7237">
        <v>1</v>
      </c>
      <c r="S7237">
        <v>10</v>
      </c>
      <c r="T7237">
        <v>7</v>
      </c>
      <c r="U7237">
        <v>0</v>
      </c>
      <c r="V7237">
        <v>0</v>
      </c>
      <c r="W7237">
        <v>0.23275534464</v>
      </c>
      <c r="X7237">
        <v>17.838850819100127</v>
      </c>
      <c r="Y7237">
        <v>124.22463293744302</v>
      </c>
      <c r="Z7237">
        <v>1.9016823065066664E-3</v>
      </c>
      <c r="AA7237">
        <v>17.590130986240798</v>
      </c>
      <c r="AB7237">
        <v>2.8584055895980001</v>
      </c>
      <c r="AC7237">
        <v>0</v>
      </c>
      <c r="AD7237">
        <v>0</v>
      </c>
      <c r="AE7237">
        <v>162.74667735932846</v>
      </c>
    </row>
    <row r="7238" spans="1:31" x14ac:dyDescent="0.3">
      <c r="A7238">
        <v>2589815</v>
      </c>
      <c r="B7238">
        <v>1</v>
      </c>
      <c r="C7238" t="s">
        <v>80</v>
      </c>
      <c r="D7238" t="s">
        <v>84</v>
      </c>
      <c r="E7238" t="s">
        <v>155</v>
      </c>
      <c r="F7238" t="s">
        <v>18433</v>
      </c>
      <c r="G7238" t="s">
        <v>202</v>
      </c>
      <c r="H7238" t="s">
        <v>157</v>
      </c>
      <c r="I7238" t="s">
        <v>136</v>
      </c>
      <c r="J7238" t="s">
        <v>137</v>
      </c>
      <c r="K7238" t="s">
        <v>138</v>
      </c>
      <c r="L7238" t="s">
        <v>20183</v>
      </c>
      <c r="M7238" t="s">
        <v>20184</v>
      </c>
      <c r="N7238">
        <v>0.71472222200000002</v>
      </c>
      <c r="O7238">
        <v>0</v>
      </c>
      <c r="P7238">
        <v>424</v>
      </c>
      <c r="Q7238">
        <v>0</v>
      </c>
      <c r="R7238">
        <v>0</v>
      </c>
      <c r="S7238">
        <v>0</v>
      </c>
      <c r="T7238">
        <v>13</v>
      </c>
      <c r="U7238">
        <v>0</v>
      </c>
      <c r="V7238">
        <v>0</v>
      </c>
      <c r="W7238">
        <v>0</v>
      </c>
      <c r="X7238">
        <v>56.929234052797518</v>
      </c>
      <c r="Y7238">
        <v>0</v>
      </c>
      <c r="Z7238">
        <v>0</v>
      </c>
      <c r="AA7238">
        <v>0</v>
      </c>
      <c r="AB7238">
        <v>11.784664691392909</v>
      </c>
      <c r="AC7238">
        <v>0</v>
      </c>
      <c r="AD7238">
        <v>0</v>
      </c>
      <c r="AE7238">
        <v>68.713898744190431</v>
      </c>
    </row>
    <row r="7239" spans="1:31" x14ac:dyDescent="0.3">
      <c r="A7239">
        <v>2590064</v>
      </c>
      <c r="B7239">
        <v>1</v>
      </c>
      <c r="C7239" t="s">
        <v>80</v>
      </c>
      <c r="D7239" t="s">
        <v>106</v>
      </c>
      <c r="E7239" t="s">
        <v>155</v>
      </c>
      <c r="F7239" t="s">
        <v>20185</v>
      </c>
      <c r="G7239" t="s">
        <v>202</v>
      </c>
      <c r="H7239" t="s">
        <v>157</v>
      </c>
      <c r="I7239" t="s">
        <v>136</v>
      </c>
      <c r="J7239" t="s">
        <v>137</v>
      </c>
      <c r="K7239" t="s">
        <v>138</v>
      </c>
      <c r="L7239" t="s">
        <v>20186</v>
      </c>
      <c r="M7239" t="s">
        <v>20187</v>
      </c>
      <c r="N7239">
        <v>0.49833333299999999</v>
      </c>
      <c r="O7239">
        <v>0</v>
      </c>
      <c r="P7239">
        <v>401</v>
      </c>
      <c r="Q7239">
        <v>0</v>
      </c>
      <c r="R7239">
        <v>2</v>
      </c>
      <c r="S7239">
        <v>0</v>
      </c>
      <c r="T7239">
        <v>15</v>
      </c>
      <c r="U7239">
        <v>0</v>
      </c>
      <c r="V7239">
        <v>0</v>
      </c>
      <c r="W7239">
        <v>0</v>
      </c>
      <c r="X7239">
        <v>30.19859873001775</v>
      </c>
      <c r="Y7239">
        <v>0</v>
      </c>
      <c r="Z7239">
        <v>0.94833020413092517</v>
      </c>
      <c r="AA7239">
        <v>0</v>
      </c>
      <c r="AB7239">
        <v>8.3031032941426499</v>
      </c>
      <c r="AC7239">
        <v>0</v>
      </c>
      <c r="AD7239">
        <v>0</v>
      </c>
      <c r="AE7239">
        <v>39.450032228291327</v>
      </c>
    </row>
    <row r="7240" spans="1:31" x14ac:dyDescent="0.3">
      <c r="A7240">
        <v>2590456</v>
      </c>
      <c r="B7240">
        <v>1</v>
      </c>
      <c r="C7240" t="s">
        <v>80</v>
      </c>
      <c r="D7240" t="s">
        <v>86</v>
      </c>
      <c r="E7240" t="s">
        <v>166</v>
      </c>
      <c r="F7240" t="s">
        <v>20188</v>
      </c>
      <c r="G7240" t="s">
        <v>181</v>
      </c>
      <c r="H7240" t="s">
        <v>157</v>
      </c>
      <c r="I7240" t="s">
        <v>136</v>
      </c>
      <c r="J7240" t="s">
        <v>137</v>
      </c>
      <c r="K7240" t="s">
        <v>138</v>
      </c>
      <c r="L7240" t="s">
        <v>20189</v>
      </c>
      <c r="M7240" t="s">
        <v>20190</v>
      </c>
      <c r="N7240">
        <v>3.1413888879999998</v>
      </c>
      <c r="O7240">
        <v>0</v>
      </c>
      <c r="P7240">
        <v>1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2.9288364128635664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2.9288364128635664</v>
      </c>
    </row>
    <row r="7241" spans="1:31" x14ac:dyDescent="0.3">
      <c r="A7241">
        <v>2589901</v>
      </c>
      <c r="B7241">
        <v>1</v>
      </c>
      <c r="C7241" t="s">
        <v>80</v>
      </c>
      <c r="D7241" t="s">
        <v>103</v>
      </c>
      <c r="E7241" t="s">
        <v>184</v>
      </c>
      <c r="F7241" t="s">
        <v>20191</v>
      </c>
      <c r="G7241" t="s">
        <v>301</v>
      </c>
      <c r="H7241" t="s">
        <v>135</v>
      </c>
      <c r="I7241" t="s">
        <v>136</v>
      </c>
      <c r="J7241" t="s">
        <v>137</v>
      </c>
      <c r="K7241" t="s">
        <v>144</v>
      </c>
      <c r="L7241" t="s">
        <v>20192</v>
      </c>
      <c r="M7241" t="s">
        <v>20193</v>
      </c>
      <c r="N7241">
        <v>7.716388888</v>
      </c>
      <c r="O7241">
        <v>0</v>
      </c>
      <c r="P7241">
        <v>117</v>
      </c>
      <c r="Q7241">
        <v>0</v>
      </c>
      <c r="R7241">
        <v>18</v>
      </c>
      <c r="S7241">
        <v>0</v>
      </c>
      <c r="T7241">
        <v>17</v>
      </c>
      <c r="U7241">
        <v>0</v>
      </c>
      <c r="V7241">
        <v>0</v>
      </c>
      <c r="W7241">
        <v>0</v>
      </c>
      <c r="X7241">
        <v>215.9419997906916</v>
      </c>
      <c r="Y7241">
        <v>0</v>
      </c>
      <c r="Z7241">
        <v>594.16311695885872</v>
      </c>
      <c r="AA7241">
        <v>0</v>
      </c>
      <c r="AB7241">
        <v>198.43091572240471</v>
      </c>
      <c r="AC7241">
        <v>0</v>
      </c>
      <c r="AD7241">
        <v>0</v>
      </c>
      <c r="AE7241">
        <v>1008.5360324719551</v>
      </c>
    </row>
    <row r="7242" spans="1:31" x14ac:dyDescent="0.3">
      <c r="A7242">
        <v>2590399</v>
      </c>
      <c r="B7242">
        <v>1</v>
      </c>
      <c r="C7242" t="s">
        <v>80</v>
      </c>
      <c r="D7242" t="s">
        <v>106</v>
      </c>
      <c r="E7242" t="s">
        <v>184</v>
      </c>
      <c r="F7242" t="s">
        <v>20194</v>
      </c>
      <c r="G7242" t="s">
        <v>149</v>
      </c>
      <c r="H7242" t="s">
        <v>135</v>
      </c>
      <c r="I7242" t="s">
        <v>136</v>
      </c>
      <c r="J7242" t="s">
        <v>137</v>
      </c>
      <c r="K7242" t="s">
        <v>138</v>
      </c>
      <c r="L7242" t="s">
        <v>20195</v>
      </c>
      <c r="M7242" t="s">
        <v>20196</v>
      </c>
      <c r="N7242">
        <v>3.43</v>
      </c>
      <c r="O7242">
        <v>0</v>
      </c>
      <c r="P7242">
        <v>7</v>
      </c>
      <c r="Q7242">
        <v>0</v>
      </c>
      <c r="R7242">
        <v>9</v>
      </c>
      <c r="S7242">
        <v>0</v>
      </c>
      <c r="T7242">
        <v>4</v>
      </c>
      <c r="U7242">
        <v>0</v>
      </c>
      <c r="V7242">
        <v>0</v>
      </c>
      <c r="W7242">
        <v>0</v>
      </c>
      <c r="X7242">
        <v>3.43220636685612</v>
      </c>
      <c r="Y7242">
        <v>0</v>
      </c>
      <c r="Z7242">
        <v>57.774470031585444</v>
      </c>
      <c r="AA7242">
        <v>0</v>
      </c>
      <c r="AB7242">
        <v>16.800987711257548</v>
      </c>
      <c r="AC7242">
        <v>0</v>
      </c>
      <c r="AD7242">
        <v>0</v>
      </c>
      <c r="AE7242">
        <v>78.007664109699107</v>
      </c>
    </row>
    <row r="7243" spans="1:31" x14ac:dyDescent="0.3">
      <c r="A7243">
        <v>2590150</v>
      </c>
      <c r="B7243">
        <v>1</v>
      </c>
      <c r="C7243" t="s">
        <v>81</v>
      </c>
      <c r="D7243" t="s">
        <v>122</v>
      </c>
      <c r="E7243" t="s">
        <v>141</v>
      </c>
      <c r="F7243" t="s">
        <v>1765</v>
      </c>
      <c r="G7243" t="s">
        <v>7176</v>
      </c>
      <c r="H7243" t="s">
        <v>135</v>
      </c>
      <c r="I7243" t="s">
        <v>136</v>
      </c>
      <c r="J7243" t="s">
        <v>5</v>
      </c>
      <c r="K7243" t="s">
        <v>138</v>
      </c>
      <c r="L7243" t="s">
        <v>20197</v>
      </c>
      <c r="M7243" t="s">
        <v>20198</v>
      </c>
      <c r="N7243">
        <v>2.469166666</v>
      </c>
      <c r="O7243">
        <v>3</v>
      </c>
      <c r="P7243">
        <v>379</v>
      </c>
      <c r="Q7243">
        <v>56</v>
      </c>
      <c r="R7243">
        <v>21</v>
      </c>
      <c r="S7243">
        <v>5</v>
      </c>
      <c r="T7243">
        <v>48</v>
      </c>
      <c r="U7243">
        <v>1</v>
      </c>
      <c r="V7243">
        <v>0</v>
      </c>
      <c r="W7243">
        <v>1.4727851114348547</v>
      </c>
      <c r="X7243">
        <v>135.47396777216881</v>
      </c>
      <c r="Y7243">
        <v>309.33916426893927</v>
      </c>
      <c r="Z7243">
        <v>26.631958431763962</v>
      </c>
      <c r="AA7243">
        <v>116.33059026043881</v>
      </c>
      <c r="AB7243">
        <v>107.38858107127638</v>
      </c>
      <c r="AC7243">
        <v>439.49627987900897</v>
      </c>
      <c r="AD7243">
        <v>0</v>
      </c>
      <c r="AE7243">
        <v>1136.1333267950311</v>
      </c>
    </row>
    <row r="7244" spans="1:31" x14ac:dyDescent="0.3">
      <c r="A7244">
        <v>2590499</v>
      </c>
      <c r="B7244">
        <v>1</v>
      </c>
      <c r="C7244" t="s">
        <v>81</v>
      </c>
      <c r="D7244" t="s">
        <v>127</v>
      </c>
      <c r="E7244" t="s">
        <v>155</v>
      </c>
      <c r="F7244" t="s">
        <v>14056</v>
      </c>
      <c r="G7244" t="s">
        <v>202</v>
      </c>
      <c r="H7244" t="s">
        <v>157</v>
      </c>
      <c r="I7244" t="s">
        <v>136</v>
      </c>
      <c r="J7244" t="s">
        <v>137</v>
      </c>
      <c r="K7244" t="s">
        <v>138</v>
      </c>
      <c r="L7244" t="s">
        <v>20199</v>
      </c>
      <c r="M7244" t="s">
        <v>20200</v>
      </c>
      <c r="N7244">
        <v>0.71666666599999995</v>
      </c>
      <c r="O7244">
        <v>0</v>
      </c>
      <c r="P7244">
        <v>120</v>
      </c>
      <c r="Q7244">
        <v>0</v>
      </c>
      <c r="R7244">
        <v>0</v>
      </c>
      <c r="S7244">
        <v>0</v>
      </c>
      <c r="T7244">
        <v>305</v>
      </c>
      <c r="U7244">
        <v>0</v>
      </c>
      <c r="V7244">
        <v>0</v>
      </c>
      <c r="W7244">
        <v>0</v>
      </c>
      <c r="X7244">
        <v>16.167277413775594</v>
      </c>
      <c r="Y7244">
        <v>0</v>
      </c>
      <c r="Z7244">
        <v>0</v>
      </c>
      <c r="AA7244">
        <v>0</v>
      </c>
      <c r="AB7244">
        <v>137.0895772418713</v>
      </c>
      <c r="AC7244">
        <v>0</v>
      </c>
      <c r="AD7244">
        <v>0</v>
      </c>
      <c r="AE7244">
        <v>153.25685465564689</v>
      </c>
    </row>
    <row r="7245" spans="1:31" x14ac:dyDescent="0.3">
      <c r="A7245">
        <v>2590001</v>
      </c>
      <c r="B7245">
        <v>1</v>
      </c>
      <c r="C7245" t="s">
        <v>81</v>
      </c>
      <c r="D7245" t="s">
        <v>124</v>
      </c>
      <c r="E7245" t="s">
        <v>171</v>
      </c>
      <c r="F7245" t="s">
        <v>20201</v>
      </c>
      <c r="G7245" t="s">
        <v>190</v>
      </c>
      <c r="H7245" t="s">
        <v>157</v>
      </c>
      <c r="I7245" t="s">
        <v>136</v>
      </c>
      <c r="J7245" t="s">
        <v>137</v>
      </c>
      <c r="K7245" t="s">
        <v>138</v>
      </c>
      <c r="L7245" t="s">
        <v>20202</v>
      </c>
      <c r="M7245" t="s">
        <v>20203</v>
      </c>
      <c r="N7245">
        <v>1.9063888879999999</v>
      </c>
      <c r="O7245">
        <v>0</v>
      </c>
      <c r="P7245">
        <v>30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6.9383265828937928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6.9383265828937928</v>
      </c>
    </row>
    <row r="7246" spans="1:31" x14ac:dyDescent="0.3">
      <c r="A7246">
        <v>2589858</v>
      </c>
      <c r="B7246">
        <v>1</v>
      </c>
      <c r="C7246" t="s">
        <v>81</v>
      </c>
      <c r="D7246" t="s">
        <v>117</v>
      </c>
      <c r="E7246" t="s">
        <v>147</v>
      </c>
      <c r="F7246" t="s">
        <v>20204</v>
      </c>
      <c r="G7246" t="s">
        <v>134</v>
      </c>
      <c r="H7246" t="s">
        <v>135</v>
      </c>
      <c r="I7246" t="s">
        <v>136</v>
      </c>
      <c r="J7246" t="s">
        <v>137</v>
      </c>
      <c r="K7246" t="s">
        <v>138</v>
      </c>
      <c r="L7246" t="s">
        <v>20205</v>
      </c>
      <c r="M7246" t="s">
        <v>20206</v>
      </c>
      <c r="N7246">
        <v>0.35027777700000001</v>
      </c>
      <c r="O7246">
        <v>3</v>
      </c>
      <c r="P7246">
        <v>285</v>
      </c>
      <c r="Q7246">
        <v>14</v>
      </c>
      <c r="R7246">
        <v>18</v>
      </c>
      <c r="S7246">
        <v>6</v>
      </c>
      <c r="T7246">
        <v>19</v>
      </c>
      <c r="U7246">
        <v>1</v>
      </c>
      <c r="V7246">
        <v>0</v>
      </c>
      <c r="W7246">
        <v>0.20943959088000003</v>
      </c>
      <c r="X7246">
        <v>10.165095747179555</v>
      </c>
      <c r="Y7246">
        <v>14.552623012415671</v>
      </c>
      <c r="Z7246">
        <v>2.4061934174254169</v>
      </c>
      <c r="AA7246">
        <v>5.1991748796116708</v>
      </c>
      <c r="AB7246">
        <v>2.9158051664711016</v>
      </c>
      <c r="AC7246">
        <v>45.322960581449202</v>
      </c>
      <c r="AD7246">
        <v>0</v>
      </c>
      <c r="AE7246">
        <v>80.771292395432624</v>
      </c>
    </row>
    <row r="7247" spans="1:31" x14ac:dyDescent="0.3">
      <c r="A7247">
        <v>2590250</v>
      </c>
      <c r="B7247">
        <v>1</v>
      </c>
      <c r="C7247" t="s">
        <v>80</v>
      </c>
      <c r="D7247" t="s">
        <v>88</v>
      </c>
      <c r="E7247" t="s">
        <v>155</v>
      </c>
      <c r="F7247" t="s">
        <v>20207</v>
      </c>
      <c r="G7247" t="s">
        <v>202</v>
      </c>
      <c r="H7247" t="s">
        <v>157</v>
      </c>
      <c r="I7247" t="s">
        <v>136</v>
      </c>
      <c r="J7247" t="s">
        <v>137</v>
      </c>
      <c r="K7247" t="s">
        <v>138</v>
      </c>
      <c r="L7247" t="s">
        <v>20208</v>
      </c>
      <c r="M7247" t="s">
        <v>20209</v>
      </c>
      <c r="N7247">
        <v>2.2605555549999998</v>
      </c>
      <c r="O7247">
        <v>0</v>
      </c>
      <c r="P7247">
        <v>278</v>
      </c>
      <c r="Q7247">
        <v>0</v>
      </c>
      <c r="R7247">
        <v>0</v>
      </c>
      <c r="S7247">
        <v>0</v>
      </c>
      <c r="T7247">
        <v>27</v>
      </c>
      <c r="U7247">
        <v>0</v>
      </c>
      <c r="V7247">
        <v>0</v>
      </c>
      <c r="W7247">
        <v>0</v>
      </c>
      <c r="X7247">
        <v>171.3496963524</v>
      </c>
      <c r="Y7247">
        <v>0</v>
      </c>
      <c r="Z7247">
        <v>0</v>
      </c>
      <c r="AA7247">
        <v>0</v>
      </c>
      <c r="AB7247">
        <v>147.76288385213982</v>
      </c>
      <c r="AC7247">
        <v>0</v>
      </c>
      <c r="AD7247">
        <v>0</v>
      </c>
      <c r="AE7247">
        <v>319.11258020453982</v>
      </c>
    </row>
    <row r="7248" spans="1:31" x14ac:dyDescent="0.3">
      <c r="A7248">
        <v>2590021</v>
      </c>
      <c r="B7248">
        <v>1</v>
      </c>
      <c r="C7248" t="s">
        <v>80</v>
      </c>
      <c r="D7248" t="s">
        <v>104</v>
      </c>
      <c r="E7248" t="s">
        <v>141</v>
      </c>
      <c r="F7248" t="s">
        <v>12269</v>
      </c>
      <c r="G7248" t="s">
        <v>134</v>
      </c>
      <c r="H7248" t="s">
        <v>135</v>
      </c>
      <c r="I7248" t="s">
        <v>136</v>
      </c>
      <c r="J7248" t="s">
        <v>137</v>
      </c>
      <c r="K7248" t="s">
        <v>138</v>
      </c>
      <c r="L7248" t="s">
        <v>20210</v>
      </c>
      <c r="M7248" t="s">
        <v>20211</v>
      </c>
      <c r="N7248">
        <v>0.263333333</v>
      </c>
      <c r="O7248">
        <v>10</v>
      </c>
      <c r="P7248">
        <v>209</v>
      </c>
      <c r="Q7248">
        <v>9</v>
      </c>
      <c r="R7248">
        <v>33</v>
      </c>
      <c r="S7248">
        <v>17</v>
      </c>
      <c r="T7248">
        <v>66</v>
      </c>
      <c r="U7248">
        <v>1</v>
      </c>
      <c r="V7248">
        <v>0</v>
      </c>
      <c r="W7248">
        <v>5.8723291860336673</v>
      </c>
      <c r="X7248">
        <v>19.590154932671009</v>
      </c>
      <c r="Y7248">
        <v>4.2616283192160536</v>
      </c>
      <c r="Z7248">
        <v>10.07941458925065</v>
      </c>
      <c r="AA7248">
        <v>46.127318971520275</v>
      </c>
      <c r="AB7248">
        <v>59.119289779149646</v>
      </c>
      <c r="AC7248">
        <v>6.8008674904940012</v>
      </c>
      <c r="AD7248">
        <v>0</v>
      </c>
      <c r="AE7248">
        <v>151.85100326833532</v>
      </c>
    </row>
    <row r="7249" spans="1:31" x14ac:dyDescent="0.3">
      <c r="A7249">
        <v>2590353</v>
      </c>
      <c r="B7249">
        <v>1</v>
      </c>
      <c r="C7249" t="s">
        <v>80</v>
      </c>
      <c r="D7249" t="s">
        <v>105</v>
      </c>
      <c r="E7249" t="s">
        <v>171</v>
      </c>
      <c r="F7249" t="s">
        <v>20212</v>
      </c>
      <c r="G7249" t="s">
        <v>190</v>
      </c>
      <c r="H7249" t="s">
        <v>157</v>
      </c>
      <c r="I7249" t="s">
        <v>136</v>
      </c>
      <c r="J7249" t="s">
        <v>137</v>
      </c>
      <c r="K7249" t="s">
        <v>138</v>
      </c>
      <c r="L7249" t="s">
        <v>20213</v>
      </c>
      <c r="M7249" t="s">
        <v>20214</v>
      </c>
      <c r="N7249">
        <v>3.619722222</v>
      </c>
      <c r="O7249">
        <v>0</v>
      </c>
      <c r="P7249">
        <v>28</v>
      </c>
      <c r="Q7249">
        <v>0</v>
      </c>
      <c r="R7249">
        <v>11</v>
      </c>
      <c r="S7249">
        <v>0</v>
      </c>
      <c r="T7249">
        <v>6</v>
      </c>
      <c r="U7249">
        <v>0</v>
      </c>
      <c r="V7249">
        <v>0</v>
      </c>
      <c r="W7249">
        <v>0</v>
      </c>
      <c r="X7249">
        <v>26.748534898651961</v>
      </c>
      <c r="Y7249">
        <v>0</v>
      </c>
      <c r="Z7249">
        <v>5.1403243602956525</v>
      </c>
      <c r="AA7249">
        <v>0</v>
      </c>
      <c r="AB7249">
        <v>4.2665052472597331</v>
      </c>
      <c r="AC7249">
        <v>0</v>
      </c>
      <c r="AD7249">
        <v>0</v>
      </c>
      <c r="AE7249">
        <v>36.155364506207349</v>
      </c>
    </row>
    <row r="7250" spans="1:31" x14ac:dyDescent="0.3">
      <c r="A7250">
        <v>2590144</v>
      </c>
      <c r="B7250">
        <v>1</v>
      </c>
      <c r="C7250" t="s">
        <v>80</v>
      </c>
      <c r="D7250" t="s">
        <v>83</v>
      </c>
      <c r="E7250" t="s">
        <v>155</v>
      </c>
      <c r="F7250" t="s">
        <v>20215</v>
      </c>
      <c r="G7250" t="s">
        <v>202</v>
      </c>
      <c r="H7250" t="s">
        <v>157</v>
      </c>
      <c r="I7250" t="s">
        <v>136</v>
      </c>
      <c r="J7250" t="s">
        <v>137</v>
      </c>
      <c r="K7250" t="s">
        <v>138</v>
      </c>
      <c r="L7250" t="s">
        <v>20216</v>
      </c>
      <c r="M7250" t="s">
        <v>20217</v>
      </c>
      <c r="N7250">
        <v>1.234722222</v>
      </c>
      <c r="O7250">
        <v>0</v>
      </c>
      <c r="P7250">
        <v>408</v>
      </c>
      <c r="Q7250">
        <v>0</v>
      </c>
      <c r="R7250">
        <v>0</v>
      </c>
      <c r="S7250">
        <v>0</v>
      </c>
      <c r="T7250">
        <v>52</v>
      </c>
      <c r="U7250">
        <v>0</v>
      </c>
      <c r="V7250">
        <v>0</v>
      </c>
      <c r="W7250">
        <v>0</v>
      </c>
      <c r="X7250">
        <v>140.05015570454259</v>
      </c>
      <c r="Y7250">
        <v>0</v>
      </c>
      <c r="Z7250">
        <v>0</v>
      </c>
      <c r="AA7250">
        <v>0</v>
      </c>
      <c r="AB7250">
        <v>123.02664004364063</v>
      </c>
      <c r="AC7250">
        <v>0</v>
      </c>
      <c r="AD7250">
        <v>0</v>
      </c>
      <c r="AE7250">
        <v>263.0767957481832</v>
      </c>
    </row>
    <row r="7251" spans="1:31" x14ac:dyDescent="0.3">
      <c r="A7251">
        <v>2590067</v>
      </c>
      <c r="B7251">
        <v>1</v>
      </c>
      <c r="C7251" t="s">
        <v>81</v>
      </c>
      <c r="D7251" t="s">
        <v>112</v>
      </c>
      <c r="E7251" t="s">
        <v>166</v>
      </c>
      <c r="F7251" t="s">
        <v>20218</v>
      </c>
      <c r="G7251" t="s">
        <v>168</v>
      </c>
      <c r="H7251" t="s">
        <v>157</v>
      </c>
      <c r="I7251" t="s">
        <v>136</v>
      </c>
      <c r="J7251" t="s">
        <v>137</v>
      </c>
      <c r="K7251" t="s">
        <v>138</v>
      </c>
      <c r="L7251" t="s">
        <v>20219</v>
      </c>
      <c r="M7251" t="s">
        <v>20220</v>
      </c>
      <c r="N7251">
        <v>0.69805555500000005</v>
      </c>
      <c r="O7251">
        <v>0</v>
      </c>
      <c r="P7251">
        <v>1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1.5748465798130003E-2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1.5748465798130003E-2</v>
      </c>
    </row>
    <row r="7252" spans="1:31" x14ac:dyDescent="0.3">
      <c r="A7252">
        <v>2590167</v>
      </c>
      <c r="B7252">
        <v>1</v>
      </c>
      <c r="C7252" t="s">
        <v>80</v>
      </c>
      <c r="D7252" t="s">
        <v>101</v>
      </c>
      <c r="E7252" t="s">
        <v>175</v>
      </c>
      <c r="F7252" t="s">
        <v>20221</v>
      </c>
      <c r="G7252" t="s">
        <v>202</v>
      </c>
      <c r="H7252" t="s">
        <v>157</v>
      </c>
      <c r="I7252" t="s">
        <v>136</v>
      </c>
      <c r="J7252" t="s">
        <v>137</v>
      </c>
      <c r="K7252" t="s">
        <v>138</v>
      </c>
      <c r="L7252" t="s">
        <v>20222</v>
      </c>
      <c r="M7252" t="s">
        <v>20223</v>
      </c>
      <c r="N7252">
        <v>3.3511111109999998</v>
      </c>
      <c r="O7252">
        <v>0</v>
      </c>
      <c r="P7252">
        <v>17</v>
      </c>
      <c r="Q7252">
        <v>0</v>
      </c>
      <c r="R7252">
        <v>0</v>
      </c>
      <c r="S7252">
        <v>0</v>
      </c>
      <c r="T7252">
        <v>3</v>
      </c>
      <c r="U7252">
        <v>0</v>
      </c>
      <c r="V7252">
        <v>0</v>
      </c>
      <c r="W7252">
        <v>0</v>
      </c>
      <c r="X7252">
        <v>14.367877434471399</v>
      </c>
      <c r="Y7252">
        <v>0</v>
      </c>
      <c r="Z7252">
        <v>0</v>
      </c>
      <c r="AA7252">
        <v>0</v>
      </c>
      <c r="AB7252">
        <v>15.886455311289454</v>
      </c>
      <c r="AC7252">
        <v>0</v>
      </c>
      <c r="AD7252">
        <v>0</v>
      </c>
      <c r="AE7252">
        <v>30.254332745760856</v>
      </c>
    </row>
    <row r="7253" spans="1:31" x14ac:dyDescent="0.3">
      <c r="A7253">
        <v>2590359</v>
      </c>
      <c r="B7253">
        <v>1</v>
      </c>
      <c r="C7253" t="s">
        <v>81</v>
      </c>
      <c r="D7253" t="s">
        <v>120</v>
      </c>
      <c r="E7253" t="s">
        <v>141</v>
      </c>
      <c r="F7253" t="s">
        <v>14809</v>
      </c>
      <c r="G7253" t="s">
        <v>134</v>
      </c>
      <c r="H7253" t="s">
        <v>135</v>
      </c>
      <c r="I7253" t="s">
        <v>136</v>
      </c>
      <c r="J7253" t="s">
        <v>137</v>
      </c>
      <c r="K7253" t="s">
        <v>138</v>
      </c>
      <c r="L7253" t="s">
        <v>20224</v>
      </c>
      <c r="M7253" t="s">
        <v>20225</v>
      </c>
      <c r="N7253">
        <v>0.14333333300000001</v>
      </c>
      <c r="O7253">
        <v>5</v>
      </c>
      <c r="P7253">
        <v>1831</v>
      </c>
      <c r="Q7253">
        <v>79</v>
      </c>
      <c r="R7253">
        <v>103</v>
      </c>
      <c r="S7253">
        <v>14</v>
      </c>
      <c r="T7253">
        <v>203</v>
      </c>
      <c r="U7253">
        <v>4</v>
      </c>
      <c r="V7253">
        <v>1</v>
      </c>
      <c r="W7253">
        <v>0.23699861127558003</v>
      </c>
      <c r="X7253">
        <v>49.291233315254601</v>
      </c>
      <c r="Y7253">
        <v>30.347606120489122</v>
      </c>
      <c r="Z7253">
        <v>27.731773197646397</v>
      </c>
      <c r="AA7253">
        <v>5.0059342792574002</v>
      </c>
      <c r="AB7253">
        <v>19.262508014950175</v>
      </c>
      <c r="AC7253">
        <v>30.984354263499561</v>
      </c>
      <c r="AD7253">
        <v>0.21313726520961004</v>
      </c>
      <c r="AE7253">
        <v>163.07354506758244</v>
      </c>
    </row>
    <row r="7254" spans="1:31" x14ac:dyDescent="0.3">
      <c r="A7254">
        <v>2590336</v>
      </c>
      <c r="B7254">
        <v>1</v>
      </c>
      <c r="C7254" t="s">
        <v>80</v>
      </c>
      <c r="D7254" t="s">
        <v>83</v>
      </c>
      <c r="E7254" t="s">
        <v>171</v>
      </c>
      <c r="F7254" t="s">
        <v>20226</v>
      </c>
      <c r="G7254" t="s">
        <v>190</v>
      </c>
      <c r="H7254" t="s">
        <v>157</v>
      </c>
      <c r="I7254" t="s">
        <v>136</v>
      </c>
      <c r="J7254" t="s">
        <v>137</v>
      </c>
      <c r="K7254" t="s">
        <v>138</v>
      </c>
      <c r="L7254" t="s">
        <v>20227</v>
      </c>
      <c r="M7254" t="s">
        <v>20228</v>
      </c>
      <c r="N7254">
        <v>1.4827777769999999</v>
      </c>
      <c r="O7254">
        <v>0</v>
      </c>
      <c r="P7254">
        <v>53</v>
      </c>
      <c r="Q7254">
        <v>0</v>
      </c>
      <c r="R7254">
        <v>0</v>
      </c>
      <c r="S7254">
        <v>0</v>
      </c>
      <c r="T7254">
        <v>5</v>
      </c>
      <c r="U7254">
        <v>0</v>
      </c>
      <c r="V7254">
        <v>0</v>
      </c>
      <c r="W7254">
        <v>0</v>
      </c>
      <c r="X7254">
        <v>16.571634113158616</v>
      </c>
      <c r="Y7254">
        <v>0</v>
      </c>
      <c r="Z7254">
        <v>0</v>
      </c>
      <c r="AA7254">
        <v>0</v>
      </c>
      <c r="AB7254">
        <v>3.1953801436894906</v>
      </c>
      <c r="AC7254">
        <v>0</v>
      </c>
      <c r="AD7254">
        <v>0</v>
      </c>
      <c r="AE7254">
        <v>19.767014256848107</v>
      </c>
    </row>
    <row r="7255" spans="1:31" x14ac:dyDescent="0.3">
      <c r="A7255">
        <v>2589875</v>
      </c>
      <c r="B7255">
        <v>1</v>
      </c>
      <c r="C7255" t="s">
        <v>81</v>
      </c>
      <c r="D7255" t="s">
        <v>113</v>
      </c>
      <c r="E7255" t="s">
        <v>184</v>
      </c>
      <c r="F7255" t="s">
        <v>20229</v>
      </c>
      <c r="G7255" t="s">
        <v>194</v>
      </c>
      <c r="H7255" t="s">
        <v>135</v>
      </c>
      <c r="I7255" t="s">
        <v>136</v>
      </c>
      <c r="J7255" t="s">
        <v>137</v>
      </c>
      <c r="K7255" t="s">
        <v>144</v>
      </c>
      <c r="L7255" t="s">
        <v>20230</v>
      </c>
      <c r="M7255" t="s">
        <v>20231</v>
      </c>
      <c r="N7255">
        <v>3.6883333330000001</v>
      </c>
      <c r="O7255">
        <v>0</v>
      </c>
      <c r="P7255">
        <v>1</v>
      </c>
      <c r="Q7255">
        <v>0</v>
      </c>
      <c r="R7255">
        <v>11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151.75890036477287</v>
      </c>
      <c r="AA7255">
        <v>0</v>
      </c>
      <c r="AB7255">
        <v>0</v>
      </c>
      <c r="AC7255">
        <v>0</v>
      </c>
      <c r="AD7255">
        <v>0</v>
      </c>
      <c r="AE7255">
        <v>151.75890036477287</v>
      </c>
    </row>
    <row r="7256" spans="1:31" x14ac:dyDescent="0.3">
      <c r="A7256">
        <v>2589729</v>
      </c>
      <c r="B7256">
        <v>1</v>
      </c>
      <c r="C7256" t="s">
        <v>80</v>
      </c>
      <c r="D7256" t="s">
        <v>101</v>
      </c>
      <c r="E7256" t="s">
        <v>175</v>
      </c>
      <c r="F7256" t="s">
        <v>20232</v>
      </c>
      <c r="G7256" t="s">
        <v>202</v>
      </c>
      <c r="H7256" t="s">
        <v>157</v>
      </c>
      <c r="I7256" t="s">
        <v>136</v>
      </c>
      <c r="J7256" t="s">
        <v>137</v>
      </c>
      <c r="K7256" t="s">
        <v>138</v>
      </c>
      <c r="L7256" t="s">
        <v>20233</v>
      </c>
      <c r="M7256" t="s">
        <v>20234</v>
      </c>
      <c r="N7256">
        <v>0.62138888800000003</v>
      </c>
      <c r="O7256">
        <v>0</v>
      </c>
      <c r="P7256">
        <v>27</v>
      </c>
      <c r="Q7256">
        <v>0</v>
      </c>
      <c r="R7256">
        <v>0</v>
      </c>
      <c r="S7256">
        <v>0</v>
      </c>
      <c r="T7256">
        <v>2</v>
      </c>
      <c r="U7256">
        <v>0</v>
      </c>
      <c r="V7256">
        <v>0</v>
      </c>
      <c r="W7256">
        <v>0</v>
      </c>
      <c r="X7256">
        <v>2.8933987658439491</v>
      </c>
      <c r="Y7256">
        <v>0</v>
      </c>
      <c r="Z7256">
        <v>0</v>
      </c>
      <c r="AA7256">
        <v>0</v>
      </c>
      <c r="AB7256">
        <v>7.4532531555599163E-2</v>
      </c>
      <c r="AC7256">
        <v>0</v>
      </c>
      <c r="AD7256">
        <v>0</v>
      </c>
      <c r="AE7256">
        <v>2.9679312973995482</v>
      </c>
    </row>
    <row r="7257" spans="1:31" x14ac:dyDescent="0.3">
      <c r="A7257">
        <v>2589835</v>
      </c>
      <c r="B7257">
        <v>1</v>
      </c>
      <c r="C7257" t="s">
        <v>80</v>
      </c>
      <c r="D7257" t="s">
        <v>110</v>
      </c>
      <c r="E7257" t="s">
        <v>184</v>
      </c>
      <c r="F7257" t="s">
        <v>12893</v>
      </c>
      <c r="G7257" t="s">
        <v>194</v>
      </c>
      <c r="H7257" t="s">
        <v>135</v>
      </c>
      <c r="I7257" t="s">
        <v>136</v>
      </c>
      <c r="J7257" t="s">
        <v>137</v>
      </c>
      <c r="K7257" t="s">
        <v>144</v>
      </c>
      <c r="L7257" t="s">
        <v>20235</v>
      </c>
      <c r="M7257" t="s">
        <v>20236</v>
      </c>
      <c r="N7257">
        <v>9.9113888879999994</v>
      </c>
      <c r="O7257">
        <v>0</v>
      </c>
      <c r="P7257">
        <v>516</v>
      </c>
      <c r="Q7257">
        <v>0</v>
      </c>
      <c r="R7257">
        <v>0</v>
      </c>
      <c r="S7257">
        <v>0</v>
      </c>
      <c r="T7257">
        <v>51</v>
      </c>
      <c r="U7257">
        <v>0</v>
      </c>
      <c r="V7257">
        <v>1</v>
      </c>
      <c r="W7257">
        <v>0</v>
      </c>
      <c r="X7257">
        <v>1498.2218240837906</v>
      </c>
      <c r="Y7257">
        <v>0</v>
      </c>
      <c r="Z7257">
        <v>0</v>
      </c>
      <c r="AA7257">
        <v>0</v>
      </c>
      <c r="AB7257">
        <v>1306.5236591018067</v>
      </c>
      <c r="AC7257">
        <v>0</v>
      </c>
      <c r="AD7257">
        <v>199.87549095903407</v>
      </c>
      <c r="AE7257">
        <v>3004.6209741446314</v>
      </c>
    </row>
    <row r="7258" spans="1:31" x14ac:dyDescent="0.3">
      <c r="A7258">
        <v>2590296</v>
      </c>
      <c r="B7258">
        <v>1</v>
      </c>
      <c r="C7258" t="s">
        <v>80</v>
      </c>
      <c r="D7258" t="s">
        <v>94</v>
      </c>
      <c r="E7258" t="s">
        <v>155</v>
      </c>
      <c r="F7258" t="s">
        <v>20237</v>
      </c>
      <c r="G7258" t="s">
        <v>190</v>
      </c>
      <c r="H7258" t="s">
        <v>157</v>
      </c>
      <c r="I7258" t="s">
        <v>136</v>
      </c>
      <c r="J7258" t="s">
        <v>137</v>
      </c>
      <c r="K7258" t="s">
        <v>138</v>
      </c>
      <c r="L7258" t="s">
        <v>20238</v>
      </c>
      <c r="M7258" t="s">
        <v>20239</v>
      </c>
      <c r="N7258">
        <v>0.90722222200000002</v>
      </c>
      <c r="O7258">
        <v>0</v>
      </c>
      <c r="P7258">
        <v>324</v>
      </c>
      <c r="Q7258">
        <v>0</v>
      </c>
      <c r="R7258">
        <v>0</v>
      </c>
      <c r="S7258">
        <v>0</v>
      </c>
      <c r="T7258">
        <v>63</v>
      </c>
      <c r="U7258">
        <v>0</v>
      </c>
      <c r="V7258">
        <v>0</v>
      </c>
      <c r="W7258">
        <v>0</v>
      </c>
      <c r="X7258">
        <v>68.035421357522452</v>
      </c>
      <c r="Y7258">
        <v>0</v>
      </c>
      <c r="Z7258">
        <v>0</v>
      </c>
      <c r="AA7258">
        <v>0</v>
      </c>
      <c r="AB7258">
        <v>57.485077568622721</v>
      </c>
      <c r="AC7258">
        <v>0</v>
      </c>
      <c r="AD7258">
        <v>0</v>
      </c>
      <c r="AE7258">
        <v>125.52049892614517</v>
      </c>
    </row>
    <row r="7259" spans="1:31" x14ac:dyDescent="0.3">
      <c r="A7259">
        <v>2589775</v>
      </c>
      <c r="B7259">
        <v>1</v>
      </c>
      <c r="C7259" t="s">
        <v>81</v>
      </c>
      <c r="D7259" t="s">
        <v>116</v>
      </c>
      <c r="E7259" t="s">
        <v>147</v>
      </c>
      <c r="F7259" t="s">
        <v>16807</v>
      </c>
      <c r="G7259" t="s">
        <v>134</v>
      </c>
      <c r="H7259" t="s">
        <v>135</v>
      </c>
      <c r="I7259" t="s">
        <v>136</v>
      </c>
      <c r="J7259" t="s">
        <v>137</v>
      </c>
      <c r="K7259" t="s">
        <v>138</v>
      </c>
      <c r="L7259" t="s">
        <v>20240</v>
      </c>
      <c r="M7259" t="s">
        <v>20241</v>
      </c>
      <c r="N7259">
        <v>8.1666665999999999E-2</v>
      </c>
      <c r="O7259">
        <v>2</v>
      </c>
      <c r="P7259">
        <v>402</v>
      </c>
      <c r="Q7259">
        <v>6</v>
      </c>
      <c r="R7259">
        <v>1</v>
      </c>
      <c r="S7259">
        <v>3</v>
      </c>
      <c r="T7259">
        <v>14</v>
      </c>
      <c r="U7259">
        <v>0</v>
      </c>
      <c r="V7259">
        <v>0</v>
      </c>
      <c r="W7259">
        <v>0.14216010945664503</v>
      </c>
      <c r="X7259">
        <v>2.9461344308665831</v>
      </c>
      <c r="Y7259">
        <v>6.4898304421136901</v>
      </c>
      <c r="Z7259">
        <v>0.12793198809999998</v>
      </c>
      <c r="AA7259">
        <v>0.42220280499215007</v>
      </c>
      <c r="AB7259">
        <v>0.35229965974560001</v>
      </c>
      <c r="AC7259">
        <v>0</v>
      </c>
      <c r="AD7259">
        <v>0</v>
      </c>
      <c r="AE7259">
        <v>10.480559435274669</v>
      </c>
    </row>
    <row r="7260" spans="1:31" x14ac:dyDescent="0.3">
      <c r="A7260">
        <v>2590439</v>
      </c>
      <c r="B7260">
        <v>1</v>
      </c>
      <c r="C7260" t="s">
        <v>80</v>
      </c>
      <c r="D7260" t="s">
        <v>83</v>
      </c>
      <c r="E7260" t="s">
        <v>184</v>
      </c>
      <c r="F7260" t="s">
        <v>20242</v>
      </c>
      <c r="G7260" t="s">
        <v>149</v>
      </c>
      <c r="H7260" t="s">
        <v>135</v>
      </c>
      <c r="I7260" t="s">
        <v>136</v>
      </c>
      <c r="J7260" t="s">
        <v>137</v>
      </c>
      <c r="K7260" t="s">
        <v>138</v>
      </c>
      <c r="L7260" t="s">
        <v>20243</v>
      </c>
      <c r="M7260" t="s">
        <v>20244</v>
      </c>
      <c r="N7260">
        <v>2.5291666660000001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1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46.602827322735607</v>
      </c>
      <c r="AD7260">
        <v>0</v>
      </c>
      <c r="AE7260">
        <v>46.602827322735607</v>
      </c>
    </row>
    <row r="7261" spans="1:31" x14ac:dyDescent="0.3">
      <c r="A7261">
        <v>2589961</v>
      </c>
      <c r="B7261">
        <v>1</v>
      </c>
      <c r="C7261" t="s">
        <v>80</v>
      </c>
      <c r="D7261" t="s">
        <v>108</v>
      </c>
      <c r="E7261" t="s">
        <v>155</v>
      </c>
      <c r="F7261" t="s">
        <v>20245</v>
      </c>
      <c r="G7261" t="s">
        <v>301</v>
      </c>
      <c r="H7261" t="s">
        <v>157</v>
      </c>
      <c r="I7261" t="s">
        <v>136</v>
      </c>
      <c r="J7261" t="s">
        <v>137</v>
      </c>
      <c r="K7261" t="s">
        <v>144</v>
      </c>
      <c r="L7261" t="s">
        <v>20246</v>
      </c>
      <c r="M7261" t="s">
        <v>20247</v>
      </c>
      <c r="N7261">
        <v>5.4613888880000001</v>
      </c>
      <c r="O7261">
        <v>0</v>
      </c>
      <c r="P7261">
        <v>33</v>
      </c>
      <c r="Q7261">
        <v>0</v>
      </c>
      <c r="R7261">
        <v>15</v>
      </c>
      <c r="S7261">
        <v>0</v>
      </c>
      <c r="T7261">
        <v>3</v>
      </c>
      <c r="U7261">
        <v>0</v>
      </c>
      <c r="V7261">
        <v>0</v>
      </c>
      <c r="W7261">
        <v>0</v>
      </c>
      <c r="X7261">
        <v>30.906229786562697</v>
      </c>
      <c r="Y7261">
        <v>0</v>
      </c>
      <c r="Z7261">
        <v>21.17401794868023</v>
      </c>
      <c r="AA7261">
        <v>0</v>
      </c>
      <c r="AB7261">
        <v>15.344858761854534</v>
      </c>
      <c r="AC7261">
        <v>0</v>
      </c>
      <c r="AD7261">
        <v>0</v>
      </c>
      <c r="AE7261">
        <v>67.42510649709746</v>
      </c>
    </row>
    <row r="7262" spans="1:31" x14ac:dyDescent="0.3">
      <c r="A7262">
        <v>2590416</v>
      </c>
      <c r="B7262">
        <v>1</v>
      </c>
      <c r="C7262" t="s">
        <v>80</v>
      </c>
      <c r="D7262" t="s">
        <v>107</v>
      </c>
      <c r="E7262" t="s">
        <v>171</v>
      </c>
      <c r="F7262" t="s">
        <v>20248</v>
      </c>
      <c r="G7262" t="s">
        <v>190</v>
      </c>
      <c r="H7262" t="s">
        <v>157</v>
      </c>
      <c r="I7262" t="s">
        <v>136</v>
      </c>
      <c r="J7262" t="s">
        <v>137</v>
      </c>
      <c r="K7262" t="s">
        <v>138</v>
      </c>
      <c r="L7262" t="s">
        <v>20249</v>
      </c>
      <c r="M7262" t="s">
        <v>20250</v>
      </c>
      <c r="N7262">
        <v>3.0719444440000001</v>
      </c>
      <c r="O7262">
        <v>0</v>
      </c>
      <c r="P7262">
        <v>1</v>
      </c>
      <c r="Q7262">
        <v>0</v>
      </c>
      <c r="R7262">
        <v>6</v>
      </c>
      <c r="S7262">
        <v>0</v>
      </c>
      <c r="T7262">
        <v>1</v>
      </c>
      <c r="U7262">
        <v>0</v>
      </c>
      <c r="V7262">
        <v>0</v>
      </c>
      <c r="W7262">
        <v>0</v>
      </c>
      <c r="X7262">
        <v>0.337650624949</v>
      </c>
      <c r="Y7262">
        <v>0</v>
      </c>
      <c r="Z7262">
        <v>4.5172661038331752</v>
      </c>
      <c r="AA7262">
        <v>0</v>
      </c>
      <c r="AB7262">
        <v>1.8475342592276802</v>
      </c>
      <c r="AC7262">
        <v>0</v>
      </c>
      <c r="AD7262">
        <v>0</v>
      </c>
      <c r="AE7262">
        <v>6.7024509880098559</v>
      </c>
    </row>
    <row r="7263" spans="1:31" x14ac:dyDescent="0.3">
      <c r="A7263">
        <v>2590482</v>
      </c>
      <c r="B7263">
        <v>1</v>
      </c>
      <c r="C7263" t="s">
        <v>81</v>
      </c>
      <c r="D7263" t="s">
        <v>117</v>
      </c>
      <c r="E7263" t="s">
        <v>141</v>
      </c>
      <c r="F7263" t="s">
        <v>638</v>
      </c>
      <c r="G7263" t="s">
        <v>134</v>
      </c>
      <c r="H7263" t="s">
        <v>135</v>
      </c>
      <c r="I7263" t="s">
        <v>136</v>
      </c>
      <c r="J7263" t="s">
        <v>137</v>
      </c>
      <c r="K7263" t="s">
        <v>138</v>
      </c>
      <c r="L7263" t="s">
        <v>20251</v>
      </c>
      <c r="M7263" t="s">
        <v>20252</v>
      </c>
      <c r="N7263">
        <v>0.21</v>
      </c>
      <c r="O7263">
        <v>3</v>
      </c>
      <c r="P7263">
        <v>0</v>
      </c>
      <c r="Q7263">
        <v>3</v>
      </c>
      <c r="R7263">
        <v>0</v>
      </c>
      <c r="S7263">
        <v>4</v>
      </c>
      <c r="T7263">
        <v>0</v>
      </c>
      <c r="U7263">
        <v>1</v>
      </c>
      <c r="V7263">
        <v>0</v>
      </c>
      <c r="W7263">
        <v>0.17212733338373998</v>
      </c>
      <c r="X7263">
        <v>0</v>
      </c>
      <c r="Y7263">
        <v>1.93521174165207</v>
      </c>
      <c r="Z7263">
        <v>0</v>
      </c>
      <c r="AA7263">
        <v>25.252528301542085</v>
      </c>
      <c r="AB7263">
        <v>0</v>
      </c>
      <c r="AC7263">
        <v>2.7727346048679902</v>
      </c>
      <c r="AD7263">
        <v>0</v>
      </c>
      <c r="AE7263">
        <v>30.132601981445887</v>
      </c>
    </row>
    <row r="7264" spans="1:31" x14ac:dyDescent="0.3">
      <c r="A7264">
        <v>2590316</v>
      </c>
      <c r="B7264">
        <v>1</v>
      </c>
      <c r="C7264" t="s">
        <v>81</v>
      </c>
      <c r="D7264" t="s">
        <v>119</v>
      </c>
      <c r="E7264" t="s">
        <v>184</v>
      </c>
      <c r="F7264" t="s">
        <v>20253</v>
      </c>
      <c r="G7264" t="s">
        <v>149</v>
      </c>
      <c r="H7264" t="s">
        <v>135</v>
      </c>
      <c r="I7264" t="s">
        <v>136</v>
      </c>
      <c r="J7264" t="s">
        <v>137</v>
      </c>
      <c r="K7264" t="s">
        <v>138</v>
      </c>
      <c r="L7264" t="s">
        <v>20254</v>
      </c>
      <c r="M7264" t="s">
        <v>20255</v>
      </c>
      <c r="N7264">
        <v>0.771666666</v>
      </c>
      <c r="O7264">
        <v>1</v>
      </c>
      <c r="P7264">
        <v>64</v>
      </c>
      <c r="Q7264">
        <v>36</v>
      </c>
      <c r="R7264">
        <v>26</v>
      </c>
      <c r="S7264">
        <v>0</v>
      </c>
      <c r="T7264">
        <v>0</v>
      </c>
      <c r="U7264">
        <v>0</v>
      </c>
      <c r="V7264">
        <v>0</v>
      </c>
      <c r="W7264">
        <v>0.17493209264000001</v>
      </c>
      <c r="X7264">
        <v>7.6466616183574727</v>
      </c>
      <c r="Y7264">
        <v>143.56530673362178</v>
      </c>
      <c r="Z7264">
        <v>57.82093471386726</v>
      </c>
      <c r="AA7264">
        <v>0</v>
      </c>
      <c r="AB7264">
        <v>0</v>
      </c>
      <c r="AC7264">
        <v>0</v>
      </c>
      <c r="AD7264">
        <v>0</v>
      </c>
      <c r="AE7264">
        <v>209.20783515848649</v>
      </c>
    </row>
    <row r="7265" spans="1:31" x14ac:dyDescent="0.3">
      <c r="A7265">
        <v>2590459</v>
      </c>
      <c r="B7265">
        <v>1</v>
      </c>
      <c r="C7265" t="s">
        <v>81</v>
      </c>
      <c r="D7265" t="s">
        <v>118</v>
      </c>
      <c r="E7265" t="s">
        <v>171</v>
      </c>
      <c r="F7265" t="s">
        <v>20256</v>
      </c>
      <c r="G7265" t="s">
        <v>202</v>
      </c>
      <c r="H7265" t="s">
        <v>157</v>
      </c>
      <c r="I7265" t="s">
        <v>136</v>
      </c>
      <c r="J7265" t="s">
        <v>137</v>
      </c>
      <c r="K7265" t="s">
        <v>138</v>
      </c>
      <c r="L7265" t="s">
        <v>20257</v>
      </c>
      <c r="M7265" t="s">
        <v>20258</v>
      </c>
      <c r="N7265">
        <v>0.72861111099999998</v>
      </c>
      <c r="O7265">
        <v>0</v>
      </c>
      <c r="P7265">
        <v>88</v>
      </c>
      <c r="Q7265">
        <v>0</v>
      </c>
      <c r="R7265">
        <v>0</v>
      </c>
      <c r="S7265">
        <v>0</v>
      </c>
      <c r="T7265">
        <v>1</v>
      </c>
      <c r="U7265">
        <v>0</v>
      </c>
      <c r="V7265">
        <v>0</v>
      </c>
      <c r="W7265">
        <v>0</v>
      </c>
      <c r="X7265">
        <v>8.9735549570466375</v>
      </c>
      <c r="Y7265">
        <v>0</v>
      </c>
      <c r="Z7265">
        <v>0</v>
      </c>
      <c r="AA7265">
        <v>0</v>
      </c>
      <c r="AB7265">
        <v>8.5335123868053336E-2</v>
      </c>
      <c r="AC7265">
        <v>0</v>
      </c>
      <c r="AD7265">
        <v>0</v>
      </c>
      <c r="AE7265">
        <v>9.0588900809146917</v>
      </c>
    </row>
    <row r="7266" spans="1:31" x14ac:dyDescent="0.3">
      <c r="A7266">
        <v>2589918</v>
      </c>
      <c r="B7266">
        <v>1</v>
      </c>
      <c r="C7266" t="s">
        <v>80</v>
      </c>
      <c r="D7266" t="s">
        <v>83</v>
      </c>
      <c r="E7266" t="s">
        <v>184</v>
      </c>
      <c r="F7266" t="s">
        <v>20259</v>
      </c>
      <c r="G7266" t="s">
        <v>194</v>
      </c>
      <c r="H7266" t="s">
        <v>135</v>
      </c>
      <c r="I7266" t="s">
        <v>136</v>
      </c>
      <c r="J7266" t="s">
        <v>137</v>
      </c>
      <c r="K7266" t="s">
        <v>144</v>
      </c>
      <c r="L7266" t="s">
        <v>20260</v>
      </c>
      <c r="M7266" t="s">
        <v>20261</v>
      </c>
      <c r="N7266">
        <v>4.2880555549999997</v>
      </c>
      <c r="O7266">
        <v>0</v>
      </c>
      <c r="P7266">
        <v>611</v>
      </c>
      <c r="Q7266">
        <v>0</v>
      </c>
      <c r="R7266">
        <v>0</v>
      </c>
      <c r="S7266">
        <v>0</v>
      </c>
      <c r="T7266">
        <v>25</v>
      </c>
      <c r="U7266">
        <v>0</v>
      </c>
      <c r="V7266">
        <v>0</v>
      </c>
      <c r="W7266">
        <v>0</v>
      </c>
      <c r="X7266">
        <v>636.90203359298926</v>
      </c>
      <c r="Y7266">
        <v>0</v>
      </c>
      <c r="Z7266">
        <v>0</v>
      </c>
      <c r="AA7266">
        <v>0</v>
      </c>
      <c r="AB7266">
        <v>156.15105426612138</v>
      </c>
      <c r="AC7266">
        <v>0</v>
      </c>
      <c r="AD7266">
        <v>0</v>
      </c>
      <c r="AE7266">
        <v>793.05308785911063</v>
      </c>
    </row>
    <row r="7267" spans="1:31" x14ac:dyDescent="0.3">
      <c r="A7267">
        <v>2590396</v>
      </c>
      <c r="B7267">
        <v>1</v>
      </c>
      <c r="C7267" t="s">
        <v>80</v>
      </c>
      <c r="D7267" t="s">
        <v>94</v>
      </c>
      <c r="E7267" t="s">
        <v>155</v>
      </c>
      <c r="F7267" t="s">
        <v>20262</v>
      </c>
      <c r="G7267" t="s">
        <v>202</v>
      </c>
      <c r="H7267" t="s">
        <v>157</v>
      </c>
      <c r="I7267" t="s">
        <v>136</v>
      </c>
      <c r="J7267" t="s">
        <v>137</v>
      </c>
      <c r="K7267" t="s">
        <v>138</v>
      </c>
      <c r="L7267" t="s">
        <v>20263</v>
      </c>
      <c r="M7267" t="s">
        <v>20264</v>
      </c>
      <c r="N7267">
        <v>0.41361111099999998</v>
      </c>
      <c r="O7267">
        <v>0</v>
      </c>
      <c r="P7267">
        <v>605</v>
      </c>
      <c r="Q7267">
        <v>0</v>
      </c>
      <c r="R7267">
        <v>0</v>
      </c>
      <c r="S7267">
        <v>0</v>
      </c>
      <c r="T7267">
        <v>18</v>
      </c>
      <c r="U7267">
        <v>0</v>
      </c>
      <c r="V7267">
        <v>0</v>
      </c>
      <c r="W7267">
        <v>0</v>
      </c>
      <c r="X7267">
        <v>50.024333128028481</v>
      </c>
      <c r="Y7267">
        <v>0</v>
      </c>
      <c r="Z7267">
        <v>0</v>
      </c>
      <c r="AA7267">
        <v>0</v>
      </c>
      <c r="AB7267">
        <v>9.9638437711219101</v>
      </c>
      <c r="AC7267">
        <v>0</v>
      </c>
      <c r="AD7267">
        <v>0</v>
      </c>
      <c r="AE7267">
        <v>59.988176899150389</v>
      </c>
    </row>
    <row r="7268" spans="1:31" x14ac:dyDescent="0.3">
      <c r="A7268">
        <v>2590147</v>
      </c>
      <c r="B7268">
        <v>1</v>
      </c>
      <c r="C7268" t="s">
        <v>80</v>
      </c>
      <c r="D7268" t="s">
        <v>95</v>
      </c>
      <c r="E7268" t="s">
        <v>166</v>
      </c>
      <c r="F7268" t="s">
        <v>18866</v>
      </c>
      <c r="G7268" t="s">
        <v>181</v>
      </c>
      <c r="H7268" t="s">
        <v>157</v>
      </c>
      <c r="I7268" t="s">
        <v>136</v>
      </c>
      <c r="J7268" t="s">
        <v>137</v>
      </c>
      <c r="K7268" t="s">
        <v>138</v>
      </c>
      <c r="L7268" t="s">
        <v>20265</v>
      </c>
      <c r="M7268" t="s">
        <v>20266</v>
      </c>
      <c r="N7268">
        <v>5.7805555550000003</v>
      </c>
      <c r="O7268">
        <v>0</v>
      </c>
      <c r="P7268">
        <v>1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1.3626996414929002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1.3626996414929002</v>
      </c>
    </row>
    <row r="7269" spans="1:31" x14ac:dyDescent="0.3">
      <c r="A7269">
        <v>2590253</v>
      </c>
      <c r="B7269">
        <v>1</v>
      </c>
      <c r="C7269" t="s">
        <v>80</v>
      </c>
      <c r="D7269" t="s">
        <v>94</v>
      </c>
      <c r="E7269" t="s">
        <v>166</v>
      </c>
      <c r="F7269" t="s">
        <v>20267</v>
      </c>
      <c r="G7269" t="s">
        <v>198</v>
      </c>
      <c r="H7269" t="s">
        <v>157</v>
      </c>
      <c r="I7269" t="s">
        <v>136</v>
      </c>
      <c r="J7269" t="s">
        <v>137</v>
      </c>
      <c r="K7269" t="s">
        <v>138</v>
      </c>
      <c r="L7269" t="s">
        <v>20268</v>
      </c>
      <c r="M7269" t="s">
        <v>20269</v>
      </c>
      <c r="N7269">
        <v>1.5536111109999999</v>
      </c>
      <c r="O7269">
        <v>0</v>
      </c>
      <c r="P7269">
        <v>1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</row>
    <row r="7270" spans="1:31" x14ac:dyDescent="0.3">
      <c r="A7270">
        <v>2590502</v>
      </c>
      <c r="B7270">
        <v>1</v>
      </c>
      <c r="C7270" t="s">
        <v>80</v>
      </c>
      <c r="D7270" t="s">
        <v>88</v>
      </c>
      <c r="E7270" t="s">
        <v>166</v>
      </c>
      <c r="F7270" t="s">
        <v>20270</v>
      </c>
      <c r="G7270" t="s">
        <v>168</v>
      </c>
      <c r="H7270" t="s">
        <v>157</v>
      </c>
      <c r="I7270" t="s">
        <v>136</v>
      </c>
      <c r="J7270" t="s">
        <v>137</v>
      </c>
      <c r="K7270" t="s">
        <v>138</v>
      </c>
      <c r="L7270" t="s">
        <v>20271</v>
      </c>
      <c r="M7270" t="s">
        <v>20272</v>
      </c>
      <c r="N7270">
        <v>2.1408333329999998</v>
      </c>
      <c r="O7270">
        <v>0</v>
      </c>
      <c r="P7270">
        <v>2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0.59269730651626662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0.59269730651626662</v>
      </c>
    </row>
    <row r="7271" spans="1:31" x14ac:dyDescent="0.3">
      <c r="A7271">
        <v>2589812</v>
      </c>
      <c r="B7271">
        <v>1</v>
      </c>
      <c r="C7271" t="s">
        <v>80</v>
      </c>
      <c r="D7271" t="s">
        <v>96</v>
      </c>
      <c r="E7271" t="s">
        <v>175</v>
      </c>
      <c r="F7271" t="s">
        <v>15870</v>
      </c>
      <c r="G7271" t="s">
        <v>190</v>
      </c>
      <c r="H7271" t="s">
        <v>157</v>
      </c>
      <c r="I7271" t="s">
        <v>136</v>
      </c>
      <c r="J7271" t="s">
        <v>137</v>
      </c>
      <c r="K7271" t="s">
        <v>138</v>
      </c>
      <c r="L7271" t="s">
        <v>20273</v>
      </c>
      <c r="M7271" t="s">
        <v>20274</v>
      </c>
      <c r="N7271">
        <v>1.0225</v>
      </c>
      <c r="O7271">
        <v>0</v>
      </c>
      <c r="P7271">
        <v>12</v>
      </c>
      <c r="Q7271">
        <v>0</v>
      </c>
      <c r="R7271">
        <v>0</v>
      </c>
      <c r="S7271">
        <v>0</v>
      </c>
      <c r="T7271">
        <v>52</v>
      </c>
      <c r="U7271">
        <v>0</v>
      </c>
      <c r="V7271">
        <v>0</v>
      </c>
      <c r="W7271">
        <v>0</v>
      </c>
      <c r="X7271">
        <v>7.8203455529883836</v>
      </c>
      <c r="Y7271">
        <v>0</v>
      </c>
      <c r="Z7271">
        <v>0</v>
      </c>
      <c r="AA7271">
        <v>0</v>
      </c>
      <c r="AB7271">
        <v>219.72580186812542</v>
      </c>
      <c r="AC7271">
        <v>0</v>
      </c>
      <c r="AD7271">
        <v>0</v>
      </c>
      <c r="AE7271">
        <v>227.5461474211138</v>
      </c>
    </row>
    <row r="7272" spans="1:31" x14ac:dyDescent="0.3">
      <c r="A7272">
        <v>2589855</v>
      </c>
      <c r="B7272">
        <v>1</v>
      </c>
      <c r="C7272" t="s">
        <v>80</v>
      </c>
      <c r="D7272" t="s">
        <v>105</v>
      </c>
      <c r="E7272" t="s">
        <v>147</v>
      </c>
      <c r="F7272" t="s">
        <v>20275</v>
      </c>
      <c r="G7272" t="s">
        <v>194</v>
      </c>
      <c r="H7272" t="s">
        <v>135</v>
      </c>
      <c r="I7272" t="s">
        <v>136</v>
      </c>
      <c r="J7272" t="s">
        <v>137</v>
      </c>
      <c r="K7272" t="s">
        <v>144</v>
      </c>
      <c r="L7272" t="s">
        <v>20276</v>
      </c>
      <c r="M7272" t="s">
        <v>20277</v>
      </c>
      <c r="N7272">
        <v>6.8683333329999998</v>
      </c>
      <c r="O7272">
        <v>1</v>
      </c>
      <c r="P7272">
        <v>1029</v>
      </c>
      <c r="Q7272">
        <v>4</v>
      </c>
      <c r="R7272">
        <v>119</v>
      </c>
      <c r="S7272">
        <v>25</v>
      </c>
      <c r="T7272">
        <v>102</v>
      </c>
      <c r="U7272">
        <v>4</v>
      </c>
      <c r="V7272">
        <v>0</v>
      </c>
      <c r="W7272">
        <v>5.9906375961555005</v>
      </c>
      <c r="X7272">
        <v>1407.5434935735486</v>
      </c>
      <c r="Y7272">
        <v>45.341095197501971</v>
      </c>
      <c r="Z7272">
        <v>343.69307881660706</v>
      </c>
      <c r="AA7272">
        <v>872.81668009794748</v>
      </c>
      <c r="AB7272">
        <v>711.49130512938939</v>
      </c>
      <c r="AC7272">
        <v>1679.293582400795</v>
      </c>
      <c r="AD7272">
        <v>0</v>
      </c>
      <c r="AE7272">
        <v>5066.1698728119445</v>
      </c>
    </row>
    <row r="7273" spans="1:31" x14ac:dyDescent="0.3">
      <c r="A7273">
        <v>2590104</v>
      </c>
      <c r="B7273">
        <v>1</v>
      </c>
      <c r="C7273" t="s">
        <v>80</v>
      </c>
      <c r="D7273" t="s">
        <v>84</v>
      </c>
      <c r="E7273" t="s">
        <v>171</v>
      </c>
      <c r="F7273" t="s">
        <v>20278</v>
      </c>
      <c r="G7273" t="s">
        <v>190</v>
      </c>
      <c r="H7273" t="s">
        <v>157</v>
      </c>
      <c r="I7273" t="s">
        <v>136</v>
      </c>
      <c r="J7273" t="s">
        <v>137</v>
      </c>
      <c r="K7273" t="s">
        <v>138</v>
      </c>
      <c r="L7273" t="s">
        <v>20279</v>
      </c>
      <c r="M7273" t="s">
        <v>20280</v>
      </c>
      <c r="N7273">
        <v>0.77361111100000002</v>
      </c>
      <c r="O7273">
        <v>0</v>
      </c>
      <c r="P7273">
        <v>178</v>
      </c>
      <c r="Q7273">
        <v>0</v>
      </c>
      <c r="R7273">
        <v>0</v>
      </c>
      <c r="S7273">
        <v>0</v>
      </c>
      <c r="T7273">
        <v>2</v>
      </c>
      <c r="U7273">
        <v>0</v>
      </c>
      <c r="V7273">
        <v>0</v>
      </c>
      <c r="W7273">
        <v>0</v>
      </c>
      <c r="X7273">
        <v>31.777245982838426</v>
      </c>
      <c r="Y7273">
        <v>0</v>
      </c>
      <c r="Z7273">
        <v>0</v>
      </c>
      <c r="AA7273">
        <v>0</v>
      </c>
      <c r="AB7273">
        <v>0.45349582737885008</v>
      </c>
      <c r="AC7273">
        <v>0</v>
      </c>
      <c r="AD7273">
        <v>0</v>
      </c>
      <c r="AE7273">
        <v>32.230741810217275</v>
      </c>
    </row>
    <row r="7274" spans="1:31" x14ac:dyDescent="0.3">
      <c r="A7274">
        <v>2591072</v>
      </c>
      <c r="B7274">
        <v>1</v>
      </c>
      <c r="C7274" t="s">
        <v>81</v>
      </c>
      <c r="D7274" t="s">
        <v>127</v>
      </c>
      <c r="E7274" t="s">
        <v>184</v>
      </c>
      <c r="F7274" t="s">
        <v>20281</v>
      </c>
      <c r="G7274" t="s">
        <v>149</v>
      </c>
      <c r="H7274" t="s">
        <v>135</v>
      </c>
      <c r="I7274" t="s">
        <v>136</v>
      </c>
      <c r="J7274" t="s">
        <v>137</v>
      </c>
      <c r="K7274" t="s">
        <v>138</v>
      </c>
      <c r="L7274" t="s">
        <v>20282</v>
      </c>
      <c r="M7274" t="s">
        <v>20283</v>
      </c>
      <c r="N7274">
        <v>9.1225000000000005</v>
      </c>
      <c r="O7274">
        <v>0</v>
      </c>
      <c r="P7274">
        <v>0</v>
      </c>
      <c r="Q7274">
        <v>11</v>
      </c>
      <c r="R7274">
        <v>9</v>
      </c>
      <c r="S7274">
        <v>2</v>
      </c>
      <c r="T7274">
        <v>1</v>
      </c>
      <c r="U7274">
        <v>0</v>
      </c>
      <c r="V7274">
        <v>0</v>
      </c>
      <c r="W7274">
        <v>0</v>
      </c>
      <c r="X7274">
        <v>0</v>
      </c>
      <c r="Y7274">
        <v>221.9060851179396</v>
      </c>
      <c r="Z7274">
        <v>181.93005623868419</v>
      </c>
      <c r="AA7274">
        <v>136.40005562861919</v>
      </c>
      <c r="AB7274">
        <v>10.998065687059848</v>
      </c>
      <c r="AC7274">
        <v>0</v>
      </c>
      <c r="AD7274">
        <v>0</v>
      </c>
      <c r="AE7274">
        <v>551.23426267230275</v>
      </c>
    </row>
    <row r="7275" spans="1:31" x14ac:dyDescent="0.3">
      <c r="A7275">
        <v>2591338</v>
      </c>
      <c r="B7275">
        <v>1</v>
      </c>
      <c r="C7275" t="s">
        <v>80</v>
      </c>
      <c r="D7275" t="s">
        <v>85</v>
      </c>
      <c r="E7275" t="s">
        <v>166</v>
      </c>
      <c r="F7275" t="s">
        <v>20284</v>
      </c>
      <c r="G7275" t="s">
        <v>181</v>
      </c>
      <c r="H7275" t="s">
        <v>157</v>
      </c>
      <c r="I7275" t="s">
        <v>136</v>
      </c>
      <c r="J7275" t="s">
        <v>137</v>
      </c>
      <c r="K7275" t="s">
        <v>138</v>
      </c>
      <c r="L7275" t="s">
        <v>20285</v>
      </c>
      <c r="M7275" t="s">
        <v>20286</v>
      </c>
      <c r="N7275">
        <v>1.8955555550000001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1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</row>
    <row r="7276" spans="1:31" x14ac:dyDescent="0.3">
      <c r="A7276">
        <v>2591195</v>
      </c>
      <c r="B7276">
        <v>1</v>
      </c>
      <c r="C7276" t="s">
        <v>80</v>
      </c>
      <c r="D7276" t="s">
        <v>105</v>
      </c>
      <c r="E7276" t="s">
        <v>166</v>
      </c>
      <c r="F7276" t="s">
        <v>20287</v>
      </c>
      <c r="G7276" t="s">
        <v>198</v>
      </c>
      <c r="H7276" t="s">
        <v>157</v>
      </c>
      <c r="I7276" t="s">
        <v>136</v>
      </c>
      <c r="J7276" t="s">
        <v>137</v>
      </c>
      <c r="K7276" t="s">
        <v>138</v>
      </c>
      <c r="L7276" t="s">
        <v>20288</v>
      </c>
      <c r="M7276" t="s">
        <v>20289</v>
      </c>
      <c r="N7276">
        <v>1.6597222220000001</v>
      </c>
      <c r="O7276">
        <v>0</v>
      </c>
      <c r="P7276">
        <v>8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2.2363462044978073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2.2363462044978073</v>
      </c>
    </row>
    <row r="7277" spans="1:31" x14ac:dyDescent="0.3">
      <c r="A7277">
        <v>2590554</v>
      </c>
      <c r="B7277">
        <v>1</v>
      </c>
      <c r="C7277" t="s">
        <v>80</v>
      </c>
      <c r="D7277" t="s">
        <v>104</v>
      </c>
      <c r="E7277" t="s">
        <v>141</v>
      </c>
      <c r="F7277" t="s">
        <v>13206</v>
      </c>
      <c r="G7277" t="s">
        <v>134</v>
      </c>
      <c r="H7277" t="s">
        <v>135</v>
      </c>
      <c r="I7277" t="s">
        <v>136</v>
      </c>
      <c r="J7277" t="s">
        <v>137</v>
      </c>
      <c r="K7277" t="s">
        <v>138</v>
      </c>
      <c r="L7277" t="s">
        <v>20290</v>
      </c>
      <c r="M7277" t="s">
        <v>20291</v>
      </c>
      <c r="N7277">
        <v>0.573333333</v>
      </c>
      <c r="O7277">
        <v>0</v>
      </c>
      <c r="P7277">
        <v>19</v>
      </c>
      <c r="Q7277">
        <v>1</v>
      </c>
      <c r="R7277">
        <v>0</v>
      </c>
      <c r="S7277">
        <v>31</v>
      </c>
      <c r="T7277">
        <v>21</v>
      </c>
      <c r="U7277">
        <v>16</v>
      </c>
      <c r="V7277">
        <v>0</v>
      </c>
      <c r="W7277">
        <v>0</v>
      </c>
      <c r="X7277">
        <v>0.94059074783077012</v>
      </c>
      <c r="Y7277">
        <v>2.15915220864E-2</v>
      </c>
      <c r="Z7277">
        <v>0</v>
      </c>
      <c r="AA7277">
        <v>87.484813282275795</v>
      </c>
      <c r="AB7277">
        <v>4.2938091766387494</v>
      </c>
      <c r="AC7277">
        <v>332.54949709157739</v>
      </c>
      <c r="AD7277">
        <v>0</v>
      </c>
      <c r="AE7277">
        <v>425.29030182040913</v>
      </c>
    </row>
    <row r="7278" spans="1:31" x14ac:dyDescent="0.3">
      <c r="A7278">
        <v>2591032</v>
      </c>
      <c r="B7278">
        <v>1</v>
      </c>
      <c r="C7278" t="s">
        <v>80</v>
      </c>
      <c r="D7278" t="s">
        <v>100</v>
      </c>
      <c r="E7278" t="s">
        <v>147</v>
      </c>
      <c r="F7278" t="s">
        <v>1690</v>
      </c>
      <c r="G7278" t="s">
        <v>202</v>
      </c>
      <c r="H7278" t="s">
        <v>135</v>
      </c>
      <c r="I7278" t="s">
        <v>136</v>
      </c>
      <c r="J7278" t="s">
        <v>137</v>
      </c>
      <c r="K7278" t="s">
        <v>138</v>
      </c>
      <c r="L7278" t="s">
        <v>20292</v>
      </c>
      <c r="M7278" t="s">
        <v>20293</v>
      </c>
      <c r="N7278">
        <v>0.67055555499999997</v>
      </c>
      <c r="O7278">
        <v>0</v>
      </c>
      <c r="P7278">
        <v>279</v>
      </c>
      <c r="Q7278">
        <v>0</v>
      </c>
      <c r="R7278">
        <v>23</v>
      </c>
      <c r="S7278">
        <v>9</v>
      </c>
      <c r="T7278">
        <v>64</v>
      </c>
      <c r="U7278">
        <v>2</v>
      </c>
      <c r="V7278">
        <v>2</v>
      </c>
      <c r="W7278">
        <v>0</v>
      </c>
      <c r="X7278">
        <v>47.443590891155843</v>
      </c>
      <c r="Y7278">
        <v>0</v>
      </c>
      <c r="Z7278">
        <v>17.079039958460061</v>
      </c>
      <c r="AA7278">
        <v>114.78169029671417</v>
      </c>
      <c r="AB7278">
        <v>80.218382183418768</v>
      </c>
      <c r="AC7278">
        <v>184.90738802278025</v>
      </c>
      <c r="AD7278">
        <v>24.8652736536575</v>
      </c>
      <c r="AE7278">
        <v>469.29536500618661</v>
      </c>
    </row>
    <row r="7279" spans="1:31" x14ac:dyDescent="0.3">
      <c r="A7279">
        <v>2591175</v>
      </c>
      <c r="B7279">
        <v>1</v>
      </c>
      <c r="C7279" t="s">
        <v>80</v>
      </c>
      <c r="D7279" t="s">
        <v>95</v>
      </c>
      <c r="E7279" t="s">
        <v>184</v>
      </c>
      <c r="F7279" t="s">
        <v>20294</v>
      </c>
      <c r="G7279" t="s">
        <v>149</v>
      </c>
      <c r="H7279" t="s">
        <v>135</v>
      </c>
      <c r="I7279" t="s">
        <v>136</v>
      </c>
      <c r="J7279" t="s">
        <v>137</v>
      </c>
      <c r="K7279" t="s">
        <v>138</v>
      </c>
      <c r="L7279" t="s">
        <v>20295</v>
      </c>
      <c r="M7279" t="s">
        <v>20296</v>
      </c>
      <c r="N7279">
        <v>2.6577777770000002</v>
      </c>
      <c r="O7279">
        <v>0</v>
      </c>
      <c r="P7279">
        <v>510</v>
      </c>
      <c r="Q7279">
        <v>0</v>
      </c>
      <c r="R7279">
        <v>3</v>
      </c>
      <c r="S7279">
        <v>2</v>
      </c>
      <c r="T7279">
        <v>59</v>
      </c>
      <c r="U7279">
        <v>0</v>
      </c>
      <c r="V7279">
        <v>0</v>
      </c>
      <c r="W7279">
        <v>0</v>
      </c>
      <c r="X7279">
        <v>252.76839034789296</v>
      </c>
      <c r="Y7279">
        <v>0</v>
      </c>
      <c r="Z7279">
        <v>1.6375965795101493</v>
      </c>
      <c r="AA7279">
        <v>23.948149257575999</v>
      </c>
      <c r="AB7279">
        <v>151.53764963977571</v>
      </c>
      <c r="AC7279">
        <v>0</v>
      </c>
      <c r="AD7279">
        <v>0</v>
      </c>
      <c r="AE7279">
        <v>429.89178582475483</v>
      </c>
    </row>
    <row r="7280" spans="1:31" x14ac:dyDescent="0.3">
      <c r="A7280">
        <v>2590677</v>
      </c>
      <c r="B7280">
        <v>1</v>
      </c>
      <c r="C7280" t="s">
        <v>80</v>
      </c>
      <c r="D7280" t="s">
        <v>90</v>
      </c>
      <c r="E7280" t="s">
        <v>155</v>
      </c>
      <c r="F7280" t="s">
        <v>20297</v>
      </c>
      <c r="G7280" t="s">
        <v>202</v>
      </c>
      <c r="H7280" t="s">
        <v>157</v>
      </c>
      <c r="I7280" t="s">
        <v>136</v>
      </c>
      <c r="J7280" t="s">
        <v>137</v>
      </c>
      <c r="K7280" t="s">
        <v>138</v>
      </c>
      <c r="L7280" t="s">
        <v>20298</v>
      </c>
      <c r="M7280" t="s">
        <v>20299</v>
      </c>
      <c r="N7280">
        <v>1.0347222220000001</v>
      </c>
      <c r="O7280">
        <v>0</v>
      </c>
      <c r="P7280">
        <v>309</v>
      </c>
      <c r="Q7280">
        <v>0</v>
      </c>
      <c r="R7280">
        <v>0</v>
      </c>
      <c r="S7280">
        <v>0</v>
      </c>
      <c r="T7280">
        <v>187</v>
      </c>
      <c r="U7280">
        <v>0</v>
      </c>
      <c r="V7280">
        <v>1</v>
      </c>
      <c r="W7280">
        <v>0</v>
      </c>
      <c r="X7280">
        <v>72.766817812989174</v>
      </c>
      <c r="Y7280">
        <v>0</v>
      </c>
      <c r="Z7280">
        <v>0</v>
      </c>
      <c r="AA7280">
        <v>0</v>
      </c>
      <c r="AB7280">
        <v>134.85550797481915</v>
      </c>
      <c r="AC7280">
        <v>0</v>
      </c>
      <c r="AD7280">
        <v>22.168820083399499</v>
      </c>
      <c r="AE7280">
        <v>229.79114587120785</v>
      </c>
    </row>
    <row r="7281" spans="1:31" x14ac:dyDescent="0.3">
      <c r="A7281">
        <v>2590654</v>
      </c>
      <c r="B7281">
        <v>1</v>
      </c>
      <c r="C7281" t="s">
        <v>80</v>
      </c>
      <c r="D7281" t="s">
        <v>101</v>
      </c>
      <c r="E7281" t="s">
        <v>155</v>
      </c>
      <c r="F7281" t="s">
        <v>20300</v>
      </c>
      <c r="G7281" t="s">
        <v>202</v>
      </c>
      <c r="H7281" t="s">
        <v>157</v>
      </c>
      <c r="I7281" t="s">
        <v>136</v>
      </c>
      <c r="J7281" t="s">
        <v>137</v>
      </c>
      <c r="K7281" t="s">
        <v>138</v>
      </c>
      <c r="L7281" t="s">
        <v>20301</v>
      </c>
      <c r="M7281" t="s">
        <v>20302</v>
      </c>
      <c r="N7281">
        <v>0.94666666600000005</v>
      </c>
      <c r="O7281">
        <v>0</v>
      </c>
      <c r="P7281">
        <v>35</v>
      </c>
      <c r="Q7281">
        <v>0</v>
      </c>
      <c r="R7281">
        <v>9</v>
      </c>
      <c r="S7281">
        <v>0</v>
      </c>
      <c r="T7281">
        <v>2</v>
      </c>
      <c r="U7281">
        <v>0</v>
      </c>
      <c r="V7281">
        <v>0</v>
      </c>
      <c r="W7281">
        <v>0</v>
      </c>
      <c r="X7281">
        <v>8.2488819432728189</v>
      </c>
      <c r="Y7281">
        <v>0</v>
      </c>
      <c r="Z7281">
        <v>2.6014404129338353</v>
      </c>
      <c r="AA7281">
        <v>0</v>
      </c>
      <c r="AB7281">
        <v>2.1919127981956223</v>
      </c>
      <c r="AC7281">
        <v>0</v>
      </c>
      <c r="AD7281">
        <v>0</v>
      </c>
      <c r="AE7281">
        <v>13.042235154402276</v>
      </c>
    </row>
    <row r="7282" spans="1:31" x14ac:dyDescent="0.3">
      <c r="A7282">
        <v>2591152</v>
      </c>
      <c r="B7282">
        <v>1</v>
      </c>
      <c r="C7282" t="s">
        <v>81</v>
      </c>
      <c r="D7282" t="s">
        <v>118</v>
      </c>
      <c r="E7282" t="s">
        <v>171</v>
      </c>
      <c r="F7282" t="s">
        <v>20303</v>
      </c>
      <c r="G7282" t="s">
        <v>202</v>
      </c>
      <c r="H7282" t="s">
        <v>157</v>
      </c>
      <c r="I7282" t="s">
        <v>136</v>
      </c>
      <c r="J7282" t="s">
        <v>137</v>
      </c>
      <c r="K7282" t="s">
        <v>138</v>
      </c>
      <c r="L7282" t="s">
        <v>20304</v>
      </c>
      <c r="M7282" t="s">
        <v>20305</v>
      </c>
      <c r="N7282">
        <v>1.2002777769999999</v>
      </c>
      <c r="O7282">
        <v>0</v>
      </c>
      <c r="P7282">
        <v>2</v>
      </c>
      <c r="Q7282">
        <v>0</v>
      </c>
      <c r="R7282">
        <v>1</v>
      </c>
      <c r="S7282">
        <v>0</v>
      </c>
      <c r="T7282">
        <v>1</v>
      </c>
      <c r="U7282">
        <v>0</v>
      </c>
      <c r="V7282">
        <v>0</v>
      </c>
      <c r="W7282">
        <v>0</v>
      </c>
      <c r="X7282">
        <v>0.995867134171875</v>
      </c>
      <c r="Y7282">
        <v>0</v>
      </c>
      <c r="Z7282">
        <v>0.24884091152689664</v>
      </c>
      <c r="AA7282">
        <v>0</v>
      </c>
      <c r="AB7282">
        <v>2.2544190122622223</v>
      </c>
      <c r="AC7282">
        <v>0</v>
      </c>
      <c r="AD7282">
        <v>0</v>
      </c>
      <c r="AE7282">
        <v>3.4991270579609939</v>
      </c>
    </row>
    <row r="7283" spans="1:31" x14ac:dyDescent="0.3">
      <c r="A7283">
        <v>2591052</v>
      </c>
      <c r="B7283">
        <v>1</v>
      </c>
      <c r="C7283" t="s">
        <v>80</v>
      </c>
      <c r="D7283" t="s">
        <v>97</v>
      </c>
      <c r="E7283" t="s">
        <v>175</v>
      </c>
      <c r="F7283" t="s">
        <v>20306</v>
      </c>
      <c r="G7283" t="s">
        <v>213</v>
      </c>
      <c r="H7283" t="s">
        <v>157</v>
      </c>
      <c r="I7283" t="s">
        <v>136</v>
      </c>
      <c r="J7283" t="s">
        <v>137</v>
      </c>
      <c r="K7283" t="s">
        <v>138</v>
      </c>
      <c r="L7283" t="s">
        <v>20307</v>
      </c>
      <c r="M7283" t="s">
        <v>20308</v>
      </c>
      <c r="N7283">
        <v>1.6575</v>
      </c>
      <c r="O7283">
        <v>0</v>
      </c>
      <c r="P7283">
        <v>24</v>
      </c>
      <c r="Q7283">
        <v>0</v>
      </c>
      <c r="R7283">
        <v>0</v>
      </c>
      <c r="S7283">
        <v>0</v>
      </c>
      <c r="T7283">
        <v>22</v>
      </c>
      <c r="U7283">
        <v>0</v>
      </c>
      <c r="V7283">
        <v>0</v>
      </c>
      <c r="W7283">
        <v>0</v>
      </c>
      <c r="X7283">
        <v>18.519616531003052</v>
      </c>
      <c r="Y7283">
        <v>0</v>
      </c>
      <c r="Z7283">
        <v>0</v>
      </c>
      <c r="AA7283">
        <v>0</v>
      </c>
      <c r="AB7283">
        <v>38.158648973412554</v>
      </c>
      <c r="AC7283">
        <v>0</v>
      </c>
      <c r="AD7283">
        <v>0</v>
      </c>
      <c r="AE7283">
        <v>56.678265504415606</v>
      </c>
    </row>
    <row r="7284" spans="1:31" x14ac:dyDescent="0.3">
      <c r="A7284">
        <v>2591026</v>
      </c>
      <c r="B7284">
        <v>1</v>
      </c>
      <c r="C7284" t="s">
        <v>81</v>
      </c>
      <c r="D7284" t="s">
        <v>127</v>
      </c>
      <c r="E7284" t="s">
        <v>184</v>
      </c>
      <c r="F7284" t="s">
        <v>7259</v>
      </c>
      <c r="G7284" t="s">
        <v>134</v>
      </c>
      <c r="H7284" t="s">
        <v>135</v>
      </c>
      <c r="I7284" t="s">
        <v>136</v>
      </c>
      <c r="J7284" t="s">
        <v>137</v>
      </c>
      <c r="K7284" t="s">
        <v>138</v>
      </c>
      <c r="L7284" t="s">
        <v>20309</v>
      </c>
      <c r="M7284" t="s">
        <v>20310</v>
      </c>
      <c r="N7284">
        <v>6.4563888880000002</v>
      </c>
      <c r="O7284">
        <v>0</v>
      </c>
      <c r="P7284">
        <v>458</v>
      </c>
      <c r="Q7284">
        <v>32</v>
      </c>
      <c r="R7284">
        <v>61</v>
      </c>
      <c r="S7284">
        <v>3</v>
      </c>
      <c r="T7284">
        <v>31</v>
      </c>
      <c r="U7284">
        <v>0</v>
      </c>
      <c r="V7284">
        <v>0</v>
      </c>
      <c r="W7284">
        <v>0</v>
      </c>
      <c r="X7284">
        <v>536.90089288251954</v>
      </c>
      <c r="Y7284">
        <v>291.43483495949914</v>
      </c>
      <c r="Z7284">
        <v>436.93910341366762</v>
      </c>
      <c r="AA7284">
        <v>23.606582134645127</v>
      </c>
      <c r="AB7284">
        <v>112.81135860748417</v>
      </c>
      <c r="AC7284">
        <v>0</v>
      </c>
      <c r="AD7284">
        <v>0</v>
      </c>
      <c r="AE7284">
        <v>1401.6927719978157</v>
      </c>
    </row>
    <row r="7285" spans="1:31" x14ac:dyDescent="0.3">
      <c r="A7285">
        <v>2591344</v>
      </c>
      <c r="B7285">
        <v>1</v>
      </c>
      <c r="C7285" t="s">
        <v>80</v>
      </c>
      <c r="D7285" t="s">
        <v>102</v>
      </c>
      <c r="E7285" t="s">
        <v>184</v>
      </c>
      <c r="F7285" t="s">
        <v>20311</v>
      </c>
      <c r="G7285" t="s">
        <v>1084</v>
      </c>
      <c r="H7285" t="s">
        <v>135</v>
      </c>
      <c r="I7285" t="s">
        <v>136</v>
      </c>
      <c r="J7285" t="s">
        <v>137</v>
      </c>
      <c r="K7285" t="s">
        <v>138</v>
      </c>
      <c r="L7285" t="s">
        <v>20312</v>
      </c>
      <c r="M7285" t="s">
        <v>20313</v>
      </c>
      <c r="N7285">
        <v>1.101111111</v>
      </c>
      <c r="O7285">
        <v>0</v>
      </c>
      <c r="P7285">
        <v>27</v>
      </c>
      <c r="Q7285">
        <v>0</v>
      </c>
      <c r="R7285">
        <v>20</v>
      </c>
      <c r="S7285">
        <v>0</v>
      </c>
      <c r="T7285">
        <v>14</v>
      </c>
      <c r="U7285">
        <v>0</v>
      </c>
      <c r="V7285">
        <v>0</v>
      </c>
      <c r="W7285">
        <v>0</v>
      </c>
      <c r="X7285">
        <v>7.5150979286851856</v>
      </c>
      <c r="Y7285">
        <v>0</v>
      </c>
      <c r="Z7285">
        <v>17.904755515779271</v>
      </c>
      <c r="AA7285">
        <v>0</v>
      </c>
      <c r="AB7285">
        <v>15.112161765952306</v>
      </c>
      <c r="AC7285">
        <v>0</v>
      </c>
      <c r="AD7285">
        <v>0</v>
      </c>
      <c r="AE7285">
        <v>40.532015210416766</v>
      </c>
    </row>
    <row r="7286" spans="1:31" x14ac:dyDescent="0.3">
      <c r="A7286">
        <v>2591095</v>
      </c>
      <c r="B7286">
        <v>1</v>
      </c>
      <c r="C7286" t="s">
        <v>80</v>
      </c>
      <c r="D7286" t="s">
        <v>97</v>
      </c>
      <c r="E7286" t="s">
        <v>166</v>
      </c>
      <c r="F7286" t="s">
        <v>20314</v>
      </c>
      <c r="G7286" t="s">
        <v>168</v>
      </c>
      <c r="H7286" t="s">
        <v>157</v>
      </c>
      <c r="I7286" t="s">
        <v>136</v>
      </c>
      <c r="J7286" t="s">
        <v>137</v>
      </c>
      <c r="K7286" t="s">
        <v>138</v>
      </c>
      <c r="L7286" t="s">
        <v>20315</v>
      </c>
      <c r="M7286" t="s">
        <v>20316</v>
      </c>
      <c r="N7286">
        <v>1.48</v>
      </c>
      <c r="O7286">
        <v>0</v>
      </c>
      <c r="P7286">
        <v>1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0.33453888911999996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0.33453888911999996</v>
      </c>
    </row>
    <row r="7287" spans="1:31" x14ac:dyDescent="0.3">
      <c r="A7287">
        <v>2591238</v>
      </c>
      <c r="B7287">
        <v>1</v>
      </c>
      <c r="C7287" t="s">
        <v>81</v>
      </c>
      <c r="D7287" t="s">
        <v>112</v>
      </c>
      <c r="E7287" t="s">
        <v>166</v>
      </c>
      <c r="F7287" t="s">
        <v>20317</v>
      </c>
      <c r="G7287" t="s">
        <v>168</v>
      </c>
      <c r="H7287" t="s">
        <v>157</v>
      </c>
      <c r="I7287" t="s">
        <v>136</v>
      </c>
      <c r="J7287" t="s">
        <v>137</v>
      </c>
      <c r="K7287" t="s">
        <v>138</v>
      </c>
      <c r="L7287" t="s">
        <v>20318</v>
      </c>
      <c r="M7287" t="s">
        <v>20319</v>
      </c>
      <c r="N7287">
        <v>1.5041666659999999</v>
      </c>
      <c r="O7287">
        <v>0</v>
      </c>
      <c r="P7287">
        <v>7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2.4615468307519701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2.4615468307519701</v>
      </c>
    </row>
    <row r="7288" spans="1:31" x14ac:dyDescent="0.3">
      <c r="A7288">
        <v>2590883</v>
      </c>
      <c r="B7288">
        <v>1</v>
      </c>
      <c r="C7288" t="s">
        <v>80</v>
      </c>
      <c r="D7288" t="s">
        <v>90</v>
      </c>
      <c r="E7288" t="s">
        <v>166</v>
      </c>
      <c r="F7288" t="s">
        <v>20320</v>
      </c>
      <c r="G7288" t="s">
        <v>168</v>
      </c>
      <c r="H7288" t="s">
        <v>157</v>
      </c>
      <c r="I7288" t="s">
        <v>136</v>
      </c>
      <c r="J7288" t="s">
        <v>137</v>
      </c>
      <c r="K7288" t="s">
        <v>138</v>
      </c>
      <c r="L7288" t="s">
        <v>20321</v>
      </c>
      <c r="M7288" t="s">
        <v>20322</v>
      </c>
      <c r="N7288">
        <v>7.4894444440000001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3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10.09630620741247</v>
      </c>
      <c r="AC7288">
        <v>0</v>
      </c>
      <c r="AD7288">
        <v>0</v>
      </c>
      <c r="AE7288">
        <v>10.09630620741247</v>
      </c>
    </row>
    <row r="7289" spans="1:31" x14ac:dyDescent="0.3">
      <c r="A7289">
        <v>2591281</v>
      </c>
      <c r="B7289">
        <v>1</v>
      </c>
      <c r="C7289" t="s">
        <v>81</v>
      </c>
      <c r="D7289" t="s">
        <v>118</v>
      </c>
      <c r="E7289" t="s">
        <v>171</v>
      </c>
      <c r="F7289" t="s">
        <v>20323</v>
      </c>
      <c r="G7289" t="s">
        <v>190</v>
      </c>
      <c r="H7289" t="s">
        <v>157</v>
      </c>
      <c r="I7289" t="s">
        <v>136</v>
      </c>
      <c r="J7289" t="s">
        <v>137</v>
      </c>
      <c r="K7289" t="s">
        <v>138</v>
      </c>
      <c r="L7289" t="s">
        <v>20324</v>
      </c>
      <c r="M7289" t="s">
        <v>20325</v>
      </c>
      <c r="N7289">
        <v>1.8988888880000001</v>
      </c>
      <c r="O7289">
        <v>0</v>
      </c>
      <c r="P7289">
        <v>26</v>
      </c>
      <c r="Q7289">
        <v>0</v>
      </c>
      <c r="R7289">
        <v>0</v>
      </c>
      <c r="S7289">
        <v>0</v>
      </c>
      <c r="T7289">
        <v>3</v>
      </c>
      <c r="U7289">
        <v>0</v>
      </c>
      <c r="V7289">
        <v>0</v>
      </c>
      <c r="W7289">
        <v>0</v>
      </c>
      <c r="X7289">
        <v>8.9501126737113541</v>
      </c>
      <c r="Y7289">
        <v>0</v>
      </c>
      <c r="Z7289">
        <v>0</v>
      </c>
      <c r="AA7289">
        <v>0</v>
      </c>
      <c r="AB7289">
        <v>3.462452271747722</v>
      </c>
      <c r="AC7289">
        <v>0</v>
      </c>
      <c r="AD7289">
        <v>0</v>
      </c>
      <c r="AE7289">
        <v>12.412564945459076</v>
      </c>
    </row>
    <row r="7290" spans="1:31" x14ac:dyDescent="0.3">
      <c r="A7290">
        <v>2590548</v>
      </c>
      <c r="B7290">
        <v>1</v>
      </c>
      <c r="C7290" t="s">
        <v>80</v>
      </c>
      <c r="D7290" t="s">
        <v>96</v>
      </c>
      <c r="E7290" t="s">
        <v>184</v>
      </c>
      <c r="F7290" t="s">
        <v>20326</v>
      </c>
      <c r="G7290" t="s">
        <v>254</v>
      </c>
      <c r="H7290" t="s">
        <v>135</v>
      </c>
      <c r="I7290" t="s">
        <v>136</v>
      </c>
      <c r="J7290" t="s">
        <v>137</v>
      </c>
      <c r="K7290" t="s">
        <v>138</v>
      </c>
      <c r="L7290" t="s">
        <v>20327</v>
      </c>
      <c r="M7290" t="s">
        <v>20328</v>
      </c>
      <c r="N7290">
        <v>3.7658333329999998</v>
      </c>
      <c r="O7290">
        <v>1</v>
      </c>
      <c r="P7290">
        <v>132</v>
      </c>
      <c r="Q7290">
        <v>1</v>
      </c>
      <c r="R7290">
        <v>10</v>
      </c>
      <c r="S7290">
        <v>7</v>
      </c>
      <c r="T7290">
        <v>45</v>
      </c>
      <c r="U7290">
        <v>0</v>
      </c>
      <c r="V7290">
        <v>0</v>
      </c>
      <c r="W7290">
        <v>0.60858894524000007</v>
      </c>
      <c r="X7290">
        <v>247.87343815478451</v>
      </c>
      <c r="Y7290">
        <v>4.2842521064168251</v>
      </c>
      <c r="Z7290">
        <v>13.948169438700557</v>
      </c>
      <c r="AA7290">
        <v>69.810270986683278</v>
      </c>
      <c r="AB7290">
        <v>343.89483913280657</v>
      </c>
      <c r="AC7290">
        <v>0</v>
      </c>
      <c r="AD7290">
        <v>0</v>
      </c>
      <c r="AE7290">
        <v>680.4195587646318</v>
      </c>
    </row>
    <row r="7291" spans="1:31" x14ac:dyDescent="0.3">
      <c r="A7291">
        <v>2590989</v>
      </c>
      <c r="B7291">
        <v>1</v>
      </c>
      <c r="C7291" t="s">
        <v>81</v>
      </c>
      <c r="D7291" t="s">
        <v>120</v>
      </c>
      <c r="E7291" t="s">
        <v>141</v>
      </c>
      <c r="F7291" t="s">
        <v>8903</v>
      </c>
      <c r="G7291" t="s">
        <v>134</v>
      </c>
      <c r="H7291" t="s">
        <v>135</v>
      </c>
      <c r="I7291" t="s">
        <v>136</v>
      </c>
      <c r="J7291" t="s">
        <v>137</v>
      </c>
      <c r="K7291" t="s">
        <v>138</v>
      </c>
      <c r="L7291" t="s">
        <v>20329</v>
      </c>
      <c r="M7291" t="s">
        <v>20330</v>
      </c>
      <c r="N7291">
        <v>0.36027777700000002</v>
      </c>
      <c r="O7291">
        <v>1</v>
      </c>
      <c r="P7291">
        <v>0</v>
      </c>
      <c r="Q7291">
        <v>18</v>
      </c>
      <c r="R7291">
        <v>44</v>
      </c>
      <c r="S7291">
        <v>13</v>
      </c>
      <c r="T7291">
        <v>11</v>
      </c>
      <c r="U7291">
        <v>1</v>
      </c>
      <c r="V7291">
        <v>0</v>
      </c>
      <c r="W7291">
        <v>7.3416840639999995E-2</v>
      </c>
      <c r="X7291">
        <v>0</v>
      </c>
      <c r="Y7291">
        <v>25.096010188904902</v>
      </c>
      <c r="Z7291">
        <v>70.309394942157084</v>
      </c>
      <c r="AA7291">
        <v>1.523593402741849</v>
      </c>
      <c r="AB7291">
        <v>3.6298956058971434</v>
      </c>
      <c r="AC7291">
        <v>2.7969888194119501</v>
      </c>
      <c r="AD7291">
        <v>0</v>
      </c>
      <c r="AE7291">
        <v>103.42929979975294</v>
      </c>
    </row>
    <row r="7292" spans="1:31" x14ac:dyDescent="0.3">
      <c r="A7292">
        <v>2590923</v>
      </c>
      <c r="B7292">
        <v>1</v>
      </c>
      <c r="C7292" t="s">
        <v>80</v>
      </c>
      <c r="D7292" t="s">
        <v>106</v>
      </c>
      <c r="E7292" t="s">
        <v>155</v>
      </c>
      <c r="F7292" t="s">
        <v>20331</v>
      </c>
      <c r="G7292" t="s">
        <v>202</v>
      </c>
      <c r="H7292" t="s">
        <v>157</v>
      </c>
      <c r="I7292" t="s">
        <v>136</v>
      </c>
      <c r="J7292" t="s">
        <v>137</v>
      </c>
      <c r="K7292" t="s">
        <v>138</v>
      </c>
      <c r="L7292" t="s">
        <v>20332</v>
      </c>
      <c r="M7292" t="s">
        <v>20333</v>
      </c>
      <c r="N7292">
        <v>0.73305555499999997</v>
      </c>
      <c r="O7292">
        <v>0</v>
      </c>
      <c r="P7292">
        <v>105</v>
      </c>
      <c r="Q7292">
        <v>0</v>
      </c>
      <c r="R7292">
        <v>3</v>
      </c>
      <c r="S7292">
        <v>0</v>
      </c>
      <c r="T7292">
        <v>8</v>
      </c>
      <c r="U7292">
        <v>0</v>
      </c>
      <c r="V7292">
        <v>0</v>
      </c>
      <c r="W7292">
        <v>0</v>
      </c>
      <c r="X7292">
        <v>17.23117470561591</v>
      </c>
      <c r="Y7292">
        <v>0</v>
      </c>
      <c r="Z7292">
        <v>1.6415886038684993</v>
      </c>
      <c r="AA7292">
        <v>0</v>
      </c>
      <c r="AB7292">
        <v>8.703699239504898</v>
      </c>
      <c r="AC7292">
        <v>0</v>
      </c>
      <c r="AD7292">
        <v>0</v>
      </c>
      <c r="AE7292">
        <v>27.576462548989305</v>
      </c>
    </row>
    <row r="7293" spans="1:31" x14ac:dyDescent="0.3">
      <c r="A7293">
        <v>2591255</v>
      </c>
      <c r="B7293">
        <v>1</v>
      </c>
      <c r="C7293" t="s">
        <v>80</v>
      </c>
      <c r="D7293" t="s">
        <v>94</v>
      </c>
      <c r="E7293" t="s">
        <v>184</v>
      </c>
      <c r="F7293" t="s">
        <v>958</v>
      </c>
      <c r="G7293" t="s">
        <v>202</v>
      </c>
      <c r="H7293" t="s">
        <v>135</v>
      </c>
      <c r="I7293" t="s">
        <v>136</v>
      </c>
      <c r="J7293" t="s">
        <v>137</v>
      </c>
      <c r="K7293" t="s">
        <v>138</v>
      </c>
      <c r="L7293" t="s">
        <v>20334</v>
      </c>
      <c r="M7293" t="s">
        <v>20335</v>
      </c>
      <c r="N7293">
        <v>0.71083333299999996</v>
      </c>
      <c r="O7293">
        <v>0</v>
      </c>
      <c r="P7293">
        <v>93</v>
      </c>
      <c r="Q7293">
        <v>0</v>
      </c>
      <c r="R7293">
        <v>14</v>
      </c>
      <c r="S7293">
        <v>0</v>
      </c>
      <c r="T7293">
        <v>27</v>
      </c>
      <c r="U7293">
        <v>0</v>
      </c>
      <c r="V7293">
        <v>0</v>
      </c>
      <c r="W7293">
        <v>0</v>
      </c>
      <c r="X7293">
        <v>11.044705740678733</v>
      </c>
      <c r="Y7293">
        <v>0</v>
      </c>
      <c r="Z7293">
        <v>2.5487265958875307</v>
      </c>
      <c r="AA7293">
        <v>0</v>
      </c>
      <c r="AB7293">
        <v>6.8943710070364741</v>
      </c>
      <c r="AC7293">
        <v>0</v>
      </c>
      <c r="AD7293">
        <v>0</v>
      </c>
      <c r="AE7293">
        <v>20.487803343602735</v>
      </c>
    </row>
    <row r="7294" spans="1:31" x14ac:dyDescent="0.3">
      <c r="A7294">
        <v>2590591</v>
      </c>
      <c r="B7294">
        <v>1</v>
      </c>
      <c r="C7294" t="s">
        <v>81</v>
      </c>
      <c r="D7294" t="s">
        <v>122</v>
      </c>
      <c r="E7294" t="s">
        <v>147</v>
      </c>
      <c r="F7294" t="s">
        <v>2411</v>
      </c>
      <c r="G7294" t="s">
        <v>134</v>
      </c>
      <c r="H7294" t="s">
        <v>135</v>
      </c>
      <c r="I7294" t="s">
        <v>136</v>
      </c>
      <c r="J7294" t="s">
        <v>137</v>
      </c>
      <c r="K7294" t="s">
        <v>138</v>
      </c>
      <c r="L7294" t="s">
        <v>20336</v>
      </c>
      <c r="M7294" t="s">
        <v>20337</v>
      </c>
      <c r="N7294">
        <v>0.12888888800000001</v>
      </c>
      <c r="O7294">
        <v>5</v>
      </c>
      <c r="P7294">
        <v>3034</v>
      </c>
      <c r="Q7294">
        <v>62</v>
      </c>
      <c r="R7294">
        <v>126</v>
      </c>
      <c r="S7294">
        <v>17</v>
      </c>
      <c r="T7294">
        <v>315</v>
      </c>
      <c r="U7294">
        <v>2</v>
      </c>
      <c r="V7294">
        <v>1</v>
      </c>
      <c r="W7294">
        <v>0.11511533759999999</v>
      </c>
      <c r="X7294">
        <v>52.759900430610294</v>
      </c>
      <c r="Y7294">
        <v>11.936184852134323</v>
      </c>
      <c r="Z7294">
        <v>8.8352332162381639</v>
      </c>
      <c r="AA7294">
        <v>13.978036528392783</v>
      </c>
      <c r="AB7294">
        <v>24.052839400543512</v>
      </c>
      <c r="AC7294">
        <v>9.1956264431129071</v>
      </c>
      <c r="AD7294">
        <v>5.4040487471959997E-2</v>
      </c>
      <c r="AE7294">
        <v>120.92697669610395</v>
      </c>
    </row>
    <row r="7295" spans="1:31" x14ac:dyDescent="0.3">
      <c r="A7295">
        <v>2591301</v>
      </c>
      <c r="B7295">
        <v>1</v>
      </c>
      <c r="C7295" t="s">
        <v>81</v>
      </c>
      <c r="D7295" t="s">
        <v>123</v>
      </c>
      <c r="E7295" t="s">
        <v>141</v>
      </c>
      <c r="F7295" t="s">
        <v>8696</v>
      </c>
      <c r="G7295" t="s">
        <v>301</v>
      </c>
      <c r="H7295" t="s">
        <v>135</v>
      </c>
      <c r="I7295" t="s">
        <v>136</v>
      </c>
      <c r="J7295" t="s">
        <v>137</v>
      </c>
      <c r="K7295" t="s">
        <v>144</v>
      </c>
      <c r="L7295" t="s">
        <v>20338</v>
      </c>
      <c r="M7295" t="s">
        <v>20339</v>
      </c>
      <c r="N7295">
        <v>1.468611111</v>
      </c>
      <c r="O7295">
        <v>1</v>
      </c>
      <c r="P7295">
        <v>13</v>
      </c>
      <c r="Q7295">
        <v>0</v>
      </c>
      <c r="R7295">
        <v>36</v>
      </c>
      <c r="S7295">
        <v>15</v>
      </c>
      <c r="T7295">
        <v>418</v>
      </c>
      <c r="U7295">
        <v>15</v>
      </c>
      <c r="V7295">
        <v>17</v>
      </c>
      <c r="W7295">
        <v>0.36027644287999999</v>
      </c>
      <c r="X7295">
        <v>5.812324318178824</v>
      </c>
      <c r="Y7295">
        <v>0</v>
      </c>
      <c r="Z7295">
        <v>32.581649842296713</v>
      </c>
      <c r="AA7295">
        <v>347.33543558102582</v>
      </c>
      <c r="AB7295">
        <v>613.42085017788918</v>
      </c>
      <c r="AC7295">
        <v>2149.729475593409</v>
      </c>
      <c r="AD7295">
        <v>418.26209127592301</v>
      </c>
      <c r="AE7295">
        <v>3567.5021032316026</v>
      </c>
    </row>
    <row r="7296" spans="1:31" x14ac:dyDescent="0.3">
      <c r="A7296">
        <v>2590969</v>
      </c>
      <c r="B7296">
        <v>1</v>
      </c>
      <c r="C7296" t="s">
        <v>80</v>
      </c>
      <c r="D7296" t="s">
        <v>82</v>
      </c>
      <c r="E7296" t="s">
        <v>166</v>
      </c>
      <c r="F7296" t="s">
        <v>20340</v>
      </c>
      <c r="G7296" t="s">
        <v>181</v>
      </c>
      <c r="H7296" t="s">
        <v>157</v>
      </c>
      <c r="I7296" t="s">
        <v>136</v>
      </c>
      <c r="J7296" t="s">
        <v>137</v>
      </c>
      <c r="K7296" t="s">
        <v>138</v>
      </c>
      <c r="L7296" t="s">
        <v>20341</v>
      </c>
      <c r="M7296" t="s">
        <v>20342</v>
      </c>
      <c r="N7296">
        <v>3.5802777770000001</v>
      </c>
      <c r="O7296">
        <v>0</v>
      </c>
      <c r="P7296">
        <v>1</v>
      </c>
      <c r="Q7296">
        <v>0</v>
      </c>
      <c r="R7296">
        <v>0</v>
      </c>
      <c r="S7296">
        <v>0</v>
      </c>
      <c r="T7296">
        <v>2</v>
      </c>
      <c r="U7296">
        <v>0</v>
      </c>
      <c r="V7296">
        <v>0</v>
      </c>
      <c r="W7296">
        <v>0</v>
      </c>
      <c r="X7296">
        <v>0.80377644975999996</v>
      </c>
      <c r="Y7296">
        <v>0</v>
      </c>
      <c r="Z7296">
        <v>0</v>
      </c>
      <c r="AA7296">
        <v>0</v>
      </c>
      <c r="AB7296">
        <v>15.718269231737777</v>
      </c>
      <c r="AC7296">
        <v>0</v>
      </c>
      <c r="AD7296">
        <v>0</v>
      </c>
      <c r="AE7296">
        <v>16.522045681497776</v>
      </c>
    </row>
    <row r="7297" spans="1:31" x14ac:dyDescent="0.3">
      <c r="A7297">
        <v>2590614</v>
      </c>
      <c r="B7297">
        <v>1</v>
      </c>
      <c r="C7297" t="s">
        <v>81</v>
      </c>
      <c r="D7297" t="s">
        <v>121</v>
      </c>
      <c r="E7297" t="s">
        <v>147</v>
      </c>
      <c r="F7297" t="s">
        <v>1189</v>
      </c>
      <c r="G7297" t="s">
        <v>134</v>
      </c>
      <c r="H7297" t="s">
        <v>135</v>
      </c>
      <c r="I7297" t="s">
        <v>136</v>
      </c>
      <c r="J7297" t="s">
        <v>137</v>
      </c>
      <c r="K7297" t="s">
        <v>138</v>
      </c>
      <c r="L7297" t="s">
        <v>20343</v>
      </c>
      <c r="M7297" t="s">
        <v>20344</v>
      </c>
      <c r="N7297">
        <v>0.12916666600000001</v>
      </c>
      <c r="O7297">
        <v>3</v>
      </c>
      <c r="P7297">
        <v>290</v>
      </c>
      <c r="Q7297">
        <v>4</v>
      </c>
      <c r="R7297">
        <v>37</v>
      </c>
      <c r="S7297">
        <v>3</v>
      </c>
      <c r="T7297">
        <v>14</v>
      </c>
      <c r="U7297">
        <v>0</v>
      </c>
      <c r="V7297">
        <v>0</v>
      </c>
      <c r="W7297">
        <v>6.9218058600000021E-2</v>
      </c>
      <c r="X7297">
        <v>4.5995798740517477</v>
      </c>
      <c r="Y7297">
        <v>0.92612772125595011</v>
      </c>
      <c r="Z7297">
        <v>2.6609373913504379</v>
      </c>
      <c r="AA7297">
        <v>3.1580744225069672</v>
      </c>
      <c r="AB7297">
        <v>1.1596933915032919</v>
      </c>
      <c r="AC7297">
        <v>0</v>
      </c>
      <c r="AD7297">
        <v>0</v>
      </c>
      <c r="AE7297">
        <v>12.573630859268395</v>
      </c>
    </row>
    <row r="7298" spans="1:31" x14ac:dyDescent="0.3">
      <c r="A7298">
        <v>2590777</v>
      </c>
      <c r="B7298">
        <v>1</v>
      </c>
      <c r="C7298" t="s">
        <v>80</v>
      </c>
      <c r="D7298" t="s">
        <v>83</v>
      </c>
      <c r="E7298" t="s">
        <v>184</v>
      </c>
      <c r="F7298" t="s">
        <v>20345</v>
      </c>
      <c r="G7298" t="s">
        <v>301</v>
      </c>
      <c r="H7298" t="s">
        <v>135</v>
      </c>
      <c r="I7298" t="s">
        <v>136</v>
      </c>
      <c r="J7298" t="s">
        <v>137</v>
      </c>
      <c r="K7298" t="s">
        <v>144</v>
      </c>
      <c r="L7298" t="s">
        <v>20346</v>
      </c>
      <c r="M7298" t="s">
        <v>20347</v>
      </c>
      <c r="N7298">
        <v>3.7258333330000002</v>
      </c>
      <c r="O7298">
        <v>0</v>
      </c>
      <c r="P7298">
        <v>136</v>
      </c>
      <c r="Q7298">
        <v>0</v>
      </c>
      <c r="R7298">
        <v>0</v>
      </c>
      <c r="S7298">
        <v>0</v>
      </c>
      <c r="T7298">
        <v>16</v>
      </c>
      <c r="U7298">
        <v>0</v>
      </c>
      <c r="V7298">
        <v>0</v>
      </c>
      <c r="W7298">
        <v>0</v>
      </c>
      <c r="X7298">
        <v>111.45479900511923</v>
      </c>
      <c r="Y7298">
        <v>0</v>
      </c>
      <c r="Z7298">
        <v>0</v>
      </c>
      <c r="AA7298">
        <v>0</v>
      </c>
      <c r="AB7298">
        <v>132.47793517673787</v>
      </c>
      <c r="AC7298">
        <v>0</v>
      </c>
      <c r="AD7298">
        <v>0</v>
      </c>
      <c r="AE7298">
        <v>243.93273418185709</v>
      </c>
    </row>
    <row r="7299" spans="1:31" x14ac:dyDescent="0.3">
      <c r="A7299">
        <v>2590714</v>
      </c>
      <c r="B7299">
        <v>1</v>
      </c>
      <c r="C7299" t="s">
        <v>80</v>
      </c>
      <c r="D7299" t="s">
        <v>105</v>
      </c>
      <c r="E7299" t="s">
        <v>147</v>
      </c>
      <c r="F7299" t="s">
        <v>20348</v>
      </c>
      <c r="G7299" t="s">
        <v>301</v>
      </c>
      <c r="H7299" t="s">
        <v>135</v>
      </c>
      <c r="I7299" t="s">
        <v>136</v>
      </c>
      <c r="J7299" t="s">
        <v>137</v>
      </c>
      <c r="K7299" t="s">
        <v>144</v>
      </c>
      <c r="L7299" t="s">
        <v>20349</v>
      </c>
      <c r="M7299" t="s">
        <v>20350</v>
      </c>
      <c r="N7299">
        <v>7.1477777769999999</v>
      </c>
      <c r="O7299">
        <v>0</v>
      </c>
      <c r="P7299">
        <v>453</v>
      </c>
      <c r="Q7299">
        <v>0</v>
      </c>
      <c r="R7299">
        <v>0</v>
      </c>
      <c r="S7299">
        <v>0</v>
      </c>
      <c r="T7299">
        <v>16</v>
      </c>
      <c r="U7299">
        <v>0</v>
      </c>
      <c r="V7299">
        <v>0</v>
      </c>
      <c r="W7299">
        <v>0</v>
      </c>
      <c r="X7299">
        <v>737.05000960976633</v>
      </c>
      <c r="Y7299">
        <v>0</v>
      </c>
      <c r="Z7299">
        <v>0</v>
      </c>
      <c r="AA7299">
        <v>0</v>
      </c>
      <c r="AB7299">
        <v>122.47030010116852</v>
      </c>
      <c r="AC7299">
        <v>0</v>
      </c>
      <c r="AD7299">
        <v>0</v>
      </c>
      <c r="AE7299">
        <v>859.52030971093484</v>
      </c>
    </row>
    <row r="7300" spans="1:31" x14ac:dyDescent="0.3">
      <c r="A7300">
        <v>2591069</v>
      </c>
      <c r="B7300">
        <v>1</v>
      </c>
      <c r="C7300" t="s">
        <v>80</v>
      </c>
      <c r="D7300" t="s">
        <v>98</v>
      </c>
      <c r="E7300" t="s">
        <v>166</v>
      </c>
      <c r="F7300" t="s">
        <v>20351</v>
      </c>
      <c r="G7300" t="s">
        <v>168</v>
      </c>
      <c r="H7300" t="s">
        <v>157</v>
      </c>
      <c r="I7300" t="s">
        <v>136</v>
      </c>
      <c r="J7300" t="s">
        <v>137</v>
      </c>
      <c r="K7300" t="s">
        <v>138</v>
      </c>
      <c r="L7300" t="s">
        <v>20352</v>
      </c>
      <c r="M7300" t="s">
        <v>20353</v>
      </c>
      <c r="N7300">
        <v>5.9733333330000002</v>
      </c>
      <c r="O7300">
        <v>0</v>
      </c>
      <c r="P7300">
        <v>0</v>
      </c>
      <c r="Q7300">
        <v>0</v>
      </c>
      <c r="R7300">
        <v>1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1.6809296543975134</v>
      </c>
      <c r="AA7300">
        <v>0</v>
      </c>
      <c r="AB7300">
        <v>0</v>
      </c>
      <c r="AC7300">
        <v>0</v>
      </c>
      <c r="AD7300">
        <v>0</v>
      </c>
      <c r="AE7300">
        <v>1.6809296543975134</v>
      </c>
    </row>
    <row r="7301" spans="1:31" x14ac:dyDescent="0.3">
      <c r="A7301">
        <v>2591155</v>
      </c>
      <c r="B7301">
        <v>1</v>
      </c>
      <c r="C7301" t="s">
        <v>81</v>
      </c>
      <c r="D7301" t="s">
        <v>118</v>
      </c>
      <c r="E7301" t="s">
        <v>171</v>
      </c>
      <c r="F7301" t="s">
        <v>20354</v>
      </c>
      <c r="G7301" t="s">
        <v>202</v>
      </c>
      <c r="H7301" t="s">
        <v>157</v>
      </c>
      <c r="I7301" t="s">
        <v>136</v>
      </c>
      <c r="J7301" t="s">
        <v>137</v>
      </c>
      <c r="K7301" t="s">
        <v>138</v>
      </c>
      <c r="L7301" t="s">
        <v>20355</v>
      </c>
      <c r="M7301" t="s">
        <v>20356</v>
      </c>
      <c r="N7301">
        <v>0.55305555500000003</v>
      </c>
      <c r="O7301">
        <v>0</v>
      </c>
      <c r="P7301">
        <v>77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7.190624920490098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7.190624920490098</v>
      </c>
    </row>
    <row r="7302" spans="1:31" x14ac:dyDescent="0.3">
      <c r="A7302">
        <v>2590528</v>
      </c>
      <c r="B7302">
        <v>1</v>
      </c>
      <c r="C7302" t="s">
        <v>80</v>
      </c>
      <c r="D7302" t="s">
        <v>101</v>
      </c>
      <c r="E7302" t="s">
        <v>171</v>
      </c>
      <c r="F7302" t="s">
        <v>20357</v>
      </c>
      <c r="G7302" t="s">
        <v>202</v>
      </c>
      <c r="H7302" t="s">
        <v>157</v>
      </c>
      <c r="I7302" t="s">
        <v>136</v>
      </c>
      <c r="J7302" t="s">
        <v>137</v>
      </c>
      <c r="K7302" t="s">
        <v>138</v>
      </c>
      <c r="L7302" t="s">
        <v>20358</v>
      </c>
      <c r="M7302" t="s">
        <v>20359</v>
      </c>
      <c r="N7302">
        <v>0.67138888799999996</v>
      </c>
      <c r="O7302">
        <v>0</v>
      </c>
      <c r="P7302">
        <v>32</v>
      </c>
      <c r="Q7302">
        <v>0</v>
      </c>
      <c r="R7302">
        <v>0</v>
      </c>
      <c r="S7302">
        <v>0</v>
      </c>
      <c r="T7302">
        <v>3</v>
      </c>
      <c r="U7302">
        <v>0</v>
      </c>
      <c r="V7302">
        <v>0</v>
      </c>
      <c r="W7302">
        <v>0</v>
      </c>
      <c r="X7302">
        <v>3.927965216461645</v>
      </c>
      <c r="Y7302">
        <v>0</v>
      </c>
      <c r="Z7302">
        <v>0</v>
      </c>
      <c r="AA7302">
        <v>0</v>
      </c>
      <c r="AB7302">
        <v>0.826134223717782</v>
      </c>
      <c r="AC7302">
        <v>0</v>
      </c>
      <c r="AD7302">
        <v>0</v>
      </c>
      <c r="AE7302">
        <v>4.7540994401794272</v>
      </c>
    </row>
    <row r="7303" spans="1:31" x14ac:dyDescent="0.3">
      <c r="A7303">
        <v>2590963</v>
      </c>
      <c r="B7303">
        <v>1</v>
      </c>
      <c r="C7303" t="s">
        <v>80</v>
      </c>
      <c r="D7303" t="s">
        <v>97</v>
      </c>
      <c r="E7303" t="s">
        <v>184</v>
      </c>
      <c r="F7303" t="s">
        <v>20360</v>
      </c>
      <c r="G7303" t="s">
        <v>134</v>
      </c>
      <c r="H7303" t="s">
        <v>135</v>
      </c>
      <c r="I7303" t="s">
        <v>136</v>
      </c>
      <c r="J7303" t="s">
        <v>137</v>
      </c>
      <c r="K7303" t="s">
        <v>138</v>
      </c>
      <c r="L7303" t="s">
        <v>20361</v>
      </c>
      <c r="M7303" t="s">
        <v>20362</v>
      </c>
      <c r="N7303">
        <v>0.76472222199999995</v>
      </c>
      <c r="O7303">
        <v>4</v>
      </c>
      <c r="P7303">
        <v>43</v>
      </c>
      <c r="Q7303">
        <v>0</v>
      </c>
      <c r="R7303">
        <v>0</v>
      </c>
      <c r="S7303">
        <v>0</v>
      </c>
      <c r="T7303">
        <v>3</v>
      </c>
      <c r="U7303">
        <v>0</v>
      </c>
      <c r="V7303">
        <v>0</v>
      </c>
      <c r="W7303">
        <v>22.374046318681202</v>
      </c>
      <c r="X7303">
        <v>140.53901930592494</v>
      </c>
      <c r="Y7303">
        <v>0</v>
      </c>
      <c r="Z7303">
        <v>0</v>
      </c>
      <c r="AA7303">
        <v>0</v>
      </c>
      <c r="AB7303">
        <v>7.4458352412630777</v>
      </c>
      <c r="AC7303">
        <v>0</v>
      </c>
      <c r="AD7303">
        <v>0</v>
      </c>
      <c r="AE7303">
        <v>170.3589008658692</v>
      </c>
    </row>
    <row r="7304" spans="1:31" x14ac:dyDescent="0.3">
      <c r="A7304">
        <v>2591172</v>
      </c>
      <c r="B7304">
        <v>1</v>
      </c>
      <c r="C7304" t="s">
        <v>81</v>
      </c>
      <c r="D7304" t="s">
        <v>121</v>
      </c>
      <c r="E7304" t="s">
        <v>147</v>
      </c>
      <c r="F7304" t="s">
        <v>20363</v>
      </c>
      <c r="G7304" t="s">
        <v>134</v>
      </c>
      <c r="H7304" t="s">
        <v>135</v>
      </c>
      <c r="I7304" t="s">
        <v>136</v>
      </c>
      <c r="J7304" t="s">
        <v>137</v>
      </c>
      <c r="K7304" t="s">
        <v>138</v>
      </c>
      <c r="L7304" t="s">
        <v>20364</v>
      </c>
      <c r="M7304" t="s">
        <v>20365</v>
      </c>
      <c r="N7304">
        <v>0.26638888799999999</v>
      </c>
      <c r="O7304">
        <v>3</v>
      </c>
      <c r="P7304">
        <v>499</v>
      </c>
      <c r="Q7304">
        <v>8</v>
      </c>
      <c r="R7304">
        <v>12</v>
      </c>
      <c r="S7304">
        <v>2</v>
      </c>
      <c r="T7304">
        <v>28</v>
      </c>
      <c r="U7304">
        <v>0</v>
      </c>
      <c r="V7304">
        <v>0</v>
      </c>
      <c r="W7304">
        <v>0.17382406127999997</v>
      </c>
      <c r="X7304">
        <v>15.98735057695608</v>
      </c>
      <c r="Y7304">
        <v>2.4417515687348668</v>
      </c>
      <c r="Z7304">
        <v>1.4127543032153602</v>
      </c>
      <c r="AA7304">
        <v>0.43577840535722223</v>
      </c>
      <c r="AB7304">
        <v>2.2851270034938493</v>
      </c>
      <c r="AC7304">
        <v>0</v>
      </c>
      <c r="AD7304">
        <v>0</v>
      </c>
      <c r="AE7304">
        <v>22.736585919037378</v>
      </c>
    </row>
    <row r="7305" spans="1:31" x14ac:dyDescent="0.3">
      <c r="A7305">
        <v>2590651</v>
      </c>
      <c r="B7305">
        <v>1</v>
      </c>
      <c r="C7305" t="s">
        <v>80</v>
      </c>
      <c r="D7305" t="s">
        <v>94</v>
      </c>
      <c r="E7305" t="s">
        <v>141</v>
      </c>
      <c r="F7305" t="s">
        <v>20366</v>
      </c>
      <c r="G7305" t="s">
        <v>134</v>
      </c>
      <c r="H7305" t="s">
        <v>135</v>
      </c>
      <c r="I7305" t="s">
        <v>136</v>
      </c>
      <c r="J7305" t="s">
        <v>137</v>
      </c>
      <c r="K7305" t="s">
        <v>138</v>
      </c>
      <c r="L7305" t="s">
        <v>20367</v>
      </c>
      <c r="M7305" t="s">
        <v>20368</v>
      </c>
      <c r="N7305">
        <v>5.0833333000000001E-2</v>
      </c>
      <c r="O7305">
        <v>0</v>
      </c>
      <c r="P7305">
        <v>142</v>
      </c>
      <c r="Q7305">
        <v>1</v>
      </c>
      <c r="R7305">
        <v>7</v>
      </c>
      <c r="S7305">
        <v>13</v>
      </c>
      <c r="T7305">
        <v>21</v>
      </c>
      <c r="U7305">
        <v>4</v>
      </c>
      <c r="V7305">
        <v>0</v>
      </c>
      <c r="W7305">
        <v>0</v>
      </c>
      <c r="X7305">
        <v>1.1065637324644946</v>
      </c>
      <c r="Y7305">
        <v>7.7762526651375001</v>
      </c>
      <c r="Z7305">
        <v>0.11819087875584003</v>
      </c>
      <c r="AA7305">
        <v>9.1894404107559033</v>
      </c>
      <c r="AB7305">
        <v>1.1354129729914901</v>
      </c>
      <c r="AC7305">
        <v>84.426098221106074</v>
      </c>
      <c r="AD7305">
        <v>0</v>
      </c>
      <c r="AE7305">
        <v>103.75195888121129</v>
      </c>
    </row>
    <row r="7306" spans="1:31" x14ac:dyDescent="0.3">
      <c r="A7306">
        <v>2591241</v>
      </c>
      <c r="B7306">
        <v>1</v>
      </c>
      <c r="C7306" t="s">
        <v>80</v>
      </c>
      <c r="D7306" t="s">
        <v>107</v>
      </c>
      <c r="E7306" t="s">
        <v>171</v>
      </c>
      <c r="F7306" t="s">
        <v>20369</v>
      </c>
      <c r="G7306" t="s">
        <v>202</v>
      </c>
      <c r="H7306" t="s">
        <v>157</v>
      </c>
      <c r="I7306" t="s">
        <v>136</v>
      </c>
      <c r="J7306" t="s">
        <v>137</v>
      </c>
      <c r="K7306" t="s">
        <v>138</v>
      </c>
      <c r="L7306" t="s">
        <v>20370</v>
      </c>
      <c r="M7306" t="s">
        <v>20371</v>
      </c>
      <c r="N7306">
        <v>0.72055555500000001</v>
      </c>
      <c r="O7306">
        <v>0</v>
      </c>
      <c r="P7306">
        <v>195</v>
      </c>
      <c r="Q7306">
        <v>0</v>
      </c>
      <c r="R7306">
        <v>0</v>
      </c>
      <c r="S7306">
        <v>0</v>
      </c>
      <c r="T7306">
        <v>5</v>
      </c>
      <c r="U7306">
        <v>0</v>
      </c>
      <c r="V7306">
        <v>0</v>
      </c>
      <c r="W7306">
        <v>0</v>
      </c>
      <c r="X7306">
        <v>22.327959790022796</v>
      </c>
      <c r="Y7306">
        <v>0</v>
      </c>
      <c r="Z7306">
        <v>0</v>
      </c>
      <c r="AA7306">
        <v>0</v>
      </c>
      <c r="AB7306">
        <v>2.9022426356135145</v>
      </c>
      <c r="AC7306">
        <v>0</v>
      </c>
      <c r="AD7306">
        <v>0</v>
      </c>
      <c r="AE7306">
        <v>25.23020242563631</v>
      </c>
    </row>
    <row r="7307" spans="1:31" x14ac:dyDescent="0.3">
      <c r="A7307">
        <v>2590700</v>
      </c>
      <c r="B7307">
        <v>1</v>
      </c>
      <c r="C7307" t="s">
        <v>81</v>
      </c>
      <c r="D7307" t="s">
        <v>112</v>
      </c>
      <c r="E7307" t="s">
        <v>166</v>
      </c>
      <c r="F7307" t="s">
        <v>20372</v>
      </c>
      <c r="G7307" t="s">
        <v>168</v>
      </c>
      <c r="H7307" t="s">
        <v>157</v>
      </c>
      <c r="I7307" t="s">
        <v>136</v>
      </c>
      <c r="J7307" t="s">
        <v>137</v>
      </c>
      <c r="K7307" t="s">
        <v>138</v>
      </c>
      <c r="L7307" t="s">
        <v>20373</v>
      </c>
      <c r="M7307" t="s">
        <v>20374</v>
      </c>
      <c r="N7307">
        <v>1.6302777770000001</v>
      </c>
      <c r="O7307">
        <v>0</v>
      </c>
      <c r="P7307">
        <v>1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0.228882263978165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0.228882263978165</v>
      </c>
    </row>
    <row r="7308" spans="1:31" x14ac:dyDescent="0.3">
      <c r="A7308">
        <v>2591341</v>
      </c>
      <c r="B7308">
        <v>1</v>
      </c>
      <c r="C7308" t="s">
        <v>81</v>
      </c>
      <c r="D7308" t="s">
        <v>118</v>
      </c>
      <c r="E7308" t="s">
        <v>184</v>
      </c>
      <c r="F7308" t="s">
        <v>15975</v>
      </c>
      <c r="G7308" t="s">
        <v>149</v>
      </c>
      <c r="H7308" t="s">
        <v>135</v>
      </c>
      <c r="I7308" t="s">
        <v>136</v>
      </c>
      <c r="J7308" t="s">
        <v>137</v>
      </c>
      <c r="K7308" t="s">
        <v>138</v>
      </c>
      <c r="L7308" t="s">
        <v>20375</v>
      </c>
      <c r="M7308" t="s">
        <v>20376</v>
      </c>
      <c r="N7308">
        <v>1.8219444440000001</v>
      </c>
      <c r="O7308">
        <v>0</v>
      </c>
      <c r="P7308">
        <v>0</v>
      </c>
      <c r="Q7308">
        <v>0</v>
      </c>
      <c r="R7308">
        <v>3</v>
      </c>
      <c r="S7308">
        <v>1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1.2554836814831609</v>
      </c>
      <c r="AA7308">
        <v>0.88530250328000004</v>
      </c>
      <c r="AB7308">
        <v>0</v>
      </c>
      <c r="AC7308">
        <v>0</v>
      </c>
      <c r="AD7308">
        <v>0</v>
      </c>
      <c r="AE7308">
        <v>2.1407861847631611</v>
      </c>
    </row>
    <row r="7309" spans="1:31" x14ac:dyDescent="0.3">
      <c r="A7309">
        <v>2591178</v>
      </c>
      <c r="B7309">
        <v>1</v>
      </c>
      <c r="C7309" t="s">
        <v>80</v>
      </c>
      <c r="D7309" t="s">
        <v>97</v>
      </c>
      <c r="E7309" t="s">
        <v>155</v>
      </c>
      <c r="F7309" t="s">
        <v>20377</v>
      </c>
      <c r="G7309" t="s">
        <v>202</v>
      </c>
      <c r="H7309" t="s">
        <v>157</v>
      </c>
      <c r="I7309" t="s">
        <v>136</v>
      </c>
      <c r="J7309" t="s">
        <v>137</v>
      </c>
      <c r="K7309" t="s">
        <v>138</v>
      </c>
      <c r="L7309" t="s">
        <v>20378</v>
      </c>
      <c r="M7309" t="s">
        <v>20379</v>
      </c>
      <c r="N7309">
        <v>0.42694444399999998</v>
      </c>
      <c r="O7309">
        <v>0</v>
      </c>
      <c r="P7309">
        <v>74</v>
      </c>
      <c r="Q7309">
        <v>0</v>
      </c>
      <c r="R7309">
        <v>0</v>
      </c>
      <c r="S7309">
        <v>0</v>
      </c>
      <c r="T7309">
        <v>17</v>
      </c>
      <c r="U7309">
        <v>0</v>
      </c>
      <c r="V7309">
        <v>0</v>
      </c>
      <c r="W7309">
        <v>0</v>
      </c>
      <c r="X7309">
        <v>6.8759448565656793</v>
      </c>
      <c r="Y7309">
        <v>0</v>
      </c>
      <c r="Z7309">
        <v>0</v>
      </c>
      <c r="AA7309">
        <v>0</v>
      </c>
      <c r="AB7309">
        <v>2.2101237887040575</v>
      </c>
      <c r="AC7309">
        <v>0</v>
      </c>
      <c r="AD7309">
        <v>0</v>
      </c>
      <c r="AE7309">
        <v>9.0860686452697372</v>
      </c>
    </row>
    <row r="7310" spans="1:31" x14ac:dyDescent="0.3">
      <c r="A7310">
        <v>2590737</v>
      </c>
      <c r="B7310">
        <v>1</v>
      </c>
      <c r="C7310" t="s">
        <v>80</v>
      </c>
      <c r="D7310" t="s">
        <v>104</v>
      </c>
      <c r="E7310" t="s">
        <v>184</v>
      </c>
      <c r="F7310" t="s">
        <v>20380</v>
      </c>
      <c r="G7310" t="s">
        <v>3034</v>
      </c>
      <c r="H7310" t="s">
        <v>135</v>
      </c>
      <c r="I7310" t="s">
        <v>136</v>
      </c>
      <c r="J7310" t="s">
        <v>3</v>
      </c>
      <c r="K7310" t="s">
        <v>138</v>
      </c>
      <c r="L7310" t="s">
        <v>20381</v>
      </c>
      <c r="M7310" t="s">
        <v>20382</v>
      </c>
      <c r="N7310">
        <v>5.6</v>
      </c>
      <c r="O7310">
        <v>0</v>
      </c>
      <c r="P7310">
        <v>29</v>
      </c>
      <c r="Q7310">
        <v>0</v>
      </c>
      <c r="R7310">
        <v>1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46.030928883443131</v>
      </c>
      <c r="Y7310">
        <v>0</v>
      </c>
      <c r="Z7310">
        <v>0.25194312799275997</v>
      </c>
      <c r="AA7310">
        <v>0</v>
      </c>
      <c r="AB7310">
        <v>0</v>
      </c>
      <c r="AC7310">
        <v>0</v>
      </c>
      <c r="AD7310">
        <v>0</v>
      </c>
      <c r="AE7310">
        <v>46.282872011435892</v>
      </c>
    </row>
    <row r="7311" spans="1:31" x14ac:dyDescent="0.3">
      <c r="A7311">
        <v>2590594</v>
      </c>
      <c r="B7311">
        <v>1</v>
      </c>
      <c r="C7311" t="s">
        <v>81</v>
      </c>
      <c r="D7311" t="s">
        <v>122</v>
      </c>
      <c r="E7311" t="s">
        <v>171</v>
      </c>
      <c r="F7311" t="s">
        <v>20383</v>
      </c>
      <c r="G7311" t="s">
        <v>311</v>
      </c>
      <c r="H7311" t="s">
        <v>157</v>
      </c>
      <c r="I7311" t="s">
        <v>136</v>
      </c>
      <c r="J7311" t="s">
        <v>3</v>
      </c>
      <c r="K7311" t="s">
        <v>138</v>
      </c>
      <c r="L7311" t="s">
        <v>20384</v>
      </c>
      <c r="M7311" t="s">
        <v>20385</v>
      </c>
      <c r="N7311">
        <v>1.7919444440000001</v>
      </c>
      <c r="O7311">
        <v>0</v>
      </c>
      <c r="P7311">
        <v>46</v>
      </c>
      <c r="Q7311">
        <v>0</v>
      </c>
      <c r="R7311">
        <v>0</v>
      </c>
      <c r="S7311">
        <v>0</v>
      </c>
      <c r="T7311">
        <v>39</v>
      </c>
      <c r="U7311">
        <v>0</v>
      </c>
      <c r="V7311">
        <v>0</v>
      </c>
      <c r="W7311">
        <v>0</v>
      </c>
      <c r="X7311">
        <v>13.93161159289599</v>
      </c>
      <c r="Y7311">
        <v>0</v>
      </c>
      <c r="Z7311">
        <v>0</v>
      </c>
      <c r="AA7311">
        <v>0</v>
      </c>
      <c r="AB7311">
        <v>45.444884530144137</v>
      </c>
      <c r="AC7311">
        <v>0</v>
      </c>
      <c r="AD7311">
        <v>0</v>
      </c>
      <c r="AE7311">
        <v>59.376496123040127</v>
      </c>
    </row>
    <row r="7312" spans="1:31" x14ac:dyDescent="0.3">
      <c r="A7312">
        <v>2591235</v>
      </c>
      <c r="B7312">
        <v>1</v>
      </c>
      <c r="C7312" t="s">
        <v>80</v>
      </c>
      <c r="D7312" t="s">
        <v>102</v>
      </c>
      <c r="E7312" t="s">
        <v>155</v>
      </c>
      <c r="F7312" t="s">
        <v>20386</v>
      </c>
      <c r="G7312" t="s">
        <v>202</v>
      </c>
      <c r="H7312" t="s">
        <v>157</v>
      </c>
      <c r="I7312" t="s">
        <v>136</v>
      </c>
      <c r="J7312" t="s">
        <v>137</v>
      </c>
      <c r="K7312" t="s">
        <v>138</v>
      </c>
      <c r="L7312" t="s">
        <v>20387</v>
      </c>
      <c r="M7312" t="s">
        <v>20388</v>
      </c>
      <c r="N7312">
        <v>0.52055555499999995</v>
      </c>
      <c r="O7312">
        <v>0</v>
      </c>
      <c r="P7312">
        <v>356</v>
      </c>
      <c r="Q7312">
        <v>0</v>
      </c>
      <c r="R7312">
        <v>0</v>
      </c>
      <c r="S7312">
        <v>0</v>
      </c>
      <c r="T7312">
        <v>12</v>
      </c>
      <c r="U7312">
        <v>0</v>
      </c>
      <c r="V7312">
        <v>0</v>
      </c>
      <c r="W7312">
        <v>0</v>
      </c>
      <c r="X7312">
        <v>29.510717070639675</v>
      </c>
      <c r="Y7312">
        <v>0</v>
      </c>
      <c r="Z7312">
        <v>0</v>
      </c>
      <c r="AA7312">
        <v>0</v>
      </c>
      <c r="AB7312">
        <v>2.8095774087722685</v>
      </c>
      <c r="AC7312">
        <v>0</v>
      </c>
      <c r="AD7312">
        <v>0</v>
      </c>
      <c r="AE7312">
        <v>32.320294479411942</v>
      </c>
    </row>
    <row r="7313" spans="1:31" x14ac:dyDescent="0.3">
      <c r="A7313">
        <v>2591018</v>
      </c>
      <c r="B7313">
        <v>1</v>
      </c>
      <c r="C7313" t="s">
        <v>80</v>
      </c>
      <c r="D7313" t="s">
        <v>97</v>
      </c>
      <c r="E7313" t="s">
        <v>132</v>
      </c>
      <c r="F7313" t="s">
        <v>20389</v>
      </c>
      <c r="G7313" t="s">
        <v>8518</v>
      </c>
      <c r="H7313" t="s">
        <v>276</v>
      </c>
      <c r="I7313" t="s">
        <v>136</v>
      </c>
      <c r="J7313" t="s">
        <v>137</v>
      </c>
      <c r="K7313" t="s">
        <v>144</v>
      </c>
      <c r="L7313" t="s">
        <v>20390</v>
      </c>
      <c r="M7313" t="s">
        <v>20391</v>
      </c>
      <c r="N7313">
        <v>4.1802777769999997</v>
      </c>
      <c r="O7313">
        <v>17</v>
      </c>
      <c r="P7313">
        <v>14764</v>
      </c>
      <c r="Q7313">
        <v>37</v>
      </c>
      <c r="R7313">
        <v>887</v>
      </c>
      <c r="S7313">
        <v>89</v>
      </c>
      <c r="T7313">
        <v>1599</v>
      </c>
      <c r="U7313">
        <v>4</v>
      </c>
      <c r="V7313">
        <v>2</v>
      </c>
      <c r="W7313">
        <v>590.29473076195745</v>
      </c>
      <c r="X7313">
        <v>14862.780187607234</v>
      </c>
      <c r="Y7313">
        <v>745.38410914937651</v>
      </c>
      <c r="Z7313">
        <v>2187.9165125380546</v>
      </c>
      <c r="AA7313">
        <v>3297.0624842906968</v>
      </c>
      <c r="AB7313">
        <v>8948.2224266419707</v>
      </c>
      <c r="AC7313">
        <v>1472.7288944379447</v>
      </c>
      <c r="AD7313">
        <v>78.890042232946982</v>
      </c>
      <c r="AE7313">
        <v>32183.279387660183</v>
      </c>
    </row>
    <row r="7314" spans="1:31" x14ac:dyDescent="0.3">
      <c r="A7314">
        <v>2590686</v>
      </c>
      <c r="B7314">
        <v>1</v>
      </c>
      <c r="C7314" t="s">
        <v>81</v>
      </c>
      <c r="D7314" t="s">
        <v>123</v>
      </c>
      <c r="E7314" t="s">
        <v>184</v>
      </c>
      <c r="F7314" t="s">
        <v>20392</v>
      </c>
      <c r="G7314" t="s">
        <v>301</v>
      </c>
      <c r="H7314" t="s">
        <v>135</v>
      </c>
      <c r="I7314" t="s">
        <v>136</v>
      </c>
      <c r="J7314" t="s">
        <v>137</v>
      </c>
      <c r="K7314" t="s">
        <v>144</v>
      </c>
      <c r="L7314" t="s">
        <v>20393</v>
      </c>
      <c r="M7314" t="s">
        <v>20394</v>
      </c>
      <c r="N7314">
        <v>1.792777777</v>
      </c>
      <c r="O7314">
        <v>0</v>
      </c>
      <c r="P7314">
        <v>0</v>
      </c>
      <c r="Q7314">
        <v>8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24.494073547697706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24.494073547697706</v>
      </c>
    </row>
    <row r="7315" spans="1:31" x14ac:dyDescent="0.3">
      <c r="A7315">
        <v>2591304</v>
      </c>
      <c r="B7315">
        <v>1</v>
      </c>
      <c r="C7315" t="s">
        <v>80</v>
      </c>
      <c r="D7315" t="s">
        <v>85</v>
      </c>
      <c r="E7315" t="s">
        <v>166</v>
      </c>
      <c r="F7315" t="s">
        <v>20395</v>
      </c>
      <c r="G7315" t="s">
        <v>181</v>
      </c>
      <c r="H7315" t="s">
        <v>157</v>
      </c>
      <c r="I7315" t="s">
        <v>136</v>
      </c>
      <c r="J7315" t="s">
        <v>137</v>
      </c>
      <c r="K7315" t="s">
        <v>138</v>
      </c>
      <c r="L7315" t="s">
        <v>20396</v>
      </c>
      <c r="M7315" t="s">
        <v>20397</v>
      </c>
      <c r="N7315">
        <v>1.8152777769999999</v>
      </c>
      <c r="O7315">
        <v>0</v>
      </c>
      <c r="P7315">
        <v>11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5.7024889554902503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5.7024889554902503</v>
      </c>
    </row>
    <row r="7316" spans="1:31" x14ac:dyDescent="0.3">
      <c r="A7316">
        <v>2591327</v>
      </c>
      <c r="B7316">
        <v>1</v>
      </c>
      <c r="C7316" t="s">
        <v>80</v>
      </c>
      <c r="D7316" t="s">
        <v>103</v>
      </c>
      <c r="E7316" t="s">
        <v>166</v>
      </c>
      <c r="F7316" t="s">
        <v>20398</v>
      </c>
      <c r="G7316" t="s">
        <v>168</v>
      </c>
      <c r="H7316" t="s">
        <v>157</v>
      </c>
      <c r="I7316" t="s">
        <v>136</v>
      </c>
      <c r="J7316" t="s">
        <v>137</v>
      </c>
      <c r="K7316" t="s">
        <v>138</v>
      </c>
      <c r="L7316" t="s">
        <v>20399</v>
      </c>
      <c r="M7316" t="s">
        <v>20400</v>
      </c>
      <c r="N7316">
        <v>1.7336111110000001</v>
      </c>
      <c r="O7316">
        <v>0</v>
      </c>
      <c r="P7316">
        <v>1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0.8173649397261824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0.8173649397261824</v>
      </c>
    </row>
    <row r="7317" spans="1:31" x14ac:dyDescent="0.3">
      <c r="A7317">
        <v>2590995</v>
      </c>
      <c r="B7317">
        <v>1</v>
      </c>
      <c r="C7317" t="s">
        <v>80</v>
      </c>
      <c r="D7317" t="s">
        <v>98</v>
      </c>
      <c r="E7317" t="s">
        <v>166</v>
      </c>
      <c r="F7317" t="s">
        <v>20401</v>
      </c>
      <c r="G7317" t="s">
        <v>168</v>
      </c>
      <c r="H7317" t="s">
        <v>157</v>
      </c>
      <c r="I7317" t="s">
        <v>136</v>
      </c>
      <c r="J7317" t="s">
        <v>137</v>
      </c>
      <c r="K7317" t="s">
        <v>138</v>
      </c>
      <c r="L7317" t="s">
        <v>20402</v>
      </c>
      <c r="M7317" t="s">
        <v>20403</v>
      </c>
      <c r="N7317">
        <v>6.8936111110000002</v>
      </c>
      <c r="O7317">
        <v>0</v>
      </c>
      <c r="P7317">
        <v>1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1.4098098398367211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1.4098098398367211</v>
      </c>
    </row>
    <row r="7318" spans="1:31" x14ac:dyDescent="0.3">
      <c r="A7318">
        <v>2590849</v>
      </c>
      <c r="B7318">
        <v>1</v>
      </c>
      <c r="C7318" t="s">
        <v>80</v>
      </c>
      <c r="D7318" t="s">
        <v>92</v>
      </c>
      <c r="E7318" t="s">
        <v>175</v>
      </c>
      <c r="F7318" t="s">
        <v>20404</v>
      </c>
      <c r="G7318" t="s">
        <v>190</v>
      </c>
      <c r="H7318" t="s">
        <v>157</v>
      </c>
      <c r="I7318" t="s">
        <v>136</v>
      </c>
      <c r="J7318" t="s">
        <v>137</v>
      </c>
      <c r="K7318" t="s">
        <v>138</v>
      </c>
      <c r="L7318" t="s">
        <v>20405</v>
      </c>
      <c r="M7318" t="s">
        <v>20406</v>
      </c>
      <c r="N7318">
        <v>1.076944444</v>
      </c>
      <c r="O7318">
        <v>0</v>
      </c>
      <c r="P7318">
        <v>38</v>
      </c>
      <c r="Q7318">
        <v>0</v>
      </c>
      <c r="R7318">
        <v>0</v>
      </c>
      <c r="S7318">
        <v>0</v>
      </c>
      <c r="T7318">
        <v>4</v>
      </c>
      <c r="U7318">
        <v>0</v>
      </c>
      <c r="V7318">
        <v>0</v>
      </c>
      <c r="W7318">
        <v>0</v>
      </c>
      <c r="X7318">
        <v>8.1969972969233567</v>
      </c>
      <c r="Y7318">
        <v>0</v>
      </c>
      <c r="Z7318">
        <v>0</v>
      </c>
      <c r="AA7318">
        <v>0</v>
      </c>
      <c r="AB7318">
        <v>6.0125503935572056</v>
      </c>
      <c r="AC7318">
        <v>0</v>
      </c>
      <c r="AD7318">
        <v>0</v>
      </c>
      <c r="AE7318">
        <v>14.209547690480562</v>
      </c>
    </row>
    <row r="7319" spans="1:31" x14ac:dyDescent="0.3">
      <c r="A7319">
        <v>2590726</v>
      </c>
      <c r="B7319">
        <v>1</v>
      </c>
      <c r="C7319" t="s">
        <v>80</v>
      </c>
      <c r="D7319" t="s">
        <v>109</v>
      </c>
      <c r="E7319" t="s">
        <v>155</v>
      </c>
      <c r="F7319" t="s">
        <v>20407</v>
      </c>
      <c r="G7319" t="s">
        <v>194</v>
      </c>
      <c r="H7319" t="s">
        <v>157</v>
      </c>
      <c r="I7319" t="s">
        <v>136</v>
      </c>
      <c r="J7319" t="s">
        <v>137</v>
      </c>
      <c r="K7319" t="s">
        <v>144</v>
      </c>
      <c r="L7319" t="s">
        <v>20408</v>
      </c>
      <c r="M7319" t="s">
        <v>20409</v>
      </c>
      <c r="N7319">
        <v>2.9441666660000001</v>
      </c>
      <c r="O7319">
        <v>0</v>
      </c>
      <c r="P7319">
        <v>186</v>
      </c>
      <c r="Q7319">
        <v>0</v>
      </c>
      <c r="R7319">
        <v>0</v>
      </c>
      <c r="S7319">
        <v>0</v>
      </c>
      <c r="T7319">
        <v>52</v>
      </c>
      <c r="U7319">
        <v>0</v>
      </c>
      <c r="V7319">
        <v>0</v>
      </c>
      <c r="W7319">
        <v>0</v>
      </c>
      <c r="X7319">
        <v>71.590042958596797</v>
      </c>
      <c r="Y7319">
        <v>0</v>
      </c>
      <c r="Z7319">
        <v>0</v>
      </c>
      <c r="AA7319">
        <v>0</v>
      </c>
      <c r="AB7319">
        <v>106.99974000832476</v>
      </c>
      <c r="AC7319">
        <v>0</v>
      </c>
      <c r="AD7319">
        <v>0</v>
      </c>
      <c r="AE7319">
        <v>178.58978296692158</v>
      </c>
    </row>
    <row r="7320" spans="1:31" x14ac:dyDescent="0.3">
      <c r="A7320">
        <v>2591264</v>
      </c>
      <c r="B7320">
        <v>1</v>
      </c>
      <c r="C7320" t="s">
        <v>80</v>
      </c>
      <c r="D7320" t="s">
        <v>86</v>
      </c>
      <c r="E7320" t="s">
        <v>166</v>
      </c>
      <c r="F7320" t="s">
        <v>20410</v>
      </c>
      <c r="G7320" t="s">
        <v>181</v>
      </c>
      <c r="H7320" t="s">
        <v>157</v>
      </c>
      <c r="I7320" t="s">
        <v>136</v>
      </c>
      <c r="J7320" t="s">
        <v>137</v>
      </c>
      <c r="K7320" t="s">
        <v>138</v>
      </c>
      <c r="L7320" t="s">
        <v>20411</v>
      </c>
      <c r="M7320" t="s">
        <v>20412</v>
      </c>
      <c r="N7320">
        <v>2.881388888</v>
      </c>
      <c r="O7320">
        <v>0</v>
      </c>
      <c r="P7320">
        <v>9</v>
      </c>
      <c r="Q7320">
        <v>0</v>
      </c>
      <c r="R7320">
        <v>0</v>
      </c>
      <c r="S7320">
        <v>0</v>
      </c>
      <c r="T7320">
        <v>2</v>
      </c>
      <c r="U7320">
        <v>0</v>
      </c>
      <c r="V7320">
        <v>0</v>
      </c>
      <c r="W7320">
        <v>0</v>
      </c>
      <c r="X7320">
        <v>6.4513424031225508</v>
      </c>
      <c r="Y7320">
        <v>0</v>
      </c>
      <c r="Z7320">
        <v>0</v>
      </c>
      <c r="AA7320">
        <v>0</v>
      </c>
      <c r="AB7320">
        <v>15.574477816982675</v>
      </c>
      <c r="AC7320">
        <v>0</v>
      </c>
      <c r="AD7320">
        <v>0</v>
      </c>
      <c r="AE7320">
        <v>22.025820220105224</v>
      </c>
    </row>
    <row r="7321" spans="1:31" x14ac:dyDescent="0.3">
      <c r="A7321">
        <v>2590617</v>
      </c>
      <c r="B7321">
        <v>1</v>
      </c>
      <c r="C7321" t="s">
        <v>80</v>
      </c>
      <c r="D7321" t="s">
        <v>94</v>
      </c>
      <c r="E7321" t="s">
        <v>141</v>
      </c>
      <c r="F7321" t="s">
        <v>20413</v>
      </c>
      <c r="G7321" t="s">
        <v>134</v>
      </c>
      <c r="H7321" t="s">
        <v>135</v>
      </c>
      <c r="I7321" t="s">
        <v>136</v>
      </c>
      <c r="J7321" t="s">
        <v>137</v>
      </c>
      <c r="K7321" t="s">
        <v>138</v>
      </c>
      <c r="L7321" t="s">
        <v>20414</v>
      </c>
      <c r="M7321" t="s">
        <v>20415</v>
      </c>
      <c r="N7321">
        <v>1.2966666659999999</v>
      </c>
      <c r="O7321">
        <v>0</v>
      </c>
      <c r="P7321">
        <v>350</v>
      </c>
      <c r="Q7321">
        <v>3</v>
      </c>
      <c r="R7321">
        <v>1</v>
      </c>
      <c r="S7321">
        <v>3</v>
      </c>
      <c r="T7321">
        <v>24</v>
      </c>
      <c r="U7321">
        <v>0</v>
      </c>
      <c r="V7321">
        <v>0</v>
      </c>
      <c r="W7321">
        <v>0</v>
      </c>
      <c r="X7321">
        <v>41.362279596500819</v>
      </c>
      <c r="Y7321">
        <v>6.3670825523222776</v>
      </c>
      <c r="Z7321">
        <v>0.14186636653383253</v>
      </c>
      <c r="AA7321">
        <v>5.4044722405808203</v>
      </c>
      <c r="AB7321">
        <v>4.8687194571362298</v>
      </c>
      <c r="AC7321">
        <v>0</v>
      </c>
      <c r="AD7321">
        <v>0</v>
      </c>
      <c r="AE7321">
        <v>58.144420213073985</v>
      </c>
    </row>
    <row r="7322" spans="1:31" x14ac:dyDescent="0.3">
      <c r="A7322">
        <v>2591164</v>
      </c>
      <c r="B7322">
        <v>1</v>
      </c>
      <c r="C7322" t="s">
        <v>80</v>
      </c>
      <c r="D7322" t="s">
        <v>97</v>
      </c>
      <c r="E7322" t="s">
        <v>141</v>
      </c>
      <c r="F7322" t="s">
        <v>5149</v>
      </c>
      <c r="G7322" t="s">
        <v>134</v>
      </c>
      <c r="H7322" t="s">
        <v>135</v>
      </c>
      <c r="I7322" t="s">
        <v>136</v>
      </c>
      <c r="J7322" t="s">
        <v>137</v>
      </c>
      <c r="K7322" t="s">
        <v>138</v>
      </c>
      <c r="L7322" t="s">
        <v>20416</v>
      </c>
      <c r="M7322" t="s">
        <v>20417</v>
      </c>
      <c r="N7322">
        <v>1.0691666660000001</v>
      </c>
      <c r="O7322">
        <v>8</v>
      </c>
      <c r="P7322">
        <v>780</v>
      </c>
      <c r="Q7322">
        <v>11</v>
      </c>
      <c r="R7322">
        <v>363</v>
      </c>
      <c r="S7322">
        <v>16</v>
      </c>
      <c r="T7322">
        <v>192</v>
      </c>
      <c r="U7322">
        <v>1</v>
      </c>
      <c r="V7322">
        <v>2</v>
      </c>
      <c r="W7322">
        <v>57.357945422482466</v>
      </c>
      <c r="X7322">
        <v>346.87229384040558</v>
      </c>
      <c r="Y7322">
        <v>49.052443907835283</v>
      </c>
      <c r="Z7322">
        <v>223.05520217481472</v>
      </c>
      <c r="AA7322">
        <v>172.64518212138904</v>
      </c>
      <c r="AB7322">
        <v>269.70101800196619</v>
      </c>
      <c r="AC7322">
        <v>53.147416379044003</v>
      </c>
      <c r="AD7322">
        <v>5.4922345078148007</v>
      </c>
      <c r="AE7322">
        <v>1177.3237363557523</v>
      </c>
    </row>
    <row r="7323" spans="1:31" x14ac:dyDescent="0.3">
      <c r="A7323">
        <v>2591158</v>
      </c>
      <c r="B7323">
        <v>1</v>
      </c>
      <c r="C7323" t="s">
        <v>81</v>
      </c>
      <c r="D7323" t="s">
        <v>126</v>
      </c>
      <c r="E7323" t="s">
        <v>184</v>
      </c>
      <c r="F7323" t="s">
        <v>3884</v>
      </c>
      <c r="G7323" t="s">
        <v>149</v>
      </c>
      <c r="H7323" t="s">
        <v>135</v>
      </c>
      <c r="I7323" t="s">
        <v>136</v>
      </c>
      <c r="J7323" t="s">
        <v>137</v>
      </c>
      <c r="K7323" t="s">
        <v>138</v>
      </c>
      <c r="L7323" t="s">
        <v>20418</v>
      </c>
      <c r="M7323" t="s">
        <v>20419</v>
      </c>
      <c r="N7323">
        <v>2.4905555549999998</v>
      </c>
      <c r="O7323">
        <v>0</v>
      </c>
      <c r="P7323">
        <v>12</v>
      </c>
      <c r="Q7323">
        <v>2</v>
      </c>
      <c r="R7323">
        <v>2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2.5224695766702898</v>
      </c>
      <c r="Y7323">
        <v>6.7959108776060333</v>
      </c>
      <c r="Z7323">
        <v>5.0267585845490714</v>
      </c>
      <c r="AA7323">
        <v>0</v>
      </c>
      <c r="AB7323">
        <v>0</v>
      </c>
      <c r="AC7323">
        <v>0</v>
      </c>
      <c r="AD7323">
        <v>0</v>
      </c>
      <c r="AE7323">
        <v>14.345139038825394</v>
      </c>
    </row>
    <row r="7324" spans="1:31" x14ac:dyDescent="0.3">
      <c r="A7324">
        <v>2591310</v>
      </c>
      <c r="B7324">
        <v>1</v>
      </c>
      <c r="C7324" t="s">
        <v>80</v>
      </c>
      <c r="D7324" t="s">
        <v>92</v>
      </c>
      <c r="E7324" t="s">
        <v>141</v>
      </c>
      <c r="F7324" t="s">
        <v>919</v>
      </c>
      <c r="G7324" t="s">
        <v>134</v>
      </c>
      <c r="H7324" t="s">
        <v>135</v>
      </c>
      <c r="I7324" t="s">
        <v>136</v>
      </c>
      <c r="J7324" t="s">
        <v>137</v>
      </c>
      <c r="K7324" t="s">
        <v>138</v>
      </c>
      <c r="L7324" t="s">
        <v>20420</v>
      </c>
      <c r="M7324" t="s">
        <v>20421</v>
      </c>
      <c r="N7324">
        <v>0.105833333</v>
      </c>
      <c r="O7324">
        <v>0</v>
      </c>
      <c r="P7324">
        <v>98</v>
      </c>
      <c r="Q7324">
        <v>7</v>
      </c>
      <c r="R7324">
        <v>19</v>
      </c>
      <c r="S7324">
        <v>5</v>
      </c>
      <c r="T7324">
        <v>7</v>
      </c>
      <c r="U7324">
        <v>2</v>
      </c>
      <c r="V7324">
        <v>0</v>
      </c>
      <c r="W7324">
        <v>0</v>
      </c>
      <c r="X7324">
        <v>2.5567988102050174</v>
      </c>
      <c r="Y7324">
        <v>7.1004598181956622</v>
      </c>
      <c r="Z7324">
        <v>0.35394225778431254</v>
      </c>
      <c r="AA7324">
        <v>11.35324815402576</v>
      </c>
      <c r="AB7324">
        <v>1.4017927442359301</v>
      </c>
      <c r="AC7324">
        <v>8.5438095602067499</v>
      </c>
      <c r="AD7324">
        <v>0</v>
      </c>
      <c r="AE7324">
        <v>31.310051344653431</v>
      </c>
    </row>
    <row r="7325" spans="1:31" x14ac:dyDescent="0.3">
      <c r="A7325">
        <v>2591267</v>
      </c>
      <c r="B7325">
        <v>1</v>
      </c>
      <c r="C7325" t="s">
        <v>81</v>
      </c>
      <c r="D7325" t="s">
        <v>113</v>
      </c>
      <c r="E7325" t="s">
        <v>171</v>
      </c>
      <c r="F7325" t="s">
        <v>20422</v>
      </c>
      <c r="G7325" t="s">
        <v>311</v>
      </c>
      <c r="H7325" t="s">
        <v>157</v>
      </c>
      <c r="I7325" t="s">
        <v>136</v>
      </c>
      <c r="J7325" t="s">
        <v>3</v>
      </c>
      <c r="K7325" t="s">
        <v>138</v>
      </c>
      <c r="L7325" t="s">
        <v>20423</v>
      </c>
      <c r="M7325" t="s">
        <v>20424</v>
      </c>
      <c r="N7325">
        <v>3.1436111109999998</v>
      </c>
      <c r="O7325">
        <v>0</v>
      </c>
      <c r="P7325">
        <v>7</v>
      </c>
      <c r="Q7325">
        <v>0</v>
      </c>
      <c r="R7325">
        <v>3</v>
      </c>
      <c r="S7325">
        <v>0</v>
      </c>
      <c r="T7325">
        <v>2</v>
      </c>
      <c r="U7325">
        <v>0</v>
      </c>
      <c r="V7325">
        <v>0</v>
      </c>
      <c r="W7325">
        <v>0</v>
      </c>
      <c r="X7325">
        <v>3.9241374669549529</v>
      </c>
      <c r="Y7325">
        <v>0</v>
      </c>
      <c r="Z7325">
        <v>0</v>
      </c>
      <c r="AA7325">
        <v>0</v>
      </c>
      <c r="AB7325">
        <v>1.140389492147631</v>
      </c>
      <c r="AC7325">
        <v>0</v>
      </c>
      <c r="AD7325">
        <v>0</v>
      </c>
      <c r="AE7325">
        <v>5.0645269591025839</v>
      </c>
    </row>
    <row r="7326" spans="1:31" x14ac:dyDescent="0.3">
      <c r="A7326">
        <v>2591244</v>
      </c>
      <c r="B7326">
        <v>1</v>
      </c>
      <c r="C7326" t="s">
        <v>80</v>
      </c>
      <c r="D7326" t="s">
        <v>105</v>
      </c>
      <c r="E7326" t="s">
        <v>171</v>
      </c>
      <c r="F7326" t="s">
        <v>20425</v>
      </c>
      <c r="G7326" t="s">
        <v>177</v>
      </c>
      <c r="H7326" t="s">
        <v>157</v>
      </c>
      <c r="I7326" t="s">
        <v>136</v>
      </c>
      <c r="J7326" t="s">
        <v>137</v>
      </c>
      <c r="K7326" t="s">
        <v>138</v>
      </c>
      <c r="L7326" t="s">
        <v>20426</v>
      </c>
      <c r="M7326" t="s">
        <v>20427</v>
      </c>
      <c r="N7326">
        <v>7.1758333329999999</v>
      </c>
      <c r="O7326">
        <v>0</v>
      </c>
      <c r="P7326">
        <v>29</v>
      </c>
      <c r="Q7326">
        <v>0</v>
      </c>
      <c r="R7326">
        <v>0</v>
      </c>
      <c r="S7326">
        <v>0</v>
      </c>
      <c r="T7326">
        <v>8</v>
      </c>
      <c r="U7326">
        <v>0</v>
      </c>
      <c r="V7326">
        <v>0</v>
      </c>
      <c r="W7326">
        <v>0</v>
      </c>
      <c r="X7326">
        <v>73.802663914704183</v>
      </c>
      <c r="Y7326">
        <v>0</v>
      </c>
      <c r="Z7326">
        <v>0</v>
      </c>
      <c r="AA7326">
        <v>0</v>
      </c>
      <c r="AB7326">
        <v>43.311165311354827</v>
      </c>
      <c r="AC7326">
        <v>0</v>
      </c>
      <c r="AD7326">
        <v>0</v>
      </c>
      <c r="AE7326">
        <v>117.11382922605901</v>
      </c>
    </row>
    <row r="7327" spans="1:31" x14ac:dyDescent="0.3">
      <c r="A7327">
        <v>2590577</v>
      </c>
      <c r="B7327">
        <v>1</v>
      </c>
      <c r="C7327" t="s">
        <v>81</v>
      </c>
      <c r="D7327" t="s">
        <v>126</v>
      </c>
      <c r="E7327" t="s">
        <v>147</v>
      </c>
      <c r="F7327" t="s">
        <v>5432</v>
      </c>
      <c r="G7327" t="s">
        <v>134</v>
      </c>
      <c r="H7327" t="s">
        <v>135</v>
      </c>
      <c r="I7327" t="s">
        <v>136</v>
      </c>
      <c r="J7327" t="s">
        <v>137</v>
      </c>
      <c r="K7327" t="s">
        <v>138</v>
      </c>
      <c r="L7327" t="s">
        <v>20428</v>
      </c>
      <c r="M7327" t="s">
        <v>20429</v>
      </c>
      <c r="N7327">
        <v>0.118888888</v>
      </c>
      <c r="O7327">
        <v>1</v>
      </c>
      <c r="P7327">
        <v>267</v>
      </c>
      <c r="Q7327">
        <v>4</v>
      </c>
      <c r="R7327">
        <v>47</v>
      </c>
      <c r="S7327">
        <v>10</v>
      </c>
      <c r="T7327">
        <v>27</v>
      </c>
      <c r="U7327">
        <v>0</v>
      </c>
      <c r="V7327">
        <v>0</v>
      </c>
      <c r="W7327">
        <v>1.867155136E-2</v>
      </c>
      <c r="X7327">
        <v>2.9433330477260338</v>
      </c>
      <c r="Y7327">
        <v>0.66887595319176674</v>
      </c>
      <c r="Z7327">
        <v>1.5705422284747002</v>
      </c>
      <c r="AA7327">
        <v>2.3615382751493401</v>
      </c>
      <c r="AB7327">
        <v>1.5358857642590713</v>
      </c>
      <c r="AC7327">
        <v>0</v>
      </c>
      <c r="AD7327">
        <v>0</v>
      </c>
      <c r="AE7327">
        <v>9.0988468201609116</v>
      </c>
    </row>
    <row r="7328" spans="1:31" x14ac:dyDescent="0.3">
      <c r="A7328">
        <v>2590583</v>
      </c>
      <c r="B7328">
        <v>1</v>
      </c>
      <c r="C7328" t="s">
        <v>81</v>
      </c>
      <c r="D7328" t="s">
        <v>116</v>
      </c>
      <c r="E7328" t="s">
        <v>141</v>
      </c>
      <c r="F7328" t="s">
        <v>317</v>
      </c>
      <c r="G7328" t="s">
        <v>134</v>
      </c>
      <c r="H7328" t="s">
        <v>135</v>
      </c>
      <c r="I7328" t="s">
        <v>136</v>
      </c>
      <c r="J7328" t="s">
        <v>137</v>
      </c>
      <c r="K7328" t="s">
        <v>138</v>
      </c>
      <c r="L7328" t="s">
        <v>20430</v>
      </c>
      <c r="M7328" t="s">
        <v>20431</v>
      </c>
      <c r="N7328">
        <v>8.4444443999999994E-2</v>
      </c>
      <c r="O7328">
        <v>3</v>
      </c>
      <c r="P7328">
        <v>691</v>
      </c>
      <c r="Q7328">
        <v>54</v>
      </c>
      <c r="R7328">
        <v>80</v>
      </c>
      <c r="S7328">
        <v>4</v>
      </c>
      <c r="T7328">
        <v>54</v>
      </c>
      <c r="U7328">
        <v>2</v>
      </c>
      <c r="V7328">
        <v>0</v>
      </c>
      <c r="W7328">
        <v>4.5252236160000001E-2</v>
      </c>
      <c r="X7328">
        <v>7.7973506015048599</v>
      </c>
      <c r="Y7328">
        <v>22.67686671983904</v>
      </c>
      <c r="Z7328">
        <v>6.1775299323444806</v>
      </c>
      <c r="AA7328">
        <v>0.80154813253710222</v>
      </c>
      <c r="AB7328">
        <v>0.98471729608408898</v>
      </c>
      <c r="AC7328">
        <v>0.36571464189680003</v>
      </c>
      <c r="AD7328">
        <v>0</v>
      </c>
      <c r="AE7328">
        <v>38.848979560366374</v>
      </c>
    </row>
    <row r="7329" spans="1:31" x14ac:dyDescent="0.3">
      <c r="A7329">
        <v>2590597</v>
      </c>
      <c r="B7329">
        <v>1</v>
      </c>
      <c r="C7329" t="s">
        <v>80</v>
      </c>
      <c r="D7329" t="s">
        <v>90</v>
      </c>
      <c r="E7329" t="s">
        <v>171</v>
      </c>
      <c r="F7329" t="s">
        <v>19631</v>
      </c>
      <c r="G7329" t="s">
        <v>3232</v>
      </c>
      <c r="H7329" t="s">
        <v>157</v>
      </c>
      <c r="I7329" t="s">
        <v>136</v>
      </c>
      <c r="J7329" t="s">
        <v>137</v>
      </c>
      <c r="K7329" t="s">
        <v>138</v>
      </c>
      <c r="L7329" t="s">
        <v>20432</v>
      </c>
      <c r="M7329" t="s">
        <v>20433</v>
      </c>
      <c r="N7329">
        <v>1.217222222</v>
      </c>
      <c r="O7329">
        <v>0</v>
      </c>
      <c r="P7329">
        <v>22</v>
      </c>
      <c r="Q7329">
        <v>0</v>
      </c>
      <c r="R7329">
        <v>0</v>
      </c>
      <c r="S7329">
        <v>0</v>
      </c>
      <c r="T7329">
        <v>73</v>
      </c>
      <c r="U7329">
        <v>0</v>
      </c>
      <c r="V7329">
        <v>1</v>
      </c>
      <c r="W7329">
        <v>0</v>
      </c>
      <c r="X7329">
        <v>6.4903049379491167</v>
      </c>
      <c r="Y7329">
        <v>0</v>
      </c>
      <c r="Z7329">
        <v>0</v>
      </c>
      <c r="AA7329">
        <v>0</v>
      </c>
      <c r="AB7329">
        <v>49.748421998433457</v>
      </c>
      <c r="AC7329">
        <v>0</v>
      </c>
      <c r="AD7329">
        <v>24.033780764778164</v>
      </c>
      <c r="AE7329">
        <v>80.272507701160748</v>
      </c>
    </row>
    <row r="7330" spans="1:31" x14ac:dyDescent="0.3">
      <c r="A7330">
        <v>2590703</v>
      </c>
      <c r="B7330">
        <v>1</v>
      </c>
      <c r="C7330" t="s">
        <v>80</v>
      </c>
      <c r="D7330" t="s">
        <v>106</v>
      </c>
      <c r="E7330" t="s">
        <v>155</v>
      </c>
      <c r="F7330" t="s">
        <v>20089</v>
      </c>
      <c r="G7330" t="s">
        <v>301</v>
      </c>
      <c r="H7330" t="s">
        <v>157</v>
      </c>
      <c r="I7330" t="s">
        <v>136</v>
      </c>
      <c r="J7330" t="s">
        <v>137</v>
      </c>
      <c r="K7330" t="s">
        <v>144</v>
      </c>
      <c r="L7330" t="s">
        <v>20434</v>
      </c>
      <c r="M7330" t="s">
        <v>20435</v>
      </c>
      <c r="N7330">
        <v>6.7794444440000001</v>
      </c>
      <c r="O7330">
        <v>0</v>
      </c>
      <c r="P7330">
        <v>183</v>
      </c>
      <c r="Q7330">
        <v>0</v>
      </c>
      <c r="R7330">
        <v>8</v>
      </c>
      <c r="S7330">
        <v>0</v>
      </c>
      <c r="T7330">
        <v>33</v>
      </c>
      <c r="U7330">
        <v>0</v>
      </c>
      <c r="V7330">
        <v>0</v>
      </c>
      <c r="W7330">
        <v>0</v>
      </c>
      <c r="X7330">
        <v>212.29973353553055</v>
      </c>
      <c r="Y7330">
        <v>0</v>
      </c>
      <c r="Z7330">
        <v>126.69749081931535</v>
      </c>
      <c r="AA7330">
        <v>0</v>
      </c>
      <c r="AB7330">
        <v>225.31062800965023</v>
      </c>
      <c r="AC7330">
        <v>0</v>
      </c>
      <c r="AD7330">
        <v>0</v>
      </c>
      <c r="AE7330">
        <v>564.30785236449617</v>
      </c>
    </row>
    <row r="7331" spans="1:31" x14ac:dyDescent="0.3">
      <c r="A7331">
        <v>2590895</v>
      </c>
      <c r="B7331">
        <v>1</v>
      </c>
      <c r="C7331" t="s">
        <v>80</v>
      </c>
      <c r="D7331" t="s">
        <v>96</v>
      </c>
      <c r="E7331" t="s">
        <v>141</v>
      </c>
      <c r="F7331" t="s">
        <v>20436</v>
      </c>
      <c r="G7331" t="s">
        <v>134</v>
      </c>
      <c r="H7331" t="s">
        <v>135</v>
      </c>
      <c r="I7331" t="s">
        <v>136</v>
      </c>
      <c r="J7331" t="s">
        <v>137</v>
      </c>
      <c r="K7331" t="s">
        <v>138</v>
      </c>
      <c r="L7331" t="s">
        <v>20437</v>
      </c>
      <c r="M7331" t="s">
        <v>20438</v>
      </c>
      <c r="N7331">
        <v>4.8166666659999997</v>
      </c>
      <c r="O7331">
        <v>5</v>
      </c>
      <c r="P7331">
        <v>2418</v>
      </c>
      <c r="Q7331">
        <v>0</v>
      </c>
      <c r="R7331">
        <v>2</v>
      </c>
      <c r="S7331">
        <v>5</v>
      </c>
      <c r="T7331">
        <v>120</v>
      </c>
      <c r="U7331">
        <v>0</v>
      </c>
      <c r="V7331">
        <v>1</v>
      </c>
      <c r="W7331">
        <v>402.55262140120504</v>
      </c>
      <c r="X7331">
        <v>2482.0590770731287</v>
      </c>
      <c r="Y7331">
        <v>0</v>
      </c>
      <c r="Z7331">
        <v>13.415575486863002</v>
      </c>
      <c r="AA7331">
        <v>374.51475043286467</v>
      </c>
      <c r="AB7331">
        <v>793.4746940187282</v>
      </c>
      <c r="AC7331">
        <v>0</v>
      </c>
      <c r="AD7331">
        <v>12.757805433646949</v>
      </c>
      <c r="AE7331">
        <v>4078.7745238464368</v>
      </c>
    </row>
    <row r="7332" spans="1:31" x14ac:dyDescent="0.3">
      <c r="A7332">
        <v>2591287</v>
      </c>
      <c r="B7332">
        <v>1</v>
      </c>
      <c r="C7332" t="s">
        <v>80</v>
      </c>
      <c r="D7332" t="s">
        <v>101</v>
      </c>
      <c r="E7332" t="s">
        <v>166</v>
      </c>
      <c r="F7332" t="s">
        <v>15656</v>
      </c>
      <c r="G7332" t="s">
        <v>168</v>
      </c>
      <c r="H7332" t="s">
        <v>157</v>
      </c>
      <c r="I7332" t="s">
        <v>136</v>
      </c>
      <c r="J7332" t="s">
        <v>137</v>
      </c>
      <c r="K7332" t="s">
        <v>138</v>
      </c>
      <c r="L7332" t="s">
        <v>20439</v>
      </c>
      <c r="M7332" t="s">
        <v>20440</v>
      </c>
      <c r="N7332">
        <v>1.6697222220000001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1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13.585282736665055</v>
      </c>
      <c r="AC7332">
        <v>0</v>
      </c>
      <c r="AD7332">
        <v>0</v>
      </c>
      <c r="AE7332">
        <v>13.585282736665055</v>
      </c>
    </row>
    <row r="7333" spans="1:31" x14ac:dyDescent="0.3">
      <c r="A7333">
        <v>2590889</v>
      </c>
      <c r="B7333">
        <v>1</v>
      </c>
      <c r="C7333" t="s">
        <v>81</v>
      </c>
      <c r="D7333" t="s">
        <v>112</v>
      </c>
      <c r="E7333" t="s">
        <v>166</v>
      </c>
      <c r="F7333" t="s">
        <v>20441</v>
      </c>
      <c r="G7333" t="s">
        <v>168</v>
      </c>
      <c r="H7333" t="s">
        <v>157</v>
      </c>
      <c r="I7333" t="s">
        <v>136</v>
      </c>
      <c r="J7333" t="s">
        <v>137</v>
      </c>
      <c r="K7333" t="s">
        <v>138</v>
      </c>
      <c r="L7333" t="s">
        <v>20442</v>
      </c>
      <c r="M7333" t="s">
        <v>20443</v>
      </c>
      <c r="N7333">
        <v>2.0525000000000002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5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1.8195248206028001</v>
      </c>
      <c r="AC7333">
        <v>0</v>
      </c>
      <c r="AD7333">
        <v>0</v>
      </c>
      <c r="AE7333">
        <v>1.8195248206028001</v>
      </c>
    </row>
    <row r="7334" spans="1:31" x14ac:dyDescent="0.3">
      <c r="A7334">
        <v>2591184</v>
      </c>
      <c r="B7334">
        <v>1</v>
      </c>
      <c r="C7334" t="s">
        <v>80</v>
      </c>
      <c r="D7334" t="s">
        <v>93</v>
      </c>
      <c r="E7334" t="s">
        <v>171</v>
      </c>
      <c r="F7334" t="s">
        <v>20444</v>
      </c>
      <c r="G7334" t="s">
        <v>190</v>
      </c>
      <c r="H7334" t="s">
        <v>157</v>
      </c>
      <c r="I7334" t="s">
        <v>136</v>
      </c>
      <c r="J7334" t="s">
        <v>137</v>
      </c>
      <c r="K7334" t="s">
        <v>138</v>
      </c>
      <c r="L7334" t="s">
        <v>20445</v>
      </c>
      <c r="M7334" t="s">
        <v>20446</v>
      </c>
      <c r="N7334">
        <v>1.8222222219999999</v>
      </c>
      <c r="O7334">
        <v>0</v>
      </c>
      <c r="P7334">
        <v>3</v>
      </c>
      <c r="Q7334">
        <v>0</v>
      </c>
      <c r="R7334">
        <v>7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5.5585360826288994</v>
      </c>
      <c r="Y7334">
        <v>0</v>
      </c>
      <c r="Z7334">
        <v>53.987851580798718</v>
      </c>
      <c r="AA7334">
        <v>0</v>
      </c>
      <c r="AB7334">
        <v>0</v>
      </c>
      <c r="AC7334">
        <v>0</v>
      </c>
      <c r="AD7334">
        <v>0</v>
      </c>
      <c r="AE7334">
        <v>59.546387663427616</v>
      </c>
    </row>
    <row r="7335" spans="1:31" x14ac:dyDescent="0.3">
      <c r="A7335">
        <v>2591347</v>
      </c>
      <c r="B7335">
        <v>1</v>
      </c>
      <c r="C7335" t="s">
        <v>80</v>
      </c>
      <c r="D7335" t="s">
        <v>105</v>
      </c>
      <c r="E7335" t="s">
        <v>171</v>
      </c>
      <c r="F7335" t="s">
        <v>20425</v>
      </c>
      <c r="G7335" t="s">
        <v>177</v>
      </c>
      <c r="H7335" t="s">
        <v>157</v>
      </c>
      <c r="I7335" t="s">
        <v>136</v>
      </c>
      <c r="J7335" t="s">
        <v>137</v>
      </c>
      <c r="K7335" t="s">
        <v>138</v>
      </c>
      <c r="L7335" t="s">
        <v>20339</v>
      </c>
      <c r="M7335" t="s">
        <v>20447</v>
      </c>
      <c r="N7335">
        <v>1.02</v>
      </c>
      <c r="O7335">
        <v>0</v>
      </c>
      <c r="P7335">
        <v>29</v>
      </c>
      <c r="Q7335">
        <v>0</v>
      </c>
      <c r="R7335">
        <v>0</v>
      </c>
      <c r="S7335">
        <v>0</v>
      </c>
      <c r="T7335">
        <v>8</v>
      </c>
      <c r="U7335">
        <v>0</v>
      </c>
      <c r="V7335">
        <v>0</v>
      </c>
      <c r="W7335">
        <v>0</v>
      </c>
      <c r="X7335">
        <v>10.260841618856638</v>
      </c>
      <c r="Y7335">
        <v>0</v>
      </c>
      <c r="Z7335">
        <v>0</v>
      </c>
      <c r="AA7335">
        <v>0</v>
      </c>
      <c r="AB7335">
        <v>3.8763073466026001</v>
      </c>
      <c r="AC7335">
        <v>0</v>
      </c>
      <c r="AD7335">
        <v>0</v>
      </c>
      <c r="AE7335">
        <v>14.137148965459238</v>
      </c>
    </row>
    <row r="7336" spans="1:31" x14ac:dyDescent="0.3">
      <c r="A7336">
        <v>2590514</v>
      </c>
      <c r="B7336">
        <v>1</v>
      </c>
      <c r="C7336" t="s">
        <v>81</v>
      </c>
      <c r="D7336" t="s">
        <v>118</v>
      </c>
      <c r="E7336" t="s">
        <v>175</v>
      </c>
      <c r="F7336" t="s">
        <v>20448</v>
      </c>
      <c r="G7336" t="s">
        <v>213</v>
      </c>
      <c r="H7336" t="s">
        <v>157</v>
      </c>
      <c r="I7336" t="s">
        <v>136</v>
      </c>
      <c r="J7336" t="s">
        <v>137</v>
      </c>
      <c r="K7336" t="s">
        <v>138</v>
      </c>
      <c r="L7336" t="s">
        <v>20449</v>
      </c>
      <c r="M7336" t="s">
        <v>20450</v>
      </c>
      <c r="N7336">
        <v>0.87638888800000003</v>
      </c>
      <c r="O7336">
        <v>0</v>
      </c>
      <c r="P7336">
        <v>128</v>
      </c>
      <c r="Q7336">
        <v>0</v>
      </c>
      <c r="R7336">
        <v>0</v>
      </c>
      <c r="S7336">
        <v>0</v>
      </c>
      <c r="T7336">
        <v>8</v>
      </c>
      <c r="U7336">
        <v>0</v>
      </c>
      <c r="V7336">
        <v>0</v>
      </c>
      <c r="W7336">
        <v>0</v>
      </c>
      <c r="X7336">
        <v>20.52512036651461</v>
      </c>
      <c r="Y7336">
        <v>0</v>
      </c>
      <c r="Z7336">
        <v>0</v>
      </c>
      <c r="AA7336">
        <v>0</v>
      </c>
      <c r="AB7336">
        <v>3.597405862295723</v>
      </c>
      <c r="AC7336">
        <v>0</v>
      </c>
      <c r="AD7336">
        <v>0</v>
      </c>
      <c r="AE7336">
        <v>24.122526228810333</v>
      </c>
    </row>
    <row r="7337" spans="1:31" x14ac:dyDescent="0.3">
      <c r="A7337">
        <v>2590869</v>
      </c>
      <c r="B7337">
        <v>1</v>
      </c>
      <c r="C7337" t="s">
        <v>81</v>
      </c>
      <c r="D7337" t="s">
        <v>118</v>
      </c>
      <c r="E7337" t="s">
        <v>184</v>
      </c>
      <c r="F7337" t="s">
        <v>20451</v>
      </c>
      <c r="G7337" t="s">
        <v>318</v>
      </c>
      <c r="H7337" t="s">
        <v>135</v>
      </c>
      <c r="I7337" t="s">
        <v>136</v>
      </c>
      <c r="J7337" t="s">
        <v>137</v>
      </c>
      <c r="K7337" t="s">
        <v>138</v>
      </c>
      <c r="L7337" t="s">
        <v>20452</v>
      </c>
      <c r="M7337" t="s">
        <v>20453</v>
      </c>
      <c r="N7337">
        <v>0.31944444399999999</v>
      </c>
      <c r="O7337">
        <v>0</v>
      </c>
      <c r="P7337">
        <v>113</v>
      </c>
      <c r="Q7337">
        <v>0</v>
      </c>
      <c r="R7337">
        <v>1</v>
      </c>
      <c r="S7337">
        <v>0</v>
      </c>
      <c r="T7337">
        <v>9</v>
      </c>
      <c r="U7337">
        <v>0</v>
      </c>
      <c r="V7337">
        <v>0</v>
      </c>
      <c r="W7337">
        <v>0</v>
      </c>
      <c r="X7337">
        <v>7.5715737173345836</v>
      </c>
      <c r="Y7337">
        <v>0</v>
      </c>
      <c r="Z7337">
        <v>6.9840721911416673E-2</v>
      </c>
      <c r="AA7337">
        <v>0</v>
      </c>
      <c r="AB7337">
        <v>3.8742775862633323</v>
      </c>
      <c r="AC7337">
        <v>0</v>
      </c>
      <c r="AD7337">
        <v>0</v>
      </c>
      <c r="AE7337">
        <v>11.515692025509333</v>
      </c>
    </row>
    <row r="7338" spans="1:31" x14ac:dyDescent="0.3">
      <c r="A7338">
        <v>2591201</v>
      </c>
      <c r="B7338">
        <v>1</v>
      </c>
      <c r="C7338" t="s">
        <v>81</v>
      </c>
      <c r="D7338" t="s">
        <v>114</v>
      </c>
      <c r="E7338" t="s">
        <v>171</v>
      </c>
      <c r="F7338" t="s">
        <v>20454</v>
      </c>
      <c r="G7338" t="s">
        <v>190</v>
      </c>
      <c r="H7338" t="s">
        <v>157</v>
      </c>
      <c r="I7338" t="s">
        <v>136</v>
      </c>
      <c r="J7338" t="s">
        <v>137</v>
      </c>
      <c r="K7338" t="s">
        <v>138</v>
      </c>
      <c r="L7338" t="s">
        <v>20455</v>
      </c>
      <c r="M7338" t="s">
        <v>20456</v>
      </c>
      <c r="N7338">
        <v>3.2877777770000001</v>
      </c>
      <c r="O7338">
        <v>0</v>
      </c>
      <c r="P7338">
        <v>19</v>
      </c>
      <c r="Q7338">
        <v>0</v>
      </c>
      <c r="R7338">
        <v>0</v>
      </c>
      <c r="S7338">
        <v>0</v>
      </c>
      <c r="T7338">
        <v>2</v>
      </c>
      <c r="U7338">
        <v>0</v>
      </c>
      <c r="V7338">
        <v>0</v>
      </c>
      <c r="W7338">
        <v>0</v>
      </c>
      <c r="X7338">
        <v>6.5409414879291887</v>
      </c>
      <c r="Y7338">
        <v>0</v>
      </c>
      <c r="Z7338">
        <v>0</v>
      </c>
      <c r="AA7338">
        <v>0</v>
      </c>
      <c r="AB7338">
        <v>16.328643677011655</v>
      </c>
      <c r="AC7338">
        <v>0</v>
      </c>
      <c r="AD7338">
        <v>0</v>
      </c>
      <c r="AE7338">
        <v>22.869585164940844</v>
      </c>
    </row>
    <row r="7339" spans="1:31" x14ac:dyDescent="0.3">
      <c r="A7339">
        <v>2591015</v>
      </c>
      <c r="B7339">
        <v>1</v>
      </c>
      <c r="C7339" t="s">
        <v>80</v>
      </c>
      <c r="D7339" t="s">
        <v>92</v>
      </c>
      <c r="E7339" t="s">
        <v>166</v>
      </c>
      <c r="F7339" t="s">
        <v>20457</v>
      </c>
      <c r="G7339" t="s">
        <v>181</v>
      </c>
      <c r="H7339" t="s">
        <v>157</v>
      </c>
      <c r="I7339" t="s">
        <v>136</v>
      </c>
      <c r="J7339" t="s">
        <v>137</v>
      </c>
      <c r="K7339" t="s">
        <v>138</v>
      </c>
      <c r="L7339" t="s">
        <v>20458</v>
      </c>
      <c r="M7339" t="s">
        <v>20459</v>
      </c>
      <c r="N7339">
        <v>2.8833333329999999</v>
      </c>
      <c r="O7339">
        <v>0</v>
      </c>
      <c r="P7339">
        <v>1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0.88104477801245007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0.88104477801245007</v>
      </c>
    </row>
    <row r="7340" spans="1:31" x14ac:dyDescent="0.3">
      <c r="A7340">
        <v>2591307</v>
      </c>
      <c r="B7340">
        <v>1</v>
      </c>
      <c r="C7340" t="s">
        <v>80</v>
      </c>
      <c r="D7340" t="s">
        <v>90</v>
      </c>
      <c r="E7340" t="s">
        <v>171</v>
      </c>
      <c r="F7340" t="s">
        <v>20460</v>
      </c>
      <c r="G7340" t="s">
        <v>3589</v>
      </c>
      <c r="H7340" t="s">
        <v>157</v>
      </c>
      <c r="I7340" t="s">
        <v>136</v>
      </c>
      <c r="J7340" t="s">
        <v>137</v>
      </c>
      <c r="K7340" t="s">
        <v>138</v>
      </c>
      <c r="L7340" t="s">
        <v>20461</v>
      </c>
      <c r="M7340" t="s">
        <v>20462</v>
      </c>
      <c r="N7340">
        <v>1.8802777770000001</v>
      </c>
      <c r="O7340">
        <v>0</v>
      </c>
      <c r="P7340">
        <v>181</v>
      </c>
      <c r="Q7340">
        <v>0</v>
      </c>
      <c r="R7340">
        <v>0</v>
      </c>
      <c r="S7340">
        <v>0</v>
      </c>
      <c r="T7340">
        <v>15</v>
      </c>
      <c r="U7340">
        <v>0</v>
      </c>
      <c r="V7340">
        <v>0</v>
      </c>
      <c r="W7340">
        <v>0</v>
      </c>
      <c r="X7340">
        <v>87.484657780641612</v>
      </c>
      <c r="Y7340">
        <v>0</v>
      </c>
      <c r="Z7340">
        <v>0</v>
      </c>
      <c r="AA7340">
        <v>0</v>
      </c>
      <c r="AB7340">
        <v>11.910216000585054</v>
      </c>
      <c r="AC7340">
        <v>0</v>
      </c>
      <c r="AD7340">
        <v>0</v>
      </c>
      <c r="AE7340">
        <v>99.394873781226664</v>
      </c>
    </row>
    <row r="7341" spans="1:31" x14ac:dyDescent="0.3">
      <c r="A7341">
        <v>2590580</v>
      </c>
      <c r="B7341">
        <v>1</v>
      </c>
      <c r="C7341" t="s">
        <v>80</v>
      </c>
      <c r="D7341" t="s">
        <v>105</v>
      </c>
      <c r="E7341" t="s">
        <v>166</v>
      </c>
      <c r="F7341" t="s">
        <v>20463</v>
      </c>
      <c r="G7341" t="s">
        <v>181</v>
      </c>
      <c r="H7341" t="s">
        <v>157</v>
      </c>
      <c r="I7341" t="s">
        <v>136</v>
      </c>
      <c r="J7341" t="s">
        <v>137</v>
      </c>
      <c r="K7341" t="s">
        <v>138</v>
      </c>
      <c r="L7341" t="s">
        <v>20464</v>
      </c>
      <c r="M7341" t="s">
        <v>20465</v>
      </c>
      <c r="N7341">
        <v>0.71166666599999995</v>
      </c>
      <c r="O7341">
        <v>0</v>
      </c>
      <c r="P7341">
        <v>0</v>
      </c>
      <c r="Q7341">
        <v>0</v>
      </c>
      <c r="R7341">
        <v>1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0.59356310480187002</v>
      </c>
      <c r="AA7341">
        <v>0</v>
      </c>
      <c r="AB7341">
        <v>0</v>
      </c>
      <c r="AC7341">
        <v>0</v>
      </c>
      <c r="AD7341">
        <v>0</v>
      </c>
      <c r="AE7341">
        <v>0.59356310480187002</v>
      </c>
    </row>
    <row r="7342" spans="1:31" x14ac:dyDescent="0.3">
      <c r="A7342">
        <v>2591055</v>
      </c>
      <c r="B7342">
        <v>1</v>
      </c>
      <c r="C7342" t="s">
        <v>81</v>
      </c>
      <c r="D7342" t="s">
        <v>113</v>
      </c>
      <c r="E7342" t="s">
        <v>141</v>
      </c>
      <c r="F7342" t="s">
        <v>1774</v>
      </c>
      <c r="G7342" t="s">
        <v>134</v>
      </c>
      <c r="H7342" t="s">
        <v>135</v>
      </c>
      <c r="I7342" t="s">
        <v>136</v>
      </c>
      <c r="J7342" t="s">
        <v>137</v>
      </c>
      <c r="K7342" t="s">
        <v>138</v>
      </c>
      <c r="L7342" t="s">
        <v>20466</v>
      </c>
      <c r="M7342" t="s">
        <v>20467</v>
      </c>
      <c r="N7342">
        <v>0.22388888800000001</v>
      </c>
      <c r="O7342">
        <v>10</v>
      </c>
      <c r="P7342">
        <v>2779</v>
      </c>
      <c r="Q7342">
        <v>45</v>
      </c>
      <c r="R7342">
        <v>812</v>
      </c>
      <c r="S7342">
        <v>11</v>
      </c>
      <c r="T7342">
        <v>186</v>
      </c>
      <c r="U7342">
        <v>2</v>
      </c>
      <c r="V7342">
        <v>0</v>
      </c>
      <c r="W7342">
        <v>0.555147078373875</v>
      </c>
      <c r="X7342">
        <v>119.14080235234597</v>
      </c>
      <c r="Y7342">
        <v>48.767115987145488</v>
      </c>
      <c r="Z7342">
        <v>175.34578789700964</v>
      </c>
      <c r="AA7342">
        <v>56.990973155870726</v>
      </c>
      <c r="AB7342">
        <v>34.10886222338506</v>
      </c>
      <c r="AC7342">
        <v>44.654756288226473</v>
      </c>
      <c r="AD7342">
        <v>0</v>
      </c>
      <c r="AE7342">
        <v>479.56344498235723</v>
      </c>
    </row>
    <row r="7343" spans="1:31" x14ac:dyDescent="0.3">
      <c r="A7343">
        <v>2590723</v>
      </c>
      <c r="B7343">
        <v>1</v>
      </c>
      <c r="C7343" t="s">
        <v>81</v>
      </c>
      <c r="D7343" t="s">
        <v>120</v>
      </c>
      <c r="E7343" t="s">
        <v>155</v>
      </c>
      <c r="F7343" t="s">
        <v>20468</v>
      </c>
      <c r="G7343" t="s">
        <v>301</v>
      </c>
      <c r="H7343" t="s">
        <v>157</v>
      </c>
      <c r="I7343" t="s">
        <v>136</v>
      </c>
      <c r="J7343" t="s">
        <v>137</v>
      </c>
      <c r="K7343" t="s">
        <v>144</v>
      </c>
      <c r="L7343" t="s">
        <v>20469</v>
      </c>
      <c r="M7343" t="s">
        <v>20470</v>
      </c>
      <c r="N7343">
        <v>1.4555555549999999</v>
      </c>
      <c r="O7343">
        <v>0</v>
      </c>
      <c r="P7343">
        <v>140</v>
      </c>
      <c r="Q7343">
        <v>0</v>
      </c>
      <c r="R7343">
        <v>6</v>
      </c>
      <c r="S7343">
        <v>0</v>
      </c>
      <c r="T7343">
        <v>33</v>
      </c>
      <c r="U7343">
        <v>0</v>
      </c>
      <c r="V7343">
        <v>0</v>
      </c>
      <c r="W7343">
        <v>0</v>
      </c>
      <c r="X7343">
        <v>34.514994744049233</v>
      </c>
      <c r="Y7343">
        <v>0</v>
      </c>
      <c r="Z7343">
        <v>6.2202526422857076</v>
      </c>
      <c r="AA7343">
        <v>0</v>
      </c>
      <c r="AB7343">
        <v>23.717353744964562</v>
      </c>
      <c r="AC7343">
        <v>0</v>
      </c>
      <c r="AD7343">
        <v>0</v>
      </c>
      <c r="AE7343">
        <v>64.452601131299502</v>
      </c>
    </row>
    <row r="7344" spans="1:31" x14ac:dyDescent="0.3">
      <c r="A7344">
        <v>2590557</v>
      </c>
      <c r="B7344">
        <v>1</v>
      </c>
      <c r="C7344" t="s">
        <v>80</v>
      </c>
      <c r="D7344" t="s">
        <v>93</v>
      </c>
      <c r="E7344" t="s">
        <v>141</v>
      </c>
      <c r="F7344" t="s">
        <v>15466</v>
      </c>
      <c r="G7344" t="s">
        <v>134</v>
      </c>
      <c r="H7344" t="s">
        <v>135</v>
      </c>
      <c r="I7344" t="s">
        <v>136</v>
      </c>
      <c r="J7344" t="s">
        <v>137</v>
      </c>
      <c r="K7344" t="s">
        <v>138</v>
      </c>
      <c r="L7344" t="s">
        <v>20471</v>
      </c>
      <c r="M7344" t="s">
        <v>20472</v>
      </c>
      <c r="N7344">
        <v>0.90611111099999997</v>
      </c>
      <c r="O7344">
        <v>2</v>
      </c>
      <c r="P7344">
        <v>267</v>
      </c>
      <c r="Q7344">
        <v>37</v>
      </c>
      <c r="R7344">
        <v>33</v>
      </c>
      <c r="S7344">
        <v>5</v>
      </c>
      <c r="T7344">
        <v>39</v>
      </c>
      <c r="U7344">
        <v>0</v>
      </c>
      <c r="V7344">
        <v>0</v>
      </c>
      <c r="W7344">
        <v>0.88213180728676321</v>
      </c>
      <c r="X7344">
        <v>39.894172506709765</v>
      </c>
      <c r="Y7344">
        <v>110.21038590900551</v>
      </c>
      <c r="Z7344">
        <v>75.76669794048226</v>
      </c>
      <c r="AA7344">
        <v>13.629201119393176</v>
      </c>
      <c r="AB7344">
        <v>25.831685575050983</v>
      </c>
      <c r="AC7344">
        <v>0</v>
      </c>
      <c r="AD7344">
        <v>0</v>
      </c>
      <c r="AE7344">
        <v>266.21427485792844</v>
      </c>
    </row>
    <row r="7345" spans="1:31" x14ac:dyDescent="0.3">
      <c r="A7345">
        <v>2591221</v>
      </c>
      <c r="B7345">
        <v>1</v>
      </c>
      <c r="C7345" t="s">
        <v>81</v>
      </c>
      <c r="D7345" t="s">
        <v>118</v>
      </c>
      <c r="E7345" t="s">
        <v>171</v>
      </c>
      <c r="F7345" t="s">
        <v>20473</v>
      </c>
      <c r="G7345" t="s">
        <v>202</v>
      </c>
      <c r="H7345" t="s">
        <v>157</v>
      </c>
      <c r="I7345" t="s">
        <v>136</v>
      </c>
      <c r="J7345" t="s">
        <v>137</v>
      </c>
      <c r="K7345" t="s">
        <v>138</v>
      </c>
      <c r="L7345" t="s">
        <v>20474</v>
      </c>
      <c r="M7345" t="s">
        <v>20475</v>
      </c>
      <c r="N7345">
        <v>0.454166666</v>
      </c>
      <c r="O7345">
        <v>0</v>
      </c>
      <c r="P7345">
        <v>0</v>
      </c>
      <c r="Q7345">
        <v>0</v>
      </c>
      <c r="R7345">
        <v>1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6.3080138432286246</v>
      </c>
      <c r="AA7345">
        <v>0</v>
      </c>
      <c r="AB7345">
        <v>0</v>
      </c>
      <c r="AC7345">
        <v>0</v>
      </c>
      <c r="AD7345">
        <v>0</v>
      </c>
      <c r="AE7345">
        <v>6.3080138432286246</v>
      </c>
    </row>
    <row r="7346" spans="1:31" x14ac:dyDescent="0.3">
      <c r="A7346">
        <v>2591141</v>
      </c>
      <c r="B7346">
        <v>1</v>
      </c>
      <c r="C7346" t="s">
        <v>81</v>
      </c>
      <c r="D7346" t="s">
        <v>119</v>
      </c>
      <c r="E7346" t="s">
        <v>147</v>
      </c>
      <c r="F7346" t="s">
        <v>8233</v>
      </c>
      <c r="G7346" t="s">
        <v>134</v>
      </c>
      <c r="H7346" t="s">
        <v>135</v>
      </c>
      <c r="I7346" t="s">
        <v>680</v>
      </c>
      <c r="J7346" t="s">
        <v>137</v>
      </c>
      <c r="K7346" t="s">
        <v>138</v>
      </c>
      <c r="L7346" t="s">
        <v>20476</v>
      </c>
      <c r="M7346" t="s">
        <v>20477</v>
      </c>
      <c r="N7346">
        <v>3.3333333E-2</v>
      </c>
      <c r="O7346">
        <v>4</v>
      </c>
      <c r="P7346">
        <v>1671</v>
      </c>
      <c r="Q7346">
        <v>126</v>
      </c>
      <c r="R7346">
        <v>404</v>
      </c>
      <c r="S7346">
        <v>6</v>
      </c>
      <c r="T7346">
        <v>79</v>
      </c>
      <c r="U7346">
        <v>0</v>
      </c>
      <c r="V7346">
        <v>0</v>
      </c>
      <c r="W7346">
        <v>2.75479296E-2</v>
      </c>
      <c r="X7346">
        <v>7.7892728301089287</v>
      </c>
      <c r="Y7346">
        <v>24.522549298233173</v>
      </c>
      <c r="Z7346">
        <v>53.472598838700087</v>
      </c>
      <c r="AA7346">
        <v>0.49503067513829996</v>
      </c>
      <c r="AB7346">
        <v>2.5724053935532663</v>
      </c>
      <c r="AC7346">
        <v>0</v>
      </c>
      <c r="AD7346">
        <v>0</v>
      </c>
      <c r="AE7346">
        <v>88.879404965333748</v>
      </c>
    </row>
    <row r="7347" spans="1:31" x14ac:dyDescent="0.3">
      <c r="A7347">
        <v>2590892</v>
      </c>
      <c r="B7347">
        <v>1</v>
      </c>
      <c r="C7347" t="s">
        <v>80</v>
      </c>
      <c r="D7347" t="s">
        <v>106</v>
      </c>
      <c r="E7347" t="s">
        <v>184</v>
      </c>
      <c r="F7347" t="s">
        <v>20478</v>
      </c>
      <c r="G7347" t="s">
        <v>134</v>
      </c>
      <c r="H7347" t="s">
        <v>135</v>
      </c>
      <c r="I7347" t="s">
        <v>136</v>
      </c>
      <c r="J7347" t="s">
        <v>137</v>
      </c>
      <c r="K7347" t="s">
        <v>138</v>
      </c>
      <c r="L7347" t="s">
        <v>20479</v>
      </c>
      <c r="M7347" t="s">
        <v>20480</v>
      </c>
      <c r="N7347">
        <v>5.5949999999999998</v>
      </c>
      <c r="O7347">
        <v>0</v>
      </c>
      <c r="P7347">
        <v>402</v>
      </c>
      <c r="Q7347">
        <v>0</v>
      </c>
      <c r="R7347">
        <v>2</v>
      </c>
      <c r="S7347">
        <v>0</v>
      </c>
      <c r="T7347">
        <v>15</v>
      </c>
      <c r="U7347">
        <v>0</v>
      </c>
      <c r="V7347">
        <v>0</v>
      </c>
      <c r="W7347">
        <v>0</v>
      </c>
      <c r="X7347">
        <v>331.08930415575094</v>
      </c>
      <c r="Y7347">
        <v>0</v>
      </c>
      <c r="Z7347">
        <v>10.088568036178959</v>
      </c>
      <c r="AA7347">
        <v>0</v>
      </c>
      <c r="AB7347">
        <v>88.305198328618744</v>
      </c>
      <c r="AC7347">
        <v>0</v>
      </c>
      <c r="AD7347">
        <v>0</v>
      </c>
      <c r="AE7347">
        <v>429.48307052054867</v>
      </c>
    </row>
    <row r="7348" spans="1:31" x14ac:dyDescent="0.3">
      <c r="A7348">
        <v>2590709</v>
      </c>
      <c r="B7348">
        <v>1</v>
      </c>
      <c r="C7348" t="s">
        <v>80</v>
      </c>
      <c r="D7348" t="s">
        <v>106</v>
      </c>
      <c r="E7348" t="s">
        <v>141</v>
      </c>
      <c r="F7348" t="s">
        <v>5781</v>
      </c>
      <c r="G7348" t="s">
        <v>202</v>
      </c>
      <c r="H7348" t="s">
        <v>135</v>
      </c>
      <c r="I7348" t="s">
        <v>680</v>
      </c>
      <c r="J7348" t="s">
        <v>137</v>
      </c>
      <c r="K7348" t="s">
        <v>138</v>
      </c>
      <c r="L7348" t="s">
        <v>20481</v>
      </c>
      <c r="M7348" t="s">
        <v>20482</v>
      </c>
      <c r="N7348">
        <v>3.8888888000000003E-2</v>
      </c>
      <c r="O7348">
        <v>4</v>
      </c>
      <c r="P7348">
        <v>17206</v>
      </c>
      <c r="Q7348">
        <v>97</v>
      </c>
      <c r="R7348">
        <v>685</v>
      </c>
      <c r="S7348">
        <v>62</v>
      </c>
      <c r="T7348">
        <v>1810</v>
      </c>
      <c r="U7348">
        <v>12</v>
      </c>
      <c r="V7348">
        <v>8</v>
      </c>
      <c r="W7348">
        <v>5.4694703531008325E-2</v>
      </c>
      <c r="X7348">
        <v>119.51999927467244</v>
      </c>
      <c r="Y7348">
        <v>25.786361997503967</v>
      </c>
      <c r="Z7348">
        <v>36.135681790387785</v>
      </c>
      <c r="AA7348">
        <v>66.88328073038258</v>
      </c>
      <c r="AB7348">
        <v>93.747641154142556</v>
      </c>
      <c r="AC7348">
        <v>77.493151220483966</v>
      </c>
      <c r="AD7348">
        <v>2.3491331082070799</v>
      </c>
      <c r="AE7348">
        <v>421.96994397931138</v>
      </c>
    </row>
    <row r="7349" spans="1:31" x14ac:dyDescent="0.3">
      <c r="A7349">
        <v>2591041</v>
      </c>
      <c r="B7349">
        <v>1</v>
      </c>
      <c r="C7349" t="s">
        <v>80</v>
      </c>
      <c r="D7349" t="s">
        <v>103</v>
      </c>
      <c r="E7349" t="s">
        <v>141</v>
      </c>
      <c r="F7349" t="s">
        <v>20483</v>
      </c>
      <c r="G7349" t="s">
        <v>134</v>
      </c>
      <c r="H7349" t="s">
        <v>135</v>
      </c>
      <c r="I7349" t="s">
        <v>136</v>
      </c>
      <c r="J7349" t="s">
        <v>137</v>
      </c>
      <c r="K7349" t="s">
        <v>138</v>
      </c>
      <c r="L7349" t="s">
        <v>20484</v>
      </c>
      <c r="M7349" t="s">
        <v>20485</v>
      </c>
      <c r="N7349">
        <v>0.71194444400000001</v>
      </c>
      <c r="O7349">
        <v>2</v>
      </c>
      <c r="P7349">
        <v>0</v>
      </c>
      <c r="Q7349">
        <v>2</v>
      </c>
      <c r="R7349">
        <v>10</v>
      </c>
      <c r="S7349">
        <v>7</v>
      </c>
      <c r="T7349">
        <v>4</v>
      </c>
      <c r="U7349">
        <v>5</v>
      </c>
      <c r="V7349">
        <v>1</v>
      </c>
      <c r="W7349">
        <v>4.7875580706793128</v>
      </c>
      <c r="X7349">
        <v>0</v>
      </c>
      <c r="Y7349">
        <v>587.91142121592463</v>
      </c>
      <c r="Z7349">
        <v>36.641466148660122</v>
      </c>
      <c r="AA7349">
        <v>36.295403988624159</v>
      </c>
      <c r="AB7349">
        <v>17.22331447577686</v>
      </c>
      <c r="AC7349">
        <v>1360.6640116151721</v>
      </c>
      <c r="AD7349">
        <v>4.1482049885645971</v>
      </c>
      <c r="AE7349">
        <v>2047.6713805034017</v>
      </c>
    </row>
    <row r="7350" spans="1:31" x14ac:dyDescent="0.3">
      <c r="A7350">
        <v>2590855</v>
      </c>
      <c r="B7350">
        <v>1</v>
      </c>
      <c r="C7350" t="s">
        <v>81</v>
      </c>
      <c r="D7350" t="s">
        <v>128</v>
      </c>
      <c r="E7350" t="s">
        <v>166</v>
      </c>
      <c r="F7350" t="s">
        <v>20486</v>
      </c>
      <c r="G7350" t="s">
        <v>168</v>
      </c>
      <c r="H7350" t="s">
        <v>157</v>
      </c>
      <c r="I7350" t="s">
        <v>136</v>
      </c>
      <c r="J7350" t="s">
        <v>137</v>
      </c>
      <c r="K7350" t="s">
        <v>138</v>
      </c>
      <c r="L7350" t="s">
        <v>20487</v>
      </c>
      <c r="M7350" t="s">
        <v>20488</v>
      </c>
      <c r="N7350">
        <v>7.5597222220000004</v>
      </c>
      <c r="O7350">
        <v>0</v>
      </c>
      <c r="P7350">
        <v>1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0.49750261760149006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0.49750261760149006</v>
      </c>
    </row>
    <row r="7351" spans="1:31" x14ac:dyDescent="0.3">
      <c r="A7351">
        <v>2590755</v>
      </c>
      <c r="B7351">
        <v>1</v>
      </c>
      <c r="C7351" t="s">
        <v>80</v>
      </c>
      <c r="D7351" t="s">
        <v>92</v>
      </c>
      <c r="E7351" t="s">
        <v>141</v>
      </c>
      <c r="F7351" t="s">
        <v>20489</v>
      </c>
      <c r="G7351" t="s">
        <v>301</v>
      </c>
      <c r="H7351" t="s">
        <v>135</v>
      </c>
      <c r="I7351" t="s">
        <v>136</v>
      </c>
      <c r="J7351" t="s">
        <v>137</v>
      </c>
      <c r="K7351" t="s">
        <v>144</v>
      </c>
      <c r="L7351" t="s">
        <v>20490</v>
      </c>
      <c r="M7351" t="s">
        <v>20491</v>
      </c>
      <c r="N7351">
        <v>2.5975000000000001</v>
      </c>
      <c r="O7351">
        <v>1</v>
      </c>
      <c r="P7351">
        <v>3278</v>
      </c>
      <c r="Q7351">
        <v>0</v>
      </c>
      <c r="R7351">
        <v>375</v>
      </c>
      <c r="S7351">
        <v>11</v>
      </c>
      <c r="T7351">
        <v>387</v>
      </c>
      <c r="U7351">
        <v>1</v>
      </c>
      <c r="V7351">
        <v>0</v>
      </c>
      <c r="W7351">
        <v>0</v>
      </c>
      <c r="X7351">
        <v>2118.6734410215518</v>
      </c>
      <c r="Y7351">
        <v>0</v>
      </c>
      <c r="Z7351">
        <v>415.25878245040821</v>
      </c>
      <c r="AA7351">
        <v>1438.9802814541813</v>
      </c>
      <c r="AB7351">
        <v>3087.1545850948319</v>
      </c>
      <c r="AC7351">
        <v>2.1717001805846854</v>
      </c>
      <c r="AD7351">
        <v>0</v>
      </c>
      <c r="AE7351">
        <v>7062.238790201558</v>
      </c>
    </row>
    <row r="7352" spans="1:31" x14ac:dyDescent="0.3">
      <c r="A7352">
        <v>2590715</v>
      </c>
      <c r="B7352">
        <v>1</v>
      </c>
      <c r="C7352" t="s">
        <v>80</v>
      </c>
      <c r="D7352" t="s">
        <v>100</v>
      </c>
      <c r="E7352" t="s">
        <v>132</v>
      </c>
      <c r="F7352" t="s">
        <v>12993</v>
      </c>
      <c r="G7352" t="s">
        <v>8518</v>
      </c>
      <c r="H7352" t="s">
        <v>276</v>
      </c>
      <c r="I7352" t="s">
        <v>136</v>
      </c>
      <c r="J7352" t="s">
        <v>137</v>
      </c>
      <c r="K7352" t="s">
        <v>144</v>
      </c>
      <c r="L7352" t="s">
        <v>20492</v>
      </c>
      <c r="M7352" t="s">
        <v>20493</v>
      </c>
      <c r="N7352">
        <v>8.3058333330000007</v>
      </c>
      <c r="O7352">
        <v>18</v>
      </c>
      <c r="P7352">
        <v>6180</v>
      </c>
      <c r="Q7352">
        <v>316</v>
      </c>
      <c r="R7352">
        <v>1359</v>
      </c>
      <c r="S7352">
        <v>67</v>
      </c>
      <c r="T7352">
        <v>1030</v>
      </c>
      <c r="U7352">
        <v>2</v>
      </c>
      <c r="V7352">
        <v>2</v>
      </c>
      <c r="W7352">
        <v>190.84826938303473</v>
      </c>
      <c r="X7352">
        <v>12405.218208254404</v>
      </c>
      <c r="Y7352">
        <v>12792.552094513005</v>
      </c>
      <c r="Z7352">
        <v>14751.807481347505</v>
      </c>
      <c r="AA7352">
        <v>4607.4111934522616</v>
      </c>
      <c r="AB7352">
        <v>9695.6602144428944</v>
      </c>
      <c r="AC7352">
        <v>4179.0593743242043</v>
      </c>
      <c r="AD7352">
        <v>108.50766785024953</v>
      </c>
      <c r="AE7352">
        <v>58731.064503567555</v>
      </c>
    </row>
    <row r="7353" spans="1:31" x14ac:dyDescent="0.3">
      <c r="A7353">
        <v>2590523</v>
      </c>
      <c r="B7353">
        <v>1</v>
      </c>
      <c r="C7353" t="s">
        <v>81</v>
      </c>
      <c r="D7353" t="s">
        <v>128</v>
      </c>
      <c r="E7353" t="s">
        <v>175</v>
      </c>
      <c r="F7353" t="s">
        <v>20494</v>
      </c>
      <c r="G7353" t="s">
        <v>213</v>
      </c>
      <c r="H7353" t="s">
        <v>157</v>
      </c>
      <c r="I7353" t="s">
        <v>136</v>
      </c>
      <c r="J7353" t="s">
        <v>137</v>
      </c>
      <c r="K7353" t="s">
        <v>138</v>
      </c>
      <c r="L7353" t="s">
        <v>20495</v>
      </c>
      <c r="M7353" t="s">
        <v>20496</v>
      </c>
      <c r="N7353">
        <v>1.799722222</v>
      </c>
      <c r="O7353">
        <v>0</v>
      </c>
      <c r="P7353">
        <v>239</v>
      </c>
      <c r="Q7353">
        <v>0</v>
      </c>
      <c r="R7353">
        <v>0</v>
      </c>
      <c r="S7353">
        <v>0</v>
      </c>
      <c r="T7353">
        <v>5</v>
      </c>
      <c r="U7353">
        <v>0</v>
      </c>
      <c r="V7353">
        <v>1</v>
      </c>
      <c r="W7353">
        <v>0</v>
      </c>
      <c r="X7353">
        <v>77.585218381431403</v>
      </c>
      <c r="Y7353">
        <v>0</v>
      </c>
      <c r="Z7353">
        <v>0</v>
      </c>
      <c r="AA7353">
        <v>0</v>
      </c>
      <c r="AB7353">
        <v>16.238519200884738</v>
      </c>
      <c r="AC7353">
        <v>0</v>
      </c>
      <c r="AD7353">
        <v>18.706726965316129</v>
      </c>
      <c r="AE7353">
        <v>112.53046454763228</v>
      </c>
    </row>
    <row r="7354" spans="1:31" x14ac:dyDescent="0.3">
      <c r="A7354">
        <v>2590772</v>
      </c>
      <c r="B7354">
        <v>1</v>
      </c>
      <c r="C7354" t="s">
        <v>80</v>
      </c>
      <c r="D7354" t="s">
        <v>100</v>
      </c>
      <c r="E7354" t="s">
        <v>147</v>
      </c>
      <c r="F7354" t="s">
        <v>1111</v>
      </c>
      <c r="G7354" t="s">
        <v>134</v>
      </c>
      <c r="H7354" t="s">
        <v>135</v>
      </c>
      <c r="I7354" t="s">
        <v>136</v>
      </c>
      <c r="J7354" t="s">
        <v>137</v>
      </c>
      <c r="K7354" t="s">
        <v>138</v>
      </c>
      <c r="L7354" t="s">
        <v>20497</v>
      </c>
      <c r="M7354" t="s">
        <v>20498</v>
      </c>
      <c r="N7354">
        <v>0.64944444400000001</v>
      </c>
      <c r="O7354">
        <v>1</v>
      </c>
      <c r="P7354">
        <v>28</v>
      </c>
      <c r="Q7354">
        <v>4</v>
      </c>
      <c r="R7354">
        <v>31</v>
      </c>
      <c r="S7354">
        <v>17</v>
      </c>
      <c r="T7354">
        <v>16</v>
      </c>
      <c r="U7354">
        <v>1</v>
      </c>
      <c r="V7354">
        <v>0</v>
      </c>
      <c r="W7354">
        <v>0.47877659856064669</v>
      </c>
      <c r="X7354">
        <v>5.6464427743838863</v>
      </c>
      <c r="Y7354">
        <v>9.6738077943095515</v>
      </c>
      <c r="Z7354">
        <v>39.430942914771869</v>
      </c>
      <c r="AA7354">
        <v>48.833640497424305</v>
      </c>
      <c r="AB7354">
        <v>13.131253658118279</v>
      </c>
      <c r="AC7354">
        <v>24.902765366556004</v>
      </c>
      <c r="AD7354">
        <v>0</v>
      </c>
      <c r="AE7354">
        <v>142.09762960412453</v>
      </c>
    </row>
    <row r="7355" spans="1:31" x14ac:dyDescent="0.3">
      <c r="A7355">
        <v>2591064</v>
      </c>
      <c r="B7355">
        <v>1</v>
      </c>
      <c r="C7355" t="s">
        <v>80</v>
      </c>
      <c r="D7355" t="s">
        <v>84</v>
      </c>
      <c r="E7355" t="s">
        <v>184</v>
      </c>
      <c r="F7355" t="s">
        <v>20499</v>
      </c>
      <c r="G7355" t="s">
        <v>301</v>
      </c>
      <c r="H7355" t="s">
        <v>135</v>
      </c>
      <c r="I7355" t="s">
        <v>136</v>
      </c>
      <c r="J7355" t="s">
        <v>137</v>
      </c>
      <c r="K7355" t="s">
        <v>144</v>
      </c>
      <c r="L7355" t="s">
        <v>20500</v>
      </c>
      <c r="M7355" t="s">
        <v>20501</v>
      </c>
      <c r="N7355">
        <v>9.9666666660000001</v>
      </c>
      <c r="O7355">
        <v>0</v>
      </c>
      <c r="P7355">
        <v>186</v>
      </c>
      <c r="Q7355">
        <v>0</v>
      </c>
      <c r="R7355">
        <v>0</v>
      </c>
      <c r="S7355">
        <v>0</v>
      </c>
      <c r="T7355">
        <v>27</v>
      </c>
      <c r="U7355">
        <v>0</v>
      </c>
      <c r="V7355">
        <v>0</v>
      </c>
      <c r="W7355">
        <v>0</v>
      </c>
      <c r="X7355">
        <v>464.35534174863096</v>
      </c>
      <c r="Y7355">
        <v>0</v>
      </c>
      <c r="Z7355">
        <v>0</v>
      </c>
      <c r="AA7355">
        <v>0</v>
      </c>
      <c r="AB7355">
        <v>314.3456218429418</v>
      </c>
      <c r="AC7355">
        <v>0</v>
      </c>
      <c r="AD7355">
        <v>0</v>
      </c>
      <c r="AE7355">
        <v>778.70096359157276</v>
      </c>
    </row>
    <row r="7356" spans="1:31" x14ac:dyDescent="0.3">
      <c r="A7356">
        <v>2590569</v>
      </c>
      <c r="B7356">
        <v>1</v>
      </c>
      <c r="C7356" t="s">
        <v>80</v>
      </c>
      <c r="D7356" t="s">
        <v>97</v>
      </c>
      <c r="E7356" t="s">
        <v>141</v>
      </c>
      <c r="F7356" t="s">
        <v>6232</v>
      </c>
      <c r="G7356" t="s">
        <v>134</v>
      </c>
      <c r="H7356" t="s">
        <v>135</v>
      </c>
      <c r="I7356" t="s">
        <v>136</v>
      </c>
      <c r="J7356" t="s">
        <v>137</v>
      </c>
      <c r="K7356" t="s">
        <v>138</v>
      </c>
      <c r="L7356" t="s">
        <v>20502</v>
      </c>
      <c r="M7356" t="s">
        <v>20503</v>
      </c>
      <c r="N7356">
        <v>0.21222222199999999</v>
      </c>
      <c r="O7356">
        <v>0</v>
      </c>
      <c r="P7356">
        <v>136</v>
      </c>
      <c r="Q7356">
        <v>0</v>
      </c>
      <c r="R7356">
        <v>253</v>
      </c>
      <c r="S7356">
        <v>2</v>
      </c>
      <c r="T7356">
        <v>72</v>
      </c>
      <c r="U7356">
        <v>0</v>
      </c>
      <c r="V7356">
        <v>0</v>
      </c>
      <c r="W7356">
        <v>0</v>
      </c>
      <c r="X7356">
        <v>12.367912067282983</v>
      </c>
      <c r="Y7356">
        <v>0</v>
      </c>
      <c r="Z7356">
        <v>19.978456905947688</v>
      </c>
      <c r="AA7356">
        <v>3.7295039634312204</v>
      </c>
      <c r="AB7356">
        <v>16.819760741402273</v>
      </c>
      <c r="AC7356">
        <v>0</v>
      </c>
      <c r="AD7356">
        <v>0</v>
      </c>
      <c r="AE7356">
        <v>52.895633678064158</v>
      </c>
    </row>
    <row r="7357" spans="1:31" x14ac:dyDescent="0.3">
      <c r="A7357">
        <v>2591210</v>
      </c>
      <c r="B7357">
        <v>1</v>
      </c>
      <c r="C7357" t="s">
        <v>80</v>
      </c>
      <c r="D7357" t="s">
        <v>93</v>
      </c>
      <c r="E7357" t="s">
        <v>171</v>
      </c>
      <c r="F7357" t="s">
        <v>20504</v>
      </c>
      <c r="G7357" t="s">
        <v>190</v>
      </c>
      <c r="H7357" t="s">
        <v>157</v>
      </c>
      <c r="I7357" t="s">
        <v>136</v>
      </c>
      <c r="J7357" t="s">
        <v>137</v>
      </c>
      <c r="K7357" t="s">
        <v>138</v>
      </c>
      <c r="L7357" t="s">
        <v>20505</v>
      </c>
      <c r="M7357" t="s">
        <v>20506</v>
      </c>
      <c r="N7357">
        <v>1.4597222219999999</v>
      </c>
      <c r="O7357">
        <v>0</v>
      </c>
      <c r="P7357">
        <v>8</v>
      </c>
      <c r="Q7357">
        <v>0</v>
      </c>
      <c r="R7357">
        <v>4</v>
      </c>
      <c r="S7357">
        <v>0</v>
      </c>
      <c r="T7357">
        <v>2</v>
      </c>
      <c r="U7357">
        <v>0</v>
      </c>
      <c r="V7357">
        <v>0</v>
      </c>
      <c r="W7357">
        <v>0</v>
      </c>
      <c r="X7357">
        <v>2.5741030315411169</v>
      </c>
      <c r="Y7357">
        <v>0</v>
      </c>
      <c r="Z7357">
        <v>16.95821919082853</v>
      </c>
      <c r="AA7357">
        <v>0</v>
      </c>
      <c r="AB7357">
        <v>2.8360532079581686</v>
      </c>
      <c r="AC7357">
        <v>0</v>
      </c>
      <c r="AD7357">
        <v>0</v>
      </c>
      <c r="AE7357">
        <v>22.368375430327816</v>
      </c>
    </row>
    <row r="7358" spans="1:31" x14ac:dyDescent="0.3">
      <c r="A7358">
        <v>2590652</v>
      </c>
      <c r="B7358">
        <v>1</v>
      </c>
      <c r="C7358" t="s">
        <v>80</v>
      </c>
      <c r="D7358" t="s">
        <v>95</v>
      </c>
      <c r="E7358" t="s">
        <v>147</v>
      </c>
      <c r="F7358" t="s">
        <v>20507</v>
      </c>
      <c r="G7358" t="s">
        <v>194</v>
      </c>
      <c r="H7358" t="s">
        <v>135</v>
      </c>
      <c r="I7358" t="s">
        <v>136</v>
      </c>
      <c r="J7358" t="s">
        <v>137</v>
      </c>
      <c r="K7358" t="s">
        <v>144</v>
      </c>
      <c r="L7358" t="s">
        <v>20508</v>
      </c>
      <c r="M7358" t="s">
        <v>20509</v>
      </c>
      <c r="N7358">
        <v>4.6952777770000003</v>
      </c>
      <c r="O7358">
        <v>2</v>
      </c>
      <c r="P7358">
        <v>1053</v>
      </c>
      <c r="Q7358">
        <v>15</v>
      </c>
      <c r="R7358">
        <v>15</v>
      </c>
      <c r="S7358">
        <v>14</v>
      </c>
      <c r="T7358">
        <v>68</v>
      </c>
      <c r="U7358">
        <v>0</v>
      </c>
      <c r="V7358">
        <v>0</v>
      </c>
      <c r="W7358">
        <v>5.2749859240313519</v>
      </c>
      <c r="X7358">
        <v>864.58244369930685</v>
      </c>
      <c r="Y7358">
        <v>191.67802254321836</v>
      </c>
      <c r="Z7358">
        <v>23.354239416459848</v>
      </c>
      <c r="AA7358">
        <v>312.1985032341978</v>
      </c>
      <c r="AB7358">
        <v>338.15400960022947</v>
      </c>
      <c r="AC7358">
        <v>0</v>
      </c>
      <c r="AD7358">
        <v>0</v>
      </c>
      <c r="AE7358">
        <v>1735.2422044174436</v>
      </c>
    </row>
    <row r="7359" spans="1:31" x14ac:dyDescent="0.3">
      <c r="A7359">
        <v>2590981</v>
      </c>
      <c r="B7359">
        <v>1</v>
      </c>
      <c r="C7359" t="s">
        <v>80</v>
      </c>
      <c r="D7359" t="s">
        <v>96</v>
      </c>
      <c r="E7359" t="s">
        <v>166</v>
      </c>
      <c r="F7359" t="s">
        <v>20510</v>
      </c>
      <c r="G7359" t="s">
        <v>181</v>
      </c>
      <c r="H7359" t="s">
        <v>157</v>
      </c>
      <c r="I7359" t="s">
        <v>136</v>
      </c>
      <c r="J7359" t="s">
        <v>137</v>
      </c>
      <c r="K7359" t="s">
        <v>138</v>
      </c>
      <c r="L7359" t="s">
        <v>20511</v>
      </c>
      <c r="M7359" t="s">
        <v>20512</v>
      </c>
      <c r="N7359">
        <v>3.7997222220000002</v>
      </c>
      <c r="O7359">
        <v>0</v>
      </c>
      <c r="P7359">
        <v>2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5.7172820916397935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5.7172820916397935</v>
      </c>
    </row>
    <row r="7360" spans="1:31" x14ac:dyDescent="0.3">
      <c r="A7360">
        <v>2590626</v>
      </c>
      <c r="B7360">
        <v>1</v>
      </c>
      <c r="C7360" t="s">
        <v>80</v>
      </c>
      <c r="D7360" t="s">
        <v>86</v>
      </c>
      <c r="E7360" t="s">
        <v>184</v>
      </c>
      <c r="F7360" t="s">
        <v>20513</v>
      </c>
      <c r="G7360" t="s">
        <v>301</v>
      </c>
      <c r="H7360" t="s">
        <v>135</v>
      </c>
      <c r="I7360" t="s">
        <v>136</v>
      </c>
      <c r="J7360" t="s">
        <v>137</v>
      </c>
      <c r="K7360" t="s">
        <v>144</v>
      </c>
      <c r="L7360" t="s">
        <v>20514</v>
      </c>
      <c r="M7360" t="s">
        <v>20515</v>
      </c>
      <c r="N7360">
        <v>10.546666666</v>
      </c>
      <c r="O7360">
        <v>0</v>
      </c>
      <c r="P7360">
        <v>19</v>
      </c>
      <c r="Q7360">
        <v>0</v>
      </c>
      <c r="R7360">
        <v>5</v>
      </c>
      <c r="S7360">
        <v>0</v>
      </c>
      <c r="T7360">
        <v>10</v>
      </c>
      <c r="U7360">
        <v>0</v>
      </c>
      <c r="V7360">
        <v>0</v>
      </c>
      <c r="W7360">
        <v>0</v>
      </c>
      <c r="X7360">
        <v>330.55928798933206</v>
      </c>
      <c r="Y7360">
        <v>0</v>
      </c>
      <c r="Z7360">
        <v>8.7904933849229234</v>
      </c>
      <c r="AA7360">
        <v>0</v>
      </c>
      <c r="AB7360">
        <v>714.17654280265856</v>
      </c>
      <c r="AC7360">
        <v>0</v>
      </c>
      <c r="AD7360">
        <v>0</v>
      </c>
      <c r="AE7360">
        <v>1053.5263241769135</v>
      </c>
    </row>
    <row r="7361" spans="1:31" x14ac:dyDescent="0.3">
      <c r="A7361">
        <v>2591150</v>
      </c>
      <c r="B7361">
        <v>1</v>
      </c>
      <c r="C7361" t="s">
        <v>80</v>
      </c>
      <c r="D7361" t="s">
        <v>94</v>
      </c>
      <c r="E7361" t="s">
        <v>184</v>
      </c>
      <c r="F7361" t="s">
        <v>20516</v>
      </c>
      <c r="G7361" t="s">
        <v>149</v>
      </c>
      <c r="H7361" t="s">
        <v>135</v>
      </c>
      <c r="I7361" t="s">
        <v>136</v>
      </c>
      <c r="J7361" t="s">
        <v>137</v>
      </c>
      <c r="K7361" t="s">
        <v>138</v>
      </c>
      <c r="L7361" t="s">
        <v>20517</v>
      </c>
      <c r="M7361" t="s">
        <v>20518</v>
      </c>
      <c r="N7361">
        <v>2.7283333330000001</v>
      </c>
      <c r="O7361">
        <v>0</v>
      </c>
      <c r="P7361">
        <v>219</v>
      </c>
      <c r="Q7361">
        <v>0</v>
      </c>
      <c r="R7361">
        <v>0</v>
      </c>
      <c r="S7361">
        <v>3</v>
      </c>
      <c r="T7361">
        <v>7</v>
      </c>
      <c r="U7361">
        <v>0</v>
      </c>
      <c r="V7361">
        <v>0</v>
      </c>
      <c r="W7361">
        <v>0</v>
      </c>
      <c r="X7361">
        <v>41.326757178317571</v>
      </c>
      <c r="Y7361">
        <v>0</v>
      </c>
      <c r="Z7361">
        <v>0</v>
      </c>
      <c r="AA7361">
        <v>9.3200691638400208</v>
      </c>
      <c r="AB7361">
        <v>1.9244128982228699</v>
      </c>
      <c r="AC7361">
        <v>0</v>
      </c>
      <c r="AD7361">
        <v>0</v>
      </c>
      <c r="AE7361">
        <v>52.571239240380464</v>
      </c>
    </row>
    <row r="7362" spans="1:31" x14ac:dyDescent="0.3">
      <c r="A7362">
        <v>2591173</v>
      </c>
      <c r="B7362">
        <v>1</v>
      </c>
      <c r="C7362" t="s">
        <v>80</v>
      </c>
      <c r="D7362" t="s">
        <v>99</v>
      </c>
      <c r="E7362" t="s">
        <v>171</v>
      </c>
      <c r="F7362" t="s">
        <v>20519</v>
      </c>
      <c r="G7362" t="s">
        <v>190</v>
      </c>
      <c r="H7362" t="s">
        <v>157</v>
      </c>
      <c r="I7362" t="s">
        <v>136</v>
      </c>
      <c r="J7362" t="s">
        <v>137</v>
      </c>
      <c r="K7362" t="s">
        <v>138</v>
      </c>
      <c r="L7362" t="s">
        <v>20520</v>
      </c>
      <c r="M7362" t="s">
        <v>20521</v>
      </c>
      <c r="N7362">
        <v>4.6916666659999997</v>
      </c>
      <c r="O7362">
        <v>0</v>
      </c>
      <c r="P7362">
        <v>0</v>
      </c>
      <c r="Q7362">
        <v>0</v>
      </c>
      <c r="R7362">
        <v>1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2.2794432719686002</v>
      </c>
      <c r="AA7362">
        <v>0</v>
      </c>
      <c r="AB7362">
        <v>0</v>
      </c>
      <c r="AC7362">
        <v>0</v>
      </c>
      <c r="AD7362">
        <v>0</v>
      </c>
      <c r="AE7362">
        <v>2.2794432719686002</v>
      </c>
    </row>
    <row r="7363" spans="1:31" x14ac:dyDescent="0.3">
      <c r="A7363">
        <v>2590632</v>
      </c>
      <c r="B7363">
        <v>1</v>
      </c>
      <c r="C7363" t="s">
        <v>81</v>
      </c>
      <c r="D7363" t="s">
        <v>123</v>
      </c>
      <c r="E7363" t="s">
        <v>184</v>
      </c>
      <c r="F7363" t="s">
        <v>20522</v>
      </c>
      <c r="G7363" t="s">
        <v>301</v>
      </c>
      <c r="H7363" t="s">
        <v>135</v>
      </c>
      <c r="I7363" t="s">
        <v>136</v>
      </c>
      <c r="J7363" t="s">
        <v>137</v>
      </c>
      <c r="K7363" t="s">
        <v>144</v>
      </c>
      <c r="L7363" t="s">
        <v>20523</v>
      </c>
      <c r="M7363" t="s">
        <v>20524</v>
      </c>
      <c r="N7363">
        <v>9.176388888</v>
      </c>
      <c r="O7363">
        <v>0</v>
      </c>
      <c r="P7363">
        <v>1</v>
      </c>
      <c r="Q7363">
        <v>0</v>
      </c>
      <c r="R7363">
        <v>0</v>
      </c>
      <c r="S7363">
        <v>0</v>
      </c>
      <c r="T7363">
        <v>112</v>
      </c>
      <c r="U7363">
        <v>0</v>
      </c>
      <c r="V7363">
        <v>0</v>
      </c>
      <c r="W7363">
        <v>0</v>
      </c>
      <c r="X7363">
        <v>4.0360149695202834</v>
      </c>
      <c r="Y7363">
        <v>0</v>
      </c>
      <c r="Z7363">
        <v>0</v>
      </c>
      <c r="AA7363">
        <v>0</v>
      </c>
      <c r="AB7363">
        <v>546.59005538435542</v>
      </c>
      <c r="AC7363">
        <v>0</v>
      </c>
      <c r="AD7363">
        <v>0</v>
      </c>
      <c r="AE7363">
        <v>550.62607035387566</v>
      </c>
    </row>
    <row r="7364" spans="1:31" x14ac:dyDescent="0.3">
      <c r="A7364">
        <v>2590752</v>
      </c>
      <c r="B7364">
        <v>1</v>
      </c>
      <c r="C7364" t="s">
        <v>80</v>
      </c>
      <c r="D7364" t="s">
        <v>94</v>
      </c>
      <c r="E7364" t="s">
        <v>141</v>
      </c>
      <c r="F7364" t="s">
        <v>20525</v>
      </c>
      <c r="G7364" t="s">
        <v>301</v>
      </c>
      <c r="H7364" t="s">
        <v>135</v>
      </c>
      <c r="I7364" t="s">
        <v>136</v>
      </c>
      <c r="J7364" t="s">
        <v>137</v>
      </c>
      <c r="K7364" t="s">
        <v>144</v>
      </c>
      <c r="L7364" t="s">
        <v>20526</v>
      </c>
      <c r="M7364" t="s">
        <v>20527</v>
      </c>
      <c r="N7364">
        <v>8.3552777769999995</v>
      </c>
      <c r="O7364">
        <v>0</v>
      </c>
      <c r="P7364">
        <v>524</v>
      </c>
      <c r="Q7364">
        <v>15</v>
      </c>
      <c r="R7364">
        <v>278</v>
      </c>
      <c r="S7364">
        <v>5</v>
      </c>
      <c r="T7364">
        <v>88</v>
      </c>
      <c r="U7364">
        <v>0</v>
      </c>
      <c r="V7364">
        <v>0</v>
      </c>
      <c r="W7364">
        <v>0</v>
      </c>
      <c r="X7364">
        <v>1109.701317993894</v>
      </c>
      <c r="Y7364">
        <v>216.91797450676964</v>
      </c>
      <c r="Z7364">
        <v>1144.0009578571874</v>
      </c>
      <c r="AA7364">
        <v>308.64213135940679</v>
      </c>
      <c r="AB7364">
        <v>620.06115820578748</v>
      </c>
      <c r="AC7364">
        <v>0</v>
      </c>
      <c r="AD7364">
        <v>0</v>
      </c>
      <c r="AE7364">
        <v>3399.3235399230452</v>
      </c>
    </row>
    <row r="7365" spans="1:31" x14ac:dyDescent="0.3">
      <c r="A7365">
        <v>2590795</v>
      </c>
      <c r="B7365">
        <v>1</v>
      </c>
      <c r="C7365" t="s">
        <v>81</v>
      </c>
      <c r="D7365" t="s">
        <v>126</v>
      </c>
      <c r="E7365" t="s">
        <v>171</v>
      </c>
      <c r="F7365" t="s">
        <v>20528</v>
      </c>
      <c r="G7365" t="s">
        <v>3232</v>
      </c>
      <c r="H7365" t="s">
        <v>157</v>
      </c>
      <c r="I7365" t="s">
        <v>136</v>
      </c>
      <c r="J7365" t="s">
        <v>137</v>
      </c>
      <c r="K7365" t="s">
        <v>138</v>
      </c>
      <c r="L7365" t="s">
        <v>20529</v>
      </c>
      <c r="M7365" t="s">
        <v>20530</v>
      </c>
      <c r="N7365">
        <v>3.2241666659999999</v>
      </c>
      <c r="O7365">
        <v>0</v>
      </c>
      <c r="P7365">
        <v>10</v>
      </c>
      <c r="Q7365">
        <v>0</v>
      </c>
      <c r="R7365">
        <v>1</v>
      </c>
      <c r="S7365">
        <v>0</v>
      </c>
      <c r="T7365">
        <v>1</v>
      </c>
      <c r="U7365">
        <v>0</v>
      </c>
      <c r="V7365">
        <v>0</v>
      </c>
      <c r="W7365">
        <v>0</v>
      </c>
      <c r="X7365">
        <v>5.0201618494526699</v>
      </c>
      <c r="Y7365">
        <v>0</v>
      </c>
      <c r="Z7365">
        <v>5.7358024066666662</v>
      </c>
      <c r="AA7365">
        <v>0</v>
      </c>
      <c r="AB7365">
        <v>2.3542372378461418</v>
      </c>
      <c r="AC7365">
        <v>0</v>
      </c>
      <c r="AD7365">
        <v>0</v>
      </c>
      <c r="AE7365">
        <v>13.110201493965478</v>
      </c>
    </row>
    <row r="7366" spans="1:31" x14ac:dyDescent="0.3">
      <c r="A7366">
        <v>2591336</v>
      </c>
      <c r="B7366">
        <v>1</v>
      </c>
      <c r="C7366" t="s">
        <v>80</v>
      </c>
      <c r="D7366" t="s">
        <v>96</v>
      </c>
      <c r="E7366" t="s">
        <v>166</v>
      </c>
      <c r="F7366" t="s">
        <v>20531</v>
      </c>
      <c r="G7366" t="s">
        <v>181</v>
      </c>
      <c r="H7366" t="s">
        <v>157</v>
      </c>
      <c r="I7366" t="s">
        <v>136</v>
      </c>
      <c r="J7366" t="s">
        <v>137</v>
      </c>
      <c r="K7366" t="s">
        <v>138</v>
      </c>
      <c r="L7366" t="s">
        <v>20532</v>
      </c>
      <c r="M7366" t="s">
        <v>20533</v>
      </c>
      <c r="N7366">
        <v>4.2472222220000004</v>
      </c>
      <c r="O7366">
        <v>0</v>
      </c>
      <c r="P7366">
        <v>3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5.4662365092423544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5.4662365092423544</v>
      </c>
    </row>
    <row r="7367" spans="1:31" x14ac:dyDescent="0.3">
      <c r="A7367">
        <v>2590646</v>
      </c>
      <c r="B7367">
        <v>1</v>
      </c>
      <c r="C7367" t="s">
        <v>80</v>
      </c>
      <c r="D7367" t="s">
        <v>105</v>
      </c>
      <c r="E7367" t="s">
        <v>184</v>
      </c>
      <c r="F7367" t="s">
        <v>20534</v>
      </c>
      <c r="G7367" t="s">
        <v>301</v>
      </c>
      <c r="H7367" t="s">
        <v>135</v>
      </c>
      <c r="I7367" t="s">
        <v>136</v>
      </c>
      <c r="J7367" t="s">
        <v>137</v>
      </c>
      <c r="K7367" t="s">
        <v>144</v>
      </c>
      <c r="L7367" t="s">
        <v>20535</v>
      </c>
      <c r="M7367" t="s">
        <v>20536</v>
      </c>
      <c r="N7367">
        <v>9.8263888880000003</v>
      </c>
      <c r="O7367">
        <v>4</v>
      </c>
      <c r="P7367">
        <v>4582</v>
      </c>
      <c r="Q7367">
        <v>9</v>
      </c>
      <c r="R7367">
        <v>466</v>
      </c>
      <c r="S7367">
        <v>45</v>
      </c>
      <c r="T7367">
        <v>553</v>
      </c>
      <c r="U7367">
        <v>7</v>
      </c>
      <c r="V7367">
        <v>2</v>
      </c>
      <c r="W7367">
        <v>32.906875082785923</v>
      </c>
      <c r="X7367">
        <v>9250.7597010895443</v>
      </c>
      <c r="Y7367">
        <v>1389.917622978134</v>
      </c>
      <c r="Z7367">
        <v>1573.8437878659624</v>
      </c>
      <c r="AA7367">
        <v>3810.8425514945761</v>
      </c>
      <c r="AB7367">
        <v>6147.5165458238662</v>
      </c>
      <c r="AC7367">
        <v>6882.5318035362752</v>
      </c>
      <c r="AD7367">
        <v>88.679294851286556</v>
      </c>
      <c r="AE7367">
        <v>29176.998182722429</v>
      </c>
    </row>
    <row r="7368" spans="1:31" x14ac:dyDescent="0.3">
      <c r="A7368">
        <v>2590546</v>
      </c>
      <c r="B7368">
        <v>1</v>
      </c>
      <c r="C7368" t="s">
        <v>80</v>
      </c>
      <c r="D7368" t="s">
        <v>92</v>
      </c>
      <c r="E7368" t="s">
        <v>141</v>
      </c>
      <c r="F7368" t="s">
        <v>11590</v>
      </c>
      <c r="G7368" t="s">
        <v>134</v>
      </c>
      <c r="H7368" t="s">
        <v>135</v>
      </c>
      <c r="I7368" t="s">
        <v>136</v>
      </c>
      <c r="J7368" t="s">
        <v>137</v>
      </c>
      <c r="K7368" t="s">
        <v>138</v>
      </c>
      <c r="L7368" t="s">
        <v>20537</v>
      </c>
      <c r="M7368" t="s">
        <v>20538</v>
      </c>
      <c r="N7368">
        <v>0.175555555</v>
      </c>
      <c r="O7368">
        <v>0</v>
      </c>
      <c r="P7368">
        <v>384</v>
      </c>
      <c r="Q7368">
        <v>0</v>
      </c>
      <c r="R7368">
        <v>3</v>
      </c>
      <c r="S7368">
        <v>9</v>
      </c>
      <c r="T7368">
        <v>24</v>
      </c>
      <c r="U7368">
        <v>0</v>
      </c>
      <c r="V7368">
        <v>0</v>
      </c>
      <c r="W7368">
        <v>0</v>
      </c>
      <c r="X7368">
        <v>12.969944894635987</v>
      </c>
      <c r="Y7368">
        <v>0</v>
      </c>
      <c r="Z7368">
        <v>0.23837457029599995</v>
      </c>
      <c r="AA7368">
        <v>25.971765604826491</v>
      </c>
      <c r="AB7368">
        <v>3.0857986830080475</v>
      </c>
      <c r="AC7368">
        <v>0</v>
      </c>
      <c r="AD7368">
        <v>0</v>
      </c>
      <c r="AE7368">
        <v>42.265883752766527</v>
      </c>
    </row>
    <row r="7369" spans="1:31" x14ac:dyDescent="0.3">
      <c r="A7369">
        <v>2590543</v>
      </c>
      <c r="B7369">
        <v>1</v>
      </c>
      <c r="C7369" t="s">
        <v>80</v>
      </c>
      <c r="D7369" t="s">
        <v>96</v>
      </c>
      <c r="E7369" t="s">
        <v>141</v>
      </c>
      <c r="F7369" t="s">
        <v>20539</v>
      </c>
      <c r="G7369" t="s">
        <v>134</v>
      </c>
      <c r="H7369" t="s">
        <v>135</v>
      </c>
      <c r="I7369" t="s">
        <v>136</v>
      </c>
      <c r="J7369" t="s">
        <v>137</v>
      </c>
      <c r="K7369" t="s">
        <v>138</v>
      </c>
      <c r="L7369" t="s">
        <v>20540</v>
      </c>
      <c r="M7369" t="s">
        <v>20541</v>
      </c>
      <c r="N7369">
        <v>0.43416666599999998</v>
      </c>
      <c r="O7369">
        <v>6</v>
      </c>
      <c r="P7369">
        <v>3065</v>
      </c>
      <c r="Q7369">
        <v>2</v>
      </c>
      <c r="R7369">
        <v>12</v>
      </c>
      <c r="S7369">
        <v>27</v>
      </c>
      <c r="T7369">
        <v>240</v>
      </c>
      <c r="U7369">
        <v>0</v>
      </c>
      <c r="V7369">
        <v>1</v>
      </c>
      <c r="W7369">
        <v>11.89672118809148</v>
      </c>
      <c r="X7369">
        <v>275.85512881358346</v>
      </c>
      <c r="Y7369">
        <v>0.41920579520715001</v>
      </c>
      <c r="Z7369">
        <v>1.2971809730912998</v>
      </c>
      <c r="AA7369">
        <v>100.3809353378945</v>
      </c>
      <c r="AB7369">
        <v>112.26787025863682</v>
      </c>
      <c r="AC7369">
        <v>0</v>
      </c>
      <c r="AD7369">
        <v>3.0092854640774995E-3</v>
      </c>
      <c r="AE7369">
        <v>502.12005165196888</v>
      </c>
    </row>
    <row r="7370" spans="1:31" x14ac:dyDescent="0.3">
      <c r="A7370">
        <v>2590735</v>
      </c>
      <c r="B7370">
        <v>1</v>
      </c>
      <c r="C7370" t="s">
        <v>80</v>
      </c>
      <c r="D7370" t="s">
        <v>91</v>
      </c>
      <c r="E7370" t="s">
        <v>141</v>
      </c>
      <c r="F7370" t="s">
        <v>20542</v>
      </c>
      <c r="G7370" t="s">
        <v>301</v>
      </c>
      <c r="H7370" t="s">
        <v>135</v>
      </c>
      <c r="I7370" t="s">
        <v>136</v>
      </c>
      <c r="J7370" t="s">
        <v>137</v>
      </c>
      <c r="K7370" t="s">
        <v>144</v>
      </c>
      <c r="L7370" t="s">
        <v>20543</v>
      </c>
      <c r="M7370" t="s">
        <v>20544</v>
      </c>
      <c r="N7370">
        <v>6.27</v>
      </c>
      <c r="O7370">
        <v>16</v>
      </c>
      <c r="P7370">
        <v>247</v>
      </c>
      <c r="Q7370">
        <v>27</v>
      </c>
      <c r="R7370">
        <v>82</v>
      </c>
      <c r="S7370">
        <v>21</v>
      </c>
      <c r="T7370">
        <v>230</v>
      </c>
      <c r="U7370">
        <v>1</v>
      </c>
      <c r="V7370">
        <v>0</v>
      </c>
      <c r="W7370">
        <v>119.7634704273855</v>
      </c>
      <c r="X7370">
        <v>441.27027023755949</v>
      </c>
      <c r="Y7370">
        <v>199.29952547841526</v>
      </c>
      <c r="Z7370">
        <v>400.2011150389834</v>
      </c>
      <c r="AA7370">
        <v>1235.0348128788744</v>
      </c>
      <c r="AB7370">
        <v>2529.6188477624491</v>
      </c>
      <c r="AC7370">
        <v>5.6993760531360005</v>
      </c>
      <c r="AD7370">
        <v>0</v>
      </c>
      <c r="AE7370">
        <v>4930.8874178768028</v>
      </c>
    </row>
    <row r="7371" spans="1:31" x14ac:dyDescent="0.3">
      <c r="A7371">
        <v>2590566</v>
      </c>
      <c r="B7371">
        <v>1</v>
      </c>
      <c r="C7371" t="s">
        <v>80</v>
      </c>
      <c r="D7371" t="s">
        <v>85</v>
      </c>
      <c r="E7371" t="s">
        <v>166</v>
      </c>
      <c r="F7371" t="s">
        <v>20545</v>
      </c>
      <c r="G7371" t="s">
        <v>181</v>
      </c>
      <c r="H7371" t="s">
        <v>157</v>
      </c>
      <c r="I7371" t="s">
        <v>136</v>
      </c>
      <c r="J7371" t="s">
        <v>137</v>
      </c>
      <c r="K7371" t="s">
        <v>138</v>
      </c>
      <c r="L7371" t="s">
        <v>20546</v>
      </c>
      <c r="M7371" t="s">
        <v>20547</v>
      </c>
      <c r="N7371">
        <v>3.6580555549999998</v>
      </c>
      <c r="O7371">
        <v>0</v>
      </c>
      <c r="P7371">
        <v>7</v>
      </c>
      <c r="Q7371">
        <v>0</v>
      </c>
      <c r="R7371">
        <v>0</v>
      </c>
      <c r="S7371">
        <v>0</v>
      </c>
      <c r="T7371">
        <v>1</v>
      </c>
      <c r="U7371">
        <v>0</v>
      </c>
      <c r="V7371">
        <v>0</v>
      </c>
      <c r="W7371">
        <v>0</v>
      </c>
      <c r="X7371">
        <v>4.6589918398507866</v>
      </c>
      <c r="Y7371">
        <v>0</v>
      </c>
      <c r="Z7371">
        <v>0</v>
      </c>
      <c r="AA7371">
        <v>0</v>
      </c>
      <c r="AB7371">
        <v>6.4098425648461115</v>
      </c>
      <c r="AC7371">
        <v>0</v>
      </c>
      <c r="AD7371">
        <v>0</v>
      </c>
      <c r="AE7371">
        <v>11.068834404696897</v>
      </c>
    </row>
    <row r="7372" spans="1:31" x14ac:dyDescent="0.3">
      <c r="A7372">
        <v>2590589</v>
      </c>
      <c r="B7372">
        <v>1</v>
      </c>
      <c r="C7372" t="s">
        <v>80</v>
      </c>
      <c r="D7372" t="s">
        <v>93</v>
      </c>
      <c r="E7372" t="s">
        <v>171</v>
      </c>
      <c r="F7372" t="s">
        <v>20548</v>
      </c>
      <c r="G7372" t="s">
        <v>190</v>
      </c>
      <c r="H7372" t="s">
        <v>157</v>
      </c>
      <c r="I7372" t="s">
        <v>136</v>
      </c>
      <c r="J7372" t="s">
        <v>137</v>
      </c>
      <c r="K7372" t="s">
        <v>138</v>
      </c>
      <c r="L7372" t="s">
        <v>20549</v>
      </c>
      <c r="M7372" t="s">
        <v>20550</v>
      </c>
      <c r="N7372">
        <v>1.098055555</v>
      </c>
      <c r="O7372">
        <v>0</v>
      </c>
      <c r="P7372">
        <v>4</v>
      </c>
      <c r="Q7372">
        <v>0</v>
      </c>
      <c r="R7372">
        <v>7</v>
      </c>
      <c r="S7372">
        <v>0</v>
      </c>
      <c r="T7372">
        <v>2</v>
      </c>
      <c r="U7372">
        <v>0</v>
      </c>
      <c r="V7372">
        <v>0</v>
      </c>
      <c r="W7372">
        <v>0</v>
      </c>
      <c r="X7372">
        <v>5.1136292247868136</v>
      </c>
      <c r="Y7372">
        <v>0</v>
      </c>
      <c r="Z7372">
        <v>12.797669594106129</v>
      </c>
      <c r="AA7372">
        <v>0</v>
      </c>
      <c r="AB7372">
        <v>2.584564429407799</v>
      </c>
      <c r="AC7372">
        <v>0</v>
      </c>
      <c r="AD7372">
        <v>0</v>
      </c>
      <c r="AE7372">
        <v>20.49586324830074</v>
      </c>
    </row>
    <row r="7373" spans="1:31" x14ac:dyDescent="0.3">
      <c r="A7373">
        <v>2590921</v>
      </c>
      <c r="B7373">
        <v>1</v>
      </c>
      <c r="C7373" t="s">
        <v>81</v>
      </c>
      <c r="D7373" t="s">
        <v>123</v>
      </c>
      <c r="E7373" t="s">
        <v>171</v>
      </c>
      <c r="F7373" t="s">
        <v>20551</v>
      </c>
      <c r="G7373" t="s">
        <v>311</v>
      </c>
      <c r="H7373" t="s">
        <v>157</v>
      </c>
      <c r="I7373" t="s">
        <v>136</v>
      </c>
      <c r="J7373" t="s">
        <v>3</v>
      </c>
      <c r="K7373" t="s">
        <v>138</v>
      </c>
      <c r="L7373" t="s">
        <v>20552</v>
      </c>
      <c r="M7373" t="s">
        <v>20553</v>
      </c>
      <c r="N7373">
        <v>2.1272222219999999</v>
      </c>
      <c r="O7373">
        <v>0</v>
      </c>
      <c r="P7373">
        <v>77</v>
      </c>
      <c r="Q7373">
        <v>0</v>
      </c>
      <c r="R7373">
        <v>0</v>
      </c>
      <c r="S7373">
        <v>0</v>
      </c>
      <c r="T7373">
        <v>6</v>
      </c>
      <c r="U7373">
        <v>0</v>
      </c>
      <c r="V7373">
        <v>0</v>
      </c>
      <c r="W7373">
        <v>0</v>
      </c>
      <c r="X7373">
        <v>29.102250360688071</v>
      </c>
      <c r="Y7373">
        <v>0</v>
      </c>
      <c r="Z7373">
        <v>0</v>
      </c>
      <c r="AA7373">
        <v>0</v>
      </c>
      <c r="AB7373">
        <v>4.6250768980894801</v>
      </c>
      <c r="AC7373">
        <v>0</v>
      </c>
      <c r="AD7373">
        <v>0</v>
      </c>
      <c r="AE7373">
        <v>33.727327258777549</v>
      </c>
    </row>
    <row r="7374" spans="1:31" x14ac:dyDescent="0.3">
      <c r="A7374">
        <v>2590729</v>
      </c>
      <c r="B7374">
        <v>1</v>
      </c>
      <c r="C7374" t="s">
        <v>80</v>
      </c>
      <c r="D7374" t="s">
        <v>91</v>
      </c>
      <c r="E7374" t="s">
        <v>141</v>
      </c>
      <c r="F7374" t="s">
        <v>13916</v>
      </c>
      <c r="G7374" t="s">
        <v>301</v>
      </c>
      <c r="H7374" t="s">
        <v>135</v>
      </c>
      <c r="I7374" t="s">
        <v>136</v>
      </c>
      <c r="J7374" t="s">
        <v>137</v>
      </c>
      <c r="K7374" t="s">
        <v>144</v>
      </c>
      <c r="L7374" t="s">
        <v>20554</v>
      </c>
      <c r="M7374" t="s">
        <v>20555</v>
      </c>
      <c r="N7374">
        <v>2.9175</v>
      </c>
      <c r="O7374">
        <v>0</v>
      </c>
      <c r="P7374">
        <v>7240</v>
      </c>
      <c r="Q7374">
        <v>0</v>
      </c>
      <c r="R7374">
        <v>2</v>
      </c>
      <c r="S7374">
        <v>2</v>
      </c>
      <c r="T7374">
        <v>385</v>
      </c>
      <c r="U7374">
        <v>0</v>
      </c>
      <c r="V7374">
        <v>0</v>
      </c>
      <c r="W7374">
        <v>0</v>
      </c>
      <c r="X7374">
        <v>4348.8084278865736</v>
      </c>
      <c r="Y7374">
        <v>0</v>
      </c>
      <c r="Z7374">
        <v>5.9850131724885198</v>
      </c>
      <c r="AA7374">
        <v>70.026949126987489</v>
      </c>
      <c r="AB7374">
        <v>1555.2679166403361</v>
      </c>
      <c r="AC7374">
        <v>0</v>
      </c>
      <c r="AD7374">
        <v>0</v>
      </c>
      <c r="AE7374">
        <v>5980.0883068263856</v>
      </c>
    </row>
    <row r="7375" spans="1:31" x14ac:dyDescent="0.3">
      <c r="A7375">
        <v>2590526</v>
      </c>
      <c r="B7375">
        <v>1</v>
      </c>
      <c r="C7375" t="s">
        <v>81</v>
      </c>
      <c r="D7375" t="s">
        <v>118</v>
      </c>
      <c r="E7375" t="s">
        <v>175</v>
      </c>
      <c r="F7375" t="s">
        <v>20448</v>
      </c>
      <c r="G7375" t="s">
        <v>213</v>
      </c>
      <c r="H7375" t="s">
        <v>157</v>
      </c>
      <c r="I7375" t="s">
        <v>136</v>
      </c>
      <c r="J7375" t="s">
        <v>137</v>
      </c>
      <c r="K7375" t="s">
        <v>138</v>
      </c>
      <c r="L7375" t="s">
        <v>20556</v>
      </c>
      <c r="M7375" t="s">
        <v>20557</v>
      </c>
      <c r="N7375">
        <v>4.113611111</v>
      </c>
      <c r="O7375">
        <v>0</v>
      </c>
      <c r="P7375">
        <v>128</v>
      </c>
      <c r="Q7375">
        <v>0</v>
      </c>
      <c r="R7375">
        <v>0</v>
      </c>
      <c r="S7375">
        <v>0</v>
      </c>
      <c r="T7375">
        <v>8</v>
      </c>
      <c r="U7375">
        <v>0</v>
      </c>
      <c r="V7375">
        <v>0</v>
      </c>
      <c r="W7375">
        <v>0</v>
      </c>
      <c r="X7375">
        <v>86.983334529420375</v>
      </c>
      <c r="Y7375">
        <v>0</v>
      </c>
      <c r="Z7375">
        <v>0</v>
      </c>
      <c r="AA7375">
        <v>0</v>
      </c>
      <c r="AB7375">
        <v>15.305753351767974</v>
      </c>
      <c r="AC7375">
        <v>0</v>
      </c>
      <c r="AD7375">
        <v>0</v>
      </c>
      <c r="AE7375">
        <v>102.28908788118835</v>
      </c>
    </row>
    <row r="7376" spans="1:31" x14ac:dyDescent="0.3">
      <c r="A7376">
        <v>2591213</v>
      </c>
      <c r="B7376">
        <v>1</v>
      </c>
      <c r="C7376" t="s">
        <v>81</v>
      </c>
      <c r="D7376" t="s">
        <v>118</v>
      </c>
      <c r="E7376" t="s">
        <v>184</v>
      </c>
      <c r="F7376" t="s">
        <v>20558</v>
      </c>
      <c r="G7376" t="s">
        <v>134</v>
      </c>
      <c r="H7376" t="s">
        <v>135</v>
      </c>
      <c r="I7376" t="s">
        <v>136</v>
      </c>
      <c r="J7376" t="s">
        <v>137</v>
      </c>
      <c r="K7376" t="s">
        <v>138</v>
      </c>
      <c r="L7376" t="s">
        <v>20559</v>
      </c>
      <c r="M7376" t="s">
        <v>20560</v>
      </c>
      <c r="N7376">
        <v>1.045833333</v>
      </c>
      <c r="O7376">
        <v>0</v>
      </c>
      <c r="P7376">
        <v>889</v>
      </c>
      <c r="Q7376">
        <v>0</v>
      </c>
      <c r="R7376">
        <v>49</v>
      </c>
      <c r="S7376">
        <v>0</v>
      </c>
      <c r="T7376">
        <v>103</v>
      </c>
      <c r="U7376">
        <v>0</v>
      </c>
      <c r="V7376">
        <v>1</v>
      </c>
      <c r="W7376">
        <v>0</v>
      </c>
      <c r="X7376">
        <v>151.04483755421839</v>
      </c>
      <c r="Y7376">
        <v>0</v>
      </c>
      <c r="Z7376">
        <v>39.360346969642947</v>
      </c>
      <c r="AA7376">
        <v>0</v>
      </c>
      <c r="AB7376">
        <v>98.50717912760625</v>
      </c>
      <c r="AC7376">
        <v>0</v>
      </c>
      <c r="AD7376">
        <v>42.797591729657832</v>
      </c>
      <c r="AE7376">
        <v>331.70995538112544</v>
      </c>
    </row>
    <row r="7377" spans="1:31" x14ac:dyDescent="0.3">
      <c r="A7377">
        <v>2591167</v>
      </c>
      <c r="B7377">
        <v>1</v>
      </c>
      <c r="C7377" t="s">
        <v>80</v>
      </c>
      <c r="D7377" t="s">
        <v>98</v>
      </c>
      <c r="E7377" t="s">
        <v>184</v>
      </c>
      <c r="F7377" t="s">
        <v>20561</v>
      </c>
      <c r="G7377" t="s">
        <v>194</v>
      </c>
      <c r="H7377" t="s">
        <v>135</v>
      </c>
      <c r="I7377" t="s">
        <v>136</v>
      </c>
      <c r="J7377" t="s">
        <v>137</v>
      </c>
      <c r="K7377" t="s">
        <v>144</v>
      </c>
      <c r="L7377" t="s">
        <v>20562</v>
      </c>
      <c r="M7377" t="s">
        <v>20563</v>
      </c>
      <c r="N7377">
        <v>8.4297222220000005</v>
      </c>
      <c r="O7377">
        <v>0</v>
      </c>
      <c r="P7377">
        <v>65</v>
      </c>
      <c r="Q7377">
        <v>1</v>
      </c>
      <c r="R7377">
        <v>111</v>
      </c>
      <c r="S7377">
        <v>0</v>
      </c>
      <c r="T7377">
        <v>30</v>
      </c>
      <c r="U7377">
        <v>0</v>
      </c>
      <c r="V7377">
        <v>0</v>
      </c>
      <c r="W7377">
        <v>0</v>
      </c>
      <c r="X7377">
        <v>135.52313296226438</v>
      </c>
      <c r="Y7377">
        <v>15.186223470474999</v>
      </c>
      <c r="Z7377">
        <v>822.28240085156267</v>
      </c>
      <c r="AA7377">
        <v>0</v>
      </c>
      <c r="AB7377">
        <v>235.90688658169205</v>
      </c>
      <c r="AC7377">
        <v>0</v>
      </c>
      <c r="AD7377">
        <v>0</v>
      </c>
      <c r="AE7377">
        <v>1208.898643865994</v>
      </c>
    </row>
    <row r="7378" spans="1:31" x14ac:dyDescent="0.3">
      <c r="A7378">
        <v>2590672</v>
      </c>
      <c r="B7378">
        <v>1</v>
      </c>
      <c r="C7378" t="s">
        <v>80</v>
      </c>
      <c r="D7378" t="s">
        <v>102</v>
      </c>
      <c r="E7378" t="s">
        <v>132</v>
      </c>
      <c r="F7378" t="s">
        <v>20564</v>
      </c>
      <c r="G7378" t="s">
        <v>134</v>
      </c>
      <c r="H7378" t="s">
        <v>135</v>
      </c>
      <c r="I7378" t="s">
        <v>136</v>
      </c>
      <c r="J7378" t="s">
        <v>137</v>
      </c>
      <c r="K7378" t="s">
        <v>138</v>
      </c>
      <c r="L7378" t="s">
        <v>20565</v>
      </c>
      <c r="M7378" t="s">
        <v>20566</v>
      </c>
      <c r="N7378">
        <v>0.25083333299999999</v>
      </c>
      <c r="O7378">
        <v>1</v>
      </c>
      <c r="P7378">
        <v>1683</v>
      </c>
      <c r="Q7378">
        <v>42</v>
      </c>
      <c r="R7378">
        <v>150</v>
      </c>
      <c r="S7378">
        <v>30</v>
      </c>
      <c r="T7378">
        <v>158</v>
      </c>
      <c r="U7378">
        <v>6</v>
      </c>
      <c r="V7378">
        <v>0</v>
      </c>
      <c r="W7378">
        <v>8.5025776540425008E-2</v>
      </c>
      <c r="X7378">
        <v>64.841329589749051</v>
      </c>
      <c r="Y7378">
        <v>46.773775934182517</v>
      </c>
      <c r="Z7378">
        <v>64.185603740536322</v>
      </c>
      <c r="AA7378">
        <v>75.078611766622586</v>
      </c>
      <c r="AB7378">
        <v>39.121004619319379</v>
      </c>
      <c r="AC7378">
        <v>374.38107491895465</v>
      </c>
      <c r="AD7378">
        <v>0</v>
      </c>
      <c r="AE7378">
        <v>664.46642634590489</v>
      </c>
    </row>
    <row r="7379" spans="1:31" x14ac:dyDescent="0.3">
      <c r="A7379">
        <v>2590649</v>
      </c>
      <c r="B7379">
        <v>1</v>
      </c>
      <c r="C7379" t="s">
        <v>81</v>
      </c>
      <c r="D7379" t="s">
        <v>128</v>
      </c>
      <c r="E7379" t="s">
        <v>166</v>
      </c>
      <c r="F7379" t="s">
        <v>20567</v>
      </c>
      <c r="G7379" t="s">
        <v>181</v>
      </c>
      <c r="H7379" t="s">
        <v>157</v>
      </c>
      <c r="I7379" t="s">
        <v>136</v>
      </c>
      <c r="J7379" t="s">
        <v>137</v>
      </c>
      <c r="K7379" t="s">
        <v>138</v>
      </c>
      <c r="L7379" t="s">
        <v>20568</v>
      </c>
      <c r="M7379" t="s">
        <v>20569</v>
      </c>
      <c r="N7379">
        <v>7.5302777770000002</v>
      </c>
      <c r="O7379">
        <v>0</v>
      </c>
      <c r="P7379">
        <v>4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5.5978486370255212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5.5978486370255212</v>
      </c>
    </row>
    <row r="7380" spans="1:31" x14ac:dyDescent="0.3">
      <c r="A7380">
        <v>2591313</v>
      </c>
      <c r="B7380">
        <v>1</v>
      </c>
      <c r="C7380" t="s">
        <v>81</v>
      </c>
      <c r="D7380" t="s">
        <v>128</v>
      </c>
      <c r="E7380" t="s">
        <v>166</v>
      </c>
      <c r="F7380" t="s">
        <v>20570</v>
      </c>
      <c r="G7380" t="s">
        <v>181</v>
      </c>
      <c r="H7380" t="s">
        <v>157</v>
      </c>
      <c r="I7380" t="s">
        <v>136</v>
      </c>
      <c r="J7380" t="s">
        <v>137</v>
      </c>
      <c r="K7380" t="s">
        <v>138</v>
      </c>
      <c r="L7380" t="s">
        <v>20571</v>
      </c>
      <c r="M7380" t="s">
        <v>20572</v>
      </c>
      <c r="N7380">
        <v>6.4530555549999997</v>
      </c>
      <c r="O7380">
        <v>0</v>
      </c>
      <c r="P7380">
        <v>7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7.4035761663532984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7.4035761663532984</v>
      </c>
    </row>
    <row r="7381" spans="1:31" x14ac:dyDescent="0.3">
      <c r="A7381">
        <v>2591339</v>
      </c>
      <c r="B7381">
        <v>1</v>
      </c>
      <c r="C7381" t="s">
        <v>80</v>
      </c>
      <c r="D7381" t="s">
        <v>94</v>
      </c>
      <c r="E7381" t="s">
        <v>141</v>
      </c>
      <c r="F7381" t="s">
        <v>20573</v>
      </c>
      <c r="G7381" t="s">
        <v>134</v>
      </c>
      <c r="H7381" t="s">
        <v>135</v>
      </c>
      <c r="I7381" t="s">
        <v>136</v>
      </c>
      <c r="J7381" t="s">
        <v>137</v>
      </c>
      <c r="K7381" t="s">
        <v>138</v>
      </c>
      <c r="L7381" t="s">
        <v>20574</v>
      </c>
      <c r="M7381" t="s">
        <v>20575</v>
      </c>
      <c r="N7381">
        <v>0.158611111</v>
      </c>
      <c r="O7381">
        <v>0</v>
      </c>
      <c r="P7381">
        <v>138</v>
      </c>
      <c r="Q7381">
        <v>0</v>
      </c>
      <c r="R7381">
        <v>0</v>
      </c>
      <c r="S7381">
        <v>1</v>
      </c>
      <c r="T7381">
        <v>7</v>
      </c>
      <c r="U7381">
        <v>0</v>
      </c>
      <c r="V7381">
        <v>0</v>
      </c>
      <c r="W7381">
        <v>0</v>
      </c>
      <c r="X7381">
        <v>1.6931708343508001</v>
      </c>
      <c r="Y7381">
        <v>0</v>
      </c>
      <c r="Z7381">
        <v>0</v>
      </c>
      <c r="AA7381">
        <v>0.30514587233474666</v>
      </c>
      <c r="AB7381">
        <v>0.21462583639394725</v>
      </c>
      <c r="AC7381">
        <v>0</v>
      </c>
      <c r="AD7381">
        <v>0</v>
      </c>
      <c r="AE7381">
        <v>2.2129425430794938</v>
      </c>
    </row>
    <row r="7382" spans="1:31" x14ac:dyDescent="0.3">
      <c r="A7382">
        <v>2590606</v>
      </c>
      <c r="B7382">
        <v>1</v>
      </c>
      <c r="C7382" t="s">
        <v>80</v>
      </c>
      <c r="D7382" t="s">
        <v>95</v>
      </c>
      <c r="E7382" t="s">
        <v>166</v>
      </c>
      <c r="F7382" t="s">
        <v>20576</v>
      </c>
      <c r="G7382" t="s">
        <v>181</v>
      </c>
      <c r="H7382" t="s">
        <v>157</v>
      </c>
      <c r="I7382" t="s">
        <v>136</v>
      </c>
      <c r="J7382" t="s">
        <v>137</v>
      </c>
      <c r="K7382" t="s">
        <v>138</v>
      </c>
      <c r="L7382" t="s">
        <v>20577</v>
      </c>
      <c r="M7382" t="s">
        <v>20578</v>
      </c>
      <c r="N7382">
        <v>9.4563888879999993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1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8.6003929896925246</v>
      </c>
      <c r="AC7382">
        <v>0</v>
      </c>
      <c r="AD7382">
        <v>0</v>
      </c>
      <c r="AE7382">
        <v>8.6003929896925246</v>
      </c>
    </row>
    <row r="7383" spans="1:31" x14ac:dyDescent="0.3">
      <c r="A7383">
        <v>2591296</v>
      </c>
      <c r="B7383">
        <v>1</v>
      </c>
      <c r="C7383" t="s">
        <v>80</v>
      </c>
      <c r="D7383" t="s">
        <v>95</v>
      </c>
      <c r="E7383" t="s">
        <v>184</v>
      </c>
      <c r="F7383" t="s">
        <v>20579</v>
      </c>
      <c r="G7383" t="s">
        <v>149</v>
      </c>
      <c r="H7383" t="s">
        <v>135</v>
      </c>
      <c r="I7383" t="s">
        <v>136</v>
      </c>
      <c r="J7383" t="s">
        <v>137</v>
      </c>
      <c r="K7383" t="s">
        <v>138</v>
      </c>
      <c r="L7383" t="s">
        <v>20580</v>
      </c>
      <c r="M7383" t="s">
        <v>20581</v>
      </c>
      <c r="N7383">
        <v>4.8508333329999997</v>
      </c>
      <c r="O7383">
        <v>0</v>
      </c>
      <c r="P7383">
        <v>86</v>
      </c>
      <c r="Q7383">
        <v>0</v>
      </c>
      <c r="R7383">
        <v>0</v>
      </c>
      <c r="S7383">
        <v>0</v>
      </c>
      <c r="T7383">
        <v>13</v>
      </c>
      <c r="U7383">
        <v>0</v>
      </c>
      <c r="V7383">
        <v>0</v>
      </c>
      <c r="W7383">
        <v>0</v>
      </c>
      <c r="X7383">
        <v>64.96995863415269</v>
      </c>
      <c r="Y7383">
        <v>0</v>
      </c>
      <c r="Z7383">
        <v>0</v>
      </c>
      <c r="AA7383">
        <v>0</v>
      </c>
      <c r="AB7383">
        <v>39.97677788354747</v>
      </c>
      <c r="AC7383">
        <v>0</v>
      </c>
      <c r="AD7383">
        <v>0</v>
      </c>
      <c r="AE7383">
        <v>104.94673651770016</v>
      </c>
    </row>
    <row r="7384" spans="1:31" x14ac:dyDescent="0.3">
      <c r="A7384">
        <v>2591190</v>
      </c>
      <c r="B7384">
        <v>1</v>
      </c>
      <c r="C7384" t="s">
        <v>81</v>
      </c>
      <c r="D7384" t="s">
        <v>115</v>
      </c>
      <c r="E7384" t="s">
        <v>184</v>
      </c>
      <c r="F7384" t="s">
        <v>20582</v>
      </c>
      <c r="G7384" t="s">
        <v>1218</v>
      </c>
      <c r="H7384" t="s">
        <v>135</v>
      </c>
      <c r="I7384" t="s">
        <v>136</v>
      </c>
      <c r="J7384" t="s">
        <v>137</v>
      </c>
      <c r="K7384" t="s">
        <v>138</v>
      </c>
      <c r="L7384" t="s">
        <v>20583</v>
      </c>
      <c r="M7384" t="s">
        <v>20584</v>
      </c>
      <c r="N7384">
        <v>4.8933333330000002</v>
      </c>
      <c r="O7384">
        <v>0</v>
      </c>
      <c r="P7384">
        <v>6</v>
      </c>
      <c r="Q7384">
        <v>0</v>
      </c>
      <c r="R7384">
        <v>12</v>
      </c>
      <c r="S7384">
        <v>0</v>
      </c>
      <c r="T7384">
        <v>1</v>
      </c>
      <c r="U7384">
        <v>0</v>
      </c>
      <c r="V7384">
        <v>0</v>
      </c>
      <c r="W7384">
        <v>0</v>
      </c>
      <c r="X7384">
        <v>2.1267012053205865</v>
      </c>
      <c r="Y7384">
        <v>0</v>
      </c>
      <c r="Z7384">
        <v>55.608823241305821</v>
      </c>
      <c r="AA7384">
        <v>0</v>
      </c>
      <c r="AB7384">
        <v>0.14605114060454499</v>
      </c>
      <c r="AC7384">
        <v>0</v>
      </c>
      <c r="AD7384">
        <v>0</v>
      </c>
      <c r="AE7384">
        <v>57.881575587230955</v>
      </c>
    </row>
    <row r="7385" spans="1:31" x14ac:dyDescent="0.3">
      <c r="A7385">
        <v>2590692</v>
      </c>
      <c r="B7385">
        <v>1</v>
      </c>
      <c r="C7385" t="s">
        <v>80</v>
      </c>
      <c r="D7385" t="s">
        <v>99</v>
      </c>
      <c r="E7385" t="s">
        <v>175</v>
      </c>
      <c r="F7385" t="s">
        <v>20585</v>
      </c>
      <c r="G7385" t="s">
        <v>190</v>
      </c>
      <c r="H7385" t="s">
        <v>157</v>
      </c>
      <c r="I7385" t="s">
        <v>136</v>
      </c>
      <c r="J7385" t="s">
        <v>137</v>
      </c>
      <c r="K7385" t="s">
        <v>138</v>
      </c>
      <c r="L7385" t="s">
        <v>20586</v>
      </c>
      <c r="M7385" t="s">
        <v>20587</v>
      </c>
      <c r="N7385">
        <v>1.5122222219999999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1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3.1423909486600001</v>
      </c>
      <c r="AC7385">
        <v>0</v>
      </c>
      <c r="AD7385">
        <v>0</v>
      </c>
      <c r="AE7385">
        <v>3.1423909486600001</v>
      </c>
    </row>
    <row r="7386" spans="1:31" x14ac:dyDescent="0.3">
      <c r="A7386">
        <v>2590586</v>
      </c>
      <c r="B7386">
        <v>1</v>
      </c>
      <c r="C7386" t="s">
        <v>81</v>
      </c>
      <c r="D7386" t="s">
        <v>118</v>
      </c>
      <c r="E7386" t="s">
        <v>175</v>
      </c>
      <c r="F7386" t="s">
        <v>20448</v>
      </c>
      <c r="G7386" t="s">
        <v>177</v>
      </c>
      <c r="H7386" t="s">
        <v>157</v>
      </c>
      <c r="I7386" t="s">
        <v>136</v>
      </c>
      <c r="J7386" t="s">
        <v>137</v>
      </c>
      <c r="K7386" t="s">
        <v>138</v>
      </c>
      <c r="L7386" t="s">
        <v>20588</v>
      </c>
      <c r="M7386" t="s">
        <v>20589</v>
      </c>
      <c r="N7386">
        <v>3.7827777770000002</v>
      </c>
      <c r="O7386">
        <v>0</v>
      </c>
      <c r="P7386">
        <v>128</v>
      </c>
      <c r="Q7386">
        <v>0</v>
      </c>
      <c r="R7386">
        <v>0</v>
      </c>
      <c r="S7386">
        <v>0</v>
      </c>
      <c r="T7386">
        <v>8</v>
      </c>
      <c r="U7386">
        <v>0</v>
      </c>
      <c r="V7386">
        <v>0</v>
      </c>
      <c r="W7386">
        <v>0</v>
      </c>
      <c r="X7386">
        <v>91.253781838652003</v>
      </c>
      <c r="Y7386">
        <v>0</v>
      </c>
      <c r="Z7386">
        <v>0</v>
      </c>
      <c r="AA7386">
        <v>0</v>
      </c>
      <c r="AB7386">
        <v>28.894916053374374</v>
      </c>
      <c r="AC7386">
        <v>0</v>
      </c>
      <c r="AD7386">
        <v>0</v>
      </c>
      <c r="AE7386">
        <v>120.14869789202638</v>
      </c>
    </row>
    <row r="7387" spans="1:31" x14ac:dyDescent="0.3">
      <c r="A7387">
        <v>2590549</v>
      </c>
      <c r="B7387">
        <v>1</v>
      </c>
      <c r="C7387" t="s">
        <v>80</v>
      </c>
      <c r="D7387" t="s">
        <v>83</v>
      </c>
      <c r="E7387" t="s">
        <v>147</v>
      </c>
      <c r="F7387" t="s">
        <v>6548</v>
      </c>
      <c r="G7387" t="s">
        <v>134</v>
      </c>
      <c r="H7387" t="s">
        <v>135</v>
      </c>
      <c r="I7387" t="s">
        <v>136</v>
      </c>
      <c r="J7387" t="s">
        <v>137</v>
      </c>
      <c r="K7387" t="s">
        <v>138</v>
      </c>
      <c r="L7387" t="s">
        <v>20590</v>
      </c>
      <c r="M7387" t="s">
        <v>20591</v>
      </c>
      <c r="N7387">
        <v>0.27944444400000001</v>
      </c>
      <c r="O7387">
        <v>0</v>
      </c>
      <c r="P7387">
        <v>0</v>
      </c>
      <c r="Q7387">
        <v>1</v>
      </c>
      <c r="R7387">
        <v>0</v>
      </c>
      <c r="S7387">
        <v>3</v>
      </c>
      <c r="T7387">
        <v>17</v>
      </c>
      <c r="U7387">
        <v>6</v>
      </c>
      <c r="V7387">
        <v>4</v>
      </c>
      <c r="W7387">
        <v>0</v>
      </c>
      <c r="X7387">
        <v>0</v>
      </c>
      <c r="Y7387">
        <v>2.6165835778625E-2</v>
      </c>
      <c r="Z7387">
        <v>0</v>
      </c>
      <c r="AA7387">
        <v>11.816621532034882</v>
      </c>
      <c r="AB7387">
        <v>37.870459607657828</v>
      </c>
      <c r="AC7387">
        <v>224.11648834775445</v>
      </c>
      <c r="AD7387">
        <v>13.089353724891309</v>
      </c>
      <c r="AE7387">
        <v>286.91908904811709</v>
      </c>
    </row>
    <row r="7388" spans="1:31" x14ac:dyDescent="0.3">
      <c r="A7388">
        <v>2590615</v>
      </c>
      <c r="B7388">
        <v>1</v>
      </c>
      <c r="C7388" t="s">
        <v>80</v>
      </c>
      <c r="D7388" t="s">
        <v>111</v>
      </c>
      <c r="E7388" t="s">
        <v>166</v>
      </c>
      <c r="F7388" t="s">
        <v>20592</v>
      </c>
      <c r="G7388" t="s">
        <v>198</v>
      </c>
      <c r="H7388" t="s">
        <v>157</v>
      </c>
      <c r="I7388" t="s">
        <v>136</v>
      </c>
      <c r="J7388" t="s">
        <v>137</v>
      </c>
      <c r="K7388" t="s">
        <v>138</v>
      </c>
      <c r="L7388" t="s">
        <v>20593</v>
      </c>
      <c r="M7388" t="s">
        <v>20594</v>
      </c>
      <c r="N7388">
        <v>1.2741666659999999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1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28.69946224436443</v>
      </c>
      <c r="AC7388">
        <v>0</v>
      </c>
      <c r="AD7388">
        <v>0</v>
      </c>
      <c r="AE7388">
        <v>28.69946224436443</v>
      </c>
    </row>
    <row r="7389" spans="1:31" x14ac:dyDescent="0.3">
      <c r="A7389">
        <v>2591279</v>
      </c>
      <c r="B7389">
        <v>1</v>
      </c>
      <c r="C7389" t="s">
        <v>80</v>
      </c>
      <c r="D7389" t="s">
        <v>88</v>
      </c>
      <c r="E7389" t="s">
        <v>166</v>
      </c>
      <c r="F7389" t="s">
        <v>20595</v>
      </c>
      <c r="G7389" t="s">
        <v>181</v>
      </c>
      <c r="H7389" t="s">
        <v>157</v>
      </c>
      <c r="I7389" t="s">
        <v>136</v>
      </c>
      <c r="J7389" t="s">
        <v>137</v>
      </c>
      <c r="K7389" t="s">
        <v>138</v>
      </c>
      <c r="L7389" t="s">
        <v>20596</v>
      </c>
      <c r="M7389" t="s">
        <v>20597</v>
      </c>
      <c r="N7389">
        <v>2.2583333329999999</v>
      </c>
      <c r="O7389">
        <v>0</v>
      </c>
      <c r="P7389">
        <v>8</v>
      </c>
      <c r="Q7389">
        <v>0</v>
      </c>
      <c r="R7389">
        <v>0</v>
      </c>
      <c r="S7389">
        <v>0</v>
      </c>
      <c r="T7389">
        <v>1</v>
      </c>
      <c r="U7389">
        <v>0</v>
      </c>
      <c r="V7389">
        <v>0</v>
      </c>
      <c r="W7389">
        <v>0</v>
      </c>
      <c r="X7389">
        <v>7.4155328902080004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7.4155328902080004</v>
      </c>
    </row>
    <row r="7390" spans="1:31" x14ac:dyDescent="0.3">
      <c r="A7390">
        <v>2590924</v>
      </c>
      <c r="B7390">
        <v>1</v>
      </c>
      <c r="C7390" t="s">
        <v>80</v>
      </c>
      <c r="D7390" t="s">
        <v>108</v>
      </c>
      <c r="E7390" t="s">
        <v>147</v>
      </c>
      <c r="F7390" t="s">
        <v>3413</v>
      </c>
      <c r="G7390" t="s">
        <v>134</v>
      </c>
      <c r="H7390" t="s">
        <v>135</v>
      </c>
      <c r="I7390" t="s">
        <v>136</v>
      </c>
      <c r="J7390" t="s">
        <v>137</v>
      </c>
      <c r="K7390" t="s">
        <v>138</v>
      </c>
      <c r="L7390" t="s">
        <v>20598</v>
      </c>
      <c r="M7390" t="s">
        <v>20599</v>
      </c>
      <c r="N7390">
        <v>0.61194444400000003</v>
      </c>
      <c r="O7390">
        <v>0</v>
      </c>
      <c r="P7390">
        <v>585</v>
      </c>
      <c r="Q7390">
        <v>0</v>
      </c>
      <c r="R7390">
        <v>215</v>
      </c>
      <c r="S7390">
        <v>3</v>
      </c>
      <c r="T7390">
        <v>146</v>
      </c>
      <c r="U7390">
        <v>0</v>
      </c>
      <c r="V7390">
        <v>0</v>
      </c>
      <c r="W7390">
        <v>0</v>
      </c>
      <c r="X7390">
        <v>64.678677296346478</v>
      </c>
      <c r="Y7390">
        <v>0</v>
      </c>
      <c r="Z7390">
        <v>222.11534235348242</v>
      </c>
      <c r="AA7390">
        <v>6.7615314238740698</v>
      </c>
      <c r="AB7390">
        <v>128.19007108066538</v>
      </c>
      <c r="AC7390">
        <v>0</v>
      </c>
      <c r="AD7390">
        <v>0</v>
      </c>
      <c r="AE7390">
        <v>421.74562215436833</v>
      </c>
    </row>
    <row r="7391" spans="1:31" x14ac:dyDescent="0.3">
      <c r="A7391">
        <v>2591302</v>
      </c>
      <c r="B7391">
        <v>1</v>
      </c>
      <c r="C7391" t="s">
        <v>81</v>
      </c>
      <c r="D7391" t="s">
        <v>113</v>
      </c>
      <c r="E7391" t="s">
        <v>171</v>
      </c>
      <c r="F7391" t="s">
        <v>20600</v>
      </c>
      <c r="G7391" t="s">
        <v>3589</v>
      </c>
      <c r="H7391" t="s">
        <v>157</v>
      </c>
      <c r="I7391" t="s">
        <v>136</v>
      </c>
      <c r="J7391" t="s">
        <v>137</v>
      </c>
      <c r="K7391" t="s">
        <v>138</v>
      </c>
      <c r="L7391" t="s">
        <v>20601</v>
      </c>
      <c r="M7391" t="s">
        <v>20602</v>
      </c>
      <c r="N7391">
        <v>5.0377777769999996</v>
      </c>
      <c r="O7391">
        <v>0</v>
      </c>
      <c r="P7391">
        <v>7</v>
      </c>
      <c r="Q7391">
        <v>0</v>
      </c>
      <c r="R7391">
        <v>1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4.2556621983590395</v>
      </c>
      <c r="Y7391">
        <v>0</v>
      </c>
      <c r="Z7391">
        <v>30.660801770281466</v>
      </c>
      <c r="AA7391">
        <v>0</v>
      </c>
      <c r="AB7391">
        <v>0</v>
      </c>
      <c r="AC7391">
        <v>0</v>
      </c>
      <c r="AD7391">
        <v>0</v>
      </c>
      <c r="AE7391">
        <v>34.916463968640507</v>
      </c>
    </row>
    <row r="7392" spans="1:31" x14ac:dyDescent="0.3">
      <c r="A7392">
        <v>2590784</v>
      </c>
      <c r="B7392">
        <v>1</v>
      </c>
      <c r="C7392" t="s">
        <v>80</v>
      </c>
      <c r="D7392" t="s">
        <v>96</v>
      </c>
      <c r="E7392" t="s">
        <v>141</v>
      </c>
      <c r="F7392" t="s">
        <v>20603</v>
      </c>
      <c r="G7392" t="s">
        <v>134</v>
      </c>
      <c r="H7392" t="s">
        <v>135</v>
      </c>
      <c r="I7392" t="s">
        <v>136</v>
      </c>
      <c r="J7392" t="s">
        <v>137</v>
      </c>
      <c r="K7392" t="s">
        <v>138</v>
      </c>
      <c r="L7392" t="s">
        <v>20604</v>
      </c>
      <c r="M7392" t="s">
        <v>20605</v>
      </c>
      <c r="N7392">
        <v>5.2838888879999999</v>
      </c>
      <c r="O7392">
        <v>4</v>
      </c>
      <c r="P7392">
        <v>4120</v>
      </c>
      <c r="Q7392">
        <v>5</v>
      </c>
      <c r="R7392">
        <v>12</v>
      </c>
      <c r="S7392">
        <v>10</v>
      </c>
      <c r="T7392">
        <v>406</v>
      </c>
      <c r="U7392">
        <v>0</v>
      </c>
      <c r="V7392">
        <v>0</v>
      </c>
      <c r="W7392">
        <v>251.26257984791451</v>
      </c>
      <c r="X7392">
        <v>6280.4851654653512</v>
      </c>
      <c r="Y7392">
        <v>27.407335130448054</v>
      </c>
      <c r="Z7392">
        <v>21.372769245027445</v>
      </c>
      <c r="AA7392">
        <v>646.43065739178371</v>
      </c>
      <c r="AB7392">
        <v>4375.060416234558</v>
      </c>
      <c r="AC7392">
        <v>0</v>
      </c>
      <c r="AD7392">
        <v>0</v>
      </c>
      <c r="AE7392">
        <v>11602.018923315083</v>
      </c>
    </row>
    <row r="7393" spans="1:31" x14ac:dyDescent="0.3">
      <c r="A7393">
        <v>2591262</v>
      </c>
      <c r="B7393">
        <v>1</v>
      </c>
      <c r="C7393" t="s">
        <v>80</v>
      </c>
      <c r="D7393" t="s">
        <v>93</v>
      </c>
      <c r="E7393" t="s">
        <v>141</v>
      </c>
      <c r="F7393" t="s">
        <v>20606</v>
      </c>
      <c r="G7393" t="s">
        <v>134</v>
      </c>
      <c r="H7393" t="s">
        <v>135</v>
      </c>
      <c r="I7393" t="s">
        <v>136</v>
      </c>
      <c r="J7393" t="s">
        <v>137</v>
      </c>
      <c r="K7393" t="s">
        <v>138</v>
      </c>
      <c r="L7393" t="s">
        <v>20607</v>
      </c>
      <c r="M7393" t="s">
        <v>20608</v>
      </c>
      <c r="N7393">
        <v>0.108611111</v>
      </c>
      <c r="O7393">
        <v>0</v>
      </c>
      <c r="P7393">
        <v>2315</v>
      </c>
      <c r="Q7393">
        <v>0</v>
      </c>
      <c r="R7393">
        <v>75</v>
      </c>
      <c r="S7393">
        <v>5</v>
      </c>
      <c r="T7393">
        <v>210</v>
      </c>
      <c r="U7393">
        <v>0</v>
      </c>
      <c r="V7393">
        <v>3</v>
      </c>
      <c r="W7393">
        <v>0</v>
      </c>
      <c r="X7393">
        <v>47.12299562589051</v>
      </c>
      <c r="Y7393">
        <v>0</v>
      </c>
      <c r="Z7393">
        <v>18.895545866901095</v>
      </c>
      <c r="AA7393">
        <v>0.87543654265745574</v>
      </c>
      <c r="AB7393">
        <v>16.122153941452279</v>
      </c>
      <c r="AC7393">
        <v>0</v>
      </c>
      <c r="AD7393">
        <v>3.0665829178265454</v>
      </c>
      <c r="AE7393">
        <v>86.082714894727886</v>
      </c>
    </row>
    <row r="7394" spans="1:31" x14ac:dyDescent="0.3">
      <c r="A7394">
        <v>2590515</v>
      </c>
      <c r="B7394">
        <v>1</v>
      </c>
      <c r="C7394" t="s">
        <v>81</v>
      </c>
      <c r="D7394" t="s">
        <v>127</v>
      </c>
      <c r="E7394" t="s">
        <v>175</v>
      </c>
      <c r="F7394" t="s">
        <v>20609</v>
      </c>
      <c r="G7394" t="s">
        <v>213</v>
      </c>
      <c r="H7394" t="s">
        <v>157</v>
      </c>
      <c r="I7394" t="s">
        <v>136</v>
      </c>
      <c r="J7394" t="s">
        <v>137</v>
      </c>
      <c r="K7394" t="s">
        <v>138</v>
      </c>
      <c r="L7394" t="s">
        <v>20610</v>
      </c>
      <c r="M7394" t="s">
        <v>20611</v>
      </c>
      <c r="N7394">
        <v>1.194722222</v>
      </c>
      <c r="O7394">
        <v>0</v>
      </c>
      <c r="P7394">
        <v>15</v>
      </c>
      <c r="Q7394">
        <v>0</v>
      </c>
      <c r="R7394">
        <v>0</v>
      </c>
      <c r="S7394">
        <v>0</v>
      </c>
      <c r="T7394">
        <v>37</v>
      </c>
      <c r="U7394">
        <v>0</v>
      </c>
      <c r="V7394">
        <v>0</v>
      </c>
      <c r="W7394">
        <v>0</v>
      </c>
      <c r="X7394">
        <v>2.7138047294392531</v>
      </c>
      <c r="Y7394">
        <v>0</v>
      </c>
      <c r="Z7394">
        <v>0</v>
      </c>
      <c r="AA7394">
        <v>0</v>
      </c>
      <c r="AB7394">
        <v>26.63930354358066</v>
      </c>
      <c r="AC7394">
        <v>0</v>
      </c>
      <c r="AD7394">
        <v>0</v>
      </c>
      <c r="AE7394">
        <v>29.353108273019913</v>
      </c>
    </row>
    <row r="7395" spans="1:31" x14ac:dyDescent="0.3">
      <c r="A7395">
        <v>2590761</v>
      </c>
      <c r="B7395">
        <v>1</v>
      </c>
      <c r="C7395" t="s">
        <v>81</v>
      </c>
      <c r="D7395" t="s">
        <v>118</v>
      </c>
      <c r="E7395" t="s">
        <v>166</v>
      </c>
      <c r="F7395" t="s">
        <v>20612</v>
      </c>
      <c r="G7395" t="s">
        <v>168</v>
      </c>
      <c r="H7395" t="s">
        <v>157</v>
      </c>
      <c r="I7395" t="s">
        <v>136</v>
      </c>
      <c r="J7395" t="s">
        <v>137</v>
      </c>
      <c r="K7395" t="s">
        <v>138</v>
      </c>
      <c r="L7395" t="s">
        <v>20613</v>
      </c>
      <c r="M7395" t="s">
        <v>20614</v>
      </c>
      <c r="N7395">
        <v>3.3138888880000001</v>
      </c>
      <c r="O7395">
        <v>0</v>
      </c>
      <c r="P7395">
        <v>1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0.72002713213275504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0.72002713213275504</v>
      </c>
    </row>
    <row r="7396" spans="1:31" x14ac:dyDescent="0.3">
      <c r="A7396">
        <v>2591116</v>
      </c>
      <c r="B7396">
        <v>1</v>
      </c>
      <c r="C7396" t="s">
        <v>80</v>
      </c>
      <c r="D7396" t="s">
        <v>84</v>
      </c>
      <c r="E7396" t="s">
        <v>147</v>
      </c>
      <c r="F7396" t="s">
        <v>20615</v>
      </c>
      <c r="G7396" t="s">
        <v>318</v>
      </c>
      <c r="H7396" t="s">
        <v>135</v>
      </c>
      <c r="I7396" t="s">
        <v>680</v>
      </c>
      <c r="J7396" t="s">
        <v>137</v>
      </c>
      <c r="K7396" t="s">
        <v>138</v>
      </c>
      <c r="L7396" t="s">
        <v>20616</v>
      </c>
      <c r="M7396" t="s">
        <v>20617</v>
      </c>
      <c r="N7396">
        <v>2.2499999999999999E-2</v>
      </c>
      <c r="O7396">
        <v>1</v>
      </c>
      <c r="P7396">
        <v>548</v>
      </c>
      <c r="Q7396">
        <v>0</v>
      </c>
      <c r="R7396">
        <v>19</v>
      </c>
      <c r="S7396">
        <v>29</v>
      </c>
      <c r="T7396">
        <v>532</v>
      </c>
      <c r="U7396">
        <v>5</v>
      </c>
      <c r="V7396">
        <v>7</v>
      </c>
      <c r="W7396">
        <v>0</v>
      </c>
      <c r="X7396">
        <v>4.2498397075595866</v>
      </c>
      <c r="Y7396">
        <v>0</v>
      </c>
      <c r="Z7396">
        <v>0.24778256374275745</v>
      </c>
      <c r="AA7396">
        <v>5.9622813749505816</v>
      </c>
      <c r="AB7396">
        <v>21.222570690521422</v>
      </c>
      <c r="AC7396">
        <v>11.62198082655549</v>
      </c>
      <c r="AD7396">
        <v>6.2380937264814662</v>
      </c>
      <c r="AE7396">
        <v>49.5425488898113</v>
      </c>
    </row>
    <row r="7397" spans="1:31" x14ac:dyDescent="0.3">
      <c r="A7397">
        <v>2591030</v>
      </c>
      <c r="B7397">
        <v>1</v>
      </c>
      <c r="C7397" t="s">
        <v>81</v>
      </c>
      <c r="D7397" t="s">
        <v>116</v>
      </c>
      <c r="E7397" t="s">
        <v>147</v>
      </c>
      <c r="F7397" t="s">
        <v>16807</v>
      </c>
      <c r="G7397" t="s">
        <v>134</v>
      </c>
      <c r="H7397" t="s">
        <v>135</v>
      </c>
      <c r="I7397" t="s">
        <v>136</v>
      </c>
      <c r="J7397" t="s">
        <v>137</v>
      </c>
      <c r="K7397" t="s">
        <v>138</v>
      </c>
      <c r="L7397" t="s">
        <v>20618</v>
      </c>
      <c r="M7397" t="s">
        <v>20619</v>
      </c>
      <c r="N7397">
        <v>0.140555555</v>
      </c>
      <c r="O7397">
        <v>2</v>
      </c>
      <c r="P7397">
        <v>402</v>
      </c>
      <c r="Q7397">
        <v>6</v>
      </c>
      <c r="R7397">
        <v>1</v>
      </c>
      <c r="S7397">
        <v>3</v>
      </c>
      <c r="T7397">
        <v>14</v>
      </c>
      <c r="U7397">
        <v>0</v>
      </c>
      <c r="V7397">
        <v>0</v>
      </c>
      <c r="W7397">
        <v>0.32382387159455672</v>
      </c>
      <c r="X7397">
        <v>6.1757583778194904</v>
      </c>
      <c r="Y7397">
        <v>14.485399963378136</v>
      </c>
      <c r="Z7397">
        <v>0.24437477936666671</v>
      </c>
      <c r="AA7397">
        <v>1.2360756064522251</v>
      </c>
      <c r="AB7397">
        <v>1.1593063255963201</v>
      </c>
      <c r="AC7397">
        <v>0</v>
      </c>
      <c r="AD7397">
        <v>0</v>
      </c>
      <c r="AE7397">
        <v>23.624738924207392</v>
      </c>
    </row>
    <row r="7398" spans="1:31" x14ac:dyDescent="0.3">
      <c r="A7398">
        <v>2590532</v>
      </c>
      <c r="B7398">
        <v>1</v>
      </c>
      <c r="C7398" t="s">
        <v>80</v>
      </c>
      <c r="D7398" t="s">
        <v>84</v>
      </c>
      <c r="E7398" t="s">
        <v>184</v>
      </c>
      <c r="F7398" t="s">
        <v>20620</v>
      </c>
      <c r="G7398" t="s">
        <v>318</v>
      </c>
      <c r="H7398" t="s">
        <v>135</v>
      </c>
      <c r="I7398" t="s">
        <v>136</v>
      </c>
      <c r="J7398" t="s">
        <v>137</v>
      </c>
      <c r="K7398" t="s">
        <v>138</v>
      </c>
      <c r="L7398" t="s">
        <v>20621</v>
      </c>
      <c r="M7398" t="s">
        <v>20622</v>
      </c>
      <c r="N7398">
        <v>0.29055555500000002</v>
      </c>
      <c r="O7398">
        <v>0</v>
      </c>
      <c r="P7398">
        <v>561</v>
      </c>
      <c r="Q7398">
        <v>0</v>
      </c>
      <c r="R7398">
        <v>0</v>
      </c>
      <c r="S7398">
        <v>0</v>
      </c>
      <c r="T7398">
        <v>50</v>
      </c>
      <c r="U7398">
        <v>0</v>
      </c>
      <c r="V7398">
        <v>0</v>
      </c>
      <c r="W7398">
        <v>0</v>
      </c>
      <c r="X7398">
        <v>33.885988118298805</v>
      </c>
      <c r="Y7398">
        <v>0</v>
      </c>
      <c r="Z7398">
        <v>0</v>
      </c>
      <c r="AA7398">
        <v>0</v>
      </c>
      <c r="AB7398">
        <v>8.4987020178964272</v>
      </c>
      <c r="AC7398">
        <v>0</v>
      </c>
      <c r="AD7398">
        <v>0</v>
      </c>
      <c r="AE7398">
        <v>42.384690136195232</v>
      </c>
    </row>
    <row r="7399" spans="1:31" x14ac:dyDescent="0.3">
      <c r="A7399">
        <v>2591242</v>
      </c>
      <c r="B7399">
        <v>1</v>
      </c>
      <c r="C7399" t="s">
        <v>81</v>
      </c>
      <c r="D7399" t="s">
        <v>120</v>
      </c>
      <c r="E7399" t="s">
        <v>166</v>
      </c>
      <c r="F7399" t="s">
        <v>20623</v>
      </c>
      <c r="G7399" t="s">
        <v>181</v>
      </c>
      <c r="H7399" t="s">
        <v>157</v>
      </c>
      <c r="I7399" t="s">
        <v>136</v>
      </c>
      <c r="J7399" t="s">
        <v>137</v>
      </c>
      <c r="K7399" t="s">
        <v>138</v>
      </c>
      <c r="L7399" t="s">
        <v>20624</v>
      </c>
      <c r="M7399" t="s">
        <v>20625</v>
      </c>
      <c r="N7399">
        <v>2.3452777770000002</v>
      </c>
      <c r="O7399">
        <v>0</v>
      </c>
      <c r="P7399">
        <v>10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4.0266854839266308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4.0266854839266308</v>
      </c>
    </row>
    <row r="7400" spans="1:31" x14ac:dyDescent="0.3">
      <c r="A7400">
        <v>2591056</v>
      </c>
      <c r="B7400">
        <v>1</v>
      </c>
      <c r="C7400" t="s">
        <v>80</v>
      </c>
      <c r="D7400" t="s">
        <v>101</v>
      </c>
      <c r="E7400" t="s">
        <v>166</v>
      </c>
      <c r="F7400" t="s">
        <v>20626</v>
      </c>
      <c r="G7400" t="s">
        <v>168</v>
      </c>
      <c r="H7400" t="s">
        <v>157</v>
      </c>
      <c r="I7400" t="s">
        <v>136</v>
      </c>
      <c r="J7400" t="s">
        <v>137</v>
      </c>
      <c r="K7400" t="s">
        <v>138</v>
      </c>
      <c r="L7400" t="s">
        <v>20627</v>
      </c>
      <c r="M7400" t="s">
        <v>20628</v>
      </c>
      <c r="N7400">
        <v>3.2772222219999998</v>
      </c>
      <c r="O7400">
        <v>0</v>
      </c>
      <c r="P7400">
        <v>0</v>
      </c>
      <c r="Q7400">
        <v>0</v>
      </c>
      <c r="R7400">
        <v>1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0.60877669771436671</v>
      </c>
      <c r="AA7400">
        <v>0</v>
      </c>
      <c r="AB7400">
        <v>0</v>
      </c>
      <c r="AC7400">
        <v>0</v>
      </c>
      <c r="AD7400">
        <v>0</v>
      </c>
      <c r="AE7400">
        <v>0.60877669771436671</v>
      </c>
    </row>
    <row r="7401" spans="1:31" x14ac:dyDescent="0.3">
      <c r="A7401">
        <v>2591073</v>
      </c>
      <c r="B7401">
        <v>1</v>
      </c>
      <c r="C7401" t="s">
        <v>81</v>
      </c>
      <c r="D7401" t="s">
        <v>118</v>
      </c>
      <c r="E7401" t="s">
        <v>141</v>
      </c>
      <c r="F7401" t="s">
        <v>2452</v>
      </c>
      <c r="G7401" t="s">
        <v>134</v>
      </c>
      <c r="H7401" t="s">
        <v>135</v>
      </c>
      <c r="I7401" t="s">
        <v>136</v>
      </c>
      <c r="J7401" t="s">
        <v>137</v>
      </c>
      <c r="K7401" t="s">
        <v>138</v>
      </c>
      <c r="L7401" t="s">
        <v>20629</v>
      </c>
      <c r="M7401" t="s">
        <v>20630</v>
      </c>
      <c r="N7401">
        <v>0.42555555499999997</v>
      </c>
      <c r="O7401">
        <v>5</v>
      </c>
      <c r="P7401">
        <v>1613</v>
      </c>
      <c r="Q7401">
        <v>227</v>
      </c>
      <c r="R7401">
        <v>162</v>
      </c>
      <c r="S7401">
        <v>34</v>
      </c>
      <c r="T7401">
        <v>159</v>
      </c>
      <c r="U7401">
        <v>1</v>
      </c>
      <c r="V7401">
        <v>1</v>
      </c>
      <c r="W7401">
        <v>1.3191558419957201</v>
      </c>
      <c r="X7401">
        <v>146.39508520791128</v>
      </c>
      <c r="Y7401">
        <v>422.2191836249221</v>
      </c>
      <c r="Z7401">
        <v>92.969015691189384</v>
      </c>
      <c r="AA7401">
        <v>119.7791113215512</v>
      </c>
      <c r="AB7401">
        <v>58.742582530848942</v>
      </c>
      <c r="AC7401">
        <v>1.2595513775935998</v>
      </c>
      <c r="AD7401">
        <v>4.2583698733274999E-2</v>
      </c>
      <c r="AE7401">
        <v>842.72626929474563</v>
      </c>
    </row>
    <row r="7402" spans="1:31" x14ac:dyDescent="0.3">
      <c r="A7402">
        <v>2590552</v>
      </c>
      <c r="B7402">
        <v>1</v>
      </c>
      <c r="C7402" t="s">
        <v>80</v>
      </c>
      <c r="D7402" t="s">
        <v>88</v>
      </c>
      <c r="E7402" t="s">
        <v>147</v>
      </c>
      <c r="F7402" t="s">
        <v>20631</v>
      </c>
      <c r="G7402" t="s">
        <v>134</v>
      </c>
      <c r="H7402" t="s">
        <v>135</v>
      </c>
      <c r="I7402" t="s">
        <v>136</v>
      </c>
      <c r="J7402" t="s">
        <v>137</v>
      </c>
      <c r="K7402" t="s">
        <v>138</v>
      </c>
      <c r="L7402" t="s">
        <v>20632</v>
      </c>
      <c r="M7402" t="s">
        <v>20633</v>
      </c>
      <c r="N7402">
        <v>1.129444444</v>
      </c>
      <c r="O7402">
        <v>0</v>
      </c>
      <c r="P7402">
        <v>680</v>
      </c>
      <c r="Q7402">
        <v>0</v>
      </c>
      <c r="R7402">
        <v>0</v>
      </c>
      <c r="S7402">
        <v>1</v>
      </c>
      <c r="T7402">
        <v>110</v>
      </c>
      <c r="U7402">
        <v>0</v>
      </c>
      <c r="V7402">
        <v>0</v>
      </c>
      <c r="W7402">
        <v>0</v>
      </c>
      <c r="X7402">
        <v>194.64794272499844</v>
      </c>
      <c r="Y7402">
        <v>0</v>
      </c>
      <c r="Z7402">
        <v>0</v>
      </c>
      <c r="AA7402">
        <v>118.0829898965078</v>
      </c>
      <c r="AB7402">
        <v>80.48313657286306</v>
      </c>
      <c r="AC7402">
        <v>0</v>
      </c>
      <c r="AD7402">
        <v>0</v>
      </c>
      <c r="AE7402">
        <v>393.21406919436924</v>
      </c>
    </row>
    <row r="7403" spans="1:31" x14ac:dyDescent="0.3">
      <c r="A7403">
        <v>2591093</v>
      </c>
      <c r="B7403">
        <v>1</v>
      </c>
      <c r="C7403" t="s">
        <v>80</v>
      </c>
      <c r="D7403" t="s">
        <v>95</v>
      </c>
      <c r="E7403" t="s">
        <v>175</v>
      </c>
      <c r="F7403" t="s">
        <v>20634</v>
      </c>
      <c r="G7403" t="s">
        <v>190</v>
      </c>
      <c r="H7403" t="s">
        <v>157</v>
      </c>
      <c r="I7403" t="s">
        <v>136</v>
      </c>
      <c r="J7403" t="s">
        <v>137</v>
      </c>
      <c r="K7403" t="s">
        <v>138</v>
      </c>
      <c r="L7403" t="s">
        <v>20635</v>
      </c>
      <c r="M7403" t="s">
        <v>20636</v>
      </c>
      <c r="N7403">
        <v>1.912222222</v>
      </c>
      <c r="O7403">
        <v>0</v>
      </c>
      <c r="P7403">
        <v>27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13.634755361335303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13.634755361335303</v>
      </c>
    </row>
    <row r="7404" spans="1:31" x14ac:dyDescent="0.3">
      <c r="A7404">
        <v>2590695</v>
      </c>
      <c r="B7404">
        <v>1</v>
      </c>
      <c r="C7404" t="s">
        <v>81</v>
      </c>
      <c r="D7404" t="s">
        <v>128</v>
      </c>
      <c r="E7404" t="s">
        <v>147</v>
      </c>
      <c r="F7404" t="s">
        <v>4965</v>
      </c>
      <c r="G7404" t="s">
        <v>301</v>
      </c>
      <c r="H7404" t="s">
        <v>135</v>
      </c>
      <c r="I7404" t="s">
        <v>136</v>
      </c>
      <c r="J7404" t="s">
        <v>137</v>
      </c>
      <c r="K7404" t="s">
        <v>144</v>
      </c>
      <c r="L7404" t="s">
        <v>20637</v>
      </c>
      <c r="M7404" t="s">
        <v>20638</v>
      </c>
      <c r="N7404">
        <v>7.2708333329999997</v>
      </c>
      <c r="O7404">
        <v>7</v>
      </c>
      <c r="P7404">
        <v>1189</v>
      </c>
      <c r="Q7404">
        <v>4</v>
      </c>
      <c r="R7404">
        <v>3</v>
      </c>
      <c r="S7404">
        <v>3</v>
      </c>
      <c r="T7404">
        <v>85</v>
      </c>
      <c r="U7404">
        <v>0</v>
      </c>
      <c r="V7404">
        <v>0</v>
      </c>
      <c r="W7404">
        <v>10.503093561239995</v>
      </c>
      <c r="X7404">
        <v>956.61838169231908</v>
      </c>
      <c r="Y7404">
        <v>119.69207408010431</v>
      </c>
      <c r="Z7404">
        <v>24.115466703158205</v>
      </c>
      <c r="AA7404">
        <v>252.66891675974009</v>
      </c>
      <c r="AB7404">
        <v>192.63228843833667</v>
      </c>
      <c r="AC7404">
        <v>0</v>
      </c>
      <c r="AD7404">
        <v>0</v>
      </c>
      <c r="AE7404">
        <v>1556.2302212348984</v>
      </c>
    </row>
    <row r="7405" spans="1:31" x14ac:dyDescent="0.3">
      <c r="A7405">
        <v>2591236</v>
      </c>
      <c r="B7405">
        <v>1</v>
      </c>
      <c r="C7405" t="s">
        <v>80</v>
      </c>
      <c r="D7405" t="s">
        <v>108</v>
      </c>
      <c r="E7405" t="s">
        <v>166</v>
      </c>
      <c r="F7405" t="s">
        <v>20639</v>
      </c>
      <c r="G7405" t="s">
        <v>168</v>
      </c>
      <c r="H7405" t="s">
        <v>157</v>
      </c>
      <c r="I7405" t="s">
        <v>136</v>
      </c>
      <c r="J7405" t="s">
        <v>137</v>
      </c>
      <c r="K7405" t="s">
        <v>138</v>
      </c>
      <c r="L7405" t="s">
        <v>20640</v>
      </c>
      <c r="M7405" t="s">
        <v>20641</v>
      </c>
      <c r="N7405">
        <v>2.1272222219999999</v>
      </c>
      <c r="O7405">
        <v>0</v>
      </c>
      <c r="P7405">
        <v>0</v>
      </c>
      <c r="Q7405">
        <v>0</v>
      </c>
      <c r="R7405">
        <v>1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0.34217318999879165</v>
      </c>
      <c r="AA7405">
        <v>0</v>
      </c>
      <c r="AB7405">
        <v>0</v>
      </c>
      <c r="AC7405">
        <v>0</v>
      </c>
      <c r="AD7405">
        <v>0</v>
      </c>
      <c r="AE7405">
        <v>0.34217318999879165</v>
      </c>
    </row>
    <row r="7406" spans="1:31" x14ac:dyDescent="0.3">
      <c r="A7406">
        <v>2591136</v>
      </c>
      <c r="B7406">
        <v>1</v>
      </c>
      <c r="C7406" t="s">
        <v>80</v>
      </c>
      <c r="D7406" t="s">
        <v>82</v>
      </c>
      <c r="E7406" t="s">
        <v>175</v>
      </c>
      <c r="F7406" t="s">
        <v>20642</v>
      </c>
      <c r="G7406" t="s">
        <v>213</v>
      </c>
      <c r="H7406" t="s">
        <v>157</v>
      </c>
      <c r="I7406" t="s">
        <v>136</v>
      </c>
      <c r="J7406" t="s">
        <v>137</v>
      </c>
      <c r="K7406" t="s">
        <v>138</v>
      </c>
      <c r="L7406" t="s">
        <v>20643</v>
      </c>
      <c r="M7406" t="s">
        <v>20644</v>
      </c>
      <c r="N7406">
        <v>2.0102777770000002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30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52.33140641081733</v>
      </c>
      <c r="AC7406">
        <v>0</v>
      </c>
      <c r="AD7406">
        <v>0</v>
      </c>
      <c r="AE7406">
        <v>52.33140641081733</v>
      </c>
    </row>
    <row r="7407" spans="1:31" x14ac:dyDescent="0.3">
      <c r="A7407">
        <v>2590595</v>
      </c>
      <c r="B7407">
        <v>1</v>
      </c>
      <c r="C7407" t="s">
        <v>80</v>
      </c>
      <c r="D7407" t="s">
        <v>103</v>
      </c>
      <c r="E7407" t="s">
        <v>166</v>
      </c>
      <c r="F7407" t="s">
        <v>20645</v>
      </c>
      <c r="G7407" t="s">
        <v>168</v>
      </c>
      <c r="H7407" t="s">
        <v>157</v>
      </c>
      <c r="I7407" t="s">
        <v>136</v>
      </c>
      <c r="J7407" t="s">
        <v>137</v>
      </c>
      <c r="K7407" t="s">
        <v>138</v>
      </c>
      <c r="L7407" t="s">
        <v>20646</v>
      </c>
      <c r="M7407" t="s">
        <v>20647</v>
      </c>
      <c r="N7407">
        <v>5.2261111109999998</v>
      </c>
      <c r="O7407">
        <v>0</v>
      </c>
      <c r="P7407">
        <v>1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2.5402745849610686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2.5402745849610686</v>
      </c>
    </row>
    <row r="7408" spans="1:31" x14ac:dyDescent="0.3">
      <c r="A7408">
        <v>2590781</v>
      </c>
      <c r="B7408">
        <v>1</v>
      </c>
      <c r="C7408" t="s">
        <v>80</v>
      </c>
      <c r="D7408" t="s">
        <v>93</v>
      </c>
      <c r="E7408" t="s">
        <v>171</v>
      </c>
      <c r="F7408" t="s">
        <v>20648</v>
      </c>
      <c r="G7408" t="s">
        <v>1208</v>
      </c>
      <c r="H7408" t="s">
        <v>157</v>
      </c>
      <c r="I7408" t="s">
        <v>136</v>
      </c>
      <c r="J7408" t="s">
        <v>137</v>
      </c>
      <c r="K7408" t="s">
        <v>138</v>
      </c>
      <c r="L7408" t="s">
        <v>20649</v>
      </c>
      <c r="M7408" t="s">
        <v>20650</v>
      </c>
      <c r="N7408">
        <v>5.4736111110000003</v>
      </c>
      <c r="O7408">
        <v>0</v>
      </c>
      <c r="P7408">
        <v>48</v>
      </c>
      <c r="Q7408">
        <v>0</v>
      </c>
      <c r="R7408">
        <v>6</v>
      </c>
      <c r="S7408">
        <v>0</v>
      </c>
      <c r="T7408">
        <v>7</v>
      </c>
      <c r="U7408">
        <v>0</v>
      </c>
      <c r="V7408">
        <v>0</v>
      </c>
      <c r="W7408">
        <v>0</v>
      </c>
      <c r="X7408">
        <v>40.049691963035734</v>
      </c>
      <c r="Y7408">
        <v>0</v>
      </c>
      <c r="Z7408">
        <v>52.980628495834225</v>
      </c>
      <c r="AA7408">
        <v>0</v>
      </c>
      <c r="AB7408">
        <v>12.457183981568065</v>
      </c>
      <c r="AC7408">
        <v>0</v>
      </c>
      <c r="AD7408">
        <v>0</v>
      </c>
      <c r="AE7408">
        <v>105.48750444043803</v>
      </c>
    </row>
    <row r="7409" spans="1:31" x14ac:dyDescent="0.3">
      <c r="A7409">
        <v>2591113</v>
      </c>
      <c r="B7409">
        <v>1</v>
      </c>
      <c r="C7409" t="s">
        <v>80</v>
      </c>
      <c r="D7409" t="s">
        <v>96</v>
      </c>
      <c r="E7409" t="s">
        <v>171</v>
      </c>
      <c r="F7409" t="s">
        <v>20651</v>
      </c>
      <c r="G7409" t="s">
        <v>311</v>
      </c>
      <c r="H7409" t="s">
        <v>157</v>
      </c>
      <c r="I7409" t="s">
        <v>136</v>
      </c>
      <c r="J7409" t="s">
        <v>3</v>
      </c>
      <c r="K7409" t="s">
        <v>138</v>
      </c>
      <c r="L7409" t="s">
        <v>20652</v>
      </c>
      <c r="M7409" t="s">
        <v>20653</v>
      </c>
      <c r="N7409">
        <v>5.392222222</v>
      </c>
      <c r="O7409">
        <v>0</v>
      </c>
      <c r="P7409">
        <v>51</v>
      </c>
      <c r="Q7409">
        <v>0</v>
      </c>
      <c r="R7409">
        <v>0</v>
      </c>
      <c r="S7409">
        <v>0</v>
      </c>
      <c r="T7409">
        <v>16</v>
      </c>
      <c r="U7409">
        <v>0</v>
      </c>
      <c r="V7409">
        <v>0</v>
      </c>
      <c r="W7409">
        <v>0</v>
      </c>
      <c r="X7409">
        <v>68.385823974955557</v>
      </c>
      <c r="Y7409">
        <v>0</v>
      </c>
      <c r="Z7409">
        <v>0</v>
      </c>
      <c r="AA7409">
        <v>0</v>
      </c>
      <c r="AB7409">
        <v>251.16273881273395</v>
      </c>
      <c r="AC7409">
        <v>0</v>
      </c>
      <c r="AD7409">
        <v>0</v>
      </c>
      <c r="AE7409">
        <v>319.54856278768949</v>
      </c>
    </row>
    <row r="7410" spans="1:31" x14ac:dyDescent="0.3">
      <c r="A7410">
        <v>2590758</v>
      </c>
      <c r="B7410">
        <v>1</v>
      </c>
      <c r="C7410" t="s">
        <v>80</v>
      </c>
      <c r="D7410" t="s">
        <v>104</v>
      </c>
      <c r="E7410" t="s">
        <v>155</v>
      </c>
      <c r="F7410" t="s">
        <v>20654</v>
      </c>
      <c r="G7410" t="s">
        <v>202</v>
      </c>
      <c r="H7410" t="s">
        <v>157</v>
      </c>
      <c r="I7410" t="s">
        <v>136</v>
      </c>
      <c r="J7410" t="s">
        <v>137</v>
      </c>
      <c r="K7410" t="s">
        <v>138</v>
      </c>
      <c r="L7410" t="s">
        <v>20655</v>
      </c>
      <c r="M7410" t="s">
        <v>20656</v>
      </c>
      <c r="N7410">
        <v>3.6333333329999999</v>
      </c>
      <c r="O7410">
        <v>0</v>
      </c>
      <c r="P7410">
        <v>6</v>
      </c>
      <c r="Q7410">
        <v>0</v>
      </c>
      <c r="R7410">
        <v>1</v>
      </c>
      <c r="S7410">
        <v>0</v>
      </c>
      <c r="T7410">
        <v>1</v>
      </c>
      <c r="U7410">
        <v>0</v>
      </c>
      <c r="V7410">
        <v>0</v>
      </c>
      <c r="W7410">
        <v>0</v>
      </c>
      <c r="X7410">
        <v>2.9720920849436272</v>
      </c>
      <c r="Y7410">
        <v>0</v>
      </c>
      <c r="Z7410">
        <v>20.728174888353891</v>
      </c>
      <c r="AA7410">
        <v>0</v>
      </c>
      <c r="AB7410">
        <v>0.61812472281317332</v>
      </c>
      <c r="AC7410">
        <v>0</v>
      </c>
      <c r="AD7410">
        <v>0</v>
      </c>
      <c r="AE7410">
        <v>24.318391696110691</v>
      </c>
    </row>
    <row r="7411" spans="1:31" x14ac:dyDescent="0.3">
      <c r="A7411">
        <v>2590612</v>
      </c>
      <c r="B7411">
        <v>1</v>
      </c>
      <c r="C7411" t="s">
        <v>81</v>
      </c>
      <c r="D7411" t="s">
        <v>116</v>
      </c>
      <c r="E7411" t="s">
        <v>184</v>
      </c>
      <c r="F7411" t="s">
        <v>14226</v>
      </c>
      <c r="G7411" t="s">
        <v>194</v>
      </c>
      <c r="H7411" t="s">
        <v>135</v>
      </c>
      <c r="I7411" t="s">
        <v>136</v>
      </c>
      <c r="J7411" t="s">
        <v>137</v>
      </c>
      <c r="K7411" t="s">
        <v>144</v>
      </c>
      <c r="L7411" t="s">
        <v>20657</v>
      </c>
      <c r="M7411" t="s">
        <v>20658</v>
      </c>
      <c r="N7411">
        <v>8.2322222220000008</v>
      </c>
      <c r="O7411">
        <v>0</v>
      </c>
      <c r="P7411">
        <v>245</v>
      </c>
      <c r="Q7411">
        <v>0</v>
      </c>
      <c r="R7411">
        <v>8</v>
      </c>
      <c r="S7411">
        <v>1</v>
      </c>
      <c r="T7411">
        <v>14</v>
      </c>
      <c r="U7411">
        <v>0</v>
      </c>
      <c r="V7411">
        <v>0</v>
      </c>
      <c r="W7411">
        <v>0</v>
      </c>
      <c r="X7411">
        <v>232.7551089710953</v>
      </c>
      <c r="Y7411">
        <v>0</v>
      </c>
      <c r="Z7411">
        <v>15.752342300701788</v>
      </c>
      <c r="AA7411">
        <v>5.8808914743970604</v>
      </c>
      <c r="AB7411">
        <v>25.883891276298431</v>
      </c>
      <c r="AC7411">
        <v>0</v>
      </c>
      <c r="AD7411">
        <v>0</v>
      </c>
      <c r="AE7411">
        <v>280.27223402249257</v>
      </c>
    </row>
    <row r="7412" spans="1:31" x14ac:dyDescent="0.3">
      <c r="A7412">
        <v>2590635</v>
      </c>
      <c r="B7412">
        <v>1</v>
      </c>
      <c r="C7412" t="s">
        <v>80</v>
      </c>
      <c r="D7412" t="s">
        <v>98</v>
      </c>
      <c r="E7412" t="s">
        <v>171</v>
      </c>
      <c r="F7412" t="s">
        <v>12364</v>
      </c>
      <c r="G7412" t="s">
        <v>301</v>
      </c>
      <c r="H7412" t="s">
        <v>157</v>
      </c>
      <c r="I7412" t="s">
        <v>136</v>
      </c>
      <c r="J7412" t="s">
        <v>137</v>
      </c>
      <c r="K7412" t="s">
        <v>144</v>
      </c>
      <c r="L7412" t="s">
        <v>20659</v>
      </c>
      <c r="M7412" t="s">
        <v>20660</v>
      </c>
      <c r="N7412">
        <v>5.0655555550000004</v>
      </c>
      <c r="O7412">
        <v>0</v>
      </c>
      <c r="P7412">
        <v>28</v>
      </c>
      <c r="Q7412">
        <v>0</v>
      </c>
      <c r="R7412">
        <v>0</v>
      </c>
      <c r="S7412">
        <v>0</v>
      </c>
      <c r="T7412">
        <v>16</v>
      </c>
      <c r="U7412">
        <v>0</v>
      </c>
      <c r="V7412">
        <v>0</v>
      </c>
      <c r="W7412">
        <v>0</v>
      </c>
      <c r="X7412">
        <v>18.50770473053197</v>
      </c>
      <c r="Y7412">
        <v>0</v>
      </c>
      <c r="Z7412">
        <v>0</v>
      </c>
      <c r="AA7412">
        <v>0</v>
      </c>
      <c r="AB7412">
        <v>53.165632816299066</v>
      </c>
      <c r="AC7412">
        <v>0</v>
      </c>
      <c r="AD7412">
        <v>0</v>
      </c>
      <c r="AE7412">
        <v>71.673337546831036</v>
      </c>
    </row>
    <row r="7413" spans="1:31" x14ac:dyDescent="0.3">
      <c r="A7413">
        <v>2591299</v>
      </c>
      <c r="B7413">
        <v>1</v>
      </c>
      <c r="C7413" t="s">
        <v>80</v>
      </c>
      <c r="D7413" t="s">
        <v>89</v>
      </c>
      <c r="E7413" t="s">
        <v>166</v>
      </c>
      <c r="F7413" t="s">
        <v>20661</v>
      </c>
      <c r="G7413" t="s">
        <v>181</v>
      </c>
      <c r="H7413" t="s">
        <v>157</v>
      </c>
      <c r="I7413" t="s">
        <v>136</v>
      </c>
      <c r="J7413" t="s">
        <v>137</v>
      </c>
      <c r="K7413" t="s">
        <v>138</v>
      </c>
      <c r="L7413" t="s">
        <v>20662</v>
      </c>
      <c r="M7413" t="s">
        <v>20663</v>
      </c>
      <c r="N7413">
        <v>7.187777777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1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</row>
    <row r="7414" spans="1:31" x14ac:dyDescent="0.3">
      <c r="A7414">
        <v>2590681</v>
      </c>
      <c r="B7414">
        <v>1</v>
      </c>
      <c r="C7414" t="s">
        <v>81</v>
      </c>
      <c r="D7414" t="s">
        <v>118</v>
      </c>
      <c r="E7414" t="s">
        <v>171</v>
      </c>
      <c r="F7414" t="s">
        <v>20664</v>
      </c>
      <c r="G7414" t="s">
        <v>301</v>
      </c>
      <c r="H7414" t="s">
        <v>157</v>
      </c>
      <c r="I7414" t="s">
        <v>136</v>
      </c>
      <c r="J7414" t="s">
        <v>137</v>
      </c>
      <c r="K7414" t="s">
        <v>144</v>
      </c>
      <c r="L7414" t="s">
        <v>20665</v>
      </c>
      <c r="M7414" t="s">
        <v>20666</v>
      </c>
      <c r="N7414">
        <v>6.9713888879999999</v>
      </c>
      <c r="O7414">
        <v>0</v>
      </c>
      <c r="P7414">
        <v>8</v>
      </c>
      <c r="Q7414">
        <v>0</v>
      </c>
      <c r="R7414">
        <v>0</v>
      </c>
      <c r="S7414">
        <v>0</v>
      </c>
      <c r="T7414">
        <v>1</v>
      </c>
      <c r="U7414">
        <v>0</v>
      </c>
      <c r="V7414">
        <v>0</v>
      </c>
      <c r="W7414">
        <v>0</v>
      </c>
      <c r="X7414">
        <v>8.6910044166190605</v>
      </c>
      <c r="Y7414">
        <v>0</v>
      </c>
      <c r="Z7414">
        <v>0</v>
      </c>
      <c r="AA7414">
        <v>0</v>
      </c>
      <c r="AB7414">
        <v>15.34043985718222</v>
      </c>
      <c r="AC7414">
        <v>0</v>
      </c>
      <c r="AD7414">
        <v>0</v>
      </c>
      <c r="AE7414">
        <v>24.031444273801281</v>
      </c>
    </row>
    <row r="7415" spans="1:31" x14ac:dyDescent="0.3">
      <c r="A7415">
        <v>2591345</v>
      </c>
      <c r="B7415">
        <v>1</v>
      </c>
      <c r="C7415" t="s">
        <v>80</v>
      </c>
      <c r="D7415" t="s">
        <v>85</v>
      </c>
      <c r="E7415" t="s">
        <v>166</v>
      </c>
      <c r="F7415" t="s">
        <v>20667</v>
      </c>
      <c r="G7415" t="s">
        <v>181</v>
      </c>
      <c r="H7415" t="s">
        <v>157</v>
      </c>
      <c r="I7415" t="s">
        <v>136</v>
      </c>
      <c r="J7415" t="s">
        <v>137</v>
      </c>
      <c r="K7415" t="s">
        <v>138</v>
      </c>
      <c r="L7415" t="s">
        <v>20668</v>
      </c>
      <c r="M7415" t="s">
        <v>20669</v>
      </c>
      <c r="N7415">
        <v>2.0105555549999998</v>
      </c>
      <c r="O7415">
        <v>0</v>
      </c>
      <c r="P7415">
        <v>13</v>
      </c>
      <c r="Q7415">
        <v>0</v>
      </c>
      <c r="R7415">
        <v>0</v>
      </c>
      <c r="S7415">
        <v>0</v>
      </c>
      <c r="T7415">
        <v>4</v>
      </c>
      <c r="U7415">
        <v>0</v>
      </c>
      <c r="V7415">
        <v>0</v>
      </c>
      <c r="W7415">
        <v>0</v>
      </c>
      <c r="X7415">
        <v>5.7857862887824458</v>
      </c>
      <c r="Y7415">
        <v>0</v>
      </c>
      <c r="Z7415">
        <v>0</v>
      </c>
      <c r="AA7415">
        <v>0</v>
      </c>
      <c r="AB7415">
        <v>5.4410276537478337</v>
      </c>
      <c r="AC7415">
        <v>0</v>
      </c>
      <c r="AD7415">
        <v>0</v>
      </c>
      <c r="AE7415">
        <v>11.22681394253028</v>
      </c>
    </row>
    <row r="7416" spans="1:31" x14ac:dyDescent="0.3">
      <c r="A7416">
        <v>2590821</v>
      </c>
      <c r="B7416">
        <v>1</v>
      </c>
      <c r="C7416" t="s">
        <v>80</v>
      </c>
      <c r="D7416" t="s">
        <v>103</v>
      </c>
      <c r="E7416" t="s">
        <v>166</v>
      </c>
      <c r="F7416" t="s">
        <v>20670</v>
      </c>
      <c r="G7416" t="s">
        <v>168</v>
      </c>
      <c r="H7416" t="s">
        <v>157</v>
      </c>
      <c r="I7416" t="s">
        <v>136</v>
      </c>
      <c r="J7416" t="s">
        <v>137</v>
      </c>
      <c r="K7416" t="s">
        <v>138</v>
      </c>
      <c r="L7416" t="s">
        <v>20671</v>
      </c>
      <c r="M7416" t="s">
        <v>20672</v>
      </c>
      <c r="N7416">
        <v>8.2463888880000003</v>
      </c>
      <c r="O7416">
        <v>0</v>
      </c>
      <c r="P7416">
        <v>1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1.0662497871271051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1.0662497871271051</v>
      </c>
    </row>
    <row r="7417" spans="1:31" x14ac:dyDescent="0.3">
      <c r="A7417">
        <v>2590618</v>
      </c>
      <c r="B7417">
        <v>1</v>
      </c>
      <c r="C7417" t="s">
        <v>80</v>
      </c>
      <c r="D7417" t="s">
        <v>83</v>
      </c>
      <c r="E7417" t="s">
        <v>132</v>
      </c>
      <c r="F7417" t="s">
        <v>20673</v>
      </c>
      <c r="G7417" t="s">
        <v>311</v>
      </c>
      <c r="H7417" t="s">
        <v>135</v>
      </c>
      <c r="I7417" t="s">
        <v>136</v>
      </c>
      <c r="J7417" t="s">
        <v>3</v>
      </c>
      <c r="K7417" t="s">
        <v>138</v>
      </c>
      <c r="L7417" t="s">
        <v>20674</v>
      </c>
      <c r="M7417" t="s">
        <v>20675</v>
      </c>
      <c r="N7417">
        <v>0.13500000000000001</v>
      </c>
      <c r="O7417">
        <v>0</v>
      </c>
      <c r="P7417">
        <v>2804</v>
      </c>
      <c r="Q7417">
        <v>0</v>
      </c>
      <c r="R7417">
        <v>0</v>
      </c>
      <c r="S7417">
        <v>3</v>
      </c>
      <c r="T7417">
        <v>1847</v>
      </c>
      <c r="U7417">
        <v>0</v>
      </c>
      <c r="V7417">
        <v>0</v>
      </c>
      <c r="W7417">
        <v>0</v>
      </c>
      <c r="X7417">
        <v>114.40609216763255</v>
      </c>
      <c r="Y7417">
        <v>0</v>
      </c>
      <c r="Z7417">
        <v>0</v>
      </c>
      <c r="AA7417">
        <v>121.11797909112397</v>
      </c>
      <c r="AB7417">
        <v>325.66043267054704</v>
      </c>
      <c r="AC7417">
        <v>0</v>
      </c>
      <c r="AD7417">
        <v>0</v>
      </c>
      <c r="AE7417">
        <v>561.18450392930356</v>
      </c>
    </row>
    <row r="7418" spans="1:31" x14ac:dyDescent="0.3">
      <c r="A7418">
        <v>2591305</v>
      </c>
      <c r="B7418">
        <v>1</v>
      </c>
      <c r="C7418" t="s">
        <v>80</v>
      </c>
      <c r="D7418" t="s">
        <v>90</v>
      </c>
      <c r="E7418" t="s">
        <v>155</v>
      </c>
      <c r="F7418" t="s">
        <v>20676</v>
      </c>
      <c r="G7418" t="s">
        <v>202</v>
      </c>
      <c r="H7418" t="s">
        <v>157</v>
      </c>
      <c r="I7418" t="s">
        <v>136</v>
      </c>
      <c r="J7418" t="s">
        <v>137</v>
      </c>
      <c r="K7418" t="s">
        <v>138</v>
      </c>
      <c r="L7418" t="s">
        <v>20677</v>
      </c>
      <c r="M7418" t="s">
        <v>20678</v>
      </c>
      <c r="N7418">
        <v>1.3372222220000001</v>
      </c>
      <c r="O7418">
        <v>0</v>
      </c>
      <c r="P7418">
        <v>893</v>
      </c>
      <c r="Q7418">
        <v>0</v>
      </c>
      <c r="R7418">
        <v>0</v>
      </c>
      <c r="S7418">
        <v>0</v>
      </c>
      <c r="T7418">
        <v>37</v>
      </c>
      <c r="U7418">
        <v>0</v>
      </c>
      <c r="V7418">
        <v>0</v>
      </c>
      <c r="W7418">
        <v>0</v>
      </c>
      <c r="X7418">
        <v>284.48544126968005</v>
      </c>
      <c r="Y7418">
        <v>0</v>
      </c>
      <c r="Z7418">
        <v>0</v>
      </c>
      <c r="AA7418">
        <v>0</v>
      </c>
      <c r="AB7418">
        <v>25.478505907968845</v>
      </c>
      <c r="AC7418">
        <v>0</v>
      </c>
      <c r="AD7418">
        <v>0</v>
      </c>
      <c r="AE7418">
        <v>309.96394717764889</v>
      </c>
    </row>
    <row r="7419" spans="1:31" x14ac:dyDescent="0.3">
      <c r="A7419">
        <v>2590967</v>
      </c>
      <c r="B7419">
        <v>1</v>
      </c>
      <c r="C7419" t="s">
        <v>80</v>
      </c>
      <c r="D7419" t="s">
        <v>101</v>
      </c>
      <c r="E7419" t="s">
        <v>171</v>
      </c>
      <c r="F7419" t="s">
        <v>20679</v>
      </c>
      <c r="G7419" t="s">
        <v>202</v>
      </c>
      <c r="H7419" t="s">
        <v>157</v>
      </c>
      <c r="I7419" t="s">
        <v>136</v>
      </c>
      <c r="J7419" t="s">
        <v>137</v>
      </c>
      <c r="K7419" t="s">
        <v>138</v>
      </c>
      <c r="L7419" t="s">
        <v>20680</v>
      </c>
      <c r="M7419" t="s">
        <v>20681</v>
      </c>
      <c r="N7419">
        <v>0.95361111099999996</v>
      </c>
      <c r="O7419">
        <v>0</v>
      </c>
      <c r="P7419">
        <v>122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18.880655119513992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18.880655119513992</v>
      </c>
    </row>
    <row r="7420" spans="1:31" x14ac:dyDescent="0.3">
      <c r="A7420">
        <v>2590572</v>
      </c>
      <c r="B7420">
        <v>1</v>
      </c>
      <c r="C7420" t="s">
        <v>80</v>
      </c>
      <c r="D7420" t="s">
        <v>107</v>
      </c>
      <c r="E7420" t="s">
        <v>155</v>
      </c>
      <c r="F7420" t="s">
        <v>20682</v>
      </c>
      <c r="G7420" t="s">
        <v>206</v>
      </c>
      <c r="H7420" t="s">
        <v>157</v>
      </c>
      <c r="I7420" t="s">
        <v>136</v>
      </c>
      <c r="J7420" t="s">
        <v>137</v>
      </c>
      <c r="K7420" t="s">
        <v>138</v>
      </c>
      <c r="L7420" t="s">
        <v>20683</v>
      </c>
      <c r="M7420" t="s">
        <v>20684</v>
      </c>
      <c r="N7420">
        <v>1.7166666660000001</v>
      </c>
      <c r="O7420">
        <v>0</v>
      </c>
      <c r="P7420">
        <v>373</v>
      </c>
      <c r="Q7420">
        <v>0</v>
      </c>
      <c r="R7420">
        <v>0</v>
      </c>
      <c r="S7420">
        <v>0</v>
      </c>
      <c r="T7420">
        <v>8</v>
      </c>
      <c r="U7420">
        <v>0</v>
      </c>
      <c r="V7420">
        <v>0</v>
      </c>
      <c r="W7420">
        <v>0</v>
      </c>
      <c r="X7420">
        <v>105.42923194032144</v>
      </c>
      <c r="Y7420">
        <v>0</v>
      </c>
      <c r="Z7420">
        <v>0</v>
      </c>
      <c r="AA7420">
        <v>0</v>
      </c>
      <c r="AB7420">
        <v>14.343848010248529</v>
      </c>
      <c r="AC7420">
        <v>0</v>
      </c>
      <c r="AD7420">
        <v>0</v>
      </c>
      <c r="AE7420">
        <v>119.77307995056998</v>
      </c>
    </row>
    <row r="7421" spans="1:31" x14ac:dyDescent="0.3">
      <c r="A7421">
        <v>2590718</v>
      </c>
      <c r="B7421">
        <v>1</v>
      </c>
      <c r="C7421" t="s">
        <v>81</v>
      </c>
      <c r="D7421" t="s">
        <v>121</v>
      </c>
      <c r="E7421" t="s">
        <v>141</v>
      </c>
      <c r="F7421" t="s">
        <v>1286</v>
      </c>
      <c r="G7421" t="s">
        <v>301</v>
      </c>
      <c r="H7421" t="s">
        <v>135</v>
      </c>
      <c r="I7421" t="s">
        <v>136</v>
      </c>
      <c r="J7421" t="s">
        <v>137</v>
      </c>
      <c r="K7421" t="s">
        <v>144</v>
      </c>
      <c r="L7421" t="s">
        <v>20685</v>
      </c>
      <c r="M7421" t="s">
        <v>20686</v>
      </c>
      <c r="N7421">
        <v>6.0986111110000003</v>
      </c>
      <c r="O7421">
        <v>5</v>
      </c>
      <c r="P7421">
        <v>311</v>
      </c>
      <c r="Q7421">
        <v>0</v>
      </c>
      <c r="R7421">
        <v>139</v>
      </c>
      <c r="S7421">
        <v>3</v>
      </c>
      <c r="T7421">
        <v>27</v>
      </c>
      <c r="U7421">
        <v>0</v>
      </c>
      <c r="V7421">
        <v>0</v>
      </c>
      <c r="W7421">
        <v>6.2785568273999992</v>
      </c>
      <c r="X7421">
        <v>260.14699463910102</v>
      </c>
      <c r="Y7421">
        <v>0</v>
      </c>
      <c r="Z7421">
        <v>218.20698178360055</v>
      </c>
      <c r="AA7421">
        <v>29.401330589041432</v>
      </c>
      <c r="AB7421">
        <v>192.55767740961349</v>
      </c>
      <c r="AC7421">
        <v>0</v>
      </c>
      <c r="AD7421">
        <v>0</v>
      </c>
      <c r="AE7421">
        <v>706.59154124875647</v>
      </c>
    </row>
    <row r="7422" spans="1:31" x14ac:dyDescent="0.3">
      <c r="A7422">
        <v>2591259</v>
      </c>
      <c r="B7422">
        <v>1</v>
      </c>
      <c r="C7422" t="s">
        <v>80</v>
      </c>
      <c r="D7422" t="s">
        <v>85</v>
      </c>
      <c r="E7422" t="s">
        <v>171</v>
      </c>
      <c r="F7422" t="s">
        <v>18442</v>
      </c>
      <c r="G7422" t="s">
        <v>190</v>
      </c>
      <c r="H7422" t="s">
        <v>157</v>
      </c>
      <c r="I7422" t="s">
        <v>136</v>
      </c>
      <c r="J7422" t="s">
        <v>137</v>
      </c>
      <c r="K7422" t="s">
        <v>138</v>
      </c>
      <c r="L7422" t="s">
        <v>20687</v>
      </c>
      <c r="M7422" t="s">
        <v>20688</v>
      </c>
      <c r="N7422">
        <v>1.6419444439999999</v>
      </c>
      <c r="O7422">
        <v>0</v>
      </c>
      <c r="P7422">
        <v>56</v>
      </c>
      <c r="Q7422">
        <v>0</v>
      </c>
      <c r="R7422">
        <v>0</v>
      </c>
      <c r="S7422">
        <v>0</v>
      </c>
      <c r="T7422">
        <v>8</v>
      </c>
      <c r="U7422">
        <v>0</v>
      </c>
      <c r="V7422">
        <v>0</v>
      </c>
      <c r="W7422">
        <v>0</v>
      </c>
      <c r="X7422">
        <v>22.669032041509691</v>
      </c>
      <c r="Y7422">
        <v>0</v>
      </c>
      <c r="Z7422">
        <v>0</v>
      </c>
      <c r="AA7422">
        <v>0</v>
      </c>
      <c r="AB7422">
        <v>6.1288962041066446</v>
      </c>
      <c r="AC7422">
        <v>0</v>
      </c>
      <c r="AD7422">
        <v>0</v>
      </c>
      <c r="AE7422">
        <v>28.797928245616337</v>
      </c>
    </row>
    <row r="7423" spans="1:31" x14ac:dyDescent="0.3">
      <c r="A7423">
        <v>2590555</v>
      </c>
      <c r="B7423">
        <v>1</v>
      </c>
      <c r="C7423" t="s">
        <v>80</v>
      </c>
      <c r="D7423" t="s">
        <v>104</v>
      </c>
      <c r="E7423" t="s">
        <v>147</v>
      </c>
      <c r="F7423" t="s">
        <v>10770</v>
      </c>
      <c r="G7423" t="s">
        <v>134</v>
      </c>
      <c r="H7423" t="s">
        <v>135</v>
      </c>
      <c r="I7423" t="s">
        <v>136</v>
      </c>
      <c r="J7423" t="s">
        <v>137</v>
      </c>
      <c r="K7423" t="s">
        <v>138</v>
      </c>
      <c r="L7423" t="s">
        <v>20689</v>
      </c>
      <c r="M7423" t="s">
        <v>20690</v>
      </c>
      <c r="N7423">
        <v>3.2863888879999998</v>
      </c>
      <c r="O7423">
        <v>2</v>
      </c>
      <c r="P7423">
        <v>76</v>
      </c>
      <c r="Q7423">
        <v>6</v>
      </c>
      <c r="R7423">
        <v>21</v>
      </c>
      <c r="S7423">
        <v>6</v>
      </c>
      <c r="T7423">
        <v>4</v>
      </c>
      <c r="U7423">
        <v>0</v>
      </c>
      <c r="V7423">
        <v>0</v>
      </c>
      <c r="W7423">
        <v>4.8560220218872132</v>
      </c>
      <c r="X7423">
        <v>37.65320644971176</v>
      </c>
      <c r="Y7423">
        <v>184.51472724976406</v>
      </c>
      <c r="Z7423">
        <v>211.76853253563459</v>
      </c>
      <c r="AA7423">
        <v>308.57757315290667</v>
      </c>
      <c r="AB7423">
        <v>3.1569040708307097</v>
      </c>
      <c r="AC7423">
        <v>0</v>
      </c>
      <c r="AD7423">
        <v>0</v>
      </c>
      <c r="AE7423">
        <v>750.52696548073504</v>
      </c>
    </row>
    <row r="7424" spans="1:31" x14ac:dyDescent="0.3">
      <c r="A7424">
        <v>2590910</v>
      </c>
      <c r="B7424">
        <v>1</v>
      </c>
      <c r="C7424" t="s">
        <v>80</v>
      </c>
      <c r="D7424" t="s">
        <v>84</v>
      </c>
      <c r="E7424" t="s">
        <v>166</v>
      </c>
      <c r="F7424" t="s">
        <v>20691</v>
      </c>
      <c r="G7424" t="s">
        <v>198</v>
      </c>
      <c r="H7424" t="s">
        <v>157</v>
      </c>
      <c r="I7424" t="s">
        <v>136</v>
      </c>
      <c r="J7424" t="s">
        <v>137</v>
      </c>
      <c r="K7424" t="s">
        <v>138</v>
      </c>
      <c r="L7424" t="s">
        <v>20692</v>
      </c>
      <c r="M7424" t="s">
        <v>20693</v>
      </c>
      <c r="N7424">
        <v>1.6369444440000001</v>
      </c>
      <c r="O7424">
        <v>0</v>
      </c>
      <c r="P7424">
        <v>1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0.44044125089033259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0.44044125089033259</v>
      </c>
    </row>
    <row r="7425" spans="1:31" x14ac:dyDescent="0.3">
      <c r="A7425">
        <v>2590535</v>
      </c>
      <c r="B7425">
        <v>1</v>
      </c>
      <c r="C7425" t="s">
        <v>80</v>
      </c>
      <c r="D7425" t="s">
        <v>87</v>
      </c>
      <c r="E7425" t="s">
        <v>141</v>
      </c>
      <c r="F7425" t="s">
        <v>20694</v>
      </c>
      <c r="G7425" t="s">
        <v>318</v>
      </c>
      <c r="H7425" t="s">
        <v>135</v>
      </c>
      <c r="I7425" t="s">
        <v>136</v>
      </c>
      <c r="J7425" t="s">
        <v>137</v>
      </c>
      <c r="K7425" t="s">
        <v>138</v>
      </c>
      <c r="L7425" t="s">
        <v>20695</v>
      </c>
      <c r="M7425" t="s">
        <v>20696</v>
      </c>
      <c r="N7425">
        <v>9.1666665999999994E-2</v>
      </c>
      <c r="O7425">
        <v>0</v>
      </c>
      <c r="P7425">
        <v>5533</v>
      </c>
      <c r="Q7425">
        <v>0</v>
      </c>
      <c r="R7425">
        <v>2</v>
      </c>
      <c r="S7425">
        <v>24</v>
      </c>
      <c r="T7425">
        <v>451</v>
      </c>
      <c r="U7425">
        <v>3</v>
      </c>
      <c r="V7425">
        <v>4</v>
      </c>
      <c r="W7425">
        <v>0</v>
      </c>
      <c r="X7425">
        <v>105.58618303809091</v>
      </c>
      <c r="Y7425">
        <v>0</v>
      </c>
      <c r="Z7425">
        <v>3.6126374459999999E-2</v>
      </c>
      <c r="AA7425">
        <v>23.838654976798196</v>
      </c>
      <c r="AB7425">
        <v>81.060473149269683</v>
      </c>
      <c r="AC7425">
        <v>4.3177008016353753</v>
      </c>
      <c r="AD7425">
        <v>3.1157981494177998</v>
      </c>
      <c r="AE7425">
        <v>217.95493648967195</v>
      </c>
    </row>
    <row r="7426" spans="1:31" x14ac:dyDescent="0.3">
      <c r="A7426">
        <v>2590529</v>
      </c>
      <c r="B7426">
        <v>1</v>
      </c>
      <c r="C7426" t="s">
        <v>80</v>
      </c>
      <c r="D7426" t="s">
        <v>95</v>
      </c>
      <c r="E7426" t="s">
        <v>171</v>
      </c>
      <c r="F7426" t="s">
        <v>20697</v>
      </c>
      <c r="G7426" t="s">
        <v>202</v>
      </c>
      <c r="H7426" t="s">
        <v>157</v>
      </c>
      <c r="I7426" t="s">
        <v>136</v>
      </c>
      <c r="J7426" t="s">
        <v>137</v>
      </c>
      <c r="K7426" t="s">
        <v>138</v>
      </c>
      <c r="L7426" t="s">
        <v>20698</v>
      </c>
      <c r="M7426" t="s">
        <v>20699</v>
      </c>
      <c r="N7426">
        <v>0.57888888800000005</v>
      </c>
      <c r="O7426">
        <v>0</v>
      </c>
      <c r="P7426">
        <v>70</v>
      </c>
      <c r="Q7426">
        <v>0</v>
      </c>
      <c r="R7426">
        <v>0</v>
      </c>
      <c r="S7426">
        <v>0</v>
      </c>
      <c r="T7426">
        <v>5</v>
      </c>
      <c r="U7426">
        <v>0</v>
      </c>
      <c r="V7426">
        <v>0</v>
      </c>
      <c r="W7426">
        <v>0</v>
      </c>
      <c r="X7426">
        <v>5.9241387190810482</v>
      </c>
      <c r="Y7426">
        <v>0</v>
      </c>
      <c r="Z7426">
        <v>0</v>
      </c>
      <c r="AA7426">
        <v>0</v>
      </c>
      <c r="AB7426">
        <v>0.19838031535715001</v>
      </c>
      <c r="AC7426">
        <v>0</v>
      </c>
      <c r="AD7426">
        <v>0</v>
      </c>
      <c r="AE7426">
        <v>6.1225190344381986</v>
      </c>
    </row>
    <row r="7427" spans="1:31" x14ac:dyDescent="0.3">
      <c r="A7427">
        <v>2591176</v>
      </c>
      <c r="B7427">
        <v>1</v>
      </c>
      <c r="C7427" t="s">
        <v>81</v>
      </c>
      <c r="D7427" t="s">
        <v>115</v>
      </c>
      <c r="E7427" t="s">
        <v>166</v>
      </c>
      <c r="F7427" t="s">
        <v>20700</v>
      </c>
      <c r="G7427" t="s">
        <v>168</v>
      </c>
      <c r="H7427" t="s">
        <v>157</v>
      </c>
      <c r="I7427" t="s">
        <v>136</v>
      </c>
      <c r="J7427" t="s">
        <v>137</v>
      </c>
      <c r="K7427" t="s">
        <v>138</v>
      </c>
      <c r="L7427" t="s">
        <v>20701</v>
      </c>
      <c r="M7427" t="s">
        <v>20702</v>
      </c>
      <c r="N7427">
        <v>1.049722222</v>
      </c>
      <c r="O7427">
        <v>0</v>
      </c>
      <c r="P7427">
        <v>1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</row>
    <row r="7428" spans="1:31" x14ac:dyDescent="0.3">
      <c r="A7428">
        <v>2590655</v>
      </c>
      <c r="B7428">
        <v>1</v>
      </c>
      <c r="C7428" t="s">
        <v>80</v>
      </c>
      <c r="D7428" t="s">
        <v>100</v>
      </c>
      <c r="E7428" t="s">
        <v>184</v>
      </c>
      <c r="F7428" t="s">
        <v>20703</v>
      </c>
      <c r="G7428" t="s">
        <v>149</v>
      </c>
      <c r="H7428" t="s">
        <v>135</v>
      </c>
      <c r="I7428" t="s">
        <v>136</v>
      </c>
      <c r="J7428" t="s">
        <v>137</v>
      </c>
      <c r="K7428" t="s">
        <v>138</v>
      </c>
      <c r="L7428" t="s">
        <v>20704</v>
      </c>
      <c r="M7428" t="s">
        <v>20705</v>
      </c>
      <c r="N7428">
        <v>3.5327777770000002</v>
      </c>
      <c r="O7428">
        <v>0</v>
      </c>
      <c r="P7428">
        <v>14</v>
      </c>
      <c r="Q7428">
        <v>0</v>
      </c>
      <c r="R7428">
        <v>22</v>
      </c>
      <c r="S7428">
        <v>0</v>
      </c>
      <c r="T7428">
        <v>8</v>
      </c>
      <c r="U7428">
        <v>0</v>
      </c>
      <c r="V7428">
        <v>0</v>
      </c>
      <c r="W7428">
        <v>0</v>
      </c>
      <c r="X7428">
        <v>15.960317086738289</v>
      </c>
      <c r="Y7428">
        <v>0</v>
      </c>
      <c r="Z7428">
        <v>44.663375919019714</v>
      </c>
      <c r="AA7428">
        <v>0</v>
      </c>
      <c r="AB7428">
        <v>12.942954393380269</v>
      </c>
      <c r="AC7428">
        <v>0</v>
      </c>
      <c r="AD7428">
        <v>0</v>
      </c>
      <c r="AE7428">
        <v>73.566647399138276</v>
      </c>
    </row>
    <row r="7429" spans="1:31" x14ac:dyDescent="0.3">
      <c r="A7429">
        <v>2591096</v>
      </c>
      <c r="B7429">
        <v>1</v>
      </c>
      <c r="C7429" t="s">
        <v>80</v>
      </c>
      <c r="D7429" t="s">
        <v>101</v>
      </c>
      <c r="E7429" t="s">
        <v>166</v>
      </c>
      <c r="F7429" t="s">
        <v>20706</v>
      </c>
      <c r="G7429" t="s">
        <v>198</v>
      </c>
      <c r="H7429" t="s">
        <v>157</v>
      </c>
      <c r="I7429" t="s">
        <v>136</v>
      </c>
      <c r="J7429" t="s">
        <v>137</v>
      </c>
      <c r="K7429" t="s">
        <v>138</v>
      </c>
      <c r="L7429" t="s">
        <v>20707</v>
      </c>
      <c r="M7429" t="s">
        <v>20708</v>
      </c>
      <c r="N7429">
        <v>4.1449999999999996</v>
      </c>
      <c r="O7429">
        <v>0</v>
      </c>
      <c r="P7429">
        <v>1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0.41458972078299999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0.41458972078299999</v>
      </c>
    </row>
    <row r="7430" spans="1:31" x14ac:dyDescent="0.3">
      <c r="A7430">
        <v>2590884</v>
      </c>
      <c r="B7430">
        <v>1</v>
      </c>
      <c r="C7430" t="s">
        <v>80</v>
      </c>
      <c r="D7430" t="s">
        <v>107</v>
      </c>
      <c r="E7430" t="s">
        <v>155</v>
      </c>
      <c r="F7430" t="s">
        <v>20709</v>
      </c>
      <c r="G7430" t="s">
        <v>194</v>
      </c>
      <c r="H7430" t="s">
        <v>157</v>
      </c>
      <c r="I7430" t="s">
        <v>136</v>
      </c>
      <c r="J7430" t="s">
        <v>137</v>
      </c>
      <c r="K7430" t="s">
        <v>144</v>
      </c>
      <c r="L7430" t="s">
        <v>20710</v>
      </c>
      <c r="M7430" t="s">
        <v>20711</v>
      </c>
      <c r="N7430">
        <v>2.1483333330000001</v>
      </c>
      <c r="O7430">
        <v>0</v>
      </c>
      <c r="P7430">
        <v>18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6.2384250158953201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6.2384250158953201</v>
      </c>
    </row>
    <row r="7431" spans="1:31" x14ac:dyDescent="0.3">
      <c r="A7431">
        <v>2590990</v>
      </c>
      <c r="B7431">
        <v>1</v>
      </c>
      <c r="C7431" t="s">
        <v>80</v>
      </c>
      <c r="D7431" t="s">
        <v>100</v>
      </c>
      <c r="E7431" t="s">
        <v>166</v>
      </c>
      <c r="F7431" t="s">
        <v>20712</v>
      </c>
      <c r="G7431" t="s">
        <v>168</v>
      </c>
      <c r="H7431" t="s">
        <v>157</v>
      </c>
      <c r="I7431" t="s">
        <v>136</v>
      </c>
      <c r="J7431" t="s">
        <v>137</v>
      </c>
      <c r="K7431" t="s">
        <v>138</v>
      </c>
      <c r="L7431" t="s">
        <v>20713</v>
      </c>
      <c r="M7431" t="s">
        <v>20714</v>
      </c>
      <c r="N7431">
        <v>1.603888888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3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3.2530198816204838</v>
      </c>
      <c r="AC7431">
        <v>0</v>
      </c>
      <c r="AD7431">
        <v>0</v>
      </c>
      <c r="AE7431">
        <v>3.2530198816204838</v>
      </c>
    </row>
    <row r="7432" spans="1:31" x14ac:dyDescent="0.3">
      <c r="A7432">
        <v>2590876</v>
      </c>
      <c r="B7432">
        <v>1</v>
      </c>
      <c r="C7432" t="s">
        <v>81</v>
      </c>
      <c r="D7432" t="s">
        <v>118</v>
      </c>
      <c r="E7432" t="s">
        <v>175</v>
      </c>
      <c r="F7432" t="s">
        <v>20448</v>
      </c>
      <c r="G7432" t="s">
        <v>177</v>
      </c>
      <c r="H7432" t="s">
        <v>157</v>
      </c>
      <c r="I7432" t="s">
        <v>136</v>
      </c>
      <c r="J7432" t="s">
        <v>137</v>
      </c>
      <c r="K7432" t="s">
        <v>138</v>
      </c>
      <c r="L7432" t="s">
        <v>20715</v>
      </c>
      <c r="M7432" t="s">
        <v>20716</v>
      </c>
      <c r="N7432">
        <v>5.1455555549999996</v>
      </c>
      <c r="O7432">
        <v>0</v>
      </c>
      <c r="P7432">
        <v>128</v>
      </c>
      <c r="Q7432">
        <v>0</v>
      </c>
      <c r="R7432">
        <v>0</v>
      </c>
      <c r="S7432">
        <v>0</v>
      </c>
      <c r="T7432">
        <v>8</v>
      </c>
      <c r="U7432">
        <v>0</v>
      </c>
      <c r="V7432">
        <v>0</v>
      </c>
      <c r="W7432">
        <v>0</v>
      </c>
      <c r="X7432">
        <v>131.5232467715461</v>
      </c>
      <c r="Y7432">
        <v>0</v>
      </c>
      <c r="Z7432">
        <v>0</v>
      </c>
      <c r="AA7432">
        <v>0</v>
      </c>
      <c r="AB7432">
        <v>43.627019048991784</v>
      </c>
      <c r="AC7432">
        <v>0</v>
      </c>
      <c r="AD7432">
        <v>0</v>
      </c>
      <c r="AE7432">
        <v>175.15026582053787</v>
      </c>
    </row>
    <row r="7433" spans="1:31" x14ac:dyDescent="0.3">
      <c r="A7433">
        <v>2590544</v>
      </c>
      <c r="B7433">
        <v>1</v>
      </c>
      <c r="C7433" t="s">
        <v>80</v>
      </c>
      <c r="D7433" t="s">
        <v>93</v>
      </c>
      <c r="E7433" t="s">
        <v>171</v>
      </c>
      <c r="F7433" t="s">
        <v>20717</v>
      </c>
      <c r="G7433" t="s">
        <v>190</v>
      </c>
      <c r="H7433" t="s">
        <v>157</v>
      </c>
      <c r="I7433" t="s">
        <v>136</v>
      </c>
      <c r="J7433" t="s">
        <v>137</v>
      </c>
      <c r="K7433" t="s">
        <v>138</v>
      </c>
      <c r="L7433" t="s">
        <v>20718</v>
      </c>
      <c r="M7433" t="s">
        <v>20719</v>
      </c>
      <c r="N7433">
        <v>1.571111111</v>
      </c>
      <c r="O7433">
        <v>0</v>
      </c>
      <c r="P7433">
        <v>7</v>
      </c>
      <c r="Q7433">
        <v>0</v>
      </c>
      <c r="R7433">
        <v>8</v>
      </c>
      <c r="S7433">
        <v>0</v>
      </c>
      <c r="T7433">
        <v>10</v>
      </c>
      <c r="U7433">
        <v>0</v>
      </c>
      <c r="V7433">
        <v>0</v>
      </c>
      <c r="W7433">
        <v>0</v>
      </c>
      <c r="X7433">
        <v>1.2829603718437066</v>
      </c>
      <c r="Y7433">
        <v>0</v>
      </c>
      <c r="Z7433">
        <v>35.221096440246995</v>
      </c>
      <c r="AA7433">
        <v>0</v>
      </c>
      <c r="AB7433">
        <v>12.969829710491668</v>
      </c>
      <c r="AC7433">
        <v>0</v>
      </c>
      <c r="AD7433">
        <v>0</v>
      </c>
      <c r="AE7433">
        <v>49.473886522582369</v>
      </c>
    </row>
    <row r="7434" spans="1:31" x14ac:dyDescent="0.3">
      <c r="A7434">
        <v>2590707</v>
      </c>
      <c r="B7434">
        <v>1</v>
      </c>
      <c r="C7434" t="s">
        <v>80</v>
      </c>
      <c r="D7434" t="s">
        <v>91</v>
      </c>
      <c r="E7434" t="s">
        <v>141</v>
      </c>
      <c r="F7434" t="s">
        <v>18672</v>
      </c>
      <c r="G7434" t="s">
        <v>301</v>
      </c>
      <c r="H7434" t="s">
        <v>135</v>
      </c>
      <c r="I7434" t="s">
        <v>136</v>
      </c>
      <c r="J7434" t="s">
        <v>137</v>
      </c>
      <c r="K7434" t="s">
        <v>144</v>
      </c>
      <c r="L7434" t="s">
        <v>20720</v>
      </c>
      <c r="M7434" t="s">
        <v>20721</v>
      </c>
      <c r="N7434">
        <v>9.4177777769999995</v>
      </c>
      <c r="O7434">
        <v>0</v>
      </c>
      <c r="P7434">
        <v>779</v>
      </c>
      <c r="Q7434">
        <v>0</v>
      </c>
      <c r="R7434">
        <v>20</v>
      </c>
      <c r="S7434">
        <v>0</v>
      </c>
      <c r="T7434">
        <v>119</v>
      </c>
      <c r="U7434">
        <v>0</v>
      </c>
      <c r="V7434">
        <v>0</v>
      </c>
      <c r="W7434">
        <v>0</v>
      </c>
      <c r="X7434">
        <v>1358.102319054263</v>
      </c>
      <c r="Y7434">
        <v>0</v>
      </c>
      <c r="Z7434">
        <v>214.53448644768355</v>
      </c>
      <c r="AA7434">
        <v>0</v>
      </c>
      <c r="AB7434">
        <v>939.64250261381278</v>
      </c>
      <c r="AC7434">
        <v>0</v>
      </c>
      <c r="AD7434">
        <v>0</v>
      </c>
      <c r="AE7434">
        <v>2512.2793081157592</v>
      </c>
    </row>
    <row r="7435" spans="1:31" x14ac:dyDescent="0.3">
      <c r="A7435">
        <v>2590684</v>
      </c>
      <c r="B7435">
        <v>1</v>
      </c>
      <c r="C7435" t="s">
        <v>81</v>
      </c>
      <c r="D7435" t="s">
        <v>115</v>
      </c>
      <c r="E7435" t="s">
        <v>155</v>
      </c>
      <c r="F7435" t="s">
        <v>6384</v>
      </c>
      <c r="G7435" t="s">
        <v>301</v>
      </c>
      <c r="H7435" t="s">
        <v>157</v>
      </c>
      <c r="I7435" t="s">
        <v>136</v>
      </c>
      <c r="J7435" t="s">
        <v>137</v>
      </c>
      <c r="K7435" t="s">
        <v>144</v>
      </c>
      <c r="L7435" t="s">
        <v>20722</v>
      </c>
      <c r="M7435" t="s">
        <v>20723</v>
      </c>
      <c r="N7435">
        <v>7.5777777769999997</v>
      </c>
      <c r="O7435">
        <v>0</v>
      </c>
      <c r="P7435">
        <v>46</v>
      </c>
      <c r="Q7435">
        <v>0</v>
      </c>
      <c r="R7435">
        <v>13</v>
      </c>
      <c r="S7435">
        <v>0</v>
      </c>
      <c r="T7435">
        <v>5</v>
      </c>
      <c r="U7435">
        <v>0</v>
      </c>
      <c r="V7435">
        <v>0</v>
      </c>
      <c r="W7435">
        <v>0</v>
      </c>
      <c r="X7435">
        <v>33.439610308884554</v>
      </c>
      <c r="Y7435">
        <v>0</v>
      </c>
      <c r="Z7435">
        <v>25.449820352946357</v>
      </c>
      <c r="AA7435">
        <v>0</v>
      </c>
      <c r="AB7435">
        <v>43.514031063175921</v>
      </c>
      <c r="AC7435">
        <v>0</v>
      </c>
      <c r="AD7435">
        <v>0</v>
      </c>
      <c r="AE7435">
        <v>102.40346172500684</v>
      </c>
    </row>
    <row r="7436" spans="1:31" x14ac:dyDescent="0.3">
      <c r="A7436">
        <v>2591348</v>
      </c>
      <c r="B7436">
        <v>1</v>
      </c>
      <c r="C7436" t="s">
        <v>81</v>
      </c>
      <c r="D7436" t="s">
        <v>118</v>
      </c>
      <c r="E7436" t="s">
        <v>155</v>
      </c>
      <c r="F7436" t="s">
        <v>20724</v>
      </c>
      <c r="G7436" t="s">
        <v>202</v>
      </c>
      <c r="H7436" t="s">
        <v>157</v>
      </c>
      <c r="I7436" t="s">
        <v>136</v>
      </c>
      <c r="J7436" t="s">
        <v>137</v>
      </c>
      <c r="K7436" t="s">
        <v>138</v>
      </c>
      <c r="L7436" t="s">
        <v>20725</v>
      </c>
      <c r="M7436" t="s">
        <v>20726</v>
      </c>
      <c r="N7436">
        <v>0.50805555499999999</v>
      </c>
      <c r="O7436">
        <v>0</v>
      </c>
      <c r="P7436">
        <v>183</v>
      </c>
      <c r="Q7436">
        <v>0</v>
      </c>
      <c r="R7436">
        <v>5</v>
      </c>
      <c r="S7436">
        <v>0</v>
      </c>
      <c r="T7436">
        <v>12</v>
      </c>
      <c r="U7436">
        <v>0</v>
      </c>
      <c r="V7436">
        <v>0</v>
      </c>
      <c r="W7436">
        <v>0</v>
      </c>
      <c r="X7436">
        <v>16.872306595908945</v>
      </c>
      <c r="Y7436">
        <v>0</v>
      </c>
      <c r="Z7436">
        <v>3.5460544390691</v>
      </c>
      <c r="AA7436">
        <v>0</v>
      </c>
      <c r="AB7436">
        <v>8.6018974491355333</v>
      </c>
      <c r="AC7436">
        <v>0</v>
      </c>
      <c r="AD7436">
        <v>0</v>
      </c>
      <c r="AE7436">
        <v>29.020258484113576</v>
      </c>
    </row>
    <row r="7437" spans="1:31" x14ac:dyDescent="0.3">
      <c r="A7437">
        <v>2590830</v>
      </c>
      <c r="B7437">
        <v>1</v>
      </c>
      <c r="C7437" t="s">
        <v>80</v>
      </c>
      <c r="D7437" t="s">
        <v>94</v>
      </c>
      <c r="E7437" t="s">
        <v>141</v>
      </c>
      <c r="F7437" t="s">
        <v>20727</v>
      </c>
      <c r="G7437" t="s">
        <v>301</v>
      </c>
      <c r="H7437" t="s">
        <v>135</v>
      </c>
      <c r="I7437" t="s">
        <v>136</v>
      </c>
      <c r="J7437" t="s">
        <v>137</v>
      </c>
      <c r="K7437" t="s">
        <v>144</v>
      </c>
      <c r="L7437" t="s">
        <v>20728</v>
      </c>
      <c r="M7437" t="s">
        <v>20729</v>
      </c>
      <c r="N7437">
        <v>4.7622222220000001</v>
      </c>
      <c r="O7437">
        <v>0</v>
      </c>
      <c r="P7437">
        <v>208</v>
      </c>
      <c r="Q7437">
        <v>25</v>
      </c>
      <c r="R7437">
        <v>21</v>
      </c>
      <c r="S7437">
        <v>2</v>
      </c>
      <c r="T7437">
        <v>22</v>
      </c>
      <c r="U7437">
        <v>0</v>
      </c>
      <c r="V7437">
        <v>0</v>
      </c>
      <c r="W7437">
        <v>0</v>
      </c>
      <c r="X7437">
        <v>115.00959252689857</v>
      </c>
      <c r="Y7437">
        <v>310.10286910008239</v>
      </c>
      <c r="Z7437">
        <v>217.36018858301475</v>
      </c>
      <c r="AA7437">
        <v>52.307813239245085</v>
      </c>
      <c r="AB7437">
        <v>65.652489176687766</v>
      </c>
      <c r="AC7437">
        <v>0</v>
      </c>
      <c r="AD7437">
        <v>0</v>
      </c>
      <c r="AE7437">
        <v>760.43295262592846</v>
      </c>
    </row>
    <row r="7438" spans="1:31" x14ac:dyDescent="0.3">
      <c r="A7438">
        <v>2590853</v>
      </c>
      <c r="B7438">
        <v>1</v>
      </c>
      <c r="C7438" t="s">
        <v>80</v>
      </c>
      <c r="D7438" t="s">
        <v>105</v>
      </c>
      <c r="E7438" t="s">
        <v>141</v>
      </c>
      <c r="F7438" t="s">
        <v>10877</v>
      </c>
      <c r="G7438" t="s">
        <v>301</v>
      </c>
      <c r="H7438" t="s">
        <v>135</v>
      </c>
      <c r="I7438" t="s">
        <v>136</v>
      </c>
      <c r="J7438" t="s">
        <v>137</v>
      </c>
      <c r="K7438" t="s">
        <v>144</v>
      </c>
      <c r="L7438" t="s">
        <v>20730</v>
      </c>
      <c r="M7438" t="s">
        <v>20731</v>
      </c>
      <c r="N7438">
        <v>2.625277777</v>
      </c>
      <c r="O7438">
        <v>23</v>
      </c>
      <c r="P7438">
        <v>953</v>
      </c>
      <c r="Q7438">
        <v>13</v>
      </c>
      <c r="R7438">
        <v>51</v>
      </c>
      <c r="S7438">
        <v>50</v>
      </c>
      <c r="T7438">
        <v>133</v>
      </c>
      <c r="U7438">
        <v>9</v>
      </c>
      <c r="V7438">
        <v>0</v>
      </c>
      <c r="W7438">
        <v>26.695940005006303</v>
      </c>
      <c r="X7438">
        <v>618.69540955462753</v>
      </c>
      <c r="Y7438">
        <v>111.32194496223212</v>
      </c>
      <c r="Z7438">
        <v>93.037369739889513</v>
      </c>
      <c r="AA7438">
        <v>1335.1302042897728</v>
      </c>
      <c r="AB7438">
        <v>415.2402821699859</v>
      </c>
      <c r="AC7438">
        <v>1713.1151708774728</v>
      </c>
      <c r="AD7438">
        <v>0</v>
      </c>
      <c r="AE7438">
        <v>4313.2363215989863</v>
      </c>
    </row>
    <row r="7439" spans="1:31" x14ac:dyDescent="0.3">
      <c r="A7439">
        <v>2590976</v>
      </c>
      <c r="B7439">
        <v>1</v>
      </c>
      <c r="C7439" t="s">
        <v>80</v>
      </c>
      <c r="D7439" t="s">
        <v>100</v>
      </c>
      <c r="E7439" t="s">
        <v>184</v>
      </c>
      <c r="F7439" t="s">
        <v>20732</v>
      </c>
      <c r="G7439" t="s">
        <v>149</v>
      </c>
      <c r="H7439" t="s">
        <v>135</v>
      </c>
      <c r="I7439" t="s">
        <v>136</v>
      </c>
      <c r="J7439" t="s">
        <v>137</v>
      </c>
      <c r="K7439" t="s">
        <v>138</v>
      </c>
      <c r="L7439" t="s">
        <v>20733</v>
      </c>
      <c r="M7439" t="s">
        <v>20734</v>
      </c>
      <c r="N7439">
        <v>1.5249999999999999</v>
      </c>
      <c r="O7439">
        <v>0</v>
      </c>
      <c r="P7439">
        <v>3</v>
      </c>
      <c r="Q7439">
        <v>0</v>
      </c>
      <c r="R7439">
        <v>3</v>
      </c>
      <c r="S7439">
        <v>0</v>
      </c>
      <c r="T7439">
        <v>9</v>
      </c>
      <c r="U7439">
        <v>0</v>
      </c>
      <c r="V7439">
        <v>1</v>
      </c>
      <c r="W7439">
        <v>0</v>
      </c>
      <c r="X7439">
        <v>3.9317732372234291</v>
      </c>
      <c r="Y7439">
        <v>0</v>
      </c>
      <c r="Z7439">
        <v>3.6067868696873417</v>
      </c>
      <c r="AA7439">
        <v>0</v>
      </c>
      <c r="AB7439">
        <v>22.181965339284556</v>
      </c>
      <c r="AC7439">
        <v>0</v>
      </c>
      <c r="AD7439">
        <v>4.9248530472750005</v>
      </c>
      <c r="AE7439">
        <v>34.645378493470325</v>
      </c>
    </row>
    <row r="7440" spans="1:31" x14ac:dyDescent="0.3">
      <c r="A7440">
        <v>2590621</v>
      </c>
      <c r="B7440">
        <v>1</v>
      </c>
      <c r="C7440" t="s">
        <v>80</v>
      </c>
      <c r="D7440" t="s">
        <v>94</v>
      </c>
      <c r="E7440" t="s">
        <v>184</v>
      </c>
      <c r="F7440" t="s">
        <v>20735</v>
      </c>
      <c r="G7440" t="s">
        <v>318</v>
      </c>
      <c r="H7440" t="s">
        <v>135</v>
      </c>
      <c r="I7440" t="s">
        <v>680</v>
      </c>
      <c r="J7440" t="s">
        <v>137</v>
      </c>
      <c r="K7440" t="s">
        <v>138</v>
      </c>
      <c r="L7440" t="s">
        <v>20736</v>
      </c>
      <c r="M7440" t="s">
        <v>20737</v>
      </c>
      <c r="N7440">
        <v>3.1111111E-2</v>
      </c>
      <c r="O7440">
        <v>0</v>
      </c>
      <c r="P7440">
        <v>241</v>
      </c>
      <c r="Q7440">
        <v>0</v>
      </c>
      <c r="R7440">
        <v>0</v>
      </c>
      <c r="S7440">
        <v>0</v>
      </c>
      <c r="T7440">
        <v>3</v>
      </c>
      <c r="U7440">
        <v>0</v>
      </c>
      <c r="V7440">
        <v>0</v>
      </c>
      <c r="W7440">
        <v>0</v>
      </c>
      <c r="X7440">
        <v>1.3184592129333321</v>
      </c>
      <c r="Y7440">
        <v>0</v>
      </c>
      <c r="Z7440">
        <v>0</v>
      </c>
      <c r="AA7440">
        <v>0</v>
      </c>
      <c r="AB7440">
        <v>0.11692196371289779</v>
      </c>
      <c r="AC7440">
        <v>0</v>
      </c>
      <c r="AD7440">
        <v>0</v>
      </c>
      <c r="AE7440">
        <v>1.4353811766462299</v>
      </c>
    </row>
    <row r="7441" spans="1:31" x14ac:dyDescent="0.3">
      <c r="A7441">
        <v>2590870</v>
      </c>
      <c r="B7441">
        <v>1</v>
      </c>
      <c r="C7441" t="s">
        <v>80</v>
      </c>
      <c r="D7441" t="s">
        <v>103</v>
      </c>
      <c r="E7441" t="s">
        <v>166</v>
      </c>
      <c r="F7441" t="s">
        <v>20738</v>
      </c>
      <c r="G7441" t="s">
        <v>181</v>
      </c>
      <c r="H7441" t="s">
        <v>157</v>
      </c>
      <c r="I7441" t="s">
        <v>136</v>
      </c>
      <c r="J7441" t="s">
        <v>137</v>
      </c>
      <c r="K7441" t="s">
        <v>138</v>
      </c>
      <c r="L7441" t="s">
        <v>20739</v>
      </c>
      <c r="M7441" t="s">
        <v>20740</v>
      </c>
      <c r="N7441">
        <v>9.52</v>
      </c>
      <c r="O7441">
        <v>0</v>
      </c>
      <c r="P7441">
        <v>7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14.871587294480003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14.871587294480003</v>
      </c>
    </row>
    <row r="7442" spans="1:31" x14ac:dyDescent="0.3">
      <c r="A7442">
        <v>2590561</v>
      </c>
      <c r="B7442">
        <v>1</v>
      </c>
      <c r="C7442" t="s">
        <v>81</v>
      </c>
      <c r="D7442" t="s">
        <v>113</v>
      </c>
      <c r="E7442" t="s">
        <v>141</v>
      </c>
      <c r="F7442" t="s">
        <v>1774</v>
      </c>
      <c r="G7442" t="s">
        <v>134</v>
      </c>
      <c r="H7442" t="s">
        <v>135</v>
      </c>
      <c r="I7442" t="s">
        <v>136</v>
      </c>
      <c r="J7442" t="s">
        <v>137</v>
      </c>
      <c r="K7442" t="s">
        <v>138</v>
      </c>
      <c r="L7442" t="s">
        <v>20741</v>
      </c>
      <c r="M7442" t="s">
        <v>20742</v>
      </c>
      <c r="N7442">
        <v>1.650555555</v>
      </c>
      <c r="O7442">
        <v>10</v>
      </c>
      <c r="P7442">
        <v>2779</v>
      </c>
      <c r="Q7442">
        <v>45</v>
      </c>
      <c r="R7442">
        <v>812</v>
      </c>
      <c r="S7442">
        <v>11</v>
      </c>
      <c r="T7442">
        <v>186</v>
      </c>
      <c r="U7442">
        <v>2</v>
      </c>
      <c r="V7442">
        <v>0</v>
      </c>
      <c r="W7442">
        <v>2.8418244632927721</v>
      </c>
      <c r="X7442">
        <v>678.65887743359031</v>
      </c>
      <c r="Y7442">
        <v>249.64310115557478</v>
      </c>
      <c r="Z7442">
        <v>978.08057853565924</v>
      </c>
      <c r="AA7442">
        <v>218.05326429427791</v>
      </c>
      <c r="AB7442">
        <v>113.37521608658501</v>
      </c>
      <c r="AC7442">
        <v>109.02037443725283</v>
      </c>
      <c r="AD7442">
        <v>0</v>
      </c>
      <c r="AE7442">
        <v>2349.6732364062332</v>
      </c>
    </row>
    <row r="7443" spans="1:31" x14ac:dyDescent="0.3">
      <c r="A7443">
        <v>2590813</v>
      </c>
      <c r="B7443">
        <v>1</v>
      </c>
      <c r="C7443" t="s">
        <v>80</v>
      </c>
      <c r="D7443" t="s">
        <v>110</v>
      </c>
      <c r="E7443" t="s">
        <v>184</v>
      </c>
      <c r="F7443" t="s">
        <v>20743</v>
      </c>
      <c r="G7443" t="s">
        <v>134</v>
      </c>
      <c r="H7443" t="s">
        <v>135</v>
      </c>
      <c r="I7443" t="s">
        <v>136</v>
      </c>
      <c r="J7443" t="s">
        <v>137</v>
      </c>
      <c r="K7443" t="s">
        <v>138</v>
      </c>
      <c r="L7443" t="s">
        <v>20744</v>
      </c>
      <c r="M7443" t="s">
        <v>20745</v>
      </c>
      <c r="N7443">
        <v>2.031111111</v>
      </c>
      <c r="O7443">
        <v>0</v>
      </c>
      <c r="P7443">
        <v>101</v>
      </c>
      <c r="Q7443">
        <v>0</v>
      </c>
      <c r="R7443">
        <v>0</v>
      </c>
      <c r="S7443">
        <v>0</v>
      </c>
      <c r="T7443">
        <v>22</v>
      </c>
      <c r="U7443">
        <v>0</v>
      </c>
      <c r="V7443">
        <v>0</v>
      </c>
      <c r="W7443">
        <v>0</v>
      </c>
      <c r="X7443">
        <v>47.251295507926862</v>
      </c>
      <c r="Y7443">
        <v>0</v>
      </c>
      <c r="Z7443">
        <v>0</v>
      </c>
      <c r="AA7443">
        <v>0</v>
      </c>
      <c r="AB7443">
        <v>67.892402807373003</v>
      </c>
      <c r="AC7443">
        <v>0</v>
      </c>
      <c r="AD7443">
        <v>0</v>
      </c>
      <c r="AE7443">
        <v>115.14369831529987</v>
      </c>
    </row>
    <row r="7444" spans="1:31" x14ac:dyDescent="0.3">
      <c r="A7444">
        <v>2590667</v>
      </c>
      <c r="B7444">
        <v>1</v>
      </c>
      <c r="C7444" t="s">
        <v>80</v>
      </c>
      <c r="D7444" t="s">
        <v>106</v>
      </c>
      <c r="E7444" t="s">
        <v>141</v>
      </c>
      <c r="F7444" t="s">
        <v>2160</v>
      </c>
      <c r="G7444" t="s">
        <v>194</v>
      </c>
      <c r="H7444" t="s">
        <v>135</v>
      </c>
      <c r="I7444" t="s">
        <v>136</v>
      </c>
      <c r="J7444" t="s">
        <v>137</v>
      </c>
      <c r="K7444" t="s">
        <v>144</v>
      </c>
      <c r="L7444" t="s">
        <v>20746</v>
      </c>
      <c r="M7444" t="s">
        <v>20747</v>
      </c>
      <c r="N7444">
        <v>6.6013888879999998</v>
      </c>
      <c r="O7444">
        <v>0</v>
      </c>
      <c r="P7444">
        <v>4</v>
      </c>
      <c r="Q7444">
        <v>54</v>
      </c>
      <c r="R7444">
        <v>234</v>
      </c>
      <c r="S7444">
        <v>14</v>
      </c>
      <c r="T7444">
        <v>44</v>
      </c>
      <c r="U7444">
        <v>0</v>
      </c>
      <c r="V7444">
        <v>0</v>
      </c>
      <c r="W7444">
        <v>0</v>
      </c>
      <c r="X7444">
        <v>11.47163725070066</v>
      </c>
      <c r="Y7444">
        <v>4651.1126078706038</v>
      </c>
      <c r="Z7444">
        <v>6059.9193831369685</v>
      </c>
      <c r="AA7444">
        <v>780.48969236968628</v>
      </c>
      <c r="AB7444">
        <v>1045.084872078653</v>
      </c>
      <c r="AC7444">
        <v>0</v>
      </c>
      <c r="AD7444">
        <v>0</v>
      </c>
      <c r="AE7444">
        <v>12548.078192706613</v>
      </c>
    </row>
    <row r="7445" spans="1:31" x14ac:dyDescent="0.3">
      <c r="A7445">
        <v>2590767</v>
      </c>
      <c r="B7445">
        <v>1</v>
      </c>
      <c r="C7445" t="s">
        <v>80</v>
      </c>
      <c r="D7445" t="s">
        <v>104</v>
      </c>
      <c r="E7445" t="s">
        <v>171</v>
      </c>
      <c r="F7445" t="s">
        <v>20748</v>
      </c>
      <c r="G7445" t="s">
        <v>202</v>
      </c>
      <c r="H7445" t="s">
        <v>157</v>
      </c>
      <c r="I7445" t="s">
        <v>136</v>
      </c>
      <c r="J7445" t="s">
        <v>137</v>
      </c>
      <c r="K7445" t="s">
        <v>138</v>
      </c>
      <c r="L7445" t="s">
        <v>20749</v>
      </c>
      <c r="M7445" t="s">
        <v>20750</v>
      </c>
      <c r="N7445">
        <v>0.67472222199999998</v>
      </c>
      <c r="O7445">
        <v>0</v>
      </c>
      <c r="P7445">
        <v>164</v>
      </c>
      <c r="Q7445">
        <v>0</v>
      </c>
      <c r="R7445">
        <v>1</v>
      </c>
      <c r="S7445">
        <v>0</v>
      </c>
      <c r="T7445">
        <v>2</v>
      </c>
      <c r="U7445">
        <v>0</v>
      </c>
      <c r="V7445">
        <v>0</v>
      </c>
      <c r="W7445">
        <v>0</v>
      </c>
      <c r="X7445">
        <v>23.823644767015253</v>
      </c>
      <c r="Y7445">
        <v>0</v>
      </c>
      <c r="Z7445">
        <v>5.6511197499721666E-2</v>
      </c>
      <c r="AA7445">
        <v>0</v>
      </c>
      <c r="AB7445">
        <v>0.29445262668636751</v>
      </c>
      <c r="AC7445">
        <v>0</v>
      </c>
      <c r="AD7445">
        <v>0</v>
      </c>
      <c r="AE7445">
        <v>24.174608591201341</v>
      </c>
    </row>
    <row r="7446" spans="1:31" x14ac:dyDescent="0.3">
      <c r="A7446">
        <v>2590936</v>
      </c>
      <c r="B7446">
        <v>1</v>
      </c>
      <c r="C7446" t="s">
        <v>81</v>
      </c>
      <c r="D7446" t="s">
        <v>115</v>
      </c>
      <c r="E7446" t="s">
        <v>141</v>
      </c>
      <c r="F7446" t="s">
        <v>20751</v>
      </c>
      <c r="G7446" t="s">
        <v>134</v>
      </c>
      <c r="H7446" t="s">
        <v>135</v>
      </c>
      <c r="I7446" t="s">
        <v>136</v>
      </c>
      <c r="J7446" t="s">
        <v>137</v>
      </c>
      <c r="K7446" t="s">
        <v>138</v>
      </c>
      <c r="L7446" t="s">
        <v>20752</v>
      </c>
      <c r="M7446" t="s">
        <v>20753</v>
      </c>
      <c r="N7446">
        <v>1.6997222219999999</v>
      </c>
      <c r="O7446">
        <v>3</v>
      </c>
      <c r="P7446">
        <v>674</v>
      </c>
      <c r="Q7446">
        <v>19</v>
      </c>
      <c r="R7446">
        <v>224</v>
      </c>
      <c r="S7446">
        <v>1</v>
      </c>
      <c r="T7446">
        <v>44</v>
      </c>
      <c r="U7446">
        <v>1</v>
      </c>
      <c r="V7446">
        <v>0</v>
      </c>
      <c r="W7446">
        <v>0.85757842227478653</v>
      </c>
      <c r="X7446">
        <v>130.49680623065316</v>
      </c>
      <c r="Y7446">
        <v>183.10572715288177</v>
      </c>
      <c r="Z7446">
        <v>372.21286392626695</v>
      </c>
      <c r="AA7446">
        <v>13.740776859758613</v>
      </c>
      <c r="AB7446">
        <v>50.409409339804732</v>
      </c>
      <c r="AC7446">
        <v>108.12899297734062</v>
      </c>
      <c r="AD7446">
        <v>0</v>
      </c>
      <c r="AE7446">
        <v>858.95215490898067</v>
      </c>
    </row>
    <row r="7447" spans="1:31" x14ac:dyDescent="0.3">
      <c r="A7447">
        <v>2591265</v>
      </c>
      <c r="B7447">
        <v>1</v>
      </c>
      <c r="C7447" t="s">
        <v>80</v>
      </c>
      <c r="D7447" t="s">
        <v>98</v>
      </c>
      <c r="E7447" t="s">
        <v>166</v>
      </c>
      <c r="F7447" t="s">
        <v>20754</v>
      </c>
      <c r="G7447" t="s">
        <v>168</v>
      </c>
      <c r="H7447" t="s">
        <v>157</v>
      </c>
      <c r="I7447" t="s">
        <v>136</v>
      </c>
      <c r="J7447" t="s">
        <v>137</v>
      </c>
      <c r="K7447" t="s">
        <v>138</v>
      </c>
      <c r="L7447" t="s">
        <v>20755</v>
      </c>
      <c r="M7447" t="s">
        <v>20756</v>
      </c>
      <c r="N7447">
        <v>5.5380555549999997</v>
      </c>
      <c r="O7447">
        <v>0</v>
      </c>
      <c r="P7447">
        <v>1</v>
      </c>
      <c r="Q7447">
        <v>0</v>
      </c>
      <c r="R7447">
        <v>1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1.7767034780338702</v>
      </c>
      <c r="AA7447">
        <v>0</v>
      </c>
      <c r="AB7447">
        <v>0</v>
      </c>
      <c r="AC7447">
        <v>0</v>
      </c>
      <c r="AD7447">
        <v>0</v>
      </c>
      <c r="AE7447">
        <v>1.7767034780338702</v>
      </c>
    </row>
    <row r="7448" spans="1:31" x14ac:dyDescent="0.3">
      <c r="A7448">
        <v>2590601</v>
      </c>
      <c r="B7448">
        <v>1</v>
      </c>
      <c r="C7448" t="s">
        <v>80</v>
      </c>
      <c r="D7448" t="s">
        <v>85</v>
      </c>
      <c r="E7448" t="s">
        <v>166</v>
      </c>
      <c r="F7448" t="s">
        <v>20757</v>
      </c>
      <c r="G7448" t="s">
        <v>168</v>
      </c>
      <c r="H7448" t="s">
        <v>157</v>
      </c>
      <c r="I7448" t="s">
        <v>136</v>
      </c>
      <c r="J7448" t="s">
        <v>137</v>
      </c>
      <c r="K7448" t="s">
        <v>138</v>
      </c>
      <c r="L7448" t="s">
        <v>20758</v>
      </c>
      <c r="M7448" t="s">
        <v>20759</v>
      </c>
      <c r="N7448">
        <v>5.0816666660000003</v>
      </c>
      <c r="O7448">
        <v>0</v>
      </c>
      <c r="P7448">
        <v>1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1.9664383173867084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1.9664383173867084</v>
      </c>
    </row>
    <row r="7449" spans="1:31" x14ac:dyDescent="0.3">
      <c r="A7449">
        <v>2591122</v>
      </c>
      <c r="B7449">
        <v>1</v>
      </c>
      <c r="C7449" t="s">
        <v>81</v>
      </c>
      <c r="D7449" t="s">
        <v>119</v>
      </c>
      <c r="E7449" t="s">
        <v>171</v>
      </c>
      <c r="F7449" t="s">
        <v>20760</v>
      </c>
      <c r="G7449" t="s">
        <v>190</v>
      </c>
      <c r="H7449" t="s">
        <v>157</v>
      </c>
      <c r="I7449" t="s">
        <v>136</v>
      </c>
      <c r="J7449" t="s">
        <v>137</v>
      </c>
      <c r="K7449" t="s">
        <v>138</v>
      </c>
      <c r="L7449" t="s">
        <v>20761</v>
      </c>
      <c r="M7449" t="s">
        <v>20762</v>
      </c>
      <c r="N7449">
        <v>2.503055555</v>
      </c>
      <c r="O7449">
        <v>0</v>
      </c>
      <c r="P7449">
        <v>1</v>
      </c>
      <c r="Q7449">
        <v>0</v>
      </c>
      <c r="R7449">
        <v>1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6.9513714900000008E-5</v>
      </c>
      <c r="Y7449">
        <v>0</v>
      </c>
      <c r="Z7449">
        <v>8.3265276417399043</v>
      </c>
      <c r="AA7449">
        <v>0</v>
      </c>
      <c r="AB7449">
        <v>0</v>
      </c>
      <c r="AC7449">
        <v>0</v>
      </c>
      <c r="AD7449">
        <v>0</v>
      </c>
      <c r="AE7449">
        <v>8.3265971554548042</v>
      </c>
    </row>
    <row r="7450" spans="1:31" x14ac:dyDescent="0.3">
      <c r="A7450">
        <v>2590581</v>
      </c>
      <c r="B7450">
        <v>1</v>
      </c>
      <c r="C7450" t="s">
        <v>81</v>
      </c>
      <c r="D7450" t="s">
        <v>120</v>
      </c>
      <c r="E7450" t="s">
        <v>147</v>
      </c>
      <c r="F7450" t="s">
        <v>1280</v>
      </c>
      <c r="G7450" t="s">
        <v>134</v>
      </c>
      <c r="H7450" t="s">
        <v>135</v>
      </c>
      <c r="I7450" t="s">
        <v>136</v>
      </c>
      <c r="J7450" t="s">
        <v>137</v>
      </c>
      <c r="K7450" t="s">
        <v>138</v>
      </c>
      <c r="L7450" t="s">
        <v>20763</v>
      </c>
      <c r="M7450" t="s">
        <v>20764</v>
      </c>
      <c r="N7450">
        <v>0.67277777699999997</v>
      </c>
      <c r="O7450">
        <v>2</v>
      </c>
      <c r="P7450">
        <v>1</v>
      </c>
      <c r="Q7450">
        <v>63</v>
      </c>
      <c r="R7450">
        <v>29</v>
      </c>
      <c r="S7450">
        <v>6</v>
      </c>
      <c r="T7450">
        <v>2</v>
      </c>
      <c r="U7450">
        <v>1</v>
      </c>
      <c r="V7450">
        <v>0</v>
      </c>
      <c r="W7450">
        <v>0.24035288592000004</v>
      </c>
      <c r="X7450">
        <v>0</v>
      </c>
      <c r="Y7450">
        <v>105.32510550900403</v>
      </c>
      <c r="Z7450">
        <v>46.848765348944248</v>
      </c>
      <c r="AA7450">
        <v>11.836831582702498</v>
      </c>
      <c r="AB7450">
        <v>9.6671774982428349E-2</v>
      </c>
      <c r="AC7450">
        <v>2.0202379829921333</v>
      </c>
      <c r="AD7450">
        <v>0</v>
      </c>
      <c r="AE7450">
        <v>166.36796508454538</v>
      </c>
    </row>
    <row r="7451" spans="1:31" x14ac:dyDescent="0.3">
      <c r="A7451">
        <v>2591271</v>
      </c>
      <c r="B7451">
        <v>1</v>
      </c>
      <c r="C7451" t="s">
        <v>80</v>
      </c>
      <c r="D7451" t="s">
        <v>97</v>
      </c>
      <c r="E7451" t="s">
        <v>141</v>
      </c>
      <c r="F7451" t="s">
        <v>20765</v>
      </c>
      <c r="G7451" t="s">
        <v>149</v>
      </c>
      <c r="H7451" t="s">
        <v>135</v>
      </c>
      <c r="I7451" t="s">
        <v>136</v>
      </c>
      <c r="J7451" t="s">
        <v>137</v>
      </c>
      <c r="K7451" t="s">
        <v>138</v>
      </c>
      <c r="L7451" t="s">
        <v>20766</v>
      </c>
      <c r="M7451" t="s">
        <v>20767</v>
      </c>
      <c r="N7451">
        <v>1.8172222220000001</v>
      </c>
      <c r="O7451">
        <v>8</v>
      </c>
      <c r="P7451">
        <v>1071</v>
      </c>
      <c r="Q7451">
        <v>14</v>
      </c>
      <c r="R7451">
        <v>427</v>
      </c>
      <c r="S7451">
        <v>29</v>
      </c>
      <c r="T7451">
        <v>252</v>
      </c>
      <c r="U7451">
        <v>2</v>
      </c>
      <c r="V7451">
        <v>2</v>
      </c>
      <c r="W7451">
        <v>108.8369950984892</v>
      </c>
      <c r="X7451">
        <v>841.59167809464327</v>
      </c>
      <c r="Y7451">
        <v>102.39658077231776</v>
      </c>
      <c r="Z7451">
        <v>426.01365414752217</v>
      </c>
      <c r="AA7451">
        <v>283.86564087160224</v>
      </c>
      <c r="AB7451">
        <v>491.65507060951768</v>
      </c>
      <c r="AC7451">
        <v>159.29892928507869</v>
      </c>
      <c r="AD7451">
        <v>5.5311734300794004</v>
      </c>
      <c r="AE7451">
        <v>2419.1897223092506</v>
      </c>
    </row>
    <row r="7452" spans="1:31" x14ac:dyDescent="0.3">
      <c r="A7452">
        <v>2590558</v>
      </c>
      <c r="B7452">
        <v>1</v>
      </c>
      <c r="C7452" t="s">
        <v>80</v>
      </c>
      <c r="D7452" t="s">
        <v>96</v>
      </c>
      <c r="E7452" t="s">
        <v>141</v>
      </c>
      <c r="F7452" t="s">
        <v>20539</v>
      </c>
      <c r="G7452" t="s">
        <v>134</v>
      </c>
      <c r="H7452" t="s">
        <v>135</v>
      </c>
      <c r="I7452" t="s">
        <v>136</v>
      </c>
      <c r="J7452" t="s">
        <v>137</v>
      </c>
      <c r="K7452" t="s">
        <v>138</v>
      </c>
      <c r="L7452" t="s">
        <v>20768</v>
      </c>
      <c r="M7452" t="s">
        <v>20769</v>
      </c>
      <c r="N7452">
        <v>5.1111111000000001E-2</v>
      </c>
      <c r="O7452">
        <v>5</v>
      </c>
      <c r="P7452">
        <v>2933</v>
      </c>
      <c r="Q7452">
        <v>1</v>
      </c>
      <c r="R7452">
        <v>2</v>
      </c>
      <c r="S7452">
        <v>20</v>
      </c>
      <c r="T7452">
        <v>195</v>
      </c>
      <c r="U7452">
        <v>0</v>
      </c>
      <c r="V7452">
        <v>1</v>
      </c>
      <c r="W7452">
        <v>1.3864067406482135</v>
      </c>
      <c r="X7452">
        <v>29.644522332907506</v>
      </c>
      <c r="Y7452">
        <v>0</v>
      </c>
      <c r="Z7452">
        <v>1.2345235933200001E-3</v>
      </c>
      <c r="AA7452">
        <v>10.811781512105229</v>
      </c>
      <c r="AB7452">
        <v>10.106151132510465</v>
      </c>
      <c r="AC7452">
        <v>0</v>
      </c>
      <c r="AD7452">
        <v>2.6868761920000001E-4</v>
      </c>
      <c r="AE7452">
        <v>51.950364929383937</v>
      </c>
    </row>
    <row r="7453" spans="1:31" x14ac:dyDescent="0.3">
      <c r="A7453">
        <v>2591142</v>
      </c>
      <c r="B7453">
        <v>1</v>
      </c>
      <c r="C7453" t="s">
        <v>80</v>
      </c>
      <c r="D7453" t="s">
        <v>108</v>
      </c>
      <c r="E7453" t="s">
        <v>171</v>
      </c>
      <c r="F7453" t="s">
        <v>20770</v>
      </c>
      <c r="G7453" t="s">
        <v>190</v>
      </c>
      <c r="H7453" t="s">
        <v>157</v>
      </c>
      <c r="I7453" t="s">
        <v>136</v>
      </c>
      <c r="J7453" t="s">
        <v>137</v>
      </c>
      <c r="K7453" t="s">
        <v>138</v>
      </c>
      <c r="L7453" t="s">
        <v>20771</v>
      </c>
      <c r="M7453" t="s">
        <v>20772</v>
      </c>
      <c r="N7453">
        <v>2.3488888879999998</v>
      </c>
      <c r="O7453">
        <v>0</v>
      </c>
      <c r="P7453">
        <v>29</v>
      </c>
      <c r="Q7453">
        <v>0</v>
      </c>
      <c r="R7453">
        <v>8</v>
      </c>
      <c r="S7453">
        <v>0</v>
      </c>
      <c r="T7453">
        <v>22</v>
      </c>
      <c r="U7453">
        <v>0</v>
      </c>
      <c r="V7453">
        <v>0</v>
      </c>
      <c r="W7453">
        <v>0</v>
      </c>
      <c r="X7453">
        <v>11.942070287066757</v>
      </c>
      <c r="Y7453">
        <v>0</v>
      </c>
      <c r="Z7453">
        <v>4.9704488489057184</v>
      </c>
      <c r="AA7453">
        <v>0</v>
      </c>
      <c r="AB7453">
        <v>27.808420378031474</v>
      </c>
      <c r="AC7453">
        <v>0</v>
      </c>
      <c r="AD7453">
        <v>0</v>
      </c>
      <c r="AE7453">
        <v>44.720939514003945</v>
      </c>
    </row>
    <row r="7454" spans="1:31" x14ac:dyDescent="0.3">
      <c r="A7454">
        <v>2591228</v>
      </c>
      <c r="B7454">
        <v>1</v>
      </c>
      <c r="C7454" t="s">
        <v>81</v>
      </c>
      <c r="D7454" t="s">
        <v>113</v>
      </c>
      <c r="E7454" t="s">
        <v>171</v>
      </c>
      <c r="F7454" t="s">
        <v>20773</v>
      </c>
      <c r="G7454" t="s">
        <v>229</v>
      </c>
      <c r="H7454" t="s">
        <v>157</v>
      </c>
      <c r="I7454" t="s">
        <v>136</v>
      </c>
      <c r="J7454" t="s">
        <v>137</v>
      </c>
      <c r="K7454" t="s">
        <v>138</v>
      </c>
      <c r="L7454" t="s">
        <v>20774</v>
      </c>
      <c r="M7454" t="s">
        <v>20775</v>
      </c>
      <c r="N7454">
        <v>0.85055555500000002</v>
      </c>
      <c r="O7454">
        <v>0</v>
      </c>
      <c r="P7454">
        <v>18</v>
      </c>
      <c r="Q7454">
        <v>0</v>
      </c>
      <c r="R7454">
        <v>8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2.8369001863887746</v>
      </c>
      <c r="Y7454">
        <v>0</v>
      </c>
      <c r="Z7454">
        <v>2.4397501821432579</v>
      </c>
      <c r="AA7454">
        <v>0</v>
      </c>
      <c r="AB7454">
        <v>0</v>
      </c>
      <c r="AC7454">
        <v>0</v>
      </c>
      <c r="AD7454">
        <v>0</v>
      </c>
      <c r="AE7454">
        <v>5.2766503685320325</v>
      </c>
    </row>
    <row r="7455" spans="1:31" x14ac:dyDescent="0.3">
      <c r="A7455">
        <v>2591085</v>
      </c>
      <c r="B7455">
        <v>1</v>
      </c>
      <c r="C7455" t="s">
        <v>80</v>
      </c>
      <c r="D7455" t="s">
        <v>83</v>
      </c>
      <c r="E7455" t="s">
        <v>155</v>
      </c>
      <c r="F7455" t="s">
        <v>20776</v>
      </c>
      <c r="G7455" t="s">
        <v>202</v>
      </c>
      <c r="H7455" t="s">
        <v>157</v>
      </c>
      <c r="I7455" t="s">
        <v>136</v>
      </c>
      <c r="J7455" t="s">
        <v>137</v>
      </c>
      <c r="K7455" t="s">
        <v>138</v>
      </c>
      <c r="L7455" t="s">
        <v>20777</v>
      </c>
      <c r="M7455" t="s">
        <v>20778</v>
      </c>
      <c r="N7455">
        <v>0.44916666599999999</v>
      </c>
      <c r="O7455">
        <v>0</v>
      </c>
      <c r="P7455">
        <v>636</v>
      </c>
      <c r="Q7455">
        <v>0</v>
      </c>
      <c r="R7455">
        <v>0</v>
      </c>
      <c r="S7455">
        <v>0</v>
      </c>
      <c r="T7455">
        <v>76</v>
      </c>
      <c r="U7455">
        <v>0</v>
      </c>
      <c r="V7455">
        <v>0</v>
      </c>
      <c r="W7455">
        <v>0</v>
      </c>
      <c r="X7455">
        <v>68.158658851033323</v>
      </c>
      <c r="Y7455">
        <v>0</v>
      </c>
      <c r="Z7455">
        <v>0</v>
      </c>
      <c r="AA7455">
        <v>0</v>
      </c>
      <c r="AB7455">
        <v>33.903237603893174</v>
      </c>
      <c r="AC7455">
        <v>0</v>
      </c>
      <c r="AD7455">
        <v>0</v>
      </c>
      <c r="AE7455">
        <v>102.0618964549265</v>
      </c>
    </row>
    <row r="7456" spans="1:31" x14ac:dyDescent="0.3">
      <c r="A7456">
        <v>2590644</v>
      </c>
      <c r="B7456">
        <v>1</v>
      </c>
      <c r="C7456" t="s">
        <v>80</v>
      </c>
      <c r="D7456" t="s">
        <v>97</v>
      </c>
      <c r="E7456" t="s">
        <v>184</v>
      </c>
      <c r="F7456" t="s">
        <v>20779</v>
      </c>
      <c r="G7456" t="s">
        <v>301</v>
      </c>
      <c r="H7456" t="s">
        <v>135</v>
      </c>
      <c r="I7456" t="s">
        <v>136</v>
      </c>
      <c r="J7456" t="s">
        <v>137</v>
      </c>
      <c r="K7456" t="s">
        <v>144</v>
      </c>
      <c r="L7456" t="s">
        <v>20780</v>
      </c>
      <c r="M7456" t="s">
        <v>20781</v>
      </c>
      <c r="N7456">
        <v>7.4730555550000002</v>
      </c>
      <c r="O7456">
        <v>0</v>
      </c>
      <c r="P7456">
        <v>1269</v>
      </c>
      <c r="Q7456">
        <v>0</v>
      </c>
      <c r="R7456">
        <v>4</v>
      </c>
      <c r="S7456">
        <v>0</v>
      </c>
      <c r="T7456">
        <v>152</v>
      </c>
      <c r="U7456">
        <v>0</v>
      </c>
      <c r="V7456">
        <v>0</v>
      </c>
      <c r="W7456">
        <v>0</v>
      </c>
      <c r="X7456">
        <v>2346.149375185491</v>
      </c>
      <c r="Y7456">
        <v>0</v>
      </c>
      <c r="Z7456">
        <v>13.778418712970957</v>
      </c>
      <c r="AA7456">
        <v>0</v>
      </c>
      <c r="AB7456">
        <v>2094.9144523648633</v>
      </c>
      <c r="AC7456">
        <v>0</v>
      </c>
      <c r="AD7456">
        <v>0</v>
      </c>
      <c r="AE7456">
        <v>4454.8422462633253</v>
      </c>
    </row>
    <row r="7457" spans="1:31" x14ac:dyDescent="0.3">
      <c r="A7457">
        <v>2590710</v>
      </c>
      <c r="B7457">
        <v>1</v>
      </c>
      <c r="C7457" t="s">
        <v>81</v>
      </c>
      <c r="D7457" t="s">
        <v>120</v>
      </c>
      <c r="E7457" t="s">
        <v>147</v>
      </c>
      <c r="F7457" t="s">
        <v>20782</v>
      </c>
      <c r="G7457" t="s">
        <v>134</v>
      </c>
      <c r="H7457" t="s">
        <v>135</v>
      </c>
      <c r="I7457" t="s">
        <v>136</v>
      </c>
      <c r="J7457" t="s">
        <v>137</v>
      </c>
      <c r="K7457" t="s">
        <v>138</v>
      </c>
      <c r="L7457" t="s">
        <v>20783</v>
      </c>
      <c r="M7457" t="s">
        <v>20784</v>
      </c>
      <c r="N7457">
        <v>3.179166666</v>
      </c>
      <c r="O7457">
        <v>0</v>
      </c>
      <c r="P7457">
        <v>498</v>
      </c>
      <c r="Q7457">
        <v>32</v>
      </c>
      <c r="R7457">
        <v>54</v>
      </c>
      <c r="S7457">
        <v>4</v>
      </c>
      <c r="T7457">
        <v>33</v>
      </c>
      <c r="U7457">
        <v>0</v>
      </c>
      <c r="V7457">
        <v>1</v>
      </c>
      <c r="W7457">
        <v>0</v>
      </c>
      <c r="X7457">
        <v>335.47266456018707</v>
      </c>
      <c r="Y7457">
        <v>260.84039197376899</v>
      </c>
      <c r="Z7457">
        <v>125.65374398058188</v>
      </c>
      <c r="AA7457">
        <v>58.770302637868085</v>
      </c>
      <c r="AB7457">
        <v>106.60527964433626</v>
      </c>
      <c r="AC7457">
        <v>0</v>
      </c>
      <c r="AD7457">
        <v>125.53990733327774</v>
      </c>
      <c r="AE7457">
        <v>1012.8822901300201</v>
      </c>
    </row>
    <row r="7458" spans="1:31" x14ac:dyDescent="0.3">
      <c r="A7458">
        <v>2591042</v>
      </c>
      <c r="B7458">
        <v>1</v>
      </c>
      <c r="C7458" t="s">
        <v>81</v>
      </c>
      <c r="D7458" t="s">
        <v>121</v>
      </c>
      <c r="E7458" t="s">
        <v>155</v>
      </c>
      <c r="F7458" t="s">
        <v>20785</v>
      </c>
      <c r="G7458" t="s">
        <v>190</v>
      </c>
      <c r="H7458" t="s">
        <v>157</v>
      </c>
      <c r="I7458" t="s">
        <v>136</v>
      </c>
      <c r="J7458" t="s">
        <v>137</v>
      </c>
      <c r="K7458" t="s">
        <v>138</v>
      </c>
      <c r="L7458" t="s">
        <v>20786</v>
      </c>
      <c r="M7458" t="s">
        <v>20787</v>
      </c>
      <c r="N7458">
        <v>2.3427777769999998</v>
      </c>
      <c r="O7458">
        <v>0</v>
      </c>
      <c r="P7458">
        <v>3</v>
      </c>
      <c r="Q7458">
        <v>0</v>
      </c>
      <c r="R7458">
        <v>1</v>
      </c>
      <c r="S7458">
        <v>0</v>
      </c>
      <c r="T7458">
        <v>1</v>
      </c>
      <c r="U7458">
        <v>0</v>
      </c>
      <c r="V7458">
        <v>0</v>
      </c>
      <c r="W7458">
        <v>0</v>
      </c>
      <c r="X7458">
        <v>0.52908630359819997</v>
      </c>
      <c r="Y7458">
        <v>0</v>
      </c>
      <c r="Z7458">
        <v>0.11157257452609333</v>
      </c>
      <c r="AA7458">
        <v>0</v>
      </c>
      <c r="AB7458">
        <v>0</v>
      </c>
      <c r="AC7458">
        <v>0</v>
      </c>
      <c r="AD7458">
        <v>0</v>
      </c>
      <c r="AE7458">
        <v>0.64065887812429334</v>
      </c>
    </row>
    <row r="7459" spans="1:31" x14ac:dyDescent="0.3">
      <c r="A7459">
        <v>2590664</v>
      </c>
      <c r="B7459">
        <v>1</v>
      </c>
      <c r="C7459" t="s">
        <v>80</v>
      </c>
      <c r="D7459" t="s">
        <v>94</v>
      </c>
      <c r="E7459" t="s">
        <v>141</v>
      </c>
      <c r="F7459" t="s">
        <v>12614</v>
      </c>
      <c r="G7459" t="s">
        <v>134</v>
      </c>
      <c r="H7459" t="s">
        <v>135</v>
      </c>
      <c r="I7459" t="s">
        <v>136</v>
      </c>
      <c r="J7459" t="s">
        <v>137</v>
      </c>
      <c r="K7459" t="s">
        <v>138</v>
      </c>
      <c r="L7459" t="s">
        <v>20788</v>
      </c>
      <c r="M7459" t="s">
        <v>20789</v>
      </c>
      <c r="N7459">
        <v>0.83027777700000005</v>
      </c>
      <c r="O7459">
        <v>0</v>
      </c>
      <c r="P7459">
        <v>138</v>
      </c>
      <c r="Q7459">
        <v>0</v>
      </c>
      <c r="R7459">
        <v>0</v>
      </c>
      <c r="S7459">
        <v>1</v>
      </c>
      <c r="T7459">
        <v>7</v>
      </c>
      <c r="U7459">
        <v>0</v>
      </c>
      <c r="V7459">
        <v>0</v>
      </c>
      <c r="W7459">
        <v>0</v>
      </c>
      <c r="X7459">
        <v>8.3087386005913064</v>
      </c>
      <c r="Y7459">
        <v>0</v>
      </c>
      <c r="Z7459">
        <v>0</v>
      </c>
      <c r="AA7459">
        <v>2.2434651589988364</v>
      </c>
      <c r="AB7459">
        <v>1.7861468149811417</v>
      </c>
      <c r="AC7459">
        <v>0</v>
      </c>
      <c r="AD7459">
        <v>0</v>
      </c>
      <c r="AE7459">
        <v>12.338350574571283</v>
      </c>
    </row>
    <row r="7460" spans="1:31" x14ac:dyDescent="0.3">
      <c r="A7460">
        <v>2590687</v>
      </c>
      <c r="B7460">
        <v>1</v>
      </c>
      <c r="C7460" t="s">
        <v>80</v>
      </c>
      <c r="D7460" t="s">
        <v>83</v>
      </c>
      <c r="E7460" t="s">
        <v>175</v>
      </c>
      <c r="F7460" t="s">
        <v>20790</v>
      </c>
      <c r="G7460" t="s">
        <v>301</v>
      </c>
      <c r="H7460" t="s">
        <v>157</v>
      </c>
      <c r="I7460" t="s">
        <v>136</v>
      </c>
      <c r="J7460" t="s">
        <v>137</v>
      </c>
      <c r="K7460" t="s">
        <v>144</v>
      </c>
      <c r="L7460" t="s">
        <v>20791</v>
      </c>
      <c r="M7460" t="s">
        <v>20792</v>
      </c>
      <c r="N7460">
        <v>2.6727777769999999</v>
      </c>
      <c r="O7460">
        <v>0</v>
      </c>
      <c r="P7460">
        <v>98</v>
      </c>
      <c r="Q7460">
        <v>0</v>
      </c>
      <c r="R7460">
        <v>0</v>
      </c>
      <c r="S7460">
        <v>0</v>
      </c>
      <c r="T7460">
        <v>23</v>
      </c>
      <c r="U7460">
        <v>0</v>
      </c>
      <c r="V7460">
        <v>0</v>
      </c>
      <c r="W7460">
        <v>0</v>
      </c>
      <c r="X7460">
        <v>55.808704736237196</v>
      </c>
      <c r="Y7460">
        <v>0</v>
      </c>
      <c r="Z7460">
        <v>0</v>
      </c>
      <c r="AA7460">
        <v>0</v>
      </c>
      <c r="AB7460">
        <v>70.920508104978097</v>
      </c>
      <c r="AC7460">
        <v>0</v>
      </c>
      <c r="AD7460">
        <v>0</v>
      </c>
      <c r="AE7460">
        <v>126.72921284121529</v>
      </c>
    </row>
    <row r="7461" spans="1:31" x14ac:dyDescent="0.3">
      <c r="A7461">
        <v>2590873</v>
      </c>
      <c r="B7461">
        <v>1</v>
      </c>
      <c r="C7461" t="s">
        <v>80</v>
      </c>
      <c r="D7461" t="s">
        <v>103</v>
      </c>
      <c r="E7461" t="s">
        <v>166</v>
      </c>
      <c r="F7461" t="s">
        <v>20398</v>
      </c>
      <c r="G7461" t="s">
        <v>168</v>
      </c>
      <c r="H7461" t="s">
        <v>157</v>
      </c>
      <c r="I7461" t="s">
        <v>136</v>
      </c>
      <c r="J7461" t="s">
        <v>137</v>
      </c>
      <c r="K7461" t="s">
        <v>138</v>
      </c>
      <c r="L7461" t="s">
        <v>20793</v>
      </c>
      <c r="M7461" t="s">
        <v>20794</v>
      </c>
      <c r="N7461">
        <v>8.0852777769999999</v>
      </c>
      <c r="O7461">
        <v>0</v>
      </c>
      <c r="P7461">
        <v>1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3.8169652412618089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3.8169652412618089</v>
      </c>
    </row>
    <row r="7462" spans="1:31" x14ac:dyDescent="0.3">
      <c r="A7462">
        <v>2590850</v>
      </c>
      <c r="B7462">
        <v>1</v>
      </c>
      <c r="C7462" t="s">
        <v>81</v>
      </c>
      <c r="D7462" t="s">
        <v>117</v>
      </c>
      <c r="E7462" t="s">
        <v>166</v>
      </c>
      <c r="F7462" t="s">
        <v>20795</v>
      </c>
      <c r="G7462" t="s">
        <v>168</v>
      </c>
      <c r="H7462" t="s">
        <v>157</v>
      </c>
      <c r="I7462" t="s">
        <v>136</v>
      </c>
      <c r="J7462" t="s">
        <v>137</v>
      </c>
      <c r="K7462" t="s">
        <v>138</v>
      </c>
      <c r="L7462" t="s">
        <v>20796</v>
      </c>
      <c r="M7462" t="s">
        <v>20797</v>
      </c>
      <c r="N7462">
        <v>1.0777777770000001</v>
      </c>
      <c r="O7462">
        <v>0</v>
      </c>
      <c r="P7462">
        <v>1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0.23464488011999998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0.23464488011999998</v>
      </c>
    </row>
    <row r="7463" spans="1:31" x14ac:dyDescent="0.3">
      <c r="A7463">
        <v>2590727</v>
      </c>
      <c r="B7463">
        <v>1</v>
      </c>
      <c r="C7463" t="s">
        <v>81</v>
      </c>
      <c r="D7463" t="s">
        <v>123</v>
      </c>
      <c r="E7463" t="s">
        <v>184</v>
      </c>
      <c r="F7463" t="s">
        <v>20798</v>
      </c>
      <c r="G7463" t="s">
        <v>301</v>
      </c>
      <c r="H7463" t="s">
        <v>135</v>
      </c>
      <c r="I7463" t="s">
        <v>136</v>
      </c>
      <c r="J7463" t="s">
        <v>137</v>
      </c>
      <c r="K7463" t="s">
        <v>144</v>
      </c>
      <c r="L7463" t="s">
        <v>20799</v>
      </c>
      <c r="M7463" t="s">
        <v>20800</v>
      </c>
      <c r="N7463">
        <v>4.3955555549999996</v>
      </c>
      <c r="O7463">
        <v>0</v>
      </c>
      <c r="P7463">
        <v>910</v>
      </c>
      <c r="Q7463">
        <v>0</v>
      </c>
      <c r="R7463">
        <v>0</v>
      </c>
      <c r="S7463">
        <v>0</v>
      </c>
      <c r="T7463">
        <v>32</v>
      </c>
      <c r="U7463">
        <v>0</v>
      </c>
      <c r="V7463">
        <v>1</v>
      </c>
      <c r="W7463">
        <v>0</v>
      </c>
      <c r="X7463">
        <v>965.81049778055512</v>
      </c>
      <c r="Y7463">
        <v>0</v>
      </c>
      <c r="Z7463">
        <v>0</v>
      </c>
      <c r="AA7463">
        <v>0</v>
      </c>
      <c r="AB7463">
        <v>173.39406504127254</v>
      </c>
      <c r="AC7463">
        <v>0</v>
      </c>
      <c r="AD7463">
        <v>218.76333582181508</v>
      </c>
      <c r="AE7463">
        <v>1357.9678986436429</v>
      </c>
    </row>
    <row r="7464" spans="1:31" x14ac:dyDescent="0.3">
      <c r="A7464">
        <v>2591059</v>
      </c>
      <c r="B7464">
        <v>1</v>
      </c>
      <c r="C7464" t="s">
        <v>80</v>
      </c>
      <c r="D7464" t="s">
        <v>91</v>
      </c>
      <c r="E7464" t="s">
        <v>171</v>
      </c>
      <c r="F7464" t="s">
        <v>20801</v>
      </c>
      <c r="G7464" t="s">
        <v>1208</v>
      </c>
      <c r="H7464" t="s">
        <v>157</v>
      </c>
      <c r="I7464" t="s">
        <v>136</v>
      </c>
      <c r="J7464" t="s">
        <v>137</v>
      </c>
      <c r="K7464" t="s">
        <v>138</v>
      </c>
      <c r="L7464" t="s">
        <v>20802</v>
      </c>
      <c r="M7464" t="s">
        <v>20803</v>
      </c>
      <c r="N7464">
        <v>2.966388888</v>
      </c>
      <c r="O7464">
        <v>0</v>
      </c>
      <c r="P7464">
        <v>1</v>
      </c>
      <c r="Q7464">
        <v>0</v>
      </c>
      <c r="R7464">
        <v>2</v>
      </c>
      <c r="S7464">
        <v>0</v>
      </c>
      <c r="T7464">
        <v>1</v>
      </c>
      <c r="U7464">
        <v>0</v>
      </c>
      <c r="V7464">
        <v>0</v>
      </c>
      <c r="W7464">
        <v>0</v>
      </c>
      <c r="X7464">
        <v>2.2460816999700001E-2</v>
      </c>
      <c r="Y7464">
        <v>0</v>
      </c>
      <c r="Z7464">
        <v>15.699996022275004</v>
      </c>
      <c r="AA7464">
        <v>0</v>
      </c>
      <c r="AB7464">
        <v>1.319224094853271</v>
      </c>
      <c r="AC7464">
        <v>0</v>
      </c>
      <c r="AD7464">
        <v>0</v>
      </c>
      <c r="AE7464">
        <v>17.041680934127974</v>
      </c>
    </row>
    <row r="7465" spans="1:31" x14ac:dyDescent="0.3">
      <c r="A7465">
        <v>2591205</v>
      </c>
      <c r="B7465">
        <v>1</v>
      </c>
      <c r="C7465" t="s">
        <v>80</v>
      </c>
      <c r="D7465" t="s">
        <v>96</v>
      </c>
      <c r="E7465" t="s">
        <v>184</v>
      </c>
      <c r="F7465" t="s">
        <v>20804</v>
      </c>
      <c r="G7465" t="s">
        <v>1218</v>
      </c>
      <c r="H7465" t="s">
        <v>135</v>
      </c>
      <c r="I7465" t="s">
        <v>136</v>
      </c>
      <c r="J7465" t="s">
        <v>137</v>
      </c>
      <c r="K7465" t="s">
        <v>138</v>
      </c>
      <c r="L7465" t="s">
        <v>20805</v>
      </c>
      <c r="M7465" t="s">
        <v>20806</v>
      </c>
      <c r="N7465">
        <v>9.0891666660000006</v>
      </c>
      <c r="O7465">
        <v>0</v>
      </c>
      <c r="P7465">
        <v>65</v>
      </c>
      <c r="Q7465">
        <v>0</v>
      </c>
      <c r="R7465">
        <v>0</v>
      </c>
      <c r="S7465">
        <v>0</v>
      </c>
      <c r="T7465">
        <v>2</v>
      </c>
      <c r="U7465">
        <v>0</v>
      </c>
      <c r="V7465">
        <v>0</v>
      </c>
      <c r="W7465">
        <v>0</v>
      </c>
      <c r="X7465">
        <v>121.97084732551028</v>
      </c>
      <c r="Y7465">
        <v>0</v>
      </c>
      <c r="Z7465">
        <v>0</v>
      </c>
      <c r="AA7465">
        <v>0</v>
      </c>
      <c r="AB7465">
        <v>26.194068676830778</v>
      </c>
      <c r="AC7465">
        <v>0</v>
      </c>
      <c r="AD7465">
        <v>0</v>
      </c>
      <c r="AE7465">
        <v>148.16491600234104</v>
      </c>
    </row>
    <row r="7466" spans="1:31" x14ac:dyDescent="0.3">
      <c r="A7466">
        <v>2590624</v>
      </c>
      <c r="B7466">
        <v>1</v>
      </c>
      <c r="C7466" t="s">
        <v>80</v>
      </c>
      <c r="D7466" t="s">
        <v>83</v>
      </c>
      <c r="E7466" t="s">
        <v>171</v>
      </c>
      <c r="F7466" t="s">
        <v>20807</v>
      </c>
      <c r="G7466" t="s">
        <v>301</v>
      </c>
      <c r="H7466" t="s">
        <v>157</v>
      </c>
      <c r="I7466" t="s">
        <v>136</v>
      </c>
      <c r="J7466" t="s">
        <v>137</v>
      </c>
      <c r="K7466" t="s">
        <v>144</v>
      </c>
      <c r="L7466" t="s">
        <v>20808</v>
      </c>
      <c r="M7466" t="s">
        <v>20809</v>
      </c>
      <c r="N7466">
        <v>7.159166666</v>
      </c>
      <c r="O7466">
        <v>0</v>
      </c>
      <c r="P7466">
        <v>186</v>
      </c>
      <c r="Q7466">
        <v>0</v>
      </c>
      <c r="R7466">
        <v>0</v>
      </c>
      <c r="S7466">
        <v>0</v>
      </c>
      <c r="T7466">
        <v>14</v>
      </c>
      <c r="U7466">
        <v>0</v>
      </c>
      <c r="V7466">
        <v>0</v>
      </c>
      <c r="W7466">
        <v>0</v>
      </c>
      <c r="X7466">
        <v>304.02848144513325</v>
      </c>
      <c r="Y7466">
        <v>0</v>
      </c>
      <c r="Z7466">
        <v>0</v>
      </c>
      <c r="AA7466">
        <v>0</v>
      </c>
      <c r="AB7466">
        <v>67.627724983149804</v>
      </c>
      <c r="AC7466">
        <v>0</v>
      </c>
      <c r="AD7466">
        <v>0</v>
      </c>
      <c r="AE7466">
        <v>371.65620642828304</v>
      </c>
    </row>
    <row r="7467" spans="1:31" x14ac:dyDescent="0.3">
      <c r="A7467">
        <v>2591311</v>
      </c>
      <c r="B7467">
        <v>1</v>
      </c>
      <c r="C7467" t="s">
        <v>80</v>
      </c>
      <c r="D7467" t="s">
        <v>93</v>
      </c>
      <c r="E7467" t="s">
        <v>171</v>
      </c>
      <c r="F7467" t="s">
        <v>20548</v>
      </c>
      <c r="G7467" t="s">
        <v>190</v>
      </c>
      <c r="H7467" t="s">
        <v>157</v>
      </c>
      <c r="I7467" t="s">
        <v>136</v>
      </c>
      <c r="J7467" t="s">
        <v>137</v>
      </c>
      <c r="K7467" t="s">
        <v>138</v>
      </c>
      <c r="L7467" t="s">
        <v>20810</v>
      </c>
      <c r="M7467" t="s">
        <v>20811</v>
      </c>
      <c r="N7467">
        <v>4.5527777770000002</v>
      </c>
      <c r="O7467">
        <v>0</v>
      </c>
      <c r="P7467">
        <v>4</v>
      </c>
      <c r="Q7467">
        <v>0</v>
      </c>
      <c r="R7467">
        <v>7</v>
      </c>
      <c r="S7467">
        <v>0</v>
      </c>
      <c r="T7467">
        <v>2</v>
      </c>
      <c r="U7467">
        <v>0</v>
      </c>
      <c r="V7467">
        <v>0</v>
      </c>
      <c r="W7467">
        <v>0</v>
      </c>
      <c r="X7467">
        <v>22.505232630845285</v>
      </c>
      <c r="Y7467">
        <v>0</v>
      </c>
      <c r="Z7467">
        <v>45.431451983259763</v>
      </c>
      <c r="AA7467">
        <v>0</v>
      </c>
      <c r="AB7467">
        <v>7.4897169993207102</v>
      </c>
      <c r="AC7467">
        <v>0</v>
      </c>
      <c r="AD7467">
        <v>0</v>
      </c>
      <c r="AE7467">
        <v>75.426401613425753</v>
      </c>
    </row>
    <row r="7468" spans="1:31" x14ac:dyDescent="0.3">
      <c r="A7468">
        <v>2590518</v>
      </c>
      <c r="B7468">
        <v>1</v>
      </c>
      <c r="C7468" t="s">
        <v>80</v>
      </c>
      <c r="D7468" t="s">
        <v>93</v>
      </c>
      <c r="E7468" t="s">
        <v>184</v>
      </c>
      <c r="F7468" t="s">
        <v>20812</v>
      </c>
      <c r="G7468" t="s">
        <v>134</v>
      </c>
      <c r="H7468" t="s">
        <v>135</v>
      </c>
      <c r="I7468" t="s">
        <v>136</v>
      </c>
      <c r="J7468" t="s">
        <v>137</v>
      </c>
      <c r="K7468" t="s">
        <v>138</v>
      </c>
      <c r="L7468" t="s">
        <v>20813</v>
      </c>
      <c r="M7468" t="s">
        <v>20814</v>
      </c>
      <c r="N7468">
        <v>0.86777777700000003</v>
      </c>
      <c r="O7468">
        <v>0</v>
      </c>
      <c r="P7468">
        <v>781</v>
      </c>
      <c r="Q7468">
        <v>0</v>
      </c>
      <c r="R7468">
        <v>2</v>
      </c>
      <c r="S7468">
        <v>0</v>
      </c>
      <c r="T7468">
        <v>40</v>
      </c>
      <c r="U7468">
        <v>0</v>
      </c>
      <c r="V7468">
        <v>0</v>
      </c>
      <c r="W7468">
        <v>0</v>
      </c>
      <c r="X7468">
        <v>141.4743308617021</v>
      </c>
      <c r="Y7468">
        <v>0</v>
      </c>
      <c r="Z7468">
        <v>1.9581496106005134</v>
      </c>
      <c r="AA7468">
        <v>0</v>
      </c>
      <c r="AB7468">
        <v>41.025049376235707</v>
      </c>
      <c r="AC7468">
        <v>0</v>
      </c>
      <c r="AD7468">
        <v>0</v>
      </c>
      <c r="AE7468">
        <v>184.45752984853831</v>
      </c>
    </row>
    <row r="7469" spans="1:31" x14ac:dyDescent="0.3">
      <c r="A7469">
        <v>2591268</v>
      </c>
      <c r="B7469">
        <v>1</v>
      </c>
      <c r="C7469" t="s">
        <v>80</v>
      </c>
      <c r="D7469" t="s">
        <v>104</v>
      </c>
      <c r="E7469" t="s">
        <v>147</v>
      </c>
      <c r="F7469" t="s">
        <v>20815</v>
      </c>
      <c r="G7469" t="s">
        <v>134</v>
      </c>
      <c r="H7469" t="s">
        <v>135</v>
      </c>
      <c r="I7469" t="s">
        <v>136</v>
      </c>
      <c r="J7469" t="s">
        <v>137</v>
      </c>
      <c r="K7469" t="s">
        <v>138</v>
      </c>
      <c r="L7469" t="s">
        <v>20816</v>
      </c>
      <c r="M7469" t="s">
        <v>20817</v>
      </c>
      <c r="N7469">
        <v>1.264444444</v>
      </c>
      <c r="O7469">
        <v>10</v>
      </c>
      <c r="P7469">
        <v>285</v>
      </c>
      <c r="Q7469">
        <v>13</v>
      </c>
      <c r="R7469">
        <v>15</v>
      </c>
      <c r="S7469">
        <v>21</v>
      </c>
      <c r="T7469">
        <v>26</v>
      </c>
      <c r="U7469">
        <v>5</v>
      </c>
      <c r="V7469">
        <v>0</v>
      </c>
      <c r="W7469">
        <v>3.090909380504316</v>
      </c>
      <c r="X7469">
        <v>89.771289337304452</v>
      </c>
      <c r="Y7469">
        <v>16.221997427628224</v>
      </c>
      <c r="Z7469">
        <v>8.3842396100513206</v>
      </c>
      <c r="AA7469">
        <v>512.78358409286989</v>
      </c>
      <c r="AB7469">
        <v>24.286438360230896</v>
      </c>
      <c r="AC7469">
        <v>391.98701187459665</v>
      </c>
      <c r="AD7469">
        <v>0</v>
      </c>
      <c r="AE7469">
        <v>1046.5254700831858</v>
      </c>
    </row>
    <row r="7470" spans="1:31" x14ac:dyDescent="0.3">
      <c r="A7470">
        <v>2590604</v>
      </c>
      <c r="B7470">
        <v>1</v>
      </c>
      <c r="C7470" t="s">
        <v>81</v>
      </c>
      <c r="D7470" t="s">
        <v>123</v>
      </c>
      <c r="E7470" t="s">
        <v>166</v>
      </c>
      <c r="F7470" t="s">
        <v>20818</v>
      </c>
      <c r="G7470" t="s">
        <v>181</v>
      </c>
      <c r="H7470" t="s">
        <v>157</v>
      </c>
      <c r="I7470" t="s">
        <v>136</v>
      </c>
      <c r="J7470" t="s">
        <v>137</v>
      </c>
      <c r="K7470" t="s">
        <v>138</v>
      </c>
      <c r="L7470" t="s">
        <v>20819</v>
      </c>
      <c r="M7470" t="s">
        <v>20820</v>
      </c>
      <c r="N7470">
        <v>1.375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2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0.36601062116375005</v>
      </c>
      <c r="AC7470">
        <v>0</v>
      </c>
      <c r="AD7470">
        <v>0</v>
      </c>
      <c r="AE7470">
        <v>0.36601062116375005</v>
      </c>
    </row>
    <row r="7471" spans="1:31" x14ac:dyDescent="0.3">
      <c r="A7471">
        <v>2590578</v>
      </c>
      <c r="B7471">
        <v>1</v>
      </c>
      <c r="C7471" t="s">
        <v>80</v>
      </c>
      <c r="D7471" t="s">
        <v>96</v>
      </c>
      <c r="E7471" t="s">
        <v>141</v>
      </c>
      <c r="F7471" t="s">
        <v>20539</v>
      </c>
      <c r="G7471" t="s">
        <v>134</v>
      </c>
      <c r="H7471" t="s">
        <v>135</v>
      </c>
      <c r="I7471" t="s">
        <v>136</v>
      </c>
      <c r="J7471" t="s">
        <v>137</v>
      </c>
      <c r="K7471" t="s">
        <v>138</v>
      </c>
      <c r="L7471" t="s">
        <v>20821</v>
      </c>
      <c r="M7471" t="s">
        <v>20822</v>
      </c>
      <c r="N7471">
        <v>0.24222222199999999</v>
      </c>
      <c r="O7471">
        <v>5</v>
      </c>
      <c r="P7471">
        <v>2933</v>
      </c>
      <c r="Q7471">
        <v>1</v>
      </c>
      <c r="R7471">
        <v>2</v>
      </c>
      <c r="S7471">
        <v>20</v>
      </c>
      <c r="T7471">
        <v>195</v>
      </c>
      <c r="U7471">
        <v>0</v>
      </c>
      <c r="V7471">
        <v>1</v>
      </c>
      <c r="W7471">
        <v>8.0357820061011207</v>
      </c>
      <c r="X7471">
        <v>158.91524156384904</v>
      </c>
      <c r="Y7471">
        <v>0</v>
      </c>
      <c r="Z7471">
        <v>7.0552858098599999E-3</v>
      </c>
      <c r="AA7471">
        <v>72.658449961706296</v>
      </c>
      <c r="AB7471">
        <v>71.256019154798565</v>
      </c>
      <c r="AC7471">
        <v>0</v>
      </c>
      <c r="AD7471">
        <v>2.4609187004000005E-3</v>
      </c>
      <c r="AE7471">
        <v>310.87500889096532</v>
      </c>
    </row>
    <row r="7472" spans="1:31" x14ac:dyDescent="0.3">
      <c r="A7472">
        <v>2591145</v>
      </c>
      <c r="B7472">
        <v>1</v>
      </c>
      <c r="C7472" t="s">
        <v>80</v>
      </c>
      <c r="D7472" t="s">
        <v>94</v>
      </c>
      <c r="E7472" t="s">
        <v>147</v>
      </c>
      <c r="F7472" t="s">
        <v>20823</v>
      </c>
      <c r="G7472" t="s">
        <v>1056</v>
      </c>
      <c r="H7472" t="s">
        <v>135</v>
      </c>
      <c r="I7472" t="s">
        <v>136</v>
      </c>
      <c r="J7472" t="s">
        <v>137</v>
      </c>
      <c r="K7472" t="s">
        <v>138</v>
      </c>
      <c r="L7472" t="s">
        <v>20824</v>
      </c>
      <c r="M7472" t="s">
        <v>20825</v>
      </c>
      <c r="N7472">
        <v>4.6702777769999999</v>
      </c>
      <c r="O7472">
        <v>0</v>
      </c>
      <c r="P7472">
        <v>329</v>
      </c>
      <c r="Q7472">
        <v>0</v>
      </c>
      <c r="R7472">
        <v>1</v>
      </c>
      <c r="S7472">
        <v>8</v>
      </c>
      <c r="T7472">
        <v>12</v>
      </c>
      <c r="U7472">
        <v>1</v>
      </c>
      <c r="V7472">
        <v>0</v>
      </c>
      <c r="W7472">
        <v>0</v>
      </c>
      <c r="X7472">
        <v>159.41088468416126</v>
      </c>
      <c r="Y7472">
        <v>0</v>
      </c>
      <c r="Z7472">
        <v>10.873364738089881</v>
      </c>
      <c r="AA7472">
        <v>152.15389523897872</v>
      </c>
      <c r="AB7472">
        <v>17.642051921574012</v>
      </c>
      <c r="AC7472">
        <v>414.07157638190466</v>
      </c>
      <c r="AD7472">
        <v>0</v>
      </c>
      <c r="AE7472">
        <v>754.15177296470858</v>
      </c>
    </row>
    <row r="7473" spans="1:31" x14ac:dyDescent="0.3">
      <c r="A7473">
        <v>2591245</v>
      </c>
      <c r="B7473">
        <v>1</v>
      </c>
      <c r="C7473" t="s">
        <v>80</v>
      </c>
      <c r="D7473" t="s">
        <v>89</v>
      </c>
      <c r="E7473" t="s">
        <v>166</v>
      </c>
      <c r="F7473" t="s">
        <v>20826</v>
      </c>
      <c r="G7473" t="s">
        <v>181</v>
      </c>
      <c r="H7473" t="s">
        <v>157</v>
      </c>
      <c r="I7473" t="s">
        <v>136</v>
      </c>
      <c r="J7473" t="s">
        <v>137</v>
      </c>
      <c r="K7473" t="s">
        <v>138</v>
      </c>
      <c r="L7473" t="s">
        <v>20827</v>
      </c>
      <c r="M7473" t="s">
        <v>20828</v>
      </c>
      <c r="N7473">
        <v>7.9755555549999997</v>
      </c>
      <c r="O7473">
        <v>0</v>
      </c>
      <c r="P7473">
        <v>7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11.590985313600003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11.590985313600003</v>
      </c>
    </row>
    <row r="7474" spans="1:31" x14ac:dyDescent="0.3">
      <c r="A7474">
        <v>2591225</v>
      </c>
      <c r="B7474">
        <v>1</v>
      </c>
      <c r="C7474" t="s">
        <v>80</v>
      </c>
      <c r="D7474" t="s">
        <v>104</v>
      </c>
      <c r="E7474" t="s">
        <v>147</v>
      </c>
      <c r="F7474" t="s">
        <v>1578</v>
      </c>
      <c r="G7474" t="s">
        <v>134</v>
      </c>
      <c r="H7474" t="s">
        <v>135</v>
      </c>
      <c r="I7474" t="s">
        <v>136</v>
      </c>
      <c r="J7474" t="s">
        <v>137</v>
      </c>
      <c r="K7474" t="s">
        <v>138</v>
      </c>
      <c r="L7474" t="s">
        <v>20829</v>
      </c>
      <c r="M7474" t="s">
        <v>20830</v>
      </c>
      <c r="N7474">
        <v>0.81666666600000004</v>
      </c>
      <c r="O7474">
        <v>3</v>
      </c>
      <c r="P7474">
        <v>219</v>
      </c>
      <c r="Q7474">
        <v>19</v>
      </c>
      <c r="R7474">
        <v>246</v>
      </c>
      <c r="S7474">
        <v>14</v>
      </c>
      <c r="T7474">
        <v>83</v>
      </c>
      <c r="U7474">
        <v>4</v>
      </c>
      <c r="V7474">
        <v>0</v>
      </c>
      <c r="W7474">
        <v>15.778527022991248</v>
      </c>
      <c r="X7474">
        <v>70.563440188178063</v>
      </c>
      <c r="Y7474">
        <v>13.462204446402714</v>
      </c>
      <c r="Z7474">
        <v>157.65222894599819</v>
      </c>
      <c r="AA7474">
        <v>59.49278678828334</v>
      </c>
      <c r="AB7474">
        <v>70.349455389256505</v>
      </c>
      <c r="AC7474">
        <v>246.72954013914153</v>
      </c>
      <c r="AD7474">
        <v>0</v>
      </c>
      <c r="AE7474">
        <v>634.02818292025154</v>
      </c>
    </row>
    <row r="7475" spans="1:31" x14ac:dyDescent="0.3">
      <c r="A7475">
        <v>2590833</v>
      </c>
      <c r="B7475">
        <v>1</v>
      </c>
      <c r="C7475" t="s">
        <v>80</v>
      </c>
      <c r="D7475" t="s">
        <v>104</v>
      </c>
      <c r="E7475" t="s">
        <v>171</v>
      </c>
      <c r="F7475" t="s">
        <v>20831</v>
      </c>
      <c r="G7475" t="s">
        <v>190</v>
      </c>
      <c r="H7475" t="s">
        <v>157</v>
      </c>
      <c r="I7475" t="s">
        <v>136</v>
      </c>
      <c r="J7475" t="s">
        <v>137</v>
      </c>
      <c r="K7475" t="s">
        <v>138</v>
      </c>
      <c r="L7475" t="s">
        <v>20832</v>
      </c>
      <c r="M7475" t="s">
        <v>20833</v>
      </c>
      <c r="N7475">
        <v>5.9980555549999997</v>
      </c>
      <c r="O7475">
        <v>0</v>
      </c>
      <c r="P7475">
        <v>28</v>
      </c>
      <c r="Q7475">
        <v>0</v>
      </c>
      <c r="R7475">
        <v>0</v>
      </c>
      <c r="S7475">
        <v>0</v>
      </c>
      <c r="T7475">
        <v>1</v>
      </c>
      <c r="U7475">
        <v>0</v>
      </c>
      <c r="V7475">
        <v>0</v>
      </c>
      <c r="W7475">
        <v>0</v>
      </c>
      <c r="X7475">
        <v>33.036699850044748</v>
      </c>
      <c r="Y7475">
        <v>0</v>
      </c>
      <c r="Z7475">
        <v>0</v>
      </c>
      <c r="AA7475">
        <v>0</v>
      </c>
      <c r="AB7475">
        <v>13.222279715658889</v>
      </c>
      <c r="AC7475">
        <v>0</v>
      </c>
      <c r="AD7475">
        <v>0</v>
      </c>
      <c r="AE7475">
        <v>46.25897956570364</v>
      </c>
    </row>
    <row r="7476" spans="1:31" x14ac:dyDescent="0.3">
      <c r="A7476">
        <v>2590896</v>
      </c>
      <c r="B7476">
        <v>1</v>
      </c>
      <c r="C7476" t="s">
        <v>81</v>
      </c>
      <c r="D7476" t="s">
        <v>120</v>
      </c>
      <c r="E7476" t="s">
        <v>141</v>
      </c>
      <c r="F7476" t="s">
        <v>15463</v>
      </c>
      <c r="G7476" t="s">
        <v>134</v>
      </c>
      <c r="H7476" t="s">
        <v>135</v>
      </c>
      <c r="I7476" t="s">
        <v>680</v>
      </c>
      <c r="J7476" t="s">
        <v>137</v>
      </c>
      <c r="K7476" t="s">
        <v>138</v>
      </c>
      <c r="L7476" t="s">
        <v>20834</v>
      </c>
      <c r="M7476" t="s">
        <v>20835</v>
      </c>
      <c r="N7476">
        <v>4.6111111000000003E-2</v>
      </c>
      <c r="O7476">
        <v>5</v>
      </c>
      <c r="P7476">
        <v>2191</v>
      </c>
      <c r="Q7476">
        <v>283</v>
      </c>
      <c r="R7476">
        <v>271</v>
      </c>
      <c r="S7476">
        <v>45</v>
      </c>
      <c r="T7476">
        <v>290</v>
      </c>
      <c r="U7476">
        <v>6</v>
      </c>
      <c r="V7476">
        <v>0</v>
      </c>
      <c r="W7476">
        <v>0.40882776112238661</v>
      </c>
      <c r="X7476">
        <v>18.149518479109613</v>
      </c>
      <c r="Y7476">
        <v>51.587980218383841</v>
      </c>
      <c r="Z7476">
        <v>39.446503958270405</v>
      </c>
      <c r="AA7476">
        <v>6.4230508578614458</v>
      </c>
      <c r="AB7476">
        <v>9.2005260504256299</v>
      </c>
      <c r="AC7476">
        <v>8.9818586791364865</v>
      </c>
      <c r="AD7476">
        <v>0</v>
      </c>
      <c r="AE7476">
        <v>134.1982660043098</v>
      </c>
    </row>
    <row r="7477" spans="1:31" x14ac:dyDescent="0.3">
      <c r="A7477">
        <v>2590541</v>
      </c>
      <c r="B7477">
        <v>1</v>
      </c>
      <c r="C7477" t="s">
        <v>81</v>
      </c>
      <c r="D7477" t="s">
        <v>116</v>
      </c>
      <c r="E7477" t="s">
        <v>141</v>
      </c>
      <c r="F7477" t="s">
        <v>20836</v>
      </c>
      <c r="G7477" t="s">
        <v>134</v>
      </c>
      <c r="H7477" t="s">
        <v>135</v>
      </c>
      <c r="I7477" t="s">
        <v>136</v>
      </c>
      <c r="J7477" t="s">
        <v>137</v>
      </c>
      <c r="K7477" t="s">
        <v>138</v>
      </c>
      <c r="L7477" t="s">
        <v>20837</v>
      </c>
      <c r="M7477" t="s">
        <v>20838</v>
      </c>
      <c r="N7477">
        <v>0.35916666600000002</v>
      </c>
      <c r="O7477">
        <v>1</v>
      </c>
      <c r="P7477">
        <v>6408</v>
      </c>
      <c r="Q7477">
        <v>1</v>
      </c>
      <c r="R7477">
        <v>11</v>
      </c>
      <c r="S7477">
        <v>11</v>
      </c>
      <c r="T7477">
        <v>1269</v>
      </c>
      <c r="U7477">
        <v>1</v>
      </c>
      <c r="V7477">
        <v>1</v>
      </c>
      <c r="W7477">
        <v>5.1112545120000005E-2</v>
      </c>
      <c r="X7477">
        <v>316.18230329371505</v>
      </c>
      <c r="Y7477">
        <v>0.131346005237995</v>
      </c>
      <c r="Z7477">
        <v>2.0687142187271781</v>
      </c>
      <c r="AA7477">
        <v>30.661022760062682</v>
      </c>
      <c r="AB7477">
        <v>150.57052198021358</v>
      </c>
      <c r="AC7477">
        <v>0.18883383548044003</v>
      </c>
      <c r="AD7477">
        <v>0.64096238952403017</v>
      </c>
      <c r="AE7477">
        <v>500.494817028081</v>
      </c>
    </row>
    <row r="7478" spans="1:31" x14ac:dyDescent="0.3">
      <c r="A7478">
        <v>2590641</v>
      </c>
      <c r="B7478">
        <v>1</v>
      </c>
      <c r="C7478" t="s">
        <v>81</v>
      </c>
      <c r="D7478" t="s">
        <v>118</v>
      </c>
      <c r="E7478" t="s">
        <v>171</v>
      </c>
      <c r="F7478" t="s">
        <v>20839</v>
      </c>
      <c r="G7478" t="s">
        <v>301</v>
      </c>
      <c r="H7478" t="s">
        <v>157</v>
      </c>
      <c r="I7478" t="s">
        <v>136</v>
      </c>
      <c r="J7478" t="s">
        <v>137</v>
      </c>
      <c r="K7478" t="s">
        <v>144</v>
      </c>
      <c r="L7478" t="s">
        <v>20840</v>
      </c>
      <c r="M7478" t="s">
        <v>20841</v>
      </c>
      <c r="N7478">
        <v>6.7627777770000002</v>
      </c>
      <c r="O7478">
        <v>0</v>
      </c>
      <c r="P7478">
        <v>80</v>
      </c>
      <c r="Q7478">
        <v>0</v>
      </c>
      <c r="R7478">
        <v>5</v>
      </c>
      <c r="S7478">
        <v>0</v>
      </c>
      <c r="T7478">
        <v>5</v>
      </c>
      <c r="U7478">
        <v>0</v>
      </c>
      <c r="V7478">
        <v>0</v>
      </c>
      <c r="W7478">
        <v>0</v>
      </c>
      <c r="X7478">
        <v>84.461701506554164</v>
      </c>
      <c r="Y7478">
        <v>0</v>
      </c>
      <c r="Z7478">
        <v>3.5182524792904624</v>
      </c>
      <c r="AA7478">
        <v>0</v>
      </c>
      <c r="AB7478">
        <v>31.807067639373557</v>
      </c>
      <c r="AC7478">
        <v>0</v>
      </c>
      <c r="AD7478">
        <v>0</v>
      </c>
      <c r="AE7478">
        <v>119.78702162521819</v>
      </c>
    </row>
    <row r="7479" spans="1:31" x14ac:dyDescent="0.3">
      <c r="A7479">
        <v>2591182</v>
      </c>
      <c r="B7479">
        <v>1</v>
      </c>
      <c r="C7479" t="s">
        <v>80</v>
      </c>
      <c r="D7479" t="s">
        <v>101</v>
      </c>
      <c r="E7479" t="s">
        <v>171</v>
      </c>
      <c r="F7479" t="s">
        <v>20842</v>
      </c>
      <c r="G7479" t="s">
        <v>202</v>
      </c>
      <c r="H7479" t="s">
        <v>157</v>
      </c>
      <c r="I7479" t="s">
        <v>136</v>
      </c>
      <c r="J7479" t="s">
        <v>137</v>
      </c>
      <c r="K7479" t="s">
        <v>138</v>
      </c>
      <c r="L7479" t="s">
        <v>20843</v>
      </c>
      <c r="M7479" t="s">
        <v>20844</v>
      </c>
      <c r="N7479">
        <v>0.71361111099999996</v>
      </c>
      <c r="O7479">
        <v>0</v>
      </c>
      <c r="P7479">
        <v>158</v>
      </c>
      <c r="Q7479">
        <v>0</v>
      </c>
      <c r="R7479">
        <v>1</v>
      </c>
      <c r="S7479">
        <v>0</v>
      </c>
      <c r="T7479">
        <v>7</v>
      </c>
      <c r="U7479">
        <v>0</v>
      </c>
      <c r="V7479">
        <v>0</v>
      </c>
      <c r="W7479">
        <v>0</v>
      </c>
      <c r="X7479">
        <v>23.04165128191142</v>
      </c>
      <c r="Y7479">
        <v>0</v>
      </c>
      <c r="Z7479">
        <v>0.13869584223069167</v>
      </c>
      <c r="AA7479">
        <v>0</v>
      </c>
      <c r="AB7479">
        <v>1.4638758115334245</v>
      </c>
      <c r="AC7479">
        <v>0</v>
      </c>
      <c r="AD7479">
        <v>0</v>
      </c>
      <c r="AE7479">
        <v>24.644222935675536</v>
      </c>
    </row>
    <row r="7480" spans="1:31" x14ac:dyDescent="0.3">
      <c r="A7480">
        <v>2591331</v>
      </c>
      <c r="B7480">
        <v>1</v>
      </c>
      <c r="C7480" t="s">
        <v>80</v>
      </c>
      <c r="D7480" t="s">
        <v>105</v>
      </c>
      <c r="E7480" t="s">
        <v>166</v>
      </c>
      <c r="F7480" t="s">
        <v>20845</v>
      </c>
      <c r="G7480" t="s">
        <v>181</v>
      </c>
      <c r="H7480" t="s">
        <v>157</v>
      </c>
      <c r="I7480" t="s">
        <v>136</v>
      </c>
      <c r="J7480" t="s">
        <v>137</v>
      </c>
      <c r="K7480" t="s">
        <v>138</v>
      </c>
      <c r="L7480" t="s">
        <v>20846</v>
      </c>
      <c r="M7480" t="s">
        <v>20847</v>
      </c>
      <c r="N7480">
        <v>1.855277777</v>
      </c>
      <c r="O7480">
        <v>0</v>
      </c>
      <c r="P7480">
        <v>25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15.278503617400931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15.278503617400931</v>
      </c>
    </row>
    <row r="7481" spans="1:31" x14ac:dyDescent="0.3">
      <c r="A7481">
        <v>2590939</v>
      </c>
      <c r="B7481">
        <v>1</v>
      </c>
      <c r="C7481" t="s">
        <v>80</v>
      </c>
      <c r="D7481" t="s">
        <v>110</v>
      </c>
      <c r="E7481" t="s">
        <v>166</v>
      </c>
      <c r="F7481" t="s">
        <v>20848</v>
      </c>
      <c r="G7481" t="s">
        <v>181</v>
      </c>
      <c r="H7481" t="s">
        <v>157</v>
      </c>
      <c r="I7481" t="s">
        <v>136</v>
      </c>
      <c r="J7481" t="s">
        <v>137</v>
      </c>
      <c r="K7481" t="s">
        <v>138</v>
      </c>
      <c r="L7481" t="s">
        <v>20849</v>
      </c>
      <c r="M7481" t="s">
        <v>20850</v>
      </c>
      <c r="N7481">
        <v>0.91138888799999995</v>
      </c>
      <c r="O7481">
        <v>0</v>
      </c>
      <c r="P7481">
        <v>6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1.274171694811596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1.274171694811596</v>
      </c>
    </row>
    <row r="7482" spans="1:31" x14ac:dyDescent="0.3">
      <c r="A7482">
        <v>2590567</v>
      </c>
      <c r="B7482">
        <v>1</v>
      </c>
      <c r="C7482" t="s">
        <v>80</v>
      </c>
      <c r="D7482" t="s">
        <v>100</v>
      </c>
      <c r="E7482" t="s">
        <v>166</v>
      </c>
      <c r="F7482" t="s">
        <v>17774</v>
      </c>
      <c r="G7482" t="s">
        <v>181</v>
      </c>
      <c r="H7482" t="s">
        <v>157</v>
      </c>
      <c r="I7482" t="s">
        <v>136</v>
      </c>
      <c r="J7482" t="s">
        <v>137</v>
      </c>
      <c r="K7482" t="s">
        <v>138</v>
      </c>
      <c r="L7482" t="s">
        <v>20851</v>
      </c>
      <c r="M7482" t="s">
        <v>20852</v>
      </c>
      <c r="N7482">
        <v>5.5949999999999998</v>
      </c>
      <c r="O7482">
        <v>0</v>
      </c>
      <c r="P7482">
        <v>6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5.9376096254586015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5.9376096254586015</v>
      </c>
    </row>
    <row r="7483" spans="1:31" x14ac:dyDescent="0.3">
      <c r="A7483">
        <v>2590613</v>
      </c>
      <c r="B7483">
        <v>1</v>
      </c>
      <c r="C7483" t="s">
        <v>80</v>
      </c>
      <c r="D7483" t="s">
        <v>94</v>
      </c>
      <c r="E7483" t="s">
        <v>141</v>
      </c>
      <c r="F7483" t="s">
        <v>20853</v>
      </c>
      <c r="G7483" t="s">
        <v>318</v>
      </c>
      <c r="H7483" t="s">
        <v>135</v>
      </c>
      <c r="I7483" t="s">
        <v>680</v>
      </c>
      <c r="J7483" t="s">
        <v>137</v>
      </c>
      <c r="K7483" t="s">
        <v>138</v>
      </c>
      <c r="L7483" t="s">
        <v>20854</v>
      </c>
      <c r="M7483" t="s">
        <v>20855</v>
      </c>
      <c r="N7483">
        <v>3.3333333E-2</v>
      </c>
      <c r="O7483">
        <v>0</v>
      </c>
      <c r="P7483">
        <v>23349</v>
      </c>
      <c r="Q7483">
        <v>2</v>
      </c>
      <c r="R7483">
        <v>344</v>
      </c>
      <c r="S7483">
        <v>18</v>
      </c>
      <c r="T7483">
        <v>3928</v>
      </c>
      <c r="U7483">
        <v>2</v>
      </c>
      <c r="V7483">
        <v>6</v>
      </c>
      <c r="W7483">
        <v>0</v>
      </c>
      <c r="X7483">
        <v>133.11321069390522</v>
      </c>
      <c r="Y7483">
        <v>0.34088579940240005</v>
      </c>
      <c r="Z7483">
        <v>6.6280718774928999</v>
      </c>
      <c r="AA7483">
        <v>33.02590385970214</v>
      </c>
      <c r="AB7483">
        <v>119.30373692510197</v>
      </c>
      <c r="AC7483">
        <v>7.3134451219676011</v>
      </c>
      <c r="AD7483">
        <v>2.5636526808200002</v>
      </c>
      <c r="AE7483">
        <v>302.2889069583922</v>
      </c>
    </row>
    <row r="7484" spans="1:31" x14ac:dyDescent="0.3">
      <c r="A7484">
        <v>2591277</v>
      </c>
      <c r="B7484">
        <v>1</v>
      </c>
      <c r="C7484" t="s">
        <v>80</v>
      </c>
      <c r="D7484" t="s">
        <v>103</v>
      </c>
      <c r="E7484" t="s">
        <v>171</v>
      </c>
      <c r="F7484" t="s">
        <v>20856</v>
      </c>
      <c r="G7484" t="s">
        <v>229</v>
      </c>
      <c r="H7484" t="s">
        <v>157</v>
      </c>
      <c r="I7484" t="s">
        <v>136</v>
      </c>
      <c r="J7484" t="s">
        <v>137</v>
      </c>
      <c r="K7484" t="s">
        <v>138</v>
      </c>
      <c r="L7484" t="s">
        <v>20857</v>
      </c>
      <c r="M7484" t="s">
        <v>20858</v>
      </c>
      <c r="N7484">
        <v>4.0441666659999997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46</v>
      </c>
      <c r="U7484">
        <v>0</v>
      </c>
      <c r="V7484">
        <v>1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98.955095149459595</v>
      </c>
      <c r="AC7484">
        <v>0</v>
      </c>
      <c r="AD7484">
        <v>0.37395773855890757</v>
      </c>
      <c r="AE7484">
        <v>99.329052888018509</v>
      </c>
    </row>
    <row r="7485" spans="1:31" x14ac:dyDescent="0.3">
      <c r="A7485">
        <v>2591045</v>
      </c>
      <c r="B7485">
        <v>1</v>
      </c>
      <c r="C7485" t="s">
        <v>80</v>
      </c>
      <c r="D7485" t="s">
        <v>82</v>
      </c>
      <c r="E7485" t="s">
        <v>166</v>
      </c>
      <c r="F7485" t="s">
        <v>16774</v>
      </c>
      <c r="G7485" t="s">
        <v>181</v>
      </c>
      <c r="H7485" t="s">
        <v>157</v>
      </c>
      <c r="I7485" t="s">
        <v>136</v>
      </c>
      <c r="J7485" t="s">
        <v>137</v>
      </c>
      <c r="K7485" t="s">
        <v>138</v>
      </c>
      <c r="L7485" t="s">
        <v>20859</v>
      </c>
      <c r="M7485" t="s">
        <v>20860</v>
      </c>
      <c r="N7485">
        <v>6.3947222220000004</v>
      </c>
      <c r="O7485">
        <v>0</v>
      </c>
      <c r="P7485">
        <v>2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0.87637354740534001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0.87637354740534001</v>
      </c>
    </row>
    <row r="7486" spans="1:31" x14ac:dyDescent="0.3">
      <c r="A7486">
        <v>2590753</v>
      </c>
      <c r="B7486">
        <v>1</v>
      </c>
      <c r="C7486" t="s">
        <v>80</v>
      </c>
      <c r="D7486" t="s">
        <v>106</v>
      </c>
      <c r="E7486" t="s">
        <v>155</v>
      </c>
      <c r="F7486" t="s">
        <v>20861</v>
      </c>
      <c r="G7486" t="s">
        <v>202</v>
      </c>
      <c r="H7486" t="s">
        <v>157</v>
      </c>
      <c r="I7486" t="s">
        <v>136</v>
      </c>
      <c r="J7486" t="s">
        <v>137</v>
      </c>
      <c r="K7486" t="s">
        <v>138</v>
      </c>
      <c r="L7486" t="s">
        <v>20862</v>
      </c>
      <c r="M7486" t="s">
        <v>20863</v>
      </c>
      <c r="N7486">
        <v>0.37777777699999998</v>
      </c>
      <c r="O7486">
        <v>0</v>
      </c>
      <c r="P7486">
        <v>43</v>
      </c>
      <c r="Q7486">
        <v>0</v>
      </c>
      <c r="R7486">
        <v>1</v>
      </c>
      <c r="S7486">
        <v>0</v>
      </c>
      <c r="T7486">
        <v>3</v>
      </c>
      <c r="U7486">
        <v>0</v>
      </c>
      <c r="V7486">
        <v>0</v>
      </c>
      <c r="W7486">
        <v>0</v>
      </c>
      <c r="X7486">
        <v>1.9331987471744001</v>
      </c>
      <c r="Y7486">
        <v>0</v>
      </c>
      <c r="Z7486">
        <v>3.6153570902666667E-2</v>
      </c>
      <c r="AA7486">
        <v>0</v>
      </c>
      <c r="AB7486">
        <v>1.0627536532452666</v>
      </c>
      <c r="AC7486">
        <v>0</v>
      </c>
      <c r="AD7486">
        <v>0</v>
      </c>
      <c r="AE7486">
        <v>3.0321059713223333</v>
      </c>
    </row>
    <row r="7487" spans="1:31" x14ac:dyDescent="0.3">
      <c r="A7487">
        <v>2591214</v>
      </c>
      <c r="B7487">
        <v>1</v>
      </c>
      <c r="C7487" t="s">
        <v>81</v>
      </c>
      <c r="D7487" t="s">
        <v>121</v>
      </c>
      <c r="E7487" t="s">
        <v>147</v>
      </c>
      <c r="F7487" t="s">
        <v>11838</v>
      </c>
      <c r="G7487" t="s">
        <v>134</v>
      </c>
      <c r="H7487" t="s">
        <v>135</v>
      </c>
      <c r="I7487" t="s">
        <v>136</v>
      </c>
      <c r="J7487" t="s">
        <v>137</v>
      </c>
      <c r="K7487" t="s">
        <v>138</v>
      </c>
      <c r="L7487" t="s">
        <v>20864</v>
      </c>
      <c r="M7487" t="s">
        <v>20865</v>
      </c>
      <c r="N7487">
        <v>1.52</v>
      </c>
      <c r="O7487">
        <v>1</v>
      </c>
      <c r="P7487">
        <v>355</v>
      </c>
      <c r="Q7487">
        <v>0</v>
      </c>
      <c r="R7487">
        <v>0</v>
      </c>
      <c r="S7487">
        <v>1</v>
      </c>
      <c r="T7487">
        <v>23</v>
      </c>
      <c r="U7487">
        <v>0</v>
      </c>
      <c r="V7487">
        <v>0</v>
      </c>
      <c r="W7487">
        <v>0.34154402447999999</v>
      </c>
      <c r="X7487">
        <v>48.143374264188054</v>
      </c>
      <c r="Y7487">
        <v>0</v>
      </c>
      <c r="Z7487">
        <v>0</v>
      </c>
      <c r="AA7487">
        <v>1.3442451064611134</v>
      </c>
      <c r="AB7487">
        <v>6.2269677646022492</v>
      </c>
      <c r="AC7487">
        <v>0</v>
      </c>
      <c r="AD7487">
        <v>0</v>
      </c>
      <c r="AE7487">
        <v>56.056131159731422</v>
      </c>
    </row>
    <row r="7488" spans="1:31" x14ac:dyDescent="0.3">
      <c r="A7488">
        <v>2590776</v>
      </c>
      <c r="B7488">
        <v>1</v>
      </c>
      <c r="C7488" t="s">
        <v>80</v>
      </c>
      <c r="D7488" t="s">
        <v>101</v>
      </c>
      <c r="E7488" t="s">
        <v>184</v>
      </c>
      <c r="F7488" t="s">
        <v>20866</v>
      </c>
      <c r="G7488" t="s">
        <v>194</v>
      </c>
      <c r="H7488" t="s">
        <v>135</v>
      </c>
      <c r="I7488" t="s">
        <v>136</v>
      </c>
      <c r="J7488" t="s">
        <v>137</v>
      </c>
      <c r="K7488" t="s">
        <v>144</v>
      </c>
      <c r="L7488" t="s">
        <v>20867</v>
      </c>
      <c r="M7488" t="s">
        <v>20868</v>
      </c>
      <c r="N7488">
        <v>1.782777777</v>
      </c>
      <c r="O7488">
        <v>0</v>
      </c>
      <c r="P7488">
        <v>59</v>
      </c>
      <c r="Q7488">
        <v>0</v>
      </c>
      <c r="R7488">
        <v>12</v>
      </c>
      <c r="S7488">
        <v>0</v>
      </c>
      <c r="T7488">
        <v>12</v>
      </c>
      <c r="U7488">
        <v>0</v>
      </c>
      <c r="V7488">
        <v>0</v>
      </c>
      <c r="W7488">
        <v>0</v>
      </c>
      <c r="X7488">
        <v>32.702128859615677</v>
      </c>
      <c r="Y7488">
        <v>0</v>
      </c>
      <c r="Z7488">
        <v>14.566857555839725</v>
      </c>
      <c r="AA7488">
        <v>0</v>
      </c>
      <c r="AB7488">
        <v>17.347703279742014</v>
      </c>
      <c r="AC7488">
        <v>0</v>
      </c>
      <c r="AD7488">
        <v>0</v>
      </c>
      <c r="AE7488">
        <v>64.616689695197408</v>
      </c>
    </row>
    <row r="7489" spans="1:31" x14ac:dyDescent="0.3">
      <c r="A7489">
        <v>2591005</v>
      </c>
      <c r="B7489">
        <v>1</v>
      </c>
      <c r="C7489" t="s">
        <v>81</v>
      </c>
      <c r="D7489" t="s">
        <v>128</v>
      </c>
      <c r="E7489" t="s">
        <v>184</v>
      </c>
      <c r="F7489" t="s">
        <v>20869</v>
      </c>
      <c r="G7489" t="s">
        <v>149</v>
      </c>
      <c r="H7489" t="s">
        <v>135</v>
      </c>
      <c r="I7489" t="s">
        <v>136</v>
      </c>
      <c r="J7489" t="s">
        <v>137</v>
      </c>
      <c r="K7489" t="s">
        <v>138</v>
      </c>
      <c r="L7489" t="s">
        <v>20870</v>
      </c>
      <c r="M7489" t="s">
        <v>20871</v>
      </c>
      <c r="N7489">
        <v>7.7341666660000001</v>
      </c>
      <c r="O7489">
        <v>0</v>
      </c>
      <c r="P7489">
        <v>57</v>
      </c>
      <c r="Q7489">
        <v>0</v>
      </c>
      <c r="R7489">
        <v>4</v>
      </c>
      <c r="S7489">
        <v>0</v>
      </c>
      <c r="T7489">
        <v>10</v>
      </c>
      <c r="U7489">
        <v>0</v>
      </c>
      <c r="V7489">
        <v>0</v>
      </c>
      <c r="W7489">
        <v>0</v>
      </c>
      <c r="X7489">
        <v>80.909245015798248</v>
      </c>
      <c r="Y7489">
        <v>0</v>
      </c>
      <c r="Z7489">
        <v>6.8814317615106733</v>
      </c>
      <c r="AA7489">
        <v>0</v>
      </c>
      <c r="AB7489">
        <v>101.4215128545365</v>
      </c>
      <c r="AC7489">
        <v>0</v>
      </c>
      <c r="AD7489">
        <v>0</v>
      </c>
      <c r="AE7489">
        <v>189.21218963184543</v>
      </c>
    </row>
    <row r="7490" spans="1:31" x14ac:dyDescent="0.3">
      <c r="A7490">
        <v>2590673</v>
      </c>
      <c r="B7490">
        <v>1</v>
      </c>
      <c r="C7490" t="s">
        <v>80</v>
      </c>
      <c r="D7490" t="s">
        <v>95</v>
      </c>
      <c r="E7490" t="s">
        <v>147</v>
      </c>
      <c r="F7490" t="s">
        <v>20872</v>
      </c>
      <c r="G7490" t="s">
        <v>301</v>
      </c>
      <c r="H7490" t="s">
        <v>135</v>
      </c>
      <c r="I7490" t="s">
        <v>136</v>
      </c>
      <c r="J7490" t="s">
        <v>137</v>
      </c>
      <c r="K7490" t="s">
        <v>144</v>
      </c>
      <c r="L7490" t="s">
        <v>20873</v>
      </c>
      <c r="M7490" t="s">
        <v>20874</v>
      </c>
      <c r="N7490">
        <v>3.79</v>
      </c>
      <c r="O7490">
        <v>0</v>
      </c>
      <c r="P7490">
        <v>0</v>
      </c>
      <c r="Q7490">
        <v>0</v>
      </c>
      <c r="R7490">
        <v>0</v>
      </c>
      <c r="S7490">
        <v>1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60.419331247814</v>
      </c>
      <c r="AB7490">
        <v>0</v>
      </c>
      <c r="AC7490">
        <v>0</v>
      </c>
      <c r="AD7490">
        <v>0</v>
      </c>
      <c r="AE7490">
        <v>60.419331247814</v>
      </c>
    </row>
    <row r="7491" spans="1:31" x14ac:dyDescent="0.3">
      <c r="A7491">
        <v>2591363</v>
      </c>
      <c r="B7491">
        <v>1</v>
      </c>
      <c r="C7491" t="s">
        <v>80</v>
      </c>
      <c r="D7491" t="s">
        <v>82</v>
      </c>
      <c r="E7491" t="s">
        <v>141</v>
      </c>
      <c r="F7491" t="s">
        <v>20875</v>
      </c>
      <c r="G7491" t="s">
        <v>134</v>
      </c>
      <c r="H7491" t="s">
        <v>135</v>
      </c>
      <c r="I7491" t="s">
        <v>136</v>
      </c>
      <c r="J7491" t="s">
        <v>137</v>
      </c>
      <c r="K7491" t="s">
        <v>138</v>
      </c>
      <c r="L7491" t="s">
        <v>20876</v>
      </c>
      <c r="M7491" t="s">
        <v>20877</v>
      </c>
      <c r="N7491">
        <v>0.72944444399999997</v>
      </c>
      <c r="O7491">
        <v>1</v>
      </c>
      <c r="P7491">
        <v>1166</v>
      </c>
      <c r="Q7491">
        <v>0</v>
      </c>
      <c r="R7491">
        <v>99</v>
      </c>
      <c r="S7491">
        <v>0</v>
      </c>
      <c r="T7491">
        <v>258</v>
      </c>
      <c r="U7491">
        <v>1</v>
      </c>
      <c r="V7491">
        <v>0</v>
      </c>
      <c r="W7491">
        <v>6.8447057993850082</v>
      </c>
      <c r="X7491">
        <v>197.67508244715924</v>
      </c>
      <c r="Y7491">
        <v>0</v>
      </c>
      <c r="Z7491">
        <v>41.131087992638548</v>
      </c>
      <c r="AA7491">
        <v>0</v>
      </c>
      <c r="AB7491">
        <v>174.57012205573182</v>
      </c>
      <c r="AC7491">
        <v>207.05663396130024</v>
      </c>
      <c r="AD7491">
        <v>0</v>
      </c>
      <c r="AE7491">
        <v>627.27763225621482</v>
      </c>
    </row>
    <row r="7492" spans="1:31" x14ac:dyDescent="0.3">
      <c r="A7492">
        <v>2591028</v>
      </c>
      <c r="B7492">
        <v>1</v>
      </c>
      <c r="C7492" t="s">
        <v>80</v>
      </c>
      <c r="D7492" t="s">
        <v>105</v>
      </c>
      <c r="E7492" t="s">
        <v>141</v>
      </c>
      <c r="F7492" t="s">
        <v>20878</v>
      </c>
      <c r="G7492" t="s">
        <v>134</v>
      </c>
      <c r="H7492" t="s">
        <v>135</v>
      </c>
      <c r="I7492" t="s">
        <v>136</v>
      </c>
      <c r="J7492" t="s">
        <v>137</v>
      </c>
      <c r="K7492" t="s">
        <v>138</v>
      </c>
      <c r="L7492" t="s">
        <v>20879</v>
      </c>
      <c r="M7492" t="s">
        <v>20880</v>
      </c>
      <c r="N7492">
        <v>0.384444444</v>
      </c>
      <c r="O7492">
        <v>0</v>
      </c>
      <c r="P7492">
        <v>466</v>
      </c>
      <c r="Q7492">
        <v>1</v>
      </c>
      <c r="R7492">
        <v>31</v>
      </c>
      <c r="S7492">
        <v>11</v>
      </c>
      <c r="T7492">
        <v>67</v>
      </c>
      <c r="U7492">
        <v>5</v>
      </c>
      <c r="V7492">
        <v>0</v>
      </c>
      <c r="W7492">
        <v>0</v>
      </c>
      <c r="X7492">
        <v>45.814753254553359</v>
      </c>
      <c r="Y7492">
        <v>0.7100940540916667</v>
      </c>
      <c r="Z7492">
        <v>10.506322039650446</v>
      </c>
      <c r="AA7492">
        <v>72.121010274563545</v>
      </c>
      <c r="AB7492">
        <v>35.616525124244916</v>
      </c>
      <c r="AC7492">
        <v>220.70205955882989</v>
      </c>
      <c r="AD7492">
        <v>0</v>
      </c>
      <c r="AE7492">
        <v>385.47076430593381</v>
      </c>
    </row>
    <row r="7493" spans="1:31" x14ac:dyDescent="0.3">
      <c r="A7493">
        <v>2590607</v>
      </c>
      <c r="B7493">
        <v>1</v>
      </c>
      <c r="C7493" t="s">
        <v>80</v>
      </c>
      <c r="D7493" t="s">
        <v>110</v>
      </c>
      <c r="E7493" t="s">
        <v>166</v>
      </c>
      <c r="F7493" t="s">
        <v>19599</v>
      </c>
      <c r="G7493" t="s">
        <v>168</v>
      </c>
      <c r="H7493" t="s">
        <v>157</v>
      </c>
      <c r="I7493" t="s">
        <v>136</v>
      </c>
      <c r="J7493" t="s">
        <v>137</v>
      </c>
      <c r="K7493" t="s">
        <v>138</v>
      </c>
      <c r="L7493" t="s">
        <v>20881</v>
      </c>
      <c r="M7493" t="s">
        <v>20882</v>
      </c>
      <c r="N7493">
        <v>4.4227777770000003</v>
      </c>
      <c r="O7493">
        <v>0</v>
      </c>
      <c r="P7493">
        <v>8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7.3402308594507746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7.3402308594507746</v>
      </c>
    </row>
    <row r="7494" spans="1:31" x14ac:dyDescent="0.3">
      <c r="A7494">
        <v>2590550</v>
      </c>
      <c r="B7494">
        <v>1</v>
      </c>
      <c r="C7494" t="s">
        <v>80</v>
      </c>
      <c r="D7494" t="s">
        <v>110</v>
      </c>
      <c r="E7494" t="s">
        <v>155</v>
      </c>
      <c r="F7494" t="s">
        <v>20883</v>
      </c>
      <c r="G7494" t="s">
        <v>3034</v>
      </c>
      <c r="H7494" t="s">
        <v>157</v>
      </c>
      <c r="I7494" t="s">
        <v>136</v>
      </c>
      <c r="J7494" t="s">
        <v>3</v>
      </c>
      <c r="K7494" t="s">
        <v>138</v>
      </c>
      <c r="L7494" t="s">
        <v>20884</v>
      </c>
      <c r="M7494" t="s">
        <v>20885</v>
      </c>
      <c r="N7494">
        <v>6.3263888880000003</v>
      </c>
      <c r="O7494">
        <v>0</v>
      </c>
      <c r="P7494">
        <v>307</v>
      </c>
      <c r="Q7494">
        <v>0</v>
      </c>
      <c r="R7494">
        <v>0</v>
      </c>
      <c r="S7494">
        <v>0</v>
      </c>
      <c r="T7494">
        <v>7</v>
      </c>
      <c r="U7494">
        <v>0</v>
      </c>
      <c r="V7494">
        <v>0</v>
      </c>
      <c r="W7494">
        <v>0</v>
      </c>
      <c r="X7494">
        <v>417.40872708855056</v>
      </c>
      <c r="Y7494">
        <v>0</v>
      </c>
      <c r="Z7494">
        <v>0</v>
      </c>
      <c r="AA7494">
        <v>0</v>
      </c>
      <c r="AB7494">
        <v>51.465712702948885</v>
      </c>
      <c r="AC7494">
        <v>0</v>
      </c>
      <c r="AD7494">
        <v>0</v>
      </c>
      <c r="AE7494">
        <v>468.87443979149947</v>
      </c>
    </row>
    <row r="7495" spans="1:31" x14ac:dyDescent="0.3">
      <c r="A7495">
        <v>2591048</v>
      </c>
      <c r="B7495">
        <v>1</v>
      </c>
      <c r="C7495" t="s">
        <v>80</v>
      </c>
      <c r="D7495" t="s">
        <v>105</v>
      </c>
      <c r="E7495" t="s">
        <v>184</v>
      </c>
      <c r="F7495" t="s">
        <v>20886</v>
      </c>
      <c r="G7495" t="s">
        <v>194</v>
      </c>
      <c r="H7495" t="s">
        <v>135</v>
      </c>
      <c r="I7495" t="s">
        <v>136</v>
      </c>
      <c r="J7495" t="s">
        <v>137</v>
      </c>
      <c r="K7495" t="s">
        <v>144</v>
      </c>
      <c r="L7495" t="s">
        <v>20887</v>
      </c>
      <c r="M7495" t="s">
        <v>20888</v>
      </c>
      <c r="N7495">
        <v>0.78500000000000003</v>
      </c>
      <c r="O7495">
        <v>0</v>
      </c>
      <c r="P7495">
        <v>105</v>
      </c>
      <c r="Q7495">
        <v>0</v>
      </c>
      <c r="R7495">
        <v>0</v>
      </c>
      <c r="S7495">
        <v>0</v>
      </c>
      <c r="T7495">
        <v>3</v>
      </c>
      <c r="U7495">
        <v>0</v>
      </c>
      <c r="V7495">
        <v>0</v>
      </c>
      <c r="W7495">
        <v>0</v>
      </c>
      <c r="X7495">
        <v>18.357198123600046</v>
      </c>
      <c r="Y7495">
        <v>0</v>
      </c>
      <c r="Z7495">
        <v>0</v>
      </c>
      <c r="AA7495">
        <v>0</v>
      </c>
      <c r="AB7495">
        <v>5.2853156944200004</v>
      </c>
      <c r="AC7495">
        <v>0</v>
      </c>
      <c r="AD7495">
        <v>0</v>
      </c>
      <c r="AE7495">
        <v>23.642513818020046</v>
      </c>
    </row>
    <row r="7496" spans="1:31" x14ac:dyDescent="0.3">
      <c r="A7496">
        <v>2590593</v>
      </c>
      <c r="B7496">
        <v>1</v>
      </c>
      <c r="C7496" t="s">
        <v>80</v>
      </c>
      <c r="D7496" t="s">
        <v>97</v>
      </c>
      <c r="E7496" t="s">
        <v>171</v>
      </c>
      <c r="F7496" t="s">
        <v>20889</v>
      </c>
      <c r="G7496" t="s">
        <v>190</v>
      </c>
      <c r="H7496" t="s">
        <v>157</v>
      </c>
      <c r="I7496" t="s">
        <v>136</v>
      </c>
      <c r="J7496" t="s">
        <v>137</v>
      </c>
      <c r="K7496" t="s">
        <v>138</v>
      </c>
      <c r="L7496" t="s">
        <v>20890</v>
      </c>
      <c r="M7496" t="s">
        <v>20891</v>
      </c>
      <c r="N7496">
        <v>2.5625</v>
      </c>
      <c r="O7496">
        <v>0</v>
      </c>
      <c r="P7496">
        <v>17</v>
      </c>
      <c r="Q7496">
        <v>0</v>
      </c>
      <c r="R7496">
        <v>0</v>
      </c>
      <c r="S7496">
        <v>0</v>
      </c>
      <c r="T7496">
        <v>2</v>
      </c>
      <c r="U7496">
        <v>0</v>
      </c>
      <c r="V7496">
        <v>0</v>
      </c>
      <c r="W7496">
        <v>0</v>
      </c>
      <c r="X7496">
        <v>8.4434429902986796</v>
      </c>
      <c r="Y7496">
        <v>0</v>
      </c>
      <c r="Z7496">
        <v>0</v>
      </c>
      <c r="AA7496">
        <v>0</v>
      </c>
      <c r="AB7496">
        <v>0.55228776776088506</v>
      </c>
      <c r="AC7496">
        <v>0</v>
      </c>
      <c r="AD7496">
        <v>0</v>
      </c>
      <c r="AE7496">
        <v>8.9957307580595653</v>
      </c>
    </row>
    <row r="7497" spans="1:31" x14ac:dyDescent="0.3">
      <c r="A7497">
        <v>2590779</v>
      </c>
      <c r="B7497">
        <v>1</v>
      </c>
      <c r="C7497" t="s">
        <v>80</v>
      </c>
      <c r="D7497" t="s">
        <v>83</v>
      </c>
      <c r="E7497" t="s">
        <v>171</v>
      </c>
      <c r="F7497" t="s">
        <v>20892</v>
      </c>
      <c r="G7497" t="s">
        <v>301</v>
      </c>
      <c r="H7497" t="s">
        <v>157</v>
      </c>
      <c r="I7497" t="s">
        <v>136</v>
      </c>
      <c r="J7497" t="s">
        <v>137</v>
      </c>
      <c r="K7497" t="s">
        <v>144</v>
      </c>
      <c r="L7497" t="s">
        <v>20893</v>
      </c>
      <c r="M7497" t="s">
        <v>20894</v>
      </c>
      <c r="N7497">
        <v>6.8141666660000002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115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1153.9068203139791</v>
      </c>
      <c r="AC7497">
        <v>0</v>
      </c>
      <c r="AD7497">
        <v>0</v>
      </c>
      <c r="AE7497">
        <v>1153.9068203139791</v>
      </c>
    </row>
    <row r="7498" spans="1:31" x14ac:dyDescent="0.3">
      <c r="A7498">
        <v>2591071</v>
      </c>
      <c r="B7498">
        <v>1</v>
      </c>
      <c r="C7498" t="s">
        <v>81</v>
      </c>
      <c r="D7498" t="s">
        <v>128</v>
      </c>
      <c r="E7498" t="s">
        <v>141</v>
      </c>
      <c r="F7498" t="s">
        <v>11450</v>
      </c>
      <c r="G7498" t="s">
        <v>134</v>
      </c>
      <c r="H7498" t="s">
        <v>135</v>
      </c>
      <c r="I7498" t="s">
        <v>136</v>
      </c>
      <c r="J7498" t="s">
        <v>137</v>
      </c>
      <c r="K7498" t="s">
        <v>138</v>
      </c>
      <c r="L7498" t="s">
        <v>20895</v>
      </c>
      <c r="M7498" t="s">
        <v>20896</v>
      </c>
      <c r="N7498">
        <v>2.3977777769999999</v>
      </c>
      <c r="O7498">
        <v>0</v>
      </c>
      <c r="P7498">
        <v>7</v>
      </c>
      <c r="Q7498">
        <v>0</v>
      </c>
      <c r="R7498">
        <v>0</v>
      </c>
      <c r="S7498">
        <v>1</v>
      </c>
      <c r="T7498">
        <v>0</v>
      </c>
      <c r="U7498">
        <v>1</v>
      </c>
      <c r="V7498">
        <v>0</v>
      </c>
      <c r="W7498">
        <v>0</v>
      </c>
      <c r="X7498">
        <v>4.6469186943491865</v>
      </c>
      <c r="Y7498">
        <v>0</v>
      </c>
      <c r="Z7498">
        <v>0</v>
      </c>
      <c r="AA7498">
        <v>4.6168661249144449</v>
      </c>
      <c r="AB7498">
        <v>0</v>
      </c>
      <c r="AC7498">
        <v>409.55695739977665</v>
      </c>
      <c r="AD7498">
        <v>0</v>
      </c>
      <c r="AE7498">
        <v>418.82074221904026</v>
      </c>
    </row>
    <row r="7499" spans="1:31" x14ac:dyDescent="0.3">
      <c r="A7499">
        <v>2591211</v>
      </c>
      <c r="B7499">
        <v>1</v>
      </c>
      <c r="C7499" t="s">
        <v>80</v>
      </c>
      <c r="D7499" t="s">
        <v>97</v>
      </c>
      <c r="E7499" t="s">
        <v>141</v>
      </c>
      <c r="F7499" t="s">
        <v>20897</v>
      </c>
      <c r="G7499" t="s">
        <v>149</v>
      </c>
      <c r="H7499" t="s">
        <v>135</v>
      </c>
      <c r="I7499" t="s">
        <v>136</v>
      </c>
      <c r="J7499" t="s">
        <v>137</v>
      </c>
      <c r="K7499" t="s">
        <v>138</v>
      </c>
      <c r="L7499" t="s">
        <v>20898</v>
      </c>
      <c r="M7499" t="s">
        <v>20899</v>
      </c>
      <c r="N7499">
        <v>1.0738888879999999</v>
      </c>
      <c r="O7499">
        <v>8</v>
      </c>
      <c r="P7499">
        <v>1071</v>
      </c>
      <c r="Q7499">
        <v>14</v>
      </c>
      <c r="R7499">
        <v>427</v>
      </c>
      <c r="S7499">
        <v>29</v>
      </c>
      <c r="T7499">
        <v>252</v>
      </c>
      <c r="U7499">
        <v>2</v>
      </c>
      <c r="V7499">
        <v>2</v>
      </c>
      <c r="W7499">
        <v>59.553552347703487</v>
      </c>
      <c r="X7499">
        <v>479.40589053023149</v>
      </c>
      <c r="Y7499">
        <v>63.123937865024892</v>
      </c>
      <c r="Z7499">
        <v>261.70230246361967</v>
      </c>
      <c r="AA7499">
        <v>169.44977049474977</v>
      </c>
      <c r="AB7499">
        <v>320.59481209821371</v>
      </c>
      <c r="AC7499">
        <v>109.89513340231042</v>
      </c>
      <c r="AD7499">
        <v>4.0467092396258675</v>
      </c>
      <c r="AE7499">
        <v>1467.7721084414793</v>
      </c>
    </row>
    <row r="7500" spans="1:31" x14ac:dyDescent="0.3">
      <c r="A7500">
        <v>2591257</v>
      </c>
      <c r="B7500">
        <v>1</v>
      </c>
      <c r="C7500" t="s">
        <v>80</v>
      </c>
      <c r="D7500" t="s">
        <v>109</v>
      </c>
      <c r="E7500" t="s">
        <v>171</v>
      </c>
      <c r="F7500" t="s">
        <v>20900</v>
      </c>
      <c r="G7500" t="s">
        <v>190</v>
      </c>
      <c r="H7500" t="s">
        <v>157</v>
      </c>
      <c r="I7500" t="s">
        <v>136</v>
      </c>
      <c r="J7500" t="s">
        <v>137</v>
      </c>
      <c r="K7500" t="s">
        <v>138</v>
      </c>
      <c r="L7500" t="s">
        <v>20901</v>
      </c>
      <c r="M7500" t="s">
        <v>20902</v>
      </c>
      <c r="N7500">
        <v>3.2058333330000002</v>
      </c>
      <c r="O7500">
        <v>0</v>
      </c>
      <c r="P7500">
        <v>3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1.1672929276766526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1.1672929276766526</v>
      </c>
    </row>
    <row r="7501" spans="1:31" x14ac:dyDescent="0.3">
      <c r="A7501">
        <v>2590676</v>
      </c>
      <c r="B7501">
        <v>1</v>
      </c>
      <c r="C7501" t="s">
        <v>80</v>
      </c>
      <c r="D7501" t="s">
        <v>83</v>
      </c>
      <c r="E7501" t="s">
        <v>166</v>
      </c>
      <c r="F7501" t="s">
        <v>9262</v>
      </c>
      <c r="G7501" t="s">
        <v>181</v>
      </c>
      <c r="H7501" t="s">
        <v>157</v>
      </c>
      <c r="I7501" t="s">
        <v>136</v>
      </c>
      <c r="J7501" t="s">
        <v>137</v>
      </c>
      <c r="K7501" t="s">
        <v>138</v>
      </c>
      <c r="L7501" t="s">
        <v>20903</v>
      </c>
      <c r="M7501" t="s">
        <v>20904</v>
      </c>
      <c r="N7501">
        <v>3.4375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3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8.6710791705506089</v>
      </c>
      <c r="AC7501">
        <v>0</v>
      </c>
      <c r="AD7501">
        <v>0</v>
      </c>
      <c r="AE7501">
        <v>8.6710791705506089</v>
      </c>
    </row>
    <row r="7502" spans="1:31" x14ac:dyDescent="0.3">
      <c r="A7502">
        <v>2591337</v>
      </c>
      <c r="B7502">
        <v>1</v>
      </c>
      <c r="C7502" t="s">
        <v>80</v>
      </c>
      <c r="D7502" t="s">
        <v>84</v>
      </c>
      <c r="E7502" t="s">
        <v>166</v>
      </c>
      <c r="F7502" t="s">
        <v>20905</v>
      </c>
      <c r="G7502" t="s">
        <v>181</v>
      </c>
      <c r="H7502" t="s">
        <v>157</v>
      </c>
      <c r="I7502" t="s">
        <v>136</v>
      </c>
      <c r="J7502" t="s">
        <v>137</v>
      </c>
      <c r="K7502" t="s">
        <v>138</v>
      </c>
      <c r="L7502" t="s">
        <v>20906</v>
      </c>
      <c r="M7502" t="s">
        <v>20907</v>
      </c>
      <c r="N7502">
        <v>4.653333333</v>
      </c>
      <c r="O7502">
        <v>0</v>
      </c>
      <c r="P7502">
        <v>13</v>
      </c>
      <c r="Q7502">
        <v>0</v>
      </c>
      <c r="R7502">
        <v>0</v>
      </c>
      <c r="S7502">
        <v>0</v>
      </c>
      <c r="T7502">
        <v>3</v>
      </c>
      <c r="U7502">
        <v>0</v>
      </c>
      <c r="V7502">
        <v>0</v>
      </c>
      <c r="W7502">
        <v>0</v>
      </c>
      <c r="X7502">
        <v>11.017157094197001</v>
      </c>
      <c r="Y7502">
        <v>0</v>
      </c>
      <c r="Z7502">
        <v>0</v>
      </c>
      <c r="AA7502">
        <v>0</v>
      </c>
      <c r="AB7502">
        <v>39.754797763610448</v>
      </c>
      <c r="AC7502">
        <v>0</v>
      </c>
      <c r="AD7502">
        <v>0</v>
      </c>
      <c r="AE7502">
        <v>50.771954857807451</v>
      </c>
    </row>
    <row r="7503" spans="1:31" x14ac:dyDescent="0.3">
      <c r="A7503">
        <v>2591051</v>
      </c>
      <c r="B7503">
        <v>1</v>
      </c>
      <c r="C7503" t="s">
        <v>80</v>
      </c>
      <c r="D7503" t="s">
        <v>93</v>
      </c>
      <c r="E7503" t="s">
        <v>171</v>
      </c>
      <c r="F7503" t="s">
        <v>20908</v>
      </c>
      <c r="G7503" t="s">
        <v>190</v>
      </c>
      <c r="H7503" t="s">
        <v>157</v>
      </c>
      <c r="I7503" t="s">
        <v>136</v>
      </c>
      <c r="J7503" t="s">
        <v>137</v>
      </c>
      <c r="K7503" t="s">
        <v>138</v>
      </c>
      <c r="L7503" t="s">
        <v>20909</v>
      </c>
      <c r="M7503" t="s">
        <v>20910</v>
      </c>
      <c r="N7503">
        <v>3.011111111</v>
      </c>
      <c r="O7503">
        <v>0</v>
      </c>
      <c r="P7503">
        <v>5</v>
      </c>
      <c r="Q7503">
        <v>0</v>
      </c>
      <c r="R7503">
        <v>11</v>
      </c>
      <c r="S7503">
        <v>0</v>
      </c>
      <c r="T7503">
        <v>14</v>
      </c>
      <c r="U7503">
        <v>0</v>
      </c>
      <c r="V7503">
        <v>0</v>
      </c>
      <c r="W7503">
        <v>0</v>
      </c>
      <c r="X7503">
        <v>7.5139423552570639</v>
      </c>
      <c r="Y7503">
        <v>0</v>
      </c>
      <c r="Z7503">
        <v>46.100556913994062</v>
      </c>
      <c r="AA7503">
        <v>0</v>
      </c>
      <c r="AB7503">
        <v>50.849308758764977</v>
      </c>
      <c r="AC7503">
        <v>0</v>
      </c>
      <c r="AD7503">
        <v>0</v>
      </c>
      <c r="AE7503">
        <v>104.4638080280161</v>
      </c>
    </row>
    <row r="7504" spans="1:31" x14ac:dyDescent="0.3">
      <c r="A7504">
        <v>2591194</v>
      </c>
      <c r="B7504">
        <v>1</v>
      </c>
      <c r="C7504" t="s">
        <v>80</v>
      </c>
      <c r="D7504" t="s">
        <v>97</v>
      </c>
      <c r="E7504" t="s">
        <v>166</v>
      </c>
      <c r="F7504" t="s">
        <v>20911</v>
      </c>
      <c r="G7504" t="s">
        <v>181</v>
      </c>
      <c r="H7504" t="s">
        <v>157</v>
      </c>
      <c r="I7504" t="s">
        <v>136</v>
      </c>
      <c r="J7504" t="s">
        <v>137</v>
      </c>
      <c r="K7504" t="s">
        <v>138</v>
      </c>
      <c r="L7504" t="s">
        <v>20912</v>
      </c>
      <c r="M7504" t="s">
        <v>20913</v>
      </c>
      <c r="N7504">
        <v>3.6491666660000002</v>
      </c>
      <c r="O7504">
        <v>0</v>
      </c>
      <c r="P7504">
        <v>1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0.33241130057487339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0.33241130057487339</v>
      </c>
    </row>
    <row r="7505" spans="1:31" x14ac:dyDescent="0.3">
      <c r="A7505">
        <v>2590633</v>
      </c>
      <c r="B7505">
        <v>1</v>
      </c>
      <c r="C7505" t="s">
        <v>80</v>
      </c>
      <c r="D7505" t="s">
        <v>83</v>
      </c>
      <c r="E7505" t="s">
        <v>184</v>
      </c>
      <c r="F7505" t="s">
        <v>20914</v>
      </c>
      <c r="G7505" t="s">
        <v>311</v>
      </c>
      <c r="H7505" t="s">
        <v>135</v>
      </c>
      <c r="I7505" t="s">
        <v>136</v>
      </c>
      <c r="J7505" t="s">
        <v>3</v>
      </c>
      <c r="K7505" t="s">
        <v>138</v>
      </c>
      <c r="L7505" t="s">
        <v>20915</v>
      </c>
      <c r="M7505" t="s">
        <v>20916</v>
      </c>
      <c r="N7505">
        <v>0.78666666600000001</v>
      </c>
      <c r="O7505">
        <v>0</v>
      </c>
      <c r="P7505">
        <v>534</v>
      </c>
      <c r="Q7505">
        <v>0</v>
      </c>
      <c r="R7505">
        <v>0</v>
      </c>
      <c r="S7505">
        <v>0</v>
      </c>
      <c r="T7505">
        <v>186</v>
      </c>
      <c r="U7505">
        <v>0</v>
      </c>
      <c r="V7505">
        <v>0</v>
      </c>
      <c r="W7505">
        <v>0</v>
      </c>
      <c r="X7505">
        <v>267.94096237185255</v>
      </c>
      <c r="Y7505">
        <v>0</v>
      </c>
      <c r="Z7505">
        <v>0</v>
      </c>
      <c r="AA7505">
        <v>0</v>
      </c>
      <c r="AB7505">
        <v>567.61367588159055</v>
      </c>
      <c r="AC7505">
        <v>0</v>
      </c>
      <c r="AD7505">
        <v>0</v>
      </c>
      <c r="AE7505">
        <v>835.55463825344304</v>
      </c>
    </row>
    <row r="7506" spans="1:31" x14ac:dyDescent="0.3">
      <c r="A7506">
        <v>2590882</v>
      </c>
      <c r="B7506">
        <v>1</v>
      </c>
      <c r="C7506" t="s">
        <v>81</v>
      </c>
      <c r="D7506" t="s">
        <v>122</v>
      </c>
      <c r="E7506" t="s">
        <v>141</v>
      </c>
      <c r="F7506" t="s">
        <v>20917</v>
      </c>
      <c r="G7506" t="s">
        <v>134</v>
      </c>
      <c r="H7506" t="s">
        <v>135</v>
      </c>
      <c r="I7506" t="s">
        <v>136</v>
      </c>
      <c r="J7506" t="s">
        <v>137</v>
      </c>
      <c r="K7506" t="s">
        <v>138</v>
      </c>
      <c r="L7506" t="s">
        <v>20918</v>
      </c>
      <c r="M7506" t="s">
        <v>20919</v>
      </c>
      <c r="N7506">
        <v>0.52</v>
      </c>
      <c r="O7506">
        <v>0</v>
      </c>
      <c r="P7506">
        <v>136</v>
      </c>
      <c r="Q7506">
        <v>0</v>
      </c>
      <c r="R7506">
        <v>0</v>
      </c>
      <c r="S7506">
        <v>14</v>
      </c>
      <c r="T7506">
        <v>14</v>
      </c>
      <c r="U7506">
        <v>1</v>
      </c>
      <c r="V7506">
        <v>0</v>
      </c>
      <c r="W7506">
        <v>0</v>
      </c>
      <c r="X7506">
        <v>7.3293467208267717</v>
      </c>
      <c r="Y7506">
        <v>0</v>
      </c>
      <c r="Z7506">
        <v>0</v>
      </c>
      <c r="AA7506">
        <v>3.2316764961733337</v>
      </c>
      <c r="AB7506">
        <v>5.2514605107237982</v>
      </c>
      <c r="AC7506">
        <v>0</v>
      </c>
      <c r="AD7506">
        <v>0</v>
      </c>
      <c r="AE7506">
        <v>15.812483727723905</v>
      </c>
    </row>
    <row r="7507" spans="1:31" x14ac:dyDescent="0.3">
      <c r="A7507">
        <v>2591274</v>
      </c>
      <c r="B7507">
        <v>1</v>
      </c>
      <c r="C7507" t="s">
        <v>81</v>
      </c>
      <c r="D7507" t="s">
        <v>123</v>
      </c>
      <c r="E7507" t="s">
        <v>141</v>
      </c>
      <c r="F7507" t="s">
        <v>11792</v>
      </c>
      <c r="G7507" t="s">
        <v>134</v>
      </c>
      <c r="H7507" t="s">
        <v>135</v>
      </c>
      <c r="I7507" t="s">
        <v>136</v>
      </c>
      <c r="J7507" t="s">
        <v>137</v>
      </c>
      <c r="K7507" t="s">
        <v>138</v>
      </c>
      <c r="L7507" t="s">
        <v>20920</v>
      </c>
      <c r="M7507" t="s">
        <v>20921</v>
      </c>
      <c r="N7507">
        <v>0.42027777700000002</v>
      </c>
      <c r="O7507">
        <v>5</v>
      </c>
      <c r="P7507">
        <v>1326</v>
      </c>
      <c r="Q7507">
        <v>129</v>
      </c>
      <c r="R7507">
        <v>139</v>
      </c>
      <c r="S7507">
        <v>15</v>
      </c>
      <c r="T7507">
        <v>181</v>
      </c>
      <c r="U7507">
        <v>0</v>
      </c>
      <c r="V7507">
        <v>1</v>
      </c>
      <c r="W7507">
        <v>1.4299738227832932</v>
      </c>
      <c r="X7507">
        <v>84.391851576470984</v>
      </c>
      <c r="Y7507">
        <v>69.244417779210352</v>
      </c>
      <c r="Z7507">
        <v>110.35554813597372</v>
      </c>
      <c r="AA7507">
        <v>9.3624761849079459</v>
      </c>
      <c r="AB7507">
        <v>37.080254579118922</v>
      </c>
      <c r="AC7507">
        <v>0</v>
      </c>
      <c r="AD7507">
        <v>4.6412277358717502E-2</v>
      </c>
      <c r="AE7507">
        <v>311.91093435582394</v>
      </c>
    </row>
    <row r="7508" spans="1:31" x14ac:dyDescent="0.3">
      <c r="A7508">
        <v>2590547</v>
      </c>
      <c r="B7508">
        <v>1</v>
      </c>
      <c r="C7508" t="s">
        <v>80</v>
      </c>
      <c r="D7508" t="s">
        <v>95</v>
      </c>
      <c r="E7508" t="s">
        <v>147</v>
      </c>
      <c r="F7508" t="s">
        <v>13492</v>
      </c>
      <c r="G7508" t="s">
        <v>134</v>
      </c>
      <c r="H7508" t="s">
        <v>135</v>
      </c>
      <c r="I7508" t="s">
        <v>136</v>
      </c>
      <c r="J7508" t="s">
        <v>137</v>
      </c>
      <c r="K7508" t="s">
        <v>138</v>
      </c>
      <c r="L7508" t="s">
        <v>20922</v>
      </c>
      <c r="M7508" t="s">
        <v>20923</v>
      </c>
      <c r="N7508">
        <v>1.503333333</v>
      </c>
      <c r="O7508">
        <v>5</v>
      </c>
      <c r="P7508">
        <v>401</v>
      </c>
      <c r="Q7508">
        <v>8</v>
      </c>
      <c r="R7508">
        <v>1</v>
      </c>
      <c r="S7508">
        <v>38</v>
      </c>
      <c r="T7508">
        <v>18</v>
      </c>
      <c r="U7508">
        <v>4</v>
      </c>
      <c r="V7508">
        <v>0</v>
      </c>
      <c r="W7508">
        <v>2.47992378469407</v>
      </c>
      <c r="X7508">
        <v>103.45484259406251</v>
      </c>
      <c r="Y7508">
        <v>169.83304452606058</v>
      </c>
      <c r="Z7508">
        <v>3.3826291756263251</v>
      </c>
      <c r="AA7508">
        <v>433.52992492938893</v>
      </c>
      <c r="AB7508">
        <v>13.147813649224538</v>
      </c>
      <c r="AC7508">
        <v>300.79096992963036</v>
      </c>
      <c r="AD7508">
        <v>0</v>
      </c>
      <c r="AE7508">
        <v>1026.6191485886875</v>
      </c>
    </row>
    <row r="7509" spans="1:31" x14ac:dyDescent="0.3">
      <c r="A7509">
        <v>2590796</v>
      </c>
      <c r="B7509">
        <v>1</v>
      </c>
      <c r="C7509" t="s">
        <v>80</v>
      </c>
      <c r="D7509" t="s">
        <v>107</v>
      </c>
      <c r="E7509" t="s">
        <v>155</v>
      </c>
      <c r="F7509" t="s">
        <v>20924</v>
      </c>
      <c r="G7509" t="s">
        <v>206</v>
      </c>
      <c r="H7509" t="s">
        <v>157</v>
      </c>
      <c r="I7509" t="s">
        <v>136</v>
      </c>
      <c r="J7509" t="s">
        <v>137</v>
      </c>
      <c r="K7509" t="s">
        <v>138</v>
      </c>
      <c r="L7509" t="s">
        <v>20925</v>
      </c>
      <c r="M7509" t="s">
        <v>20926</v>
      </c>
      <c r="N7509">
        <v>0.41305555500000002</v>
      </c>
      <c r="O7509">
        <v>0</v>
      </c>
      <c r="P7509">
        <v>1</v>
      </c>
      <c r="Q7509">
        <v>0</v>
      </c>
      <c r="R7509">
        <v>6</v>
      </c>
      <c r="S7509">
        <v>0</v>
      </c>
      <c r="T7509">
        <v>1</v>
      </c>
      <c r="U7509">
        <v>0</v>
      </c>
      <c r="V7509">
        <v>0</v>
      </c>
      <c r="W7509">
        <v>0</v>
      </c>
      <c r="X7509">
        <v>4.2001660363250003E-2</v>
      </c>
      <c r="Y7509">
        <v>0</v>
      </c>
      <c r="Z7509">
        <v>0.60665382754988006</v>
      </c>
      <c r="AA7509">
        <v>0</v>
      </c>
      <c r="AB7509">
        <v>0.37398102152064</v>
      </c>
      <c r="AC7509">
        <v>0</v>
      </c>
      <c r="AD7509">
        <v>0</v>
      </c>
      <c r="AE7509">
        <v>1.0226365094337702</v>
      </c>
    </row>
    <row r="7510" spans="1:31" x14ac:dyDescent="0.3">
      <c r="A7510">
        <v>2590690</v>
      </c>
      <c r="B7510">
        <v>1</v>
      </c>
      <c r="C7510" t="s">
        <v>80</v>
      </c>
      <c r="D7510" t="s">
        <v>94</v>
      </c>
      <c r="E7510" t="s">
        <v>184</v>
      </c>
      <c r="F7510" t="s">
        <v>20927</v>
      </c>
      <c r="G7510" t="s">
        <v>301</v>
      </c>
      <c r="H7510" t="s">
        <v>135</v>
      </c>
      <c r="I7510" t="s">
        <v>136</v>
      </c>
      <c r="J7510" t="s">
        <v>137</v>
      </c>
      <c r="K7510" t="s">
        <v>144</v>
      </c>
      <c r="L7510" t="s">
        <v>20928</v>
      </c>
      <c r="M7510" t="s">
        <v>20929</v>
      </c>
      <c r="N7510">
        <v>5.3661111110000004</v>
      </c>
      <c r="O7510">
        <v>0</v>
      </c>
      <c r="P7510">
        <v>142</v>
      </c>
      <c r="Q7510">
        <v>1</v>
      </c>
      <c r="R7510">
        <v>7</v>
      </c>
      <c r="S7510">
        <v>2</v>
      </c>
      <c r="T7510">
        <v>21</v>
      </c>
      <c r="U7510">
        <v>0</v>
      </c>
      <c r="V7510">
        <v>0</v>
      </c>
      <c r="W7510">
        <v>0</v>
      </c>
      <c r="X7510">
        <v>122.29233240862771</v>
      </c>
      <c r="Y7510">
        <v>866.00260416983247</v>
      </c>
      <c r="Z7510">
        <v>13.101510875296469</v>
      </c>
      <c r="AA7510">
        <v>173.52102504770212</v>
      </c>
      <c r="AB7510">
        <v>133.87772183030407</v>
      </c>
      <c r="AC7510">
        <v>0</v>
      </c>
      <c r="AD7510">
        <v>0</v>
      </c>
      <c r="AE7510">
        <v>1308.795194331763</v>
      </c>
    </row>
    <row r="7511" spans="1:31" x14ac:dyDescent="0.3">
      <c r="A7511">
        <v>2591137</v>
      </c>
      <c r="B7511">
        <v>1</v>
      </c>
      <c r="C7511" t="s">
        <v>80</v>
      </c>
      <c r="D7511" t="s">
        <v>96</v>
      </c>
      <c r="E7511" t="s">
        <v>166</v>
      </c>
      <c r="F7511" t="s">
        <v>20930</v>
      </c>
      <c r="G7511" t="s">
        <v>181</v>
      </c>
      <c r="H7511" t="s">
        <v>157</v>
      </c>
      <c r="I7511" t="s">
        <v>136</v>
      </c>
      <c r="J7511" t="s">
        <v>137</v>
      </c>
      <c r="K7511" t="s">
        <v>138</v>
      </c>
      <c r="L7511" t="s">
        <v>20931</v>
      </c>
      <c r="M7511" t="s">
        <v>20932</v>
      </c>
      <c r="N7511">
        <v>5.9927777769999997</v>
      </c>
      <c r="O7511">
        <v>0</v>
      </c>
      <c r="P7511">
        <v>2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0.471071497625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0.471071497625</v>
      </c>
    </row>
    <row r="7512" spans="1:31" x14ac:dyDescent="0.3">
      <c r="A7512">
        <v>2591114</v>
      </c>
      <c r="B7512">
        <v>1</v>
      </c>
      <c r="C7512" t="s">
        <v>81</v>
      </c>
      <c r="D7512" t="s">
        <v>115</v>
      </c>
      <c r="E7512" t="s">
        <v>171</v>
      </c>
      <c r="F7512" t="s">
        <v>20933</v>
      </c>
      <c r="G7512" t="s">
        <v>190</v>
      </c>
      <c r="H7512" t="s">
        <v>157</v>
      </c>
      <c r="I7512" t="s">
        <v>136</v>
      </c>
      <c r="J7512" t="s">
        <v>137</v>
      </c>
      <c r="K7512" t="s">
        <v>138</v>
      </c>
      <c r="L7512" t="s">
        <v>20934</v>
      </c>
      <c r="M7512" t="s">
        <v>20935</v>
      </c>
      <c r="N7512">
        <v>3.406666666</v>
      </c>
      <c r="O7512">
        <v>0</v>
      </c>
      <c r="P7512">
        <v>2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</row>
    <row r="7513" spans="1:31" x14ac:dyDescent="0.3">
      <c r="A7513">
        <v>2590636</v>
      </c>
      <c r="B7513">
        <v>1</v>
      </c>
      <c r="C7513" t="s">
        <v>80</v>
      </c>
      <c r="D7513" t="s">
        <v>110</v>
      </c>
      <c r="E7513" t="s">
        <v>184</v>
      </c>
      <c r="F7513" t="s">
        <v>20936</v>
      </c>
      <c r="G7513" t="s">
        <v>301</v>
      </c>
      <c r="H7513" t="s">
        <v>135</v>
      </c>
      <c r="I7513" t="s">
        <v>136</v>
      </c>
      <c r="J7513" t="s">
        <v>137</v>
      </c>
      <c r="K7513" t="s">
        <v>144</v>
      </c>
      <c r="L7513" t="s">
        <v>20937</v>
      </c>
      <c r="M7513" t="s">
        <v>20938</v>
      </c>
      <c r="N7513">
        <v>8.8874999999999993</v>
      </c>
      <c r="O7513">
        <v>0</v>
      </c>
      <c r="P7513">
        <v>313</v>
      </c>
      <c r="Q7513">
        <v>0</v>
      </c>
      <c r="R7513">
        <v>0</v>
      </c>
      <c r="S7513">
        <v>0</v>
      </c>
      <c r="T7513">
        <v>33</v>
      </c>
      <c r="U7513">
        <v>0</v>
      </c>
      <c r="V7513">
        <v>0</v>
      </c>
      <c r="W7513">
        <v>0</v>
      </c>
      <c r="X7513">
        <v>664.43227587406454</v>
      </c>
      <c r="Y7513">
        <v>0</v>
      </c>
      <c r="Z7513">
        <v>0</v>
      </c>
      <c r="AA7513">
        <v>0</v>
      </c>
      <c r="AB7513">
        <v>468.91015707772834</v>
      </c>
      <c r="AC7513">
        <v>0</v>
      </c>
      <c r="AD7513">
        <v>0</v>
      </c>
      <c r="AE7513">
        <v>1133.3424329517929</v>
      </c>
    </row>
    <row r="7514" spans="1:31" x14ac:dyDescent="0.3">
      <c r="A7514">
        <v>2591323</v>
      </c>
      <c r="B7514">
        <v>1</v>
      </c>
      <c r="C7514" t="s">
        <v>81</v>
      </c>
      <c r="D7514" t="s">
        <v>127</v>
      </c>
      <c r="E7514" t="s">
        <v>147</v>
      </c>
      <c r="F7514" t="s">
        <v>1721</v>
      </c>
      <c r="G7514" t="s">
        <v>202</v>
      </c>
      <c r="H7514" t="s">
        <v>135</v>
      </c>
      <c r="I7514" t="s">
        <v>136</v>
      </c>
      <c r="J7514" t="s">
        <v>137</v>
      </c>
      <c r="K7514" t="s">
        <v>138</v>
      </c>
      <c r="L7514" t="s">
        <v>20939</v>
      </c>
      <c r="M7514" t="s">
        <v>20940</v>
      </c>
      <c r="N7514">
        <v>0.441111111</v>
      </c>
      <c r="O7514">
        <v>8</v>
      </c>
      <c r="P7514">
        <v>3</v>
      </c>
      <c r="Q7514">
        <v>276</v>
      </c>
      <c r="R7514">
        <v>43</v>
      </c>
      <c r="S7514">
        <v>17</v>
      </c>
      <c r="T7514">
        <v>2</v>
      </c>
      <c r="U7514">
        <v>0</v>
      </c>
      <c r="V7514">
        <v>0</v>
      </c>
      <c r="W7514">
        <v>2.4301188743052018</v>
      </c>
      <c r="X7514">
        <v>0.99477953908706329</v>
      </c>
      <c r="Y7514">
        <v>310.99522692882209</v>
      </c>
      <c r="Z7514">
        <v>94.174029992084115</v>
      </c>
      <c r="AA7514">
        <v>33.28821758061158</v>
      </c>
      <c r="AB7514">
        <v>0.72306086685183668</v>
      </c>
      <c r="AC7514">
        <v>0</v>
      </c>
      <c r="AD7514">
        <v>0</v>
      </c>
      <c r="AE7514">
        <v>442.60543378176186</v>
      </c>
    </row>
    <row r="7515" spans="1:31" x14ac:dyDescent="0.3">
      <c r="A7515">
        <v>2591369</v>
      </c>
      <c r="B7515">
        <v>1</v>
      </c>
      <c r="C7515" t="s">
        <v>80</v>
      </c>
      <c r="D7515" t="s">
        <v>98</v>
      </c>
      <c r="E7515" t="s">
        <v>166</v>
      </c>
      <c r="F7515" t="s">
        <v>20941</v>
      </c>
      <c r="G7515" t="s">
        <v>168</v>
      </c>
      <c r="H7515" t="s">
        <v>157</v>
      </c>
      <c r="I7515" t="s">
        <v>136</v>
      </c>
      <c r="J7515" t="s">
        <v>137</v>
      </c>
      <c r="K7515" t="s">
        <v>138</v>
      </c>
      <c r="L7515" t="s">
        <v>20942</v>
      </c>
      <c r="M7515" t="s">
        <v>20943</v>
      </c>
      <c r="N7515">
        <v>1.4936111110000001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1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0.100799136059175</v>
      </c>
      <c r="AC7515">
        <v>0</v>
      </c>
      <c r="AD7515">
        <v>0</v>
      </c>
      <c r="AE7515">
        <v>0.100799136059175</v>
      </c>
    </row>
    <row r="7516" spans="1:31" x14ac:dyDescent="0.3">
      <c r="A7516">
        <v>2590719</v>
      </c>
      <c r="B7516">
        <v>1</v>
      </c>
      <c r="C7516" t="s">
        <v>80</v>
      </c>
      <c r="D7516" t="s">
        <v>102</v>
      </c>
      <c r="E7516" t="s">
        <v>147</v>
      </c>
      <c r="F7516" t="s">
        <v>20944</v>
      </c>
      <c r="G7516" t="s">
        <v>194</v>
      </c>
      <c r="H7516" t="s">
        <v>135</v>
      </c>
      <c r="I7516" t="s">
        <v>136</v>
      </c>
      <c r="J7516" t="s">
        <v>137</v>
      </c>
      <c r="K7516" t="s">
        <v>144</v>
      </c>
      <c r="L7516" t="s">
        <v>20945</v>
      </c>
      <c r="M7516" t="s">
        <v>20946</v>
      </c>
      <c r="N7516">
        <v>6.7011111110000003</v>
      </c>
      <c r="O7516">
        <v>0</v>
      </c>
      <c r="P7516">
        <v>73</v>
      </c>
      <c r="Q7516">
        <v>36</v>
      </c>
      <c r="R7516">
        <v>445</v>
      </c>
      <c r="S7516">
        <v>4</v>
      </c>
      <c r="T7516">
        <v>101</v>
      </c>
      <c r="U7516">
        <v>1</v>
      </c>
      <c r="V7516">
        <v>0</v>
      </c>
      <c r="W7516">
        <v>0</v>
      </c>
      <c r="X7516">
        <v>207.60870829077246</v>
      </c>
      <c r="Y7516">
        <v>569.9452231809986</v>
      </c>
      <c r="Z7516">
        <v>3726.9423555929366</v>
      </c>
      <c r="AA7516">
        <v>79.57574731153872</v>
      </c>
      <c r="AB7516">
        <v>1259.7927780002274</v>
      </c>
      <c r="AC7516">
        <v>63.815529992646027</v>
      </c>
      <c r="AD7516">
        <v>0</v>
      </c>
      <c r="AE7516">
        <v>5907.6803423691199</v>
      </c>
    </row>
    <row r="7517" spans="1:31" x14ac:dyDescent="0.3">
      <c r="A7517">
        <v>2591306</v>
      </c>
      <c r="B7517">
        <v>1</v>
      </c>
      <c r="C7517" t="s">
        <v>81</v>
      </c>
      <c r="D7517" t="s">
        <v>121</v>
      </c>
      <c r="E7517" t="s">
        <v>184</v>
      </c>
      <c r="F7517" t="s">
        <v>20947</v>
      </c>
      <c r="G7517" t="s">
        <v>149</v>
      </c>
      <c r="H7517" t="s">
        <v>135</v>
      </c>
      <c r="I7517" t="s">
        <v>136</v>
      </c>
      <c r="J7517" t="s">
        <v>137</v>
      </c>
      <c r="K7517" t="s">
        <v>138</v>
      </c>
      <c r="L7517" t="s">
        <v>20948</v>
      </c>
      <c r="M7517" t="s">
        <v>20949</v>
      </c>
      <c r="N7517">
        <v>2.2997222220000002</v>
      </c>
      <c r="O7517">
        <v>0</v>
      </c>
      <c r="P7517">
        <v>11</v>
      </c>
      <c r="Q7517">
        <v>0</v>
      </c>
      <c r="R7517">
        <v>1</v>
      </c>
      <c r="S7517">
        <v>0</v>
      </c>
      <c r="T7517">
        <v>3</v>
      </c>
      <c r="U7517">
        <v>0</v>
      </c>
      <c r="V7517">
        <v>0</v>
      </c>
      <c r="W7517">
        <v>0</v>
      </c>
      <c r="X7517">
        <v>4.983665980793889</v>
      </c>
      <c r="Y7517">
        <v>0</v>
      </c>
      <c r="Z7517">
        <v>3.7184553885716878</v>
      </c>
      <c r="AA7517">
        <v>0</v>
      </c>
      <c r="AB7517">
        <v>1.4564965031951851</v>
      </c>
      <c r="AC7517">
        <v>0</v>
      </c>
      <c r="AD7517">
        <v>0</v>
      </c>
      <c r="AE7517">
        <v>10.158617872560761</v>
      </c>
    </row>
    <row r="7518" spans="1:31" x14ac:dyDescent="0.3">
      <c r="A7518">
        <v>2590868</v>
      </c>
      <c r="B7518">
        <v>1</v>
      </c>
      <c r="C7518" t="s">
        <v>80</v>
      </c>
      <c r="D7518" t="s">
        <v>100</v>
      </c>
      <c r="E7518" t="s">
        <v>166</v>
      </c>
      <c r="F7518" t="s">
        <v>20950</v>
      </c>
      <c r="G7518" t="s">
        <v>198</v>
      </c>
      <c r="H7518" t="s">
        <v>157</v>
      </c>
      <c r="I7518" t="s">
        <v>136</v>
      </c>
      <c r="J7518" t="s">
        <v>137</v>
      </c>
      <c r="K7518" t="s">
        <v>138</v>
      </c>
      <c r="L7518" t="s">
        <v>20951</v>
      </c>
      <c r="M7518" t="s">
        <v>20952</v>
      </c>
      <c r="N7518">
        <v>2.52</v>
      </c>
      <c r="O7518">
        <v>0</v>
      </c>
      <c r="P7518">
        <v>1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8.685294758146668E-2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8.685294758146668E-2</v>
      </c>
    </row>
    <row r="7519" spans="1:31" x14ac:dyDescent="0.3">
      <c r="A7519">
        <v>2591260</v>
      </c>
      <c r="B7519">
        <v>1</v>
      </c>
      <c r="C7519" t="s">
        <v>81</v>
      </c>
      <c r="D7519" t="s">
        <v>119</v>
      </c>
      <c r="E7519" t="s">
        <v>184</v>
      </c>
      <c r="F7519" t="s">
        <v>20953</v>
      </c>
      <c r="G7519" t="s">
        <v>134</v>
      </c>
      <c r="H7519" t="s">
        <v>135</v>
      </c>
      <c r="I7519" t="s">
        <v>136</v>
      </c>
      <c r="J7519" t="s">
        <v>137</v>
      </c>
      <c r="K7519" t="s">
        <v>138</v>
      </c>
      <c r="L7519" t="s">
        <v>20954</v>
      </c>
      <c r="M7519" t="s">
        <v>20955</v>
      </c>
      <c r="N7519">
        <v>1.285833333</v>
      </c>
      <c r="O7519">
        <v>1</v>
      </c>
      <c r="P7519">
        <v>468</v>
      </c>
      <c r="Q7519">
        <v>23</v>
      </c>
      <c r="R7519">
        <v>92</v>
      </c>
      <c r="S7519">
        <v>4</v>
      </c>
      <c r="T7519">
        <v>9</v>
      </c>
      <c r="U7519">
        <v>0</v>
      </c>
      <c r="V7519">
        <v>0</v>
      </c>
      <c r="W7519">
        <v>0.29143547619999999</v>
      </c>
      <c r="X7519">
        <v>50.187072743919771</v>
      </c>
      <c r="Y7519">
        <v>137.65963999725039</v>
      </c>
      <c r="Z7519">
        <v>143.13369083785537</v>
      </c>
      <c r="AA7519">
        <v>8.9025841079503412</v>
      </c>
      <c r="AB7519">
        <v>4.8643933798867778</v>
      </c>
      <c r="AC7519">
        <v>0</v>
      </c>
      <c r="AD7519">
        <v>0</v>
      </c>
      <c r="AE7519">
        <v>345.03881654306269</v>
      </c>
    </row>
    <row r="7520" spans="1:31" x14ac:dyDescent="0.3">
      <c r="A7520">
        <v>2590556</v>
      </c>
      <c r="B7520">
        <v>1</v>
      </c>
      <c r="C7520" t="s">
        <v>81</v>
      </c>
      <c r="D7520" t="s">
        <v>112</v>
      </c>
      <c r="E7520" t="s">
        <v>141</v>
      </c>
      <c r="F7520" t="s">
        <v>9445</v>
      </c>
      <c r="G7520" t="s">
        <v>134</v>
      </c>
      <c r="H7520" t="s">
        <v>135</v>
      </c>
      <c r="I7520" t="s">
        <v>136</v>
      </c>
      <c r="J7520" t="s">
        <v>137</v>
      </c>
      <c r="K7520" t="s">
        <v>138</v>
      </c>
      <c r="L7520" t="s">
        <v>20956</v>
      </c>
      <c r="M7520" t="s">
        <v>20957</v>
      </c>
      <c r="N7520">
        <v>0.69305555500000005</v>
      </c>
      <c r="O7520">
        <v>1</v>
      </c>
      <c r="P7520">
        <v>225</v>
      </c>
      <c r="Q7520">
        <v>146</v>
      </c>
      <c r="R7520">
        <v>245</v>
      </c>
      <c r="S7520">
        <v>25</v>
      </c>
      <c r="T7520">
        <v>27</v>
      </c>
      <c r="U7520">
        <v>8</v>
      </c>
      <c r="V7520">
        <v>0</v>
      </c>
      <c r="W7520">
        <v>0.10312158807999999</v>
      </c>
      <c r="X7520">
        <v>16.491734744179293</v>
      </c>
      <c r="Y7520">
        <v>81.689174717891632</v>
      </c>
      <c r="Z7520">
        <v>50.651473635962454</v>
      </c>
      <c r="AA7520">
        <v>51.538693885785541</v>
      </c>
      <c r="AB7520">
        <v>15.585441743913121</v>
      </c>
      <c r="AC7520">
        <v>209.27314645386309</v>
      </c>
      <c r="AD7520">
        <v>0</v>
      </c>
      <c r="AE7520">
        <v>425.33278676967512</v>
      </c>
    </row>
    <row r="7521" spans="1:31" x14ac:dyDescent="0.3">
      <c r="A7521">
        <v>2590579</v>
      </c>
      <c r="B7521">
        <v>1</v>
      </c>
      <c r="C7521" t="s">
        <v>81</v>
      </c>
      <c r="D7521" t="s">
        <v>128</v>
      </c>
      <c r="E7521" t="s">
        <v>147</v>
      </c>
      <c r="F7521" t="s">
        <v>20958</v>
      </c>
      <c r="G7521" t="s">
        <v>134</v>
      </c>
      <c r="H7521" t="s">
        <v>135</v>
      </c>
      <c r="I7521" t="s">
        <v>136</v>
      </c>
      <c r="J7521" t="s">
        <v>137</v>
      </c>
      <c r="K7521" t="s">
        <v>138</v>
      </c>
      <c r="L7521" t="s">
        <v>20959</v>
      </c>
      <c r="M7521" t="s">
        <v>20960</v>
      </c>
      <c r="N7521">
        <v>2.642222222</v>
      </c>
      <c r="O7521">
        <v>6</v>
      </c>
      <c r="P7521">
        <v>587</v>
      </c>
      <c r="Q7521">
        <v>100</v>
      </c>
      <c r="R7521">
        <v>29</v>
      </c>
      <c r="S7521">
        <v>6</v>
      </c>
      <c r="T7521">
        <v>59</v>
      </c>
      <c r="U7521">
        <v>0</v>
      </c>
      <c r="V7521">
        <v>0</v>
      </c>
      <c r="W7521">
        <v>3.7099800162008991</v>
      </c>
      <c r="X7521">
        <v>251.52538479186288</v>
      </c>
      <c r="Y7521">
        <v>267.07853659049243</v>
      </c>
      <c r="Z7521">
        <v>29.672297531260959</v>
      </c>
      <c r="AA7521">
        <v>66.384788410333599</v>
      </c>
      <c r="AB7521">
        <v>91.653144339733487</v>
      </c>
      <c r="AC7521">
        <v>0</v>
      </c>
      <c r="AD7521">
        <v>0</v>
      </c>
      <c r="AE7521">
        <v>710.02413167988425</v>
      </c>
    </row>
    <row r="7522" spans="1:31" x14ac:dyDescent="0.3">
      <c r="A7522">
        <v>2590699</v>
      </c>
      <c r="B7522">
        <v>1</v>
      </c>
      <c r="C7522" t="s">
        <v>80</v>
      </c>
      <c r="D7522" t="s">
        <v>95</v>
      </c>
      <c r="E7522" t="s">
        <v>147</v>
      </c>
      <c r="F7522" t="s">
        <v>20961</v>
      </c>
      <c r="G7522" t="s">
        <v>301</v>
      </c>
      <c r="H7522" t="s">
        <v>135</v>
      </c>
      <c r="I7522" t="s">
        <v>136</v>
      </c>
      <c r="J7522" t="s">
        <v>137</v>
      </c>
      <c r="K7522" t="s">
        <v>144</v>
      </c>
      <c r="L7522" t="s">
        <v>20962</v>
      </c>
      <c r="M7522" t="s">
        <v>20834</v>
      </c>
      <c r="N7522">
        <v>3.3977777769999999</v>
      </c>
      <c r="O7522">
        <v>5</v>
      </c>
      <c r="P7522">
        <v>401</v>
      </c>
      <c r="Q7522">
        <v>8</v>
      </c>
      <c r="R7522">
        <v>1</v>
      </c>
      <c r="S7522">
        <v>38</v>
      </c>
      <c r="T7522">
        <v>18</v>
      </c>
      <c r="U7522">
        <v>4</v>
      </c>
      <c r="V7522">
        <v>0</v>
      </c>
      <c r="W7522">
        <v>8.3803860488711521</v>
      </c>
      <c r="X7522">
        <v>299.93668055824827</v>
      </c>
      <c r="Y7522">
        <v>539.38916553763033</v>
      </c>
      <c r="Z7522">
        <v>10.482737832782924</v>
      </c>
      <c r="AA7522">
        <v>1864.9921590378431</v>
      </c>
      <c r="AB7522">
        <v>64.757635005525216</v>
      </c>
      <c r="AC7522">
        <v>2006.9070108887895</v>
      </c>
      <c r="AD7522">
        <v>0</v>
      </c>
      <c r="AE7522">
        <v>4794.8457749096906</v>
      </c>
    </row>
    <row r="7523" spans="1:31" x14ac:dyDescent="0.3">
      <c r="A7523">
        <v>2590536</v>
      </c>
      <c r="B7523">
        <v>1</v>
      </c>
      <c r="C7523" t="s">
        <v>80</v>
      </c>
      <c r="D7523" t="s">
        <v>90</v>
      </c>
      <c r="E7523" t="s">
        <v>132</v>
      </c>
      <c r="F7523" t="s">
        <v>20963</v>
      </c>
      <c r="G7523" t="s">
        <v>318</v>
      </c>
      <c r="H7523" t="s">
        <v>276</v>
      </c>
      <c r="I7523" t="s">
        <v>136</v>
      </c>
      <c r="J7523" t="s">
        <v>137</v>
      </c>
      <c r="K7523" t="s">
        <v>138</v>
      </c>
      <c r="L7523" t="s">
        <v>20964</v>
      </c>
      <c r="M7523" t="s">
        <v>20965</v>
      </c>
      <c r="N7523">
        <v>0.263333333</v>
      </c>
      <c r="O7523">
        <v>0</v>
      </c>
      <c r="P7523">
        <v>29546</v>
      </c>
      <c r="Q7523">
        <v>0</v>
      </c>
      <c r="R7523">
        <v>0</v>
      </c>
      <c r="S7523">
        <v>6</v>
      </c>
      <c r="T7523">
        <v>5263</v>
      </c>
      <c r="U7523">
        <v>0</v>
      </c>
      <c r="V7523">
        <v>47</v>
      </c>
      <c r="W7523">
        <v>0</v>
      </c>
      <c r="X7523">
        <v>1566.298478976142</v>
      </c>
      <c r="Y7523">
        <v>0</v>
      </c>
      <c r="Z7523">
        <v>0</v>
      </c>
      <c r="AA7523">
        <v>79.167354235744597</v>
      </c>
      <c r="AB7523">
        <v>627.38142913792149</v>
      </c>
      <c r="AC7523">
        <v>0</v>
      </c>
      <c r="AD7523">
        <v>160.51191920497857</v>
      </c>
      <c r="AE7523">
        <v>2433.359181554787</v>
      </c>
    </row>
    <row r="7524" spans="1:31" x14ac:dyDescent="0.3">
      <c r="A7524">
        <v>2591097</v>
      </c>
      <c r="B7524">
        <v>1</v>
      </c>
      <c r="C7524" t="s">
        <v>81</v>
      </c>
      <c r="D7524" t="s">
        <v>127</v>
      </c>
      <c r="E7524" t="s">
        <v>184</v>
      </c>
      <c r="F7524" t="s">
        <v>20966</v>
      </c>
      <c r="G7524" t="s">
        <v>1218</v>
      </c>
      <c r="H7524" t="s">
        <v>135</v>
      </c>
      <c r="I7524" t="s">
        <v>136</v>
      </c>
      <c r="J7524" t="s">
        <v>137</v>
      </c>
      <c r="K7524" t="s">
        <v>138</v>
      </c>
      <c r="L7524" t="s">
        <v>20967</v>
      </c>
      <c r="M7524" t="s">
        <v>20968</v>
      </c>
      <c r="N7524">
        <v>9.2755555550000004</v>
      </c>
      <c r="O7524">
        <v>0</v>
      </c>
      <c r="P7524">
        <v>1</v>
      </c>
      <c r="Q7524">
        <v>3</v>
      </c>
      <c r="R7524">
        <v>44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2.0200242816</v>
      </c>
      <c r="Y7524">
        <v>147.86951462484612</v>
      </c>
      <c r="Z7524">
        <v>2012.1481374439841</v>
      </c>
      <c r="AA7524">
        <v>0</v>
      </c>
      <c r="AB7524">
        <v>0</v>
      </c>
      <c r="AC7524">
        <v>0</v>
      </c>
      <c r="AD7524">
        <v>0</v>
      </c>
      <c r="AE7524">
        <v>2162.03767635043</v>
      </c>
    </row>
    <row r="7525" spans="1:31" x14ac:dyDescent="0.3">
      <c r="A7525">
        <v>2591177</v>
      </c>
      <c r="B7525">
        <v>1</v>
      </c>
      <c r="C7525" t="s">
        <v>81</v>
      </c>
      <c r="D7525" t="s">
        <v>113</v>
      </c>
      <c r="E7525" t="s">
        <v>166</v>
      </c>
      <c r="F7525" t="s">
        <v>20969</v>
      </c>
      <c r="G7525" t="s">
        <v>168</v>
      </c>
      <c r="H7525" t="s">
        <v>157</v>
      </c>
      <c r="I7525" t="s">
        <v>136</v>
      </c>
      <c r="J7525" t="s">
        <v>137</v>
      </c>
      <c r="K7525" t="s">
        <v>138</v>
      </c>
      <c r="L7525" t="s">
        <v>20970</v>
      </c>
      <c r="M7525" t="s">
        <v>20971</v>
      </c>
      <c r="N7525">
        <v>1.33</v>
      </c>
      <c r="O7525">
        <v>0</v>
      </c>
      <c r="P7525">
        <v>1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0.26444961098303998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0.26444961098303998</v>
      </c>
    </row>
    <row r="7526" spans="1:31" x14ac:dyDescent="0.3">
      <c r="A7526">
        <v>2590785</v>
      </c>
      <c r="B7526">
        <v>1</v>
      </c>
      <c r="C7526" t="s">
        <v>80</v>
      </c>
      <c r="D7526" t="s">
        <v>99</v>
      </c>
      <c r="E7526" t="s">
        <v>171</v>
      </c>
      <c r="F7526" t="s">
        <v>20972</v>
      </c>
      <c r="G7526" t="s">
        <v>190</v>
      </c>
      <c r="H7526" t="s">
        <v>157</v>
      </c>
      <c r="I7526" t="s">
        <v>136</v>
      </c>
      <c r="J7526" t="s">
        <v>137</v>
      </c>
      <c r="K7526" t="s">
        <v>138</v>
      </c>
      <c r="L7526" t="s">
        <v>20973</v>
      </c>
      <c r="M7526" t="s">
        <v>20974</v>
      </c>
      <c r="N7526">
        <v>2.7225000000000001</v>
      </c>
      <c r="O7526">
        <v>0</v>
      </c>
      <c r="P7526">
        <v>10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4.6708079654452499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4.6708079654452499</v>
      </c>
    </row>
    <row r="7527" spans="1:31" x14ac:dyDescent="0.3">
      <c r="A7527">
        <v>2590885</v>
      </c>
      <c r="B7527">
        <v>1</v>
      </c>
      <c r="C7527" t="s">
        <v>81</v>
      </c>
      <c r="D7527" t="s">
        <v>128</v>
      </c>
      <c r="E7527" t="s">
        <v>166</v>
      </c>
      <c r="F7527" t="s">
        <v>20975</v>
      </c>
      <c r="G7527" t="s">
        <v>168</v>
      </c>
      <c r="H7527" t="s">
        <v>157</v>
      </c>
      <c r="I7527" t="s">
        <v>136</v>
      </c>
      <c r="J7527" t="s">
        <v>137</v>
      </c>
      <c r="K7527" t="s">
        <v>138</v>
      </c>
      <c r="L7527" t="s">
        <v>20976</v>
      </c>
      <c r="M7527" t="s">
        <v>20977</v>
      </c>
      <c r="N7527">
        <v>7.9236111109999996</v>
      </c>
      <c r="O7527">
        <v>0</v>
      </c>
      <c r="P7527">
        <v>0</v>
      </c>
      <c r="Q7527">
        <v>0</v>
      </c>
      <c r="R7527">
        <v>1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14.934835599733457</v>
      </c>
      <c r="AA7527">
        <v>0</v>
      </c>
      <c r="AB7527">
        <v>0</v>
      </c>
      <c r="AC7527">
        <v>0</v>
      </c>
      <c r="AD7527">
        <v>0</v>
      </c>
      <c r="AE7527">
        <v>14.934835599733457</v>
      </c>
    </row>
    <row r="7528" spans="1:31" x14ac:dyDescent="0.3">
      <c r="A7528">
        <v>2591183</v>
      </c>
      <c r="B7528">
        <v>1</v>
      </c>
      <c r="C7528" t="s">
        <v>80</v>
      </c>
      <c r="D7528" t="s">
        <v>91</v>
      </c>
      <c r="E7528" t="s">
        <v>166</v>
      </c>
      <c r="F7528" t="s">
        <v>20978</v>
      </c>
      <c r="G7528" t="s">
        <v>181</v>
      </c>
      <c r="H7528" t="s">
        <v>157</v>
      </c>
      <c r="I7528" t="s">
        <v>136</v>
      </c>
      <c r="J7528" t="s">
        <v>137</v>
      </c>
      <c r="K7528" t="s">
        <v>138</v>
      </c>
      <c r="L7528" t="s">
        <v>20979</v>
      </c>
      <c r="M7528" t="s">
        <v>20980</v>
      </c>
      <c r="N7528">
        <v>1.7016666659999999</v>
      </c>
      <c r="O7528">
        <v>0</v>
      </c>
      <c r="P7528">
        <v>1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0.21173148320936663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0.21173148320936663</v>
      </c>
    </row>
    <row r="7529" spans="1:31" x14ac:dyDescent="0.3">
      <c r="A7529">
        <v>2591303</v>
      </c>
      <c r="B7529">
        <v>1</v>
      </c>
      <c r="C7529" t="s">
        <v>80</v>
      </c>
      <c r="D7529" t="s">
        <v>100</v>
      </c>
      <c r="E7529" t="s">
        <v>166</v>
      </c>
      <c r="F7529" t="s">
        <v>20981</v>
      </c>
      <c r="G7529" t="s">
        <v>181</v>
      </c>
      <c r="H7529" t="s">
        <v>157</v>
      </c>
      <c r="I7529" t="s">
        <v>136</v>
      </c>
      <c r="J7529" t="s">
        <v>137</v>
      </c>
      <c r="K7529" t="s">
        <v>138</v>
      </c>
      <c r="L7529" t="s">
        <v>20982</v>
      </c>
      <c r="M7529" t="s">
        <v>20983</v>
      </c>
      <c r="N7529">
        <v>0.96111111100000002</v>
      </c>
      <c r="O7529">
        <v>0</v>
      </c>
      <c r="P7529">
        <v>5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0.56276406397625267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0.56276406397625267</v>
      </c>
    </row>
    <row r="7530" spans="1:31" x14ac:dyDescent="0.3">
      <c r="A7530">
        <v>2590948</v>
      </c>
      <c r="B7530">
        <v>1</v>
      </c>
      <c r="C7530" t="s">
        <v>80</v>
      </c>
      <c r="D7530" t="s">
        <v>92</v>
      </c>
      <c r="E7530" t="s">
        <v>166</v>
      </c>
      <c r="F7530" t="s">
        <v>20984</v>
      </c>
      <c r="G7530" t="s">
        <v>181</v>
      </c>
      <c r="H7530" t="s">
        <v>157</v>
      </c>
      <c r="I7530" t="s">
        <v>136</v>
      </c>
      <c r="J7530" t="s">
        <v>137</v>
      </c>
      <c r="K7530" t="s">
        <v>138</v>
      </c>
      <c r="L7530" t="s">
        <v>20985</v>
      </c>
      <c r="M7530" t="s">
        <v>20986</v>
      </c>
      <c r="N7530">
        <v>5.4613888880000001</v>
      </c>
      <c r="O7530">
        <v>0</v>
      </c>
      <c r="P7530">
        <v>1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0.407728905305625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0.407728905305625</v>
      </c>
    </row>
    <row r="7531" spans="1:31" x14ac:dyDescent="0.3">
      <c r="A7531">
        <v>2591349</v>
      </c>
      <c r="B7531">
        <v>1</v>
      </c>
      <c r="C7531" t="s">
        <v>80</v>
      </c>
      <c r="D7531" t="s">
        <v>102</v>
      </c>
      <c r="E7531" t="s">
        <v>141</v>
      </c>
      <c r="F7531" t="s">
        <v>4123</v>
      </c>
      <c r="G7531" t="s">
        <v>202</v>
      </c>
      <c r="H7531" t="s">
        <v>135</v>
      </c>
      <c r="I7531" t="s">
        <v>136</v>
      </c>
      <c r="J7531" t="s">
        <v>137</v>
      </c>
      <c r="K7531" t="s">
        <v>138</v>
      </c>
      <c r="L7531" t="s">
        <v>20987</v>
      </c>
      <c r="M7531" t="s">
        <v>20988</v>
      </c>
      <c r="N7531">
        <v>0.98166666599999997</v>
      </c>
      <c r="O7531">
        <v>0</v>
      </c>
      <c r="P7531">
        <v>629</v>
      </c>
      <c r="Q7531">
        <v>39</v>
      </c>
      <c r="R7531">
        <v>133</v>
      </c>
      <c r="S7531">
        <v>18</v>
      </c>
      <c r="T7531">
        <v>78</v>
      </c>
      <c r="U7531">
        <v>1</v>
      </c>
      <c r="V7531">
        <v>0</v>
      </c>
      <c r="W7531">
        <v>0</v>
      </c>
      <c r="X7531">
        <v>128.01275002888099</v>
      </c>
      <c r="Y7531">
        <v>155.17524505342561</v>
      </c>
      <c r="Z7531">
        <v>184.74655643444422</v>
      </c>
      <c r="AA7531">
        <v>111.19715031007871</v>
      </c>
      <c r="AB7531">
        <v>61.607287691284512</v>
      </c>
      <c r="AC7531">
        <v>15.294603299582249</v>
      </c>
      <c r="AD7531">
        <v>0</v>
      </c>
      <c r="AE7531">
        <v>656.03359281769633</v>
      </c>
    </row>
    <row r="7532" spans="1:31" x14ac:dyDescent="0.3">
      <c r="A7532">
        <v>2591326</v>
      </c>
      <c r="B7532">
        <v>1</v>
      </c>
      <c r="C7532" t="s">
        <v>80</v>
      </c>
      <c r="D7532" t="s">
        <v>97</v>
      </c>
      <c r="E7532" t="s">
        <v>184</v>
      </c>
      <c r="F7532" t="s">
        <v>20989</v>
      </c>
      <c r="G7532" t="s">
        <v>149</v>
      </c>
      <c r="H7532" t="s">
        <v>135</v>
      </c>
      <c r="I7532" t="s">
        <v>136</v>
      </c>
      <c r="J7532" t="s">
        <v>137</v>
      </c>
      <c r="K7532" t="s">
        <v>138</v>
      </c>
      <c r="L7532" t="s">
        <v>20990</v>
      </c>
      <c r="M7532" t="s">
        <v>20991</v>
      </c>
      <c r="N7532">
        <v>3.858333333</v>
      </c>
      <c r="O7532">
        <v>2</v>
      </c>
      <c r="P7532">
        <v>187</v>
      </c>
      <c r="Q7532">
        <v>0</v>
      </c>
      <c r="R7532">
        <v>13</v>
      </c>
      <c r="S7532">
        <v>4</v>
      </c>
      <c r="T7532">
        <v>25</v>
      </c>
      <c r="U7532">
        <v>0</v>
      </c>
      <c r="V7532">
        <v>0</v>
      </c>
      <c r="W7532">
        <v>1.7281746336000001</v>
      </c>
      <c r="X7532">
        <v>160.80793381342187</v>
      </c>
      <c r="Y7532">
        <v>0</v>
      </c>
      <c r="Z7532">
        <v>17.788639764431252</v>
      </c>
      <c r="AA7532">
        <v>104.6041801721199</v>
      </c>
      <c r="AB7532">
        <v>60.594073854766663</v>
      </c>
      <c r="AC7532">
        <v>0</v>
      </c>
      <c r="AD7532">
        <v>0</v>
      </c>
      <c r="AE7532">
        <v>345.5230022383397</v>
      </c>
    </row>
    <row r="7533" spans="1:31" x14ac:dyDescent="0.3">
      <c r="A7533">
        <v>2590662</v>
      </c>
      <c r="B7533">
        <v>1</v>
      </c>
      <c r="C7533" t="s">
        <v>80</v>
      </c>
      <c r="D7533" t="s">
        <v>107</v>
      </c>
      <c r="E7533" t="s">
        <v>155</v>
      </c>
      <c r="F7533" t="s">
        <v>20992</v>
      </c>
      <c r="G7533" t="s">
        <v>194</v>
      </c>
      <c r="H7533" t="s">
        <v>157</v>
      </c>
      <c r="I7533" t="s">
        <v>136</v>
      </c>
      <c r="J7533" t="s">
        <v>137</v>
      </c>
      <c r="K7533" t="s">
        <v>144</v>
      </c>
      <c r="L7533" t="s">
        <v>20993</v>
      </c>
      <c r="M7533" t="s">
        <v>20994</v>
      </c>
      <c r="N7533">
        <v>1.1105555549999999</v>
      </c>
      <c r="O7533">
        <v>0</v>
      </c>
      <c r="P7533">
        <v>37</v>
      </c>
      <c r="Q7533">
        <v>0</v>
      </c>
      <c r="R7533">
        <v>0</v>
      </c>
      <c r="S7533">
        <v>0</v>
      </c>
      <c r="T7533">
        <v>2</v>
      </c>
      <c r="U7533">
        <v>0</v>
      </c>
      <c r="V7533">
        <v>0</v>
      </c>
      <c r="W7533">
        <v>0</v>
      </c>
      <c r="X7533">
        <v>8.2306675664884228</v>
      </c>
      <c r="Y7533">
        <v>0</v>
      </c>
      <c r="Z7533">
        <v>0</v>
      </c>
      <c r="AA7533">
        <v>0</v>
      </c>
      <c r="AB7533">
        <v>0.60126757997108515</v>
      </c>
      <c r="AC7533">
        <v>0</v>
      </c>
      <c r="AD7533">
        <v>0</v>
      </c>
      <c r="AE7533">
        <v>8.8319351464595073</v>
      </c>
    </row>
    <row r="7534" spans="1:31" x14ac:dyDescent="0.3">
      <c r="A7534">
        <v>2591263</v>
      </c>
      <c r="B7534">
        <v>1</v>
      </c>
      <c r="C7534" t="s">
        <v>80</v>
      </c>
      <c r="D7534" t="s">
        <v>103</v>
      </c>
      <c r="E7534" t="s">
        <v>166</v>
      </c>
      <c r="F7534" t="s">
        <v>20995</v>
      </c>
      <c r="G7534" t="s">
        <v>181</v>
      </c>
      <c r="H7534" t="s">
        <v>157</v>
      </c>
      <c r="I7534" t="s">
        <v>136</v>
      </c>
      <c r="J7534" t="s">
        <v>137</v>
      </c>
      <c r="K7534" t="s">
        <v>138</v>
      </c>
      <c r="L7534" t="s">
        <v>20996</v>
      </c>
      <c r="M7534" t="s">
        <v>20997</v>
      </c>
      <c r="N7534">
        <v>2.088055555</v>
      </c>
      <c r="O7534">
        <v>0</v>
      </c>
      <c r="P7534">
        <v>1</v>
      </c>
      <c r="Q7534">
        <v>0</v>
      </c>
      <c r="R7534">
        <v>0</v>
      </c>
      <c r="S7534">
        <v>0</v>
      </c>
      <c r="T7534">
        <v>1</v>
      </c>
      <c r="U7534">
        <v>0</v>
      </c>
      <c r="V7534">
        <v>0</v>
      </c>
      <c r="W7534">
        <v>0</v>
      </c>
      <c r="X7534">
        <v>0.32852440388400006</v>
      </c>
      <c r="Y7534">
        <v>0</v>
      </c>
      <c r="Z7534">
        <v>0</v>
      </c>
      <c r="AA7534">
        <v>0</v>
      </c>
      <c r="AB7534">
        <v>1.486363009508445</v>
      </c>
      <c r="AC7534">
        <v>0</v>
      </c>
      <c r="AD7534">
        <v>0</v>
      </c>
      <c r="AE7534">
        <v>1.8148874133924451</v>
      </c>
    </row>
    <row r="7535" spans="1:31" x14ac:dyDescent="0.3">
      <c r="A7535">
        <v>2591057</v>
      </c>
      <c r="B7535">
        <v>1</v>
      </c>
      <c r="C7535" t="s">
        <v>80</v>
      </c>
      <c r="D7535" t="s">
        <v>90</v>
      </c>
      <c r="E7535" t="s">
        <v>171</v>
      </c>
      <c r="F7535" t="s">
        <v>20998</v>
      </c>
      <c r="G7535" t="s">
        <v>3589</v>
      </c>
      <c r="H7535" t="s">
        <v>157</v>
      </c>
      <c r="I7535" t="s">
        <v>136</v>
      </c>
      <c r="J7535" t="s">
        <v>137</v>
      </c>
      <c r="K7535" t="s">
        <v>138</v>
      </c>
      <c r="L7535" t="s">
        <v>20999</v>
      </c>
      <c r="M7535" t="s">
        <v>21000</v>
      </c>
      <c r="N7535">
        <v>5.7608333329999999</v>
      </c>
      <c r="O7535">
        <v>0</v>
      </c>
      <c r="P7535">
        <v>170</v>
      </c>
      <c r="Q7535">
        <v>0</v>
      </c>
      <c r="R7535">
        <v>0</v>
      </c>
      <c r="S7535">
        <v>0</v>
      </c>
      <c r="T7535">
        <v>8</v>
      </c>
      <c r="U7535">
        <v>0</v>
      </c>
      <c r="V7535">
        <v>0</v>
      </c>
      <c r="W7535">
        <v>0</v>
      </c>
      <c r="X7535">
        <v>225.09372421811298</v>
      </c>
      <c r="Y7535">
        <v>0</v>
      </c>
      <c r="Z7535">
        <v>0</v>
      </c>
      <c r="AA7535">
        <v>0</v>
      </c>
      <c r="AB7535">
        <v>25.078002786349341</v>
      </c>
      <c r="AC7535">
        <v>0</v>
      </c>
      <c r="AD7535">
        <v>0</v>
      </c>
      <c r="AE7535">
        <v>250.17172700446233</v>
      </c>
    </row>
    <row r="7536" spans="1:31" x14ac:dyDescent="0.3">
      <c r="A7536">
        <v>2590725</v>
      </c>
      <c r="B7536">
        <v>1</v>
      </c>
      <c r="C7536" t="s">
        <v>80</v>
      </c>
      <c r="D7536" t="s">
        <v>83</v>
      </c>
      <c r="E7536" t="s">
        <v>184</v>
      </c>
      <c r="F7536" t="s">
        <v>21001</v>
      </c>
      <c r="G7536" t="s">
        <v>301</v>
      </c>
      <c r="H7536" t="s">
        <v>135</v>
      </c>
      <c r="I7536" t="s">
        <v>136</v>
      </c>
      <c r="J7536" t="s">
        <v>137</v>
      </c>
      <c r="K7536" t="s">
        <v>144</v>
      </c>
      <c r="L7536" t="s">
        <v>21002</v>
      </c>
      <c r="M7536" t="s">
        <v>21003</v>
      </c>
      <c r="N7536">
        <v>4.6213888880000003</v>
      </c>
      <c r="O7536">
        <v>0</v>
      </c>
      <c r="P7536">
        <v>591</v>
      </c>
      <c r="Q7536">
        <v>0</v>
      </c>
      <c r="R7536">
        <v>0</v>
      </c>
      <c r="S7536">
        <v>0</v>
      </c>
      <c r="T7536">
        <v>81</v>
      </c>
      <c r="U7536">
        <v>0</v>
      </c>
      <c r="V7536">
        <v>0</v>
      </c>
      <c r="W7536">
        <v>0</v>
      </c>
      <c r="X7536">
        <v>581.13229266380597</v>
      </c>
      <c r="Y7536">
        <v>0</v>
      </c>
      <c r="Z7536">
        <v>0</v>
      </c>
      <c r="AA7536">
        <v>0</v>
      </c>
      <c r="AB7536">
        <v>634.72826669969777</v>
      </c>
      <c r="AC7536">
        <v>0</v>
      </c>
      <c r="AD7536">
        <v>0</v>
      </c>
      <c r="AE7536">
        <v>1215.8605593635039</v>
      </c>
    </row>
    <row r="7537" spans="1:31" x14ac:dyDescent="0.3">
      <c r="A7537">
        <v>2590553</v>
      </c>
      <c r="B7537">
        <v>1</v>
      </c>
      <c r="C7537" t="s">
        <v>81</v>
      </c>
      <c r="D7537" t="s">
        <v>120</v>
      </c>
      <c r="E7537" t="s">
        <v>147</v>
      </c>
      <c r="F7537" t="s">
        <v>16884</v>
      </c>
      <c r="G7537" t="s">
        <v>134</v>
      </c>
      <c r="H7537" t="s">
        <v>135</v>
      </c>
      <c r="I7537" t="s">
        <v>136</v>
      </c>
      <c r="J7537" t="s">
        <v>137</v>
      </c>
      <c r="K7537" t="s">
        <v>138</v>
      </c>
      <c r="L7537" t="s">
        <v>21004</v>
      </c>
      <c r="M7537" t="s">
        <v>21005</v>
      </c>
      <c r="N7537">
        <v>2.6388888879999999</v>
      </c>
      <c r="O7537">
        <v>1</v>
      </c>
      <c r="P7537">
        <v>205</v>
      </c>
      <c r="Q7537">
        <v>50</v>
      </c>
      <c r="R7537">
        <v>18</v>
      </c>
      <c r="S7537">
        <v>4</v>
      </c>
      <c r="T7537">
        <v>17</v>
      </c>
      <c r="U7537">
        <v>0</v>
      </c>
      <c r="V7537">
        <v>0</v>
      </c>
      <c r="W7537">
        <v>0.43087124515999997</v>
      </c>
      <c r="X7537">
        <v>73.184906467262678</v>
      </c>
      <c r="Y7537">
        <v>97.687023671331531</v>
      </c>
      <c r="Z7537">
        <v>46.847798387698845</v>
      </c>
      <c r="AA7537">
        <v>4.0977073877751495</v>
      </c>
      <c r="AB7537">
        <v>10.569066498462449</v>
      </c>
      <c r="AC7537">
        <v>0</v>
      </c>
      <c r="AD7537">
        <v>0</v>
      </c>
      <c r="AE7537">
        <v>232.81737365769069</v>
      </c>
    </row>
    <row r="7538" spans="1:31" x14ac:dyDescent="0.3">
      <c r="A7538">
        <v>2591223</v>
      </c>
      <c r="B7538">
        <v>1</v>
      </c>
      <c r="C7538" t="s">
        <v>80</v>
      </c>
      <c r="D7538" t="s">
        <v>83</v>
      </c>
      <c r="E7538" t="s">
        <v>132</v>
      </c>
      <c r="F7538" t="s">
        <v>16454</v>
      </c>
      <c r="G7538" t="s">
        <v>318</v>
      </c>
      <c r="H7538" t="s">
        <v>135</v>
      </c>
      <c r="I7538" t="s">
        <v>136</v>
      </c>
      <c r="J7538" t="s">
        <v>137</v>
      </c>
      <c r="K7538" t="s">
        <v>138</v>
      </c>
      <c r="L7538" t="s">
        <v>21006</v>
      </c>
      <c r="M7538" t="s">
        <v>21007</v>
      </c>
      <c r="N7538">
        <v>3.5441666660000002</v>
      </c>
      <c r="O7538">
        <v>1</v>
      </c>
      <c r="P7538">
        <v>625</v>
      </c>
      <c r="Q7538">
        <v>0</v>
      </c>
      <c r="R7538">
        <v>21</v>
      </c>
      <c r="S7538">
        <v>38</v>
      </c>
      <c r="T7538">
        <v>736</v>
      </c>
      <c r="U7538">
        <v>5</v>
      </c>
      <c r="V7538">
        <v>7</v>
      </c>
      <c r="W7538">
        <v>0</v>
      </c>
      <c r="X7538">
        <v>813.73808344606903</v>
      </c>
      <c r="Y7538">
        <v>0</v>
      </c>
      <c r="Z7538">
        <v>46.309492178618136</v>
      </c>
      <c r="AA7538">
        <v>1257.6587095933278</v>
      </c>
      <c r="AB7538">
        <v>3868.4358634163227</v>
      </c>
      <c r="AC7538">
        <v>839.1116387041925</v>
      </c>
      <c r="AD7538">
        <v>453.46901140243796</v>
      </c>
      <c r="AE7538">
        <v>7278.7227987409678</v>
      </c>
    </row>
    <row r="7539" spans="1:31" x14ac:dyDescent="0.3">
      <c r="A7539">
        <v>2591100</v>
      </c>
      <c r="B7539">
        <v>1</v>
      </c>
      <c r="C7539" t="s">
        <v>80</v>
      </c>
      <c r="D7539" t="s">
        <v>89</v>
      </c>
      <c r="E7539" t="s">
        <v>166</v>
      </c>
      <c r="F7539" t="s">
        <v>12978</v>
      </c>
      <c r="G7539" t="s">
        <v>181</v>
      </c>
      <c r="H7539" t="s">
        <v>157</v>
      </c>
      <c r="I7539" t="s">
        <v>136</v>
      </c>
      <c r="J7539" t="s">
        <v>137</v>
      </c>
      <c r="K7539" t="s">
        <v>138</v>
      </c>
      <c r="L7539" t="s">
        <v>21008</v>
      </c>
      <c r="M7539" t="s">
        <v>21009</v>
      </c>
      <c r="N7539">
        <v>4.8208333330000004</v>
      </c>
      <c r="O7539">
        <v>0</v>
      </c>
      <c r="P7539">
        <v>1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1.0879159556580795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1.0879159556580795</v>
      </c>
    </row>
    <row r="7540" spans="1:31" x14ac:dyDescent="0.3">
      <c r="A7540">
        <v>2591343</v>
      </c>
      <c r="B7540">
        <v>1</v>
      </c>
      <c r="C7540" t="s">
        <v>80</v>
      </c>
      <c r="D7540" t="s">
        <v>88</v>
      </c>
      <c r="E7540" t="s">
        <v>175</v>
      </c>
      <c r="F7540" t="s">
        <v>21010</v>
      </c>
      <c r="G7540" t="s">
        <v>213</v>
      </c>
      <c r="H7540" t="s">
        <v>157</v>
      </c>
      <c r="I7540" t="s">
        <v>136</v>
      </c>
      <c r="J7540" t="s">
        <v>137</v>
      </c>
      <c r="K7540" t="s">
        <v>138</v>
      </c>
      <c r="L7540" t="s">
        <v>21011</v>
      </c>
      <c r="M7540" t="s">
        <v>21012</v>
      </c>
      <c r="N7540">
        <v>2.1675</v>
      </c>
      <c r="O7540">
        <v>0</v>
      </c>
      <c r="P7540">
        <v>155</v>
      </c>
      <c r="Q7540">
        <v>0</v>
      </c>
      <c r="R7540">
        <v>0</v>
      </c>
      <c r="S7540">
        <v>0</v>
      </c>
      <c r="T7540">
        <v>5</v>
      </c>
      <c r="U7540">
        <v>0</v>
      </c>
      <c r="V7540">
        <v>0</v>
      </c>
      <c r="W7540">
        <v>0</v>
      </c>
      <c r="X7540">
        <v>72.556144517267384</v>
      </c>
      <c r="Y7540">
        <v>0</v>
      </c>
      <c r="Z7540">
        <v>0</v>
      </c>
      <c r="AA7540">
        <v>0</v>
      </c>
      <c r="AB7540">
        <v>26.626832447861197</v>
      </c>
      <c r="AC7540">
        <v>0</v>
      </c>
      <c r="AD7540">
        <v>0</v>
      </c>
      <c r="AE7540">
        <v>99.182976965128574</v>
      </c>
    </row>
    <row r="7541" spans="1:31" x14ac:dyDescent="0.3">
      <c r="A7541">
        <v>2590788</v>
      </c>
      <c r="B7541">
        <v>1</v>
      </c>
      <c r="C7541" t="s">
        <v>80</v>
      </c>
      <c r="D7541" t="s">
        <v>109</v>
      </c>
      <c r="E7541" t="s">
        <v>141</v>
      </c>
      <c r="F7541" t="s">
        <v>21013</v>
      </c>
      <c r="G7541" t="s">
        <v>301</v>
      </c>
      <c r="H7541" t="s">
        <v>135</v>
      </c>
      <c r="I7541" t="s">
        <v>136</v>
      </c>
      <c r="J7541" t="s">
        <v>137</v>
      </c>
      <c r="K7541" t="s">
        <v>144</v>
      </c>
      <c r="L7541" t="s">
        <v>21014</v>
      </c>
      <c r="M7541" t="s">
        <v>21015</v>
      </c>
      <c r="N7541">
        <v>2.264444444</v>
      </c>
      <c r="O7541">
        <v>0</v>
      </c>
      <c r="P7541">
        <v>6017</v>
      </c>
      <c r="Q7541">
        <v>7</v>
      </c>
      <c r="R7541">
        <v>583</v>
      </c>
      <c r="S7541">
        <v>25</v>
      </c>
      <c r="T7541">
        <v>1398</v>
      </c>
      <c r="U7541">
        <v>9</v>
      </c>
      <c r="V7541">
        <v>1</v>
      </c>
      <c r="W7541">
        <v>0</v>
      </c>
      <c r="X7541">
        <v>1958.0648161647844</v>
      </c>
      <c r="Y7541">
        <v>19.499583760760665</v>
      </c>
      <c r="Z7541">
        <v>1195.5937299101242</v>
      </c>
      <c r="AA7541">
        <v>747.30126946127086</v>
      </c>
      <c r="AB7541">
        <v>2404.7945751150919</v>
      </c>
      <c r="AC7541">
        <v>1784.9074656123876</v>
      </c>
      <c r="AD7541">
        <v>14.081550729843581</v>
      </c>
      <c r="AE7541">
        <v>8124.2429907542637</v>
      </c>
    </row>
    <row r="7542" spans="1:31" x14ac:dyDescent="0.3">
      <c r="A7542">
        <v>2591286</v>
      </c>
      <c r="B7542">
        <v>1</v>
      </c>
      <c r="C7542" t="s">
        <v>81</v>
      </c>
      <c r="D7542" t="s">
        <v>118</v>
      </c>
      <c r="E7542" t="s">
        <v>141</v>
      </c>
      <c r="F7542" t="s">
        <v>2452</v>
      </c>
      <c r="G7542" t="s">
        <v>134</v>
      </c>
      <c r="H7542" t="s">
        <v>135</v>
      </c>
      <c r="I7542" t="s">
        <v>136</v>
      </c>
      <c r="J7542" t="s">
        <v>137</v>
      </c>
      <c r="K7542" t="s">
        <v>138</v>
      </c>
      <c r="L7542" t="s">
        <v>21016</v>
      </c>
      <c r="M7542" t="s">
        <v>21017</v>
      </c>
      <c r="N7542">
        <v>0.48805555499999997</v>
      </c>
      <c r="O7542">
        <v>5</v>
      </c>
      <c r="P7542">
        <v>1613</v>
      </c>
      <c r="Q7542">
        <v>227</v>
      </c>
      <c r="R7542">
        <v>162</v>
      </c>
      <c r="S7542">
        <v>34</v>
      </c>
      <c r="T7542">
        <v>159</v>
      </c>
      <c r="U7542">
        <v>1</v>
      </c>
      <c r="V7542">
        <v>1</v>
      </c>
      <c r="W7542">
        <v>1.7259931627877201</v>
      </c>
      <c r="X7542">
        <v>167.02673174607381</v>
      </c>
      <c r="Y7542">
        <v>455.28845473343631</v>
      </c>
      <c r="Z7542">
        <v>113.71962626315441</v>
      </c>
      <c r="AA7542">
        <v>100.20093805215001</v>
      </c>
      <c r="AB7542">
        <v>48.584812818058126</v>
      </c>
      <c r="AC7542">
        <v>0.64215596885440007</v>
      </c>
      <c r="AD7542">
        <v>2.1373367748600006E-2</v>
      </c>
      <c r="AE7542">
        <v>887.21008611226341</v>
      </c>
    </row>
    <row r="7543" spans="1:31" x14ac:dyDescent="0.3">
      <c r="A7543">
        <v>2590845</v>
      </c>
      <c r="B7543">
        <v>1</v>
      </c>
      <c r="C7543" t="s">
        <v>80</v>
      </c>
      <c r="D7543" t="s">
        <v>93</v>
      </c>
      <c r="E7543" t="s">
        <v>171</v>
      </c>
      <c r="F7543" t="s">
        <v>20444</v>
      </c>
      <c r="G7543" t="s">
        <v>177</v>
      </c>
      <c r="H7543" t="s">
        <v>157</v>
      </c>
      <c r="I7543" t="s">
        <v>136</v>
      </c>
      <c r="J7543" t="s">
        <v>137</v>
      </c>
      <c r="K7543" t="s">
        <v>138</v>
      </c>
      <c r="L7543" t="s">
        <v>21018</v>
      </c>
      <c r="M7543" t="s">
        <v>21019</v>
      </c>
      <c r="N7543">
        <v>4.7702777770000004</v>
      </c>
      <c r="O7543">
        <v>0</v>
      </c>
      <c r="P7543">
        <v>3</v>
      </c>
      <c r="Q7543">
        <v>0</v>
      </c>
      <c r="R7543">
        <v>7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14.714274404952901</v>
      </c>
      <c r="Y7543">
        <v>0</v>
      </c>
      <c r="Z7543">
        <v>133.83384204524114</v>
      </c>
      <c r="AA7543">
        <v>0</v>
      </c>
      <c r="AB7543">
        <v>0</v>
      </c>
      <c r="AC7543">
        <v>0</v>
      </c>
      <c r="AD7543">
        <v>0</v>
      </c>
      <c r="AE7543">
        <v>148.54811645019404</v>
      </c>
    </row>
    <row r="7544" spans="1:31" x14ac:dyDescent="0.3">
      <c r="A7544">
        <v>2590688</v>
      </c>
      <c r="B7544">
        <v>1</v>
      </c>
      <c r="C7544" t="s">
        <v>81</v>
      </c>
      <c r="D7544" t="s">
        <v>112</v>
      </c>
      <c r="E7544" t="s">
        <v>141</v>
      </c>
      <c r="F7544" t="s">
        <v>2753</v>
      </c>
      <c r="G7544" t="s">
        <v>301</v>
      </c>
      <c r="H7544" t="s">
        <v>135</v>
      </c>
      <c r="I7544" t="s">
        <v>136</v>
      </c>
      <c r="J7544" t="s">
        <v>137</v>
      </c>
      <c r="K7544" t="s">
        <v>144</v>
      </c>
      <c r="L7544" t="s">
        <v>21020</v>
      </c>
      <c r="M7544" t="s">
        <v>21021</v>
      </c>
      <c r="N7544">
        <v>7.6033333330000001</v>
      </c>
      <c r="O7544">
        <v>3</v>
      </c>
      <c r="P7544">
        <v>1283</v>
      </c>
      <c r="Q7544">
        <v>5</v>
      </c>
      <c r="R7544">
        <v>37</v>
      </c>
      <c r="S7544">
        <v>7</v>
      </c>
      <c r="T7544">
        <v>69</v>
      </c>
      <c r="U7544">
        <v>0</v>
      </c>
      <c r="V7544">
        <v>0</v>
      </c>
      <c r="W7544">
        <v>4.7253823573199991</v>
      </c>
      <c r="X7544">
        <v>800.13131270726967</v>
      </c>
      <c r="Y7544">
        <v>274.77302275164601</v>
      </c>
      <c r="Z7544">
        <v>72.352436797798418</v>
      </c>
      <c r="AA7544">
        <v>165.25240005273579</v>
      </c>
      <c r="AB7544">
        <v>218.98982139217023</v>
      </c>
      <c r="AC7544">
        <v>0</v>
      </c>
      <c r="AD7544">
        <v>0</v>
      </c>
      <c r="AE7544">
        <v>1536.2243760589399</v>
      </c>
    </row>
    <row r="7545" spans="1:31" x14ac:dyDescent="0.3">
      <c r="A7545">
        <v>2590711</v>
      </c>
      <c r="B7545">
        <v>1</v>
      </c>
      <c r="C7545" t="s">
        <v>80</v>
      </c>
      <c r="D7545" t="s">
        <v>96</v>
      </c>
      <c r="E7545" t="s">
        <v>155</v>
      </c>
      <c r="F7545" t="s">
        <v>21022</v>
      </c>
      <c r="G7545" t="s">
        <v>206</v>
      </c>
      <c r="H7545" t="s">
        <v>157</v>
      </c>
      <c r="I7545" t="s">
        <v>136</v>
      </c>
      <c r="J7545" t="s">
        <v>137</v>
      </c>
      <c r="K7545" t="s">
        <v>138</v>
      </c>
      <c r="L7545" t="s">
        <v>21023</v>
      </c>
      <c r="M7545" t="s">
        <v>21024</v>
      </c>
      <c r="N7545">
        <v>0.45500000000000002</v>
      </c>
      <c r="O7545">
        <v>0</v>
      </c>
      <c r="P7545">
        <v>165</v>
      </c>
      <c r="Q7545">
        <v>0</v>
      </c>
      <c r="R7545">
        <v>1</v>
      </c>
      <c r="S7545">
        <v>0</v>
      </c>
      <c r="T7545">
        <v>21</v>
      </c>
      <c r="U7545">
        <v>0</v>
      </c>
      <c r="V7545">
        <v>0</v>
      </c>
      <c r="W7545">
        <v>0</v>
      </c>
      <c r="X7545">
        <v>34.228189753996155</v>
      </c>
      <c r="Y7545">
        <v>0</v>
      </c>
      <c r="Z7545">
        <v>0.7603288693000001</v>
      </c>
      <c r="AA7545">
        <v>0</v>
      </c>
      <c r="AB7545">
        <v>15.957477025362534</v>
      </c>
      <c r="AC7545">
        <v>0</v>
      </c>
      <c r="AD7545">
        <v>0</v>
      </c>
      <c r="AE7545">
        <v>50.945995648658688</v>
      </c>
    </row>
    <row r="7546" spans="1:31" x14ac:dyDescent="0.3">
      <c r="A7546">
        <v>2590997</v>
      </c>
      <c r="B7546">
        <v>1</v>
      </c>
      <c r="C7546" t="s">
        <v>80</v>
      </c>
      <c r="D7546" t="s">
        <v>93</v>
      </c>
      <c r="E7546" t="s">
        <v>171</v>
      </c>
      <c r="F7546" t="s">
        <v>21025</v>
      </c>
      <c r="G7546" t="s">
        <v>190</v>
      </c>
      <c r="H7546" t="s">
        <v>157</v>
      </c>
      <c r="I7546" t="s">
        <v>136</v>
      </c>
      <c r="J7546" t="s">
        <v>137</v>
      </c>
      <c r="K7546" t="s">
        <v>138</v>
      </c>
      <c r="L7546" t="s">
        <v>21026</v>
      </c>
      <c r="M7546" t="s">
        <v>21027</v>
      </c>
      <c r="N7546">
        <v>4.1502777770000003</v>
      </c>
      <c r="O7546">
        <v>0</v>
      </c>
      <c r="P7546">
        <v>25</v>
      </c>
      <c r="Q7546">
        <v>0</v>
      </c>
      <c r="R7546">
        <v>0</v>
      </c>
      <c r="S7546">
        <v>0</v>
      </c>
      <c r="T7546">
        <v>2</v>
      </c>
      <c r="U7546">
        <v>0</v>
      </c>
      <c r="V7546">
        <v>0</v>
      </c>
      <c r="W7546">
        <v>0</v>
      </c>
      <c r="X7546">
        <v>14.22421182220271</v>
      </c>
      <c r="Y7546">
        <v>0</v>
      </c>
      <c r="Z7546">
        <v>0</v>
      </c>
      <c r="AA7546">
        <v>0</v>
      </c>
      <c r="AB7546">
        <v>0.3192184117532334</v>
      </c>
      <c r="AC7546">
        <v>0</v>
      </c>
      <c r="AD7546">
        <v>0</v>
      </c>
      <c r="AE7546">
        <v>14.543430233955943</v>
      </c>
    </row>
    <row r="7547" spans="1:31" x14ac:dyDescent="0.3">
      <c r="A7547">
        <v>2590851</v>
      </c>
      <c r="B7547">
        <v>1</v>
      </c>
      <c r="C7547" t="s">
        <v>80</v>
      </c>
      <c r="D7547" t="s">
        <v>104</v>
      </c>
      <c r="E7547" t="s">
        <v>166</v>
      </c>
      <c r="F7547" t="s">
        <v>21028</v>
      </c>
      <c r="G7547" t="s">
        <v>168</v>
      </c>
      <c r="H7547" t="s">
        <v>157</v>
      </c>
      <c r="I7547" t="s">
        <v>136</v>
      </c>
      <c r="J7547" t="s">
        <v>137</v>
      </c>
      <c r="K7547" t="s">
        <v>138</v>
      </c>
      <c r="L7547" t="s">
        <v>21029</v>
      </c>
      <c r="M7547" t="s">
        <v>21030</v>
      </c>
      <c r="N7547">
        <v>8.6236111110000007</v>
      </c>
      <c r="O7547">
        <v>0</v>
      </c>
      <c r="P7547">
        <v>1</v>
      </c>
      <c r="Q7547">
        <v>0</v>
      </c>
      <c r="R7547">
        <v>0</v>
      </c>
      <c r="S7547">
        <v>0</v>
      </c>
      <c r="T7547">
        <v>1</v>
      </c>
      <c r="U7547">
        <v>0</v>
      </c>
      <c r="V7547">
        <v>0</v>
      </c>
      <c r="W7547">
        <v>0</v>
      </c>
      <c r="X7547">
        <v>0.67896837789999998</v>
      </c>
      <c r="Y7547">
        <v>0</v>
      </c>
      <c r="Z7547">
        <v>0</v>
      </c>
      <c r="AA7547">
        <v>0</v>
      </c>
      <c r="AB7547">
        <v>2.1294033228292579</v>
      </c>
      <c r="AC7547">
        <v>0</v>
      </c>
      <c r="AD7547">
        <v>0</v>
      </c>
      <c r="AE7547">
        <v>2.8083717007292579</v>
      </c>
    </row>
    <row r="7548" spans="1:31" x14ac:dyDescent="0.3">
      <c r="A7548">
        <v>2591060</v>
      </c>
      <c r="B7548">
        <v>1</v>
      </c>
      <c r="C7548" t="s">
        <v>80</v>
      </c>
      <c r="D7548" t="s">
        <v>90</v>
      </c>
      <c r="E7548" t="s">
        <v>171</v>
      </c>
      <c r="F7548" t="s">
        <v>21031</v>
      </c>
      <c r="G7548" t="s">
        <v>3589</v>
      </c>
      <c r="H7548" t="s">
        <v>157</v>
      </c>
      <c r="I7548" t="s">
        <v>136</v>
      </c>
      <c r="J7548" t="s">
        <v>137</v>
      </c>
      <c r="K7548" t="s">
        <v>138</v>
      </c>
      <c r="L7548" t="s">
        <v>21032</v>
      </c>
      <c r="M7548" t="s">
        <v>21033</v>
      </c>
      <c r="N7548">
        <v>2.6833333330000002</v>
      </c>
      <c r="O7548">
        <v>0</v>
      </c>
      <c r="P7548">
        <v>147</v>
      </c>
      <c r="Q7548">
        <v>0</v>
      </c>
      <c r="R7548">
        <v>0</v>
      </c>
      <c r="S7548">
        <v>0</v>
      </c>
      <c r="T7548">
        <v>10</v>
      </c>
      <c r="U7548">
        <v>0</v>
      </c>
      <c r="V7548">
        <v>0</v>
      </c>
      <c r="W7548">
        <v>0</v>
      </c>
      <c r="X7548">
        <v>104.02452109141605</v>
      </c>
      <c r="Y7548">
        <v>0</v>
      </c>
      <c r="Z7548">
        <v>0</v>
      </c>
      <c r="AA7548">
        <v>0</v>
      </c>
      <c r="AB7548">
        <v>21.592674633464721</v>
      </c>
      <c r="AC7548">
        <v>0</v>
      </c>
      <c r="AD7548">
        <v>0</v>
      </c>
      <c r="AE7548">
        <v>125.61719572488077</v>
      </c>
    </row>
    <row r="7549" spans="1:31" x14ac:dyDescent="0.3">
      <c r="A7549">
        <v>2590728</v>
      </c>
      <c r="B7549">
        <v>1</v>
      </c>
      <c r="C7549" t="s">
        <v>80</v>
      </c>
      <c r="D7549" t="s">
        <v>108</v>
      </c>
      <c r="E7549" t="s">
        <v>155</v>
      </c>
      <c r="F7549" t="s">
        <v>21034</v>
      </c>
      <c r="G7549" t="s">
        <v>301</v>
      </c>
      <c r="H7549" t="s">
        <v>157</v>
      </c>
      <c r="I7549" t="s">
        <v>136</v>
      </c>
      <c r="J7549" t="s">
        <v>137</v>
      </c>
      <c r="K7549" t="s">
        <v>144</v>
      </c>
      <c r="L7549" t="s">
        <v>21035</v>
      </c>
      <c r="M7549" t="s">
        <v>21036</v>
      </c>
      <c r="N7549">
        <v>2.9311111109999999</v>
      </c>
      <c r="O7549">
        <v>0</v>
      </c>
      <c r="P7549">
        <v>20</v>
      </c>
      <c r="Q7549">
        <v>0</v>
      </c>
      <c r="R7549">
        <v>13</v>
      </c>
      <c r="S7549">
        <v>0</v>
      </c>
      <c r="T7549">
        <v>6</v>
      </c>
      <c r="U7549">
        <v>0</v>
      </c>
      <c r="V7549">
        <v>0</v>
      </c>
      <c r="W7549">
        <v>0</v>
      </c>
      <c r="X7549">
        <v>17.334067969124842</v>
      </c>
      <c r="Y7549">
        <v>0</v>
      </c>
      <c r="Z7549">
        <v>18.992173216222699</v>
      </c>
      <c r="AA7549">
        <v>0</v>
      </c>
      <c r="AB7549">
        <v>15.295169469025065</v>
      </c>
      <c r="AC7549">
        <v>0</v>
      </c>
      <c r="AD7549">
        <v>0</v>
      </c>
      <c r="AE7549">
        <v>51.62141065437261</v>
      </c>
    </row>
    <row r="7550" spans="1:31" x14ac:dyDescent="0.3">
      <c r="A7550">
        <v>2590565</v>
      </c>
      <c r="B7550">
        <v>1</v>
      </c>
      <c r="C7550" t="s">
        <v>81</v>
      </c>
      <c r="D7550" t="s">
        <v>121</v>
      </c>
      <c r="E7550" t="s">
        <v>147</v>
      </c>
      <c r="F7550" t="s">
        <v>15244</v>
      </c>
      <c r="G7550" t="s">
        <v>134</v>
      </c>
      <c r="H7550" t="s">
        <v>135</v>
      </c>
      <c r="I7550" t="s">
        <v>136</v>
      </c>
      <c r="J7550" t="s">
        <v>137</v>
      </c>
      <c r="K7550" t="s">
        <v>138</v>
      </c>
      <c r="L7550" t="s">
        <v>21037</v>
      </c>
      <c r="M7550" t="s">
        <v>21038</v>
      </c>
      <c r="N7550">
        <v>0.90666666600000001</v>
      </c>
      <c r="O7550">
        <v>1</v>
      </c>
      <c r="P7550">
        <v>310</v>
      </c>
      <c r="Q7550">
        <v>1</v>
      </c>
      <c r="R7550">
        <v>34</v>
      </c>
      <c r="S7550">
        <v>0</v>
      </c>
      <c r="T7550">
        <v>22</v>
      </c>
      <c r="U7550">
        <v>0</v>
      </c>
      <c r="V7550">
        <v>0</v>
      </c>
      <c r="W7550">
        <v>0.14474186719999999</v>
      </c>
      <c r="X7550">
        <v>27.706024484913666</v>
      </c>
      <c r="Y7550">
        <v>1.2570754589778732</v>
      </c>
      <c r="Z7550">
        <v>4.9655222973646662</v>
      </c>
      <c r="AA7550">
        <v>0</v>
      </c>
      <c r="AB7550">
        <v>9.5515667754910076</v>
      </c>
      <c r="AC7550">
        <v>0</v>
      </c>
      <c r="AD7550">
        <v>0</v>
      </c>
      <c r="AE7550">
        <v>43.624930883947215</v>
      </c>
    </row>
    <row r="7551" spans="1:31" x14ac:dyDescent="0.3">
      <c r="A7551">
        <v>2590671</v>
      </c>
      <c r="B7551">
        <v>1</v>
      </c>
      <c r="C7551" t="s">
        <v>80</v>
      </c>
      <c r="D7551" t="s">
        <v>82</v>
      </c>
      <c r="E7551" t="s">
        <v>155</v>
      </c>
      <c r="F7551" t="s">
        <v>21039</v>
      </c>
      <c r="G7551" t="s">
        <v>202</v>
      </c>
      <c r="H7551" t="s">
        <v>157</v>
      </c>
      <c r="I7551" t="s">
        <v>136</v>
      </c>
      <c r="J7551" t="s">
        <v>137</v>
      </c>
      <c r="K7551" t="s">
        <v>138</v>
      </c>
      <c r="L7551" t="s">
        <v>20788</v>
      </c>
      <c r="M7551" t="s">
        <v>21040</v>
      </c>
      <c r="N7551">
        <v>0.66083333300000002</v>
      </c>
      <c r="O7551">
        <v>0</v>
      </c>
      <c r="P7551">
        <v>215</v>
      </c>
      <c r="Q7551">
        <v>0</v>
      </c>
      <c r="R7551">
        <v>0</v>
      </c>
      <c r="S7551">
        <v>0</v>
      </c>
      <c r="T7551">
        <v>23</v>
      </c>
      <c r="U7551">
        <v>0</v>
      </c>
      <c r="V7551">
        <v>0</v>
      </c>
      <c r="W7551">
        <v>0</v>
      </c>
      <c r="X7551">
        <v>28.921735248675851</v>
      </c>
      <c r="Y7551">
        <v>0</v>
      </c>
      <c r="Z7551">
        <v>0</v>
      </c>
      <c r="AA7551">
        <v>0</v>
      </c>
      <c r="AB7551">
        <v>38.21298809131909</v>
      </c>
      <c r="AC7551">
        <v>0</v>
      </c>
      <c r="AD7551">
        <v>0</v>
      </c>
      <c r="AE7551">
        <v>67.134723339994935</v>
      </c>
    </row>
    <row r="7552" spans="1:31" x14ac:dyDescent="0.3">
      <c r="A7552">
        <v>2591212</v>
      </c>
      <c r="B7552">
        <v>1</v>
      </c>
      <c r="C7552" t="s">
        <v>80</v>
      </c>
      <c r="D7552" t="s">
        <v>85</v>
      </c>
      <c r="E7552" t="s">
        <v>155</v>
      </c>
      <c r="F7552" t="s">
        <v>21041</v>
      </c>
      <c r="G7552" t="s">
        <v>202</v>
      </c>
      <c r="H7552" t="s">
        <v>157</v>
      </c>
      <c r="I7552" t="s">
        <v>136</v>
      </c>
      <c r="J7552" t="s">
        <v>137</v>
      </c>
      <c r="K7552" t="s">
        <v>138</v>
      </c>
      <c r="L7552" t="s">
        <v>21042</v>
      </c>
      <c r="M7552" t="s">
        <v>21043</v>
      </c>
      <c r="N7552">
        <v>0.59194444400000001</v>
      </c>
      <c r="O7552">
        <v>0</v>
      </c>
      <c r="P7552">
        <v>566</v>
      </c>
      <c r="Q7552">
        <v>0</v>
      </c>
      <c r="R7552">
        <v>0</v>
      </c>
      <c r="S7552">
        <v>0</v>
      </c>
      <c r="T7552">
        <v>56</v>
      </c>
      <c r="U7552">
        <v>0</v>
      </c>
      <c r="V7552">
        <v>0</v>
      </c>
      <c r="W7552">
        <v>0</v>
      </c>
      <c r="X7552">
        <v>78.481424807006917</v>
      </c>
      <c r="Y7552">
        <v>0</v>
      </c>
      <c r="Z7552">
        <v>0</v>
      </c>
      <c r="AA7552">
        <v>0</v>
      </c>
      <c r="AB7552">
        <v>92.94454196977324</v>
      </c>
      <c r="AC7552">
        <v>0</v>
      </c>
      <c r="AD7552">
        <v>0</v>
      </c>
      <c r="AE7552">
        <v>171.42596677678017</v>
      </c>
    </row>
    <row r="7553" spans="1:31" x14ac:dyDescent="0.3">
      <c r="A7553">
        <v>2590519</v>
      </c>
      <c r="B7553">
        <v>1</v>
      </c>
      <c r="C7553" t="s">
        <v>80</v>
      </c>
      <c r="D7553" t="s">
        <v>84</v>
      </c>
      <c r="E7553" t="s">
        <v>184</v>
      </c>
      <c r="F7553" t="s">
        <v>21044</v>
      </c>
      <c r="G7553" t="s">
        <v>194</v>
      </c>
      <c r="H7553" t="s">
        <v>135</v>
      </c>
      <c r="I7553" t="s">
        <v>136</v>
      </c>
      <c r="J7553" t="s">
        <v>137</v>
      </c>
      <c r="K7553" t="s">
        <v>144</v>
      </c>
      <c r="L7553" t="s">
        <v>21045</v>
      </c>
      <c r="M7553" t="s">
        <v>21046</v>
      </c>
      <c r="N7553">
        <v>1.1875</v>
      </c>
      <c r="O7553">
        <v>0</v>
      </c>
      <c r="P7553">
        <v>3202</v>
      </c>
      <c r="Q7553">
        <v>0</v>
      </c>
      <c r="R7553">
        <v>0</v>
      </c>
      <c r="S7553">
        <v>0</v>
      </c>
      <c r="T7553">
        <v>289</v>
      </c>
      <c r="U7553">
        <v>0</v>
      </c>
      <c r="V7553">
        <v>0</v>
      </c>
      <c r="W7553">
        <v>0</v>
      </c>
      <c r="X7553">
        <v>808.26631892244802</v>
      </c>
      <c r="Y7553">
        <v>0</v>
      </c>
      <c r="Z7553">
        <v>0</v>
      </c>
      <c r="AA7553">
        <v>0</v>
      </c>
      <c r="AB7553">
        <v>217.21149449717186</v>
      </c>
      <c r="AC7553">
        <v>0</v>
      </c>
      <c r="AD7553">
        <v>0</v>
      </c>
      <c r="AE7553">
        <v>1025.4778134196199</v>
      </c>
    </row>
    <row r="7554" spans="1:31" x14ac:dyDescent="0.3">
      <c r="A7554">
        <v>2591126</v>
      </c>
      <c r="B7554">
        <v>1</v>
      </c>
      <c r="C7554" t="s">
        <v>80</v>
      </c>
      <c r="D7554" t="s">
        <v>99</v>
      </c>
      <c r="E7554" t="s">
        <v>171</v>
      </c>
      <c r="F7554" t="s">
        <v>21047</v>
      </c>
      <c r="G7554" t="s">
        <v>190</v>
      </c>
      <c r="H7554" t="s">
        <v>157</v>
      </c>
      <c r="I7554" t="s">
        <v>136</v>
      </c>
      <c r="J7554" t="s">
        <v>137</v>
      </c>
      <c r="K7554" t="s">
        <v>138</v>
      </c>
      <c r="L7554" t="s">
        <v>21048</v>
      </c>
      <c r="M7554" t="s">
        <v>21049</v>
      </c>
      <c r="N7554">
        <v>2.7688888880000002</v>
      </c>
      <c r="O7554">
        <v>0</v>
      </c>
      <c r="P7554">
        <v>17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10.064819005821835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10.064819005821835</v>
      </c>
    </row>
    <row r="7555" spans="1:31" x14ac:dyDescent="0.3">
      <c r="A7555">
        <v>2590771</v>
      </c>
      <c r="B7555">
        <v>1</v>
      </c>
      <c r="C7555" t="s">
        <v>81</v>
      </c>
      <c r="D7555" t="s">
        <v>113</v>
      </c>
      <c r="E7555" t="s">
        <v>155</v>
      </c>
      <c r="F7555" t="s">
        <v>21050</v>
      </c>
      <c r="G7555" t="s">
        <v>194</v>
      </c>
      <c r="H7555" t="s">
        <v>157</v>
      </c>
      <c r="I7555" t="s">
        <v>136</v>
      </c>
      <c r="J7555" t="s">
        <v>137</v>
      </c>
      <c r="K7555" t="s">
        <v>144</v>
      </c>
      <c r="L7555" t="s">
        <v>21051</v>
      </c>
      <c r="M7555" t="s">
        <v>21052</v>
      </c>
      <c r="N7555">
        <v>1.6469444440000001</v>
      </c>
      <c r="O7555">
        <v>0</v>
      </c>
      <c r="P7555">
        <v>25</v>
      </c>
      <c r="Q7555">
        <v>0</v>
      </c>
      <c r="R7555">
        <v>0</v>
      </c>
      <c r="S7555">
        <v>0</v>
      </c>
      <c r="T7555">
        <v>21</v>
      </c>
      <c r="U7555">
        <v>0</v>
      </c>
      <c r="V7555">
        <v>0</v>
      </c>
      <c r="W7555">
        <v>0</v>
      </c>
      <c r="X7555">
        <v>9.7548052202283841</v>
      </c>
      <c r="Y7555">
        <v>0</v>
      </c>
      <c r="Z7555">
        <v>0</v>
      </c>
      <c r="AA7555">
        <v>0</v>
      </c>
      <c r="AB7555">
        <v>60.566345570872244</v>
      </c>
      <c r="AC7555">
        <v>0</v>
      </c>
      <c r="AD7555">
        <v>0</v>
      </c>
      <c r="AE7555">
        <v>70.321150791100621</v>
      </c>
    </row>
    <row r="7556" spans="1:31" x14ac:dyDescent="0.3">
      <c r="A7556">
        <v>2590748</v>
      </c>
      <c r="B7556">
        <v>1</v>
      </c>
      <c r="C7556" t="s">
        <v>80</v>
      </c>
      <c r="D7556" t="s">
        <v>83</v>
      </c>
      <c r="E7556" t="s">
        <v>166</v>
      </c>
      <c r="F7556" t="s">
        <v>21053</v>
      </c>
      <c r="G7556" t="s">
        <v>168</v>
      </c>
      <c r="H7556" t="s">
        <v>157</v>
      </c>
      <c r="I7556" t="s">
        <v>136</v>
      </c>
      <c r="J7556" t="s">
        <v>137</v>
      </c>
      <c r="K7556" t="s">
        <v>138</v>
      </c>
      <c r="L7556" t="s">
        <v>21054</v>
      </c>
      <c r="M7556" t="s">
        <v>21055</v>
      </c>
      <c r="N7556">
        <v>7.0252777770000003</v>
      </c>
      <c r="O7556">
        <v>0</v>
      </c>
      <c r="P7556">
        <v>3</v>
      </c>
      <c r="Q7556">
        <v>0</v>
      </c>
      <c r="R7556">
        <v>0</v>
      </c>
      <c r="S7556">
        <v>0</v>
      </c>
      <c r="T7556">
        <v>1</v>
      </c>
      <c r="U7556">
        <v>0</v>
      </c>
      <c r="V7556">
        <v>0</v>
      </c>
      <c r="W7556">
        <v>0</v>
      </c>
      <c r="X7556">
        <v>1.4666881593871874</v>
      </c>
      <c r="Y7556">
        <v>0</v>
      </c>
      <c r="Z7556">
        <v>0</v>
      </c>
      <c r="AA7556">
        <v>0</v>
      </c>
      <c r="AB7556">
        <v>0.60388662344877497</v>
      </c>
      <c r="AC7556">
        <v>0</v>
      </c>
      <c r="AD7556">
        <v>0</v>
      </c>
      <c r="AE7556">
        <v>2.0705747828359624</v>
      </c>
    </row>
    <row r="7557" spans="1:31" x14ac:dyDescent="0.3">
      <c r="A7557">
        <v>2591146</v>
      </c>
      <c r="B7557">
        <v>1</v>
      </c>
      <c r="C7557" t="s">
        <v>80</v>
      </c>
      <c r="D7557" t="s">
        <v>86</v>
      </c>
      <c r="E7557" t="s">
        <v>155</v>
      </c>
      <c r="F7557" t="s">
        <v>21056</v>
      </c>
      <c r="G7557" t="s">
        <v>190</v>
      </c>
      <c r="H7557" t="s">
        <v>157</v>
      </c>
      <c r="I7557" t="s">
        <v>136</v>
      </c>
      <c r="J7557" t="s">
        <v>137</v>
      </c>
      <c r="K7557" t="s">
        <v>138</v>
      </c>
      <c r="L7557" t="s">
        <v>21057</v>
      </c>
      <c r="M7557" t="s">
        <v>21058</v>
      </c>
      <c r="N7557">
        <v>1.693888888</v>
      </c>
      <c r="O7557">
        <v>0</v>
      </c>
      <c r="P7557">
        <v>255</v>
      </c>
      <c r="Q7557">
        <v>0</v>
      </c>
      <c r="R7557">
        <v>0</v>
      </c>
      <c r="S7557">
        <v>0</v>
      </c>
      <c r="T7557">
        <v>137</v>
      </c>
      <c r="U7557">
        <v>0</v>
      </c>
      <c r="V7557">
        <v>0</v>
      </c>
      <c r="W7557">
        <v>0</v>
      </c>
      <c r="X7557">
        <v>97.518479052817966</v>
      </c>
      <c r="Y7557">
        <v>0</v>
      </c>
      <c r="Z7557">
        <v>0</v>
      </c>
      <c r="AA7557">
        <v>0</v>
      </c>
      <c r="AB7557">
        <v>340.57169642805354</v>
      </c>
      <c r="AC7557">
        <v>0</v>
      </c>
      <c r="AD7557">
        <v>0</v>
      </c>
      <c r="AE7557">
        <v>438.09017548087149</v>
      </c>
    </row>
    <row r="7558" spans="1:31" x14ac:dyDescent="0.3">
      <c r="A7558">
        <v>2591226</v>
      </c>
      <c r="B7558">
        <v>1</v>
      </c>
      <c r="C7558" t="s">
        <v>80</v>
      </c>
      <c r="D7558" t="s">
        <v>83</v>
      </c>
      <c r="E7558" t="s">
        <v>132</v>
      </c>
      <c r="F7558" t="s">
        <v>15644</v>
      </c>
      <c r="G7558" t="s">
        <v>134</v>
      </c>
      <c r="H7558" t="s">
        <v>135</v>
      </c>
      <c r="I7558" t="s">
        <v>136</v>
      </c>
      <c r="J7558" t="s">
        <v>137</v>
      </c>
      <c r="K7558" t="s">
        <v>138</v>
      </c>
      <c r="L7558" t="s">
        <v>21059</v>
      </c>
      <c r="M7558" t="s">
        <v>21060</v>
      </c>
      <c r="N7558">
        <v>3.948611111</v>
      </c>
      <c r="O7558">
        <v>9</v>
      </c>
      <c r="P7558">
        <v>345</v>
      </c>
      <c r="Q7558">
        <v>10</v>
      </c>
      <c r="R7558">
        <v>92</v>
      </c>
      <c r="S7558">
        <v>37</v>
      </c>
      <c r="T7558">
        <v>143</v>
      </c>
      <c r="U7558">
        <v>4</v>
      </c>
      <c r="V7558">
        <v>1</v>
      </c>
      <c r="W7558">
        <v>18.628079440485163</v>
      </c>
      <c r="X7558">
        <v>333.95650461576878</v>
      </c>
      <c r="Y7558">
        <v>211.38360705841365</v>
      </c>
      <c r="Z7558">
        <v>371.04219050783195</v>
      </c>
      <c r="AA7558">
        <v>722.27425258394533</v>
      </c>
      <c r="AB7558">
        <v>619.71549863232724</v>
      </c>
      <c r="AC7558">
        <v>1018.8694217074401</v>
      </c>
      <c r="AD7558">
        <v>20.773293559849876</v>
      </c>
      <c r="AE7558">
        <v>3316.642848106062</v>
      </c>
    </row>
    <row r="7559" spans="1:31" x14ac:dyDescent="0.3">
      <c r="A7559">
        <v>2590585</v>
      </c>
      <c r="B7559">
        <v>1</v>
      </c>
      <c r="C7559" t="s">
        <v>80</v>
      </c>
      <c r="D7559" t="s">
        <v>104</v>
      </c>
      <c r="E7559" t="s">
        <v>147</v>
      </c>
      <c r="F7559" t="s">
        <v>1578</v>
      </c>
      <c r="G7559" t="s">
        <v>134</v>
      </c>
      <c r="H7559" t="s">
        <v>135</v>
      </c>
      <c r="I7559" t="s">
        <v>136</v>
      </c>
      <c r="J7559" t="s">
        <v>137</v>
      </c>
      <c r="K7559" t="s">
        <v>138</v>
      </c>
      <c r="L7559" t="s">
        <v>21061</v>
      </c>
      <c r="M7559" t="s">
        <v>21062</v>
      </c>
      <c r="N7559">
        <v>1.2297222219999999</v>
      </c>
      <c r="O7559">
        <v>3</v>
      </c>
      <c r="P7559">
        <v>219</v>
      </c>
      <c r="Q7559">
        <v>19</v>
      </c>
      <c r="R7559">
        <v>246</v>
      </c>
      <c r="S7559">
        <v>14</v>
      </c>
      <c r="T7559">
        <v>83</v>
      </c>
      <c r="U7559">
        <v>4</v>
      </c>
      <c r="V7559">
        <v>0</v>
      </c>
      <c r="W7559">
        <v>19.512469281592047</v>
      </c>
      <c r="X7559">
        <v>98.002121987098292</v>
      </c>
      <c r="Y7559">
        <v>19.190842041035921</v>
      </c>
      <c r="Z7559">
        <v>205.75349029888611</v>
      </c>
      <c r="AA7559">
        <v>105.07541267610941</v>
      </c>
      <c r="AB7559">
        <v>109.99122492122113</v>
      </c>
      <c r="AC7559">
        <v>660.57221787640083</v>
      </c>
      <c r="AD7559">
        <v>0</v>
      </c>
      <c r="AE7559">
        <v>1218.0977790823438</v>
      </c>
    </row>
    <row r="7560" spans="1:31" x14ac:dyDescent="0.3">
      <c r="A7560">
        <v>2590648</v>
      </c>
      <c r="B7560">
        <v>1</v>
      </c>
      <c r="C7560" t="s">
        <v>80</v>
      </c>
      <c r="D7560" t="s">
        <v>92</v>
      </c>
      <c r="E7560" t="s">
        <v>141</v>
      </c>
      <c r="F7560" t="s">
        <v>21063</v>
      </c>
      <c r="G7560" t="s">
        <v>301</v>
      </c>
      <c r="H7560" t="s">
        <v>135</v>
      </c>
      <c r="I7560" t="s">
        <v>136</v>
      </c>
      <c r="J7560" t="s">
        <v>137</v>
      </c>
      <c r="K7560" t="s">
        <v>144</v>
      </c>
      <c r="L7560" t="s">
        <v>21064</v>
      </c>
      <c r="M7560" t="s">
        <v>21065</v>
      </c>
      <c r="N7560">
        <v>4.8600000000000003</v>
      </c>
      <c r="O7560">
        <v>0</v>
      </c>
      <c r="P7560">
        <v>0</v>
      </c>
      <c r="Q7560">
        <v>0</v>
      </c>
      <c r="R7560">
        <v>0</v>
      </c>
      <c r="S7560">
        <v>2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4673.4458765368654</v>
      </c>
      <c r="AB7560">
        <v>0</v>
      </c>
      <c r="AC7560">
        <v>0</v>
      </c>
      <c r="AD7560">
        <v>0</v>
      </c>
      <c r="AE7560">
        <v>4673.4458765368654</v>
      </c>
    </row>
    <row r="7561" spans="1:31" x14ac:dyDescent="0.3">
      <c r="A7561">
        <v>2591040</v>
      </c>
      <c r="B7561">
        <v>1</v>
      </c>
      <c r="C7561" t="s">
        <v>81</v>
      </c>
      <c r="D7561" t="s">
        <v>118</v>
      </c>
      <c r="E7561" t="s">
        <v>171</v>
      </c>
      <c r="F7561" t="s">
        <v>21066</v>
      </c>
      <c r="G7561" t="s">
        <v>202</v>
      </c>
      <c r="H7561" t="s">
        <v>157</v>
      </c>
      <c r="I7561" t="s">
        <v>136</v>
      </c>
      <c r="J7561" t="s">
        <v>137</v>
      </c>
      <c r="K7561" t="s">
        <v>138</v>
      </c>
      <c r="L7561" t="s">
        <v>21067</v>
      </c>
      <c r="M7561" t="s">
        <v>21068</v>
      </c>
      <c r="N7561">
        <v>0.39361111100000001</v>
      </c>
      <c r="O7561">
        <v>0</v>
      </c>
      <c r="P7561">
        <v>122</v>
      </c>
      <c r="Q7561">
        <v>0</v>
      </c>
      <c r="R7561">
        <v>1</v>
      </c>
      <c r="S7561">
        <v>0</v>
      </c>
      <c r="T7561">
        <v>7</v>
      </c>
      <c r="U7561">
        <v>0</v>
      </c>
      <c r="V7561">
        <v>0</v>
      </c>
      <c r="W7561">
        <v>0</v>
      </c>
      <c r="X7561">
        <v>9.2953258373533316</v>
      </c>
      <c r="Y7561">
        <v>0</v>
      </c>
      <c r="Z7561">
        <v>0</v>
      </c>
      <c r="AA7561">
        <v>0</v>
      </c>
      <c r="AB7561">
        <v>2.6256757301265186</v>
      </c>
      <c r="AC7561">
        <v>0</v>
      </c>
      <c r="AD7561">
        <v>0</v>
      </c>
      <c r="AE7561">
        <v>11.92100156747985</v>
      </c>
    </row>
    <row r="7562" spans="1:31" x14ac:dyDescent="0.3">
      <c r="A7562">
        <v>2590691</v>
      </c>
      <c r="B7562">
        <v>1</v>
      </c>
      <c r="C7562" t="s">
        <v>81</v>
      </c>
      <c r="D7562" t="s">
        <v>127</v>
      </c>
      <c r="E7562" t="s">
        <v>147</v>
      </c>
      <c r="F7562" t="s">
        <v>9853</v>
      </c>
      <c r="G7562" t="s">
        <v>301</v>
      </c>
      <c r="H7562" t="s">
        <v>135</v>
      </c>
      <c r="I7562" t="s">
        <v>136</v>
      </c>
      <c r="J7562" t="s">
        <v>137</v>
      </c>
      <c r="K7562" t="s">
        <v>144</v>
      </c>
      <c r="L7562" t="s">
        <v>21069</v>
      </c>
      <c r="M7562" t="s">
        <v>21070</v>
      </c>
      <c r="N7562">
        <v>3.7794444440000001</v>
      </c>
      <c r="O7562">
        <v>9</v>
      </c>
      <c r="P7562">
        <v>3</v>
      </c>
      <c r="Q7562">
        <v>285</v>
      </c>
      <c r="R7562">
        <v>43</v>
      </c>
      <c r="S7562">
        <v>17</v>
      </c>
      <c r="T7562">
        <v>2</v>
      </c>
      <c r="U7562">
        <v>0</v>
      </c>
      <c r="V7562">
        <v>0</v>
      </c>
      <c r="W7562">
        <v>17.74784207909012</v>
      </c>
      <c r="X7562">
        <v>7.9700251496055134</v>
      </c>
      <c r="Y7562">
        <v>3017.1466104898741</v>
      </c>
      <c r="Z7562">
        <v>854.64544568355416</v>
      </c>
      <c r="AA7562">
        <v>392.25737039170502</v>
      </c>
      <c r="AB7562">
        <v>9.2987867260837902</v>
      </c>
      <c r="AC7562">
        <v>0</v>
      </c>
      <c r="AD7562">
        <v>0</v>
      </c>
      <c r="AE7562">
        <v>4299.0660805199122</v>
      </c>
    </row>
    <row r="7563" spans="1:31" x14ac:dyDescent="0.3">
      <c r="A7563">
        <v>2591332</v>
      </c>
      <c r="B7563">
        <v>1</v>
      </c>
      <c r="C7563" t="s">
        <v>80</v>
      </c>
      <c r="D7563" t="s">
        <v>103</v>
      </c>
      <c r="E7563" t="s">
        <v>184</v>
      </c>
      <c r="F7563" t="s">
        <v>21071</v>
      </c>
      <c r="G7563" t="s">
        <v>149</v>
      </c>
      <c r="H7563" t="s">
        <v>135</v>
      </c>
      <c r="I7563" t="s">
        <v>136</v>
      </c>
      <c r="J7563" t="s">
        <v>137</v>
      </c>
      <c r="K7563" t="s">
        <v>138</v>
      </c>
      <c r="L7563" t="s">
        <v>21072</v>
      </c>
      <c r="M7563" t="s">
        <v>21073</v>
      </c>
      <c r="N7563">
        <v>9.5569444440000009</v>
      </c>
      <c r="O7563">
        <v>0</v>
      </c>
      <c r="P7563">
        <v>0</v>
      </c>
      <c r="Q7563">
        <v>0</v>
      </c>
      <c r="R7563">
        <v>2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21.289145199177121</v>
      </c>
      <c r="AA7563">
        <v>0</v>
      </c>
      <c r="AB7563">
        <v>0</v>
      </c>
      <c r="AC7563">
        <v>0</v>
      </c>
      <c r="AD7563">
        <v>0</v>
      </c>
      <c r="AE7563">
        <v>21.289145199177121</v>
      </c>
    </row>
    <row r="7564" spans="1:31" x14ac:dyDescent="0.3">
      <c r="A7564">
        <v>2590708</v>
      </c>
      <c r="B7564">
        <v>1</v>
      </c>
      <c r="C7564" t="s">
        <v>80</v>
      </c>
      <c r="D7564" t="s">
        <v>84</v>
      </c>
      <c r="E7564" t="s">
        <v>155</v>
      </c>
      <c r="F7564" t="s">
        <v>21074</v>
      </c>
      <c r="G7564" t="s">
        <v>194</v>
      </c>
      <c r="H7564" t="s">
        <v>157</v>
      </c>
      <c r="I7564" t="s">
        <v>136</v>
      </c>
      <c r="J7564" t="s">
        <v>137</v>
      </c>
      <c r="K7564" t="s">
        <v>144</v>
      </c>
      <c r="L7564" t="s">
        <v>21075</v>
      </c>
      <c r="M7564" t="s">
        <v>21076</v>
      </c>
      <c r="N7564">
        <v>4.4452777770000003</v>
      </c>
      <c r="O7564">
        <v>0</v>
      </c>
      <c r="P7564">
        <v>471</v>
      </c>
      <c r="Q7564">
        <v>0</v>
      </c>
      <c r="R7564">
        <v>0</v>
      </c>
      <c r="S7564">
        <v>0</v>
      </c>
      <c r="T7564">
        <v>17</v>
      </c>
      <c r="U7564">
        <v>0</v>
      </c>
      <c r="V7564">
        <v>0</v>
      </c>
      <c r="W7564">
        <v>0</v>
      </c>
      <c r="X7564">
        <v>504.32869195247417</v>
      </c>
      <c r="Y7564">
        <v>0</v>
      </c>
      <c r="Z7564">
        <v>0</v>
      </c>
      <c r="AA7564">
        <v>0</v>
      </c>
      <c r="AB7564">
        <v>280.2896351353138</v>
      </c>
      <c r="AC7564">
        <v>0</v>
      </c>
      <c r="AD7564">
        <v>0</v>
      </c>
      <c r="AE7564">
        <v>784.61832708778797</v>
      </c>
    </row>
    <row r="7565" spans="1:31" x14ac:dyDescent="0.3">
      <c r="A7565">
        <v>2591000</v>
      </c>
      <c r="B7565">
        <v>1</v>
      </c>
      <c r="C7565" t="s">
        <v>80</v>
      </c>
      <c r="D7565" t="s">
        <v>100</v>
      </c>
      <c r="E7565" t="s">
        <v>166</v>
      </c>
      <c r="F7565" t="s">
        <v>20981</v>
      </c>
      <c r="G7565" t="s">
        <v>198</v>
      </c>
      <c r="H7565" t="s">
        <v>157</v>
      </c>
      <c r="I7565" t="s">
        <v>136</v>
      </c>
      <c r="J7565" t="s">
        <v>137</v>
      </c>
      <c r="K7565" t="s">
        <v>138</v>
      </c>
      <c r="L7565" t="s">
        <v>21077</v>
      </c>
      <c r="M7565" t="s">
        <v>21078</v>
      </c>
      <c r="N7565">
        <v>1.663611111</v>
      </c>
      <c r="O7565">
        <v>0</v>
      </c>
      <c r="P7565">
        <v>5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0.91930060581373674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0.91930060581373674</v>
      </c>
    </row>
    <row r="7566" spans="1:31" x14ac:dyDescent="0.3">
      <c r="A7566">
        <v>2590877</v>
      </c>
      <c r="B7566">
        <v>1</v>
      </c>
      <c r="C7566" t="s">
        <v>81</v>
      </c>
      <c r="D7566" t="s">
        <v>127</v>
      </c>
      <c r="E7566" t="s">
        <v>147</v>
      </c>
      <c r="F7566" t="s">
        <v>5456</v>
      </c>
      <c r="G7566" t="s">
        <v>186</v>
      </c>
      <c r="H7566" t="s">
        <v>135</v>
      </c>
      <c r="I7566" t="s">
        <v>136</v>
      </c>
      <c r="J7566" t="s">
        <v>137</v>
      </c>
      <c r="K7566" t="s">
        <v>138</v>
      </c>
      <c r="L7566" t="s">
        <v>21079</v>
      </c>
      <c r="M7566" t="s">
        <v>21080</v>
      </c>
      <c r="N7566">
        <v>2.1216666659999999</v>
      </c>
      <c r="O7566">
        <v>4</v>
      </c>
      <c r="P7566">
        <v>11</v>
      </c>
      <c r="Q7566">
        <v>38</v>
      </c>
      <c r="R7566">
        <v>49</v>
      </c>
      <c r="S7566">
        <v>3</v>
      </c>
      <c r="T7566">
        <v>2</v>
      </c>
      <c r="U7566">
        <v>0</v>
      </c>
      <c r="V7566">
        <v>0</v>
      </c>
      <c r="W7566">
        <v>5.7624236229827419</v>
      </c>
      <c r="X7566">
        <v>8.9537782570643891</v>
      </c>
      <c r="Y7566">
        <v>278.87654111866584</v>
      </c>
      <c r="Z7566">
        <v>116.58026481734268</v>
      </c>
      <c r="AA7566">
        <v>12.188006098451737</v>
      </c>
      <c r="AB7566">
        <v>0</v>
      </c>
      <c r="AC7566">
        <v>0</v>
      </c>
      <c r="AD7566">
        <v>0</v>
      </c>
      <c r="AE7566">
        <v>422.36101391450745</v>
      </c>
    </row>
    <row r="7567" spans="1:31" x14ac:dyDescent="0.3">
      <c r="A7567">
        <v>2590754</v>
      </c>
      <c r="B7567">
        <v>1</v>
      </c>
      <c r="C7567" t="s">
        <v>80</v>
      </c>
      <c r="D7567" t="s">
        <v>83</v>
      </c>
      <c r="E7567" t="s">
        <v>155</v>
      </c>
      <c r="F7567" t="s">
        <v>21081</v>
      </c>
      <c r="G7567" t="s">
        <v>301</v>
      </c>
      <c r="H7567" t="s">
        <v>157</v>
      </c>
      <c r="I7567" t="s">
        <v>136</v>
      </c>
      <c r="J7567" t="s">
        <v>137</v>
      </c>
      <c r="K7567" t="s">
        <v>144</v>
      </c>
      <c r="L7567" t="s">
        <v>21082</v>
      </c>
      <c r="M7567" t="s">
        <v>21083</v>
      </c>
      <c r="N7567">
        <v>1.128055555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175</v>
      </c>
      <c r="U7567">
        <v>0</v>
      </c>
      <c r="V7567">
        <v>9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585.42766647682788</v>
      </c>
      <c r="AC7567">
        <v>0</v>
      </c>
      <c r="AD7567">
        <v>371.52170290862341</v>
      </c>
      <c r="AE7567">
        <v>956.94936938545129</v>
      </c>
    </row>
    <row r="7568" spans="1:31" x14ac:dyDescent="0.3">
      <c r="A7568">
        <v>2591309</v>
      </c>
      <c r="B7568">
        <v>1</v>
      </c>
      <c r="C7568" t="s">
        <v>80</v>
      </c>
      <c r="D7568" t="s">
        <v>94</v>
      </c>
      <c r="E7568" t="s">
        <v>184</v>
      </c>
      <c r="F7568" t="s">
        <v>10451</v>
      </c>
      <c r="G7568" t="s">
        <v>149</v>
      </c>
      <c r="H7568" t="s">
        <v>135</v>
      </c>
      <c r="I7568" t="s">
        <v>136</v>
      </c>
      <c r="J7568" t="s">
        <v>137</v>
      </c>
      <c r="K7568" t="s">
        <v>138</v>
      </c>
      <c r="L7568" t="s">
        <v>21084</v>
      </c>
      <c r="M7568" t="s">
        <v>21085</v>
      </c>
      <c r="N7568">
        <v>5.1211111110000003</v>
      </c>
      <c r="O7568">
        <v>0</v>
      </c>
      <c r="P7568">
        <v>57</v>
      </c>
      <c r="Q7568">
        <v>0</v>
      </c>
      <c r="R7568">
        <v>0</v>
      </c>
      <c r="S7568">
        <v>0</v>
      </c>
      <c r="T7568">
        <v>1</v>
      </c>
      <c r="U7568">
        <v>0</v>
      </c>
      <c r="V7568">
        <v>0</v>
      </c>
      <c r="W7568">
        <v>0</v>
      </c>
      <c r="X7568">
        <v>12.219058814787948</v>
      </c>
      <c r="Y7568">
        <v>0</v>
      </c>
      <c r="Z7568">
        <v>0</v>
      </c>
      <c r="AA7568">
        <v>0</v>
      </c>
      <c r="AB7568">
        <v>1.10942877429475E-2</v>
      </c>
      <c r="AC7568">
        <v>0</v>
      </c>
      <c r="AD7568">
        <v>0</v>
      </c>
      <c r="AE7568">
        <v>12.230153102530895</v>
      </c>
    </row>
    <row r="7569" spans="1:31" x14ac:dyDescent="0.3">
      <c r="A7569">
        <v>2591249</v>
      </c>
      <c r="B7569">
        <v>1</v>
      </c>
      <c r="C7569" t="s">
        <v>81</v>
      </c>
      <c r="D7569" t="s">
        <v>128</v>
      </c>
      <c r="E7569" t="s">
        <v>171</v>
      </c>
      <c r="F7569" t="s">
        <v>21086</v>
      </c>
      <c r="G7569" t="s">
        <v>202</v>
      </c>
      <c r="H7569" t="s">
        <v>157</v>
      </c>
      <c r="I7569" t="s">
        <v>136</v>
      </c>
      <c r="J7569" t="s">
        <v>137</v>
      </c>
      <c r="K7569" t="s">
        <v>138</v>
      </c>
      <c r="L7569" t="s">
        <v>21087</v>
      </c>
      <c r="M7569" t="s">
        <v>21088</v>
      </c>
      <c r="N7569">
        <v>0.43666666599999998</v>
      </c>
      <c r="O7569">
        <v>0</v>
      </c>
      <c r="P7569">
        <v>111</v>
      </c>
      <c r="Q7569">
        <v>0</v>
      </c>
      <c r="R7569">
        <v>0</v>
      </c>
      <c r="S7569">
        <v>0</v>
      </c>
      <c r="T7569">
        <v>5</v>
      </c>
      <c r="U7569">
        <v>0</v>
      </c>
      <c r="V7569">
        <v>0</v>
      </c>
      <c r="W7569">
        <v>0</v>
      </c>
      <c r="X7569">
        <v>12.390145783931111</v>
      </c>
      <c r="Y7569">
        <v>0</v>
      </c>
      <c r="Z7569">
        <v>0</v>
      </c>
      <c r="AA7569">
        <v>0</v>
      </c>
      <c r="AB7569">
        <v>1.0755561838154999</v>
      </c>
      <c r="AC7569">
        <v>0</v>
      </c>
      <c r="AD7569">
        <v>0</v>
      </c>
      <c r="AE7569">
        <v>13.465701967746611</v>
      </c>
    </row>
    <row r="7570" spans="1:31" x14ac:dyDescent="0.3">
      <c r="A7570">
        <v>2590768</v>
      </c>
      <c r="B7570">
        <v>1</v>
      </c>
      <c r="C7570" t="s">
        <v>80</v>
      </c>
      <c r="D7570" t="s">
        <v>98</v>
      </c>
      <c r="E7570" t="s">
        <v>155</v>
      </c>
      <c r="F7570" t="s">
        <v>12136</v>
      </c>
      <c r="G7570" t="s">
        <v>301</v>
      </c>
      <c r="H7570" t="s">
        <v>157</v>
      </c>
      <c r="I7570" t="s">
        <v>136</v>
      </c>
      <c r="J7570" t="s">
        <v>137</v>
      </c>
      <c r="K7570" t="s">
        <v>144</v>
      </c>
      <c r="L7570" t="s">
        <v>21089</v>
      </c>
      <c r="M7570" t="s">
        <v>21090</v>
      </c>
      <c r="N7570">
        <v>7.4463888880000004</v>
      </c>
      <c r="O7570">
        <v>0</v>
      </c>
      <c r="P7570">
        <v>65</v>
      </c>
      <c r="Q7570">
        <v>0</v>
      </c>
      <c r="R7570">
        <v>22</v>
      </c>
      <c r="S7570">
        <v>0</v>
      </c>
      <c r="T7570">
        <v>13</v>
      </c>
      <c r="U7570">
        <v>0</v>
      </c>
      <c r="V7570">
        <v>0</v>
      </c>
      <c r="W7570">
        <v>0</v>
      </c>
      <c r="X7570">
        <v>92.197879009221992</v>
      </c>
      <c r="Y7570">
        <v>0</v>
      </c>
      <c r="Z7570">
        <v>134.92666544879489</v>
      </c>
      <c r="AA7570">
        <v>0</v>
      </c>
      <c r="AB7570">
        <v>72.166101792519754</v>
      </c>
      <c r="AC7570">
        <v>0</v>
      </c>
      <c r="AD7570">
        <v>0</v>
      </c>
      <c r="AE7570">
        <v>299.29064625053661</v>
      </c>
    </row>
    <row r="7571" spans="1:31" x14ac:dyDescent="0.3">
      <c r="A7571">
        <v>2591149</v>
      </c>
      <c r="B7571">
        <v>1</v>
      </c>
      <c r="C7571" t="s">
        <v>80</v>
      </c>
      <c r="D7571" t="s">
        <v>84</v>
      </c>
      <c r="E7571" t="s">
        <v>147</v>
      </c>
      <c r="F7571" t="s">
        <v>1224</v>
      </c>
      <c r="G7571" t="s">
        <v>134</v>
      </c>
      <c r="H7571" t="s">
        <v>135</v>
      </c>
      <c r="I7571" t="s">
        <v>136</v>
      </c>
      <c r="J7571" t="s">
        <v>137</v>
      </c>
      <c r="K7571" t="s">
        <v>138</v>
      </c>
      <c r="L7571" t="s">
        <v>21091</v>
      </c>
      <c r="M7571" t="s">
        <v>21092</v>
      </c>
      <c r="N7571">
        <v>1.0141666659999999</v>
      </c>
      <c r="O7571">
        <v>8</v>
      </c>
      <c r="P7571">
        <v>1646</v>
      </c>
      <c r="Q7571">
        <v>13</v>
      </c>
      <c r="R7571">
        <v>298</v>
      </c>
      <c r="S7571">
        <v>33</v>
      </c>
      <c r="T7571">
        <v>285</v>
      </c>
      <c r="U7571">
        <v>1</v>
      </c>
      <c r="V7571">
        <v>0</v>
      </c>
      <c r="W7571">
        <v>4.3356379434273755</v>
      </c>
      <c r="X7571">
        <v>443.73997783536032</v>
      </c>
      <c r="Y7571">
        <v>29.773773544849245</v>
      </c>
      <c r="Z7571">
        <v>129.23280186440195</v>
      </c>
      <c r="AA7571">
        <v>267.37355470054263</v>
      </c>
      <c r="AB7571">
        <v>384.03659399193049</v>
      </c>
      <c r="AC7571">
        <v>21.125417415363664</v>
      </c>
      <c r="AD7571">
        <v>0</v>
      </c>
      <c r="AE7571">
        <v>1279.6177572958757</v>
      </c>
    </row>
    <row r="7572" spans="1:31" x14ac:dyDescent="0.3">
      <c r="A7572">
        <v>2591315</v>
      </c>
      <c r="B7572">
        <v>1</v>
      </c>
      <c r="C7572" t="s">
        <v>80</v>
      </c>
      <c r="D7572" t="s">
        <v>101</v>
      </c>
      <c r="E7572" t="s">
        <v>171</v>
      </c>
      <c r="F7572" t="s">
        <v>21093</v>
      </c>
      <c r="G7572" t="s">
        <v>202</v>
      </c>
      <c r="H7572" t="s">
        <v>157</v>
      </c>
      <c r="I7572" t="s">
        <v>136</v>
      </c>
      <c r="J7572" t="s">
        <v>137</v>
      </c>
      <c r="K7572" t="s">
        <v>138</v>
      </c>
      <c r="L7572" t="s">
        <v>21094</v>
      </c>
      <c r="M7572" t="s">
        <v>21095</v>
      </c>
      <c r="N7572">
        <v>1.135277777</v>
      </c>
      <c r="O7572">
        <v>0</v>
      </c>
      <c r="P7572">
        <v>189</v>
      </c>
      <c r="Q7572">
        <v>0</v>
      </c>
      <c r="R7572">
        <v>0</v>
      </c>
      <c r="S7572">
        <v>0</v>
      </c>
      <c r="T7572">
        <v>9</v>
      </c>
      <c r="U7572">
        <v>0</v>
      </c>
      <c r="V7572">
        <v>0</v>
      </c>
      <c r="W7572">
        <v>0</v>
      </c>
      <c r="X7572">
        <v>36.725373604720978</v>
      </c>
      <c r="Y7572">
        <v>0</v>
      </c>
      <c r="Z7572">
        <v>0</v>
      </c>
      <c r="AA7572">
        <v>0</v>
      </c>
      <c r="AB7572">
        <v>42.671503893773426</v>
      </c>
      <c r="AC7572">
        <v>0</v>
      </c>
      <c r="AD7572">
        <v>0</v>
      </c>
      <c r="AE7572">
        <v>79.396877498494405</v>
      </c>
    </row>
    <row r="7573" spans="1:31" x14ac:dyDescent="0.3">
      <c r="A7573">
        <v>2591080</v>
      </c>
      <c r="B7573">
        <v>1</v>
      </c>
      <c r="C7573" t="s">
        <v>80</v>
      </c>
      <c r="D7573" t="s">
        <v>98</v>
      </c>
      <c r="E7573" t="s">
        <v>171</v>
      </c>
      <c r="F7573" t="s">
        <v>21096</v>
      </c>
      <c r="G7573" t="s">
        <v>190</v>
      </c>
      <c r="H7573" t="s">
        <v>157</v>
      </c>
      <c r="I7573" t="s">
        <v>136</v>
      </c>
      <c r="J7573" t="s">
        <v>137</v>
      </c>
      <c r="K7573" t="s">
        <v>138</v>
      </c>
      <c r="L7573" t="s">
        <v>21097</v>
      </c>
      <c r="M7573" t="s">
        <v>21098</v>
      </c>
      <c r="N7573">
        <v>4.6036111110000002</v>
      </c>
      <c r="O7573">
        <v>0</v>
      </c>
      <c r="P7573">
        <v>0</v>
      </c>
      <c r="Q7573">
        <v>0</v>
      </c>
      <c r="R7573">
        <v>13</v>
      </c>
      <c r="S7573">
        <v>0</v>
      </c>
      <c r="T7573">
        <v>2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9.8203826425555878</v>
      </c>
      <c r="AA7573">
        <v>0</v>
      </c>
      <c r="AB7573">
        <v>1.6513101015538578</v>
      </c>
      <c r="AC7573">
        <v>0</v>
      </c>
      <c r="AD7573">
        <v>0</v>
      </c>
      <c r="AE7573">
        <v>11.471692744109445</v>
      </c>
    </row>
    <row r="7574" spans="1:31" x14ac:dyDescent="0.3">
      <c r="A7574">
        <v>2590608</v>
      </c>
      <c r="B7574">
        <v>1</v>
      </c>
      <c r="C7574" t="s">
        <v>81</v>
      </c>
      <c r="D7574" t="s">
        <v>113</v>
      </c>
      <c r="E7574" t="s">
        <v>184</v>
      </c>
      <c r="F7574" t="s">
        <v>21099</v>
      </c>
      <c r="G7574" t="s">
        <v>149</v>
      </c>
      <c r="H7574" t="s">
        <v>135</v>
      </c>
      <c r="I7574" t="s">
        <v>136</v>
      </c>
      <c r="J7574" t="s">
        <v>137</v>
      </c>
      <c r="K7574" t="s">
        <v>138</v>
      </c>
      <c r="L7574" t="s">
        <v>21100</v>
      </c>
      <c r="M7574" t="s">
        <v>21101</v>
      </c>
      <c r="N7574">
        <v>1.4708333330000001</v>
      </c>
      <c r="O7574">
        <v>0</v>
      </c>
      <c r="P7574">
        <v>0</v>
      </c>
      <c r="Q7574">
        <v>1</v>
      </c>
      <c r="R7574">
        <v>17</v>
      </c>
      <c r="S7574">
        <v>2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15.034815790839598</v>
      </c>
      <c r="Z7574">
        <v>44.11654539971147</v>
      </c>
      <c r="AA7574">
        <v>2.7971968795666666</v>
      </c>
      <c r="AB7574">
        <v>0</v>
      </c>
      <c r="AC7574">
        <v>0</v>
      </c>
      <c r="AD7574">
        <v>0</v>
      </c>
      <c r="AE7574">
        <v>61.948558070117741</v>
      </c>
    </row>
    <row r="7575" spans="1:31" x14ac:dyDescent="0.3">
      <c r="A7575">
        <v>2591123</v>
      </c>
      <c r="B7575">
        <v>1</v>
      </c>
      <c r="C7575" t="s">
        <v>80</v>
      </c>
      <c r="D7575" t="s">
        <v>91</v>
      </c>
      <c r="E7575" t="s">
        <v>184</v>
      </c>
      <c r="F7575" t="s">
        <v>21102</v>
      </c>
      <c r="G7575" t="s">
        <v>149</v>
      </c>
      <c r="H7575" t="s">
        <v>135</v>
      </c>
      <c r="I7575" t="s">
        <v>136</v>
      </c>
      <c r="J7575" t="s">
        <v>137</v>
      </c>
      <c r="K7575" t="s">
        <v>138</v>
      </c>
      <c r="L7575" t="s">
        <v>21103</v>
      </c>
      <c r="M7575" t="s">
        <v>21104</v>
      </c>
      <c r="N7575">
        <v>2.2136111110000001</v>
      </c>
      <c r="O7575">
        <v>0</v>
      </c>
      <c r="P7575">
        <v>6</v>
      </c>
      <c r="Q7575">
        <v>0</v>
      </c>
      <c r="R7575">
        <v>4</v>
      </c>
      <c r="S7575">
        <v>1</v>
      </c>
      <c r="T7575">
        <v>1</v>
      </c>
      <c r="U7575">
        <v>0</v>
      </c>
      <c r="V7575">
        <v>0</v>
      </c>
      <c r="W7575">
        <v>0</v>
      </c>
      <c r="X7575">
        <v>2.3367908615665067</v>
      </c>
      <c r="Y7575">
        <v>0</v>
      </c>
      <c r="Z7575">
        <v>0.75366484600539085</v>
      </c>
      <c r="AA7575">
        <v>3.9132746289994444</v>
      </c>
      <c r="AB7575">
        <v>7.7919906872482203</v>
      </c>
      <c r="AC7575">
        <v>0</v>
      </c>
      <c r="AD7575">
        <v>0</v>
      </c>
      <c r="AE7575">
        <v>14.795721023819564</v>
      </c>
    </row>
    <row r="7576" spans="1:31" x14ac:dyDescent="0.3">
      <c r="A7576">
        <v>2590582</v>
      </c>
      <c r="B7576">
        <v>1</v>
      </c>
      <c r="C7576" t="s">
        <v>81</v>
      </c>
      <c r="D7576" t="s">
        <v>118</v>
      </c>
      <c r="E7576" t="s">
        <v>147</v>
      </c>
      <c r="F7576" t="s">
        <v>21105</v>
      </c>
      <c r="G7576" t="s">
        <v>134</v>
      </c>
      <c r="H7576" t="s">
        <v>135</v>
      </c>
      <c r="I7576" t="s">
        <v>136</v>
      </c>
      <c r="J7576" t="s">
        <v>137</v>
      </c>
      <c r="K7576" t="s">
        <v>138</v>
      </c>
      <c r="L7576" t="s">
        <v>21106</v>
      </c>
      <c r="M7576" t="s">
        <v>21107</v>
      </c>
      <c r="N7576">
        <v>0.82277777699999999</v>
      </c>
      <c r="O7576">
        <v>0</v>
      </c>
      <c r="P7576">
        <v>0</v>
      </c>
      <c r="Q7576">
        <v>18</v>
      </c>
      <c r="R7576">
        <v>8</v>
      </c>
      <c r="S7576">
        <v>14</v>
      </c>
      <c r="T7576">
        <v>0</v>
      </c>
      <c r="U7576">
        <v>10</v>
      </c>
      <c r="V7576">
        <v>0</v>
      </c>
      <c r="W7576">
        <v>0</v>
      </c>
      <c r="X7576">
        <v>0</v>
      </c>
      <c r="Y7576">
        <v>54.908413611989403</v>
      </c>
      <c r="Z7576">
        <v>10.335311455584385</v>
      </c>
      <c r="AA7576">
        <v>180.18802973033434</v>
      </c>
      <c r="AB7576">
        <v>0</v>
      </c>
      <c r="AC7576">
        <v>1875.7322232755243</v>
      </c>
      <c r="AD7576">
        <v>0</v>
      </c>
      <c r="AE7576">
        <v>2121.1639780734326</v>
      </c>
    </row>
    <row r="7577" spans="1:31" x14ac:dyDescent="0.3">
      <c r="A7577">
        <v>2590645</v>
      </c>
      <c r="B7577">
        <v>1</v>
      </c>
      <c r="C7577" t="s">
        <v>80</v>
      </c>
      <c r="D7577" t="s">
        <v>96</v>
      </c>
      <c r="E7577" t="s">
        <v>155</v>
      </c>
      <c r="F7577" t="s">
        <v>21108</v>
      </c>
      <c r="G7577" t="s">
        <v>301</v>
      </c>
      <c r="H7577" t="s">
        <v>157</v>
      </c>
      <c r="I7577" t="s">
        <v>136</v>
      </c>
      <c r="J7577" t="s">
        <v>137</v>
      </c>
      <c r="K7577" t="s">
        <v>144</v>
      </c>
      <c r="L7577" t="s">
        <v>21109</v>
      </c>
      <c r="M7577" t="s">
        <v>21110</v>
      </c>
      <c r="N7577">
        <v>2.5838888880000002</v>
      </c>
      <c r="O7577">
        <v>0</v>
      </c>
      <c r="P7577">
        <v>149</v>
      </c>
      <c r="Q7577">
        <v>0</v>
      </c>
      <c r="R7577">
        <v>0</v>
      </c>
      <c r="S7577">
        <v>0</v>
      </c>
      <c r="T7577">
        <v>101</v>
      </c>
      <c r="U7577">
        <v>0</v>
      </c>
      <c r="V7577">
        <v>0</v>
      </c>
      <c r="W7577">
        <v>0</v>
      </c>
      <c r="X7577">
        <v>144.27475656114194</v>
      </c>
      <c r="Y7577">
        <v>0</v>
      </c>
      <c r="Z7577">
        <v>0</v>
      </c>
      <c r="AA7577">
        <v>0</v>
      </c>
      <c r="AB7577">
        <v>659.0132302724769</v>
      </c>
      <c r="AC7577">
        <v>0</v>
      </c>
      <c r="AD7577">
        <v>0</v>
      </c>
      <c r="AE7577">
        <v>803.28798683361879</v>
      </c>
    </row>
    <row r="7578" spans="1:31" x14ac:dyDescent="0.3">
      <c r="A7578">
        <v>2591143</v>
      </c>
      <c r="B7578">
        <v>1</v>
      </c>
      <c r="C7578" t="s">
        <v>81</v>
      </c>
      <c r="D7578" t="s">
        <v>123</v>
      </c>
      <c r="E7578" t="s">
        <v>171</v>
      </c>
      <c r="F7578" t="s">
        <v>21111</v>
      </c>
      <c r="G7578" t="s">
        <v>202</v>
      </c>
      <c r="H7578" t="s">
        <v>157</v>
      </c>
      <c r="I7578" t="s">
        <v>136</v>
      </c>
      <c r="J7578" t="s">
        <v>137</v>
      </c>
      <c r="K7578" t="s">
        <v>138</v>
      </c>
      <c r="L7578" t="s">
        <v>21112</v>
      </c>
      <c r="M7578" t="s">
        <v>21113</v>
      </c>
      <c r="N7578">
        <v>1.3052777769999999</v>
      </c>
      <c r="O7578">
        <v>0</v>
      </c>
      <c r="P7578">
        <v>70</v>
      </c>
      <c r="Q7578">
        <v>0</v>
      </c>
      <c r="R7578">
        <v>0</v>
      </c>
      <c r="S7578">
        <v>0</v>
      </c>
      <c r="T7578">
        <v>5</v>
      </c>
      <c r="U7578">
        <v>0</v>
      </c>
      <c r="V7578">
        <v>0</v>
      </c>
      <c r="W7578">
        <v>0</v>
      </c>
      <c r="X7578">
        <v>18.631735840982028</v>
      </c>
      <c r="Y7578">
        <v>0</v>
      </c>
      <c r="Z7578">
        <v>0</v>
      </c>
      <c r="AA7578">
        <v>0</v>
      </c>
      <c r="AB7578">
        <v>6.9392336737286167</v>
      </c>
      <c r="AC7578">
        <v>0</v>
      </c>
      <c r="AD7578">
        <v>0</v>
      </c>
      <c r="AE7578">
        <v>25.570969514710644</v>
      </c>
    </row>
    <row r="7579" spans="1:31" x14ac:dyDescent="0.3">
      <c r="A7579">
        <v>2590539</v>
      </c>
      <c r="B7579">
        <v>1</v>
      </c>
      <c r="C7579" t="s">
        <v>80</v>
      </c>
      <c r="D7579" t="s">
        <v>101</v>
      </c>
      <c r="E7579" t="s">
        <v>171</v>
      </c>
      <c r="F7579" t="s">
        <v>21114</v>
      </c>
      <c r="G7579" t="s">
        <v>202</v>
      </c>
      <c r="H7579" t="s">
        <v>157</v>
      </c>
      <c r="I7579" t="s">
        <v>136</v>
      </c>
      <c r="J7579" t="s">
        <v>137</v>
      </c>
      <c r="K7579" t="s">
        <v>138</v>
      </c>
      <c r="L7579" t="s">
        <v>21115</v>
      </c>
      <c r="M7579" t="s">
        <v>21116</v>
      </c>
      <c r="N7579">
        <v>0.67527777700000002</v>
      </c>
      <c r="O7579">
        <v>0</v>
      </c>
      <c r="P7579">
        <v>62</v>
      </c>
      <c r="Q7579">
        <v>0</v>
      </c>
      <c r="R7579">
        <v>0</v>
      </c>
      <c r="S7579">
        <v>0</v>
      </c>
      <c r="T7579">
        <v>1</v>
      </c>
      <c r="U7579">
        <v>0</v>
      </c>
      <c r="V7579">
        <v>0</v>
      </c>
      <c r="W7579">
        <v>0</v>
      </c>
      <c r="X7579">
        <v>7.7639968787380997</v>
      </c>
      <c r="Y7579">
        <v>0</v>
      </c>
      <c r="Z7579">
        <v>0</v>
      </c>
      <c r="AA7579">
        <v>0</v>
      </c>
      <c r="AB7579">
        <v>5.5614903719970833E-2</v>
      </c>
      <c r="AC7579">
        <v>0</v>
      </c>
      <c r="AD7579">
        <v>0</v>
      </c>
      <c r="AE7579">
        <v>7.8196117824580709</v>
      </c>
    </row>
    <row r="7580" spans="1:31" x14ac:dyDescent="0.3">
      <c r="A7580">
        <v>2590588</v>
      </c>
      <c r="B7580">
        <v>1</v>
      </c>
      <c r="C7580" t="s">
        <v>81</v>
      </c>
      <c r="D7580" t="s">
        <v>128</v>
      </c>
      <c r="E7580" t="s">
        <v>147</v>
      </c>
      <c r="F7580" t="s">
        <v>21117</v>
      </c>
      <c r="G7580" t="s">
        <v>134</v>
      </c>
      <c r="H7580" t="s">
        <v>135</v>
      </c>
      <c r="I7580" t="s">
        <v>136</v>
      </c>
      <c r="J7580" t="s">
        <v>137</v>
      </c>
      <c r="K7580" t="s">
        <v>138</v>
      </c>
      <c r="L7580" t="s">
        <v>21118</v>
      </c>
      <c r="M7580" t="s">
        <v>21119</v>
      </c>
      <c r="N7580">
        <v>1.1205555549999999</v>
      </c>
      <c r="O7580">
        <v>0</v>
      </c>
      <c r="P7580">
        <v>0</v>
      </c>
      <c r="Q7580">
        <v>0</v>
      </c>
      <c r="R7580">
        <v>0</v>
      </c>
      <c r="S7580">
        <v>2</v>
      </c>
      <c r="T7580">
        <v>0</v>
      </c>
      <c r="U7580">
        <v>2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3.9681336920388892</v>
      </c>
      <c r="AB7580">
        <v>0</v>
      </c>
      <c r="AC7580">
        <v>203.37061460890942</v>
      </c>
      <c r="AD7580">
        <v>0</v>
      </c>
      <c r="AE7580">
        <v>207.33874830094831</v>
      </c>
    </row>
    <row r="7581" spans="1:31" x14ac:dyDescent="0.3">
      <c r="A7581">
        <v>2590837</v>
      </c>
      <c r="B7581">
        <v>1</v>
      </c>
      <c r="C7581" t="s">
        <v>80</v>
      </c>
      <c r="D7581" t="s">
        <v>96</v>
      </c>
      <c r="E7581" t="s">
        <v>166</v>
      </c>
      <c r="F7581" t="s">
        <v>21120</v>
      </c>
      <c r="G7581" t="s">
        <v>168</v>
      </c>
      <c r="H7581" t="s">
        <v>157</v>
      </c>
      <c r="I7581" t="s">
        <v>136</v>
      </c>
      <c r="J7581" t="s">
        <v>137</v>
      </c>
      <c r="K7581" t="s">
        <v>138</v>
      </c>
      <c r="L7581" t="s">
        <v>21121</v>
      </c>
      <c r="M7581" t="s">
        <v>21122</v>
      </c>
      <c r="N7581">
        <v>6.9472222219999997</v>
      </c>
      <c r="O7581">
        <v>0</v>
      </c>
      <c r="P7581">
        <v>1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9.7457916612449982E-3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9.7457916612449982E-3</v>
      </c>
    </row>
    <row r="7582" spans="1:31" x14ac:dyDescent="0.3">
      <c r="A7582">
        <v>2591421</v>
      </c>
      <c r="B7582">
        <v>1</v>
      </c>
      <c r="C7582" t="s">
        <v>80</v>
      </c>
      <c r="D7582" t="s">
        <v>97</v>
      </c>
      <c r="E7582" t="s">
        <v>132</v>
      </c>
      <c r="F7582" t="s">
        <v>1169</v>
      </c>
      <c r="G7582" t="s">
        <v>194</v>
      </c>
      <c r="H7582" t="s">
        <v>135</v>
      </c>
      <c r="I7582" t="s">
        <v>136</v>
      </c>
      <c r="J7582" t="s">
        <v>137</v>
      </c>
      <c r="K7582" t="s">
        <v>144</v>
      </c>
      <c r="L7582" t="s">
        <v>21123</v>
      </c>
      <c r="M7582" t="s">
        <v>21124</v>
      </c>
      <c r="N7582">
        <v>1.469166666</v>
      </c>
      <c r="O7582">
        <v>25</v>
      </c>
      <c r="P7582">
        <v>13879</v>
      </c>
      <c r="Q7582">
        <v>22</v>
      </c>
      <c r="R7582">
        <v>462</v>
      </c>
      <c r="S7582">
        <v>78</v>
      </c>
      <c r="T7582">
        <v>1744</v>
      </c>
      <c r="U7582">
        <v>4</v>
      </c>
      <c r="V7582">
        <v>6</v>
      </c>
      <c r="W7582">
        <v>131.07163858913452</v>
      </c>
      <c r="X7582">
        <v>2988.7594584384187</v>
      </c>
      <c r="Y7582">
        <v>22.361802473140227</v>
      </c>
      <c r="Z7582">
        <v>162.54386145244857</v>
      </c>
      <c r="AA7582">
        <v>858.74780811486232</v>
      </c>
      <c r="AB7582">
        <v>1404.6248020028547</v>
      </c>
      <c r="AC7582">
        <v>235.75033679427278</v>
      </c>
      <c r="AD7582">
        <v>114.8815888355213</v>
      </c>
      <c r="AE7582">
        <v>5918.741296700653</v>
      </c>
    </row>
    <row r="7583" spans="1:31" x14ac:dyDescent="0.3">
      <c r="A7583">
        <v>2591613</v>
      </c>
      <c r="B7583">
        <v>1</v>
      </c>
      <c r="C7583" t="s">
        <v>81</v>
      </c>
      <c r="D7583" t="s">
        <v>128</v>
      </c>
      <c r="E7583" t="s">
        <v>184</v>
      </c>
      <c r="F7583" t="s">
        <v>3240</v>
      </c>
      <c r="G7583" t="s">
        <v>134</v>
      </c>
      <c r="H7583" t="s">
        <v>135</v>
      </c>
      <c r="I7583" t="s">
        <v>136</v>
      </c>
      <c r="J7583" t="s">
        <v>137</v>
      </c>
      <c r="K7583" t="s">
        <v>138</v>
      </c>
      <c r="L7583" t="s">
        <v>21125</v>
      </c>
      <c r="M7583" t="s">
        <v>21126</v>
      </c>
      <c r="N7583">
        <v>3.3961111110000002</v>
      </c>
      <c r="O7583">
        <v>4</v>
      </c>
      <c r="P7583">
        <v>53</v>
      </c>
      <c r="Q7583">
        <v>10</v>
      </c>
      <c r="R7583">
        <v>101</v>
      </c>
      <c r="S7583">
        <v>10</v>
      </c>
      <c r="T7583">
        <v>11</v>
      </c>
      <c r="U7583">
        <v>1</v>
      </c>
      <c r="V7583">
        <v>0</v>
      </c>
      <c r="W7583">
        <v>4.9097390891214596</v>
      </c>
      <c r="X7583">
        <v>39.383539783360305</v>
      </c>
      <c r="Y7583">
        <v>48.346988595571823</v>
      </c>
      <c r="Z7583">
        <v>321.0741003087532</v>
      </c>
      <c r="AA7583">
        <v>249.48975155013858</v>
      </c>
      <c r="AB7583">
        <v>44.549471393031169</v>
      </c>
      <c r="AC7583">
        <v>112.76097959925696</v>
      </c>
      <c r="AD7583">
        <v>0</v>
      </c>
      <c r="AE7583">
        <v>820.51457031923348</v>
      </c>
    </row>
    <row r="7584" spans="1:31" x14ac:dyDescent="0.3">
      <c r="A7584">
        <v>2591467</v>
      </c>
      <c r="B7584">
        <v>1</v>
      </c>
      <c r="C7584" t="s">
        <v>81</v>
      </c>
      <c r="D7584" t="s">
        <v>116</v>
      </c>
      <c r="E7584" t="s">
        <v>147</v>
      </c>
      <c r="F7584" t="s">
        <v>11900</v>
      </c>
      <c r="G7584" t="s">
        <v>301</v>
      </c>
      <c r="H7584" t="s">
        <v>135</v>
      </c>
      <c r="I7584" t="s">
        <v>136</v>
      </c>
      <c r="J7584" t="s">
        <v>137</v>
      </c>
      <c r="K7584" t="s">
        <v>144</v>
      </c>
      <c r="L7584" t="s">
        <v>21127</v>
      </c>
      <c r="M7584" t="s">
        <v>21128</v>
      </c>
      <c r="N7584">
        <v>4.3488888880000003</v>
      </c>
      <c r="O7584">
        <v>1</v>
      </c>
      <c r="P7584">
        <v>1456</v>
      </c>
      <c r="Q7584">
        <v>1</v>
      </c>
      <c r="R7584">
        <v>79</v>
      </c>
      <c r="S7584">
        <v>4</v>
      </c>
      <c r="T7584">
        <v>225</v>
      </c>
      <c r="U7584">
        <v>0</v>
      </c>
      <c r="V7584">
        <v>0</v>
      </c>
      <c r="W7584">
        <v>0.9608038056</v>
      </c>
      <c r="X7584">
        <v>734.10518034433221</v>
      </c>
      <c r="Y7584">
        <v>16.493739644837778</v>
      </c>
      <c r="Z7584">
        <v>113.35514299029468</v>
      </c>
      <c r="AA7584">
        <v>226.40092838185271</v>
      </c>
      <c r="AB7584">
        <v>367.48678060413613</v>
      </c>
      <c r="AC7584">
        <v>0</v>
      </c>
      <c r="AD7584">
        <v>0</v>
      </c>
      <c r="AE7584">
        <v>1458.8025757710534</v>
      </c>
    </row>
    <row r="7585" spans="1:31" x14ac:dyDescent="0.3">
      <c r="A7585">
        <v>2592108</v>
      </c>
      <c r="B7585">
        <v>1</v>
      </c>
      <c r="C7585" t="s">
        <v>80</v>
      </c>
      <c r="D7585" t="s">
        <v>104</v>
      </c>
      <c r="E7585" t="s">
        <v>141</v>
      </c>
      <c r="F7585" t="s">
        <v>10156</v>
      </c>
      <c r="G7585" t="s">
        <v>134</v>
      </c>
      <c r="H7585" t="s">
        <v>135</v>
      </c>
      <c r="I7585" t="s">
        <v>136</v>
      </c>
      <c r="J7585" t="s">
        <v>137</v>
      </c>
      <c r="K7585" t="s">
        <v>138</v>
      </c>
      <c r="L7585" t="s">
        <v>21129</v>
      </c>
      <c r="M7585" t="s">
        <v>21130</v>
      </c>
      <c r="N7585">
        <v>1.4158333329999999</v>
      </c>
      <c r="O7585">
        <v>22</v>
      </c>
      <c r="P7585">
        <v>162</v>
      </c>
      <c r="Q7585">
        <v>146</v>
      </c>
      <c r="R7585">
        <v>318</v>
      </c>
      <c r="S7585">
        <v>46</v>
      </c>
      <c r="T7585">
        <v>94</v>
      </c>
      <c r="U7585">
        <v>17</v>
      </c>
      <c r="V7585">
        <v>0</v>
      </c>
      <c r="W7585">
        <v>12.426215424806628</v>
      </c>
      <c r="X7585">
        <v>54.480532094880289</v>
      </c>
      <c r="Y7585">
        <v>388.47167498526784</v>
      </c>
      <c r="Z7585">
        <v>418.49301941361159</v>
      </c>
      <c r="AA7585">
        <v>365.55704406640695</v>
      </c>
      <c r="AB7585">
        <v>39.13448704276373</v>
      </c>
      <c r="AC7585">
        <v>1464.5132223393475</v>
      </c>
      <c r="AD7585">
        <v>0</v>
      </c>
      <c r="AE7585">
        <v>2743.0761953670844</v>
      </c>
    </row>
    <row r="7586" spans="1:31" x14ac:dyDescent="0.3">
      <c r="A7586">
        <v>2591567</v>
      </c>
      <c r="B7586">
        <v>1</v>
      </c>
      <c r="C7586" t="s">
        <v>80</v>
      </c>
      <c r="D7586" t="s">
        <v>106</v>
      </c>
      <c r="E7586" t="s">
        <v>141</v>
      </c>
      <c r="F7586" t="s">
        <v>18957</v>
      </c>
      <c r="G7586" t="s">
        <v>134</v>
      </c>
      <c r="H7586" t="s">
        <v>135</v>
      </c>
      <c r="I7586" t="s">
        <v>136</v>
      </c>
      <c r="J7586" t="s">
        <v>137</v>
      </c>
      <c r="K7586" t="s">
        <v>138</v>
      </c>
      <c r="L7586" t="s">
        <v>21131</v>
      </c>
      <c r="M7586" t="s">
        <v>21132</v>
      </c>
      <c r="N7586">
        <v>0.77472222199999996</v>
      </c>
      <c r="O7586">
        <v>0</v>
      </c>
      <c r="P7586">
        <v>2219</v>
      </c>
      <c r="Q7586">
        <v>0</v>
      </c>
      <c r="R7586">
        <v>10</v>
      </c>
      <c r="S7586">
        <v>1</v>
      </c>
      <c r="T7586">
        <v>126</v>
      </c>
      <c r="U7586">
        <v>0</v>
      </c>
      <c r="V7586">
        <v>0</v>
      </c>
      <c r="W7586">
        <v>0</v>
      </c>
      <c r="X7586">
        <v>327.82579895096535</v>
      </c>
      <c r="Y7586">
        <v>0</v>
      </c>
      <c r="Z7586">
        <v>8.4915574172562067</v>
      </c>
      <c r="AA7586">
        <v>23.606984660412753</v>
      </c>
      <c r="AB7586">
        <v>109.90535029905358</v>
      </c>
      <c r="AC7586">
        <v>0</v>
      </c>
      <c r="AD7586">
        <v>0</v>
      </c>
      <c r="AE7586">
        <v>469.8296913276879</v>
      </c>
    </row>
    <row r="7587" spans="1:31" x14ac:dyDescent="0.3">
      <c r="A7587">
        <v>2592045</v>
      </c>
      <c r="B7587">
        <v>1</v>
      </c>
      <c r="C7587" t="s">
        <v>81</v>
      </c>
      <c r="D7587" t="s">
        <v>122</v>
      </c>
      <c r="E7587" t="s">
        <v>184</v>
      </c>
      <c r="F7587" t="s">
        <v>21133</v>
      </c>
      <c r="G7587" t="s">
        <v>134</v>
      </c>
      <c r="H7587" t="s">
        <v>135</v>
      </c>
      <c r="I7587" t="s">
        <v>136</v>
      </c>
      <c r="J7587" t="s">
        <v>137</v>
      </c>
      <c r="K7587" t="s">
        <v>138</v>
      </c>
      <c r="L7587" t="s">
        <v>21134</v>
      </c>
      <c r="M7587" t="s">
        <v>21135</v>
      </c>
      <c r="N7587">
        <v>0.6925</v>
      </c>
      <c r="O7587">
        <v>0</v>
      </c>
      <c r="P7587">
        <v>179</v>
      </c>
      <c r="Q7587">
        <v>0</v>
      </c>
      <c r="R7587">
        <v>1</v>
      </c>
      <c r="S7587">
        <v>0</v>
      </c>
      <c r="T7587">
        <v>9</v>
      </c>
      <c r="U7587">
        <v>0</v>
      </c>
      <c r="V7587">
        <v>0</v>
      </c>
      <c r="W7587">
        <v>0</v>
      </c>
      <c r="X7587">
        <v>15.738773333034535</v>
      </c>
      <c r="Y7587">
        <v>0</v>
      </c>
      <c r="Z7587">
        <v>1.3984509949088699</v>
      </c>
      <c r="AA7587">
        <v>0</v>
      </c>
      <c r="AB7587">
        <v>3.6513950994672002</v>
      </c>
      <c r="AC7587">
        <v>0</v>
      </c>
      <c r="AD7587">
        <v>0</v>
      </c>
      <c r="AE7587">
        <v>20.788619427410605</v>
      </c>
    </row>
    <row r="7588" spans="1:31" x14ac:dyDescent="0.3">
      <c r="A7588">
        <v>2591799</v>
      </c>
      <c r="B7588">
        <v>1</v>
      </c>
      <c r="C7588" t="s">
        <v>80</v>
      </c>
      <c r="D7588" t="s">
        <v>106</v>
      </c>
      <c r="E7588" t="s">
        <v>155</v>
      </c>
      <c r="F7588" t="s">
        <v>21136</v>
      </c>
      <c r="G7588" t="s">
        <v>229</v>
      </c>
      <c r="H7588" t="s">
        <v>157</v>
      </c>
      <c r="I7588" t="s">
        <v>136</v>
      </c>
      <c r="J7588" t="s">
        <v>137</v>
      </c>
      <c r="K7588" t="s">
        <v>138</v>
      </c>
      <c r="L7588" t="s">
        <v>21137</v>
      </c>
      <c r="M7588" t="s">
        <v>21138</v>
      </c>
      <c r="N7588">
        <v>1.471944444</v>
      </c>
      <c r="O7588">
        <v>0</v>
      </c>
      <c r="P7588">
        <v>0</v>
      </c>
      <c r="Q7588">
        <v>0</v>
      </c>
      <c r="R7588">
        <v>24</v>
      </c>
      <c r="S7588">
        <v>0</v>
      </c>
      <c r="T7588">
        <v>4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17.753818504624849</v>
      </c>
      <c r="AA7588">
        <v>0</v>
      </c>
      <c r="AB7588">
        <v>0.81913279505370007</v>
      </c>
      <c r="AC7588">
        <v>0</v>
      </c>
      <c r="AD7588">
        <v>0</v>
      </c>
      <c r="AE7588">
        <v>18.57295129967855</v>
      </c>
    </row>
    <row r="7589" spans="1:31" x14ac:dyDescent="0.3">
      <c r="A7589">
        <v>2591553</v>
      </c>
      <c r="B7589">
        <v>1</v>
      </c>
      <c r="C7589" t="s">
        <v>80</v>
      </c>
      <c r="D7589" t="s">
        <v>101</v>
      </c>
      <c r="E7589" t="s">
        <v>171</v>
      </c>
      <c r="F7589" t="s">
        <v>1512</v>
      </c>
      <c r="G7589" t="s">
        <v>202</v>
      </c>
      <c r="H7589" t="s">
        <v>157</v>
      </c>
      <c r="I7589" t="s">
        <v>136</v>
      </c>
      <c r="J7589" t="s">
        <v>137</v>
      </c>
      <c r="K7589" t="s">
        <v>138</v>
      </c>
      <c r="L7589" t="s">
        <v>21139</v>
      </c>
      <c r="M7589" t="s">
        <v>21140</v>
      </c>
      <c r="N7589">
        <v>3.46</v>
      </c>
      <c r="O7589">
        <v>0</v>
      </c>
      <c r="P7589">
        <v>64</v>
      </c>
      <c r="Q7589">
        <v>0</v>
      </c>
      <c r="R7589">
        <v>0</v>
      </c>
      <c r="S7589">
        <v>0</v>
      </c>
      <c r="T7589">
        <v>3</v>
      </c>
      <c r="U7589">
        <v>0</v>
      </c>
      <c r="V7589">
        <v>0</v>
      </c>
      <c r="W7589">
        <v>0</v>
      </c>
      <c r="X7589">
        <v>45.428196035182886</v>
      </c>
      <c r="Y7589">
        <v>0</v>
      </c>
      <c r="Z7589">
        <v>0</v>
      </c>
      <c r="AA7589">
        <v>0</v>
      </c>
      <c r="AB7589">
        <v>6.6723217294375115</v>
      </c>
      <c r="AC7589">
        <v>0</v>
      </c>
      <c r="AD7589">
        <v>0</v>
      </c>
      <c r="AE7589">
        <v>52.100517764620399</v>
      </c>
    </row>
    <row r="7590" spans="1:31" x14ac:dyDescent="0.3">
      <c r="A7590">
        <v>2592028</v>
      </c>
      <c r="B7590">
        <v>1</v>
      </c>
      <c r="C7590" t="s">
        <v>80</v>
      </c>
      <c r="D7590" t="s">
        <v>105</v>
      </c>
      <c r="E7590" t="s">
        <v>132</v>
      </c>
      <c r="F7590" t="s">
        <v>6507</v>
      </c>
      <c r="G7590" t="s">
        <v>134</v>
      </c>
      <c r="H7590" t="s">
        <v>135</v>
      </c>
      <c r="I7590" t="s">
        <v>136</v>
      </c>
      <c r="J7590" t="s">
        <v>137</v>
      </c>
      <c r="K7590" t="s">
        <v>138</v>
      </c>
      <c r="L7590" t="s">
        <v>21141</v>
      </c>
      <c r="M7590" t="s">
        <v>21142</v>
      </c>
      <c r="N7590">
        <v>1.1975</v>
      </c>
      <c r="O7590">
        <v>50</v>
      </c>
      <c r="P7590">
        <v>2281</v>
      </c>
      <c r="Q7590">
        <v>48</v>
      </c>
      <c r="R7590">
        <v>188</v>
      </c>
      <c r="S7590">
        <v>77</v>
      </c>
      <c r="T7590">
        <v>263</v>
      </c>
      <c r="U7590">
        <v>15</v>
      </c>
      <c r="V7590">
        <v>3</v>
      </c>
      <c r="W7590">
        <v>40.14897047509956</v>
      </c>
      <c r="X7590">
        <v>537.64713867211299</v>
      </c>
      <c r="Y7590">
        <v>184.89734949730752</v>
      </c>
      <c r="Z7590">
        <v>118.6668153107355</v>
      </c>
      <c r="AA7590">
        <v>974.0323324371974</v>
      </c>
      <c r="AB7590">
        <v>340.93394015255302</v>
      </c>
      <c r="AC7590">
        <v>746.72096858191549</v>
      </c>
      <c r="AD7590">
        <v>64.000316992053882</v>
      </c>
      <c r="AE7590">
        <v>3007.0478321189748</v>
      </c>
    </row>
    <row r="7591" spans="1:31" x14ac:dyDescent="0.3">
      <c r="A7591">
        <v>2591736</v>
      </c>
      <c r="B7591">
        <v>1</v>
      </c>
      <c r="C7591" t="s">
        <v>80</v>
      </c>
      <c r="D7591" t="s">
        <v>103</v>
      </c>
      <c r="E7591" t="s">
        <v>132</v>
      </c>
      <c r="F7591" t="s">
        <v>15364</v>
      </c>
      <c r="G7591" t="s">
        <v>134</v>
      </c>
      <c r="H7591" t="s">
        <v>135</v>
      </c>
      <c r="I7591" t="s">
        <v>136</v>
      </c>
      <c r="J7591" t="s">
        <v>137</v>
      </c>
      <c r="K7591" t="s">
        <v>138</v>
      </c>
      <c r="L7591" t="s">
        <v>21143</v>
      </c>
      <c r="M7591" t="s">
        <v>21144</v>
      </c>
      <c r="N7591">
        <v>2.3244444440000001</v>
      </c>
      <c r="O7591">
        <v>0</v>
      </c>
      <c r="P7591">
        <v>0</v>
      </c>
      <c r="Q7591">
        <v>8</v>
      </c>
      <c r="R7591">
        <v>1</v>
      </c>
      <c r="S7591">
        <v>8</v>
      </c>
      <c r="T7591">
        <v>38</v>
      </c>
      <c r="U7591">
        <v>9</v>
      </c>
      <c r="V7591">
        <v>7</v>
      </c>
      <c r="W7591">
        <v>0</v>
      </c>
      <c r="X7591">
        <v>0</v>
      </c>
      <c r="Y7591">
        <v>116.1673137386888</v>
      </c>
      <c r="Z7591">
        <v>2.5447319422764405</v>
      </c>
      <c r="AA7591">
        <v>292.67971954116405</v>
      </c>
      <c r="AB7591">
        <v>186.02788732735496</v>
      </c>
      <c r="AC7591">
        <v>10788.739099129913</v>
      </c>
      <c r="AD7591">
        <v>570.7630760010893</v>
      </c>
      <c r="AE7591">
        <v>11956.921827680486</v>
      </c>
    </row>
    <row r="7592" spans="1:31" x14ac:dyDescent="0.3">
      <c r="A7592">
        <v>2591487</v>
      </c>
      <c r="B7592">
        <v>1</v>
      </c>
      <c r="C7592" t="s">
        <v>80</v>
      </c>
      <c r="D7592" t="s">
        <v>93</v>
      </c>
      <c r="E7592" t="s">
        <v>141</v>
      </c>
      <c r="F7592" t="s">
        <v>21145</v>
      </c>
      <c r="G7592" t="s">
        <v>134</v>
      </c>
      <c r="H7592" t="s">
        <v>135</v>
      </c>
      <c r="I7592" t="s">
        <v>136</v>
      </c>
      <c r="J7592" t="s">
        <v>137</v>
      </c>
      <c r="K7592" t="s">
        <v>138</v>
      </c>
      <c r="L7592" t="s">
        <v>21146</v>
      </c>
      <c r="M7592" t="s">
        <v>21147</v>
      </c>
      <c r="N7592">
        <v>0.108333333</v>
      </c>
      <c r="O7592">
        <v>0</v>
      </c>
      <c r="P7592">
        <v>429</v>
      </c>
      <c r="Q7592">
        <v>49</v>
      </c>
      <c r="R7592">
        <v>361</v>
      </c>
      <c r="S7592">
        <v>18</v>
      </c>
      <c r="T7592">
        <v>232</v>
      </c>
      <c r="U7592">
        <v>0</v>
      </c>
      <c r="V7592">
        <v>1</v>
      </c>
      <c r="W7592">
        <v>0</v>
      </c>
      <c r="X7592">
        <v>8.961245542126143</v>
      </c>
      <c r="Y7592">
        <v>9.9877543946439999</v>
      </c>
      <c r="Z7592">
        <v>51.500856007067007</v>
      </c>
      <c r="AA7592">
        <v>8.0159749345920837</v>
      </c>
      <c r="AB7592">
        <v>30.234516995191193</v>
      </c>
      <c r="AC7592">
        <v>0</v>
      </c>
      <c r="AD7592">
        <v>1.19331823E-5</v>
      </c>
      <c r="AE7592">
        <v>108.70035980680271</v>
      </c>
    </row>
    <row r="7593" spans="1:31" x14ac:dyDescent="0.3">
      <c r="A7593">
        <v>2591630</v>
      </c>
      <c r="B7593">
        <v>1</v>
      </c>
      <c r="C7593" t="s">
        <v>80</v>
      </c>
      <c r="D7593" t="s">
        <v>105</v>
      </c>
      <c r="E7593" t="s">
        <v>147</v>
      </c>
      <c r="F7593" t="s">
        <v>15573</v>
      </c>
      <c r="G7593" t="s">
        <v>134</v>
      </c>
      <c r="H7593" t="s">
        <v>135</v>
      </c>
      <c r="I7593" t="s">
        <v>136</v>
      </c>
      <c r="J7593" t="s">
        <v>137</v>
      </c>
      <c r="K7593" t="s">
        <v>138</v>
      </c>
      <c r="L7593" t="s">
        <v>21148</v>
      </c>
      <c r="M7593" t="s">
        <v>21149</v>
      </c>
      <c r="N7593">
        <v>0.63972222199999995</v>
      </c>
      <c r="O7593">
        <v>6</v>
      </c>
      <c r="P7593">
        <v>2646</v>
      </c>
      <c r="Q7593">
        <v>6</v>
      </c>
      <c r="R7593">
        <v>14</v>
      </c>
      <c r="S7593">
        <v>25</v>
      </c>
      <c r="T7593">
        <v>300</v>
      </c>
      <c r="U7593">
        <v>4</v>
      </c>
      <c r="V7593">
        <v>0</v>
      </c>
      <c r="W7593">
        <v>51.613103097755797</v>
      </c>
      <c r="X7593">
        <v>340.75528437923577</v>
      </c>
      <c r="Y7593">
        <v>29.937310186352583</v>
      </c>
      <c r="Z7593">
        <v>5.6759780505356838</v>
      </c>
      <c r="AA7593">
        <v>120.63247866721655</v>
      </c>
      <c r="AB7593">
        <v>253.79206257211962</v>
      </c>
      <c r="AC7593">
        <v>266.25838824961045</v>
      </c>
      <c r="AD7593">
        <v>0</v>
      </c>
      <c r="AE7593">
        <v>1068.6646052028264</v>
      </c>
    </row>
    <row r="7594" spans="1:31" x14ac:dyDescent="0.3">
      <c r="A7594">
        <v>2591530</v>
      </c>
      <c r="B7594">
        <v>1</v>
      </c>
      <c r="C7594" t="s">
        <v>81</v>
      </c>
      <c r="D7594" t="s">
        <v>123</v>
      </c>
      <c r="E7594" t="s">
        <v>147</v>
      </c>
      <c r="F7594" t="s">
        <v>2163</v>
      </c>
      <c r="G7594" t="s">
        <v>134</v>
      </c>
      <c r="H7594" t="s">
        <v>135</v>
      </c>
      <c r="I7594" t="s">
        <v>136</v>
      </c>
      <c r="J7594" t="s">
        <v>137</v>
      </c>
      <c r="K7594" t="s">
        <v>138</v>
      </c>
      <c r="L7594" t="s">
        <v>21150</v>
      </c>
      <c r="M7594" t="s">
        <v>21151</v>
      </c>
      <c r="N7594">
        <v>1.9411111109999999</v>
      </c>
      <c r="O7594">
        <v>2</v>
      </c>
      <c r="P7594">
        <v>380</v>
      </c>
      <c r="Q7594">
        <v>148</v>
      </c>
      <c r="R7594">
        <v>58</v>
      </c>
      <c r="S7594">
        <v>12</v>
      </c>
      <c r="T7594">
        <v>35</v>
      </c>
      <c r="U7594">
        <v>0</v>
      </c>
      <c r="V7594">
        <v>0</v>
      </c>
      <c r="W7594">
        <v>0.85166614200000001</v>
      </c>
      <c r="X7594">
        <v>113.84592209752408</v>
      </c>
      <c r="Y7594">
        <v>763.65162511069627</v>
      </c>
      <c r="Z7594">
        <v>215.37753079901415</v>
      </c>
      <c r="AA7594">
        <v>24.68920165404996</v>
      </c>
      <c r="AB7594">
        <v>44.991452960352177</v>
      </c>
      <c r="AC7594">
        <v>0</v>
      </c>
      <c r="AD7594">
        <v>0</v>
      </c>
      <c r="AE7594">
        <v>1163.4073987636368</v>
      </c>
    </row>
    <row r="7595" spans="1:31" x14ac:dyDescent="0.3">
      <c r="A7595">
        <v>2591610</v>
      </c>
      <c r="B7595">
        <v>1</v>
      </c>
      <c r="C7595" t="s">
        <v>81</v>
      </c>
      <c r="D7595" t="s">
        <v>115</v>
      </c>
      <c r="E7595" t="s">
        <v>171</v>
      </c>
      <c r="F7595" t="s">
        <v>8359</v>
      </c>
      <c r="G7595" t="s">
        <v>190</v>
      </c>
      <c r="H7595" t="s">
        <v>157</v>
      </c>
      <c r="I7595" t="s">
        <v>136</v>
      </c>
      <c r="J7595" t="s">
        <v>137</v>
      </c>
      <c r="K7595" t="s">
        <v>138</v>
      </c>
      <c r="L7595" t="s">
        <v>21152</v>
      </c>
      <c r="M7595" t="s">
        <v>21153</v>
      </c>
      <c r="N7595">
        <v>3.9611111110000001</v>
      </c>
      <c r="O7595">
        <v>0</v>
      </c>
      <c r="P7595">
        <v>16</v>
      </c>
      <c r="Q7595">
        <v>0</v>
      </c>
      <c r="R7595">
        <v>7</v>
      </c>
      <c r="S7595">
        <v>0</v>
      </c>
      <c r="T7595">
        <v>2</v>
      </c>
      <c r="U7595">
        <v>0</v>
      </c>
      <c r="V7595">
        <v>0</v>
      </c>
      <c r="W7595">
        <v>0</v>
      </c>
      <c r="X7595">
        <v>7.457608634825319</v>
      </c>
      <c r="Y7595">
        <v>0</v>
      </c>
      <c r="Z7595">
        <v>7.3886276643571822</v>
      </c>
      <c r="AA7595">
        <v>0</v>
      </c>
      <c r="AB7595">
        <v>13.13737292335777</v>
      </c>
      <c r="AC7595">
        <v>0</v>
      </c>
      <c r="AD7595">
        <v>0</v>
      </c>
      <c r="AE7595">
        <v>27.98360922254027</v>
      </c>
    </row>
    <row r="7596" spans="1:31" x14ac:dyDescent="0.3">
      <c r="A7596">
        <v>2592011</v>
      </c>
      <c r="B7596">
        <v>1</v>
      </c>
      <c r="C7596" t="s">
        <v>80</v>
      </c>
      <c r="D7596" t="s">
        <v>95</v>
      </c>
      <c r="E7596" t="s">
        <v>147</v>
      </c>
      <c r="F7596" t="s">
        <v>9781</v>
      </c>
      <c r="G7596" t="s">
        <v>134</v>
      </c>
      <c r="H7596" t="s">
        <v>135</v>
      </c>
      <c r="I7596" t="s">
        <v>136</v>
      </c>
      <c r="J7596" t="s">
        <v>137</v>
      </c>
      <c r="K7596" t="s">
        <v>138</v>
      </c>
      <c r="L7596" t="s">
        <v>21154</v>
      </c>
      <c r="M7596" t="s">
        <v>21155</v>
      </c>
      <c r="N7596">
        <v>1.2166666660000001</v>
      </c>
      <c r="O7596">
        <v>33</v>
      </c>
      <c r="P7596">
        <v>4755</v>
      </c>
      <c r="Q7596">
        <v>56</v>
      </c>
      <c r="R7596">
        <v>79</v>
      </c>
      <c r="S7596">
        <v>58</v>
      </c>
      <c r="T7596">
        <v>523</v>
      </c>
      <c r="U7596">
        <v>7</v>
      </c>
      <c r="V7596">
        <v>0</v>
      </c>
      <c r="W7596">
        <v>39.366452192831382</v>
      </c>
      <c r="X7596">
        <v>1345.2430228969486</v>
      </c>
      <c r="Y7596">
        <v>823.22640811822782</v>
      </c>
      <c r="Z7596">
        <v>49.77407210363733</v>
      </c>
      <c r="AA7596">
        <v>638.23503178852525</v>
      </c>
      <c r="AB7596">
        <v>646.31051563881863</v>
      </c>
      <c r="AC7596">
        <v>279.26557081779532</v>
      </c>
      <c r="AD7596">
        <v>0</v>
      </c>
      <c r="AE7596">
        <v>3821.4210735567844</v>
      </c>
    </row>
    <row r="7597" spans="1:31" x14ac:dyDescent="0.3">
      <c r="A7597">
        <v>2591988</v>
      </c>
      <c r="B7597">
        <v>1</v>
      </c>
      <c r="C7597" t="s">
        <v>80</v>
      </c>
      <c r="D7597" t="s">
        <v>100</v>
      </c>
      <c r="E7597" t="s">
        <v>184</v>
      </c>
      <c r="F7597" t="s">
        <v>21156</v>
      </c>
      <c r="G7597" t="s">
        <v>1218</v>
      </c>
      <c r="H7597" t="s">
        <v>135</v>
      </c>
      <c r="I7597" t="s">
        <v>136</v>
      </c>
      <c r="J7597" t="s">
        <v>137</v>
      </c>
      <c r="K7597" t="s">
        <v>138</v>
      </c>
      <c r="L7597" t="s">
        <v>21157</v>
      </c>
      <c r="M7597" t="s">
        <v>21158</v>
      </c>
      <c r="N7597">
        <v>2.4027777769999998</v>
      </c>
      <c r="O7597">
        <v>0</v>
      </c>
      <c r="P7597">
        <v>0</v>
      </c>
      <c r="Q7597">
        <v>0</v>
      </c>
      <c r="R7597">
        <v>11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74.013903794334723</v>
      </c>
      <c r="AA7597">
        <v>0</v>
      </c>
      <c r="AB7597">
        <v>0</v>
      </c>
      <c r="AC7597">
        <v>0</v>
      </c>
      <c r="AD7597">
        <v>0</v>
      </c>
      <c r="AE7597">
        <v>74.013903794334723</v>
      </c>
    </row>
    <row r="7598" spans="1:31" x14ac:dyDescent="0.3">
      <c r="A7598">
        <v>2591470</v>
      </c>
      <c r="B7598">
        <v>1</v>
      </c>
      <c r="C7598" t="s">
        <v>81</v>
      </c>
      <c r="D7598" t="s">
        <v>128</v>
      </c>
      <c r="E7598" t="s">
        <v>147</v>
      </c>
      <c r="F7598" t="s">
        <v>897</v>
      </c>
      <c r="G7598" t="s">
        <v>301</v>
      </c>
      <c r="H7598" t="s">
        <v>135</v>
      </c>
      <c r="I7598" t="s">
        <v>136</v>
      </c>
      <c r="J7598" t="s">
        <v>137</v>
      </c>
      <c r="K7598" t="s">
        <v>144</v>
      </c>
      <c r="L7598" t="s">
        <v>21159</v>
      </c>
      <c r="M7598" t="s">
        <v>21160</v>
      </c>
      <c r="N7598">
        <v>6.94</v>
      </c>
      <c r="O7598">
        <v>7</v>
      </c>
      <c r="P7598">
        <v>1189</v>
      </c>
      <c r="Q7598">
        <v>4</v>
      </c>
      <c r="R7598">
        <v>3</v>
      </c>
      <c r="S7598">
        <v>3</v>
      </c>
      <c r="T7598">
        <v>85</v>
      </c>
      <c r="U7598">
        <v>0</v>
      </c>
      <c r="V7598">
        <v>0</v>
      </c>
      <c r="W7598">
        <v>10.780552812960003</v>
      </c>
      <c r="X7598">
        <v>842.16101720580218</v>
      </c>
      <c r="Y7598">
        <v>110.14213883644865</v>
      </c>
      <c r="Z7598">
        <v>22.456265847618376</v>
      </c>
      <c r="AA7598">
        <v>185.38835326924072</v>
      </c>
      <c r="AB7598">
        <v>148.52212024212292</v>
      </c>
      <c r="AC7598">
        <v>0</v>
      </c>
      <c r="AD7598">
        <v>0</v>
      </c>
      <c r="AE7598">
        <v>1319.4504482141929</v>
      </c>
    </row>
    <row r="7599" spans="1:31" x14ac:dyDescent="0.3">
      <c r="A7599">
        <v>2591510</v>
      </c>
      <c r="B7599">
        <v>1</v>
      </c>
      <c r="C7599" t="s">
        <v>80</v>
      </c>
      <c r="D7599" t="s">
        <v>100</v>
      </c>
      <c r="E7599" t="s">
        <v>155</v>
      </c>
      <c r="F7599" t="s">
        <v>21161</v>
      </c>
      <c r="G7599" t="s">
        <v>301</v>
      </c>
      <c r="H7599" t="s">
        <v>157</v>
      </c>
      <c r="I7599" t="s">
        <v>136</v>
      </c>
      <c r="J7599" t="s">
        <v>137</v>
      </c>
      <c r="K7599" t="s">
        <v>144</v>
      </c>
      <c r="L7599" t="s">
        <v>21162</v>
      </c>
      <c r="M7599" t="s">
        <v>21163</v>
      </c>
      <c r="N7599">
        <v>6.0961111109999999</v>
      </c>
      <c r="O7599">
        <v>0</v>
      </c>
      <c r="P7599">
        <v>181</v>
      </c>
      <c r="Q7599">
        <v>0</v>
      </c>
      <c r="R7599">
        <v>25</v>
      </c>
      <c r="S7599">
        <v>0</v>
      </c>
      <c r="T7599">
        <v>36</v>
      </c>
      <c r="U7599">
        <v>0</v>
      </c>
      <c r="V7599">
        <v>0</v>
      </c>
      <c r="W7599">
        <v>0</v>
      </c>
      <c r="X7599">
        <v>182.32741867372133</v>
      </c>
      <c r="Y7599">
        <v>0</v>
      </c>
      <c r="Z7599">
        <v>26.986450278093297</v>
      </c>
      <c r="AA7599">
        <v>0</v>
      </c>
      <c r="AB7599">
        <v>171.7172369036185</v>
      </c>
      <c r="AC7599">
        <v>0</v>
      </c>
      <c r="AD7599">
        <v>0</v>
      </c>
      <c r="AE7599">
        <v>381.03110585543311</v>
      </c>
    </row>
    <row r="7600" spans="1:31" x14ac:dyDescent="0.3">
      <c r="A7600">
        <v>2591593</v>
      </c>
      <c r="B7600">
        <v>1</v>
      </c>
      <c r="C7600" t="s">
        <v>81</v>
      </c>
      <c r="D7600" t="s">
        <v>112</v>
      </c>
      <c r="E7600" t="s">
        <v>147</v>
      </c>
      <c r="F7600" t="s">
        <v>21164</v>
      </c>
      <c r="G7600" t="s">
        <v>134</v>
      </c>
      <c r="H7600" t="s">
        <v>135</v>
      </c>
      <c r="I7600" t="s">
        <v>136</v>
      </c>
      <c r="J7600" t="s">
        <v>137</v>
      </c>
      <c r="K7600" t="s">
        <v>138</v>
      </c>
      <c r="L7600" t="s">
        <v>21165</v>
      </c>
      <c r="M7600" t="s">
        <v>21166</v>
      </c>
      <c r="N7600">
        <v>0.88166666599999999</v>
      </c>
      <c r="O7600">
        <v>0</v>
      </c>
      <c r="P7600">
        <v>796</v>
      </c>
      <c r="Q7600">
        <v>6</v>
      </c>
      <c r="R7600">
        <v>106</v>
      </c>
      <c r="S7600">
        <v>11</v>
      </c>
      <c r="T7600">
        <v>113</v>
      </c>
      <c r="U7600">
        <v>6</v>
      </c>
      <c r="V7600">
        <v>2</v>
      </c>
      <c r="W7600">
        <v>0</v>
      </c>
      <c r="X7600">
        <v>124.52345566916053</v>
      </c>
      <c r="Y7600">
        <v>547.40510419248358</v>
      </c>
      <c r="Z7600">
        <v>40.887610916660797</v>
      </c>
      <c r="AA7600">
        <v>329.72327952058436</v>
      </c>
      <c r="AB7600">
        <v>106.30189250102265</v>
      </c>
      <c r="AC7600">
        <v>1132.3796505680384</v>
      </c>
      <c r="AD7600">
        <v>15.496635851068778</v>
      </c>
      <c r="AE7600">
        <v>2296.7176292190193</v>
      </c>
    </row>
    <row r="7601" spans="1:31" x14ac:dyDescent="0.3">
      <c r="A7601">
        <v>2591842</v>
      </c>
      <c r="B7601">
        <v>1</v>
      </c>
      <c r="C7601" t="s">
        <v>81</v>
      </c>
      <c r="D7601" t="s">
        <v>113</v>
      </c>
      <c r="E7601" t="s">
        <v>155</v>
      </c>
      <c r="F7601" t="s">
        <v>21167</v>
      </c>
      <c r="G7601" t="s">
        <v>206</v>
      </c>
      <c r="H7601" t="s">
        <v>157</v>
      </c>
      <c r="I7601" t="s">
        <v>136</v>
      </c>
      <c r="J7601" t="s">
        <v>137</v>
      </c>
      <c r="K7601" t="s">
        <v>138</v>
      </c>
      <c r="L7601" t="s">
        <v>21168</v>
      </c>
      <c r="M7601" t="s">
        <v>21169</v>
      </c>
      <c r="N7601">
        <v>2.0308333329999999</v>
      </c>
      <c r="O7601">
        <v>0</v>
      </c>
      <c r="P7601">
        <v>96</v>
      </c>
      <c r="Q7601">
        <v>0</v>
      </c>
      <c r="R7601">
        <v>0</v>
      </c>
      <c r="S7601">
        <v>0</v>
      </c>
      <c r="T7601">
        <v>34</v>
      </c>
      <c r="U7601">
        <v>0</v>
      </c>
      <c r="V7601">
        <v>0</v>
      </c>
      <c r="W7601">
        <v>0</v>
      </c>
      <c r="X7601">
        <v>37.529656390991249</v>
      </c>
      <c r="Y7601">
        <v>0</v>
      </c>
      <c r="Z7601">
        <v>0</v>
      </c>
      <c r="AA7601">
        <v>0</v>
      </c>
      <c r="AB7601">
        <v>36.001708678784453</v>
      </c>
      <c r="AC7601">
        <v>0</v>
      </c>
      <c r="AD7601">
        <v>0</v>
      </c>
      <c r="AE7601">
        <v>73.531365069775703</v>
      </c>
    </row>
    <row r="7602" spans="1:31" x14ac:dyDescent="0.3">
      <c r="A7602">
        <v>2591902</v>
      </c>
      <c r="B7602">
        <v>1</v>
      </c>
      <c r="C7602" t="s">
        <v>80</v>
      </c>
      <c r="D7602" t="s">
        <v>88</v>
      </c>
      <c r="E7602" t="s">
        <v>166</v>
      </c>
      <c r="F7602" t="s">
        <v>21170</v>
      </c>
      <c r="G7602" t="s">
        <v>181</v>
      </c>
      <c r="H7602" t="s">
        <v>157</v>
      </c>
      <c r="I7602" t="s">
        <v>136</v>
      </c>
      <c r="J7602" t="s">
        <v>137</v>
      </c>
      <c r="K7602" t="s">
        <v>138</v>
      </c>
      <c r="L7602" t="s">
        <v>21171</v>
      </c>
      <c r="M7602" t="s">
        <v>21172</v>
      </c>
      <c r="N7602">
        <v>3.1363888879999999</v>
      </c>
      <c r="O7602">
        <v>0</v>
      </c>
      <c r="P7602">
        <v>11</v>
      </c>
      <c r="Q7602">
        <v>0</v>
      </c>
      <c r="R7602">
        <v>0</v>
      </c>
      <c r="S7602">
        <v>0</v>
      </c>
      <c r="T7602">
        <v>1</v>
      </c>
      <c r="U7602">
        <v>0</v>
      </c>
      <c r="V7602">
        <v>0</v>
      </c>
      <c r="W7602">
        <v>0</v>
      </c>
      <c r="X7602">
        <v>5.8434588191822439</v>
      </c>
      <c r="Y7602">
        <v>0</v>
      </c>
      <c r="Z7602">
        <v>0</v>
      </c>
      <c r="AA7602">
        <v>0</v>
      </c>
      <c r="AB7602">
        <v>0.63827477400884991</v>
      </c>
      <c r="AC7602">
        <v>0</v>
      </c>
      <c r="AD7602">
        <v>0</v>
      </c>
      <c r="AE7602">
        <v>6.4817335931910938</v>
      </c>
    </row>
    <row r="7603" spans="1:31" x14ac:dyDescent="0.3">
      <c r="A7603">
        <v>2591547</v>
      </c>
      <c r="B7603">
        <v>1</v>
      </c>
      <c r="C7603" t="s">
        <v>80</v>
      </c>
      <c r="D7603" t="s">
        <v>107</v>
      </c>
      <c r="E7603" t="s">
        <v>166</v>
      </c>
      <c r="F7603" t="s">
        <v>10085</v>
      </c>
      <c r="G7603" t="s">
        <v>181</v>
      </c>
      <c r="H7603" t="s">
        <v>157</v>
      </c>
      <c r="I7603" t="s">
        <v>136</v>
      </c>
      <c r="J7603" t="s">
        <v>137</v>
      </c>
      <c r="K7603" t="s">
        <v>138</v>
      </c>
      <c r="L7603" t="s">
        <v>21173</v>
      </c>
      <c r="M7603" t="s">
        <v>21174</v>
      </c>
      <c r="N7603">
        <v>0.61083333299999998</v>
      </c>
      <c r="O7603">
        <v>0</v>
      </c>
      <c r="P7603">
        <v>1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8.2054497906500006E-4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8.2054497906500006E-4</v>
      </c>
    </row>
    <row r="7604" spans="1:31" x14ac:dyDescent="0.3">
      <c r="A7604">
        <v>2591756</v>
      </c>
      <c r="B7604">
        <v>1</v>
      </c>
      <c r="C7604" t="s">
        <v>80</v>
      </c>
      <c r="D7604" t="s">
        <v>90</v>
      </c>
      <c r="E7604" t="s">
        <v>171</v>
      </c>
      <c r="F7604" t="s">
        <v>21175</v>
      </c>
      <c r="G7604" t="s">
        <v>3034</v>
      </c>
      <c r="H7604" t="s">
        <v>157</v>
      </c>
      <c r="I7604" t="s">
        <v>136</v>
      </c>
      <c r="J7604" t="s">
        <v>3</v>
      </c>
      <c r="K7604" t="s">
        <v>138</v>
      </c>
      <c r="L7604" t="s">
        <v>21176</v>
      </c>
      <c r="M7604" t="s">
        <v>21177</v>
      </c>
      <c r="N7604">
        <v>12.466666666</v>
      </c>
      <c r="O7604">
        <v>0</v>
      </c>
      <c r="P7604">
        <v>188</v>
      </c>
      <c r="Q7604">
        <v>0</v>
      </c>
      <c r="R7604">
        <v>0</v>
      </c>
      <c r="S7604">
        <v>0</v>
      </c>
      <c r="T7604">
        <v>15</v>
      </c>
      <c r="U7604">
        <v>0</v>
      </c>
      <c r="V7604">
        <v>0</v>
      </c>
      <c r="W7604">
        <v>0</v>
      </c>
      <c r="X7604">
        <v>408.47278845372296</v>
      </c>
      <c r="Y7604">
        <v>0</v>
      </c>
      <c r="Z7604">
        <v>0</v>
      </c>
      <c r="AA7604">
        <v>0</v>
      </c>
      <c r="AB7604">
        <v>41.153281262334318</v>
      </c>
      <c r="AC7604">
        <v>0</v>
      </c>
      <c r="AD7604">
        <v>0</v>
      </c>
      <c r="AE7604">
        <v>449.62606971605726</v>
      </c>
    </row>
    <row r="7605" spans="1:31" x14ac:dyDescent="0.3">
      <c r="A7605">
        <v>2591650</v>
      </c>
      <c r="B7605">
        <v>1</v>
      </c>
      <c r="C7605" t="s">
        <v>80</v>
      </c>
      <c r="D7605" t="s">
        <v>96</v>
      </c>
      <c r="E7605" t="s">
        <v>184</v>
      </c>
      <c r="F7605" t="s">
        <v>15718</v>
      </c>
      <c r="G7605" t="s">
        <v>134</v>
      </c>
      <c r="H7605" t="s">
        <v>135</v>
      </c>
      <c r="I7605" t="s">
        <v>136</v>
      </c>
      <c r="J7605" t="s">
        <v>137</v>
      </c>
      <c r="K7605" t="s">
        <v>138</v>
      </c>
      <c r="L7605" t="s">
        <v>21178</v>
      </c>
      <c r="M7605" t="s">
        <v>21179</v>
      </c>
      <c r="N7605">
        <v>1.407777777</v>
      </c>
      <c r="O7605">
        <v>0</v>
      </c>
      <c r="P7605">
        <v>417</v>
      </c>
      <c r="Q7605">
        <v>0</v>
      </c>
      <c r="R7605">
        <v>0</v>
      </c>
      <c r="S7605">
        <v>8</v>
      </c>
      <c r="T7605">
        <v>16</v>
      </c>
      <c r="U7605">
        <v>0</v>
      </c>
      <c r="V7605">
        <v>0</v>
      </c>
      <c r="W7605">
        <v>0</v>
      </c>
      <c r="X7605">
        <v>107.94570405754266</v>
      </c>
      <c r="Y7605">
        <v>0</v>
      </c>
      <c r="Z7605">
        <v>0</v>
      </c>
      <c r="AA7605">
        <v>27.330729755792941</v>
      </c>
      <c r="AB7605">
        <v>27.154623256379391</v>
      </c>
      <c r="AC7605">
        <v>0</v>
      </c>
      <c r="AD7605">
        <v>0</v>
      </c>
      <c r="AE7605">
        <v>162.43105706971497</v>
      </c>
    </row>
    <row r="7606" spans="1:31" x14ac:dyDescent="0.3">
      <c r="A7606">
        <v>2591407</v>
      </c>
      <c r="B7606">
        <v>1</v>
      </c>
      <c r="C7606" t="s">
        <v>80</v>
      </c>
      <c r="D7606" t="s">
        <v>96</v>
      </c>
      <c r="E7606" t="s">
        <v>147</v>
      </c>
      <c r="F7606" t="s">
        <v>21180</v>
      </c>
      <c r="G7606" t="s">
        <v>1218</v>
      </c>
      <c r="H7606" t="s">
        <v>135</v>
      </c>
      <c r="I7606" t="s">
        <v>136</v>
      </c>
      <c r="J7606" t="s">
        <v>137</v>
      </c>
      <c r="K7606" t="s">
        <v>138</v>
      </c>
      <c r="L7606" t="s">
        <v>21181</v>
      </c>
      <c r="M7606" t="s">
        <v>21182</v>
      </c>
      <c r="N7606">
        <v>0.53777777699999996</v>
      </c>
      <c r="O7606">
        <v>1</v>
      </c>
      <c r="P7606">
        <v>1637</v>
      </c>
      <c r="Q7606">
        <v>0</v>
      </c>
      <c r="R7606">
        <v>1</v>
      </c>
      <c r="S7606">
        <v>1</v>
      </c>
      <c r="T7606">
        <v>120</v>
      </c>
      <c r="U7606">
        <v>0</v>
      </c>
      <c r="V7606">
        <v>0</v>
      </c>
      <c r="W7606">
        <v>16.281238727874705</v>
      </c>
      <c r="X7606">
        <v>211.74066528973563</v>
      </c>
      <c r="Y7606">
        <v>0</v>
      </c>
      <c r="Z7606">
        <v>0</v>
      </c>
      <c r="AA7606">
        <v>0.60012107349333332</v>
      </c>
      <c r="AB7606">
        <v>49.576298321810803</v>
      </c>
      <c r="AC7606">
        <v>0</v>
      </c>
      <c r="AD7606">
        <v>0</v>
      </c>
      <c r="AE7606">
        <v>278.19832341291448</v>
      </c>
    </row>
    <row r="7607" spans="1:31" x14ac:dyDescent="0.3">
      <c r="A7607">
        <v>2591504</v>
      </c>
      <c r="B7607">
        <v>1</v>
      </c>
      <c r="C7607" t="s">
        <v>80</v>
      </c>
      <c r="D7607" t="s">
        <v>108</v>
      </c>
      <c r="E7607" t="s">
        <v>147</v>
      </c>
      <c r="F7607" t="s">
        <v>2157</v>
      </c>
      <c r="G7607" t="s">
        <v>301</v>
      </c>
      <c r="H7607" t="s">
        <v>135</v>
      </c>
      <c r="I7607" t="s">
        <v>136</v>
      </c>
      <c r="J7607" t="s">
        <v>137</v>
      </c>
      <c r="K7607" t="s">
        <v>144</v>
      </c>
      <c r="L7607" t="s">
        <v>21183</v>
      </c>
      <c r="M7607" t="s">
        <v>21184</v>
      </c>
      <c r="N7607">
        <v>5.8224999999999998</v>
      </c>
      <c r="O7607">
        <v>1</v>
      </c>
      <c r="P7607">
        <v>2054</v>
      </c>
      <c r="Q7607">
        <v>2</v>
      </c>
      <c r="R7607">
        <v>437</v>
      </c>
      <c r="S7607">
        <v>13</v>
      </c>
      <c r="T7607">
        <v>288</v>
      </c>
      <c r="U7607">
        <v>0</v>
      </c>
      <c r="V7607">
        <v>0</v>
      </c>
      <c r="W7607">
        <v>1.30097523928</v>
      </c>
      <c r="X7607">
        <v>1533.2294462085754</v>
      </c>
      <c r="Y7607">
        <v>352.74641764088562</v>
      </c>
      <c r="Z7607">
        <v>830.78705891529239</v>
      </c>
      <c r="AA7607">
        <v>438.66470199099945</v>
      </c>
      <c r="AB7607">
        <v>1034.0636289275888</v>
      </c>
      <c r="AC7607">
        <v>0</v>
      </c>
      <c r="AD7607">
        <v>0</v>
      </c>
      <c r="AE7607">
        <v>4190.7922289226217</v>
      </c>
    </row>
    <row r="7608" spans="1:31" x14ac:dyDescent="0.3">
      <c r="A7608">
        <v>2591527</v>
      </c>
      <c r="B7608">
        <v>1</v>
      </c>
      <c r="C7608" t="s">
        <v>80</v>
      </c>
      <c r="D7608" t="s">
        <v>105</v>
      </c>
      <c r="E7608" t="s">
        <v>184</v>
      </c>
      <c r="F7608" t="s">
        <v>21185</v>
      </c>
      <c r="G7608" t="s">
        <v>301</v>
      </c>
      <c r="H7608" t="s">
        <v>135</v>
      </c>
      <c r="I7608" t="s">
        <v>136</v>
      </c>
      <c r="J7608" t="s">
        <v>137</v>
      </c>
      <c r="K7608" t="s">
        <v>144</v>
      </c>
      <c r="L7608" t="s">
        <v>21186</v>
      </c>
      <c r="M7608" t="s">
        <v>21187</v>
      </c>
      <c r="N7608">
        <v>8.9291666660000004</v>
      </c>
      <c r="O7608">
        <v>0</v>
      </c>
      <c r="P7608">
        <v>1783</v>
      </c>
      <c r="Q7608">
        <v>0</v>
      </c>
      <c r="R7608">
        <v>0</v>
      </c>
      <c r="S7608">
        <v>0</v>
      </c>
      <c r="T7608">
        <v>127</v>
      </c>
      <c r="U7608">
        <v>0</v>
      </c>
      <c r="V7608">
        <v>0</v>
      </c>
      <c r="W7608">
        <v>0</v>
      </c>
      <c r="X7608">
        <v>4176.6236420509658</v>
      </c>
      <c r="Y7608">
        <v>0</v>
      </c>
      <c r="Z7608">
        <v>0</v>
      </c>
      <c r="AA7608">
        <v>0</v>
      </c>
      <c r="AB7608">
        <v>2559.3846748841106</v>
      </c>
      <c r="AC7608">
        <v>0</v>
      </c>
      <c r="AD7608">
        <v>0</v>
      </c>
      <c r="AE7608">
        <v>6736.0083169350764</v>
      </c>
    </row>
    <row r="7609" spans="1:31" x14ac:dyDescent="0.3">
      <c r="A7609">
        <v>2591719</v>
      </c>
      <c r="B7609">
        <v>1</v>
      </c>
      <c r="C7609" t="s">
        <v>80</v>
      </c>
      <c r="D7609" t="s">
        <v>82</v>
      </c>
      <c r="E7609" t="s">
        <v>141</v>
      </c>
      <c r="F7609" t="s">
        <v>17765</v>
      </c>
      <c r="G7609" t="s">
        <v>134</v>
      </c>
      <c r="H7609" t="s">
        <v>135</v>
      </c>
      <c r="I7609" t="s">
        <v>136</v>
      </c>
      <c r="J7609" t="s">
        <v>137</v>
      </c>
      <c r="K7609" t="s">
        <v>138</v>
      </c>
      <c r="L7609" t="s">
        <v>21188</v>
      </c>
      <c r="M7609" t="s">
        <v>21189</v>
      </c>
      <c r="N7609">
        <v>0.59444444399999996</v>
      </c>
      <c r="O7609">
        <v>0</v>
      </c>
      <c r="P7609">
        <v>3</v>
      </c>
      <c r="Q7609">
        <v>0</v>
      </c>
      <c r="R7609">
        <v>0</v>
      </c>
      <c r="S7609">
        <v>0</v>
      </c>
      <c r="T7609">
        <v>686</v>
      </c>
      <c r="U7609">
        <v>0</v>
      </c>
      <c r="V7609">
        <v>0</v>
      </c>
      <c r="W7609">
        <v>0</v>
      </c>
      <c r="X7609">
        <v>0.36562281360000004</v>
      </c>
      <c r="Y7609">
        <v>0</v>
      </c>
      <c r="Z7609">
        <v>0</v>
      </c>
      <c r="AA7609">
        <v>0</v>
      </c>
      <c r="AB7609">
        <v>399.82399906421352</v>
      </c>
      <c r="AC7609">
        <v>0</v>
      </c>
      <c r="AD7609">
        <v>0</v>
      </c>
      <c r="AE7609">
        <v>400.18962187781352</v>
      </c>
    </row>
    <row r="7610" spans="1:31" x14ac:dyDescent="0.3">
      <c r="A7610">
        <v>2591882</v>
      </c>
      <c r="B7610">
        <v>1</v>
      </c>
      <c r="C7610" t="s">
        <v>81</v>
      </c>
      <c r="D7610" t="s">
        <v>117</v>
      </c>
      <c r="E7610" t="s">
        <v>166</v>
      </c>
      <c r="F7610" t="s">
        <v>21190</v>
      </c>
      <c r="G7610" t="s">
        <v>168</v>
      </c>
      <c r="H7610" t="s">
        <v>157</v>
      </c>
      <c r="I7610" t="s">
        <v>136</v>
      </c>
      <c r="J7610" t="s">
        <v>137</v>
      </c>
      <c r="K7610" t="s">
        <v>138</v>
      </c>
      <c r="L7610" t="s">
        <v>21191</v>
      </c>
      <c r="M7610" t="s">
        <v>21192</v>
      </c>
      <c r="N7610">
        <v>2.150555555</v>
      </c>
      <c r="O7610">
        <v>0</v>
      </c>
      <c r="P7610">
        <v>1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0.80187089241094001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0.80187089241094001</v>
      </c>
    </row>
    <row r="7611" spans="1:31" x14ac:dyDescent="0.3">
      <c r="A7611">
        <v>2591696</v>
      </c>
      <c r="B7611">
        <v>1</v>
      </c>
      <c r="C7611" t="s">
        <v>80</v>
      </c>
      <c r="D7611" t="s">
        <v>96</v>
      </c>
      <c r="E7611" t="s">
        <v>166</v>
      </c>
      <c r="F7611" t="s">
        <v>21193</v>
      </c>
      <c r="G7611" t="s">
        <v>181</v>
      </c>
      <c r="H7611" t="s">
        <v>157</v>
      </c>
      <c r="I7611" t="s">
        <v>136</v>
      </c>
      <c r="J7611" t="s">
        <v>137</v>
      </c>
      <c r="K7611" t="s">
        <v>138</v>
      </c>
      <c r="L7611" t="s">
        <v>21194</v>
      </c>
      <c r="M7611" t="s">
        <v>21195</v>
      </c>
      <c r="N7611">
        <v>3.1130555549999999</v>
      </c>
      <c r="O7611">
        <v>0</v>
      </c>
      <c r="P7611">
        <v>2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4.6299424568810634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4.6299424568810634</v>
      </c>
    </row>
    <row r="7612" spans="1:31" x14ac:dyDescent="0.3">
      <c r="A7612">
        <v>2591905</v>
      </c>
      <c r="B7612">
        <v>1</v>
      </c>
      <c r="C7612" t="s">
        <v>80</v>
      </c>
      <c r="D7612" t="s">
        <v>100</v>
      </c>
      <c r="E7612" t="s">
        <v>166</v>
      </c>
      <c r="F7612" t="s">
        <v>21196</v>
      </c>
      <c r="G7612" t="s">
        <v>198</v>
      </c>
      <c r="H7612" t="s">
        <v>157</v>
      </c>
      <c r="I7612" t="s">
        <v>136</v>
      </c>
      <c r="J7612" t="s">
        <v>137</v>
      </c>
      <c r="K7612" t="s">
        <v>138</v>
      </c>
      <c r="L7612" t="s">
        <v>21197</v>
      </c>
      <c r="M7612" t="s">
        <v>21198</v>
      </c>
      <c r="N7612">
        <v>1.206388888</v>
      </c>
      <c r="O7612">
        <v>0</v>
      </c>
      <c r="P7612">
        <v>1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0.3555980647934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0.3555980647934</v>
      </c>
    </row>
    <row r="7613" spans="1:31" x14ac:dyDescent="0.3">
      <c r="A7613">
        <v>2591839</v>
      </c>
      <c r="B7613">
        <v>1</v>
      </c>
      <c r="C7613" t="s">
        <v>80</v>
      </c>
      <c r="D7613" t="s">
        <v>99</v>
      </c>
      <c r="E7613" t="s">
        <v>141</v>
      </c>
      <c r="F7613" t="s">
        <v>18088</v>
      </c>
      <c r="G7613" t="s">
        <v>134</v>
      </c>
      <c r="H7613" t="s">
        <v>135</v>
      </c>
      <c r="I7613" t="s">
        <v>136</v>
      </c>
      <c r="J7613" t="s">
        <v>137</v>
      </c>
      <c r="K7613" t="s">
        <v>138</v>
      </c>
      <c r="L7613" t="s">
        <v>21199</v>
      </c>
      <c r="M7613" t="s">
        <v>21200</v>
      </c>
      <c r="N7613">
        <v>8.9694444440000005</v>
      </c>
      <c r="O7613">
        <v>2</v>
      </c>
      <c r="P7613">
        <v>1103</v>
      </c>
      <c r="Q7613">
        <v>1</v>
      </c>
      <c r="R7613">
        <v>13</v>
      </c>
      <c r="S7613">
        <v>7</v>
      </c>
      <c r="T7613">
        <v>104</v>
      </c>
      <c r="U7613">
        <v>0</v>
      </c>
      <c r="V7613">
        <v>2</v>
      </c>
      <c r="W7613">
        <v>8.8566804810847994</v>
      </c>
      <c r="X7613">
        <v>1475.4696449198507</v>
      </c>
      <c r="Y7613">
        <v>2.0924593274354253</v>
      </c>
      <c r="Z7613">
        <v>31.852651445026368</v>
      </c>
      <c r="AA7613">
        <v>101.60561483801115</v>
      </c>
      <c r="AB7613">
        <v>539.85191990992905</v>
      </c>
      <c r="AC7613">
        <v>0</v>
      </c>
      <c r="AD7613">
        <v>10.421685590085367</v>
      </c>
      <c r="AE7613">
        <v>2170.1506565114228</v>
      </c>
    </row>
    <row r="7614" spans="1:31" x14ac:dyDescent="0.3">
      <c r="A7614">
        <v>2591739</v>
      </c>
      <c r="B7614">
        <v>1</v>
      </c>
      <c r="C7614" t="s">
        <v>81</v>
      </c>
      <c r="D7614" t="s">
        <v>121</v>
      </c>
      <c r="E7614" t="s">
        <v>141</v>
      </c>
      <c r="F7614" t="s">
        <v>19760</v>
      </c>
      <c r="G7614" t="s">
        <v>134</v>
      </c>
      <c r="H7614" t="s">
        <v>135</v>
      </c>
      <c r="I7614" t="s">
        <v>136</v>
      </c>
      <c r="J7614" t="s">
        <v>137</v>
      </c>
      <c r="K7614" t="s">
        <v>138</v>
      </c>
      <c r="L7614" t="s">
        <v>21201</v>
      </c>
      <c r="M7614" t="s">
        <v>21202</v>
      </c>
      <c r="N7614">
        <v>0.72527777699999996</v>
      </c>
      <c r="O7614">
        <v>3</v>
      </c>
      <c r="P7614">
        <v>1233</v>
      </c>
      <c r="Q7614">
        <v>1</v>
      </c>
      <c r="R7614">
        <v>58</v>
      </c>
      <c r="S7614">
        <v>3</v>
      </c>
      <c r="T7614">
        <v>65</v>
      </c>
      <c r="U7614">
        <v>0</v>
      </c>
      <c r="V7614">
        <v>0</v>
      </c>
      <c r="W7614">
        <v>0.48161419824000007</v>
      </c>
      <c r="X7614">
        <v>98.042973798413414</v>
      </c>
      <c r="Y7614">
        <v>0.3159998050720001</v>
      </c>
      <c r="Z7614">
        <v>11.555301222456979</v>
      </c>
      <c r="AA7614">
        <v>4.7178154621244204</v>
      </c>
      <c r="AB7614">
        <v>23.768635663613761</v>
      </c>
      <c r="AC7614">
        <v>0</v>
      </c>
      <c r="AD7614">
        <v>0</v>
      </c>
      <c r="AE7614">
        <v>138.88234014992057</v>
      </c>
    </row>
    <row r="7615" spans="1:31" x14ac:dyDescent="0.3">
      <c r="A7615">
        <v>2591427</v>
      </c>
      <c r="B7615">
        <v>1</v>
      </c>
      <c r="C7615" t="s">
        <v>80</v>
      </c>
      <c r="D7615" t="s">
        <v>101</v>
      </c>
      <c r="E7615" t="s">
        <v>147</v>
      </c>
      <c r="F7615" t="s">
        <v>21203</v>
      </c>
      <c r="G7615" t="s">
        <v>134</v>
      </c>
      <c r="H7615" t="s">
        <v>135</v>
      </c>
      <c r="I7615" t="s">
        <v>136</v>
      </c>
      <c r="J7615" t="s">
        <v>137</v>
      </c>
      <c r="K7615" t="s">
        <v>138</v>
      </c>
      <c r="L7615" t="s">
        <v>21204</v>
      </c>
      <c r="M7615" t="s">
        <v>21205</v>
      </c>
      <c r="N7615">
        <v>0.56916666599999999</v>
      </c>
      <c r="O7615">
        <v>66</v>
      </c>
      <c r="P7615">
        <v>5162</v>
      </c>
      <c r="Q7615">
        <v>86</v>
      </c>
      <c r="R7615">
        <v>154</v>
      </c>
      <c r="S7615">
        <v>126</v>
      </c>
      <c r="T7615">
        <v>642</v>
      </c>
      <c r="U7615">
        <v>11</v>
      </c>
      <c r="V7615">
        <v>1</v>
      </c>
      <c r="W7615">
        <v>16.546798582973921</v>
      </c>
      <c r="X7615">
        <v>540.00317999645392</v>
      </c>
      <c r="Y7615">
        <v>335.18037500983962</v>
      </c>
      <c r="Z7615">
        <v>30.807160226132584</v>
      </c>
      <c r="AA7615">
        <v>1510.8717840799768</v>
      </c>
      <c r="AB7615">
        <v>233.88056760742879</v>
      </c>
      <c r="AC7615">
        <v>173.79933233441614</v>
      </c>
      <c r="AD7615">
        <v>0</v>
      </c>
      <c r="AE7615">
        <v>2841.0891978372219</v>
      </c>
    </row>
    <row r="7616" spans="1:31" x14ac:dyDescent="0.3">
      <c r="A7616">
        <v>2592031</v>
      </c>
      <c r="B7616">
        <v>1</v>
      </c>
      <c r="C7616" t="s">
        <v>81</v>
      </c>
      <c r="D7616" t="s">
        <v>120</v>
      </c>
      <c r="E7616" t="s">
        <v>147</v>
      </c>
      <c r="F7616" t="s">
        <v>16462</v>
      </c>
      <c r="G7616" t="s">
        <v>134</v>
      </c>
      <c r="H7616" t="s">
        <v>135</v>
      </c>
      <c r="I7616" t="s">
        <v>136</v>
      </c>
      <c r="J7616" t="s">
        <v>137</v>
      </c>
      <c r="K7616" t="s">
        <v>138</v>
      </c>
      <c r="L7616" t="s">
        <v>21206</v>
      </c>
      <c r="M7616" t="s">
        <v>21207</v>
      </c>
      <c r="N7616">
        <v>0.91694444399999997</v>
      </c>
      <c r="O7616">
        <v>4</v>
      </c>
      <c r="P7616">
        <v>330</v>
      </c>
      <c r="Q7616">
        <v>31</v>
      </c>
      <c r="R7616">
        <v>28</v>
      </c>
      <c r="S7616">
        <v>6</v>
      </c>
      <c r="T7616">
        <v>26</v>
      </c>
      <c r="U7616">
        <v>0</v>
      </c>
      <c r="V7616">
        <v>0</v>
      </c>
      <c r="W7616">
        <v>0.6827704226400001</v>
      </c>
      <c r="X7616">
        <v>38.385718204481478</v>
      </c>
      <c r="Y7616">
        <v>18.084995997464301</v>
      </c>
      <c r="Z7616">
        <v>8.1268209242385563</v>
      </c>
      <c r="AA7616">
        <v>32.973446830103782</v>
      </c>
      <c r="AB7616">
        <v>9.7080434793058714</v>
      </c>
      <c r="AC7616">
        <v>0</v>
      </c>
      <c r="AD7616">
        <v>0</v>
      </c>
      <c r="AE7616">
        <v>107.96179585823398</v>
      </c>
    </row>
    <row r="7617" spans="1:31" x14ac:dyDescent="0.3">
      <c r="A7617">
        <v>2591733</v>
      </c>
      <c r="B7617">
        <v>1</v>
      </c>
      <c r="C7617" t="s">
        <v>80</v>
      </c>
      <c r="D7617" t="s">
        <v>93</v>
      </c>
      <c r="E7617" t="s">
        <v>171</v>
      </c>
      <c r="F7617" t="s">
        <v>21208</v>
      </c>
      <c r="G7617" t="s">
        <v>190</v>
      </c>
      <c r="H7617" t="s">
        <v>157</v>
      </c>
      <c r="I7617" t="s">
        <v>136</v>
      </c>
      <c r="J7617" t="s">
        <v>137</v>
      </c>
      <c r="K7617" t="s">
        <v>138</v>
      </c>
      <c r="L7617" t="s">
        <v>21209</v>
      </c>
      <c r="M7617" t="s">
        <v>21210</v>
      </c>
      <c r="N7617">
        <v>8.2825000000000006</v>
      </c>
      <c r="O7617">
        <v>0</v>
      </c>
      <c r="P7617">
        <v>30</v>
      </c>
      <c r="Q7617">
        <v>0</v>
      </c>
      <c r="R7617">
        <v>10</v>
      </c>
      <c r="S7617">
        <v>0</v>
      </c>
      <c r="T7617">
        <v>10</v>
      </c>
      <c r="U7617">
        <v>0</v>
      </c>
      <c r="V7617">
        <v>0</v>
      </c>
      <c r="W7617">
        <v>0</v>
      </c>
      <c r="X7617">
        <v>14.899237825981947</v>
      </c>
      <c r="Y7617">
        <v>0</v>
      </c>
      <c r="Z7617">
        <v>21.896002400077361</v>
      </c>
      <c r="AA7617">
        <v>0</v>
      </c>
      <c r="AB7617">
        <v>29.26558213206421</v>
      </c>
      <c r="AC7617">
        <v>0</v>
      </c>
      <c r="AD7617">
        <v>0</v>
      </c>
      <c r="AE7617">
        <v>66.060822358123517</v>
      </c>
    </row>
    <row r="7618" spans="1:31" x14ac:dyDescent="0.3">
      <c r="A7618">
        <v>2591819</v>
      </c>
      <c r="B7618">
        <v>1</v>
      </c>
      <c r="C7618" t="s">
        <v>81</v>
      </c>
      <c r="D7618" t="s">
        <v>128</v>
      </c>
      <c r="E7618" t="s">
        <v>166</v>
      </c>
      <c r="F7618" t="s">
        <v>21211</v>
      </c>
      <c r="G7618" t="s">
        <v>168</v>
      </c>
      <c r="H7618" t="s">
        <v>157</v>
      </c>
      <c r="I7618" t="s">
        <v>136</v>
      </c>
      <c r="J7618" t="s">
        <v>137</v>
      </c>
      <c r="K7618" t="s">
        <v>138</v>
      </c>
      <c r="L7618" t="s">
        <v>21212</v>
      </c>
      <c r="M7618" t="s">
        <v>21213</v>
      </c>
      <c r="N7618">
        <v>2.64</v>
      </c>
      <c r="O7618">
        <v>0</v>
      </c>
      <c r="P7618">
        <v>1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0.31501195098657753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0.31501195098657753</v>
      </c>
    </row>
    <row r="7619" spans="1:31" x14ac:dyDescent="0.3">
      <c r="A7619">
        <v>2591776</v>
      </c>
      <c r="B7619">
        <v>1</v>
      </c>
      <c r="C7619" t="s">
        <v>81</v>
      </c>
      <c r="D7619" t="s">
        <v>119</v>
      </c>
      <c r="E7619" t="s">
        <v>147</v>
      </c>
      <c r="F7619" t="s">
        <v>8233</v>
      </c>
      <c r="G7619" t="s">
        <v>134</v>
      </c>
      <c r="H7619" t="s">
        <v>135</v>
      </c>
      <c r="I7619" t="s">
        <v>680</v>
      </c>
      <c r="J7619" t="s">
        <v>137</v>
      </c>
      <c r="K7619" t="s">
        <v>138</v>
      </c>
      <c r="L7619" t="s">
        <v>21214</v>
      </c>
      <c r="M7619" t="s">
        <v>21215</v>
      </c>
      <c r="N7619">
        <v>2.8333332999999999E-2</v>
      </c>
      <c r="O7619">
        <v>4</v>
      </c>
      <c r="P7619">
        <v>1671</v>
      </c>
      <c r="Q7619">
        <v>126</v>
      </c>
      <c r="R7619">
        <v>404</v>
      </c>
      <c r="S7619">
        <v>6</v>
      </c>
      <c r="T7619">
        <v>79</v>
      </c>
      <c r="U7619">
        <v>0</v>
      </c>
      <c r="V7619">
        <v>0</v>
      </c>
      <c r="W7619">
        <v>2.533265472E-2</v>
      </c>
      <c r="X7619">
        <v>6.0600942608719324</v>
      </c>
      <c r="Y7619">
        <v>20.471135078425487</v>
      </c>
      <c r="Z7619">
        <v>43.262906949513997</v>
      </c>
      <c r="AA7619">
        <v>0.36895288561586004</v>
      </c>
      <c r="AB7619">
        <v>1.967163280766725</v>
      </c>
      <c r="AC7619">
        <v>0</v>
      </c>
      <c r="AD7619">
        <v>0</v>
      </c>
      <c r="AE7619">
        <v>72.155585109914</v>
      </c>
    </row>
    <row r="7620" spans="1:31" x14ac:dyDescent="0.3">
      <c r="A7620">
        <v>2591682</v>
      </c>
      <c r="B7620">
        <v>1</v>
      </c>
      <c r="C7620" t="s">
        <v>80</v>
      </c>
      <c r="D7620" t="s">
        <v>82</v>
      </c>
      <c r="E7620" t="s">
        <v>141</v>
      </c>
      <c r="F7620" t="s">
        <v>21216</v>
      </c>
      <c r="G7620" t="s">
        <v>311</v>
      </c>
      <c r="H7620" t="s">
        <v>135</v>
      </c>
      <c r="I7620" t="s">
        <v>136</v>
      </c>
      <c r="J7620" t="s">
        <v>3</v>
      </c>
      <c r="K7620" t="s">
        <v>138</v>
      </c>
      <c r="L7620" t="s">
        <v>21217</v>
      </c>
      <c r="M7620" t="s">
        <v>21218</v>
      </c>
      <c r="N7620">
        <v>2.5947222220000001</v>
      </c>
      <c r="O7620">
        <v>0</v>
      </c>
      <c r="P7620">
        <v>980</v>
      </c>
      <c r="Q7620">
        <v>0</v>
      </c>
      <c r="R7620">
        <v>0</v>
      </c>
      <c r="S7620">
        <v>1</v>
      </c>
      <c r="T7620">
        <v>497</v>
      </c>
      <c r="U7620">
        <v>0</v>
      </c>
      <c r="V7620">
        <v>1</v>
      </c>
      <c r="W7620">
        <v>0</v>
      </c>
      <c r="X7620">
        <v>528.89657211576298</v>
      </c>
      <c r="Y7620">
        <v>0</v>
      </c>
      <c r="Z7620">
        <v>0</v>
      </c>
      <c r="AA7620">
        <v>4.2086837386916667</v>
      </c>
      <c r="AB7620">
        <v>1101.2798280040961</v>
      </c>
      <c r="AC7620">
        <v>0</v>
      </c>
      <c r="AD7620">
        <v>3.3282638407570668</v>
      </c>
      <c r="AE7620">
        <v>1637.7133476993079</v>
      </c>
    </row>
    <row r="7621" spans="1:31" x14ac:dyDescent="0.3">
      <c r="A7621">
        <v>2591991</v>
      </c>
      <c r="B7621">
        <v>1</v>
      </c>
      <c r="C7621" t="s">
        <v>81</v>
      </c>
      <c r="D7621" t="s">
        <v>113</v>
      </c>
      <c r="E7621" t="s">
        <v>147</v>
      </c>
      <c r="F7621" t="s">
        <v>4138</v>
      </c>
      <c r="G7621" t="s">
        <v>202</v>
      </c>
      <c r="H7621" t="s">
        <v>135</v>
      </c>
      <c r="I7621" t="s">
        <v>136</v>
      </c>
      <c r="J7621" t="s">
        <v>137</v>
      </c>
      <c r="K7621" t="s">
        <v>138</v>
      </c>
      <c r="L7621" t="s">
        <v>21219</v>
      </c>
      <c r="M7621" t="s">
        <v>21220</v>
      </c>
      <c r="N7621">
        <v>1.066944444</v>
      </c>
      <c r="O7621">
        <v>0</v>
      </c>
      <c r="P7621">
        <v>243</v>
      </c>
      <c r="Q7621">
        <v>26</v>
      </c>
      <c r="R7621">
        <v>62</v>
      </c>
      <c r="S7621">
        <v>0</v>
      </c>
      <c r="T7621">
        <v>12</v>
      </c>
      <c r="U7621">
        <v>0</v>
      </c>
      <c r="V7621">
        <v>0</v>
      </c>
      <c r="W7621">
        <v>0</v>
      </c>
      <c r="X7621">
        <v>46.949136250281583</v>
      </c>
      <c r="Y7621">
        <v>206.43974478438574</v>
      </c>
      <c r="Z7621">
        <v>315.91446712665265</v>
      </c>
      <c r="AA7621">
        <v>0</v>
      </c>
      <c r="AB7621">
        <v>6.0393162071083442</v>
      </c>
      <c r="AC7621">
        <v>0</v>
      </c>
      <c r="AD7621">
        <v>0</v>
      </c>
      <c r="AE7621">
        <v>575.34266436842825</v>
      </c>
    </row>
    <row r="7622" spans="1:31" x14ac:dyDescent="0.3">
      <c r="A7622">
        <v>2591659</v>
      </c>
      <c r="B7622">
        <v>1</v>
      </c>
      <c r="C7622" t="s">
        <v>80</v>
      </c>
      <c r="D7622" t="s">
        <v>82</v>
      </c>
      <c r="E7622" t="s">
        <v>184</v>
      </c>
      <c r="F7622" t="s">
        <v>21221</v>
      </c>
      <c r="G7622" t="s">
        <v>301</v>
      </c>
      <c r="H7622" t="s">
        <v>135</v>
      </c>
      <c r="I7622" t="s">
        <v>136</v>
      </c>
      <c r="J7622" t="s">
        <v>137</v>
      </c>
      <c r="K7622" t="s">
        <v>144</v>
      </c>
      <c r="L7622" t="s">
        <v>21222</v>
      </c>
      <c r="M7622" t="s">
        <v>21223</v>
      </c>
      <c r="N7622">
        <v>2.6888888880000001</v>
      </c>
      <c r="O7622">
        <v>0</v>
      </c>
      <c r="P7622">
        <v>264</v>
      </c>
      <c r="Q7622">
        <v>0</v>
      </c>
      <c r="R7622">
        <v>0</v>
      </c>
      <c r="S7622">
        <v>0</v>
      </c>
      <c r="T7622">
        <v>47</v>
      </c>
      <c r="U7622">
        <v>0</v>
      </c>
      <c r="V7622">
        <v>0</v>
      </c>
      <c r="W7622">
        <v>0</v>
      </c>
      <c r="X7622">
        <v>161.53331619648941</v>
      </c>
      <c r="Y7622">
        <v>0</v>
      </c>
      <c r="Z7622">
        <v>0</v>
      </c>
      <c r="AA7622">
        <v>0</v>
      </c>
      <c r="AB7622">
        <v>140.9821752236235</v>
      </c>
      <c r="AC7622">
        <v>0</v>
      </c>
      <c r="AD7622">
        <v>0</v>
      </c>
      <c r="AE7622">
        <v>302.51549142011288</v>
      </c>
    </row>
    <row r="7623" spans="1:31" x14ac:dyDescent="0.3">
      <c r="A7623">
        <v>2591496</v>
      </c>
      <c r="B7623">
        <v>1</v>
      </c>
      <c r="C7623" t="s">
        <v>81</v>
      </c>
      <c r="D7623" t="s">
        <v>127</v>
      </c>
      <c r="E7623" t="s">
        <v>141</v>
      </c>
      <c r="F7623" t="s">
        <v>10248</v>
      </c>
      <c r="G7623" t="s">
        <v>134</v>
      </c>
      <c r="H7623" t="s">
        <v>135</v>
      </c>
      <c r="I7623" t="s">
        <v>136</v>
      </c>
      <c r="J7623" t="s">
        <v>137</v>
      </c>
      <c r="K7623" t="s">
        <v>138</v>
      </c>
      <c r="L7623" t="s">
        <v>21224</v>
      </c>
      <c r="M7623" t="s">
        <v>21225</v>
      </c>
      <c r="N7623">
        <v>0.209166666</v>
      </c>
      <c r="O7623">
        <v>0</v>
      </c>
      <c r="P7623">
        <v>850</v>
      </c>
      <c r="Q7623">
        <v>0</v>
      </c>
      <c r="R7623">
        <v>10</v>
      </c>
      <c r="S7623">
        <v>14</v>
      </c>
      <c r="T7623">
        <v>73</v>
      </c>
      <c r="U7623">
        <v>0</v>
      </c>
      <c r="V7623">
        <v>1</v>
      </c>
      <c r="W7623">
        <v>0</v>
      </c>
      <c r="X7623">
        <v>35.815853216392803</v>
      </c>
      <c r="Y7623">
        <v>0</v>
      </c>
      <c r="Z7623">
        <v>0.72490948074817008</v>
      </c>
      <c r="AA7623">
        <v>514.9215155970719</v>
      </c>
      <c r="AB7623">
        <v>19.650942451590403</v>
      </c>
      <c r="AC7623">
        <v>0</v>
      </c>
      <c r="AD7623">
        <v>20.639846239206911</v>
      </c>
      <c r="AE7623">
        <v>591.75306698501015</v>
      </c>
    </row>
    <row r="7624" spans="1:31" x14ac:dyDescent="0.3">
      <c r="A7624">
        <v>2591891</v>
      </c>
      <c r="B7624">
        <v>1</v>
      </c>
      <c r="C7624" t="s">
        <v>80</v>
      </c>
      <c r="D7624" t="s">
        <v>98</v>
      </c>
      <c r="E7624" t="s">
        <v>171</v>
      </c>
      <c r="F7624" t="s">
        <v>21226</v>
      </c>
      <c r="G7624" t="s">
        <v>190</v>
      </c>
      <c r="H7624" t="s">
        <v>157</v>
      </c>
      <c r="I7624" t="s">
        <v>136</v>
      </c>
      <c r="J7624" t="s">
        <v>137</v>
      </c>
      <c r="K7624" t="s">
        <v>138</v>
      </c>
      <c r="L7624" t="s">
        <v>21227</v>
      </c>
      <c r="M7624" t="s">
        <v>21228</v>
      </c>
      <c r="N7624">
        <v>5.011666666</v>
      </c>
      <c r="O7624">
        <v>0</v>
      </c>
      <c r="P7624">
        <v>0</v>
      </c>
      <c r="Q7624">
        <v>0</v>
      </c>
      <c r="R7624">
        <v>11</v>
      </c>
      <c r="S7624">
        <v>0</v>
      </c>
      <c r="T7624">
        <v>1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6.5153884944599163</v>
      </c>
      <c r="AA7624">
        <v>0</v>
      </c>
      <c r="AB7624">
        <v>0.52862588493002594</v>
      </c>
      <c r="AC7624">
        <v>0</v>
      </c>
      <c r="AD7624">
        <v>0</v>
      </c>
      <c r="AE7624">
        <v>7.0440143793899423</v>
      </c>
    </row>
    <row r="7625" spans="1:31" x14ac:dyDescent="0.3">
      <c r="A7625">
        <v>2591450</v>
      </c>
      <c r="B7625">
        <v>1</v>
      </c>
      <c r="C7625" t="s">
        <v>81</v>
      </c>
      <c r="D7625" t="s">
        <v>117</v>
      </c>
      <c r="E7625" t="s">
        <v>184</v>
      </c>
      <c r="F7625" t="s">
        <v>3144</v>
      </c>
      <c r="G7625" t="s">
        <v>134</v>
      </c>
      <c r="H7625" t="s">
        <v>135</v>
      </c>
      <c r="I7625" t="s">
        <v>136</v>
      </c>
      <c r="J7625" t="s">
        <v>137</v>
      </c>
      <c r="K7625" t="s">
        <v>138</v>
      </c>
      <c r="L7625" t="s">
        <v>21229</v>
      </c>
      <c r="M7625" t="s">
        <v>21230</v>
      </c>
      <c r="N7625">
        <v>0.72</v>
      </c>
      <c r="O7625">
        <v>10</v>
      </c>
      <c r="P7625">
        <v>1017</v>
      </c>
      <c r="Q7625">
        <v>103</v>
      </c>
      <c r="R7625">
        <v>243</v>
      </c>
      <c r="S7625">
        <v>17</v>
      </c>
      <c r="T7625">
        <v>107</v>
      </c>
      <c r="U7625">
        <v>3</v>
      </c>
      <c r="V7625">
        <v>0</v>
      </c>
      <c r="W7625">
        <v>2.2145075649609005</v>
      </c>
      <c r="X7625">
        <v>110.70067240865593</v>
      </c>
      <c r="Y7625">
        <v>158.36506449097297</v>
      </c>
      <c r="Z7625">
        <v>131.06883843125931</v>
      </c>
      <c r="AA7625">
        <v>65.628993347940025</v>
      </c>
      <c r="AB7625">
        <v>69.099673666910078</v>
      </c>
      <c r="AC7625">
        <v>61.527147322793105</v>
      </c>
      <c r="AD7625">
        <v>0</v>
      </c>
      <c r="AE7625">
        <v>598.60489723349235</v>
      </c>
    </row>
    <row r="7626" spans="1:31" x14ac:dyDescent="0.3">
      <c r="A7626">
        <v>2591851</v>
      </c>
      <c r="B7626">
        <v>1</v>
      </c>
      <c r="C7626" t="s">
        <v>81</v>
      </c>
      <c r="D7626" t="s">
        <v>121</v>
      </c>
      <c r="E7626" t="s">
        <v>147</v>
      </c>
      <c r="F7626" t="s">
        <v>1189</v>
      </c>
      <c r="G7626" t="s">
        <v>134</v>
      </c>
      <c r="H7626" t="s">
        <v>135</v>
      </c>
      <c r="I7626" t="s">
        <v>136</v>
      </c>
      <c r="J7626" t="s">
        <v>137</v>
      </c>
      <c r="K7626" t="s">
        <v>138</v>
      </c>
      <c r="L7626" t="s">
        <v>21231</v>
      </c>
      <c r="M7626" t="s">
        <v>21232</v>
      </c>
      <c r="N7626">
        <v>0.439722222</v>
      </c>
      <c r="O7626">
        <v>3</v>
      </c>
      <c r="P7626">
        <v>290</v>
      </c>
      <c r="Q7626">
        <v>4</v>
      </c>
      <c r="R7626">
        <v>37</v>
      </c>
      <c r="S7626">
        <v>3</v>
      </c>
      <c r="T7626">
        <v>14</v>
      </c>
      <c r="U7626">
        <v>0</v>
      </c>
      <c r="V7626">
        <v>0</v>
      </c>
      <c r="W7626">
        <v>0.29982393588</v>
      </c>
      <c r="X7626">
        <v>16.723786429972204</v>
      </c>
      <c r="Y7626">
        <v>3.2268030804528487</v>
      </c>
      <c r="Z7626">
        <v>9.0529006070945428</v>
      </c>
      <c r="AA7626">
        <v>9.4679195181316995</v>
      </c>
      <c r="AB7626">
        <v>4.1145115744194225</v>
      </c>
      <c r="AC7626">
        <v>0</v>
      </c>
      <c r="AD7626">
        <v>0</v>
      </c>
      <c r="AE7626">
        <v>42.885745145950722</v>
      </c>
    </row>
    <row r="7627" spans="1:31" x14ac:dyDescent="0.3">
      <c r="A7627">
        <v>2591951</v>
      </c>
      <c r="B7627">
        <v>1</v>
      </c>
      <c r="C7627" t="s">
        <v>80</v>
      </c>
      <c r="D7627" t="s">
        <v>106</v>
      </c>
      <c r="E7627" t="s">
        <v>155</v>
      </c>
      <c r="F7627" t="s">
        <v>21233</v>
      </c>
      <c r="G7627" t="s">
        <v>1013</v>
      </c>
      <c r="H7627" t="s">
        <v>157</v>
      </c>
      <c r="I7627" t="s">
        <v>136</v>
      </c>
      <c r="J7627" t="s">
        <v>137</v>
      </c>
      <c r="K7627" t="s">
        <v>138</v>
      </c>
      <c r="L7627" t="s">
        <v>21234</v>
      </c>
      <c r="M7627" t="s">
        <v>21235</v>
      </c>
      <c r="N7627">
        <v>0.33833333300000001</v>
      </c>
      <c r="O7627">
        <v>0</v>
      </c>
      <c r="P7627">
        <v>6</v>
      </c>
      <c r="Q7627">
        <v>0</v>
      </c>
      <c r="R7627">
        <v>16</v>
      </c>
      <c r="S7627">
        <v>0</v>
      </c>
      <c r="T7627">
        <v>4</v>
      </c>
      <c r="U7627">
        <v>0</v>
      </c>
      <c r="V7627">
        <v>0</v>
      </c>
      <c r="W7627">
        <v>0</v>
      </c>
      <c r="X7627">
        <v>0.15506709215374997</v>
      </c>
      <c r="Y7627">
        <v>0</v>
      </c>
      <c r="Z7627">
        <v>25.808519108776601</v>
      </c>
      <c r="AA7627">
        <v>0</v>
      </c>
      <c r="AB7627">
        <v>6.0542424634583849</v>
      </c>
      <c r="AC7627">
        <v>0</v>
      </c>
      <c r="AD7627">
        <v>0</v>
      </c>
      <c r="AE7627">
        <v>32.017828664388738</v>
      </c>
    </row>
    <row r="7628" spans="1:31" x14ac:dyDescent="0.3">
      <c r="A7628">
        <v>2591456</v>
      </c>
      <c r="B7628">
        <v>1</v>
      </c>
      <c r="C7628" t="s">
        <v>81</v>
      </c>
      <c r="D7628" t="s">
        <v>123</v>
      </c>
      <c r="E7628" t="s">
        <v>147</v>
      </c>
      <c r="F7628" t="s">
        <v>3263</v>
      </c>
      <c r="G7628" t="s">
        <v>134</v>
      </c>
      <c r="H7628" t="s">
        <v>135</v>
      </c>
      <c r="I7628" t="s">
        <v>136</v>
      </c>
      <c r="J7628" t="s">
        <v>137</v>
      </c>
      <c r="K7628" t="s">
        <v>138</v>
      </c>
      <c r="L7628" t="s">
        <v>21236</v>
      </c>
      <c r="M7628" t="s">
        <v>21237</v>
      </c>
      <c r="N7628">
        <v>0.49638888799999997</v>
      </c>
      <c r="O7628">
        <v>2</v>
      </c>
      <c r="P7628">
        <v>0</v>
      </c>
      <c r="Q7628">
        <v>60</v>
      </c>
      <c r="R7628">
        <v>0</v>
      </c>
      <c r="S7628">
        <v>9</v>
      </c>
      <c r="T7628">
        <v>0</v>
      </c>
      <c r="U7628">
        <v>0</v>
      </c>
      <c r="V7628">
        <v>0</v>
      </c>
      <c r="W7628">
        <v>0.49713690813576833</v>
      </c>
      <c r="X7628">
        <v>0</v>
      </c>
      <c r="Y7628">
        <v>49.377482308177548</v>
      </c>
      <c r="Z7628">
        <v>0</v>
      </c>
      <c r="AA7628">
        <v>1.2503926021864198</v>
      </c>
      <c r="AB7628">
        <v>0</v>
      </c>
      <c r="AC7628">
        <v>0</v>
      </c>
      <c r="AD7628">
        <v>0</v>
      </c>
      <c r="AE7628">
        <v>51.125011818499736</v>
      </c>
    </row>
    <row r="7629" spans="1:31" x14ac:dyDescent="0.3">
      <c r="A7629">
        <v>2591599</v>
      </c>
      <c r="B7629">
        <v>1</v>
      </c>
      <c r="C7629" t="s">
        <v>80</v>
      </c>
      <c r="D7629" t="s">
        <v>84</v>
      </c>
      <c r="E7629" t="s">
        <v>147</v>
      </c>
      <c r="F7629" t="s">
        <v>1224</v>
      </c>
      <c r="G7629" t="s">
        <v>134</v>
      </c>
      <c r="H7629" t="s">
        <v>135</v>
      </c>
      <c r="I7629" t="s">
        <v>136</v>
      </c>
      <c r="J7629" t="s">
        <v>137</v>
      </c>
      <c r="K7629" t="s">
        <v>138</v>
      </c>
      <c r="L7629" t="s">
        <v>21238</v>
      </c>
      <c r="M7629" t="s">
        <v>21239</v>
      </c>
      <c r="N7629">
        <v>0.569722222</v>
      </c>
      <c r="O7629">
        <v>8</v>
      </c>
      <c r="P7629">
        <v>1646</v>
      </c>
      <c r="Q7629">
        <v>13</v>
      </c>
      <c r="R7629">
        <v>298</v>
      </c>
      <c r="S7629">
        <v>33</v>
      </c>
      <c r="T7629">
        <v>285</v>
      </c>
      <c r="U7629">
        <v>1</v>
      </c>
      <c r="V7629">
        <v>0</v>
      </c>
      <c r="W7629">
        <v>2.6488510109761876</v>
      </c>
      <c r="X7629">
        <v>223.15496538098927</v>
      </c>
      <c r="Y7629">
        <v>16.765389947662825</v>
      </c>
      <c r="Z7629">
        <v>69.239535024116407</v>
      </c>
      <c r="AA7629">
        <v>138.74725507402843</v>
      </c>
      <c r="AB7629">
        <v>196.13402285115473</v>
      </c>
      <c r="AC7629">
        <v>11.852368381215834</v>
      </c>
      <c r="AD7629">
        <v>0</v>
      </c>
      <c r="AE7629">
        <v>658.54238767014374</v>
      </c>
    </row>
    <row r="7630" spans="1:31" x14ac:dyDescent="0.3">
      <c r="A7630">
        <v>2591908</v>
      </c>
      <c r="B7630">
        <v>1</v>
      </c>
      <c r="C7630" t="s">
        <v>81</v>
      </c>
      <c r="D7630" t="s">
        <v>127</v>
      </c>
      <c r="E7630" t="s">
        <v>171</v>
      </c>
      <c r="F7630" t="s">
        <v>21240</v>
      </c>
      <c r="G7630" t="s">
        <v>190</v>
      </c>
      <c r="H7630" t="s">
        <v>157</v>
      </c>
      <c r="I7630" t="s">
        <v>136</v>
      </c>
      <c r="J7630" t="s">
        <v>137</v>
      </c>
      <c r="K7630" t="s">
        <v>138</v>
      </c>
      <c r="L7630" t="s">
        <v>21241</v>
      </c>
      <c r="M7630" t="s">
        <v>21242</v>
      </c>
      <c r="N7630">
        <v>5.2594444439999997</v>
      </c>
      <c r="O7630">
        <v>0</v>
      </c>
      <c r="P7630">
        <v>1</v>
      </c>
      <c r="Q7630">
        <v>0</v>
      </c>
      <c r="R7630">
        <v>3</v>
      </c>
      <c r="S7630">
        <v>0</v>
      </c>
      <c r="T7630">
        <v>7</v>
      </c>
      <c r="U7630">
        <v>0</v>
      </c>
      <c r="V7630">
        <v>0</v>
      </c>
      <c r="W7630">
        <v>0</v>
      </c>
      <c r="X7630">
        <v>1.11443437392</v>
      </c>
      <c r="Y7630">
        <v>0</v>
      </c>
      <c r="Z7630">
        <v>24.328525726237501</v>
      </c>
      <c r="AA7630">
        <v>0</v>
      </c>
      <c r="AB7630">
        <v>14.664838702056576</v>
      </c>
      <c r="AC7630">
        <v>0</v>
      </c>
      <c r="AD7630">
        <v>0</v>
      </c>
      <c r="AE7630">
        <v>40.107798802214077</v>
      </c>
    </row>
    <row r="7631" spans="1:31" x14ac:dyDescent="0.3">
      <c r="A7631">
        <v>2591410</v>
      </c>
      <c r="B7631">
        <v>1</v>
      </c>
      <c r="C7631" t="s">
        <v>80</v>
      </c>
      <c r="D7631" t="s">
        <v>110</v>
      </c>
      <c r="E7631" t="s">
        <v>132</v>
      </c>
      <c r="F7631" t="s">
        <v>17978</v>
      </c>
      <c r="G7631" t="s">
        <v>318</v>
      </c>
      <c r="H7631" t="s">
        <v>276</v>
      </c>
      <c r="I7631" t="s">
        <v>136</v>
      </c>
      <c r="J7631" t="s">
        <v>137</v>
      </c>
      <c r="K7631" t="s">
        <v>138</v>
      </c>
      <c r="L7631" t="s">
        <v>21243</v>
      </c>
      <c r="M7631" t="s">
        <v>21244</v>
      </c>
      <c r="N7631">
        <v>0.42666666600000003</v>
      </c>
      <c r="O7631">
        <v>0</v>
      </c>
      <c r="P7631">
        <v>18183</v>
      </c>
      <c r="Q7631">
        <v>0</v>
      </c>
      <c r="R7631">
        <v>0</v>
      </c>
      <c r="S7631">
        <v>4</v>
      </c>
      <c r="T7631">
        <v>2020</v>
      </c>
      <c r="U7631">
        <v>0</v>
      </c>
      <c r="V7631">
        <v>6</v>
      </c>
      <c r="W7631">
        <v>0</v>
      </c>
      <c r="X7631">
        <v>1507.3264510494139</v>
      </c>
      <c r="Y7631">
        <v>0</v>
      </c>
      <c r="Z7631">
        <v>0</v>
      </c>
      <c r="AA7631">
        <v>9.0989961701375996</v>
      </c>
      <c r="AB7631">
        <v>551.76420446825261</v>
      </c>
      <c r="AC7631">
        <v>0</v>
      </c>
      <c r="AD7631">
        <v>72.573190487582721</v>
      </c>
      <c r="AE7631">
        <v>2140.762842175387</v>
      </c>
    </row>
    <row r="7632" spans="1:31" x14ac:dyDescent="0.3">
      <c r="A7632">
        <v>2591785</v>
      </c>
      <c r="B7632">
        <v>1</v>
      </c>
      <c r="C7632" t="s">
        <v>80</v>
      </c>
      <c r="D7632" t="s">
        <v>98</v>
      </c>
      <c r="E7632" t="s">
        <v>184</v>
      </c>
      <c r="F7632" t="s">
        <v>21245</v>
      </c>
      <c r="G7632" t="s">
        <v>149</v>
      </c>
      <c r="H7632" t="s">
        <v>135</v>
      </c>
      <c r="I7632" t="s">
        <v>136</v>
      </c>
      <c r="J7632" t="s">
        <v>137</v>
      </c>
      <c r="K7632" t="s">
        <v>138</v>
      </c>
      <c r="L7632" t="s">
        <v>21246</v>
      </c>
      <c r="M7632" t="s">
        <v>21247</v>
      </c>
      <c r="N7632">
        <v>7.5188888880000002</v>
      </c>
      <c r="O7632">
        <v>0</v>
      </c>
      <c r="P7632">
        <v>0</v>
      </c>
      <c r="Q7632">
        <v>8</v>
      </c>
      <c r="R7632">
        <v>23</v>
      </c>
      <c r="S7632">
        <v>4</v>
      </c>
      <c r="T7632">
        <v>13</v>
      </c>
      <c r="U7632">
        <v>0</v>
      </c>
      <c r="V7632">
        <v>0</v>
      </c>
      <c r="W7632">
        <v>0</v>
      </c>
      <c r="X7632">
        <v>0</v>
      </c>
      <c r="Y7632">
        <v>213.96328357512834</v>
      </c>
      <c r="Z7632">
        <v>258.82431281510139</v>
      </c>
      <c r="AA7632">
        <v>222.09366785833106</v>
      </c>
      <c r="AB7632">
        <v>333.00031728264383</v>
      </c>
      <c r="AC7632">
        <v>0</v>
      </c>
      <c r="AD7632">
        <v>0</v>
      </c>
      <c r="AE7632">
        <v>1027.8815815312046</v>
      </c>
    </row>
    <row r="7633" spans="1:31" x14ac:dyDescent="0.3">
      <c r="A7633">
        <v>2591536</v>
      </c>
      <c r="B7633">
        <v>1</v>
      </c>
      <c r="C7633" t="s">
        <v>80</v>
      </c>
      <c r="D7633" t="s">
        <v>96</v>
      </c>
      <c r="E7633" t="s">
        <v>166</v>
      </c>
      <c r="F7633" t="s">
        <v>21248</v>
      </c>
      <c r="G7633" t="s">
        <v>181</v>
      </c>
      <c r="H7633" t="s">
        <v>157</v>
      </c>
      <c r="I7633" t="s">
        <v>136</v>
      </c>
      <c r="J7633" t="s">
        <v>137</v>
      </c>
      <c r="K7633" t="s">
        <v>138</v>
      </c>
      <c r="L7633" t="s">
        <v>21249</v>
      </c>
      <c r="M7633" t="s">
        <v>21250</v>
      </c>
      <c r="N7633">
        <v>9.2925000000000004</v>
      </c>
      <c r="O7633">
        <v>0</v>
      </c>
      <c r="P7633">
        <v>1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8.4850025057728332E-2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8.4850025057728332E-2</v>
      </c>
    </row>
    <row r="7634" spans="1:31" x14ac:dyDescent="0.3">
      <c r="A7634">
        <v>2591430</v>
      </c>
      <c r="B7634">
        <v>1</v>
      </c>
      <c r="C7634" t="s">
        <v>80</v>
      </c>
      <c r="D7634" t="s">
        <v>100</v>
      </c>
      <c r="E7634" t="s">
        <v>147</v>
      </c>
      <c r="F7634" t="s">
        <v>19846</v>
      </c>
      <c r="G7634" t="s">
        <v>134</v>
      </c>
      <c r="H7634" t="s">
        <v>135</v>
      </c>
      <c r="I7634" t="s">
        <v>136</v>
      </c>
      <c r="J7634" t="s">
        <v>137</v>
      </c>
      <c r="K7634" t="s">
        <v>138</v>
      </c>
      <c r="L7634" t="s">
        <v>21251</v>
      </c>
      <c r="M7634" t="s">
        <v>21252</v>
      </c>
      <c r="N7634">
        <v>0.163611111</v>
      </c>
      <c r="O7634">
        <v>0</v>
      </c>
      <c r="P7634">
        <v>670</v>
      </c>
      <c r="Q7634">
        <v>0</v>
      </c>
      <c r="R7634">
        <v>114</v>
      </c>
      <c r="S7634">
        <v>5</v>
      </c>
      <c r="T7634">
        <v>128</v>
      </c>
      <c r="U7634">
        <v>0</v>
      </c>
      <c r="V7634">
        <v>1</v>
      </c>
      <c r="W7634">
        <v>0</v>
      </c>
      <c r="X7634">
        <v>16.86066402158891</v>
      </c>
      <c r="Y7634">
        <v>0</v>
      </c>
      <c r="Z7634">
        <v>9.34379943468101</v>
      </c>
      <c r="AA7634">
        <v>202.36902440110362</v>
      </c>
      <c r="AB7634">
        <v>10.110048443911815</v>
      </c>
      <c r="AC7634">
        <v>0</v>
      </c>
      <c r="AD7634">
        <v>0</v>
      </c>
      <c r="AE7634">
        <v>238.68353630128536</v>
      </c>
    </row>
    <row r="7635" spans="1:31" x14ac:dyDescent="0.3">
      <c r="A7635">
        <v>2591436</v>
      </c>
      <c r="B7635">
        <v>1</v>
      </c>
      <c r="C7635" t="s">
        <v>80</v>
      </c>
      <c r="D7635" t="s">
        <v>88</v>
      </c>
      <c r="E7635" t="s">
        <v>175</v>
      </c>
      <c r="F7635" t="s">
        <v>21253</v>
      </c>
      <c r="G7635" t="s">
        <v>177</v>
      </c>
      <c r="H7635" t="s">
        <v>157</v>
      </c>
      <c r="I7635" t="s">
        <v>136</v>
      </c>
      <c r="J7635" t="s">
        <v>137</v>
      </c>
      <c r="K7635" t="s">
        <v>138</v>
      </c>
      <c r="L7635" t="s">
        <v>21254</v>
      </c>
      <c r="M7635" t="s">
        <v>21255</v>
      </c>
      <c r="N7635">
        <v>3.414722222</v>
      </c>
      <c r="O7635">
        <v>0</v>
      </c>
      <c r="P7635">
        <v>154</v>
      </c>
      <c r="Q7635">
        <v>0</v>
      </c>
      <c r="R7635">
        <v>0</v>
      </c>
      <c r="S7635">
        <v>0</v>
      </c>
      <c r="T7635">
        <v>1</v>
      </c>
      <c r="U7635">
        <v>0</v>
      </c>
      <c r="V7635">
        <v>0</v>
      </c>
      <c r="W7635">
        <v>0</v>
      </c>
      <c r="X7635">
        <v>93.243100675593354</v>
      </c>
      <c r="Y7635">
        <v>0</v>
      </c>
      <c r="Z7635">
        <v>0</v>
      </c>
      <c r="AA7635">
        <v>0</v>
      </c>
      <c r="AB7635">
        <v>4.7959473763733342</v>
      </c>
      <c r="AC7635">
        <v>0</v>
      </c>
      <c r="AD7635">
        <v>0</v>
      </c>
      <c r="AE7635">
        <v>98.039048051966688</v>
      </c>
    </row>
    <row r="7636" spans="1:31" x14ac:dyDescent="0.3">
      <c r="A7636">
        <v>2591928</v>
      </c>
      <c r="B7636">
        <v>1</v>
      </c>
      <c r="C7636" t="s">
        <v>81</v>
      </c>
      <c r="D7636" t="s">
        <v>121</v>
      </c>
      <c r="E7636" t="s">
        <v>184</v>
      </c>
      <c r="F7636" t="s">
        <v>21256</v>
      </c>
      <c r="G7636" t="s">
        <v>149</v>
      </c>
      <c r="H7636" t="s">
        <v>135</v>
      </c>
      <c r="I7636" t="s">
        <v>136</v>
      </c>
      <c r="J7636" t="s">
        <v>137</v>
      </c>
      <c r="K7636" t="s">
        <v>138</v>
      </c>
      <c r="L7636" t="s">
        <v>21257</v>
      </c>
      <c r="M7636" t="s">
        <v>21258</v>
      </c>
      <c r="N7636">
        <v>1.9213888880000001</v>
      </c>
      <c r="O7636">
        <v>0</v>
      </c>
      <c r="P7636">
        <v>31</v>
      </c>
      <c r="Q7636">
        <v>0</v>
      </c>
      <c r="R7636">
        <v>0</v>
      </c>
      <c r="S7636">
        <v>0</v>
      </c>
      <c r="T7636">
        <v>1</v>
      </c>
      <c r="U7636">
        <v>0</v>
      </c>
      <c r="V7636">
        <v>0</v>
      </c>
      <c r="W7636">
        <v>0</v>
      </c>
      <c r="X7636">
        <v>9.0252860111607234</v>
      </c>
      <c r="Y7636">
        <v>0</v>
      </c>
      <c r="Z7636">
        <v>0</v>
      </c>
      <c r="AA7636">
        <v>0</v>
      </c>
      <c r="AB7636">
        <v>3.379295264835E-2</v>
      </c>
      <c r="AC7636">
        <v>0</v>
      </c>
      <c r="AD7636">
        <v>0</v>
      </c>
      <c r="AE7636">
        <v>9.059078963809073</v>
      </c>
    </row>
    <row r="7637" spans="1:31" x14ac:dyDescent="0.3">
      <c r="A7637">
        <v>2591971</v>
      </c>
      <c r="B7637">
        <v>1</v>
      </c>
      <c r="C7637" t="s">
        <v>80</v>
      </c>
      <c r="D7637" t="s">
        <v>108</v>
      </c>
      <c r="E7637" t="s">
        <v>147</v>
      </c>
      <c r="F7637" t="s">
        <v>11975</v>
      </c>
      <c r="G7637" t="s">
        <v>134</v>
      </c>
      <c r="H7637" t="s">
        <v>135</v>
      </c>
      <c r="I7637" t="s">
        <v>136</v>
      </c>
      <c r="J7637" t="s">
        <v>137</v>
      </c>
      <c r="K7637" t="s">
        <v>138</v>
      </c>
      <c r="L7637" t="s">
        <v>21259</v>
      </c>
      <c r="M7637" t="s">
        <v>21260</v>
      </c>
      <c r="N7637">
        <v>0.189722222</v>
      </c>
      <c r="O7637">
        <v>0</v>
      </c>
      <c r="P7637">
        <v>1952</v>
      </c>
      <c r="Q7637">
        <v>1</v>
      </c>
      <c r="R7637">
        <v>312</v>
      </c>
      <c r="S7637">
        <v>12</v>
      </c>
      <c r="T7637">
        <v>223</v>
      </c>
      <c r="U7637">
        <v>0</v>
      </c>
      <c r="V7637">
        <v>0</v>
      </c>
      <c r="W7637">
        <v>0</v>
      </c>
      <c r="X7637">
        <v>47.213194227112645</v>
      </c>
      <c r="Y7637">
        <v>0.31014298051666667</v>
      </c>
      <c r="Z7637">
        <v>10.962509517044255</v>
      </c>
      <c r="AA7637">
        <v>12.329269478796755</v>
      </c>
      <c r="AB7637">
        <v>18.797348314674746</v>
      </c>
      <c r="AC7637">
        <v>0</v>
      </c>
      <c r="AD7637">
        <v>0</v>
      </c>
      <c r="AE7637">
        <v>89.612464518145075</v>
      </c>
    </row>
    <row r="7638" spans="1:31" x14ac:dyDescent="0.3">
      <c r="A7638">
        <v>2591579</v>
      </c>
      <c r="B7638">
        <v>1</v>
      </c>
      <c r="C7638" t="s">
        <v>80</v>
      </c>
      <c r="D7638" t="s">
        <v>103</v>
      </c>
      <c r="E7638" t="s">
        <v>166</v>
      </c>
      <c r="F7638" t="s">
        <v>21261</v>
      </c>
      <c r="G7638" t="s">
        <v>168</v>
      </c>
      <c r="H7638" t="s">
        <v>157</v>
      </c>
      <c r="I7638" t="s">
        <v>136</v>
      </c>
      <c r="J7638" t="s">
        <v>137</v>
      </c>
      <c r="K7638" t="s">
        <v>138</v>
      </c>
      <c r="L7638" t="s">
        <v>21262</v>
      </c>
      <c r="M7638" t="s">
        <v>21263</v>
      </c>
      <c r="N7638">
        <v>1.9330555549999999</v>
      </c>
      <c r="O7638">
        <v>0</v>
      </c>
      <c r="P7638">
        <v>1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</row>
    <row r="7639" spans="1:31" x14ac:dyDescent="0.3">
      <c r="A7639">
        <v>2591516</v>
      </c>
      <c r="B7639">
        <v>1</v>
      </c>
      <c r="C7639" t="s">
        <v>81</v>
      </c>
      <c r="D7639" t="s">
        <v>112</v>
      </c>
      <c r="E7639" t="s">
        <v>171</v>
      </c>
      <c r="F7639" t="s">
        <v>21264</v>
      </c>
      <c r="G7639" t="s">
        <v>190</v>
      </c>
      <c r="H7639" t="s">
        <v>157</v>
      </c>
      <c r="I7639" t="s">
        <v>136</v>
      </c>
      <c r="J7639" t="s">
        <v>137</v>
      </c>
      <c r="K7639" t="s">
        <v>138</v>
      </c>
      <c r="L7639" t="s">
        <v>21265</v>
      </c>
      <c r="M7639" t="s">
        <v>21266</v>
      </c>
      <c r="N7639">
        <v>0.80416666599999997</v>
      </c>
      <c r="O7639">
        <v>0</v>
      </c>
      <c r="P7639">
        <v>75</v>
      </c>
      <c r="Q7639">
        <v>0</v>
      </c>
      <c r="R7639">
        <v>3</v>
      </c>
      <c r="S7639">
        <v>0</v>
      </c>
      <c r="T7639">
        <v>1</v>
      </c>
      <c r="U7639">
        <v>0</v>
      </c>
      <c r="V7639">
        <v>0</v>
      </c>
      <c r="W7639">
        <v>0</v>
      </c>
      <c r="X7639">
        <v>9.5050431720545649</v>
      </c>
      <c r="Y7639">
        <v>0</v>
      </c>
      <c r="Z7639">
        <v>5.9158918905764996E-2</v>
      </c>
      <c r="AA7639">
        <v>0</v>
      </c>
      <c r="AB7639">
        <v>0.122033706426945</v>
      </c>
      <c r="AC7639">
        <v>0</v>
      </c>
      <c r="AD7639">
        <v>0</v>
      </c>
      <c r="AE7639">
        <v>9.6862357973872761</v>
      </c>
    </row>
    <row r="7640" spans="1:31" x14ac:dyDescent="0.3">
      <c r="A7640">
        <v>2591539</v>
      </c>
      <c r="B7640">
        <v>1</v>
      </c>
      <c r="C7640" t="s">
        <v>80</v>
      </c>
      <c r="D7640" t="s">
        <v>96</v>
      </c>
      <c r="E7640" t="s">
        <v>166</v>
      </c>
      <c r="F7640" t="s">
        <v>21267</v>
      </c>
      <c r="G7640" t="s">
        <v>181</v>
      </c>
      <c r="H7640" t="s">
        <v>157</v>
      </c>
      <c r="I7640" t="s">
        <v>136</v>
      </c>
      <c r="J7640" t="s">
        <v>137</v>
      </c>
      <c r="K7640" t="s">
        <v>138</v>
      </c>
      <c r="L7640" t="s">
        <v>21268</v>
      </c>
      <c r="M7640" t="s">
        <v>21269</v>
      </c>
      <c r="N7640">
        <v>9.3283333329999998</v>
      </c>
      <c r="O7640">
        <v>0</v>
      </c>
      <c r="P7640">
        <v>25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28.895773582321791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28.895773582321791</v>
      </c>
    </row>
    <row r="7641" spans="1:31" x14ac:dyDescent="0.3">
      <c r="A7641">
        <v>2591685</v>
      </c>
      <c r="B7641">
        <v>1</v>
      </c>
      <c r="C7641" t="s">
        <v>81</v>
      </c>
      <c r="D7641" t="s">
        <v>112</v>
      </c>
      <c r="E7641" t="s">
        <v>141</v>
      </c>
      <c r="F7641" t="s">
        <v>1132</v>
      </c>
      <c r="G7641" t="s">
        <v>134</v>
      </c>
      <c r="H7641" t="s">
        <v>135</v>
      </c>
      <c r="I7641" t="s">
        <v>136</v>
      </c>
      <c r="J7641" t="s">
        <v>137</v>
      </c>
      <c r="K7641" t="s">
        <v>138</v>
      </c>
      <c r="L7641" t="s">
        <v>21270</v>
      </c>
      <c r="M7641" t="s">
        <v>21271</v>
      </c>
      <c r="N7641">
        <v>2.0347222220000001</v>
      </c>
      <c r="O7641">
        <v>3</v>
      </c>
      <c r="P7641">
        <v>1283</v>
      </c>
      <c r="Q7641">
        <v>5</v>
      </c>
      <c r="R7641">
        <v>37</v>
      </c>
      <c r="S7641">
        <v>7</v>
      </c>
      <c r="T7641">
        <v>69</v>
      </c>
      <c r="U7641">
        <v>0</v>
      </c>
      <c r="V7641">
        <v>0</v>
      </c>
      <c r="W7641">
        <v>1.3556543967600001</v>
      </c>
      <c r="X7641">
        <v>198.54138221324962</v>
      </c>
      <c r="Y7641">
        <v>72.198409057274915</v>
      </c>
      <c r="Z7641">
        <v>19.592922297720726</v>
      </c>
      <c r="AA7641">
        <v>34.628962828397121</v>
      </c>
      <c r="AB7641">
        <v>48.401419682778048</v>
      </c>
      <c r="AC7641">
        <v>0</v>
      </c>
      <c r="AD7641">
        <v>0</v>
      </c>
      <c r="AE7641">
        <v>374.71875047618045</v>
      </c>
    </row>
    <row r="7642" spans="1:31" x14ac:dyDescent="0.3">
      <c r="A7642">
        <v>2592057</v>
      </c>
      <c r="B7642">
        <v>1</v>
      </c>
      <c r="C7642" t="s">
        <v>80</v>
      </c>
      <c r="D7642" t="s">
        <v>105</v>
      </c>
      <c r="E7642" t="s">
        <v>155</v>
      </c>
      <c r="F7642" t="s">
        <v>21272</v>
      </c>
      <c r="G7642" t="s">
        <v>989</v>
      </c>
      <c r="H7642" t="s">
        <v>157</v>
      </c>
      <c r="I7642" t="s">
        <v>136</v>
      </c>
      <c r="J7642" t="s">
        <v>137</v>
      </c>
      <c r="K7642" t="s">
        <v>138</v>
      </c>
      <c r="L7642" t="s">
        <v>21273</v>
      </c>
      <c r="M7642" t="s">
        <v>21274</v>
      </c>
      <c r="N7642">
        <v>2.0980555550000002</v>
      </c>
      <c r="O7642">
        <v>0</v>
      </c>
      <c r="P7642">
        <v>499</v>
      </c>
      <c r="Q7642">
        <v>0</v>
      </c>
      <c r="R7642">
        <v>0</v>
      </c>
      <c r="S7642">
        <v>0</v>
      </c>
      <c r="T7642">
        <v>22</v>
      </c>
      <c r="U7642">
        <v>0</v>
      </c>
      <c r="V7642">
        <v>0</v>
      </c>
      <c r="W7642">
        <v>0</v>
      </c>
      <c r="X7642">
        <v>266.5373382221677</v>
      </c>
      <c r="Y7642">
        <v>0</v>
      </c>
      <c r="Z7642">
        <v>0</v>
      </c>
      <c r="AA7642">
        <v>0</v>
      </c>
      <c r="AB7642">
        <v>83.847497125545857</v>
      </c>
      <c r="AC7642">
        <v>0</v>
      </c>
      <c r="AD7642">
        <v>0</v>
      </c>
      <c r="AE7642">
        <v>350.38483534771353</v>
      </c>
    </row>
    <row r="7643" spans="1:31" x14ac:dyDescent="0.3">
      <c r="A7643">
        <v>2591616</v>
      </c>
      <c r="B7643">
        <v>1</v>
      </c>
      <c r="C7643" t="s">
        <v>81</v>
      </c>
      <c r="D7643" t="s">
        <v>127</v>
      </c>
      <c r="E7643" t="s">
        <v>184</v>
      </c>
      <c r="F7643" t="s">
        <v>21275</v>
      </c>
      <c r="G7643" t="s">
        <v>149</v>
      </c>
      <c r="H7643" t="s">
        <v>135</v>
      </c>
      <c r="I7643" t="s">
        <v>136</v>
      </c>
      <c r="J7643" t="s">
        <v>137</v>
      </c>
      <c r="K7643" t="s">
        <v>138</v>
      </c>
      <c r="L7643" t="s">
        <v>21276</v>
      </c>
      <c r="M7643" t="s">
        <v>21277</v>
      </c>
      <c r="N7643">
        <v>0.67722222200000004</v>
      </c>
      <c r="O7643">
        <v>0</v>
      </c>
      <c r="P7643">
        <v>223</v>
      </c>
      <c r="Q7643">
        <v>0</v>
      </c>
      <c r="R7643">
        <v>0</v>
      </c>
      <c r="S7643">
        <v>0</v>
      </c>
      <c r="T7643">
        <v>13</v>
      </c>
      <c r="U7643">
        <v>0</v>
      </c>
      <c r="V7643">
        <v>0</v>
      </c>
      <c r="W7643">
        <v>0</v>
      </c>
      <c r="X7643">
        <v>25.109510232591866</v>
      </c>
      <c r="Y7643">
        <v>0</v>
      </c>
      <c r="Z7643">
        <v>0</v>
      </c>
      <c r="AA7643">
        <v>0</v>
      </c>
      <c r="AB7643">
        <v>5.3375994012067354</v>
      </c>
      <c r="AC7643">
        <v>0</v>
      </c>
      <c r="AD7643">
        <v>0</v>
      </c>
      <c r="AE7643">
        <v>30.4471096337986</v>
      </c>
    </row>
    <row r="7644" spans="1:31" x14ac:dyDescent="0.3">
      <c r="A7644">
        <v>2592034</v>
      </c>
      <c r="B7644">
        <v>1</v>
      </c>
      <c r="C7644" t="s">
        <v>81</v>
      </c>
      <c r="D7644" t="s">
        <v>115</v>
      </c>
      <c r="E7644" t="s">
        <v>184</v>
      </c>
      <c r="F7644" t="s">
        <v>21278</v>
      </c>
      <c r="G7644" t="s">
        <v>149</v>
      </c>
      <c r="H7644" t="s">
        <v>135</v>
      </c>
      <c r="I7644" t="s">
        <v>136</v>
      </c>
      <c r="J7644" t="s">
        <v>137</v>
      </c>
      <c r="K7644" t="s">
        <v>138</v>
      </c>
      <c r="L7644" t="s">
        <v>21279</v>
      </c>
      <c r="M7644" t="s">
        <v>21280</v>
      </c>
      <c r="N7644">
        <v>0.55833333299999999</v>
      </c>
      <c r="O7644">
        <v>0</v>
      </c>
      <c r="P7644">
        <v>52</v>
      </c>
      <c r="Q7644">
        <v>0</v>
      </c>
      <c r="R7644">
        <v>1</v>
      </c>
      <c r="S7644">
        <v>0</v>
      </c>
      <c r="T7644">
        <v>2</v>
      </c>
      <c r="U7644">
        <v>0</v>
      </c>
      <c r="V7644">
        <v>0</v>
      </c>
      <c r="W7644">
        <v>0</v>
      </c>
      <c r="X7644">
        <v>1.7362373184994502</v>
      </c>
      <c r="Y7644">
        <v>0</v>
      </c>
      <c r="Z7644">
        <v>0.31984600307380001</v>
      </c>
      <c r="AA7644">
        <v>0</v>
      </c>
      <c r="AB7644">
        <v>1.1908523887500001E-3</v>
      </c>
      <c r="AC7644">
        <v>0</v>
      </c>
      <c r="AD7644">
        <v>0</v>
      </c>
      <c r="AE7644">
        <v>2.0572741739620004</v>
      </c>
    </row>
    <row r="7645" spans="1:31" x14ac:dyDescent="0.3">
      <c r="A7645">
        <v>2591748</v>
      </c>
      <c r="B7645">
        <v>1</v>
      </c>
      <c r="C7645" t="s">
        <v>80</v>
      </c>
      <c r="D7645" t="s">
        <v>103</v>
      </c>
      <c r="E7645" t="s">
        <v>184</v>
      </c>
      <c r="F7645" t="s">
        <v>21281</v>
      </c>
      <c r="G7645" t="s">
        <v>149</v>
      </c>
      <c r="H7645" t="s">
        <v>135</v>
      </c>
      <c r="I7645" t="s">
        <v>136</v>
      </c>
      <c r="J7645" t="s">
        <v>137</v>
      </c>
      <c r="K7645" t="s">
        <v>138</v>
      </c>
      <c r="L7645" t="s">
        <v>21282</v>
      </c>
      <c r="M7645" t="s">
        <v>21283</v>
      </c>
      <c r="N7645">
        <v>4.9155555550000001</v>
      </c>
      <c r="O7645">
        <v>0</v>
      </c>
      <c r="P7645">
        <v>51</v>
      </c>
      <c r="Q7645">
        <v>0</v>
      </c>
      <c r="R7645">
        <v>6</v>
      </c>
      <c r="S7645">
        <v>0</v>
      </c>
      <c r="T7645">
        <v>3</v>
      </c>
      <c r="U7645">
        <v>0</v>
      </c>
      <c r="V7645">
        <v>0</v>
      </c>
      <c r="W7645">
        <v>0</v>
      </c>
      <c r="X7645">
        <v>60.998317947023892</v>
      </c>
      <c r="Y7645">
        <v>0</v>
      </c>
      <c r="Z7645">
        <v>32.944216842819834</v>
      </c>
      <c r="AA7645">
        <v>0</v>
      </c>
      <c r="AB7645">
        <v>4.9201051923882169</v>
      </c>
      <c r="AC7645">
        <v>0</v>
      </c>
      <c r="AD7645">
        <v>0</v>
      </c>
      <c r="AE7645">
        <v>98.862639982231954</v>
      </c>
    </row>
    <row r="7646" spans="1:31" x14ac:dyDescent="0.3">
      <c r="A7646">
        <v>2592140</v>
      </c>
      <c r="B7646">
        <v>1</v>
      </c>
      <c r="C7646" t="s">
        <v>80</v>
      </c>
      <c r="D7646" t="s">
        <v>98</v>
      </c>
      <c r="E7646" t="s">
        <v>155</v>
      </c>
      <c r="F7646" t="s">
        <v>17053</v>
      </c>
      <c r="G7646" t="s">
        <v>202</v>
      </c>
      <c r="H7646" t="s">
        <v>157</v>
      </c>
      <c r="I7646" t="s">
        <v>136</v>
      </c>
      <c r="J7646" t="s">
        <v>137</v>
      </c>
      <c r="K7646" t="s">
        <v>138</v>
      </c>
      <c r="L7646" t="s">
        <v>21284</v>
      </c>
      <c r="M7646" t="s">
        <v>21285</v>
      </c>
      <c r="N7646">
        <v>0.248611111</v>
      </c>
      <c r="O7646">
        <v>0</v>
      </c>
      <c r="P7646">
        <v>37</v>
      </c>
      <c r="Q7646">
        <v>0</v>
      </c>
      <c r="R7646">
        <v>23</v>
      </c>
      <c r="S7646">
        <v>0</v>
      </c>
      <c r="T7646">
        <v>18</v>
      </c>
      <c r="U7646">
        <v>0</v>
      </c>
      <c r="V7646">
        <v>0</v>
      </c>
      <c r="W7646">
        <v>0</v>
      </c>
      <c r="X7646">
        <v>3.786315497197001</v>
      </c>
      <c r="Y7646">
        <v>0</v>
      </c>
      <c r="Z7646">
        <v>3.6443928260580742</v>
      </c>
      <c r="AA7646">
        <v>0</v>
      </c>
      <c r="AB7646">
        <v>2.9031401498358016</v>
      </c>
      <c r="AC7646">
        <v>0</v>
      </c>
      <c r="AD7646">
        <v>0</v>
      </c>
      <c r="AE7646">
        <v>10.333848473090876</v>
      </c>
    </row>
    <row r="7647" spans="1:31" x14ac:dyDescent="0.3">
      <c r="A7647">
        <v>2591433</v>
      </c>
      <c r="B7647">
        <v>1</v>
      </c>
      <c r="C7647" t="s">
        <v>80</v>
      </c>
      <c r="D7647" t="s">
        <v>104</v>
      </c>
      <c r="E7647" t="s">
        <v>147</v>
      </c>
      <c r="F7647" t="s">
        <v>1578</v>
      </c>
      <c r="G7647" t="s">
        <v>134</v>
      </c>
      <c r="H7647" t="s">
        <v>135</v>
      </c>
      <c r="I7647" t="s">
        <v>136</v>
      </c>
      <c r="J7647" t="s">
        <v>137</v>
      </c>
      <c r="K7647" t="s">
        <v>138</v>
      </c>
      <c r="L7647" t="s">
        <v>21286</v>
      </c>
      <c r="M7647" t="s">
        <v>21287</v>
      </c>
      <c r="N7647">
        <v>0.5</v>
      </c>
      <c r="O7647">
        <v>3</v>
      </c>
      <c r="P7647">
        <v>219</v>
      </c>
      <c r="Q7647">
        <v>19</v>
      </c>
      <c r="R7647">
        <v>246</v>
      </c>
      <c r="S7647">
        <v>14</v>
      </c>
      <c r="T7647">
        <v>83</v>
      </c>
      <c r="U7647">
        <v>4</v>
      </c>
      <c r="V7647">
        <v>0</v>
      </c>
      <c r="W7647">
        <v>6.28673459171325</v>
      </c>
      <c r="X7647">
        <v>32.96369368134507</v>
      </c>
      <c r="Y7647">
        <v>6.370432912718849</v>
      </c>
      <c r="Z7647">
        <v>74.03444941858109</v>
      </c>
      <c r="AA7647">
        <v>25.887639636885009</v>
      </c>
      <c r="AB7647">
        <v>26.612945246135411</v>
      </c>
      <c r="AC7647">
        <v>98.328733764682511</v>
      </c>
      <c r="AD7647">
        <v>0</v>
      </c>
      <c r="AE7647">
        <v>270.48462925206115</v>
      </c>
    </row>
    <row r="7648" spans="1:31" x14ac:dyDescent="0.3">
      <c r="A7648">
        <v>2591576</v>
      </c>
      <c r="B7648">
        <v>1</v>
      </c>
      <c r="C7648" t="s">
        <v>80</v>
      </c>
      <c r="D7648" t="s">
        <v>105</v>
      </c>
      <c r="E7648" t="s">
        <v>175</v>
      </c>
      <c r="F7648" t="s">
        <v>21288</v>
      </c>
      <c r="G7648" t="s">
        <v>202</v>
      </c>
      <c r="H7648" t="s">
        <v>157</v>
      </c>
      <c r="I7648" t="s">
        <v>136</v>
      </c>
      <c r="J7648" t="s">
        <v>137</v>
      </c>
      <c r="K7648" t="s">
        <v>138</v>
      </c>
      <c r="L7648" t="s">
        <v>21289</v>
      </c>
      <c r="M7648" t="s">
        <v>21290</v>
      </c>
      <c r="N7648">
        <v>1.9641666659999999</v>
      </c>
      <c r="O7648">
        <v>0</v>
      </c>
      <c r="P7648">
        <v>100</v>
      </c>
      <c r="Q7648">
        <v>0</v>
      </c>
      <c r="R7648">
        <v>0</v>
      </c>
      <c r="S7648">
        <v>0</v>
      </c>
      <c r="T7648">
        <v>1</v>
      </c>
      <c r="U7648">
        <v>0</v>
      </c>
      <c r="V7648">
        <v>0</v>
      </c>
      <c r="W7648">
        <v>0</v>
      </c>
      <c r="X7648">
        <v>42.348443783225918</v>
      </c>
      <c r="Y7648">
        <v>0</v>
      </c>
      <c r="Z7648">
        <v>0</v>
      </c>
      <c r="AA7648">
        <v>0</v>
      </c>
      <c r="AB7648">
        <v>5.1211630880595802</v>
      </c>
      <c r="AC7648">
        <v>0</v>
      </c>
      <c r="AD7648">
        <v>0</v>
      </c>
      <c r="AE7648">
        <v>47.469606871285499</v>
      </c>
    </row>
    <row r="7649" spans="1:31" x14ac:dyDescent="0.3">
      <c r="A7649">
        <v>2591768</v>
      </c>
      <c r="B7649">
        <v>1</v>
      </c>
      <c r="C7649" t="s">
        <v>80</v>
      </c>
      <c r="D7649" t="s">
        <v>107</v>
      </c>
      <c r="E7649" t="s">
        <v>147</v>
      </c>
      <c r="F7649" t="s">
        <v>21291</v>
      </c>
      <c r="G7649" t="s">
        <v>134</v>
      </c>
      <c r="H7649" t="s">
        <v>135</v>
      </c>
      <c r="I7649" t="s">
        <v>136</v>
      </c>
      <c r="J7649" t="s">
        <v>137</v>
      </c>
      <c r="K7649" t="s">
        <v>138</v>
      </c>
      <c r="L7649" t="s">
        <v>21292</v>
      </c>
      <c r="M7649" t="s">
        <v>21293</v>
      </c>
      <c r="N7649">
        <v>1.352222222</v>
      </c>
      <c r="O7649">
        <v>0</v>
      </c>
      <c r="P7649">
        <v>890</v>
      </c>
      <c r="Q7649">
        <v>1</v>
      </c>
      <c r="R7649">
        <v>78</v>
      </c>
      <c r="S7649">
        <v>9</v>
      </c>
      <c r="T7649">
        <v>156</v>
      </c>
      <c r="U7649">
        <v>0</v>
      </c>
      <c r="V7649">
        <v>2</v>
      </c>
      <c r="W7649">
        <v>0</v>
      </c>
      <c r="X7649">
        <v>175.60011735672069</v>
      </c>
      <c r="Y7649">
        <v>6.2208164040972012</v>
      </c>
      <c r="Z7649">
        <v>30.906295633858765</v>
      </c>
      <c r="AA7649">
        <v>56.615961091436844</v>
      </c>
      <c r="AB7649">
        <v>148.54518129332007</v>
      </c>
      <c r="AC7649">
        <v>0</v>
      </c>
      <c r="AD7649">
        <v>14.988648206619001</v>
      </c>
      <c r="AE7649">
        <v>432.87701998605257</v>
      </c>
    </row>
    <row r="7650" spans="1:31" x14ac:dyDescent="0.3">
      <c r="A7650">
        <v>2591619</v>
      </c>
      <c r="B7650">
        <v>1</v>
      </c>
      <c r="C7650" t="s">
        <v>80</v>
      </c>
      <c r="D7650" t="s">
        <v>109</v>
      </c>
      <c r="E7650" t="s">
        <v>171</v>
      </c>
      <c r="F7650" t="s">
        <v>21294</v>
      </c>
      <c r="G7650" t="s">
        <v>636</v>
      </c>
      <c r="H7650" t="s">
        <v>157</v>
      </c>
      <c r="I7650" t="s">
        <v>136</v>
      </c>
      <c r="J7650" t="s">
        <v>137</v>
      </c>
      <c r="K7650" t="s">
        <v>138</v>
      </c>
      <c r="L7650" t="s">
        <v>21295</v>
      </c>
      <c r="M7650" t="s">
        <v>21296</v>
      </c>
      <c r="N7650">
        <v>2.3761111110000002</v>
      </c>
      <c r="O7650">
        <v>0</v>
      </c>
      <c r="P7650">
        <v>20</v>
      </c>
      <c r="Q7650">
        <v>0</v>
      </c>
      <c r="R7650">
        <v>4</v>
      </c>
      <c r="S7650">
        <v>0</v>
      </c>
      <c r="T7650">
        <v>5</v>
      </c>
      <c r="U7650">
        <v>0</v>
      </c>
      <c r="V7650">
        <v>0</v>
      </c>
      <c r="W7650">
        <v>0</v>
      </c>
      <c r="X7650">
        <v>10.440676985669279</v>
      </c>
      <c r="Y7650">
        <v>0</v>
      </c>
      <c r="Z7650">
        <v>14.565200989121969</v>
      </c>
      <c r="AA7650">
        <v>0</v>
      </c>
      <c r="AB7650">
        <v>21.238167690518356</v>
      </c>
      <c r="AC7650">
        <v>0</v>
      </c>
      <c r="AD7650">
        <v>0</v>
      </c>
      <c r="AE7650">
        <v>46.244045665309599</v>
      </c>
    </row>
    <row r="7651" spans="1:31" x14ac:dyDescent="0.3">
      <c r="A7651">
        <v>2592080</v>
      </c>
      <c r="B7651">
        <v>1</v>
      </c>
      <c r="C7651" t="s">
        <v>80</v>
      </c>
      <c r="D7651" t="s">
        <v>104</v>
      </c>
      <c r="E7651" t="s">
        <v>132</v>
      </c>
      <c r="F7651" t="s">
        <v>9907</v>
      </c>
      <c r="G7651" t="s">
        <v>134</v>
      </c>
      <c r="H7651" t="s">
        <v>135</v>
      </c>
      <c r="I7651" t="s">
        <v>136</v>
      </c>
      <c r="J7651" t="s">
        <v>137</v>
      </c>
      <c r="K7651" t="s">
        <v>138</v>
      </c>
      <c r="L7651" t="s">
        <v>21297</v>
      </c>
      <c r="M7651" t="s">
        <v>21298</v>
      </c>
      <c r="N7651">
        <v>1.6105555549999999</v>
      </c>
      <c r="O7651">
        <v>23</v>
      </c>
      <c r="P7651">
        <v>1177</v>
      </c>
      <c r="Q7651">
        <v>146</v>
      </c>
      <c r="R7651">
        <v>160</v>
      </c>
      <c r="S7651">
        <v>73</v>
      </c>
      <c r="T7651">
        <v>275</v>
      </c>
      <c r="U7651">
        <v>4</v>
      </c>
      <c r="V7651">
        <v>0</v>
      </c>
      <c r="W7651">
        <v>35.393929125993004</v>
      </c>
      <c r="X7651">
        <v>437.10484855591397</v>
      </c>
      <c r="Y7651">
        <v>742.88195379543652</v>
      </c>
      <c r="Z7651">
        <v>278.33156475898392</v>
      </c>
      <c r="AA7651">
        <v>585.42348386133324</v>
      </c>
      <c r="AB7651">
        <v>229.53266411209916</v>
      </c>
      <c r="AC7651">
        <v>340.74982906217144</v>
      </c>
      <c r="AD7651">
        <v>0</v>
      </c>
      <c r="AE7651">
        <v>2649.4182732719314</v>
      </c>
    </row>
    <row r="7652" spans="1:31" x14ac:dyDescent="0.3">
      <c r="A7652">
        <v>2591533</v>
      </c>
      <c r="B7652">
        <v>1</v>
      </c>
      <c r="C7652" t="s">
        <v>80</v>
      </c>
      <c r="D7652" t="s">
        <v>89</v>
      </c>
      <c r="E7652" t="s">
        <v>171</v>
      </c>
      <c r="F7652" t="s">
        <v>21299</v>
      </c>
      <c r="G7652" t="s">
        <v>301</v>
      </c>
      <c r="H7652" t="s">
        <v>157</v>
      </c>
      <c r="I7652" t="s">
        <v>136</v>
      </c>
      <c r="J7652" t="s">
        <v>137</v>
      </c>
      <c r="K7652" t="s">
        <v>144</v>
      </c>
      <c r="L7652" t="s">
        <v>21300</v>
      </c>
      <c r="M7652" t="s">
        <v>21301</v>
      </c>
      <c r="N7652">
        <v>2.409444444</v>
      </c>
      <c r="O7652">
        <v>0</v>
      </c>
      <c r="P7652">
        <v>50</v>
      </c>
      <c r="Q7652">
        <v>0</v>
      </c>
      <c r="R7652">
        <v>0</v>
      </c>
      <c r="S7652">
        <v>0</v>
      </c>
      <c r="T7652">
        <v>4</v>
      </c>
      <c r="U7652">
        <v>0</v>
      </c>
      <c r="V7652">
        <v>0</v>
      </c>
      <c r="W7652">
        <v>0</v>
      </c>
      <c r="X7652">
        <v>22.751175133545573</v>
      </c>
      <c r="Y7652">
        <v>0</v>
      </c>
      <c r="Z7652">
        <v>0</v>
      </c>
      <c r="AA7652">
        <v>0</v>
      </c>
      <c r="AB7652">
        <v>4.7058589165356484</v>
      </c>
      <c r="AC7652">
        <v>0</v>
      </c>
      <c r="AD7652">
        <v>0</v>
      </c>
      <c r="AE7652">
        <v>27.457034050081219</v>
      </c>
    </row>
    <row r="7653" spans="1:31" x14ac:dyDescent="0.3">
      <c r="A7653">
        <v>2591476</v>
      </c>
      <c r="B7653">
        <v>1</v>
      </c>
      <c r="C7653" t="s">
        <v>80</v>
      </c>
      <c r="D7653" t="s">
        <v>97</v>
      </c>
      <c r="E7653" t="s">
        <v>184</v>
      </c>
      <c r="F7653" t="s">
        <v>21302</v>
      </c>
      <c r="G7653" t="s">
        <v>301</v>
      </c>
      <c r="H7653" t="s">
        <v>135</v>
      </c>
      <c r="I7653" t="s">
        <v>136</v>
      </c>
      <c r="J7653" t="s">
        <v>137</v>
      </c>
      <c r="K7653" t="s">
        <v>144</v>
      </c>
      <c r="L7653" t="s">
        <v>21303</v>
      </c>
      <c r="M7653" t="s">
        <v>21304</v>
      </c>
      <c r="N7653">
        <v>7.784166666</v>
      </c>
      <c r="O7653">
        <v>0</v>
      </c>
      <c r="P7653">
        <v>585</v>
      </c>
      <c r="Q7653">
        <v>0</v>
      </c>
      <c r="R7653">
        <v>5</v>
      </c>
      <c r="S7653">
        <v>0</v>
      </c>
      <c r="T7653">
        <v>53</v>
      </c>
      <c r="U7653">
        <v>0</v>
      </c>
      <c r="V7653">
        <v>0</v>
      </c>
      <c r="W7653">
        <v>0</v>
      </c>
      <c r="X7653">
        <v>1123.3798304230479</v>
      </c>
      <c r="Y7653">
        <v>0</v>
      </c>
      <c r="Z7653">
        <v>3.1666596723888754</v>
      </c>
      <c r="AA7653">
        <v>0</v>
      </c>
      <c r="AB7653">
        <v>513.35620873325161</v>
      </c>
      <c r="AC7653">
        <v>0</v>
      </c>
      <c r="AD7653">
        <v>0</v>
      </c>
      <c r="AE7653">
        <v>1639.9026988286885</v>
      </c>
    </row>
    <row r="7654" spans="1:31" x14ac:dyDescent="0.3">
      <c r="A7654">
        <v>2591390</v>
      </c>
      <c r="B7654">
        <v>1</v>
      </c>
      <c r="C7654" t="s">
        <v>80</v>
      </c>
      <c r="D7654" t="s">
        <v>99</v>
      </c>
      <c r="E7654" t="s">
        <v>171</v>
      </c>
      <c r="F7654" t="s">
        <v>21305</v>
      </c>
      <c r="G7654" t="s">
        <v>202</v>
      </c>
      <c r="H7654" t="s">
        <v>157</v>
      </c>
      <c r="I7654" t="s">
        <v>136</v>
      </c>
      <c r="J7654" t="s">
        <v>137</v>
      </c>
      <c r="K7654" t="s">
        <v>138</v>
      </c>
      <c r="L7654" t="s">
        <v>21306</v>
      </c>
      <c r="M7654" t="s">
        <v>21307</v>
      </c>
      <c r="N7654">
        <v>0.90916666599999996</v>
      </c>
      <c r="O7654">
        <v>0</v>
      </c>
      <c r="P7654">
        <v>38</v>
      </c>
      <c r="Q7654">
        <v>0</v>
      </c>
      <c r="R7654">
        <v>0</v>
      </c>
      <c r="S7654">
        <v>0</v>
      </c>
      <c r="T7654">
        <v>5</v>
      </c>
      <c r="U7654">
        <v>0</v>
      </c>
      <c r="V7654">
        <v>0</v>
      </c>
      <c r="W7654">
        <v>0</v>
      </c>
      <c r="X7654">
        <v>7.6540342941880528</v>
      </c>
      <c r="Y7654">
        <v>0</v>
      </c>
      <c r="Z7654">
        <v>0</v>
      </c>
      <c r="AA7654">
        <v>0</v>
      </c>
      <c r="AB7654">
        <v>0.53215432865248247</v>
      </c>
      <c r="AC7654">
        <v>0</v>
      </c>
      <c r="AD7654">
        <v>0</v>
      </c>
      <c r="AE7654">
        <v>8.1861886228405361</v>
      </c>
    </row>
    <row r="7655" spans="1:31" x14ac:dyDescent="0.3">
      <c r="A7655">
        <v>2591943</v>
      </c>
      <c r="B7655">
        <v>1</v>
      </c>
      <c r="C7655" t="s">
        <v>80</v>
      </c>
      <c r="D7655" t="s">
        <v>103</v>
      </c>
      <c r="E7655" t="s">
        <v>147</v>
      </c>
      <c r="F7655" t="s">
        <v>21308</v>
      </c>
      <c r="G7655" t="s">
        <v>134</v>
      </c>
      <c r="H7655" t="s">
        <v>135</v>
      </c>
      <c r="I7655" t="s">
        <v>136</v>
      </c>
      <c r="J7655" t="s">
        <v>137</v>
      </c>
      <c r="K7655" t="s">
        <v>138</v>
      </c>
      <c r="L7655" t="s">
        <v>21309</v>
      </c>
      <c r="M7655" t="s">
        <v>21310</v>
      </c>
      <c r="N7655">
        <v>1.451944444</v>
      </c>
      <c r="O7655">
        <v>0</v>
      </c>
      <c r="P7655">
        <v>271</v>
      </c>
      <c r="Q7655">
        <v>0</v>
      </c>
      <c r="R7655">
        <v>49</v>
      </c>
      <c r="S7655">
        <v>4</v>
      </c>
      <c r="T7655">
        <v>76</v>
      </c>
      <c r="U7655">
        <v>2</v>
      </c>
      <c r="V7655">
        <v>1</v>
      </c>
      <c r="W7655">
        <v>0</v>
      </c>
      <c r="X7655">
        <v>98.732966407880042</v>
      </c>
      <c r="Y7655">
        <v>0</v>
      </c>
      <c r="Z7655">
        <v>218.22656376680919</v>
      </c>
      <c r="AA7655">
        <v>16.33376224086367</v>
      </c>
      <c r="AB7655">
        <v>208.58618197204061</v>
      </c>
      <c r="AC7655">
        <v>140.8889615283415</v>
      </c>
      <c r="AD7655">
        <v>82.425719700834989</v>
      </c>
      <c r="AE7655">
        <v>765.19415561676999</v>
      </c>
    </row>
    <row r="7656" spans="1:31" x14ac:dyDescent="0.3">
      <c r="A7656">
        <v>2591920</v>
      </c>
      <c r="B7656">
        <v>1</v>
      </c>
      <c r="C7656" t="s">
        <v>81</v>
      </c>
      <c r="D7656" t="s">
        <v>125</v>
      </c>
      <c r="E7656" t="s">
        <v>141</v>
      </c>
      <c r="F7656" t="s">
        <v>803</v>
      </c>
      <c r="G7656" t="s">
        <v>134</v>
      </c>
      <c r="H7656" t="s">
        <v>135</v>
      </c>
      <c r="I7656" t="s">
        <v>136</v>
      </c>
      <c r="J7656" t="s">
        <v>137</v>
      </c>
      <c r="K7656" t="s">
        <v>138</v>
      </c>
      <c r="L7656" t="s">
        <v>21311</v>
      </c>
      <c r="M7656" t="s">
        <v>21312</v>
      </c>
      <c r="N7656">
        <v>1.758888888</v>
      </c>
      <c r="O7656">
        <v>2</v>
      </c>
      <c r="P7656">
        <v>53</v>
      </c>
      <c r="Q7656">
        <v>39</v>
      </c>
      <c r="R7656">
        <v>197</v>
      </c>
      <c r="S7656">
        <v>4</v>
      </c>
      <c r="T7656">
        <v>8</v>
      </c>
      <c r="U7656">
        <v>0</v>
      </c>
      <c r="V7656">
        <v>0</v>
      </c>
      <c r="W7656">
        <v>0.86207407167999994</v>
      </c>
      <c r="X7656">
        <v>12.047432752539546</v>
      </c>
      <c r="Y7656">
        <v>237.21171134985678</v>
      </c>
      <c r="Z7656">
        <v>990.90710135091092</v>
      </c>
      <c r="AA7656">
        <v>62.290682962693218</v>
      </c>
      <c r="AB7656">
        <v>23.012320943691876</v>
      </c>
      <c r="AC7656">
        <v>0</v>
      </c>
      <c r="AD7656">
        <v>0</v>
      </c>
      <c r="AE7656">
        <v>1326.3313234313723</v>
      </c>
    </row>
    <row r="7657" spans="1:31" x14ac:dyDescent="0.3">
      <c r="A7657">
        <v>2592106</v>
      </c>
      <c r="B7657">
        <v>1</v>
      </c>
      <c r="C7657" t="s">
        <v>80</v>
      </c>
      <c r="D7657" t="s">
        <v>84</v>
      </c>
      <c r="E7657" t="s">
        <v>166</v>
      </c>
      <c r="F7657" t="s">
        <v>21313</v>
      </c>
      <c r="G7657" t="s">
        <v>198</v>
      </c>
      <c r="H7657" t="s">
        <v>157</v>
      </c>
      <c r="I7657" t="s">
        <v>136</v>
      </c>
      <c r="J7657" t="s">
        <v>137</v>
      </c>
      <c r="K7657" t="s">
        <v>138</v>
      </c>
      <c r="L7657" t="s">
        <v>21314</v>
      </c>
      <c r="M7657" t="s">
        <v>21315</v>
      </c>
      <c r="N7657">
        <v>1.208611111</v>
      </c>
      <c r="O7657">
        <v>0</v>
      </c>
      <c r="P7657">
        <v>13</v>
      </c>
      <c r="Q7657">
        <v>0</v>
      </c>
      <c r="R7657">
        <v>0</v>
      </c>
      <c r="S7657">
        <v>0</v>
      </c>
      <c r="T7657">
        <v>1</v>
      </c>
      <c r="U7657">
        <v>0</v>
      </c>
      <c r="V7657">
        <v>0</v>
      </c>
      <c r="W7657">
        <v>0</v>
      </c>
      <c r="X7657">
        <v>3.7008073817594438</v>
      </c>
      <c r="Y7657">
        <v>0</v>
      </c>
      <c r="Z7657">
        <v>0</v>
      </c>
      <c r="AA7657">
        <v>0</v>
      </c>
      <c r="AB7657">
        <v>1.5371965082594445</v>
      </c>
      <c r="AC7657">
        <v>0</v>
      </c>
      <c r="AD7657">
        <v>0</v>
      </c>
      <c r="AE7657">
        <v>5.2380038900188879</v>
      </c>
    </row>
    <row r="7658" spans="1:31" x14ac:dyDescent="0.3">
      <c r="A7658">
        <v>2592129</v>
      </c>
      <c r="B7658">
        <v>1</v>
      </c>
      <c r="C7658" t="s">
        <v>81</v>
      </c>
      <c r="D7658" t="s">
        <v>122</v>
      </c>
      <c r="E7658" t="s">
        <v>147</v>
      </c>
      <c r="F7658" t="s">
        <v>21316</v>
      </c>
      <c r="G7658" t="s">
        <v>149</v>
      </c>
      <c r="H7658" t="s">
        <v>135</v>
      </c>
      <c r="I7658" t="s">
        <v>136</v>
      </c>
      <c r="J7658" t="s">
        <v>137</v>
      </c>
      <c r="K7658" t="s">
        <v>138</v>
      </c>
      <c r="L7658" t="s">
        <v>21317</v>
      </c>
      <c r="M7658" t="s">
        <v>21318</v>
      </c>
      <c r="N7658">
        <v>0.573333333</v>
      </c>
      <c r="O7658">
        <v>1</v>
      </c>
      <c r="P7658">
        <v>19</v>
      </c>
      <c r="Q7658">
        <v>2</v>
      </c>
      <c r="R7658">
        <v>0</v>
      </c>
      <c r="S7658">
        <v>1</v>
      </c>
      <c r="T7658">
        <v>1</v>
      </c>
      <c r="U7658">
        <v>0</v>
      </c>
      <c r="V7658">
        <v>0</v>
      </c>
      <c r="W7658">
        <v>8.8950698333639999E-2</v>
      </c>
      <c r="X7658">
        <v>1.4023651584840804</v>
      </c>
      <c r="Y7658">
        <v>1.11014988805616</v>
      </c>
      <c r="Z7658">
        <v>0</v>
      </c>
      <c r="AA7658">
        <v>2.81122498163232</v>
      </c>
      <c r="AB7658">
        <v>1.8404962107800002E-2</v>
      </c>
      <c r="AC7658">
        <v>0</v>
      </c>
      <c r="AD7658">
        <v>0</v>
      </c>
      <c r="AE7658">
        <v>5.4310956886140005</v>
      </c>
    </row>
    <row r="7659" spans="1:31" x14ac:dyDescent="0.3">
      <c r="A7659">
        <v>2591542</v>
      </c>
      <c r="B7659">
        <v>1</v>
      </c>
      <c r="C7659" t="s">
        <v>80</v>
      </c>
      <c r="D7659" t="s">
        <v>100</v>
      </c>
      <c r="E7659" t="s">
        <v>166</v>
      </c>
      <c r="F7659" t="s">
        <v>21319</v>
      </c>
      <c r="G7659" t="s">
        <v>198</v>
      </c>
      <c r="H7659" t="s">
        <v>157</v>
      </c>
      <c r="I7659" t="s">
        <v>136</v>
      </c>
      <c r="J7659" t="s">
        <v>137</v>
      </c>
      <c r="K7659" t="s">
        <v>138</v>
      </c>
      <c r="L7659" t="s">
        <v>21320</v>
      </c>
      <c r="M7659" t="s">
        <v>21321</v>
      </c>
      <c r="N7659">
        <v>2.0663888880000001</v>
      </c>
      <c r="O7659">
        <v>0</v>
      </c>
      <c r="P7659">
        <v>2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1.5305616703115104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1.5305616703115104</v>
      </c>
    </row>
    <row r="7660" spans="1:31" x14ac:dyDescent="0.3">
      <c r="A7660">
        <v>2591711</v>
      </c>
      <c r="B7660">
        <v>1</v>
      </c>
      <c r="C7660" t="s">
        <v>80</v>
      </c>
      <c r="D7660" t="s">
        <v>108</v>
      </c>
      <c r="E7660" t="s">
        <v>171</v>
      </c>
      <c r="F7660" t="s">
        <v>21322</v>
      </c>
      <c r="G7660" t="s">
        <v>190</v>
      </c>
      <c r="H7660" t="s">
        <v>157</v>
      </c>
      <c r="I7660" t="s">
        <v>136</v>
      </c>
      <c r="J7660" t="s">
        <v>137</v>
      </c>
      <c r="K7660" t="s">
        <v>138</v>
      </c>
      <c r="L7660" t="s">
        <v>21323</v>
      </c>
      <c r="M7660" t="s">
        <v>21324</v>
      </c>
      <c r="N7660">
        <v>6.9013888879999996</v>
      </c>
      <c r="O7660">
        <v>0</v>
      </c>
      <c r="P7660">
        <v>4</v>
      </c>
      <c r="Q7660">
        <v>0</v>
      </c>
      <c r="R7660">
        <v>0</v>
      </c>
      <c r="S7660">
        <v>0</v>
      </c>
      <c r="T7660">
        <v>1</v>
      </c>
      <c r="U7660">
        <v>0</v>
      </c>
      <c r="V7660">
        <v>0</v>
      </c>
      <c r="W7660">
        <v>0</v>
      </c>
      <c r="X7660">
        <v>0.77810075294807346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0.77810075294807346</v>
      </c>
    </row>
    <row r="7661" spans="1:31" x14ac:dyDescent="0.3">
      <c r="A7661">
        <v>2591502</v>
      </c>
      <c r="B7661">
        <v>1</v>
      </c>
      <c r="C7661" t="s">
        <v>81</v>
      </c>
      <c r="D7661" t="s">
        <v>123</v>
      </c>
      <c r="E7661" t="s">
        <v>141</v>
      </c>
      <c r="F7661" t="s">
        <v>6948</v>
      </c>
      <c r="G7661" t="s">
        <v>134</v>
      </c>
      <c r="H7661" t="s">
        <v>135</v>
      </c>
      <c r="I7661" t="s">
        <v>136</v>
      </c>
      <c r="J7661" t="s">
        <v>137</v>
      </c>
      <c r="K7661" t="s">
        <v>138</v>
      </c>
      <c r="L7661" t="s">
        <v>21325</v>
      </c>
      <c r="M7661" t="s">
        <v>21326</v>
      </c>
      <c r="N7661">
        <v>0.49722222199999999</v>
      </c>
      <c r="O7661">
        <v>8</v>
      </c>
      <c r="P7661">
        <v>2</v>
      </c>
      <c r="Q7661">
        <v>183</v>
      </c>
      <c r="R7661">
        <v>1</v>
      </c>
      <c r="S7661">
        <v>34</v>
      </c>
      <c r="T7661">
        <v>0</v>
      </c>
      <c r="U7661">
        <v>0</v>
      </c>
      <c r="V7661">
        <v>0</v>
      </c>
      <c r="W7661">
        <v>2.5294854334079999</v>
      </c>
      <c r="X7661">
        <v>0.65422268374680015</v>
      </c>
      <c r="Y7661">
        <v>64.574813155395162</v>
      </c>
      <c r="Z7661">
        <v>0</v>
      </c>
      <c r="AA7661">
        <v>12.886284807507986</v>
      </c>
      <c r="AB7661">
        <v>0</v>
      </c>
      <c r="AC7661">
        <v>0</v>
      </c>
      <c r="AD7661">
        <v>0</v>
      </c>
      <c r="AE7661">
        <v>80.644806080057947</v>
      </c>
    </row>
    <row r="7662" spans="1:31" x14ac:dyDescent="0.3">
      <c r="A7662">
        <v>2591897</v>
      </c>
      <c r="B7662">
        <v>1</v>
      </c>
      <c r="C7662" t="s">
        <v>80</v>
      </c>
      <c r="D7662" t="s">
        <v>108</v>
      </c>
      <c r="E7662" t="s">
        <v>147</v>
      </c>
      <c r="F7662" t="s">
        <v>21327</v>
      </c>
      <c r="G7662" t="s">
        <v>134</v>
      </c>
      <c r="H7662" t="s">
        <v>135</v>
      </c>
      <c r="I7662" t="s">
        <v>136</v>
      </c>
      <c r="J7662" t="s">
        <v>137</v>
      </c>
      <c r="K7662" t="s">
        <v>138</v>
      </c>
      <c r="L7662" t="s">
        <v>21328</v>
      </c>
      <c r="M7662" t="s">
        <v>21329</v>
      </c>
      <c r="N7662">
        <v>1.106666666</v>
      </c>
      <c r="O7662">
        <v>0</v>
      </c>
      <c r="P7662">
        <v>931</v>
      </c>
      <c r="Q7662">
        <v>1</v>
      </c>
      <c r="R7662">
        <v>111</v>
      </c>
      <c r="S7662">
        <v>9</v>
      </c>
      <c r="T7662">
        <v>107</v>
      </c>
      <c r="U7662">
        <v>0</v>
      </c>
      <c r="V7662">
        <v>0</v>
      </c>
      <c r="W7662">
        <v>0</v>
      </c>
      <c r="X7662">
        <v>131.48193215321925</v>
      </c>
      <c r="Y7662">
        <v>1.8036800521166665</v>
      </c>
      <c r="Z7662">
        <v>23.603979791310891</v>
      </c>
      <c r="AA7662">
        <v>35.142562008778043</v>
      </c>
      <c r="AB7662">
        <v>44.507765645199342</v>
      </c>
      <c r="AC7662">
        <v>0</v>
      </c>
      <c r="AD7662">
        <v>0</v>
      </c>
      <c r="AE7662">
        <v>236.5399196506242</v>
      </c>
    </row>
    <row r="7663" spans="1:31" x14ac:dyDescent="0.3">
      <c r="A7663">
        <v>2591505</v>
      </c>
      <c r="B7663">
        <v>1</v>
      </c>
      <c r="C7663" t="s">
        <v>80</v>
      </c>
      <c r="D7663" t="s">
        <v>96</v>
      </c>
      <c r="E7663" t="s">
        <v>171</v>
      </c>
      <c r="F7663" t="s">
        <v>21330</v>
      </c>
      <c r="G7663" t="s">
        <v>301</v>
      </c>
      <c r="H7663" t="s">
        <v>157</v>
      </c>
      <c r="I7663" t="s">
        <v>136</v>
      </c>
      <c r="J7663" t="s">
        <v>137</v>
      </c>
      <c r="K7663" t="s">
        <v>144</v>
      </c>
      <c r="L7663" t="s">
        <v>21331</v>
      </c>
      <c r="M7663" t="s">
        <v>21332</v>
      </c>
      <c r="N7663">
        <v>6.5233333330000001</v>
      </c>
      <c r="O7663">
        <v>0</v>
      </c>
      <c r="P7663">
        <v>23</v>
      </c>
      <c r="Q7663">
        <v>0</v>
      </c>
      <c r="R7663">
        <v>0</v>
      </c>
      <c r="S7663">
        <v>0</v>
      </c>
      <c r="T7663">
        <v>6</v>
      </c>
      <c r="U7663">
        <v>0</v>
      </c>
      <c r="V7663">
        <v>0</v>
      </c>
      <c r="W7663">
        <v>0</v>
      </c>
      <c r="X7663">
        <v>33.002750729295883</v>
      </c>
      <c r="Y7663">
        <v>0</v>
      </c>
      <c r="Z7663">
        <v>0</v>
      </c>
      <c r="AA7663">
        <v>0</v>
      </c>
      <c r="AB7663">
        <v>18.359255747966621</v>
      </c>
      <c r="AC7663">
        <v>0</v>
      </c>
      <c r="AD7663">
        <v>0</v>
      </c>
      <c r="AE7663">
        <v>51.362006477262504</v>
      </c>
    </row>
    <row r="7664" spans="1:31" x14ac:dyDescent="0.3">
      <c r="A7664">
        <v>2591857</v>
      </c>
      <c r="B7664">
        <v>1</v>
      </c>
      <c r="C7664" t="s">
        <v>80</v>
      </c>
      <c r="D7664" t="s">
        <v>96</v>
      </c>
      <c r="E7664" t="s">
        <v>184</v>
      </c>
      <c r="F7664" t="s">
        <v>21333</v>
      </c>
      <c r="G7664" t="s">
        <v>134</v>
      </c>
      <c r="H7664" t="s">
        <v>135</v>
      </c>
      <c r="I7664" t="s">
        <v>136</v>
      </c>
      <c r="J7664" t="s">
        <v>137</v>
      </c>
      <c r="K7664" t="s">
        <v>138</v>
      </c>
      <c r="L7664" t="s">
        <v>21334</v>
      </c>
      <c r="M7664" t="s">
        <v>21335</v>
      </c>
      <c r="N7664">
        <v>0.09</v>
      </c>
      <c r="O7664">
        <v>0</v>
      </c>
      <c r="P7664">
        <v>1843</v>
      </c>
      <c r="Q7664">
        <v>0</v>
      </c>
      <c r="R7664">
        <v>0</v>
      </c>
      <c r="S7664">
        <v>3</v>
      </c>
      <c r="T7664">
        <v>352</v>
      </c>
      <c r="U7664">
        <v>0</v>
      </c>
      <c r="V7664">
        <v>0</v>
      </c>
      <c r="W7664">
        <v>0</v>
      </c>
      <c r="X7664">
        <v>45.69699110917508</v>
      </c>
      <c r="Y7664">
        <v>0</v>
      </c>
      <c r="Z7664">
        <v>0</v>
      </c>
      <c r="AA7664">
        <v>8.5586320474905602</v>
      </c>
      <c r="AB7664">
        <v>78.479334977912586</v>
      </c>
      <c r="AC7664">
        <v>0</v>
      </c>
      <c r="AD7664">
        <v>0</v>
      </c>
      <c r="AE7664">
        <v>132.73495813457822</v>
      </c>
    </row>
    <row r="7665" spans="1:31" x14ac:dyDescent="0.3">
      <c r="A7665">
        <v>2591691</v>
      </c>
      <c r="B7665">
        <v>1</v>
      </c>
      <c r="C7665" t="s">
        <v>81</v>
      </c>
      <c r="D7665" t="s">
        <v>117</v>
      </c>
      <c r="E7665" t="s">
        <v>166</v>
      </c>
      <c r="F7665" t="s">
        <v>21336</v>
      </c>
      <c r="G7665" t="s">
        <v>311</v>
      </c>
      <c r="H7665" t="s">
        <v>157</v>
      </c>
      <c r="I7665" t="s">
        <v>136</v>
      </c>
      <c r="J7665" t="s">
        <v>3</v>
      </c>
      <c r="K7665" t="s">
        <v>138</v>
      </c>
      <c r="L7665" t="s">
        <v>21337</v>
      </c>
      <c r="M7665" t="s">
        <v>21338</v>
      </c>
      <c r="N7665">
        <v>2.7374999999999998</v>
      </c>
      <c r="O7665">
        <v>0</v>
      </c>
      <c r="P7665">
        <v>2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1.2437450870255478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1.2437450870255478</v>
      </c>
    </row>
    <row r="7666" spans="1:31" x14ac:dyDescent="0.3">
      <c r="A7666">
        <v>2591791</v>
      </c>
      <c r="B7666">
        <v>1</v>
      </c>
      <c r="C7666" t="s">
        <v>81</v>
      </c>
      <c r="D7666" t="s">
        <v>119</v>
      </c>
      <c r="E7666" t="s">
        <v>171</v>
      </c>
      <c r="F7666" t="s">
        <v>21339</v>
      </c>
      <c r="G7666" t="s">
        <v>190</v>
      </c>
      <c r="H7666" t="s">
        <v>157</v>
      </c>
      <c r="I7666" t="s">
        <v>136</v>
      </c>
      <c r="J7666" t="s">
        <v>137</v>
      </c>
      <c r="K7666" t="s">
        <v>138</v>
      </c>
      <c r="L7666" t="s">
        <v>21340</v>
      </c>
      <c r="M7666" t="s">
        <v>21341</v>
      </c>
      <c r="N7666">
        <v>1.5152777770000001</v>
      </c>
      <c r="O7666">
        <v>0</v>
      </c>
      <c r="P7666">
        <v>18</v>
      </c>
      <c r="Q7666">
        <v>0</v>
      </c>
      <c r="R7666">
        <v>3</v>
      </c>
      <c r="S7666">
        <v>0</v>
      </c>
      <c r="T7666">
        <v>2</v>
      </c>
      <c r="U7666">
        <v>0</v>
      </c>
      <c r="V7666">
        <v>0</v>
      </c>
      <c r="W7666">
        <v>0</v>
      </c>
      <c r="X7666">
        <v>4.2422792968765988</v>
      </c>
      <c r="Y7666">
        <v>0</v>
      </c>
      <c r="Z7666">
        <v>1.8915852429640836</v>
      </c>
      <c r="AA7666">
        <v>0</v>
      </c>
      <c r="AB7666">
        <v>0.5562190609779375</v>
      </c>
      <c r="AC7666">
        <v>0</v>
      </c>
      <c r="AD7666">
        <v>0</v>
      </c>
      <c r="AE7666">
        <v>6.6900836008186202</v>
      </c>
    </row>
    <row r="7667" spans="1:31" x14ac:dyDescent="0.3">
      <c r="A7667">
        <v>2591814</v>
      </c>
      <c r="B7667">
        <v>1</v>
      </c>
      <c r="C7667" t="s">
        <v>81</v>
      </c>
      <c r="D7667" t="s">
        <v>112</v>
      </c>
      <c r="E7667" t="s">
        <v>141</v>
      </c>
      <c r="F7667" t="s">
        <v>1132</v>
      </c>
      <c r="G7667" t="s">
        <v>134</v>
      </c>
      <c r="H7667" t="s">
        <v>135</v>
      </c>
      <c r="I7667" t="s">
        <v>136</v>
      </c>
      <c r="J7667" t="s">
        <v>137</v>
      </c>
      <c r="K7667" t="s">
        <v>138</v>
      </c>
      <c r="L7667" t="s">
        <v>21342</v>
      </c>
      <c r="M7667" t="s">
        <v>21343</v>
      </c>
      <c r="N7667">
        <v>1.083611111</v>
      </c>
      <c r="O7667">
        <v>3</v>
      </c>
      <c r="P7667">
        <v>1283</v>
      </c>
      <c r="Q7667">
        <v>5</v>
      </c>
      <c r="R7667">
        <v>37</v>
      </c>
      <c r="S7667">
        <v>7</v>
      </c>
      <c r="T7667">
        <v>69</v>
      </c>
      <c r="U7667">
        <v>0</v>
      </c>
      <c r="V7667">
        <v>0</v>
      </c>
      <c r="W7667">
        <v>0.72784191480000004</v>
      </c>
      <c r="X7667">
        <v>108.30994453348211</v>
      </c>
      <c r="Y7667">
        <v>36.311525018637461</v>
      </c>
      <c r="Z7667">
        <v>9.4919926333182101</v>
      </c>
      <c r="AA7667">
        <v>17.429012210176513</v>
      </c>
      <c r="AB7667">
        <v>24.978017937925216</v>
      </c>
      <c r="AC7667">
        <v>0</v>
      </c>
      <c r="AD7667">
        <v>0</v>
      </c>
      <c r="AE7667">
        <v>197.24833424833952</v>
      </c>
    </row>
    <row r="7668" spans="1:31" x14ac:dyDescent="0.3">
      <c r="A7668">
        <v>2591485</v>
      </c>
      <c r="B7668">
        <v>1</v>
      </c>
      <c r="C7668" t="s">
        <v>80</v>
      </c>
      <c r="D7668" t="s">
        <v>95</v>
      </c>
      <c r="E7668" t="s">
        <v>141</v>
      </c>
      <c r="F7668" t="s">
        <v>21344</v>
      </c>
      <c r="G7668" t="s">
        <v>301</v>
      </c>
      <c r="H7668" t="s">
        <v>135</v>
      </c>
      <c r="I7668" t="s">
        <v>136</v>
      </c>
      <c r="J7668" t="s">
        <v>137</v>
      </c>
      <c r="K7668" t="s">
        <v>144</v>
      </c>
      <c r="L7668" t="s">
        <v>21345</v>
      </c>
      <c r="M7668" t="s">
        <v>21346</v>
      </c>
      <c r="N7668">
        <v>6.9183333329999996</v>
      </c>
      <c r="O7668">
        <v>0</v>
      </c>
      <c r="P7668">
        <v>2611</v>
      </c>
      <c r="Q7668">
        <v>0</v>
      </c>
      <c r="R7668">
        <v>0</v>
      </c>
      <c r="S7668">
        <v>1</v>
      </c>
      <c r="T7668">
        <v>156</v>
      </c>
      <c r="U7668">
        <v>0</v>
      </c>
      <c r="V7668">
        <v>0</v>
      </c>
      <c r="W7668">
        <v>0</v>
      </c>
      <c r="X7668">
        <v>3484.6138706042152</v>
      </c>
      <c r="Y7668">
        <v>0</v>
      </c>
      <c r="Z7668">
        <v>0</v>
      </c>
      <c r="AA7668">
        <v>1771.1755702127384</v>
      </c>
      <c r="AB7668">
        <v>1745.9927694908913</v>
      </c>
      <c r="AC7668">
        <v>0</v>
      </c>
      <c r="AD7668">
        <v>0</v>
      </c>
      <c r="AE7668">
        <v>7001.7822103078452</v>
      </c>
    </row>
    <row r="7669" spans="1:31" x14ac:dyDescent="0.3">
      <c r="A7669">
        <v>2592126</v>
      </c>
      <c r="B7669">
        <v>1</v>
      </c>
      <c r="C7669" t="s">
        <v>81</v>
      </c>
      <c r="D7669" t="s">
        <v>128</v>
      </c>
      <c r="E7669" t="s">
        <v>147</v>
      </c>
      <c r="F7669" t="s">
        <v>2458</v>
      </c>
      <c r="G7669" t="s">
        <v>202</v>
      </c>
      <c r="H7669" t="s">
        <v>135</v>
      </c>
      <c r="I7669" t="s">
        <v>136</v>
      </c>
      <c r="J7669" t="s">
        <v>137</v>
      </c>
      <c r="K7669" t="s">
        <v>138</v>
      </c>
      <c r="L7669" t="s">
        <v>21347</v>
      </c>
      <c r="M7669" t="s">
        <v>21348</v>
      </c>
      <c r="N7669">
        <v>0.51027777699999999</v>
      </c>
      <c r="O7669">
        <v>4</v>
      </c>
      <c r="P7669">
        <v>295</v>
      </c>
      <c r="Q7669">
        <v>4</v>
      </c>
      <c r="R7669">
        <v>4</v>
      </c>
      <c r="S7669">
        <v>2</v>
      </c>
      <c r="T7669">
        <v>26</v>
      </c>
      <c r="U7669">
        <v>0</v>
      </c>
      <c r="V7669">
        <v>0</v>
      </c>
      <c r="W7669">
        <v>0.53276020395400003</v>
      </c>
      <c r="X7669">
        <v>17.601493356010597</v>
      </c>
      <c r="Y7669">
        <v>7.2862290505421177</v>
      </c>
      <c r="Z7669">
        <v>0.81955628090477184</v>
      </c>
      <c r="AA7669">
        <v>10.111380830378273</v>
      </c>
      <c r="AB7669">
        <v>5.4568523254023811</v>
      </c>
      <c r="AC7669">
        <v>0</v>
      </c>
      <c r="AD7669">
        <v>0</v>
      </c>
      <c r="AE7669">
        <v>41.808272047192141</v>
      </c>
    </row>
    <row r="7670" spans="1:31" x14ac:dyDescent="0.3">
      <c r="A7670">
        <v>2591777</v>
      </c>
      <c r="B7670">
        <v>1</v>
      </c>
      <c r="C7670" t="s">
        <v>80</v>
      </c>
      <c r="D7670" t="s">
        <v>94</v>
      </c>
      <c r="E7670" t="s">
        <v>166</v>
      </c>
      <c r="F7670" t="s">
        <v>21349</v>
      </c>
      <c r="G7670" t="s">
        <v>181</v>
      </c>
      <c r="H7670" t="s">
        <v>157</v>
      </c>
      <c r="I7670" t="s">
        <v>136</v>
      </c>
      <c r="J7670" t="s">
        <v>137</v>
      </c>
      <c r="K7670" t="s">
        <v>138</v>
      </c>
      <c r="L7670" t="s">
        <v>21350</v>
      </c>
      <c r="M7670" t="s">
        <v>21351</v>
      </c>
      <c r="N7670">
        <v>3.2850000000000001</v>
      </c>
      <c r="O7670">
        <v>0</v>
      </c>
      <c r="P7670">
        <v>0</v>
      </c>
      <c r="Q7670">
        <v>0</v>
      </c>
      <c r="R7670">
        <v>1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4.6055224198646671</v>
      </c>
      <c r="AA7670">
        <v>0</v>
      </c>
      <c r="AB7670">
        <v>0</v>
      </c>
      <c r="AC7670">
        <v>0</v>
      </c>
      <c r="AD7670">
        <v>0</v>
      </c>
      <c r="AE7670">
        <v>4.6055224198646671</v>
      </c>
    </row>
    <row r="7671" spans="1:31" x14ac:dyDescent="0.3">
      <c r="A7671">
        <v>2591399</v>
      </c>
      <c r="B7671">
        <v>1</v>
      </c>
      <c r="C7671" t="s">
        <v>80</v>
      </c>
      <c r="D7671" t="s">
        <v>99</v>
      </c>
      <c r="E7671" t="s">
        <v>171</v>
      </c>
      <c r="F7671" t="s">
        <v>21352</v>
      </c>
      <c r="G7671" t="s">
        <v>202</v>
      </c>
      <c r="H7671" t="s">
        <v>157</v>
      </c>
      <c r="I7671" t="s">
        <v>136</v>
      </c>
      <c r="J7671" t="s">
        <v>137</v>
      </c>
      <c r="K7671" t="s">
        <v>138</v>
      </c>
      <c r="L7671" t="s">
        <v>21353</v>
      </c>
      <c r="M7671" t="s">
        <v>21354</v>
      </c>
      <c r="N7671">
        <v>0.65944444400000002</v>
      </c>
      <c r="O7671">
        <v>0</v>
      </c>
      <c r="P7671">
        <v>24</v>
      </c>
      <c r="Q7671">
        <v>0</v>
      </c>
      <c r="R7671">
        <v>1</v>
      </c>
      <c r="S7671">
        <v>0</v>
      </c>
      <c r="T7671">
        <v>1</v>
      </c>
      <c r="U7671">
        <v>0</v>
      </c>
      <c r="V7671">
        <v>0</v>
      </c>
      <c r="W7671">
        <v>0</v>
      </c>
      <c r="X7671">
        <v>2.7332778643942803</v>
      </c>
      <c r="Y7671">
        <v>0</v>
      </c>
      <c r="Z7671">
        <v>0</v>
      </c>
      <c r="AA7671">
        <v>0</v>
      </c>
      <c r="AB7671">
        <v>0.62558349867555563</v>
      </c>
      <c r="AC7671">
        <v>0</v>
      </c>
      <c r="AD7671">
        <v>0</v>
      </c>
      <c r="AE7671">
        <v>3.3588613630698361</v>
      </c>
    </row>
    <row r="7672" spans="1:31" x14ac:dyDescent="0.3">
      <c r="A7672">
        <v>2591562</v>
      </c>
      <c r="B7672">
        <v>1</v>
      </c>
      <c r="C7672" t="s">
        <v>80</v>
      </c>
      <c r="D7672" t="s">
        <v>82</v>
      </c>
      <c r="E7672" t="s">
        <v>166</v>
      </c>
      <c r="F7672" t="s">
        <v>21355</v>
      </c>
      <c r="G7672" t="s">
        <v>198</v>
      </c>
      <c r="H7672" t="s">
        <v>157</v>
      </c>
      <c r="I7672" t="s">
        <v>136</v>
      </c>
      <c r="J7672" t="s">
        <v>137</v>
      </c>
      <c r="K7672" t="s">
        <v>138</v>
      </c>
      <c r="L7672" t="s">
        <v>21356</v>
      </c>
      <c r="M7672" t="s">
        <v>21357</v>
      </c>
      <c r="N7672">
        <v>1.0961111109999999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3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6.3610399203967845</v>
      </c>
      <c r="AC7672">
        <v>0</v>
      </c>
      <c r="AD7672">
        <v>0</v>
      </c>
      <c r="AE7672">
        <v>6.3610399203967845</v>
      </c>
    </row>
    <row r="7673" spans="1:31" x14ac:dyDescent="0.3">
      <c r="A7673">
        <v>2591731</v>
      </c>
      <c r="B7673">
        <v>1</v>
      </c>
      <c r="C7673" t="s">
        <v>81</v>
      </c>
      <c r="D7673" t="s">
        <v>118</v>
      </c>
      <c r="E7673" t="s">
        <v>166</v>
      </c>
      <c r="F7673" t="s">
        <v>21358</v>
      </c>
      <c r="G7673" t="s">
        <v>311</v>
      </c>
      <c r="H7673" t="s">
        <v>157</v>
      </c>
      <c r="I7673" t="s">
        <v>136</v>
      </c>
      <c r="J7673" t="s">
        <v>3</v>
      </c>
      <c r="K7673" t="s">
        <v>138</v>
      </c>
      <c r="L7673" t="s">
        <v>21359</v>
      </c>
      <c r="M7673" t="s">
        <v>21360</v>
      </c>
      <c r="N7673">
        <v>0.91194444399999997</v>
      </c>
      <c r="O7673">
        <v>0</v>
      </c>
      <c r="P7673">
        <v>2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0.30972952584759167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0.30972952584759167</v>
      </c>
    </row>
    <row r="7674" spans="1:31" x14ac:dyDescent="0.3">
      <c r="A7674">
        <v>2591708</v>
      </c>
      <c r="B7674">
        <v>1</v>
      </c>
      <c r="C7674" t="s">
        <v>80</v>
      </c>
      <c r="D7674" t="s">
        <v>93</v>
      </c>
      <c r="E7674" t="s">
        <v>132</v>
      </c>
      <c r="F7674" t="s">
        <v>21361</v>
      </c>
      <c r="G7674" t="s">
        <v>301</v>
      </c>
      <c r="H7674" t="s">
        <v>135</v>
      </c>
      <c r="I7674" t="s">
        <v>136</v>
      </c>
      <c r="J7674" t="s">
        <v>137</v>
      </c>
      <c r="K7674" t="s">
        <v>144</v>
      </c>
      <c r="L7674" t="s">
        <v>21362</v>
      </c>
      <c r="M7674" t="s">
        <v>21363</v>
      </c>
      <c r="N7674">
        <v>6.4972222220000004</v>
      </c>
      <c r="O7674">
        <v>9</v>
      </c>
      <c r="P7674">
        <v>4730</v>
      </c>
      <c r="Q7674">
        <v>248</v>
      </c>
      <c r="R7674">
        <v>1461</v>
      </c>
      <c r="S7674">
        <v>58</v>
      </c>
      <c r="T7674">
        <v>1225</v>
      </c>
      <c r="U7674">
        <v>6</v>
      </c>
      <c r="V7674">
        <v>1</v>
      </c>
      <c r="W7674">
        <v>132.56603175546175</v>
      </c>
      <c r="X7674">
        <v>4455.2005736202855</v>
      </c>
      <c r="Y7674">
        <v>8776.6415187438961</v>
      </c>
      <c r="Z7674">
        <v>13011.8756883484</v>
      </c>
      <c r="AA7674">
        <v>3008.2457756875442</v>
      </c>
      <c r="AB7674">
        <v>6250.0179867414436</v>
      </c>
      <c r="AC7674">
        <v>1676.9553091933449</v>
      </c>
      <c r="AD7674">
        <v>12.887448786003844</v>
      </c>
      <c r="AE7674">
        <v>37324.39033287637</v>
      </c>
    </row>
    <row r="7675" spans="1:31" x14ac:dyDescent="0.3">
      <c r="A7675">
        <v>2591585</v>
      </c>
      <c r="B7675">
        <v>1</v>
      </c>
      <c r="C7675" t="s">
        <v>81</v>
      </c>
      <c r="D7675" t="s">
        <v>117</v>
      </c>
      <c r="E7675" t="s">
        <v>166</v>
      </c>
      <c r="F7675" t="s">
        <v>21364</v>
      </c>
      <c r="G7675" t="s">
        <v>168</v>
      </c>
      <c r="H7675" t="s">
        <v>157</v>
      </c>
      <c r="I7675" t="s">
        <v>136</v>
      </c>
      <c r="J7675" t="s">
        <v>137</v>
      </c>
      <c r="K7675" t="s">
        <v>138</v>
      </c>
      <c r="L7675" t="s">
        <v>21365</v>
      </c>
      <c r="M7675" t="s">
        <v>21366</v>
      </c>
      <c r="N7675">
        <v>6.8252777770000002</v>
      </c>
      <c r="O7675">
        <v>0</v>
      </c>
      <c r="P7675">
        <v>1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1.7557383278822403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1.7557383278822403</v>
      </c>
    </row>
    <row r="7676" spans="1:31" x14ac:dyDescent="0.3">
      <c r="A7676">
        <v>2591940</v>
      </c>
      <c r="B7676">
        <v>1</v>
      </c>
      <c r="C7676" t="s">
        <v>80</v>
      </c>
      <c r="D7676" t="s">
        <v>93</v>
      </c>
      <c r="E7676" t="s">
        <v>171</v>
      </c>
      <c r="F7676" t="s">
        <v>21367</v>
      </c>
      <c r="G7676" t="s">
        <v>190</v>
      </c>
      <c r="H7676" t="s">
        <v>157</v>
      </c>
      <c r="I7676" t="s">
        <v>136</v>
      </c>
      <c r="J7676" t="s">
        <v>137</v>
      </c>
      <c r="K7676" t="s">
        <v>138</v>
      </c>
      <c r="L7676" t="s">
        <v>21368</v>
      </c>
      <c r="M7676" t="s">
        <v>21369</v>
      </c>
      <c r="N7676">
        <v>1.0902777770000001</v>
      </c>
      <c r="O7676">
        <v>0</v>
      </c>
      <c r="P7676">
        <v>1</v>
      </c>
      <c r="Q7676">
        <v>0</v>
      </c>
      <c r="R7676">
        <v>9</v>
      </c>
      <c r="S7676">
        <v>0</v>
      </c>
      <c r="T7676">
        <v>5</v>
      </c>
      <c r="U7676">
        <v>0</v>
      </c>
      <c r="V7676">
        <v>0</v>
      </c>
      <c r="W7676">
        <v>0</v>
      </c>
      <c r="X7676">
        <v>5.2973144345325004E-2</v>
      </c>
      <c r="Y7676">
        <v>0</v>
      </c>
      <c r="Z7676">
        <v>27.692196561831111</v>
      </c>
      <c r="AA7676">
        <v>0</v>
      </c>
      <c r="AB7676">
        <v>6.122711009558655</v>
      </c>
      <c r="AC7676">
        <v>0</v>
      </c>
      <c r="AD7676">
        <v>0</v>
      </c>
      <c r="AE7676">
        <v>33.86788071573509</v>
      </c>
    </row>
    <row r="7677" spans="1:31" x14ac:dyDescent="0.3">
      <c r="A7677">
        <v>2592103</v>
      </c>
      <c r="B7677">
        <v>1</v>
      </c>
      <c r="C7677" t="s">
        <v>81</v>
      </c>
      <c r="D7677" t="s">
        <v>121</v>
      </c>
      <c r="E7677" t="s">
        <v>171</v>
      </c>
      <c r="F7677" t="s">
        <v>21370</v>
      </c>
      <c r="G7677" t="s">
        <v>2096</v>
      </c>
      <c r="H7677" t="s">
        <v>157</v>
      </c>
      <c r="I7677" t="s">
        <v>136</v>
      </c>
      <c r="J7677" t="s">
        <v>137</v>
      </c>
      <c r="K7677" t="s">
        <v>138</v>
      </c>
      <c r="L7677" t="s">
        <v>21371</v>
      </c>
      <c r="M7677" t="s">
        <v>21372</v>
      </c>
      <c r="N7677">
        <v>4.4494444440000001</v>
      </c>
      <c r="O7677">
        <v>0</v>
      </c>
      <c r="P7677">
        <v>19</v>
      </c>
      <c r="Q7677">
        <v>0</v>
      </c>
      <c r="R7677">
        <v>3</v>
      </c>
      <c r="S7677">
        <v>0</v>
      </c>
      <c r="T7677">
        <v>5</v>
      </c>
      <c r="U7677">
        <v>0</v>
      </c>
      <c r="V7677">
        <v>0</v>
      </c>
      <c r="W7677">
        <v>0</v>
      </c>
      <c r="X7677">
        <v>11.006819199208337</v>
      </c>
      <c r="Y7677">
        <v>0</v>
      </c>
      <c r="Z7677">
        <v>0.60944255158630001</v>
      </c>
      <c r="AA7677">
        <v>0</v>
      </c>
      <c r="AB7677">
        <v>3.839391853211807</v>
      </c>
      <c r="AC7677">
        <v>0</v>
      </c>
      <c r="AD7677">
        <v>0</v>
      </c>
      <c r="AE7677">
        <v>15.455653604006443</v>
      </c>
    </row>
    <row r="7678" spans="1:31" x14ac:dyDescent="0.3">
      <c r="A7678">
        <v>2591416</v>
      </c>
      <c r="B7678">
        <v>1</v>
      </c>
      <c r="C7678" t="s">
        <v>80</v>
      </c>
      <c r="D7678" t="s">
        <v>90</v>
      </c>
      <c r="E7678" t="s">
        <v>171</v>
      </c>
      <c r="F7678" t="s">
        <v>21373</v>
      </c>
      <c r="G7678" t="s">
        <v>3034</v>
      </c>
      <c r="H7678" t="s">
        <v>157</v>
      </c>
      <c r="I7678" t="s">
        <v>136</v>
      </c>
      <c r="J7678" t="s">
        <v>3</v>
      </c>
      <c r="K7678" t="s">
        <v>138</v>
      </c>
      <c r="L7678" t="s">
        <v>21176</v>
      </c>
      <c r="M7678" t="s">
        <v>21177</v>
      </c>
      <c r="N7678">
        <v>12.466666666</v>
      </c>
      <c r="O7678">
        <v>0</v>
      </c>
      <c r="P7678">
        <v>272</v>
      </c>
      <c r="Q7678">
        <v>0</v>
      </c>
      <c r="R7678">
        <v>0</v>
      </c>
      <c r="S7678">
        <v>0</v>
      </c>
      <c r="T7678">
        <v>24</v>
      </c>
      <c r="U7678">
        <v>0</v>
      </c>
      <c r="V7678">
        <v>0</v>
      </c>
      <c r="W7678">
        <v>0</v>
      </c>
      <c r="X7678">
        <v>577.29616755576694</v>
      </c>
      <c r="Y7678">
        <v>0</v>
      </c>
      <c r="Z7678">
        <v>0</v>
      </c>
      <c r="AA7678">
        <v>0</v>
      </c>
      <c r="AB7678">
        <v>196.49636535457523</v>
      </c>
      <c r="AC7678">
        <v>0</v>
      </c>
      <c r="AD7678">
        <v>0</v>
      </c>
      <c r="AE7678">
        <v>773.79253291034217</v>
      </c>
    </row>
    <row r="7679" spans="1:31" x14ac:dyDescent="0.3">
      <c r="A7679">
        <v>2591499</v>
      </c>
      <c r="B7679">
        <v>1</v>
      </c>
      <c r="C7679" t="s">
        <v>81</v>
      </c>
      <c r="D7679" t="s">
        <v>123</v>
      </c>
      <c r="E7679" t="s">
        <v>141</v>
      </c>
      <c r="F7679" t="s">
        <v>5754</v>
      </c>
      <c r="G7679" t="s">
        <v>202</v>
      </c>
      <c r="H7679" t="s">
        <v>135</v>
      </c>
      <c r="I7679" t="s">
        <v>136</v>
      </c>
      <c r="J7679" t="s">
        <v>137</v>
      </c>
      <c r="K7679" t="s">
        <v>138</v>
      </c>
      <c r="L7679" t="s">
        <v>21374</v>
      </c>
      <c r="M7679" t="s">
        <v>21375</v>
      </c>
      <c r="N7679">
        <v>0.51333333299999995</v>
      </c>
      <c r="O7679">
        <v>13</v>
      </c>
      <c r="P7679">
        <v>1429</v>
      </c>
      <c r="Q7679">
        <v>123</v>
      </c>
      <c r="R7679">
        <v>84</v>
      </c>
      <c r="S7679">
        <v>36</v>
      </c>
      <c r="T7679">
        <v>151</v>
      </c>
      <c r="U7679">
        <v>4</v>
      </c>
      <c r="V7679">
        <v>0</v>
      </c>
      <c r="W7679">
        <v>1.738201933529486</v>
      </c>
      <c r="X7679">
        <v>113.08569684181077</v>
      </c>
      <c r="Y7679">
        <v>54.669074417956175</v>
      </c>
      <c r="Z7679">
        <v>50.402421638986844</v>
      </c>
      <c r="AA7679">
        <v>44.497244499700912</v>
      </c>
      <c r="AB7679">
        <v>54.531634696705375</v>
      </c>
      <c r="AC7679">
        <v>206.37031650704736</v>
      </c>
      <c r="AD7679">
        <v>0</v>
      </c>
      <c r="AE7679">
        <v>525.29459053573692</v>
      </c>
    </row>
    <row r="7680" spans="1:31" x14ac:dyDescent="0.3">
      <c r="A7680">
        <v>2591608</v>
      </c>
      <c r="B7680">
        <v>1</v>
      </c>
      <c r="C7680" t="s">
        <v>80</v>
      </c>
      <c r="D7680" t="s">
        <v>103</v>
      </c>
      <c r="E7680" t="s">
        <v>171</v>
      </c>
      <c r="F7680" t="s">
        <v>21376</v>
      </c>
      <c r="G7680" t="s">
        <v>190</v>
      </c>
      <c r="H7680" t="s">
        <v>157</v>
      </c>
      <c r="I7680" t="s">
        <v>136</v>
      </c>
      <c r="J7680" t="s">
        <v>137</v>
      </c>
      <c r="K7680" t="s">
        <v>138</v>
      </c>
      <c r="L7680" t="s">
        <v>21377</v>
      </c>
      <c r="M7680" t="s">
        <v>21378</v>
      </c>
      <c r="N7680">
        <v>2.5583333330000002</v>
      </c>
      <c r="O7680">
        <v>0</v>
      </c>
      <c r="P7680">
        <v>0</v>
      </c>
      <c r="Q7680">
        <v>0</v>
      </c>
      <c r="R7680">
        <v>1</v>
      </c>
      <c r="S7680">
        <v>0</v>
      </c>
      <c r="T7680">
        <v>21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2.0031925340232135</v>
      </c>
      <c r="AA7680">
        <v>0</v>
      </c>
      <c r="AB7680">
        <v>22.682554355589069</v>
      </c>
      <c r="AC7680">
        <v>0</v>
      </c>
      <c r="AD7680">
        <v>0</v>
      </c>
      <c r="AE7680">
        <v>24.685746889612282</v>
      </c>
    </row>
    <row r="7681" spans="1:31" x14ac:dyDescent="0.3">
      <c r="A7681">
        <v>2592000</v>
      </c>
      <c r="B7681">
        <v>1</v>
      </c>
      <c r="C7681" t="s">
        <v>80</v>
      </c>
      <c r="D7681" t="s">
        <v>97</v>
      </c>
      <c r="E7681" t="s">
        <v>166</v>
      </c>
      <c r="F7681" t="s">
        <v>21379</v>
      </c>
      <c r="G7681" t="s">
        <v>181</v>
      </c>
      <c r="H7681" t="s">
        <v>157</v>
      </c>
      <c r="I7681" t="s">
        <v>136</v>
      </c>
      <c r="J7681" t="s">
        <v>137</v>
      </c>
      <c r="K7681" t="s">
        <v>138</v>
      </c>
      <c r="L7681" t="s">
        <v>21380</v>
      </c>
      <c r="M7681" t="s">
        <v>21381</v>
      </c>
      <c r="N7681">
        <v>3.153333333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1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0.79632901379266663</v>
      </c>
      <c r="AC7681">
        <v>0</v>
      </c>
      <c r="AD7681">
        <v>0</v>
      </c>
      <c r="AE7681">
        <v>0.79632901379266663</v>
      </c>
    </row>
    <row r="7682" spans="1:31" x14ac:dyDescent="0.3">
      <c r="A7682">
        <v>2592046</v>
      </c>
      <c r="B7682">
        <v>1</v>
      </c>
      <c r="C7682" t="s">
        <v>80</v>
      </c>
      <c r="D7682" t="s">
        <v>102</v>
      </c>
      <c r="E7682" t="s">
        <v>184</v>
      </c>
      <c r="F7682" t="s">
        <v>973</v>
      </c>
      <c r="G7682" t="s">
        <v>134</v>
      </c>
      <c r="H7682" t="s">
        <v>135</v>
      </c>
      <c r="I7682" t="s">
        <v>136</v>
      </c>
      <c r="J7682" t="s">
        <v>137</v>
      </c>
      <c r="K7682" t="s">
        <v>138</v>
      </c>
      <c r="L7682" t="s">
        <v>21382</v>
      </c>
      <c r="M7682" t="s">
        <v>21383</v>
      </c>
      <c r="N7682">
        <v>0.40500000000000003</v>
      </c>
      <c r="O7682">
        <v>0</v>
      </c>
      <c r="P7682">
        <v>18</v>
      </c>
      <c r="Q7682">
        <v>2</v>
      </c>
      <c r="R7682">
        <v>153</v>
      </c>
      <c r="S7682">
        <v>0</v>
      </c>
      <c r="T7682">
        <v>42</v>
      </c>
      <c r="U7682">
        <v>0</v>
      </c>
      <c r="V7682">
        <v>0</v>
      </c>
      <c r="W7682">
        <v>0</v>
      </c>
      <c r="X7682">
        <v>4.1407404070318661</v>
      </c>
      <c r="Y7682">
        <v>2.0974352426193605</v>
      </c>
      <c r="Z7682">
        <v>142.74895912931143</v>
      </c>
      <c r="AA7682">
        <v>0</v>
      </c>
      <c r="AB7682">
        <v>22.972435855706248</v>
      </c>
      <c r="AC7682">
        <v>0</v>
      </c>
      <c r="AD7682">
        <v>0</v>
      </c>
      <c r="AE7682">
        <v>171.95957063466889</v>
      </c>
    </row>
    <row r="7683" spans="1:31" x14ac:dyDescent="0.3">
      <c r="A7683">
        <v>2591860</v>
      </c>
      <c r="B7683">
        <v>1</v>
      </c>
      <c r="C7683" t="s">
        <v>80</v>
      </c>
      <c r="D7683" t="s">
        <v>94</v>
      </c>
      <c r="E7683" t="s">
        <v>166</v>
      </c>
      <c r="F7683" t="s">
        <v>21384</v>
      </c>
      <c r="G7683" t="s">
        <v>198</v>
      </c>
      <c r="H7683" t="s">
        <v>157</v>
      </c>
      <c r="I7683" t="s">
        <v>136</v>
      </c>
      <c r="J7683" t="s">
        <v>137</v>
      </c>
      <c r="K7683" t="s">
        <v>138</v>
      </c>
      <c r="L7683" t="s">
        <v>21385</v>
      </c>
      <c r="M7683" t="s">
        <v>21386</v>
      </c>
      <c r="N7683">
        <v>2.506388888</v>
      </c>
      <c r="O7683">
        <v>0</v>
      </c>
      <c r="P7683">
        <v>1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0.52709993316000003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0.52709993316000003</v>
      </c>
    </row>
    <row r="7684" spans="1:31" x14ac:dyDescent="0.3">
      <c r="A7684">
        <v>2591811</v>
      </c>
      <c r="B7684">
        <v>1</v>
      </c>
      <c r="C7684" t="s">
        <v>80</v>
      </c>
      <c r="D7684" t="s">
        <v>103</v>
      </c>
      <c r="E7684" t="s">
        <v>141</v>
      </c>
      <c r="F7684" t="s">
        <v>11415</v>
      </c>
      <c r="G7684" t="s">
        <v>134</v>
      </c>
      <c r="H7684" t="s">
        <v>135</v>
      </c>
      <c r="I7684" t="s">
        <v>136</v>
      </c>
      <c r="J7684" t="s">
        <v>137</v>
      </c>
      <c r="K7684" t="s">
        <v>138</v>
      </c>
      <c r="L7684" t="s">
        <v>21387</v>
      </c>
      <c r="M7684" t="s">
        <v>21388</v>
      </c>
      <c r="N7684">
        <v>2.3336111110000002</v>
      </c>
      <c r="O7684">
        <v>1</v>
      </c>
      <c r="P7684">
        <v>1439</v>
      </c>
      <c r="Q7684">
        <v>3</v>
      </c>
      <c r="R7684">
        <v>38</v>
      </c>
      <c r="S7684">
        <v>4</v>
      </c>
      <c r="T7684">
        <v>106</v>
      </c>
      <c r="U7684">
        <v>0</v>
      </c>
      <c r="V7684">
        <v>0</v>
      </c>
      <c r="W7684">
        <v>9.9736763216800001E-2</v>
      </c>
      <c r="X7684">
        <v>837.82485129574297</v>
      </c>
      <c r="Y7684">
        <v>19.111260498417749</v>
      </c>
      <c r="Z7684">
        <v>92.079956322884186</v>
      </c>
      <c r="AA7684">
        <v>16.532796200706063</v>
      </c>
      <c r="AB7684">
        <v>253.19988116443352</v>
      </c>
      <c r="AC7684">
        <v>0</v>
      </c>
      <c r="AD7684">
        <v>0</v>
      </c>
      <c r="AE7684">
        <v>1218.8484822454013</v>
      </c>
    </row>
    <row r="7685" spans="1:31" x14ac:dyDescent="0.3">
      <c r="A7685">
        <v>2591688</v>
      </c>
      <c r="B7685">
        <v>1</v>
      </c>
      <c r="C7685" t="s">
        <v>80</v>
      </c>
      <c r="D7685" t="s">
        <v>105</v>
      </c>
      <c r="E7685" t="s">
        <v>155</v>
      </c>
      <c r="F7685" t="s">
        <v>21389</v>
      </c>
      <c r="G7685" t="s">
        <v>202</v>
      </c>
      <c r="H7685" t="s">
        <v>157</v>
      </c>
      <c r="I7685" t="s">
        <v>136</v>
      </c>
      <c r="J7685" t="s">
        <v>137</v>
      </c>
      <c r="K7685" t="s">
        <v>138</v>
      </c>
      <c r="L7685" t="s">
        <v>21390</v>
      </c>
      <c r="M7685" t="s">
        <v>21391</v>
      </c>
      <c r="N7685">
        <v>1.745833333</v>
      </c>
      <c r="O7685">
        <v>0</v>
      </c>
      <c r="P7685">
        <v>167</v>
      </c>
      <c r="Q7685">
        <v>0</v>
      </c>
      <c r="R7685">
        <v>0</v>
      </c>
      <c r="S7685">
        <v>0</v>
      </c>
      <c r="T7685">
        <v>4</v>
      </c>
      <c r="U7685">
        <v>0</v>
      </c>
      <c r="V7685">
        <v>0</v>
      </c>
      <c r="W7685">
        <v>0</v>
      </c>
      <c r="X7685">
        <v>75.73452964167906</v>
      </c>
      <c r="Y7685">
        <v>0</v>
      </c>
      <c r="Z7685">
        <v>0</v>
      </c>
      <c r="AA7685">
        <v>0</v>
      </c>
      <c r="AB7685">
        <v>12.658750702462221</v>
      </c>
      <c r="AC7685">
        <v>0</v>
      </c>
      <c r="AD7685">
        <v>0</v>
      </c>
      <c r="AE7685">
        <v>88.393280344141289</v>
      </c>
    </row>
    <row r="7686" spans="1:31" x14ac:dyDescent="0.3">
      <c r="A7686">
        <v>2591880</v>
      </c>
      <c r="B7686">
        <v>1</v>
      </c>
      <c r="C7686" t="s">
        <v>80</v>
      </c>
      <c r="D7686" t="s">
        <v>83</v>
      </c>
      <c r="E7686" t="s">
        <v>184</v>
      </c>
      <c r="F7686" t="s">
        <v>21392</v>
      </c>
      <c r="G7686" t="s">
        <v>134</v>
      </c>
      <c r="H7686" t="s">
        <v>135</v>
      </c>
      <c r="I7686" t="s">
        <v>136</v>
      </c>
      <c r="J7686" t="s">
        <v>137</v>
      </c>
      <c r="K7686" t="s">
        <v>138</v>
      </c>
      <c r="L7686" t="s">
        <v>21393</v>
      </c>
      <c r="M7686" t="s">
        <v>21394</v>
      </c>
      <c r="N7686">
        <v>1.778333333</v>
      </c>
      <c r="O7686">
        <v>0</v>
      </c>
      <c r="P7686">
        <v>145</v>
      </c>
      <c r="Q7686">
        <v>0</v>
      </c>
      <c r="R7686">
        <v>1</v>
      </c>
      <c r="S7686">
        <v>47</v>
      </c>
      <c r="T7686">
        <v>23</v>
      </c>
      <c r="U7686">
        <v>19</v>
      </c>
      <c r="V7686">
        <v>3</v>
      </c>
      <c r="W7686">
        <v>0</v>
      </c>
      <c r="X7686">
        <v>66.558360679877694</v>
      </c>
      <c r="Y7686">
        <v>0</v>
      </c>
      <c r="Z7686">
        <v>3.6111370907534437</v>
      </c>
      <c r="AA7686">
        <v>1458.8650835057585</v>
      </c>
      <c r="AB7686">
        <v>108.78993898481799</v>
      </c>
      <c r="AC7686">
        <v>972.39465841408617</v>
      </c>
      <c r="AD7686">
        <v>175.83736958119766</v>
      </c>
      <c r="AE7686">
        <v>2786.0565482564916</v>
      </c>
    </row>
    <row r="7687" spans="1:31" x14ac:dyDescent="0.3">
      <c r="A7687">
        <v>2591525</v>
      </c>
      <c r="B7687">
        <v>1</v>
      </c>
      <c r="C7687" t="s">
        <v>80</v>
      </c>
      <c r="D7687" t="s">
        <v>99</v>
      </c>
      <c r="E7687" t="s">
        <v>141</v>
      </c>
      <c r="F7687" t="s">
        <v>21395</v>
      </c>
      <c r="G7687" t="s">
        <v>143</v>
      </c>
      <c r="H7687" t="s">
        <v>135</v>
      </c>
      <c r="I7687" t="s">
        <v>136</v>
      </c>
      <c r="J7687" t="s">
        <v>137</v>
      </c>
      <c r="K7687" t="s">
        <v>144</v>
      </c>
      <c r="L7687" t="s">
        <v>21396</v>
      </c>
      <c r="M7687" t="s">
        <v>21200</v>
      </c>
      <c r="N7687">
        <v>15.446944444</v>
      </c>
      <c r="O7687">
        <v>2</v>
      </c>
      <c r="P7687">
        <v>983</v>
      </c>
      <c r="Q7687">
        <v>1</v>
      </c>
      <c r="R7687">
        <v>23</v>
      </c>
      <c r="S7687">
        <v>5</v>
      </c>
      <c r="T7687">
        <v>106</v>
      </c>
      <c r="U7687">
        <v>0</v>
      </c>
      <c r="V7687">
        <v>1</v>
      </c>
      <c r="W7687">
        <v>14.979640392007202</v>
      </c>
      <c r="X7687">
        <v>2362.0111683863215</v>
      </c>
      <c r="Y7687">
        <v>3.8329716480609304</v>
      </c>
      <c r="Z7687">
        <v>38.352786954376626</v>
      </c>
      <c r="AA7687">
        <v>177.5783582678244</v>
      </c>
      <c r="AB7687">
        <v>1292.9181813264695</v>
      </c>
      <c r="AC7687">
        <v>0</v>
      </c>
      <c r="AD7687">
        <v>1291.1517811646183</v>
      </c>
      <c r="AE7687">
        <v>5180.8248881396785</v>
      </c>
    </row>
    <row r="7688" spans="1:31" x14ac:dyDescent="0.3">
      <c r="A7688">
        <v>2591989</v>
      </c>
      <c r="B7688">
        <v>1</v>
      </c>
      <c r="C7688" t="s">
        <v>80</v>
      </c>
      <c r="D7688" t="s">
        <v>105</v>
      </c>
      <c r="E7688" t="s">
        <v>141</v>
      </c>
      <c r="F7688" t="s">
        <v>7394</v>
      </c>
      <c r="G7688" t="s">
        <v>1056</v>
      </c>
      <c r="H7688" t="s">
        <v>135</v>
      </c>
      <c r="I7688" t="s">
        <v>136</v>
      </c>
      <c r="J7688" t="s">
        <v>137</v>
      </c>
      <c r="K7688" t="s">
        <v>138</v>
      </c>
      <c r="L7688" t="s">
        <v>21397</v>
      </c>
      <c r="M7688" t="s">
        <v>21398</v>
      </c>
      <c r="N7688">
        <v>1.764444444</v>
      </c>
      <c r="O7688">
        <v>1</v>
      </c>
      <c r="P7688">
        <v>393</v>
      </c>
      <c r="Q7688">
        <v>1</v>
      </c>
      <c r="R7688">
        <v>2</v>
      </c>
      <c r="S7688">
        <v>6</v>
      </c>
      <c r="T7688">
        <v>49</v>
      </c>
      <c r="U7688">
        <v>0</v>
      </c>
      <c r="V7688">
        <v>0</v>
      </c>
      <c r="W7688">
        <v>1.934078972658267</v>
      </c>
      <c r="X7688">
        <v>153.18804288053929</v>
      </c>
      <c r="Y7688">
        <v>12.166639640515148</v>
      </c>
      <c r="Z7688">
        <v>0</v>
      </c>
      <c r="AA7688">
        <v>55.239502476590204</v>
      </c>
      <c r="AB7688">
        <v>93.786401046496067</v>
      </c>
      <c r="AC7688">
        <v>0</v>
      </c>
      <c r="AD7688">
        <v>0</v>
      </c>
      <c r="AE7688">
        <v>316.31466501679893</v>
      </c>
    </row>
    <row r="7689" spans="1:31" x14ac:dyDescent="0.3">
      <c r="A7689">
        <v>2591657</v>
      </c>
      <c r="B7689">
        <v>1</v>
      </c>
      <c r="C7689" t="s">
        <v>80</v>
      </c>
      <c r="D7689" t="s">
        <v>107</v>
      </c>
      <c r="E7689" t="s">
        <v>166</v>
      </c>
      <c r="F7689" t="s">
        <v>21399</v>
      </c>
      <c r="G7689" t="s">
        <v>181</v>
      </c>
      <c r="H7689" t="s">
        <v>157</v>
      </c>
      <c r="I7689" t="s">
        <v>136</v>
      </c>
      <c r="J7689" t="s">
        <v>137</v>
      </c>
      <c r="K7689" t="s">
        <v>138</v>
      </c>
      <c r="L7689" t="s">
        <v>21400</v>
      </c>
      <c r="M7689" t="s">
        <v>21401</v>
      </c>
      <c r="N7689">
        <v>2.079722222</v>
      </c>
      <c r="O7689">
        <v>0</v>
      </c>
      <c r="P7689">
        <v>1</v>
      </c>
      <c r="Q7689">
        <v>0</v>
      </c>
      <c r="R7689">
        <v>0</v>
      </c>
      <c r="S7689">
        <v>0</v>
      </c>
      <c r="T7689">
        <v>1</v>
      </c>
      <c r="U7689">
        <v>0</v>
      </c>
      <c r="V7689">
        <v>0</v>
      </c>
      <c r="W7689">
        <v>0</v>
      </c>
      <c r="X7689">
        <v>0.78925227353208505</v>
      </c>
      <c r="Y7689">
        <v>0</v>
      </c>
      <c r="Z7689">
        <v>0</v>
      </c>
      <c r="AA7689">
        <v>0</v>
      </c>
      <c r="AB7689">
        <v>2.8456673849806635</v>
      </c>
      <c r="AC7689">
        <v>0</v>
      </c>
      <c r="AD7689">
        <v>0</v>
      </c>
      <c r="AE7689">
        <v>3.6349196585127483</v>
      </c>
    </row>
    <row r="7690" spans="1:31" x14ac:dyDescent="0.3">
      <c r="A7690">
        <v>2591634</v>
      </c>
      <c r="B7690">
        <v>1</v>
      </c>
      <c r="C7690" t="s">
        <v>80</v>
      </c>
      <c r="D7690" t="s">
        <v>91</v>
      </c>
      <c r="E7690" t="s">
        <v>166</v>
      </c>
      <c r="F7690" t="s">
        <v>21402</v>
      </c>
      <c r="G7690" t="s">
        <v>168</v>
      </c>
      <c r="H7690" t="s">
        <v>157</v>
      </c>
      <c r="I7690" t="s">
        <v>136</v>
      </c>
      <c r="J7690" t="s">
        <v>137</v>
      </c>
      <c r="K7690" t="s">
        <v>138</v>
      </c>
      <c r="L7690" t="s">
        <v>21403</v>
      </c>
      <c r="M7690" t="s">
        <v>21404</v>
      </c>
      <c r="N7690">
        <v>0.60972222200000004</v>
      </c>
      <c r="O7690">
        <v>0</v>
      </c>
      <c r="P7690">
        <v>0</v>
      </c>
      <c r="Q7690">
        <v>0</v>
      </c>
      <c r="R7690">
        <v>2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0.69617667987928666</v>
      </c>
      <c r="AA7690">
        <v>0</v>
      </c>
      <c r="AB7690">
        <v>0</v>
      </c>
      <c r="AC7690">
        <v>0</v>
      </c>
      <c r="AD7690">
        <v>0</v>
      </c>
      <c r="AE7690">
        <v>0.69617667987928666</v>
      </c>
    </row>
    <row r="7691" spans="1:31" x14ac:dyDescent="0.3">
      <c r="A7691">
        <v>2592112</v>
      </c>
      <c r="B7691">
        <v>1</v>
      </c>
      <c r="C7691" t="s">
        <v>80</v>
      </c>
      <c r="D7691" t="s">
        <v>105</v>
      </c>
      <c r="E7691" t="s">
        <v>166</v>
      </c>
      <c r="F7691" t="s">
        <v>21405</v>
      </c>
      <c r="G7691" t="s">
        <v>181</v>
      </c>
      <c r="H7691" t="s">
        <v>157</v>
      </c>
      <c r="I7691" t="s">
        <v>136</v>
      </c>
      <c r="J7691" t="s">
        <v>137</v>
      </c>
      <c r="K7691" t="s">
        <v>138</v>
      </c>
      <c r="L7691" t="s">
        <v>21406</v>
      </c>
      <c r="M7691" t="s">
        <v>21407</v>
      </c>
      <c r="N7691">
        <v>1.488888888</v>
      </c>
      <c r="O7691">
        <v>0</v>
      </c>
      <c r="P7691">
        <v>5</v>
      </c>
      <c r="Q7691">
        <v>0</v>
      </c>
      <c r="R7691">
        <v>0</v>
      </c>
      <c r="S7691">
        <v>0</v>
      </c>
      <c r="T7691">
        <v>1</v>
      </c>
      <c r="U7691">
        <v>0</v>
      </c>
      <c r="V7691">
        <v>0</v>
      </c>
      <c r="W7691">
        <v>0</v>
      </c>
      <c r="X7691">
        <v>1.9231257639458874</v>
      </c>
      <c r="Y7691">
        <v>0</v>
      </c>
      <c r="Z7691">
        <v>0</v>
      </c>
      <c r="AA7691">
        <v>0</v>
      </c>
      <c r="AB7691">
        <v>0.10170271527355666</v>
      </c>
      <c r="AC7691">
        <v>0</v>
      </c>
      <c r="AD7691">
        <v>0</v>
      </c>
      <c r="AE7691">
        <v>2.024828479219444</v>
      </c>
    </row>
    <row r="7692" spans="1:31" x14ac:dyDescent="0.3">
      <c r="A7692">
        <v>2591471</v>
      </c>
      <c r="B7692">
        <v>1</v>
      </c>
      <c r="C7692" t="s">
        <v>80</v>
      </c>
      <c r="D7692" t="s">
        <v>104</v>
      </c>
      <c r="E7692" t="s">
        <v>166</v>
      </c>
      <c r="F7692" t="s">
        <v>21408</v>
      </c>
      <c r="G7692" t="s">
        <v>168</v>
      </c>
      <c r="H7692" t="s">
        <v>157</v>
      </c>
      <c r="I7692" t="s">
        <v>136</v>
      </c>
      <c r="J7692" t="s">
        <v>137</v>
      </c>
      <c r="K7692" t="s">
        <v>138</v>
      </c>
      <c r="L7692" t="s">
        <v>21409</v>
      </c>
      <c r="M7692" t="s">
        <v>21410</v>
      </c>
      <c r="N7692">
        <v>1.1391666659999999</v>
      </c>
      <c r="O7692">
        <v>0</v>
      </c>
      <c r="P7692">
        <v>1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3.48204741680775E-2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3.48204741680775E-2</v>
      </c>
    </row>
    <row r="7693" spans="1:31" x14ac:dyDescent="0.3">
      <c r="A7693">
        <v>2592152</v>
      </c>
      <c r="B7693">
        <v>1</v>
      </c>
      <c r="C7693" t="s">
        <v>80</v>
      </c>
      <c r="D7693" t="s">
        <v>104</v>
      </c>
      <c r="E7693" t="s">
        <v>141</v>
      </c>
      <c r="F7693" t="s">
        <v>7500</v>
      </c>
      <c r="G7693" t="s">
        <v>134</v>
      </c>
      <c r="H7693" t="s">
        <v>135</v>
      </c>
      <c r="I7693" t="s">
        <v>136</v>
      </c>
      <c r="J7693" t="s">
        <v>137</v>
      </c>
      <c r="K7693" t="s">
        <v>138</v>
      </c>
      <c r="L7693" t="s">
        <v>21411</v>
      </c>
      <c r="M7693" t="s">
        <v>21412</v>
      </c>
      <c r="N7693">
        <v>2.431944444</v>
      </c>
      <c r="O7693">
        <v>1</v>
      </c>
      <c r="P7693">
        <v>10</v>
      </c>
      <c r="Q7693">
        <v>21</v>
      </c>
      <c r="R7693">
        <v>49</v>
      </c>
      <c r="S7693">
        <v>13</v>
      </c>
      <c r="T7693">
        <v>9</v>
      </c>
      <c r="U7693">
        <v>7</v>
      </c>
      <c r="V7693">
        <v>0</v>
      </c>
      <c r="W7693">
        <v>0.99276844177558776</v>
      </c>
      <c r="X7693">
        <v>5.2261064263221009</v>
      </c>
      <c r="Y7693">
        <v>274.38514915769247</v>
      </c>
      <c r="Z7693">
        <v>30.563472802542261</v>
      </c>
      <c r="AA7693">
        <v>157.40047230969253</v>
      </c>
      <c r="AB7693">
        <v>17.938419394570399</v>
      </c>
      <c r="AC7693">
        <v>2307.5272024795045</v>
      </c>
      <c r="AD7693">
        <v>0</v>
      </c>
      <c r="AE7693">
        <v>2794.0335910120998</v>
      </c>
    </row>
    <row r="7694" spans="1:31" x14ac:dyDescent="0.3">
      <c r="A7694">
        <v>2591511</v>
      </c>
      <c r="B7694">
        <v>1</v>
      </c>
      <c r="C7694" t="s">
        <v>81</v>
      </c>
      <c r="D7694" t="s">
        <v>113</v>
      </c>
      <c r="E7694" t="s">
        <v>147</v>
      </c>
      <c r="F7694" t="s">
        <v>14794</v>
      </c>
      <c r="G7694" t="s">
        <v>134</v>
      </c>
      <c r="H7694" t="s">
        <v>135</v>
      </c>
      <c r="I7694" t="s">
        <v>136</v>
      </c>
      <c r="J7694" t="s">
        <v>137</v>
      </c>
      <c r="K7694" t="s">
        <v>138</v>
      </c>
      <c r="L7694" t="s">
        <v>21413</v>
      </c>
      <c r="M7694" t="s">
        <v>21414</v>
      </c>
      <c r="N7694">
        <v>1.288333333</v>
      </c>
      <c r="O7694">
        <v>1</v>
      </c>
      <c r="P7694">
        <v>28</v>
      </c>
      <c r="Q7694">
        <v>4</v>
      </c>
      <c r="R7694">
        <v>56</v>
      </c>
      <c r="S7694">
        <v>0</v>
      </c>
      <c r="T7694">
        <v>7</v>
      </c>
      <c r="U7694">
        <v>0</v>
      </c>
      <c r="V7694">
        <v>0</v>
      </c>
      <c r="W7694">
        <v>0.27914962104000002</v>
      </c>
      <c r="X7694">
        <v>5.8129413343606293</v>
      </c>
      <c r="Y7694">
        <v>17.788708953465118</v>
      </c>
      <c r="Z7694">
        <v>276.50826700165413</v>
      </c>
      <c r="AA7694">
        <v>0</v>
      </c>
      <c r="AB7694">
        <v>10.356221201454758</v>
      </c>
      <c r="AC7694">
        <v>0</v>
      </c>
      <c r="AD7694">
        <v>0</v>
      </c>
      <c r="AE7694">
        <v>310.74528811197467</v>
      </c>
    </row>
    <row r="7695" spans="1:31" x14ac:dyDescent="0.3">
      <c r="A7695">
        <v>2591803</v>
      </c>
      <c r="B7695">
        <v>1</v>
      </c>
      <c r="C7695" t="s">
        <v>80</v>
      </c>
      <c r="D7695" t="s">
        <v>104</v>
      </c>
      <c r="E7695" t="s">
        <v>171</v>
      </c>
      <c r="F7695" t="s">
        <v>21415</v>
      </c>
      <c r="G7695" t="s">
        <v>190</v>
      </c>
      <c r="H7695" t="s">
        <v>157</v>
      </c>
      <c r="I7695" t="s">
        <v>136</v>
      </c>
      <c r="J7695" t="s">
        <v>137</v>
      </c>
      <c r="K7695" t="s">
        <v>138</v>
      </c>
      <c r="L7695" t="s">
        <v>21416</v>
      </c>
      <c r="M7695" t="s">
        <v>21417</v>
      </c>
      <c r="N7695">
        <v>0.99722222199999999</v>
      </c>
      <c r="O7695">
        <v>0</v>
      </c>
      <c r="P7695">
        <v>440</v>
      </c>
      <c r="Q7695">
        <v>0</v>
      </c>
      <c r="R7695">
        <v>4</v>
      </c>
      <c r="S7695">
        <v>0</v>
      </c>
      <c r="T7695">
        <v>50</v>
      </c>
      <c r="U7695">
        <v>0</v>
      </c>
      <c r="V7695">
        <v>0</v>
      </c>
      <c r="W7695">
        <v>0</v>
      </c>
      <c r="X7695">
        <v>77.985698334370056</v>
      </c>
      <c r="Y7695">
        <v>0</v>
      </c>
      <c r="Z7695">
        <v>3.5774776136017752</v>
      </c>
      <c r="AA7695">
        <v>0</v>
      </c>
      <c r="AB7695">
        <v>37.61842046532292</v>
      </c>
      <c r="AC7695">
        <v>0</v>
      </c>
      <c r="AD7695">
        <v>0</v>
      </c>
      <c r="AE7695">
        <v>119.18159641329476</v>
      </c>
    </row>
    <row r="7696" spans="1:31" x14ac:dyDescent="0.3">
      <c r="A7696">
        <v>2592095</v>
      </c>
      <c r="B7696">
        <v>1</v>
      </c>
      <c r="C7696" t="s">
        <v>80</v>
      </c>
      <c r="D7696" t="s">
        <v>104</v>
      </c>
      <c r="E7696" t="s">
        <v>132</v>
      </c>
      <c r="F7696" t="s">
        <v>21418</v>
      </c>
      <c r="G7696" t="s">
        <v>134</v>
      </c>
      <c r="H7696" t="s">
        <v>135</v>
      </c>
      <c r="I7696" t="s">
        <v>136</v>
      </c>
      <c r="J7696" t="s">
        <v>137</v>
      </c>
      <c r="K7696" t="s">
        <v>138</v>
      </c>
      <c r="L7696" t="s">
        <v>21419</v>
      </c>
      <c r="M7696" t="s">
        <v>21420</v>
      </c>
      <c r="N7696">
        <v>1.595555555</v>
      </c>
      <c r="O7696">
        <v>1</v>
      </c>
      <c r="P7696">
        <v>483</v>
      </c>
      <c r="Q7696">
        <v>0</v>
      </c>
      <c r="R7696">
        <v>4</v>
      </c>
      <c r="S7696">
        <v>16</v>
      </c>
      <c r="T7696">
        <v>19</v>
      </c>
      <c r="U7696">
        <v>12</v>
      </c>
      <c r="V7696">
        <v>0</v>
      </c>
      <c r="W7696">
        <v>0.41060893376000002</v>
      </c>
      <c r="X7696">
        <v>310.73559994822403</v>
      </c>
      <c r="Y7696">
        <v>0</v>
      </c>
      <c r="Z7696">
        <v>16.562562214945203</v>
      </c>
      <c r="AA7696">
        <v>385.27030492370477</v>
      </c>
      <c r="AB7696">
        <v>35.699498991403132</v>
      </c>
      <c r="AC7696">
        <v>1782.2043819539135</v>
      </c>
      <c r="AD7696">
        <v>0</v>
      </c>
      <c r="AE7696">
        <v>2530.8829569659506</v>
      </c>
    </row>
    <row r="7697" spans="1:31" x14ac:dyDescent="0.3">
      <c r="A7697">
        <v>2591883</v>
      </c>
      <c r="B7697">
        <v>1</v>
      </c>
      <c r="C7697" t="s">
        <v>80</v>
      </c>
      <c r="D7697" t="s">
        <v>94</v>
      </c>
      <c r="E7697" t="s">
        <v>141</v>
      </c>
      <c r="F7697" t="s">
        <v>5795</v>
      </c>
      <c r="G7697" t="s">
        <v>134</v>
      </c>
      <c r="H7697" t="s">
        <v>135</v>
      </c>
      <c r="I7697" t="s">
        <v>136</v>
      </c>
      <c r="J7697" t="s">
        <v>137</v>
      </c>
      <c r="K7697" t="s">
        <v>138</v>
      </c>
      <c r="L7697" t="s">
        <v>21421</v>
      </c>
      <c r="M7697" t="s">
        <v>21422</v>
      </c>
      <c r="N7697">
        <v>0.50749999999999995</v>
      </c>
      <c r="O7697">
        <v>0</v>
      </c>
      <c r="P7697">
        <v>403</v>
      </c>
      <c r="Q7697">
        <v>0</v>
      </c>
      <c r="R7697">
        <v>1</v>
      </c>
      <c r="S7697">
        <v>3</v>
      </c>
      <c r="T7697">
        <v>24</v>
      </c>
      <c r="U7697">
        <v>0</v>
      </c>
      <c r="V7697">
        <v>0</v>
      </c>
      <c r="W7697">
        <v>0</v>
      </c>
      <c r="X7697">
        <v>18.931571656596176</v>
      </c>
      <c r="Y7697">
        <v>0</v>
      </c>
      <c r="Z7697">
        <v>2.9959293834026672E-2</v>
      </c>
      <c r="AA7697">
        <v>5.0042243157824871</v>
      </c>
      <c r="AB7697">
        <v>6.2056216300314588</v>
      </c>
      <c r="AC7697">
        <v>0</v>
      </c>
      <c r="AD7697">
        <v>0</v>
      </c>
      <c r="AE7697">
        <v>30.171376896244148</v>
      </c>
    </row>
    <row r="7698" spans="1:31" x14ac:dyDescent="0.3">
      <c r="A7698">
        <v>2592049</v>
      </c>
      <c r="B7698">
        <v>1</v>
      </c>
      <c r="C7698" t="s">
        <v>81</v>
      </c>
      <c r="D7698" t="s">
        <v>118</v>
      </c>
      <c r="E7698" t="s">
        <v>155</v>
      </c>
      <c r="F7698" t="s">
        <v>21423</v>
      </c>
      <c r="G7698" t="s">
        <v>206</v>
      </c>
      <c r="H7698" t="s">
        <v>157</v>
      </c>
      <c r="I7698" t="s">
        <v>136</v>
      </c>
      <c r="J7698" t="s">
        <v>137</v>
      </c>
      <c r="K7698" t="s">
        <v>138</v>
      </c>
      <c r="L7698" t="s">
        <v>21424</v>
      </c>
      <c r="M7698" t="s">
        <v>21425</v>
      </c>
      <c r="N7698">
        <v>1.5055555549999999</v>
      </c>
      <c r="O7698">
        <v>0</v>
      </c>
      <c r="P7698">
        <v>293</v>
      </c>
      <c r="Q7698">
        <v>0</v>
      </c>
      <c r="R7698">
        <v>1</v>
      </c>
      <c r="S7698">
        <v>0</v>
      </c>
      <c r="T7698">
        <v>28</v>
      </c>
      <c r="U7698">
        <v>0</v>
      </c>
      <c r="V7698">
        <v>0</v>
      </c>
      <c r="W7698">
        <v>0</v>
      </c>
      <c r="X7698">
        <v>84.37317247447821</v>
      </c>
      <c r="Y7698">
        <v>0</v>
      </c>
      <c r="Z7698">
        <v>0</v>
      </c>
      <c r="AA7698">
        <v>0</v>
      </c>
      <c r="AB7698">
        <v>29.983092737707871</v>
      </c>
      <c r="AC7698">
        <v>0</v>
      </c>
      <c r="AD7698">
        <v>0</v>
      </c>
      <c r="AE7698">
        <v>114.35626521218609</v>
      </c>
    </row>
    <row r="7699" spans="1:31" x14ac:dyDescent="0.3">
      <c r="A7699">
        <v>2592075</v>
      </c>
      <c r="B7699">
        <v>1</v>
      </c>
      <c r="C7699" t="s">
        <v>80</v>
      </c>
      <c r="D7699" t="s">
        <v>104</v>
      </c>
      <c r="E7699" t="s">
        <v>132</v>
      </c>
      <c r="F7699" t="s">
        <v>10553</v>
      </c>
      <c r="G7699" t="s">
        <v>134</v>
      </c>
      <c r="H7699" t="s">
        <v>135</v>
      </c>
      <c r="I7699" t="s">
        <v>136</v>
      </c>
      <c r="J7699" t="s">
        <v>137</v>
      </c>
      <c r="K7699" t="s">
        <v>138</v>
      </c>
      <c r="L7699" t="s">
        <v>21426</v>
      </c>
      <c r="M7699" t="s">
        <v>21427</v>
      </c>
      <c r="N7699">
        <v>1.064444444</v>
      </c>
      <c r="O7699">
        <v>0</v>
      </c>
      <c r="P7699">
        <v>2</v>
      </c>
      <c r="Q7699">
        <v>3</v>
      </c>
      <c r="R7699">
        <v>14</v>
      </c>
      <c r="S7699">
        <v>14</v>
      </c>
      <c r="T7699">
        <v>25</v>
      </c>
      <c r="U7699">
        <v>14</v>
      </c>
      <c r="V7699">
        <v>0</v>
      </c>
      <c r="W7699">
        <v>0</v>
      </c>
      <c r="X7699">
        <v>1.10646057273896</v>
      </c>
      <c r="Y7699">
        <v>1.7263526963549334</v>
      </c>
      <c r="Z7699">
        <v>14.828400797609286</v>
      </c>
      <c r="AA7699">
        <v>89.817947172135561</v>
      </c>
      <c r="AB7699">
        <v>55.297456503286973</v>
      </c>
      <c r="AC7699">
        <v>3901.0252014419293</v>
      </c>
      <c r="AD7699">
        <v>0</v>
      </c>
      <c r="AE7699">
        <v>4063.8018191840551</v>
      </c>
    </row>
    <row r="7700" spans="1:31" x14ac:dyDescent="0.3">
      <c r="A7700">
        <v>2591906</v>
      </c>
      <c r="B7700">
        <v>1</v>
      </c>
      <c r="C7700" t="s">
        <v>80</v>
      </c>
      <c r="D7700" t="s">
        <v>82</v>
      </c>
      <c r="E7700" t="s">
        <v>184</v>
      </c>
      <c r="F7700" t="s">
        <v>21428</v>
      </c>
      <c r="G7700" t="s">
        <v>134</v>
      </c>
      <c r="H7700" t="s">
        <v>135</v>
      </c>
      <c r="I7700" t="s">
        <v>136</v>
      </c>
      <c r="J7700" t="s">
        <v>137</v>
      </c>
      <c r="K7700" t="s">
        <v>138</v>
      </c>
      <c r="L7700" t="s">
        <v>21429</v>
      </c>
      <c r="M7700" t="s">
        <v>21430</v>
      </c>
      <c r="N7700">
        <v>3.841388888</v>
      </c>
      <c r="O7700">
        <v>0</v>
      </c>
      <c r="P7700">
        <v>465</v>
      </c>
      <c r="Q7700">
        <v>0</v>
      </c>
      <c r="R7700">
        <v>0</v>
      </c>
      <c r="S7700">
        <v>1</v>
      </c>
      <c r="T7700">
        <v>1515</v>
      </c>
      <c r="U7700">
        <v>0</v>
      </c>
      <c r="V7700">
        <v>20</v>
      </c>
      <c r="W7700">
        <v>0</v>
      </c>
      <c r="X7700">
        <v>340.18826362648264</v>
      </c>
      <c r="Y7700">
        <v>0</v>
      </c>
      <c r="Z7700">
        <v>0</v>
      </c>
      <c r="AA7700">
        <v>2364.7604063754875</v>
      </c>
      <c r="AB7700">
        <v>4269.581088730215</v>
      </c>
      <c r="AC7700">
        <v>0</v>
      </c>
      <c r="AD7700">
        <v>227.81272715168373</v>
      </c>
      <c r="AE7700">
        <v>7202.3424858838698</v>
      </c>
    </row>
    <row r="7701" spans="1:31" x14ac:dyDescent="0.3">
      <c r="A7701">
        <v>2591597</v>
      </c>
      <c r="B7701">
        <v>1</v>
      </c>
      <c r="C7701" t="s">
        <v>80</v>
      </c>
      <c r="D7701" t="s">
        <v>93</v>
      </c>
      <c r="E7701" t="s">
        <v>141</v>
      </c>
      <c r="F7701" t="s">
        <v>21431</v>
      </c>
      <c r="G7701" t="s">
        <v>2863</v>
      </c>
      <c r="H7701" t="s">
        <v>135</v>
      </c>
      <c r="I7701" t="s">
        <v>136</v>
      </c>
      <c r="J7701" t="s">
        <v>3</v>
      </c>
      <c r="K7701" t="s">
        <v>138</v>
      </c>
      <c r="L7701" t="s">
        <v>21432</v>
      </c>
      <c r="M7701" t="s">
        <v>21433</v>
      </c>
      <c r="N7701">
        <v>0.62444444399999999</v>
      </c>
      <c r="O7701">
        <v>4</v>
      </c>
      <c r="P7701">
        <v>3591</v>
      </c>
      <c r="Q7701">
        <v>120</v>
      </c>
      <c r="R7701">
        <v>958</v>
      </c>
      <c r="S7701">
        <v>52</v>
      </c>
      <c r="T7701">
        <v>766</v>
      </c>
      <c r="U7701">
        <v>2</v>
      </c>
      <c r="V7701">
        <v>0</v>
      </c>
      <c r="W7701">
        <v>3.1781541775067943</v>
      </c>
      <c r="X7701">
        <v>327.00011225581039</v>
      </c>
      <c r="Y7701">
        <v>718.11169638084766</v>
      </c>
      <c r="Z7701">
        <v>1398.6751314083181</v>
      </c>
      <c r="AA7701">
        <v>200.45330897212233</v>
      </c>
      <c r="AB7701">
        <v>592.1011763070095</v>
      </c>
      <c r="AC7701">
        <v>64.532039046373328</v>
      </c>
      <c r="AD7701">
        <v>0</v>
      </c>
      <c r="AE7701">
        <v>3304.0516185479883</v>
      </c>
    </row>
    <row r="7702" spans="1:31" x14ac:dyDescent="0.3">
      <c r="A7702">
        <v>2591863</v>
      </c>
      <c r="B7702">
        <v>1</v>
      </c>
      <c r="C7702" t="s">
        <v>80</v>
      </c>
      <c r="D7702" t="s">
        <v>101</v>
      </c>
      <c r="E7702" t="s">
        <v>147</v>
      </c>
      <c r="F7702" t="s">
        <v>1177</v>
      </c>
      <c r="G7702" t="s">
        <v>134</v>
      </c>
      <c r="H7702" t="s">
        <v>135</v>
      </c>
      <c r="I7702" t="s">
        <v>136</v>
      </c>
      <c r="J7702" t="s">
        <v>137</v>
      </c>
      <c r="K7702" t="s">
        <v>138</v>
      </c>
      <c r="L7702" t="s">
        <v>21434</v>
      </c>
      <c r="M7702" t="s">
        <v>21435</v>
      </c>
      <c r="N7702">
        <v>0.84027777699999995</v>
      </c>
      <c r="O7702">
        <v>0</v>
      </c>
      <c r="P7702">
        <v>2490</v>
      </c>
      <c r="Q7702">
        <v>0</v>
      </c>
      <c r="R7702">
        <v>16</v>
      </c>
      <c r="S7702">
        <v>1</v>
      </c>
      <c r="T7702">
        <v>213</v>
      </c>
      <c r="U7702">
        <v>0</v>
      </c>
      <c r="V7702">
        <v>0</v>
      </c>
      <c r="W7702">
        <v>0</v>
      </c>
      <c r="X7702">
        <v>468.247692765328</v>
      </c>
      <c r="Y7702">
        <v>0</v>
      </c>
      <c r="Z7702">
        <v>7.097181641780546</v>
      </c>
      <c r="AA7702">
        <v>0.60798132611620503</v>
      </c>
      <c r="AB7702">
        <v>223.50989815971639</v>
      </c>
      <c r="AC7702">
        <v>0</v>
      </c>
      <c r="AD7702">
        <v>0</v>
      </c>
      <c r="AE7702">
        <v>699.46275389294112</v>
      </c>
    </row>
    <row r="7703" spans="1:31" x14ac:dyDescent="0.3">
      <c r="A7703">
        <v>2592006</v>
      </c>
      <c r="B7703">
        <v>1</v>
      </c>
      <c r="C7703" t="s">
        <v>80</v>
      </c>
      <c r="D7703" t="s">
        <v>108</v>
      </c>
      <c r="E7703" t="s">
        <v>147</v>
      </c>
      <c r="F7703" t="s">
        <v>21327</v>
      </c>
      <c r="G7703" t="s">
        <v>134</v>
      </c>
      <c r="H7703" t="s">
        <v>135</v>
      </c>
      <c r="I7703" t="s">
        <v>136</v>
      </c>
      <c r="J7703" t="s">
        <v>137</v>
      </c>
      <c r="K7703" t="s">
        <v>138</v>
      </c>
      <c r="L7703" t="s">
        <v>21436</v>
      </c>
      <c r="M7703" t="s">
        <v>21437</v>
      </c>
      <c r="N7703">
        <v>3.0461111110000001</v>
      </c>
      <c r="O7703">
        <v>0</v>
      </c>
      <c r="P7703">
        <v>931</v>
      </c>
      <c r="Q7703">
        <v>1</v>
      </c>
      <c r="R7703">
        <v>111</v>
      </c>
      <c r="S7703">
        <v>9</v>
      </c>
      <c r="T7703">
        <v>107</v>
      </c>
      <c r="U7703">
        <v>0</v>
      </c>
      <c r="V7703">
        <v>0</v>
      </c>
      <c r="W7703">
        <v>0</v>
      </c>
      <c r="X7703">
        <v>366.20427871325609</v>
      </c>
      <c r="Y7703">
        <v>4.7566464813083336</v>
      </c>
      <c r="Z7703">
        <v>63.744296240123198</v>
      </c>
      <c r="AA7703">
        <v>94.936440999838524</v>
      </c>
      <c r="AB7703">
        <v>105.89298762490745</v>
      </c>
      <c r="AC7703">
        <v>0</v>
      </c>
      <c r="AD7703">
        <v>0</v>
      </c>
      <c r="AE7703">
        <v>635.53465005943372</v>
      </c>
    </row>
    <row r="7704" spans="1:31" x14ac:dyDescent="0.3">
      <c r="A7704">
        <v>2591840</v>
      </c>
      <c r="B7704">
        <v>1</v>
      </c>
      <c r="C7704" t="s">
        <v>80</v>
      </c>
      <c r="D7704" t="s">
        <v>101</v>
      </c>
      <c r="E7704" t="s">
        <v>166</v>
      </c>
      <c r="F7704" t="s">
        <v>21438</v>
      </c>
      <c r="G7704" t="s">
        <v>181</v>
      </c>
      <c r="H7704" t="s">
        <v>157</v>
      </c>
      <c r="I7704" t="s">
        <v>136</v>
      </c>
      <c r="J7704" t="s">
        <v>137</v>
      </c>
      <c r="K7704" t="s">
        <v>138</v>
      </c>
      <c r="L7704" t="s">
        <v>21439</v>
      </c>
      <c r="M7704" t="s">
        <v>21440</v>
      </c>
      <c r="N7704">
        <v>5.8674999999999997</v>
      </c>
      <c r="O7704">
        <v>0</v>
      </c>
      <c r="P7704">
        <v>1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1.2637757504147367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1.2637757504147367</v>
      </c>
    </row>
    <row r="7705" spans="1:31" x14ac:dyDescent="0.3">
      <c r="A7705">
        <v>2591763</v>
      </c>
      <c r="B7705">
        <v>1</v>
      </c>
      <c r="C7705" t="s">
        <v>80</v>
      </c>
      <c r="D7705" t="s">
        <v>96</v>
      </c>
      <c r="E7705" t="s">
        <v>166</v>
      </c>
      <c r="F7705" t="s">
        <v>21441</v>
      </c>
      <c r="G7705" t="s">
        <v>181</v>
      </c>
      <c r="H7705" t="s">
        <v>157</v>
      </c>
      <c r="I7705" t="s">
        <v>136</v>
      </c>
      <c r="J7705" t="s">
        <v>137</v>
      </c>
      <c r="K7705" t="s">
        <v>138</v>
      </c>
      <c r="L7705" t="s">
        <v>21442</v>
      </c>
      <c r="M7705" t="s">
        <v>21443</v>
      </c>
      <c r="N7705">
        <v>8.9211111110000001</v>
      </c>
      <c r="O7705">
        <v>0</v>
      </c>
      <c r="P7705">
        <v>1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2.7505903889445977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2.7505903889445977</v>
      </c>
    </row>
    <row r="7706" spans="1:31" x14ac:dyDescent="0.3">
      <c r="A7706">
        <v>2592032</v>
      </c>
      <c r="B7706">
        <v>1</v>
      </c>
      <c r="C7706" t="s">
        <v>80</v>
      </c>
      <c r="D7706" t="s">
        <v>105</v>
      </c>
      <c r="E7706" t="s">
        <v>171</v>
      </c>
      <c r="F7706" t="s">
        <v>19028</v>
      </c>
      <c r="G7706" t="s">
        <v>190</v>
      </c>
      <c r="H7706" t="s">
        <v>157</v>
      </c>
      <c r="I7706" t="s">
        <v>136</v>
      </c>
      <c r="J7706" t="s">
        <v>137</v>
      </c>
      <c r="K7706" t="s">
        <v>138</v>
      </c>
      <c r="L7706" t="s">
        <v>21444</v>
      </c>
      <c r="M7706" t="s">
        <v>21445</v>
      </c>
      <c r="N7706">
        <v>0.24249999999999999</v>
      </c>
      <c r="O7706">
        <v>0</v>
      </c>
      <c r="P7706">
        <v>71</v>
      </c>
      <c r="Q7706">
        <v>0</v>
      </c>
      <c r="R7706">
        <v>0</v>
      </c>
      <c r="S7706">
        <v>0</v>
      </c>
      <c r="T7706">
        <v>8</v>
      </c>
      <c r="U7706">
        <v>0</v>
      </c>
      <c r="V7706">
        <v>0</v>
      </c>
      <c r="W7706">
        <v>0</v>
      </c>
      <c r="X7706">
        <v>3.7034268599584865</v>
      </c>
      <c r="Y7706">
        <v>0</v>
      </c>
      <c r="Z7706">
        <v>0</v>
      </c>
      <c r="AA7706">
        <v>0</v>
      </c>
      <c r="AB7706">
        <v>1.0462757991892502</v>
      </c>
      <c r="AC7706">
        <v>0</v>
      </c>
      <c r="AD7706">
        <v>0</v>
      </c>
      <c r="AE7706">
        <v>4.7497026591477365</v>
      </c>
    </row>
    <row r="7707" spans="1:31" x14ac:dyDescent="0.3">
      <c r="A7707">
        <v>2591534</v>
      </c>
      <c r="B7707">
        <v>1</v>
      </c>
      <c r="C7707" t="s">
        <v>80</v>
      </c>
      <c r="D7707" t="s">
        <v>96</v>
      </c>
      <c r="E7707" t="s">
        <v>166</v>
      </c>
      <c r="F7707" t="s">
        <v>21446</v>
      </c>
      <c r="G7707" t="s">
        <v>181</v>
      </c>
      <c r="H7707" t="s">
        <v>157</v>
      </c>
      <c r="I7707" t="s">
        <v>136</v>
      </c>
      <c r="J7707" t="s">
        <v>137</v>
      </c>
      <c r="K7707" t="s">
        <v>138</v>
      </c>
      <c r="L7707" t="s">
        <v>21447</v>
      </c>
      <c r="M7707" t="s">
        <v>21448</v>
      </c>
      <c r="N7707">
        <v>9.2427777770000006</v>
      </c>
      <c r="O7707">
        <v>0</v>
      </c>
      <c r="P7707">
        <v>2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2.3743788384682931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2.3743788384682931</v>
      </c>
    </row>
    <row r="7708" spans="1:31" x14ac:dyDescent="0.3">
      <c r="A7708">
        <v>2591783</v>
      </c>
      <c r="B7708">
        <v>1</v>
      </c>
      <c r="C7708" t="s">
        <v>80</v>
      </c>
      <c r="D7708" t="s">
        <v>101</v>
      </c>
      <c r="E7708" t="s">
        <v>166</v>
      </c>
      <c r="F7708" t="s">
        <v>21449</v>
      </c>
      <c r="G7708" t="s">
        <v>198</v>
      </c>
      <c r="H7708" t="s">
        <v>157</v>
      </c>
      <c r="I7708" t="s">
        <v>136</v>
      </c>
      <c r="J7708" t="s">
        <v>137</v>
      </c>
      <c r="K7708" t="s">
        <v>138</v>
      </c>
      <c r="L7708" t="s">
        <v>21450</v>
      </c>
      <c r="M7708" t="s">
        <v>21451</v>
      </c>
      <c r="N7708">
        <v>7.8486111110000003</v>
      </c>
      <c r="O7708">
        <v>0</v>
      </c>
      <c r="P7708">
        <v>2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0.17859575833477004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0.17859575833477004</v>
      </c>
    </row>
    <row r="7709" spans="1:31" x14ac:dyDescent="0.3">
      <c r="A7709">
        <v>2591826</v>
      </c>
      <c r="B7709">
        <v>1</v>
      </c>
      <c r="C7709" t="s">
        <v>81</v>
      </c>
      <c r="D7709" t="s">
        <v>127</v>
      </c>
      <c r="E7709" t="s">
        <v>147</v>
      </c>
      <c r="F7709" t="s">
        <v>11947</v>
      </c>
      <c r="G7709" t="s">
        <v>134</v>
      </c>
      <c r="H7709" t="s">
        <v>135</v>
      </c>
      <c r="I7709" t="s">
        <v>136</v>
      </c>
      <c r="J7709" t="s">
        <v>137</v>
      </c>
      <c r="K7709" t="s">
        <v>138</v>
      </c>
      <c r="L7709" t="s">
        <v>21452</v>
      </c>
      <c r="M7709" t="s">
        <v>21453</v>
      </c>
      <c r="N7709">
        <v>3.8386111110000001</v>
      </c>
      <c r="O7709">
        <v>2</v>
      </c>
      <c r="P7709">
        <v>3</v>
      </c>
      <c r="Q7709">
        <v>59</v>
      </c>
      <c r="R7709">
        <v>34</v>
      </c>
      <c r="S7709">
        <v>6</v>
      </c>
      <c r="T7709">
        <v>0</v>
      </c>
      <c r="U7709">
        <v>0</v>
      </c>
      <c r="V7709">
        <v>0</v>
      </c>
      <c r="W7709">
        <v>4.0193957134472402</v>
      </c>
      <c r="X7709">
        <v>7.8098399290324556</v>
      </c>
      <c r="Y7709">
        <v>722.26187296121179</v>
      </c>
      <c r="Z7709">
        <v>665.9146735318127</v>
      </c>
      <c r="AA7709">
        <v>124.49059668342549</v>
      </c>
      <c r="AB7709">
        <v>0</v>
      </c>
      <c r="AC7709">
        <v>0</v>
      </c>
      <c r="AD7709">
        <v>0</v>
      </c>
      <c r="AE7709">
        <v>1524.4963788189298</v>
      </c>
    </row>
    <row r="7710" spans="1:31" x14ac:dyDescent="0.3">
      <c r="A7710">
        <v>2591677</v>
      </c>
      <c r="B7710">
        <v>1</v>
      </c>
      <c r="C7710" t="s">
        <v>80</v>
      </c>
      <c r="D7710" t="s">
        <v>85</v>
      </c>
      <c r="E7710" t="s">
        <v>171</v>
      </c>
      <c r="F7710" t="s">
        <v>18442</v>
      </c>
      <c r="G7710" t="s">
        <v>177</v>
      </c>
      <c r="H7710" t="s">
        <v>157</v>
      </c>
      <c r="I7710" t="s">
        <v>136</v>
      </c>
      <c r="J7710" t="s">
        <v>137</v>
      </c>
      <c r="K7710" t="s">
        <v>138</v>
      </c>
      <c r="L7710" t="s">
        <v>21454</v>
      </c>
      <c r="M7710" t="s">
        <v>21455</v>
      </c>
      <c r="N7710">
        <v>5.4133333329999997</v>
      </c>
      <c r="O7710">
        <v>0</v>
      </c>
      <c r="P7710">
        <v>56</v>
      </c>
      <c r="Q7710">
        <v>0</v>
      </c>
      <c r="R7710">
        <v>0</v>
      </c>
      <c r="S7710">
        <v>0</v>
      </c>
      <c r="T7710">
        <v>8</v>
      </c>
      <c r="U7710">
        <v>0</v>
      </c>
      <c r="V7710">
        <v>0</v>
      </c>
      <c r="W7710">
        <v>0</v>
      </c>
      <c r="X7710">
        <v>68.566537120256157</v>
      </c>
      <c r="Y7710">
        <v>0</v>
      </c>
      <c r="Z7710">
        <v>0</v>
      </c>
      <c r="AA7710">
        <v>0</v>
      </c>
      <c r="AB7710">
        <v>23.805360021228569</v>
      </c>
      <c r="AC7710">
        <v>0</v>
      </c>
      <c r="AD7710">
        <v>0</v>
      </c>
      <c r="AE7710">
        <v>92.371897141484723</v>
      </c>
    </row>
    <row r="7711" spans="1:31" x14ac:dyDescent="0.3">
      <c r="A7711">
        <v>2591614</v>
      </c>
      <c r="B7711">
        <v>1</v>
      </c>
      <c r="C7711" t="s">
        <v>81</v>
      </c>
      <c r="D7711" t="s">
        <v>123</v>
      </c>
      <c r="E7711" t="s">
        <v>171</v>
      </c>
      <c r="F7711" t="s">
        <v>21456</v>
      </c>
      <c r="G7711" t="s">
        <v>301</v>
      </c>
      <c r="H7711" t="s">
        <v>157</v>
      </c>
      <c r="I7711" t="s">
        <v>136</v>
      </c>
      <c r="J7711" t="s">
        <v>137</v>
      </c>
      <c r="K7711" t="s">
        <v>144</v>
      </c>
      <c r="L7711" t="s">
        <v>21457</v>
      </c>
      <c r="M7711" t="s">
        <v>21458</v>
      </c>
      <c r="N7711">
        <v>3.4638888880000001</v>
      </c>
      <c r="O7711">
        <v>0</v>
      </c>
      <c r="P7711">
        <v>215</v>
      </c>
      <c r="Q7711">
        <v>0</v>
      </c>
      <c r="R7711">
        <v>0</v>
      </c>
      <c r="S7711">
        <v>0</v>
      </c>
      <c r="T7711">
        <v>9</v>
      </c>
      <c r="U7711">
        <v>0</v>
      </c>
      <c r="V7711">
        <v>0</v>
      </c>
      <c r="W7711">
        <v>0</v>
      </c>
      <c r="X7711">
        <v>159.76988356029526</v>
      </c>
      <c r="Y7711">
        <v>0</v>
      </c>
      <c r="Z7711">
        <v>0</v>
      </c>
      <c r="AA7711">
        <v>0</v>
      </c>
      <c r="AB7711">
        <v>31.727373807116727</v>
      </c>
      <c r="AC7711">
        <v>0</v>
      </c>
      <c r="AD7711">
        <v>0</v>
      </c>
      <c r="AE7711">
        <v>191.49725736741198</v>
      </c>
    </row>
    <row r="7712" spans="1:31" x14ac:dyDescent="0.3">
      <c r="A7712">
        <v>2591514</v>
      </c>
      <c r="B7712">
        <v>1</v>
      </c>
      <c r="C7712" t="s">
        <v>80</v>
      </c>
      <c r="D7712" t="s">
        <v>98</v>
      </c>
      <c r="E7712" t="s">
        <v>141</v>
      </c>
      <c r="F7712" t="s">
        <v>11361</v>
      </c>
      <c r="G7712" t="s">
        <v>134</v>
      </c>
      <c r="H7712" t="s">
        <v>135</v>
      </c>
      <c r="I7712" t="s">
        <v>136</v>
      </c>
      <c r="J7712" t="s">
        <v>137</v>
      </c>
      <c r="K7712" t="s">
        <v>138</v>
      </c>
      <c r="L7712" t="s">
        <v>21459</v>
      </c>
      <c r="M7712" t="s">
        <v>21460</v>
      </c>
      <c r="N7712">
        <v>0.121944444</v>
      </c>
      <c r="O7712">
        <v>0</v>
      </c>
      <c r="P7712">
        <v>21</v>
      </c>
      <c r="Q7712">
        <v>30</v>
      </c>
      <c r="R7712">
        <v>194</v>
      </c>
      <c r="S7712">
        <v>8</v>
      </c>
      <c r="T7712">
        <v>63</v>
      </c>
      <c r="U7712">
        <v>2</v>
      </c>
      <c r="V7712">
        <v>0</v>
      </c>
      <c r="W7712">
        <v>0</v>
      </c>
      <c r="X7712">
        <v>1.1165703143253281</v>
      </c>
      <c r="Y7712">
        <v>35.196404230173009</v>
      </c>
      <c r="Z7712">
        <v>84.520349560713939</v>
      </c>
      <c r="AA7712">
        <v>7.9347694981282535</v>
      </c>
      <c r="AB7712">
        <v>20.593041884169885</v>
      </c>
      <c r="AC7712">
        <v>5.3431068763346659</v>
      </c>
      <c r="AD7712">
        <v>0</v>
      </c>
      <c r="AE7712">
        <v>154.70424236384508</v>
      </c>
    </row>
    <row r="7713" spans="1:31" x14ac:dyDescent="0.3">
      <c r="A7713">
        <v>2591491</v>
      </c>
      <c r="B7713">
        <v>1</v>
      </c>
      <c r="C7713" t="s">
        <v>80</v>
      </c>
      <c r="D7713" t="s">
        <v>85</v>
      </c>
      <c r="E7713" t="s">
        <v>171</v>
      </c>
      <c r="F7713" t="s">
        <v>18442</v>
      </c>
      <c r="G7713" t="s">
        <v>202</v>
      </c>
      <c r="H7713" t="s">
        <v>157</v>
      </c>
      <c r="I7713" t="s">
        <v>136</v>
      </c>
      <c r="J7713" t="s">
        <v>137</v>
      </c>
      <c r="K7713" t="s">
        <v>138</v>
      </c>
      <c r="L7713" t="s">
        <v>21461</v>
      </c>
      <c r="M7713" t="s">
        <v>21462</v>
      </c>
      <c r="N7713">
        <v>1.9611111109999999</v>
      </c>
      <c r="O7713">
        <v>0</v>
      </c>
      <c r="P7713">
        <v>56</v>
      </c>
      <c r="Q7713">
        <v>0</v>
      </c>
      <c r="R7713">
        <v>0</v>
      </c>
      <c r="S7713">
        <v>0</v>
      </c>
      <c r="T7713">
        <v>8</v>
      </c>
      <c r="U7713">
        <v>0</v>
      </c>
      <c r="V7713">
        <v>0</v>
      </c>
      <c r="W7713">
        <v>0</v>
      </c>
      <c r="X7713">
        <v>23.575127868816068</v>
      </c>
      <c r="Y7713">
        <v>0</v>
      </c>
      <c r="Z7713">
        <v>0</v>
      </c>
      <c r="AA7713">
        <v>0</v>
      </c>
      <c r="AB7713">
        <v>8.0810701359328494</v>
      </c>
      <c r="AC7713">
        <v>0</v>
      </c>
      <c r="AD7713">
        <v>0</v>
      </c>
      <c r="AE7713">
        <v>31.656198004748916</v>
      </c>
    </row>
    <row r="7714" spans="1:31" x14ac:dyDescent="0.3">
      <c r="A7714">
        <v>2592132</v>
      </c>
      <c r="B7714">
        <v>1</v>
      </c>
      <c r="C7714" t="s">
        <v>81</v>
      </c>
      <c r="D7714" t="s">
        <v>118</v>
      </c>
      <c r="E7714" t="s">
        <v>171</v>
      </c>
      <c r="F7714" t="s">
        <v>21463</v>
      </c>
      <c r="G7714" t="s">
        <v>1208</v>
      </c>
      <c r="H7714" t="s">
        <v>157</v>
      </c>
      <c r="I7714" t="s">
        <v>136</v>
      </c>
      <c r="J7714" t="s">
        <v>137</v>
      </c>
      <c r="K7714" t="s">
        <v>138</v>
      </c>
      <c r="L7714" t="s">
        <v>21464</v>
      </c>
      <c r="M7714" t="s">
        <v>21465</v>
      </c>
      <c r="N7714">
        <v>1.9683333329999999</v>
      </c>
      <c r="O7714">
        <v>0</v>
      </c>
      <c r="P7714">
        <v>4</v>
      </c>
      <c r="Q7714">
        <v>0</v>
      </c>
      <c r="R7714">
        <v>2</v>
      </c>
      <c r="S7714">
        <v>0</v>
      </c>
      <c r="T7714">
        <v>1</v>
      </c>
      <c r="U7714">
        <v>0</v>
      </c>
      <c r="V7714">
        <v>0</v>
      </c>
      <c r="W7714">
        <v>0</v>
      </c>
      <c r="X7714">
        <v>3.0725884674502506</v>
      </c>
      <c r="Y7714">
        <v>0</v>
      </c>
      <c r="Z7714">
        <v>0.23133095755429167</v>
      </c>
      <c r="AA7714">
        <v>0</v>
      </c>
      <c r="AB7714">
        <v>0</v>
      </c>
      <c r="AC7714">
        <v>0</v>
      </c>
      <c r="AD7714">
        <v>0</v>
      </c>
      <c r="AE7714">
        <v>3.3039194250045423</v>
      </c>
    </row>
    <row r="7715" spans="1:31" x14ac:dyDescent="0.3">
      <c r="A7715">
        <v>2591451</v>
      </c>
      <c r="B7715">
        <v>1</v>
      </c>
      <c r="C7715" t="s">
        <v>81</v>
      </c>
      <c r="D7715" t="s">
        <v>113</v>
      </c>
      <c r="E7715" t="s">
        <v>184</v>
      </c>
      <c r="F7715" t="s">
        <v>21466</v>
      </c>
      <c r="G7715" t="s">
        <v>149</v>
      </c>
      <c r="H7715" t="s">
        <v>135</v>
      </c>
      <c r="I7715" t="s">
        <v>136</v>
      </c>
      <c r="J7715" t="s">
        <v>137</v>
      </c>
      <c r="K7715" t="s">
        <v>138</v>
      </c>
      <c r="L7715" t="s">
        <v>21467</v>
      </c>
      <c r="M7715" t="s">
        <v>21468</v>
      </c>
      <c r="N7715">
        <v>4.2236111110000003</v>
      </c>
      <c r="O7715">
        <v>0</v>
      </c>
      <c r="P7715">
        <v>1</v>
      </c>
      <c r="Q7715">
        <v>0</v>
      </c>
      <c r="R7715">
        <v>17</v>
      </c>
      <c r="S7715">
        <v>0</v>
      </c>
      <c r="T7715">
        <v>1</v>
      </c>
      <c r="U7715">
        <v>0</v>
      </c>
      <c r="V7715">
        <v>0</v>
      </c>
      <c r="W7715">
        <v>0</v>
      </c>
      <c r="X7715">
        <v>0.81524624211999996</v>
      </c>
      <c r="Y7715">
        <v>0</v>
      </c>
      <c r="Z7715">
        <v>328.09401234296826</v>
      </c>
      <c r="AA7715">
        <v>0</v>
      </c>
      <c r="AB7715">
        <v>4.3268599033475005E-2</v>
      </c>
      <c r="AC7715">
        <v>0</v>
      </c>
      <c r="AD7715">
        <v>0</v>
      </c>
      <c r="AE7715">
        <v>328.95252718412172</v>
      </c>
    </row>
    <row r="7716" spans="1:31" x14ac:dyDescent="0.3">
      <c r="A7716">
        <v>2591700</v>
      </c>
      <c r="B7716">
        <v>1</v>
      </c>
      <c r="C7716" t="s">
        <v>80</v>
      </c>
      <c r="D7716" t="s">
        <v>83</v>
      </c>
      <c r="E7716" t="s">
        <v>175</v>
      </c>
      <c r="F7716" t="s">
        <v>21469</v>
      </c>
      <c r="G7716" t="s">
        <v>311</v>
      </c>
      <c r="H7716" t="s">
        <v>157</v>
      </c>
      <c r="I7716" t="s">
        <v>136</v>
      </c>
      <c r="J7716" t="s">
        <v>3</v>
      </c>
      <c r="K7716" t="s">
        <v>138</v>
      </c>
      <c r="L7716" t="s">
        <v>21470</v>
      </c>
      <c r="M7716" t="s">
        <v>21471</v>
      </c>
      <c r="N7716">
        <v>0.51861111100000001</v>
      </c>
      <c r="O7716">
        <v>0</v>
      </c>
      <c r="P7716">
        <v>137</v>
      </c>
      <c r="Q7716">
        <v>0</v>
      </c>
      <c r="R7716">
        <v>0</v>
      </c>
      <c r="S7716">
        <v>0</v>
      </c>
      <c r="T7716">
        <v>6</v>
      </c>
      <c r="U7716">
        <v>0</v>
      </c>
      <c r="V7716">
        <v>0</v>
      </c>
      <c r="W7716">
        <v>0</v>
      </c>
      <c r="X7716">
        <v>18.55247931093524</v>
      </c>
      <c r="Y7716">
        <v>0</v>
      </c>
      <c r="Z7716">
        <v>0</v>
      </c>
      <c r="AA7716">
        <v>0</v>
      </c>
      <c r="AB7716">
        <v>1.7131086907452118</v>
      </c>
      <c r="AC7716">
        <v>0</v>
      </c>
      <c r="AD7716">
        <v>0</v>
      </c>
      <c r="AE7716">
        <v>20.265588001680452</v>
      </c>
    </row>
    <row r="7717" spans="1:31" x14ac:dyDescent="0.3">
      <c r="A7717">
        <v>2591508</v>
      </c>
      <c r="B7717">
        <v>1</v>
      </c>
      <c r="C7717" t="s">
        <v>80</v>
      </c>
      <c r="D7717" t="s">
        <v>100</v>
      </c>
      <c r="E7717" t="s">
        <v>141</v>
      </c>
      <c r="F7717" t="s">
        <v>21472</v>
      </c>
      <c r="G7717" t="s">
        <v>301</v>
      </c>
      <c r="H7717" t="s">
        <v>135</v>
      </c>
      <c r="I7717" t="s">
        <v>136</v>
      </c>
      <c r="J7717" t="s">
        <v>137</v>
      </c>
      <c r="K7717" t="s">
        <v>144</v>
      </c>
      <c r="L7717" t="s">
        <v>21473</v>
      </c>
      <c r="M7717" t="s">
        <v>21474</v>
      </c>
      <c r="N7717">
        <v>8.1686111110000006</v>
      </c>
      <c r="O7717">
        <v>0</v>
      </c>
      <c r="P7717">
        <v>762</v>
      </c>
      <c r="Q7717">
        <v>2</v>
      </c>
      <c r="R7717">
        <v>35</v>
      </c>
      <c r="S7717">
        <v>13</v>
      </c>
      <c r="T7717">
        <v>125</v>
      </c>
      <c r="U7717">
        <v>3</v>
      </c>
      <c r="V7717">
        <v>4</v>
      </c>
      <c r="W7717">
        <v>0</v>
      </c>
      <c r="X7717">
        <v>1512.2864676873262</v>
      </c>
      <c r="Y7717">
        <v>18.255580594785691</v>
      </c>
      <c r="Z7717">
        <v>189.99500613994297</v>
      </c>
      <c r="AA7717">
        <v>616.56818217692353</v>
      </c>
      <c r="AB7717">
        <v>991.40733048774587</v>
      </c>
      <c r="AC7717">
        <v>1288.3317985616372</v>
      </c>
      <c r="AD7717">
        <v>1116.2369600550676</v>
      </c>
      <c r="AE7717">
        <v>5733.0813257034288</v>
      </c>
    </row>
    <row r="7718" spans="1:31" x14ac:dyDescent="0.3">
      <c r="A7718">
        <v>2591654</v>
      </c>
      <c r="B7718">
        <v>1</v>
      </c>
      <c r="C7718" t="s">
        <v>80</v>
      </c>
      <c r="D7718" t="s">
        <v>106</v>
      </c>
      <c r="E7718" t="s">
        <v>155</v>
      </c>
      <c r="F7718" t="s">
        <v>8228</v>
      </c>
      <c r="G7718" t="s">
        <v>206</v>
      </c>
      <c r="H7718" t="s">
        <v>157</v>
      </c>
      <c r="I7718" t="s">
        <v>136</v>
      </c>
      <c r="J7718" t="s">
        <v>137</v>
      </c>
      <c r="K7718" t="s">
        <v>138</v>
      </c>
      <c r="L7718" t="s">
        <v>21475</v>
      </c>
      <c r="M7718" t="s">
        <v>21476</v>
      </c>
      <c r="N7718">
        <v>2.8927777770000001</v>
      </c>
      <c r="O7718">
        <v>0</v>
      </c>
      <c r="P7718">
        <v>0</v>
      </c>
      <c r="Q7718">
        <v>0</v>
      </c>
      <c r="R7718">
        <v>12</v>
      </c>
      <c r="S7718">
        <v>0</v>
      </c>
      <c r="T7718">
        <v>5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75.078750224397368</v>
      </c>
      <c r="AA7718">
        <v>0</v>
      </c>
      <c r="AB7718">
        <v>19.99251981925774</v>
      </c>
      <c r="AC7718">
        <v>0</v>
      </c>
      <c r="AD7718">
        <v>0</v>
      </c>
      <c r="AE7718">
        <v>95.071270043655105</v>
      </c>
    </row>
    <row r="7719" spans="1:31" x14ac:dyDescent="0.3">
      <c r="A7719">
        <v>2591405</v>
      </c>
      <c r="B7719">
        <v>1</v>
      </c>
      <c r="C7719" t="s">
        <v>80</v>
      </c>
      <c r="D7719" t="s">
        <v>85</v>
      </c>
      <c r="E7719" t="s">
        <v>171</v>
      </c>
      <c r="F7719" t="s">
        <v>18442</v>
      </c>
      <c r="G7719" t="s">
        <v>190</v>
      </c>
      <c r="H7719" t="s">
        <v>157</v>
      </c>
      <c r="I7719" t="s">
        <v>136</v>
      </c>
      <c r="J7719" t="s">
        <v>137</v>
      </c>
      <c r="K7719" t="s">
        <v>138</v>
      </c>
      <c r="L7719" t="s">
        <v>21477</v>
      </c>
      <c r="M7719" t="s">
        <v>21478</v>
      </c>
      <c r="N7719">
        <v>0.92527777700000002</v>
      </c>
      <c r="O7719">
        <v>0</v>
      </c>
      <c r="P7719">
        <v>56</v>
      </c>
      <c r="Q7719">
        <v>0</v>
      </c>
      <c r="R7719">
        <v>0</v>
      </c>
      <c r="S7719">
        <v>0</v>
      </c>
      <c r="T7719">
        <v>8</v>
      </c>
      <c r="U7719">
        <v>0</v>
      </c>
      <c r="V7719">
        <v>0</v>
      </c>
      <c r="W7719">
        <v>0</v>
      </c>
      <c r="X7719">
        <v>10.227071655717566</v>
      </c>
      <c r="Y7719">
        <v>0</v>
      </c>
      <c r="Z7719">
        <v>0</v>
      </c>
      <c r="AA7719">
        <v>0</v>
      </c>
      <c r="AB7719">
        <v>1.9994705889745787</v>
      </c>
      <c r="AC7719">
        <v>0</v>
      </c>
      <c r="AD7719">
        <v>0</v>
      </c>
      <c r="AE7719">
        <v>12.226542244692144</v>
      </c>
    </row>
    <row r="7720" spans="1:31" x14ac:dyDescent="0.3">
      <c r="A7720">
        <v>2591717</v>
      </c>
      <c r="B7720">
        <v>1</v>
      </c>
      <c r="C7720" t="s">
        <v>80</v>
      </c>
      <c r="D7720" t="s">
        <v>98</v>
      </c>
      <c r="E7720" t="s">
        <v>171</v>
      </c>
      <c r="F7720" t="s">
        <v>21096</v>
      </c>
      <c r="G7720" t="s">
        <v>190</v>
      </c>
      <c r="H7720" t="s">
        <v>157</v>
      </c>
      <c r="I7720" t="s">
        <v>136</v>
      </c>
      <c r="J7720" t="s">
        <v>137</v>
      </c>
      <c r="K7720" t="s">
        <v>138</v>
      </c>
      <c r="L7720" t="s">
        <v>21479</v>
      </c>
      <c r="M7720" t="s">
        <v>21480</v>
      </c>
      <c r="N7720">
        <v>1.605277777</v>
      </c>
      <c r="O7720">
        <v>0</v>
      </c>
      <c r="P7720">
        <v>0</v>
      </c>
      <c r="Q7720">
        <v>0</v>
      </c>
      <c r="R7720">
        <v>13</v>
      </c>
      <c r="S7720">
        <v>0</v>
      </c>
      <c r="T7720">
        <v>2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3.3257770244484317</v>
      </c>
      <c r="AA7720">
        <v>0</v>
      </c>
      <c r="AB7720">
        <v>0.54688266538107011</v>
      </c>
      <c r="AC7720">
        <v>0</v>
      </c>
      <c r="AD7720">
        <v>0</v>
      </c>
      <c r="AE7720">
        <v>3.8726596898295016</v>
      </c>
    </row>
    <row r="7721" spans="1:31" x14ac:dyDescent="0.3">
      <c r="A7721">
        <v>2591743</v>
      </c>
      <c r="B7721">
        <v>1</v>
      </c>
      <c r="C7721" t="s">
        <v>80</v>
      </c>
      <c r="D7721" t="s">
        <v>82</v>
      </c>
      <c r="E7721" t="s">
        <v>184</v>
      </c>
      <c r="F7721" t="s">
        <v>21481</v>
      </c>
      <c r="G7721" t="s">
        <v>311</v>
      </c>
      <c r="H7721" t="s">
        <v>135</v>
      </c>
      <c r="I7721" t="s">
        <v>136</v>
      </c>
      <c r="J7721" t="s">
        <v>3</v>
      </c>
      <c r="K7721" t="s">
        <v>138</v>
      </c>
      <c r="L7721" t="s">
        <v>21482</v>
      </c>
      <c r="M7721" t="s">
        <v>21483</v>
      </c>
      <c r="N7721">
        <v>0.66777777699999996</v>
      </c>
      <c r="O7721">
        <v>0</v>
      </c>
      <c r="P7721">
        <v>55</v>
      </c>
      <c r="Q7721">
        <v>0</v>
      </c>
      <c r="R7721">
        <v>0</v>
      </c>
      <c r="S7721">
        <v>0</v>
      </c>
      <c r="T7721">
        <v>159</v>
      </c>
      <c r="U7721">
        <v>0</v>
      </c>
      <c r="V7721">
        <v>1</v>
      </c>
      <c r="W7721">
        <v>0</v>
      </c>
      <c r="X7721">
        <v>7.863875127680811</v>
      </c>
      <c r="Y7721">
        <v>0</v>
      </c>
      <c r="Z7721">
        <v>0</v>
      </c>
      <c r="AA7721">
        <v>0</v>
      </c>
      <c r="AB7721">
        <v>37.57712611626259</v>
      </c>
      <c r="AC7721">
        <v>0</v>
      </c>
      <c r="AD7721">
        <v>2.7061668380169603</v>
      </c>
      <c r="AE7721">
        <v>48.147168081960366</v>
      </c>
    </row>
    <row r="7722" spans="1:31" x14ac:dyDescent="0.3">
      <c r="A7722">
        <v>2592052</v>
      </c>
      <c r="B7722">
        <v>1</v>
      </c>
      <c r="C7722" t="s">
        <v>81</v>
      </c>
      <c r="D7722" t="s">
        <v>113</v>
      </c>
      <c r="E7722" t="s">
        <v>184</v>
      </c>
      <c r="F7722" t="s">
        <v>21484</v>
      </c>
      <c r="G7722" t="s">
        <v>149</v>
      </c>
      <c r="H7722" t="s">
        <v>135</v>
      </c>
      <c r="I7722" t="s">
        <v>136</v>
      </c>
      <c r="J7722" t="s">
        <v>137</v>
      </c>
      <c r="K7722" t="s">
        <v>138</v>
      </c>
      <c r="L7722" t="s">
        <v>21485</v>
      </c>
      <c r="M7722" t="s">
        <v>21486</v>
      </c>
      <c r="N7722">
        <v>3.727222222</v>
      </c>
      <c r="O7722">
        <v>0</v>
      </c>
      <c r="P7722">
        <v>37</v>
      </c>
      <c r="Q7722">
        <v>0</v>
      </c>
      <c r="R7722">
        <v>4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17.872232866805717</v>
      </c>
      <c r="Y7722">
        <v>0</v>
      </c>
      <c r="Z7722">
        <v>6.2511515034842535</v>
      </c>
      <c r="AA7722">
        <v>0</v>
      </c>
      <c r="AB7722">
        <v>0</v>
      </c>
      <c r="AC7722">
        <v>0</v>
      </c>
      <c r="AD7722">
        <v>0</v>
      </c>
      <c r="AE7722">
        <v>24.123384370289969</v>
      </c>
    </row>
    <row r="7723" spans="1:31" x14ac:dyDescent="0.3">
      <c r="A7723">
        <v>2592029</v>
      </c>
      <c r="B7723">
        <v>1</v>
      </c>
      <c r="C7723" t="s">
        <v>81</v>
      </c>
      <c r="D7723" t="s">
        <v>121</v>
      </c>
      <c r="E7723" t="s">
        <v>184</v>
      </c>
      <c r="F7723" t="s">
        <v>21487</v>
      </c>
      <c r="G7723" t="s">
        <v>134</v>
      </c>
      <c r="H7723" t="s">
        <v>135</v>
      </c>
      <c r="I7723" t="s">
        <v>136</v>
      </c>
      <c r="J7723" t="s">
        <v>137</v>
      </c>
      <c r="K7723" t="s">
        <v>138</v>
      </c>
      <c r="L7723" t="s">
        <v>21488</v>
      </c>
      <c r="M7723" t="s">
        <v>21489</v>
      </c>
      <c r="N7723">
        <v>1.572777777</v>
      </c>
      <c r="O7723">
        <v>1</v>
      </c>
      <c r="P7723">
        <v>416</v>
      </c>
      <c r="Q7723">
        <v>0</v>
      </c>
      <c r="R7723">
        <v>110</v>
      </c>
      <c r="S7723">
        <v>0</v>
      </c>
      <c r="T7723">
        <v>64</v>
      </c>
      <c r="U7723">
        <v>0</v>
      </c>
      <c r="V7723">
        <v>0</v>
      </c>
      <c r="W7723">
        <v>0.39946410519999997</v>
      </c>
      <c r="X7723">
        <v>100.87852639534007</v>
      </c>
      <c r="Y7723">
        <v>0</v>
      </c>
      <c r="Z7723">
        <v>31.577157079440202</v>
      </c>
      <c r="AA7723">
        <v>0</v>
      </c>
      <c r="AB7723">
        <v>39.638592529686761</v>
      </c>
      <c r="AC7723">
        <v>0</v>
      </c>
      <c r="AD7723">
        <v>0</v>
      </c>
      <c r="AE7723">
        <v>172.49374010966704</v>
      </c>
    </row>
    <row r="7724" spans="1:31" x14ac:dyDescent="0.3">
      <c r="A7724">
        <v>2591866</v>
      </c>
      <c r="B7724">
        <v>1</v>
      </c>
      <c r="C7724" t="s">
        <v>81</v>
      </c>
      <c r="D7724" t="s">
        <v>128</v>
      </c>
      <c r="E7724" t="s">
        <v>184</v>
      </c>
      <c r="F7724" t="s">
        <v>21490</v>
      </c>
      <c r="G7724" t="s">
        <v>149</v>
      </c>
      <c r="H7724" t="s">
        <v>135</v>
      </c>
      <c r="I7724" t="s">
        <v>136</v>
      </c>
      <c r="J7724" t="s">
        <v>137</v>
      </c>
      <c r="K7724" t="s">
        <v>138</v>
      </c>
      <c r="L7724" t="s">
        <v>21491</v>
      </c>
      <c r="M7724" t="s">
        <v>21492</v>
      </c>
      <c r="N7724">
        <v>5.3647222220000002</v>
      </c>
      <c r="O7724">
        <v>2</v>
      </c>
      <c r="P7724">
        <v>323</v>
      </c>
      <c r="Q7724">
        <v>0</v>
      </c>
      <c r="R7724">
        <v>0</v>
      </c>
      <c r="S7724">
        <v>0</v>
      </c>
      <c r="T7724">
        <v>28</v>
      </c>
      <c r="U7724">
        <v>0</v>
      </c>
      <c r="V7724">
        <v>0</v>
      </c>
      <c r="W7724">
        <v>2.6517826104800006</v>
      </c>
      <c r="X7724">
        <v>171.19315145836717</v>
      </c>
      <c r="Y7724">
        <v>0</v>
      </c>
      <c r="Z7724">
        <v>0</v>
      </c>
      <c r="AA7724">
        <v>0</v>
      </c>
      <c r="AB7724">
        <v>35.857584154787183</v>
      </c>
      <c r="AC7724">
        <v>0</v>
      </c>
      <c r="AD7724">
        <v>0</v>
      </c>
      <c r="AE7724">
        <v>209.70251822363437</v>
      </c>
    </row>
    <row r="7725" spans="1:31" x14ac:dyDescent="0.3">
      <c r="A7725">
        <v>2591617</v>
      </c>
      <c r="B7725">
        <v>1</v>
      </c>
      <c r="C7725" t="s">
        <v>80</v>
      </c>
      <c r="D7725" t="s">
        <v>97</v>
      </c>
      <c r="E7725" t="s">
        <v>184</v>
      </c>
      <c r="F7725" t="s">
        <v>21493</v>
      </c>
      <c r="G7725" t="s">
        <v>134</v>
      </c>
      <c r="H7725" t="s">
        <v>135</v>
      </c>
      <c r="I7725" t="s">
        <v>136</v>
      </c>
      <c r="J7725" t="s">
        <v>137</v>
      </c>
      <c r="K7725" t="s">
        <v>138</v>
      </c>
      <c r="L7725" t="s">
        <v>21494</v>
      </c>
      <c r="M7725" t="s">
        <v>21495</v>
      </c>
      <c r="N7725">
        <v>0.76555555500000005</v>
      </c>
      <c r="O7725">
        <v>0</v>
      </c>
      <c r="P7725">
        <v>2357</v>
      </c>
      <c r="Q7725">
        <v>0</v>
      </c>
      <c r="R7725">
        <v>8</v>
      </c>
      <c r="S7725">
        <v>1</v>
      </c>
      <c r="T7725">
        <v>294</v>
      </c>
      <c r="U7725">
        <v>0</v>
      </c>
      <c r="V7725">
        <v>0</v>
      </c>
      <c r="W7725">
        <v>0</v>
      </c>
      <c r="X7725">
        <v>404.65533377741741</v>
      </c>
      <c r="Y7725">
        <v>0</v>
      </c>
      <c r="Z7725">
        <v>0.70087088849121681</v>
      </c>
      <c r="AA7725">
        <v>20.297989438533001</v>
      </c>
      <c r="AB7725">
        <v>314.65717941596699</v>
      </c>
      <c r="AC7725">
        <v>0</v>
      </c>
      <c r="AD7725">
        <v>0</v>
      </c>
      <c r="AE7725">
        <v>740.31137352040867</v>
      </c>
    </row>
    <row r="7726" spans="1:31" x14ac:dyDescent="0.3">
      <c r="A7726">
        <v>2591425</v>
      </c>
      <c r="B7726">
        <v>1</v>
      </c>
      <c r="C7726" t="s">
        <v>80</v>
      </c>
      <c r="D7726" t="s">
        <v>100</v>
      </c>
      <c r="E7726" t="s">
        <v>166</v>
      </c>
      <c r="F7726" t="s">
        <v>21496</v>
      </c>
      <c r="G7726" t="s">
        <v>181</v>
      </c>
      <c r="H7726" t="s">
        <v>157</v>
      </c>
      <c r="I7726" t="s">
        <v>136</v>
      </c>
      <c r="J7726" t="s">
        <v>137</v>
      </c>
      <c r="K7726" t="s">
        <v>138</v>
      </c>
      <c r="L7726" t="s">
        <v>21497</v>
      </c>
      <c r="M7726" t="s">
        <v>21498</v>
      </c>
      <c r="N7726">
        <v>4.2341666660000001</v>
      </c>
      <c r="O7726">
        <v>0</v>
      </c>
      <c r="P7726">
        <v>6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4.0541037310730408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4.0541037310730408</v>
      </c>
    </row>
    <row r="7727" spans="1:31" x14ac:dyDescent="0.3">
      <c r="A7727">
        <v>2591680</v>
      </c>
      <c r="B7727">
        <v>1</v>
      </c>
      <c r="C7727" t="s">
        <v>80</v>
      </c>
      <c r="D7727" t="s">
        <v>100</v>
      </c>
      <c r="E7727" t="s">
        <v>184</v>
      </c>
      <c r="F7727" t="s">
        <v>10125</v>
      </c>
      <c r="G7727" t="s">
        <v>149</v>
      </c>
      <c r="H7727" t="s">
        <v>135</v>
      </c>
      <c r="I7727" t="s">
        <v>136</v>
      </c>
      <c r="J7727" t="s">
        <v>137</v>
      </c>
      <c r="K7727" t="s">
        <v>138</v>
      </c>
      <c r="L7727" t="s">
        <v>21499</v>
      </c>
      <c r="M7727" t="s">
        <v>21500</v>
      </c>
      <c r="N7727">
        <v>3.4849999999999999</v>
      </c>
      <c r="O7727">
        <v>0</v>
      </c>
      <c r="P7727">
        <v>11</v>
      </c>
      <c r="Q7727">
        <v>0</v>
      </c>
      <c r="R7727">
        <v>24</v>
      </c>
      <c r="S7727">
        <v>0</v>
      </c>
      <c r="T7727">
        <v>2</v>
      </c>
      <c r="U7727">
        <v>0</v>
      </c>
      <c r="V7727">
        <v>0</v>
      </c>
      <c r="W7727">
        <v>0</v>
      </c>
      <c r="X7727">
        <v>10.798657062778199</v>
      </c>
      <c r="Y7727">
        <v>0</v>
      </c>
      <c r="Z7727">
        <v>104.93621105457676</v>
      </c>
      <c r="AA7727">
        <v>0</v>
      </c>
      <c r="AB7727">
        <v>15.895960914198087</v>
      </c>
      <c r="AC7727">
        <v>0</v>
      </c>
      <c r="AD7727">
        <v>0</v>
      </c>
      <c r="AE7727">
        <v>131.63082903155305</v>
      </c>
    </row>
    <row r="7728" spans="1:31" x14ac:dyDescent="0.3">
      <c r="A7728">
        <v>2591382</v>
      </c>
      <c r="B7728">
        <v>1</v>
      </c>
      <c r="C7728" t="s">
        <v>80</v>
      </c>
      <c r="D7728" t="s">
        <v>101</v>
      </c>
      <c r="E7728" t="s">
        <v>171</v>
      </c>
      <c r="F7728" t="s">
        <v>21501</v>
      </c>
      <c r="G7728" t="s">
        <v>202</v>
      </c>
      <c r="H7728" t="s">
        <v>157</v>
      </c>
      <c r="I7728" t="s">
        <v>136</v>
      </c>
      <c r="J7728" t="s">
        <v>137</v>
      </c>
      <c r="K7728" t="s">
        <v>138</v>
      </c>
      <c r="L7728" t="s">
        <v>21502</v>
      </c>
      <c r="M7728" t="s">
        <v>21503</v>
      </c>
      <c r="N7728">
        <v>1.068333333</v>
      </c>
      <c r="O7728">
        <v>0</v>
      </c>
      <c r="P7728">
        <v>25</v>
      </c>
      <c r="Q7728">
        <v>0</v>
      </c>
      <c r="R7728">
        <v>0</v>
      </c>
      <c r="S7728">
        <v>0</v>
      </c>
      <c r="T7728">
        <v>5</v>
      </c>
      <c r="U7728">
        <v>0</v>
      </c>
      <c r="V7728">
        <v>0</v>
      </c>
      <c r="W7728">
        <v>0</v>
      </c>
      <c r="X7728">
        <v>8.7732092418331646</v>
      </c>
      <c r="Y7728">
        <v>0</v>
      </c>
      <c r="Z7728">
        <v>0</v>
      </c>
      <c r="AA7728">
        <v>0</v>
      </c>
      <c r="AB7728">
        <v>3.3073583488522504</v>
      </c>
      <c r="AC7728">
        <v>0</v>
      </c>
      <c r="AD7728">
        <v>0</v>
      </c>
      <c r="AE7728">
        <v>12.080567590685416</v>
      </c>
    </row>
    <row r="7729" spans="1:31" x14ac:dyDescent="0.3">
      <c r="A7729">
        <v>2591895</v>
      </c>
      <c r="B7729">
        <v>1</v>
      </c>
      <c r="C7729" t="s">
        <v>81</v>
      </c>
      <c r="D7729" t="s">
        <v>123</v>
      </c>
      <c r="E7729" t="s">
        <v>141</v>
      </c>
      <c r="F7729" t="s">
        <v>11792</v>
      </c>
      <c r="G7729" t="s">
        <v>134</v>
      </c>
      <c r="H7729" t="s">
        <v>135</v>
      </c>
      <c r="I7729" t="s">
        <v>136</v>
      </c>
      <c r="J7729" t="s">
        <v>137</v>
      </c>
      <c r="K7729" t="s">
        <v>138</v>
      </c>
      <c r="L7729" t="s">
        <v>21504</v>
      </c>
      <c r="M7729" t="s">
        <v>21505</v>
      </c>
      <c r="N7729">
        <v>0.12222222200000001</v>
      </c>
      <c r="O7729">
        <v>5</v>
      </c>
      <c r="P7729">
        <v>1326</v>
      </c>
      <c r="Q7729">
        <v>129</v>
      </c>
      <c r="R7729">
        <v>139</v>
      </c>
      <c r="S7729">
        <v>15</v>
      </c>
      <c r="T7729">
        <v>181</v>
      </c>
      <c r="U7729">
        <v>0</v>
      </c>
      <c r="V7729">
        <v>1</v>
      </c>
      <c r="W7729">
        <v>0.42207802388106663</v>
      </c>
      <c r="X7729">
        <v>23.403438589064187</v>
      </c>
      <c r="Y7729">
        <v>18.968857400451189</v>
      </c>
      <c r="Z7729">
        <v>27.866293863449432</v>
      </c>
      <c r="AA7729">
        <v>2.6128369769883326</v>
      </c>
      <c r="AB7729">
        <v>11.05927674107056</v>
      </c>
      <c r="AC7729">
        <v>0</v>
      </c>
      <c r="AD7729">
        <v>9.4466647142999998E-3</v>
      </c>
      <c r="AE7729">
        <v>84.342228259619077</v>
      </c>
    </row>
    <row r="7730" spans="1:31" x14ac:dyDescent="0.3">
      <c r="A7730">
        <v>2591563</v>
      </c>
      <c r="B7730">
        <v>1</v>
      </c>
      <c r="C7730" t="s">
        <v>80</v>
      </c>
      <c r="D7730" t="s">
        <v>83</v>
      </c>
      <c r="E7730" t="s">
        <v>175</v>
      </c>
      <c r="F7730" t="s">
        <v>21506</v>
      </c>
      <c r="G7730" t="s">
        <v>213</v>
      </c>
      <c r="H7730" t="s">
        <v>157</v>
      </c>
      <c r="I7730" t="s">
        <v>136</v>
      </c>
      <c r="J7730" t="s">
        <v>137</v>
      </c>
      <c r="K7730" t="s">
        <v>138</v>
      </c>
      <c r="L7730" t="s">
        <v>21507</v>
      </c>
      <c r="M7730" t="s">
        <v>21508</v>
      </c>
      <c r="N7730">
        <v>2.0019444439999998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12</v>
      </c>
      <c r="U7730">
        <v>0</v>
      </c>
      <c r="V7730">
        <v>2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147.07624483654584</v>
      </c>
      <c r="AC7730">
        <v>0</v>
      </c>
      <c r="AD7730">
        <v>304.41167103038123</v>
      </c>
      <c r="AE7730">
        <v>451.4879158669271</v>
      </c>
    </row>
    <row r="7731" spans="1:31" x14ac:dyDescent="0.3">
      <c r="A7731">
        <v>2591709</v>
      </c>
      <c r="B7731">
        <v>1</v>
      </c>
      <c r="C7731" t="s">
        <v>80</v>
      </c>
      <c r="D7731" t="s">
        <v>97</v>
      </c>
      <c r="E7731" t="s">
        <v>171</v>
      </c>
      <c r="F7731" t="s">
        <v>21509</v>
      </c>
      <c r="G7731" t="s">
        <v>202</v>
      </c>
      <c r="H7731" t="s">
        <v>157</v>
      </c>
      <c r="I7731" t="s">
        <v>136</v>
      </c>
      <c r="J7731" t="s">
        <v>137</v>
      </c>
      <c r="K7731" t="s">
        <v>138</v>
      </c>
      <c r="L7731" t="s">
        <v>21510</v>
      </c>
      <c r="M7731" t="s">
        <v>21511</v>
      </c>
      <c r="N7731">
        <v>0.64805555500000001</v>
      </c>
      <c r="O7731">
        <v>0</v>
      </c>
      <c r="P7731">
        <v>67</v>
      </c>
      <c r="Q7731">
        <v>0</v>
      </c>
      <c r="R7731">
        <v>1</v>
      </c>
      <c r="S7731">
        <v>0</v>
      </c>
      <c r="T7731">
        <v>3</v>
      </c>
      <c r="U7731">
        <v>0</v>
      </c>
      <c r="V7731">
        <v>0</v>
      </c>
      <c r="W7731">
        <v>0</v>
      </c>
      <c r="X7731">
        <v>11.486830228806886</v>
      </c>
      <c r="Y7731">
        <v>0</v>
      </c>
      <c r="Z7731">
        <v>0.79965716247005159</v>
      </c>
      <c r="AA7731">
        <v>0</v>
      </c>
      <c r="AB7731">
        <v>3.2813518134909789</v>
      </c>
      <c r="AC7731">
        <v>0</v>
      </c>
      <c r="AD7731">
        <v>0</v>
      </c>
      <c r="AE7731">
        <v>15.567839204767916</v>
      </c>
    </row>
    <row r="7732" spans="1:31" x14ac:dyDescent="0.3">
      <c r="A7732">
        <v>2591417</v>
      </c>
      <c r="B7732">
        <v>1</v>
      </c>
      <c r="C7732" t="s">
        <v>80</v>
      </c>
      <c r="D7732" t="s">
        <v>97</v>
      </c>
      <c r="E7732" t="s">
        <v>132</v>
      </c>
      <c r="F7732" t="s">
        <v>1953</v>
      </c>
      <c r="G7732" t="s">
        <v>301</v>
      </c>
      <c r="H7732" t="s">
        <v>135</v>
      </c>
      <c r="I7732" t="s">
        <v>136</v>
      </c>
      <c r="J7732" t="s">
        <v>137</v>
      </c>
      <c r="K7732" t="s">
        <v>144</v>
      </c>
      <c r="L7732" t="s">
        <v>21512</v>
      </c>
      <c r="M7732" t="s">
        <v>21513</v>
      </c>
      <c r="N7732">
        <v>1.748888888</v>
      </c>
      <c r="O7732">
        <v>17</v>
      </c>
      <c r="P7732">
        <v>1965</v>
      </c>
      <c r="Q7732">
        <v>23</v>
      </c>
      <c r="R7732">
        <v>519</v>
      </c>
      <c r="S7732">
        <v>49</v>
      </c>
      <c r="T7732">
        <v>367</v>
      </c>
      <c r="U7732">
        <v>3</v>
      </c>
      <c r="V7732">
        <v>2</v>
      </c>
      <c r="W7732">
        <v>741.58032060965229</v>
      </c>
      <c r="X7732">
        <v>948.24805749989741</v>
      </c>
      <c r="Y7732">
        <v>895.19422704392468</v>
      </c>
      <c r="Z7732">
        <v>319.92890128304043</v>
      </c>
      <c r="AA7732">
        <v>278.10318684640998</v>
      </c>
      <c r="AB7732">
        <v>405.99543513625775</v>
      </c>
      <c r="AC7732">
        <v>165.93785025931396</v>
      </c>
      <c r="AD7732">
        <v>4.1642517649842672</v>
      </c>
      <c r="AE7732">
        <v>3759.1522304434811</v>
      </c>
    </row>
    <row r="7733" spans="1:31" x14ac:dyDescent="0.3">
      <c r="A7733">
        <v>2591663</v>
      </c>
      <c r="B7733">
        <v>1</v>
      </c>
      <c r="C7733" t="s">
        <v>80</v>
      </c>
      <c r="D7733" t="s">
        <v>83</v>
      </c>
      <c r="E7733" t="s">
        <v>184</v>
      </c>
      <c r="F7733" t="s">
        <v>21514</v>
      </c>
      <c r="G7733" t="s">
        <v>7276</v>
      </c>
      <c r="H7733" t="s">
        <v>135</v>
      </c>
      <c r="I7733" t="s">
        <v>136</v>
      </c>
      <c r="J7733" t="s">
        <v>137</v>
      </c>
      <c r="K7733" t="s">
        <v>144</v>
      </c>
      <c r="L7733" t="s">
        <v>21515</v>
      </c>
      <c r="M7733" t="s">
        <v>21516</v>
      </c>
      <c r="N7733">
        <v>0.406388888</v>
      </c>
      <c r="O7733">
        <v>0</v>
      </c>
      <c r="P7733">
        <v>168</v>
      </c>
      <c r="Q7733">
        <v>0</v>
      </c>
      <c r="R7733">
        <v>0</v>
      </c>
      <c r="S7733">
        <v>0</v>
      </c>
      <c r="T7733">
        <v>5</v>
      </c>
      <c r="U7733">
        <v>0</v>
      </c>
      <c r="V7733">
        <v>0</v>
      </c>
      <c r="W7733">
        <v>0</v>
      </c>
      <c r="X7733">
        <v>14.684611381962961</v>
      </c>
      <c r="Y7733">
        <v>0</v>
      </c>
      <c r="Z7733">
        <v>0</v>
      </c>
      <c r="AA7733">
        <v>0</v>
      </c>
      <c r="AB7733">
        <v>0.12489631100215501</v>
      </c>
      <c r="AC7733">
        <v>0</v>
      </c>
      <c r="AD7733">
        <v>0</v>
      </c>
      <c r="AE7733">
        <v>14.809507692965116</v>
      </c>
    </row>
    <row r="7734" spans="1:31" x14ac:dyDescent="0.3">
      <c r="A7734">
        <v>2591494</v>
      </c>
      <c r="B7734">
        <v>1</v>
      </c>
      <c r="C7734" t="s">
        <v>80</v>
      </c>
      <c r="D7734" t="s">
        <v>104</v>
      </c>
      <c r="E7734" t="s">
        <v>155</v>
      </c>
      <c r="F7734" t="s">
        <v>21517</v>
      </c>
      <c r="G7734" t="s">
        <v>202</v>
      </c>
      <c r="H7734" t="s">
        <v>157</v>
      </c>
      <c r="I7734" t="s">
        <v>136</v>
      </c>
      <c r="J7734" t="s">
        <v>137</v>
      </c>
      <c r="K7734" t="s">
        <v>138</v>
      </c>
      <c r="L7734" t="s">
        <v>21518</v>
      </c>
      <c r="M7734" t="s">
        <v>21519</v>
      </c>
      <c r="N7734">
        <v>5.2324999999999999</v>
      </c>
      <c r="O7734">
        <v>0</v>
      </c>
      <c r="P7734">
        <v>3</v>
      </c>
      <c r="Q7734">
        <v>0</v>
      </c>
      <c r="R7734">
        <v>2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4.2063998873813953</v>
      </c>
      <c r="Y7734">
        <v>0</v>
      </c>
      <c r="Z7734">
        <v>9.6103211804768307</v>
      </c>
      <c r="AA7734">
        <v>0</v>
      </c>
      <c r="AB7734">
        <v>0</v>
      </c>
      <c r="AC7734">
        <v>0</v>
      </c>
      <c r="AD7734">
        <v>0</v>
      </c>
      <c r="AE7734">
        <v>13.816721067858225</v>
      </c>
    </row>
    <row r="7735" spans="1:31" x14ac:dyDescent="0.3">
      <c r="A7735">
        <v>2591517</v>
      </c>
      <c r="B7735">
        <v>1</v>
      </c>
      <c r="C7735" t="s">
        <v>81</v>
      </c>
      <c r="D7735" t="s">
        <v>117</v>
      </c>
      <c r="E7735" t="s">
        <v>141</v>
      </c>
      <c r="F7735" t="s">
        <v>638</v>
      </c>
      <c r="G7735" t="s">
        <v>134</v>
      </c>
      <c r="H7735" t="s">
        <v>135</v>
      </c>
      <c r="I7735" t="s">
        <v>136</v>
      </c>
      <c r="J7735" t="s">
        <v>137</v>
      </c>
      <c r="K7735" t="s">
        <v>138</v>
      </c>
      <c r="L7735" t="s">
        <v>21520</v>
      </c>
      <c r="M7735" t="s">
        <v>21521</v>
      </c>
      <c r="N7735">
        <v>0.176666666</v>
      </c>
      <c r="O7735">
        <v>3</v>
      </c>
      <c r="P7735">
        <v>0</v>
      </c>
      <c r="Q7735">
        <v>3</v>
      </c>
      <c r="R7735">
        <v>0</v>
      </c>
      <c r="S7735">
        <v>4</v>
      </c>
      <c r="T7735">
        <v>0</v>
      </c>
      <c r="U7735">
        <v>1</v>
      </c>
      <c r="V7735">
        <v>0</v>
      </c>
      <c r="W7735">
        <v>0.12325871135841833</v>
      </c>
      <c r="X7735">
        <v>0</v>
      </c>
      <c r="Y7735">
        <v>1.725302060008113</v>
      </c>
      <c r="Z7735">
        <v>0</v>
      </c>
      <c r="AA7735">
        <v>21.928838490956458</v>
      </c>
      <c r="AB7735">
        <v>0</v>
      </c>
      <c r="AC7735">
        <v>4.3487349119273668</v>
      </c>
      <c r="AD7735">
        <v>0</v>
      </c>
      <c r="AE7735">
        <v>28.126134174250357</v>
      </c>
    </row>
    <row r="7736" spans="1:31" x14ac:dyDescent="0.3">
      <c r="A7736">
        <v>2592058</v>
      </c>
      <c r="B7736">
        <v>1</v>
      </c>
      <c r="C7736" t="s">
        <v>80</v>
      </c>
      <c r="D7736" t="s">
        <v>98</v>
      </c>
      <c r="E7736" t="s">
        <v>171</v>
      </c>
      <c r="F7736" t="s">
        <v>17230</v>
      </c>
      <c r="G7736" t="s">
        <v>190</v>
      </c>
      <c r="H7736" t="s">
        <v>157</v>
      </c>
      <c r="I7736" t="s">
        <v>136</v>
      </c>
      <c r="J7736" t="s">
        <v>137</v>
      </c>
      <c r="K7736" t="s">
        <v>138</v>
      </c>
      <c r="L7736" t="s">
        <v>21522</v>
      </c>
      <c r="M7736" t="s">
        <v>21523</v>
      </c>
      <c r="N7736">
        <v>2.6974999999999998</v>
      </c>
      <c r="O7736">
        <v>0</v>
      </c>
      <c r="P7736">
        <v>16</v>
      </c>
      <c r="Q7736">
        <v>0</v>
      </c>
      <c r="R7736">
        <v>10</v>
      </c>
      <c r="S7736">
        <v>0</v>
      </c>
      <c r="T7736">
        <v>6</v>
      </c>
      <c r="U7736">
        <v>0</v>
      </c>
      <c r="V7736">
        <v>0</v>
      </c>
      <c r="W7736">
        <v>0</v>
      </c>
      <c r="X7736">
        <v>11.085519633915577</v>
      </c>
      <c r="Y7736">
        <v>0</v>
      </c>
      <c r="Z7736">
        <v>22.885020039053455</v>
      </c>
      <c r="AA7736">
        <v>0</v>
      </c>
      <c r="AB7736">
        <v>11.539363438629</v>
      </c>
      <c r="AC7736">
        <v>0</v>
      </c>
      <c r="AD7736">
        <v>0</v>
      </c>
      <c r="AE7736">
        <v>45.509903111598035</v>
      </c>
    </row>
    <row r="7737" spans="1:31" x14ac:dyDescent="0.3">
      <c r="A7737">
        <v>2591394</v>
      </c>
      <c r="B7737">
        <v>1</v>
      </c>
      <c r="C7737" t="s">
        <v>80</v>
      </c>
      <c r="D7737" t="s">
        <v>103</v>
      </c>
      <c r="E7737" t="s">
        <v>171</v>
      </c>
      <c r="F7737" t="s">
        <v>21524</v>
      </c>
      <c r="G7737" t="s">
        <v>190</v>
      </c>
      <c r="H7737" t="s">
        <v>157</v>
      </c>
      <c r="I7737" t="s">
        <v>136</v>
      </c>
      <c r="J7737" t="s">
        <v>137</v>
      </c>
      <c r="K7737" t="s">
        <v>138</v>
      </c>
      <c r="L7737" t="s">
        <v>21525</v>
      </c>
      <c r="M7737" t="s">
        <v>21526</v>
      </c>
      <c r="N7737">
        <v>1.5916666660000001</v>
      </c>
      <c r="O7737">
        <v>0</v>
      </c>
      <c r="P7737">
        <v>341</v>
      </c>
      <c r="Q7737">
        <v>0</v>
      </c>
      <c r="R7737">
        <v>0</v>
      </c>
      <c r="S7737">
        <v>0</v>
      </c>
      <c r="T7737">
        <v>42</v>
      </c>
      <c r="U7737">
        <v>0</v>
      </c>
      <c r="V7737">
        <v>0</v>
      </c>
      <c r="W7737">
        <v>0</v>
      </c>
      <c r="X7737">
        <v>110.76530033247323</v>
      </c>
      <c r="Y7737">
        <v>0</v>
      </c>
      <c r="Z7737">
        <v>0</v>
      </c>
      <c r="AA7737">
        <v>0</v>
      </c>
      <c r="AB7737">
        <v>36.889062064766215</v>
      </c>
      <c r="AC7737">
        <v>0</v>
      </c>
      <c r="AD7737">
        <v>0</v>
      </c>
      <c r="AE7737">
        <v>147.65436239723945</v>
      </c>
    </row>
    <row r="7738" spans="1:31" x14ac:dyDescent="0.3">
      <c r="A7738">
        <v>2591500</v>
      </c>
      <c r="B7738">
        <v>1</v>
      </c>
      <c r="C7738" t="s">
        <v>80</v>
      </c>
      <c r="D7738" t="s">
        <v>95</v>
      </c>
      <c r="E7738" t="s">
        <v>184</v>
      </c>
      <c r="F7738" t="s">
        <v>21527</v>
      </c>
      <c r="G7738" t="s">
        <v>149</v>
      </c>
      <c r="H7738" t="s">
        <v>135</v>
      </c>
      <c r="I7738" t="s">
        <v>136</v>
      </c>
      <c r="J7738" t="s">
        <v>137</v>
      </c>
      <c r="K7738" t="s">
        <v>138</v>
      </c>
      <c r="L7738" t="s">
        <v>21528</v>
      </c>
      <c r="M7738" t="s">
        <v>21529</v>
      </c>
      <c r="N7738">
        <v>1.746111111</v>
      </c>
      <c r="O7738">
        <v>2</v>
      </c>
      <c r="P7738">
        <v>0</v>
      </c>
      <c r="Q7738">
        <v>9</v>
      </c>
      <c r="R7738">
        <v>0</v>
      </c>
      <c r="S7738">
        <v>11</v>
      </c>
      <c r="T7738">
        <v>0</v>
      </c>
      <c r="U7738">
        <v>0</v>
      </c>
      <c r="V7738">
        <v>0</v>
      </c>
      <c r="W7738">
        <v>5.7600545693456402</v>
      </c>
      <c r="X7738">
        <v>0</v>
      </c>
      <c r="Y7738">
        <v>7.0298341309395251</v>
      </c>
      <c r="Z7738">
        <v>0</v>
      </c>
      <c r="AA7738">
        <v>142.92546525063318</v>
      </c>
      <c r="AB7738">
        <v>0</v>
      </c>
      <c r="AC7738">
        <v>0</v>
      </c>
      <c r="AD7738">
        <v>0</v>
      </c>
      <c r="AE7738">
        <v>155.71535395091834</v>
      </c>
    </row>
    <row r="7739" spans="1:31" x14ac:dyDescent="0.3">
      <c r="A7739">
        <v>2592041</v>
      </c>
      <c r="B7739">
        <v>1</v>
      </c>
      <c r="C7739" t="s">
        <v>80</v>
      </c>
      <c r="D7739" t="s">
        <v>96</v>
      </c>
      <c r="E7739" t="s">
        <v>166</v>
      </c>
      <c r="F7739" t="s">
        <v>21530</v>
      </c>
      <c r="G7739" t="s">
        <v>181</v>
      </c>
      <c r="H7739" t="s">
        <v>157</v>
      </c>
      <c r="I7739" t="s">
        <v>136</v>
      </c>
      <c r="J7739" t="s">
        <v>137</v>
      </c>
      <c r="K7739" t="s">
        <v>138</v>
      </c>
      <c r="L7739" t="s">
        <v>21531</v>
      </c>
      <c r="M7739" t="s">
        <v>21532</v>
      </c>
      <c r="N7739">
        <v>4.4138888879999998</v>
      </c>
      <c r="O7739">
        <v>0</v>
      </c>
      <c r="P7739">
        <v>1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0.15545471709860001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0.15545471709860001</v>
      </c>
    </row>
    <row r="7740" spans="1:31" x14ac:dyDescent="0.3">
      <c r="A7740">
        <v>2591749</v>
      </c>
      <c r="B7740">
        <v>1</v>
      </c>
      <c r="C7740" t="s">
        <v>80</v>
      </c>
      <c r="D7740" t="s">
        <v>103</v>
      </c>
      <c r="E7740" t="s">
        <v>132</v>
      </c>
      <c r="F7740" t="s">
        <v>7023</v>
      </c>
      <c r="G7740" t="s">
        <v>134</v>
      </c>
      <c r="H7740" t="s">
        <v>135</v>
      </c>
      <c r="I7740" t="s">
        <v>136</v>
      </c>
      <c r="J7740" t="s">
        <v>137</v>
      </c>
      <c r="K7740" t="s">
        <v>138</v>
      </c>
      <c r="L7740" t="s">
        <v>21533</v>
      </c>
      <c r="M7740" t="s">
        <v>21534</v>
      </c>
      <c r="N7740">
        <v>1.5938888879999999</v>
      </c>
      <c r="O7740">
        <v>27</v>
      </c>
      <c r="P7740">
        <v>5985</v>
      </c>
      <c r="Q7740">
        <v>72</v>
      </c>
      <c r="R7740">
        <v>672</v>
      </c>
      <c r="S7740">
        <v>130</v>
      </c>
      <c r="T7740">
        <v>1883</v>
      </c>
      <c r="U7740">
        <v>22</v>
      </c>
      <c r="V7740">
        <v>3</v>
      </c>
      <c r="W7740">
        <v>27.822474561352294</v>
      </c>
      <c r="X7740">
        <v>1513.5764730195385</v>
      </c>
      <c r="Y7740">
        <v>666.69652727834796</v>
      </c>
      <c r="Z7740">
        <v>418.82038597092992</v>
      </c>
      <c r="AA7740">
        <v>694.66314761880233</v>
      </c>
      <c r="AB7740">
        <v>1758.6643144761986</v>
      </c>
      <c r="AC7740">
        <v>3571.3643944941846</v>
      </c>
      <c r="AD7740">
        <v>34.677202046357365</v>
      </c>
      <c r="AE7740">
        <v>8686.2849194657119</v>
      </c>
    </row>
    <row r="7741" spans="1:31" x14ac:dyDescent="0.3">
      <c r="A7741">
        <v>2591434</v>
      </c>
      <c r="B7741">
        <v>1</v>
      </c>
      <c r="C7741" t="s">
        <v>80</v>
      </c>
      <c r="D7741" t="s">
        <v>83</v>
      </c>
      <c r="E7741" t="s">
        <v>147</v>
      </c>
      <c r="F7741" t="s">
        <v>21535</v>
      </c>
      <c r="G7741" t="s">
        <v>134</v>
      </c>
      <c r="H7741" t="s">
        <v>135</v>
      </c>
      <c r="I7741" t="s">
        <v>136</v>
      </c>
      <c r="J7741" t="s">
        <v>137</v>
      </c>
      <c r="K7741" t="s">
        <v>138</v>
      </c>
      <c r="L7741" t="s">
        <v>21536</v>
      </c>
      <c r="M7741" t="s">
        <v>21537</v>
      </c>
      <c r="N7741">
        <v>0.38194444399999999</v>
      </c>
      <c r="O7741">
        <v>0</v>
      </c>
      <c r="P7741">
        <v>8</v>
      </c>
      <c r="Q7741">
        <v>0</v>
      </c>
      <c r="R7741">
        <v>3</v>
      </c>
      <c r="S7741">
        <v>1</v>
      </c>
      <c r="T7741">
        <v>0</v>
      </c>
      <c r="U7741">
        <v>2</v>
      </c>
      <c r="V7741">
        <v>0</v>
      </c>
      <c r="W7741">
        <v>0</v>
      </c>
      <c r="X7741">
        <v>1.0379160126132203</v>
      </c>
      <c r="Y7741">
        <v>0</v>
      </c>
      <c r="Z7741">
        <v>7.3536928872614996E-2</v>
      </c>
      <c r="AA7741">
        <v>66.854744044965003</v>
      </c>
      <c r="AB7741">
        <v>0</v>
      </c>
      <c r="AC7741">
        <v>8.2170192555260844</v>
      </c>
      <c r="AD7741">
        <v>0</v>
      </c>
      <c r="AE7741">
        <v>76.183216241976922</v>
      </c>
    </row>
    <row r="7742" spans="1:31" x14ac:dyDescent="0.3">
      <c r="A7742">
        <v>2592098</v>
      </c>
      <c r="B7742">
        <v>1</v>
      </c>
      <c r="C7742" t="s">
        <v>80</v>
      </c>
      <c r="D7742" t="s">
        <v>83</v>
      </c>
      <c r="E7742" t="s">
        <v>166</v>
      </c>
      <c r="F7742" t="s">
        <v>21538</v>
      </c>
      <c r="G7742" t="s">
        <v>181</v>
      </c>
      <c r="H7742" t="s">
        <v>157</v>
      </c>
      <c r="I7742" t="s">
        <v>136</v>
      </c>
      <c r="J7742" t="s">
        <v>137</v>
      </c>
      <c r="K7742" t="s">
        <v>138</v>
      </c>
      <c r="L7742" t="s">
        <v>21539</v>
      </c>
      <c r="M7742" t="s">
        <v>21540</v>
      </c>
      <c r="N7742">
        <v>1.7647222220000001</v>
      </c>
      <c r="O7742">
        <v>0</v>
      </c>
      <c r="P7742">
        <v>9</v>
      </c>
      <c r="Q7742">
        <v>0</v>
      </c>
      <c r="R7742">
        <v>0</v>
      </c>
      <c r="S7742">
        <v>0</v>
      </c>
      <c r="T7742">
        <v>2</v>
      </c>
      <c r="U7742">
        <v>0</v>
      </c>
      <c r="V7742">
        <v>0</v>
      </c>
      <c r="W7742">
        <v>0</v>
      </c>
      <c r="X7742">
        <v>4.5675561188265608</v>
      </c>
      <c r="Y7742">
        <v>0</v>
      </c>
      <c r="Z7742">
        <v>0</v>
      </c>
      <c r="AA7742">
        <v>0</v>
      </c>
      <c r="AB7742">
        <v>2.8278512682926458</v>
      </c>
      <c r="AC7742">
        <v>0</v>
      </c>
      <c r="AD7742">
        <v>0</v>
      </c>
      <c r="AE7742">
        <v>7.3954073871192065</v>
      </c>
    </row>
    <row r="7743" spans="1:31" x14ac:dyDescent="0.3">
      <c r="A7743">
        <v>2591646</v>
      </c>
      <c r="B7743">
        <v>1</v>
      </c>
      <c r="C7743" t="s">
        <v>81</v>
      </c>
      <c r="D7743" t="s">
        <v>120</v>
      </c>
      <c r="E7743" t="s">
        <v>155</v>
      </c>
      <c r="F7743" t="s">
        <v>21541</v>
      </c>
      <c r="G7743" t="s">
        <v>206</v>
      </c>
      <c r="H7743" t="s">
        <v>157</v>
      </c>
      <c r="I7743" t="s">
        <v>136</v>
      </c>
      <c r="J7743" t="s">
        <v>137</v>
      </c>
      <c r="K7743" t="s">
        <v>138</v>
      </c>
      <c r="L7743" t="s">
        <v>21542</v>
      </c>
      <c r="M7743" t="s">
        <v>21543</v>
      </c>
      <c r="N7743">
        <v>1.8419444439999999</v>
      </c>
      <c r="O7743">
        <v>0</v>
      </c>
      <c r="P7743">
        <v>0</v>
      </c>
      <c r="Q7743">
        <v>0</v>
      </c>
      <c r="R7743">
        <v>8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56.336758670235582</v>
      </c>
      <c r="AA7743">
        <v>0</v>
      </c>
      <c r="AB7743">
        <v>0</v>
      </c>
      <c r="AC7743">
        <v>0</v>
      </c>
      <c r="AD7743">
        <v>0</v>
      </c>
      <c r="AE7743">
        <v>56.336758670235582</v>
      </c>
    </row>
    <row r="7744" spans="1:31" x14ac:dyDescent="0.3">
      <c r="A7744">
        <v>2591912</v>
      </c>
      <c r="B7744">
        <v>1</v>
      </c>
      <c r="C7744" t="s">
        <v>80</v>
      </c>
      <c r="D7744" t="s">
        <v>86</v>
      </c>
      <c r="E7744" t="s">
        <v>166</v>
      </c>
      <c r="F7744" t="s">
        <v>21544</v>
      </c>
      <c r="G7744" t="s">
        <v>181</v>
      </c>
      <c r="H7744" t="s">
        <v>157</v>
      </c>
      <c r="I7744" t="s">
        <v>136</v>
      </c>
      <c r="J7744" t="s">
        <v>137</v>
      </c>
      <c r="K7744" t="s">
        <v>138</v>
      </c>
      <c r="L7744" t="s">
        <v>21545</v>
      </c>
      <c r="M7744" t="s">
        <v>21546</v>
      </c>
      <c r="N7744">
        <v>2.531111111</v>
      </c>
      <c r="O7744">
        <v>0</v>
      </c>
      <c r="P7744">
        <v>1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1.0904184320176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1.0904184320176</v>
      </c>
    </row>
    <row r="7745" spans="1:31" x14ac:dyDescent="0.3">
      <c r="A7745">
        <v>2591769</v>
      </c>
      <c r="B7745">
        <v>1</v>
      </c>
      <c r="C7745" t="s">
        <v>80</v>
      </c>
      <c r="D7745" t="s">
        <v>100</v>
      </c>
      <c r="E7745" t="s">
        <v>141</v>
      </c>
      <c r="F7745" t="s">
        <v>716</v>
      </c>
      <c r="G7745" t="s">
        <v>202</v>
      </c>
      <c r="H7745" t="s">
        <v>135</v>
      </c>
      <c r="I7745" t="s">
        <v>136</v>
      </c>
      <c r="J7745" t="s">
        <v>137</v>
      </c>
      <c r="K7745" t="s">
        <v>138</v>
      </c>
      <c r="L7745" t="s">
        <v>21547</v>
      </c>
      <c r="M7745" t="s">
        <v>21548</v>
      </c>
      <c r="N7745">
        <v>0.5675</v>
      </c>
      <c r="O7745">
        <v>2</v>
      </c>
      <c r="P7745">
        <v>1075</v>
      </c>
      <c r="Q7745">
        <v>11</v>
      </c>
      <c r="R7745">
        <v>109</v>
      </c>
      <c r="S7745">
        <v>22</v>
      </c>
      <c r="T7745">
        <v>111</v>
      </c>
      <c r="U7745">
        <v>0</v>
      </c>
      <c r="V7745">
        <v>0</v>
      </c>
      <c r="W7745">
        <v>0.27284279645586001</v>
      </c>
      <c r="X7745">
        <v>214.01748972820377</v>
      </c>
      <c r="Y7745">
        <v>20.8294602709428</v>
      </c>
      <c r="Z7745">
        <v>57.443966815611283</v>
      </c>
      <c r="AA7745">
        <v>104.56472286950756</v>
      </c>
      <c r="AB7745">
        <v>77.907565483106509</v>
      </c>
      <c r="AC7745">
        <v>0</v>
      </c>
      <c r="AD7745">
        <v>0</v>
      </c>
      <c r="AE7745">
        <v>475.03604796382774</v>
      </c>
    </row>
    <row r="7746" spans="1:31" x14ac:dyDescent="0.3">
      <c r="A7746">
        <v>2591869</v>
      </c>
      <c r="B7746">
        <v>1</v>
      </c>
      <c r="C7746" t="s">
        <v>80</v>
      </c>
      <c r="D7746" t="s">
        <v>82</v>
      </c>
      <c r="E7746" t="s">
        <v>132</v>
      </c>
      <c r="F7746" t="s">
        <v>21549</v>
      </c>
      <c r="G7746" t="s">
        <v>134</v>
      </c>
      <c r="H7746" t="s">
        <v>135</v>
      </c>
      <c r="I7746" t="s">
        <v>136</v>
      </c>
      <c r="J7746" t="s">
        <v>137</v>
      </c>
      <c r="K7746" t="s">
        <v>138</v>
      </c>
      <c r="L7746" t="s">
        <v>21550</v>
      </c>
      <c r="M7746" t="s">
        <v>21551</v>
      </c>
      <c r="N7746">
        <v>0.69555555499999999</v>
      </c>
      <c r="O7746">
        <v>0</v>
      </c>
      <c r="P7746">
        <v>467</v>
      </c>
      <c r="Q7746">
        <v>0</v>
      </c>
      <c r="R7746">
        <v>0</v>
      </c>
      <c r="S7746">
        <v>0</v>
      </c>
      <c r="T7746">
        <v>1515</v>
      </c>
      <c r="U7746">
        <v>0</v>
      </c>
      <c r="V7746">
        <v>20</v>
      </c>
      <c r="W7746">
        <v>0</v>
      </c>
      <c r="X7746">
        <v>61.381597201155053</v>
      </c>
      <c r="Y7746">
        <v>0</v>
      </c>
      <c r="Z7746">
        <v>0</v>
      </c>
      <c r="AA7746">
        <v>0</v>
      </c>
      <c r="AB7746">
        <v>848.77360745893475</v>
      </c>
      <c r="AC7746">
        <v>0</v>
      </c>
      <c r="AD7746">
        <v>56.505464186309865</v>
      </c>
      <c r="AE7746">
        <v>966.66066884639963</v>
      </c>
    </row>
    <row r="7747" spans="1:31" x14ac:dyDescent="0.3">
      <c r="A7747">
        <v>2591477</v>
      </c>
      <c r="B7747">
        <v>1</v>
      </c>
      <c r="C7747" t="s">
        <v>80</v>
      </c>
      <c r="D7747" t="s">
        <v>91</v>
      </c>
      <c r="E7747" t="s">
        <v>184</v>
      </c>
      <c r="F7747" t="s">
        <v>16117</v>
      </c>
      <c r="G7747" t="s">
        <v>301</v>
      </c>
      <c r="H7747" t="s">
        <v>135</v>
      </c>
      <c r="I7747" t="s">
        <v>136</v>
      </c>
      <c r="J7747" t="s">
        <v>137</v>
      </c>
      <c r="K7747" t="s">
        <v>144</v>
      </c>
      <c r="L7747" t="s">
        <v>21552</v>
      </c>
      <c r="M7747" t="s">
        <v>21553</v>
      </c>
      <c r="N7747">
        <v>9.2780555549999999</v>
      </c>
      <c r="O7747">
        <v>0</v>
      </c>
      <c r="P7747">
        <v>164</v>
      </c>
      <c r="Q7747">
        <v>0</v>
      </c>
      <c r="R7747">
        <v>7</v>
      </c>
      <c r="S7747">
        <v>0</v>
      </c>
      <c r="T7747">
        <v>48</v>
      </c>
      <c r="U7747">
        <v>0</v>
      </c>
      <c r="V7747">
        <v>0</v>
      </c>
      <c r="W7747">
        <v>0</v>
      </c>
      <c r="X7747">
        <v>262.9961063689878</v>
      </c>
      <c r="Y7747">
        <v>0</v>
      </c>
      <c r="Z7747">
        <v>31.129057103507606</v>
      </c>
      <c r="AA7747">
        <v>0</v>
      </c>
      <c r="AB7747">
        <v>362.33873643704339</v>
      </c>
      <c r="AC7747">
        <v>0</v>
      </c>
      <c r="AD7747">
        <v>0</v>
      </c>
      <c r="AE7747">
        <v>656.46389990953878</v>
      </c>
    </row>
    <row r="7748" spans="1:31" x14ac:dyDescent="0.3">
      <c r="A7748">
        <v>2592018</v>
      </c>
      <c r="B7748">
        <v>1</v>
      </c>
      <c r="C7748" t="s">
        <v>81</v>
      </c>
      <c r="D7748" t="s">
        <v>121</v>
      </c>
      <c r="E7748" t="s">
        <v>171</v>
      </c>
      <c r="F7748" t="s">
        <v>21554</v>
      </c>
      <c r="G7748" t="s">
        <v>190</v>
      </c>
      <c r="H7748" t="s">
        <v>157</v>
      </c>
      <c r="I7748" t="s">
        <v>136</v>
      </c>
      <c r="J7748" t="s">
        <v>137</v>
      </c>
      <c r="K7748" t="s">
        <v>138</v>
      </c>
      <c r="L7748" t="s">
        <v>21555</v>
      </c>
      <c r="M7748" t="s">
        <v>21556</v>
      </c>
      <c r="N7748">
        <v>5.0694444440000002</v>
      </c>
      <c r="O7748">
        <v>0</v>
      </c>
      <c r="P7748">
        <v>7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4.3478013780447915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4.3478013780447915</v>
      </c>
    </row>
    <row r="7749" spans="1:31" x14ac:dyDescent="0.3">
      <c r="A7749">
        <v>2591726</v>
      </c>
      <c r="B7749">
        <v>1</v>
      </c>
      <c r="C7749" t="s">
        <v>80</v>
      </c>
      <c r="D7749" t="s">
        <v>104</v>
      </c>
      <c r="E7749" t="s">
        <v>147</v>
      </c>
      <c r="F7749" t="s">
        <v>1578</v>
      </c>
      <c r="G7749" t="s">
        <v>134</v>
      </c>
      <c r="H7749" t="s">
        <v>135</v>
      </c>
      <c r="I7749" t="s">
        <v>136</v>
      </c>
      <c r="J7749" t="s">
        <v>137</v>
      </c>
      <c r="K7749" t="s">
        <v>138</v>
      </c>
      <c r="L7749" t="s">
        <v>21557</v>
      </c>
      <c r="M7749" t="s">
        <v>21558</v>
      </c>
      <c r="N7749">
        <v>1.184722222</v>
      </c>
      <c r="O7749">
        <v>3</v>
      </c>
      <c r="P7749">
        <v>219</v>
      </c>
      <c r="Q7749">
        <v>19</v>
      </c>
      <c r="R7749">
        <v>246</v>
      </c>
      <c r="S7749">
        <v>14</v>
      </c>
      <c r="T7749">
        <v>83</v>
      </c>
      <c r="U7749">
        <v>4</v>
      </c>
      <c r="V7749">
        <v>0</v>
      </c>
      <c r="W7749">
        <v>22.631931210952583</v>
      </c>
      <c r="X7749">
        <v>97.101338085975769</v>
      </c>
      <c r="Y7749">
        <v>20.053186337994212</v>
      </c>
      <c r="Z7749">
        <v>212.47241486365766</v>
      </c>
      <c r="AA7749">
        <v>93.40527698840539</v>
      </c>
      <c r="AB7749">
        <v>110.64632665168499</v>
      </c>
      <c r="AC7749">
        <v>507.57122280135832</v>
      </c>
      <c r="AD7749">
        <v>0</v>
      </c>
      <c r="AE7749">
        <v>1063.8816969400289</v>
      </c>
    </row>
    <row r="7750" spans="1:31" x14ac:dyDescent="0.3">
      <c r="A7750">
        <v>2592038</v>
      </c>
      <c r="B7750">
        <v>1</v>
      </c>
      <c r="C7750" t="s">
        <v>80</v>
      </c>
      <c r="D7750" t="s">
        <v>98</v>
      </c>
      <c r="E7750" t="s">
        <v>166</v>
      </c>
      <c r="F7750" t="s">
        <v>21559</v>
      </c>
      <c r="G7750" t="s">
        <v>168</v>
      </c>
      <c r="H7750" t="s">
        <v>157</v>
      </c>
      <c r="I7750" t="s">
        <v>136</v>
      </c>
      <c r="J7750" t="s">
        <v>137</v>
      </c>
      <c r="K7750" t="s">
        <v>138</v>
      </c>
      <c r="L7750" t="s">
        <v>21560</v>
      </c>
      <c r="M7750" t="s">
        <v>21561</v>
      </c>
      <c r="N7750">
        <v>1.4130555549999999</v>
      </c>
      <c r="O7750">
        <v>0</v>
      </c>
      <c r="P7750">
        <v>1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0.22645479654669837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0.22645479654669837</v>
      </c>
    </row>
    <row r="7751" spans="1:31" x14ac:dyDescent="0.3">
      <c r="A7751">
        <v>2591520</v>
      </c>
      <c r="B7751">
        <v>1</v>
      </c>
      <c r="C7751" t="s">
        <v>80</v>
      </c>
      <c r="D7751" t="s">
        <v>93</v>
      </c>
      <c r="E7751" t="s">
        <v>184</v>
      </c>
      <c r="F7751" t="s">
        <v>11966</v>
      </c>
      <c r="G7751" t="s">
        <v>1218</v>
      </c>
      <c r="H7751" t="s">
        <v>135</v>
      </c>
      <c r="I7751" t="s">
        <v>136</v>
      </c>
      <c r="J7751" t="s">
        <v>137</v>
      </c>
      <c r="K7751" t="s">
        <v>138</v>
      </c>
      <c r="L7751" t="s">
        <v>21562</v>
      </c>
      <c r="M7751" t="s">
        <v>21563</v>
      </c>
      <c r="N7751">
        <v>4.1958333330000004</v>
      </c>
      <c r="O7751">
        <v>0</v>
      </c>
      <c r="P7751">
        <v>1</v>
      </c>
      <c r="Q7751">
        <v>0</v>
      </c>
      <c r="R7751">
        <v>21</v>
      </c>
      <c r="S7751">
        <v>0</v>
      </c>
      <c r="T7751">
        <v>11</v>
      </c>
      <c r="U7751">
        <v>0</v>
      </c>
      <c r="V7751">
        <v>0</v>
      </c>
      <c r="W7751">
        <v>0</v>
      </c>
      <c r="X7751">
        <v>0.83143049171550987</v>
      </c>
      <c r="Y7751">
        <v>0</v>
      </c>
      <c r="Z7751">
        <v>97.659459784205609</v>
      </c>
      <c r="AA7751">
        <v>0</v>
      </c>
      <c r="AB7751">
        <v>45.885550774623916</v>
      </c>
      <c r="AC7751">
        <v>0</v>
      </c>
      <c r="AD7751">
        <v>0</v>
      </c>
      <c r="AE7751">
        <v>144.37644105054503</v>
      </c>
    </row>
    <row r="7752" spans="1:31" x14ac:dyDescent="0.3">
      <c r="A7752">
        <v>2591892</v>
      </c>
      <c r="B7752">
        <v>1</v>
      </c>
      <c r="C7752" t="s">
        <v>81</v>
      </c>
      <c r="D7752" t="s">
        <v>119</v>
      </c>
      <c r="E7752" t="s">
        <v>147</v>
      </c>
      <c r="F7752" t="s">
        <v>21564</v>
      </c>
      <c r="G7752" t="s">
        <v>134</v>
      </c>
      <c r="H7752" t="s">
        <v>135</v>
      </c>
      <c r="I7752" t="s">
        <v>136</v>
      </c>
      <c r="J7752" t="s">
        <v>137</v>
      </c>
      <c r="K7752" t="s">
        <v>138</v>
      </c>
      <c r="L7752" t="s">
        <v>21565</v>
      </c>
      <c r="M7752" t="s">
        <v>21566</v>
      </c>
      <c r="N7752">
        <v>0.75833333300000005</v>
      </c>
      <c r="O7752">
        <v>4</v>
      </c>
      <c r="P7752">
        <v>1671</v>
      </c>
      <c r="Q7752">
        <v>126</v>
      </c>
      <c r="R7752">
        <v>404</v>
      </c>
      <c r="S7752">
        <v>6</v>
      </c>
      <c r="T7752">
        <v>79</v>
      </c>
      <c r="U7752">
        <v>0</v>
      </c>
      <c r="V7752">
        <v>0</v>
      </c>
      <c r="W7752">
        <v>0.71582707231999998</v>
      </c>
      <c r="X7752">
        <v>164.95054705343583</v>
      </c>
      <c r="Y7752">
        <v>513.41831975733328</v>
      </c>
      <c r="Z7752">
        <v>1149.2834096130434</v>
      </c>
      <c r="AA7752">
        <v>8.8961383774438119</v>
      </c>
      <c r="AB7752">
        <v>48.493075253102248</v>
      </c>
      <c r="AC7752">
        <v>0</v>
      </c>
      <c r="AD7752">
        <v>0</v>
      </c>
      <c r="AE7752">
        <v>1885.7573171266786</v>
      </c>
    </row>
    <row r="7753" spans="1:31" x14ac:dyDescent="0.3">
      <c r="A7753">
        <v>2591806</v>
      </c>
      <c r="B7753">
        <v>1</v>
      </c>
      <c r="C7753" t="s">
        <v>80</v>
      </c>
      <c r="D7753" t="s">
        <v>85</v>
      </c>
      <c r="E7753" t="s">
        <v>166</v>
      </c>
      <c r="F7753" t="s">
        <v>21567</v>
      </c>
      <c r="G7753" t="s">
        <v>181</v>
      </c>
      <c r="H7753" t="s">
        <v>157</v>
      </c>
      <c r="I7753" t="s">
        <v>136</v>
      </c>
      <c r="J7753" t="s">
        <v>137</v>
      </c>
      <c r="K7753" t="s">
        <v>138</v>
      </c>
      <c r="L7753" t="s">
        <v>21568</v>
      </c>
      <c r="M7753" t="s">
        <v>21569</v>
      </c>
      <c r="N7753">
        <v>3.7769444440000002</v>
      </c>
      <c r="O7753">
        <v>0</v>
      </c>
      <c r="P7753">
        <v>18</v>
      </c>
      <c r="Q7753">
        <v>0</v>
      </c>
      <c r="R7753">
        <v>0</v>
      </c>
      <c r="S7753">
        <v>0</v>
      </c>
      <c r="T7753">
        <v>6</v>
      </c>
      <c r="U7753">
        <v>0</v>
      </c>
      <c r="V7753">
        <v>0</v>
      </c>
      <c r="W7753">
        <v>0</v>
      </c>
      <c r="X7753">
        <v>14.209886972354488</v>
      </c>
      <c r="Y7753">
        <v>0</v>
      </c>
      <c r="Z7753">
        <v>0</v>
      </c>
      <c r="AA7753">
        <v>0</v>
      </c>
      <c r="AB7753">
        <v>13.81957657351661</v>
      </c>
      <c r="AC7753">
        <v>0</v>
      </c>
      <c r="AD7753">
        <v>0</v>
      </c>
      <c r="AE7753">
        <v>28.029463545871096</v>
      </c>
    </row>
    <row r="7754" spans="1:31" x14ac:dyDescent="0.3">
      <c r="A7754">
        <v>2592101</v>
      </c>
      <c r="B7754">
        <v>1</v>
      </c>
      <c r="C7754" t="s">
        <v>81</v>
      </c>
      <c r="D7754" t="s">
        <v>122</v>
      </c>
      <c r="E7754" t="s">
        <v>171</v>
      </c>
      <c r="F7754" t="s">
        <v>21570</v>
      </c>
      <c r="G7754" t="s">
        <v>190</v>
      </c>
      <c r="H7754" t="s">
        <v>157</v>
      </c>
      <c r="I7754" t="s">
        <v>136</v>
      </c>
      <c r="J7754" t="s">
        <v>137</v>
      </c>
      <c r="K7754" t="s">
        <v>138</v>
      </c>
      <c r="L7754" t="s">
        <v>21571</v>
      </c>
      <c r="M7754" t="s">
        <v>21572</v>
      </c>
      <c r="N7754">
        <v>2.3108333330000002</v>
      </c>
      <c r="O7754">
        <v>0</v>
      </c>
      <c r="P7754">
        <v>46</v>
      </c>
      <c r="Q7754">
        <v>0</v>
      </c>
      <c r="R7754">
        <v>0</v>
      </c>
      <c r="S7754">
        <v>0</v>
      </c>
      <c r="T7754">
        <v>4</v>
      </c>
      <c r="U7754">
        <v>0</v>
      </c>
      <c r="V7754">
        <v>0</v>
      </c>
      <c r="W7754">
        <v>0</v>
      </c>
      <c r="X7754">
        <v>12.429617045405827</v>
      </c>
      <c r="Y7754">
        <v>0</v>
      </c>
      <c r="Z7754">
        <v>0</v>
      </c>
      <c r="AA7754">
        <v>0</v>
      </c>
      <c r="AB7754">
        <v>6.6232291966361684E-2</v>
      </c>
      <c r="AC7754">
        <v>0</v>
      </c>
      <c r="AD7754">
        <v>0</v>
      </c>
      <c r="AE7754">
        <v>12.495849337372189</v>
      </c>
    </row>
    <row r="7755" spans="1:31" x14ac:dyDescent="0.3">
      <c r="A7755">
        <v>2591952</v>
      </c>
      <c r="B7755">
        <v>1</v>
      </c>
      <c r="C7755" t="s">
        <v>81</v>
      </c>
      <c r="D7755" t="s">
        <v>113</v>
      </c>
      <c r="E7755" t="s">
        <v>166</v>
      </c>
      <c r="F7755" t="s">
        <v>21573</v>
      </c>
      <c r="G7755" t="s">
        <v>168</v>
      </c>
      <c r="H7755" t="s">
        <v>157</v>
      </c>
      <c r="I7755" t="s">
        <v>136</v>
      </c>
      <c r="J7755" t="s">
        <v>137</v>
      </c>
      <c r="K7755" t="s">
        <v>138</v>
      </c>
      <c r="L7755" t="s">
        <v>21574</v>
      </c>
      <c r="M7755" t="s">
        <v>21575</v>
      </c>
      <c r="N7755">
        <v>2.6611111109999999</v>
      </c>
      <c r="O7755">
        <v>0</v>
      </c>
      <c r="P7755">
        <v>1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</row>
    <row r="7756" spans="1:31" x14ac:dyDescent="0.3">
      <c r="A7756">
        <v>2592144</v>
      </c>
      <c r="B7756">
        <v>1</v>
      </c>
      <c r="C7756" t="s">
        <v>80</v>
      </c>
      <c r="D7756" t="s">
        <v>96</v>
      </c>
      <c r="E7756" t="s">
        <v>171</v>
      </c>
      <c r="F7756" t="s">
        <v>6587</v>
      </c>
      <c r="G7756" t="s">
        <v>202</v>
      </c>
      <c r="H7756" t="s">
        <v>157</v>
      </c>
      <c r="I7756" t="s">
        <v>136</v>
      </c>
      <c r="J7756" t="s">
        <v>137</v>
      </c>
      <c r="K7756" t="s">
        <v>138</v>
      </c>
      <c r="L7756" t="s">
        <v>21576</v>
      </c>
      <c r="M7756" t="s">
        <v>21577</v>
      </c>
      <c r="N7756">
        <v>1.131388888</v>
      </c>
      <c r="O7756">
        <v>0</v>
      </c>
      <c r="P7756">
        <v>88</v>
      </c>
      <c r="Q7756">
        <v>0</v>
      </c>
      <c r="R7756">
        <v>0</v>
      </c>
      <c r="S7756">
        <v>0</v>
      </c>
      <c r="T7756">
        <v>3</v>
      </c>
      <c r="U7756">
        <v>0</v>
      </c>
      <c r="V7756">
        <v>0</v>
      </c>
      <c r="W7756">
        <v>0</v>
      </c>
      <c r="X7756">
        <v>23.088169611050436</v>
      </c>
      <c r="Y7756">
        <v>0</v>
      </c>
      <c r="Z7756">
        <v>0</v>
      </c>
      <c r="AA7756">
        <v>0</v>
      </c>
      <c r="AB7756">
        <v>2.0577942188481284</v>
      </c>
      <c r="AC7756">
        <v>0</v>
      </c>
      <c r="AD7756">
        <v>0</v>
      </c>
      <c r="AE7756">
        <v>25.145963829898562</v>
      </c>
    </row>
    <row r="7757" spans="1:31" x14ac:dyDescent="0.3">
      <c r="A7757">
        <v>2591958</v>
      </c>
      <c r="B7757">
        <v>1</v>
      </c>
      <c r="C7757" t="s">
        <v>80</v>
      </c>
      <c r="D7757" t="s">
        <v>107</v>
      </c>
      <c r="E7757" t="s">
        <v>171</v>
      </c>
      <c r="F7757" t="s">
        <v>21578</v>
      </c>
      <c r="G7757" t="s">
        <v>202</v>
      </c>
      <c r="H7757" t="s">
        <v>157</v>
      </c>
      <c r="I7757" t="s">
        <v>136</v>
      </c>
      <c r="J7757" t="s">
        <v>137</v>
      </c>
      <c r="K7757" t="s">
        <v>138</v>
      </c>
      <c r="L7757" t="s">
        <v>21579</v>
      </c>
      <c r="M7757" t="s">
        <v>21580</v>
      </c>
      <c r="N7757">
        <v>0.52055555499999995</v>
      </c>
      <c r="O7757">
        <v>0</v>
      </c>
      <c r="P7757">
        <v>39</v>
      </c>
      <c r="Q7757">
        <v>0</v>
      </c>
      <c r="R7757">
        <v>0</v>
      </c>
      <c r="S7757">
        <v>0</v>
      </c>
      <c r="T7757">
        <v>3</v>
      </c>
      <c r="U7757">
        <v>0</v>
      </c>
      <c r="V7757">
        <v>0</v>
      </c>
      <c r="W7757">
        <v>0</v>
      </c>
      <c r="X7757">
        <v>8.5507782931879159</v>
      </c>
      <c r="Y7757">
        <v>0</v>
      </c>
      <c r="Z7757">
        <v>0</v>
      </c>
      <c r="AA7757">
        <v>0</v>
      </c>
      <c r="AB7757">
        <v>2.5083317373366665</v>
      </c>
      <c r="AC7757">
        <v>0</v>
      </c>
      <c r="AD7757">
        <v>0</v>
      </c>
      <c r="AE7757">
        <v>11.059110030524582</v>
      </c>
    </row>
    <row r="7758" spans="1:31" x14ac:dyDescent="0.3">
      <c r="A7758">
        <v>2591474</v>
      </c>
      <c r="B7758">
        <v>1</v>
      </c>
      <c r="C7758" t="s">
        <v>81</v>
      </c>
      <c r="D7758" t="s">
        <v>127</v>
      </c>
      <c r="E7758" t="s">
        <v>132</v>
      </c>
      <c r="F7758" t="s">
        <v>16743</v>
      </c>
      <c r="G7758" t="s">
        <v>301</v>
      </c>
      <c r="H7758" t="s">
        <v>135</v>
      </c>
      <c r="I7758" t="s">
        <v>136</v>
      </c>
      <c r="J7758" t="s">
        <v>137</v>
      </c>
      <c r="K7758" t="s">
        <v>144</v>
      </c>
      <c r="L7758" t="s">
        <v>21581</v>
      </c>
      <c r="M7758" t="s">
        <v>21582</v>
      </c>
      <c r="N7758">
        <v>2.2297222219999999</v>
      </c>
      <c r="O7758">
        <v>30</v>
      </c>
      <c r="P7758">
        <v>5027</v>
      </c>
      <c r="Q7758">
        <v>693</v>
      </c>
      <c r="R7758">
        <v>507</v>
      </c>
      <c r="S7758">
        <v>98</v>
      </c>
      <c r="T7758">
        <v>611</v>
      </c>
      <c r="U7758">
        <v>24</v>
      </c>
      <c r="V7758">
        <v>1</v>
      </c>
      <c r="W7758">
        <v>27.262850294213216</v>
      </c>
      <c r="X7758">
        <v>1828.1892675058525</v>
      </c>
      <c r="Y7758">
        <v>3908.2880441114594</v>
      </c>
      <c r="Z7758">
        <v>1667.9560101339503</v>
      </c>
      <c r="AA7758">
        <v>2514.8636808760143</v>
      </c>
      <c r="AB7758">
        <v>840.14730223092511</v>
      </c>
      <c r="AC7758">
        <v>4771.4467068394624</v>
      </c>
      <c r="AD7758">
        <v>3.7341047917680932</v>
      </c>
      <c r="AE7758">
        <v>15561.887966783646</v>
      </c>
    </row>
    <row r="7759" spans="1:31" x14ac:dyDescent="0.3">
      <c r="A7759">
        <v>2591437</v>
      </c>
      <c r="B7759">
        <v>1</v>
      </c>
      <c r="C7759" t="s">
        <v>80</v>
      </c>
      <c r="D7759" t="s">
        <v>93</v>
      </c>
      <c r="E7759" t="s">
        <v>141</v>
      </c>
      <c r="F7759" t="s">
        <v>21583</v>
      </c>
      <c r="G7759" t="s">
        <v>134</v>
      </c>
      <c r="H7759" t="s">
        <v>135</v>
      </c>
      <c r="I7759" t="s">
        <v>136</v>
      </c>
      <c r="J7759" t="s">
        <v>137</v>
      </c>
      <c r="K7759" t="s">
        <v>138</v>
      </c>
      <c r="L7759" t="s">
        <v>21584</v>
      </c>
      <c r="M7759" t="s">
        <v>21585</v>
      </c>
      <c r="N7759">
        <v>0.48388888800000002</v>
      </c>
      <c r="O7759">
        <v>0</v>
      </c>
      <c r="P7759">
        <v>793</v>
      </c>
      <c r="Q7759">
        <v>0</v>
      </c>
      <c r="R7759">
        <v>85</v>
      </c>
      <c r="S7759">
        <v>1</v>
      </c>
      <c r="T7759">
        <v>145</v>
      </c>
      <c r="U7759">
        <v>0</v>
      </c>
      <c r="V7759">
        <v>1</v>
      </c>
      <c r="W7759">
        <v>0</v>
      </c>
      <c r="X7759">
        <v>52.366661270917568</v>
      </c>
      <c r="Y7759">
        <v>0</v>
      </c>
      <c r="Z7759">
        <v>42.448237956480646</v>
      </c>
      <c r="AA7759">
        <v>2.499070466910875</v>
      </c>
      <c r="AB7759">
        <v>35.306399328112342</v>
      </c>
      <c r="AC7759">
        <v>0</v>
      </c>
      <c r="AD7759">
        <v>0</v>
      </c>
      <c r="AE7759">
        <v>132.62036902242144</v>
      </c>
    </row>
    <row r="7760" spans="1:31" x14ac:dyDescent="0.3">
      <c r="A7760">
        <v>2592021</v>
      </c>
      <c r="B7760">
        <v>1</v>
      </c>
      <c r="C7760" t="s">
        <v>81</v>
      </c>
      <c r="D7760" t="s">
        <v>128</v>
      </c>
      <c r="E7760" t="s">
        <v>147</v>
      </c>
      <c r="F7760" t="s">
        <v>897</v>
      </c>
      <c r="G7760" t="s">
        <v>202</v>
      </c>
      <c r="H7760" t="s">
        <v>135</v>
      </c>
      <c r="I7760" t="s">
        <v>136</v>
      </c>
      <c r="J7760" t="s">
        <v>137</v>
      </c>
      <c r="K7760" t="s">
        <v>138</v>
      </c>
      <c r="L7760" t="s">
        <v>21586</v>
      </c>
      <c r="M7760" t="s">
        <v>21587</v>
      </c>
      <c r="N7760">
        <v>0.24666666600000001</v>
      </c>
      <c r="O7760">
        <v>7</v>
      </c>
      <c r="P7760">
        <v>1189</v>
      </c>
      <c r="Q7760">
        <v>4</v>
      </c>
      <c r="R7760">
        <v>3</v>
      </c>
      <c r="S7760">
        <v>3</v>
      </c>
      <c r="T7760">
        <v>85</v>
      </c>
      <c r="U7760">
        <v>0</v>
      </c>
      <c r="V7760">
        <v>0</v>
      </c>
      <c r="W7760">
        <v>0.42760491648000004</v>
      </c>
      <c r="X7760">
        <v>30.781737202012476</v>
      </c>
      <c r="Y7760">
        <v>3.6805882118214397</v>
      </c>
      <c r="Z7760">
        <v>0.79137194948824008</v>
      </c>
      <c r="AA7760">
        <v>5.89420289472696</v>
      </c>
      <c r="AB7760">
        <v>4.6940069719575197</v>
      </c>
      <c r="AC7760">
        <v>0</v>
      </c>
      <c r="AD7760">
        <v>0</v>
      </c>
      <c r="AE7760">
        <v>46.269512146486633</v>
      </c>
    </row>
    <row r="7761" spans="1:31" x14ac:dyDescent="0.3">
      <c r="A7761">
        <v>2591480</v>
      </c>
      <c r="B7761">
        <v>1</v>
      </c>
      <c r="C7761" t="s">
        <v>81</v>
      </c>
      <c r="D7761" t="s">
        <v>127</v>
      </c>
      <c r="E7761" t="s">
        <v>132</v>
      </c>
      <c r="F7761" t="s">
        <v>16996</v>
      </c>
      <c r="G7761" t="s">
        <v>301</v>
      </c>
      <c r="H7761" t="s">
        <v>135</v>
      </c>
      <c r="I7761" t="s">
        <v>136</v>
      </c>
      <c r="J7761" t="s">
        <v>137</v>
      </c>
      <c r="K7761" t="s">
        <v>144</v>
      </c>
      <c r="L7761" t="s">
        <v>21588</v>
      </c>
      <c r="M7761" t="s">
        <v>21589</v>
      </c>
      <c r="N7761">
        <v>2.1958333329999999</v>
      </c>
      <c r="O7761">
        <v>12</v>
      </c>
      <c r="P7761">
        <v>163</v>
      </c>
      <c r="Q7761">
        <v>206</v>
      </c>
      <c r="R7761">
        <v>210</v>
      </c>
      <c r="S7761">
        <v>13</v>
      </c>
      <c r="T7761">
        <v>30</v>
      </c>
      <c r="U7761">
        <v>0</v>
      </c>
      <c r="V7761">
        <v>0</v>
      </c>
      <c r="W7761">
        <v>12.180394298571136</v>
      </c>
      <c r="X7761">
        <v>71.163652231914483</v>
      </c>
      <c r="Y7761">
        <v>1068.5683286143258</v>
      </c>
      <c r="Z7761">
        <v>770.61502113029189</v>
      </c>
      <c r="AA7761">
        <v>22.833374091229729</v>
      </c>
      <c r="AB7761">
        <v>27.11266794597574</v>
      </c>
      <c r="AC7761">
        <v>0</v>
      </c>
      <c r="AD7761">
        <v>0</v>
      </c>
      <c r="AE7761">
        <v>1972.4734383123089</v>
      </c>
    </row>
    <row r="7762" spans="1:31" x14ac:dyDescent="0.3">
      <c r="A7762">
        <v>2591586</v>
      </c>
      <c r="B7762">
        <v>1</v>
      </c>
      <c r="C7762" t="s">
        <v>80</v>
      </c>
      <c r="D7762" t="s">
        <v>93</v>
      </c>
      <c r="E7762" t="s">
        <v>171</v>
      </c>
      <c r="F7762" t="s">
        <v>21590</v>
      </c>
      <c r="G7762" t="s">
        <v>190</v>
      </c>
      <c r="H7762" t="s">
        <v>157</v>
      </c>
      <c r="I7762" t="s">
        <v>136</v>
      </c>
      <c r="J7762" t="s">
        <v>137</v>
      </c>
      <c r="K7762" t="s">
        <v>138</v>
      </c>
      <c r="L7762" t="s">
        <v>21591</v>
      </c>
      <c r="M7762" t="s">
        <v>21592</v>
      </c>
      <c r="N7762">
        <v>7.3372222220000003</v>
      </c>
      <c r="O7762">
        <v>0</v>
      </c>
      <c r="P7762">
        <v>41</v>
      </c>
      <c r="Q7762">
        <v>0</v>
      </c>
      <c r="R7762">
        <v>5</v>
      </c>
      <c r="S7762">
        <v>0</v>
      </c>
      <c r="T7762">
        <v>12</v>
      </c>
      <c r="U7762">
        <v>0</v>
      </c>
      <c r="V7762">
        <v>0</v>
      </c>
      <c r="W7762">
        <v>0</v>
      </c>
      <c r="X7762">
        <v>45.828049523747389</v>
      </c>
      <c r="Y7762">
        <v>0</v>
      </c>
      <c r="Z7762">
        <v>51.759632641515047</v>
      </c>
      <c r="AA7762">
        <v>0</v>
      </c>
      <c r="AB7762">
        <v>50.806708159039189</v>
      </c>
      <c r="AC7762">
        <v>0</v>
      </c>
      <c r="AD7762">
        <v>0</v>
      </c>
      <c r="AE7762">
        <v>148.39439032430164</v>
      </c>
    </row>
    <row r="7763" spans="1:31" x14ac:dyDescent="0.3">
      <c r="A7763">
        <v>2592087</v>
      </c>
      <c r="B7763">
        <v>1</v>
      </c>
      <c r="C7763" t="s">
        <v>81</v>
      </c>
      <c r="D7763" t="s">
        <v>113</v>
      </c>
      <c r="E7763" t="s">
        <v>166</v>
      </c>
      <c r="F7763" t="s">
        <v>21593</v>
      </c>
      <c r="G7763" t="s">
        <v>168</v>
      </c>
      <c r="H7763" t="s">
        <v>157</v>
      </c>
      <c r="I7763" t="s">
        <v>136</v>
      </c>
      <c r="J7763" t="s">
        <v>137</v>
      </c>
      <c r="K7763" t="s">
        <v>138</v>
      </c>
      <c r="L7763" t="s">
        <v>21594</v>
      </c>
      <c r="M7763" t="s">
        <v>21595</v>
      </c>
      <c r="N7763">
        <v>2.0669444440000002</v>
      </c>
      <c r="O7763">
        <v>0</v>
      </c>
      <c r="P7763">
        <v>0</v>
      </c>
      <c r="Q7763">
        <v>0</v>
      </c>
      <c r="R7763">
        <v>1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1.514685650772825</v>
      </c>
      <c r="AA7763">
        <v>0</v>
      </c>
      <c r="AB7763">
        <v>0</v>
      </c>
      <c r="AC7763">
        <v>0</v>
      </c>
      <c r="AD7763">
        <v>0</v>
      </c>
      <c r="AE7763">
        <v>1.514685650772825</v>
      </c>
    </row>
    <row r="7764" spans="1:31" x14ac:dyDescent="0.3">
      <c r="A7764">
        <v>2592064</v>
      </c>
      <c r="B7764">
        <v>1</v>
      </c>
      <c r="C7764" t="s">
        <v>80</v>
      </c>
      <c r="D7764" t="s">
        <v>108</v>
      </c>
      <c r="E7764" t="s">
        <v>147</v>
      </c>
      <c r="F7764" t="s">
        <v>11975</v>
      </c>
      <c r="G7764" t="s">
        <v>134</v>
      </c>
      <c r="H7764" t="s">
        <v>135</v>
      </c>
      <c r="I7764" t="s">
        <v>136</v>
      </c>
      <c r="J7764" t="s">
        <v>137</v>
      </c>
      <c r="K7764" t="s">
        <v>138</v>
      </c>
      <c r="L7764" t="s">
        <v>21596</v>
      </c>
      <c r="M7764" t="s">
        <v>21597</v>
      </c>
      <c r="N7764">
        <v>1.27</v>
      </c>
      <c r="O7764">
        <v>0</v>
      </c>
      <c r="P7764">
        <v>1021</v>
      </c>
      <c r="Q7764">
        <v>0</v>
      </c>
      <c r="R7764">
        <v>201</v>
      </c>
      <c r="S7764">
        <v>3</v>
      </c>
      <c r="T7764">
        <v>116</v>
      </c>
      <c r="U7764">
        <v>0</v>
      </c>
      <c r="V7764">
        <v>0</v>
      </c>
      <c r="W7764">
        <v>0</v>
      </c>
      <c r="X7764">
        <v>170.98272072006631</v>
      </c>
      <c r="Y7764">
        <v>0</v>
      </c>
      <c r="Z7764">
        <v>46.749634962294991</v>
      </c>
      <c r="AA7764">
        <v>44.162501421208773</v>
      </c>
      <c r="AB7764">
        <v>68.526605843789795</v>
      </c>
      <c r="AC7764">
        <v>0</v>
      </c>
      <c r="AD7764">
        <v>0</v>
      </c>
      <c r="AE7764">
        <v>330.42146294735988</v>
      </c>
    </row>
    <row r="7765" spans="1:31" x14ac:dyDescent="0.3">
      <c r="A7765">
        <v>2591732</v>
      </c>
      <c r="B7765">
        <v>1</v>
      </c>
      <c r="C7765" t="s">
        <v>80</v>
      </c>
      <c r="D7765" t="s">
        <v>84</v>
      </c>
      <c r="E7765" t="s">
        <v>166</v>
      </c>
      <c r="F7765" t="s">
        <v>21598</v>
      </c>
      <c r="G7765" t="s">
        <v>198</v>
      </c>
      <c r="H7765" t="s">
        <v>157</v>
      </c>
      <c r="I7765" t="s">
        <v>136</v>
      </c>
      <c r="J7765" t="s">
        <v>137</v>
      </c>
      <c r="K7765" t="s">
        <v>138</v>
      </c>
      <c r="L7765" t="s">
        <v>21599</v>
      </c>
      <c r="M7765" t="s">
        <v>21600</v>
      </c>
      <c r="N7765">
        <v>3.238888888</v>
      </c>
      <c r="O7765">
        <v>0</v>
      </c>
      <c r="P7765">
        <v>1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0.65361880163545338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0.65361880163545338</v>
      </c>
    </row>
    <row r="7766" spans="1:31" x14ac:dyDescent="0.3">
      <c r="A7766">
        <v>2591463</v>
      </c>
      <c r="B7766">
        <v>1</v>
      </c>
      <c r="C7766" t="s">
        <v>81</v>
      </c>
      <c r="D7766" t="s">
        <v>121</v>
      </c>
      <c r="E7766" t="s">
        <v>141</v>
      </c>
      <c r="F7766" t="s">
        <v>13658</v>
      </c>
      <c r="G7766" t="s">
        <v>134</v>
      </c>
      <c r="H7766" t="s">
        <v>135</v>
      </c>
      <c r="I7766" t="s">
        <v>136</v>
      </c>
      <c r="J7766" t="s">
        <v>137</v>
      </c>
      <c r="K7766" t="s">
        <v>138</v>
      </c>
      <c r="L7766" t="s">
        <v>21601</v>
      </c>
      <c r="M7766" t="s">
        <v>21146</v>
      </c>
      <c r="N7766">
        <v>0.502222222</v>
      </c>
      <c r="O7766">
        <v>8</v>
      </c>
      <c r="P7766">
        <v>1131</v>
      </c>
      <c r="Q7766">
        <v>4</v>
      </c>
      <c r="R7766">
        <v>123</v>
      </c>
      <c r="S7766">
        <v>6</v>
      </c>
      <c r="T7766">
        <v>81</v>
      </c>
      <c r="U7766">
        <v>0</v>
      </c>
      <c r="V7766">
        <v>0</v>
      </c>
      <c r="W7766">
        <v>0.75130678527999983</v>
      </c>
      <c r="X7766">
        <v>55.362785155202509</v>
      </c>
      <c r="Y7766">
        <v>3.2232679601166403</v>
      </c>
      <c r="Z7766">
        <v>17.705336920499679</v>
      </c>
      <c r="AA7766">
        <v>10.400618677252151</v>
      </c>
      <c r="AB7766">
        <v>13.434120003068914</v>
      </c>
      <c r="AC7766">
        <v>0</v>
      </c>
      <c r="AD7766">
        <v>0</v>
      </c>
      <c r="AE7766">
        <v>100.8774355014199</v>
      </c>
    </row>
    <row r="7767" spans="1:31" x14ac:dyDescent="0.3">
      <c r="A7767">
        <v>2591841</v>
      </c>
      <c r="B7767">
        <v>1</v>
      </c>
      <c r="C7767" t="s">
        <v>80</v>
      </c>
      <c r="D7767" t="s">
        <v>97</v>
      </c>
      <c r="E7767" t="s">
        <v>184</v>
      </c>
      <c r="F7767" t="s">
        <v>21602</v>
      </c>
      <c r="G7767" t="s">
        <v>149</v>
      </c>
      <c r="H7767" t="s">
        <v>135</v>
      </c>
      <c r="I7767" t="s">
        <v>136</v>
      </c>
      <c r="J7767" t="s">
        <v>137</v>
      </c>
      <c r="K7767" t="s">
        <v>138</v>
      </c>
      <c r="L7767" t="s">
        <v>21603</v>
      </c>
      <c r="M7767" t="s">
        <v>21604</v>
      </c>
      <c r="N7767">
        <v>2.3991666660000002</v>
      </c>
      <c r="O7767">
        <v>0</v>
      </c>
      <c r="P7767">
        <v>217</v>
      </c>
      <c r="Q7767">
        <v>0</v>
      </c>
      <c r="R7767">
        <v>0</v>
      </c>
      <c r="S7767">
        <v>0</v>
      </c>
      <c r="T7767">
        <v>27</v>
      </c>
      <c r="U7767">
        <v>0</v>
      </c>
      <c r="V7767">
        <v>0</v>
      </c>
      <c r="W7767">
        <v>0</v>
      </c>
      <c r="X7767">
        <v>122.13824539392128</v>
      </c>
      <c r="Y7767">
        <v>0</v>
      </c>
      <c r="Z7767">
        <v>0</v>
      </c>
      <c r="AA7767">
        <v>0</v>
      </c>
      <c r="AB7767">
        <v>83.021684632520973</v>
      </c>
      <c r="AC7767">
        <v>0</v>
      </c>
      <c r="AD7767">
        <v>0</v>
      </c>
      <c r="AE7767">
        <v>205.15993002644225</v>
      </c>
    </row>
    <row r="7768" spans="1:31" x14ac:dyDescent="0.3">
      <c r="A7768">
        <v>2591695</v>
      </c>
      <c r="B7768">
        <v>1</v>
      </c>
      <c r="C7768" t="s">
        <v>80</v>
      </c>
      <c r="D7768" t="s">
        <v>105</v>
      </c>
      <c r="E7768" t="s">
        <v>171</v>
      </c>
      <c r="F7768" t="s">
        <v>21605</v>
      </c>
      <c r="G7768" t="s">
        <v>202</v>
      </c>
      <c r="H7768" t="s">
        <v>157</v>
      </c>
      <c r="I7768" t="s">
        <v>136</v>
      </c>
      <c r="J7768" t="s">
        <v>137</v>
      </c>
      <c r="K7768" t="s">
        <v>138</v>
      </c>
      <c r="L7768" t="s">
        <v>21606</v>
      </c>
      <c r="M7768" t="s">
        <v>21607</v>
      </c>
      <c r="N7768">
        <v>2.875</v>
      </c>
      <c r="O7768">
        <v>0</v>
      </c>
      <c r="P7768">
        <v>60</v>
      </c>
      <c r="Q7768">
        <v>0</v>
      </c>
      <c r="R7768">
        <v>11</v>
      </c>
      <c r="S7768">
        <v>0</v>
      </c>
      <c r="T7768">
        <v>5</v>
      </c>
      <c r="U7768">
        <v>0</v>
      </c>
      <c r="V7768">
        <v>0</v>
      </c>
      <c r="W7768">
        <v>0</v>
      </c>
      <c r="X7768">
        <v>23.839524965809797</v>
      </c>
      <c r="Y7768">
        <v>0</v>
      </c>
      <c r="Z7768">
        <v>2.4520601210288135</v>
      </c>
      <c r="AA7768">
        <v>0</v>
      </c>
      <c r="AB7768">
        <v>1.6117956152049202</v>
      </c>
      <c r="AC7768">
        <v>0</v>
      </c>
      <c r="AD7768">
        <v>0</v>
      </c>
      <c r="AE7768">
        <v>27.903380702043531</v>
      </c>
    </row>
    <row r="7769" spans="1:31" x14ac:dyDescent="0.3">
      <c r="A7769">
        <v>2591838</v>
      </c>
      <c r="B7769">
        <v>1</v>
      </c>
      <c r="C7769" t="s">
        <v>81</v>
      </c>
      <c r="D7769" t="s">
        <v>113</v>
      </c>
      <c r="E7769" t="s">
        <v>184</v>
      </c>
      <c r="F7769" t="s">
        <v>21608</v>
      </c>
      <c r="G7769" t="s">
        <v>149</v>
      </c>
      <c r="H7769" t="s">
        <v>135</v>
      </c>
      <c r="I7769" t="s">
        <v>136</v>
      </c>
      <c r="J7769" t="s">
        <v>137</v>
      </c>
      <c r="K7769" t="s">
        <v>138</v>
      </c>
      <c r="L7769" t="s">
        <v>21609</v>
      </c>
      <c r="M7769" t="s">
        <v>21610</v>
      </c>
      <c r="N7769">
        <v>3.6577777770000002</v>
      </c>
      <c r="O7769">
        <v>0</v>
      </c>
      <c r="P7769">
        <v>1</v>
      </c>
      <c r="Q7769">
        <v>0</v>
      </c>
      <c r="R7769">
        <v>8</v>
      </c>
      <c r="S7769">
        <v>0</v>
      </c>
      <c r="T7769">
        <v>1</v>
      </c>
      <c r="U7769">
        <v>0</v>
      </c>
      <c r="V7769">
        <v>0</v>
      </c>
      <c r="W7769">
        <v>0</v>
      </c>
      <c r="X7769">
        <v>8.3045845063999999E-4</v>
      </c>
      <c r="Y7769">
        <v>0</v>
      </c>
      <c r="Z7769">
        <v>111.85140429926527</v>
      </c>
      <c r="AA7769">
        <v>0</v>
      </c>
      <c r="AB7769">
        <v>6.0275937987999999</v>
      </c>
      <c r="AC7769">
        <v>0</v>
      </c>
      <c r="AD7769">
        <v>0</v>
      </c>
      <c r="AE7769">
        <v>117.8798285565159</v>
      </c>
    </row>
    <row r="7770" spans="1:31" x14ac:dyDescent="0.3">
      <c r="A7770">
        <v>2591569</v>
      </c>
      <c r="B7770">
        <v>1</v>
      </c>
      <c r="C7770" t="s">
        <v>80</v>
      </c>
      <c r="D7770" t="s">
        <v>90</v>
      </c>
      <c r="E7770" t="s">
        <v>155</v>
      </c>
      <c r="F7770" t="s">
        <v>21611</v>
      </c>
      <c r="G7770" t="s">
        <v>202</v>
      </c>
      <c r="H7770" t="s">
        <v>157</v>
      </c>
      <c r="I7770" t="s">
        <v>136</v>
      </c>
      <c r="J7770" t="s">
        <v>137</v>
      </c>
      <c r="K7770" t="s">
        <v>138</v>
      </c>
      <c r="L7770" t="s">
        <v>21612</v>
      </c>
      <c r="M7770" t="s">
        <v>21613</v>
      </c>
      <c r="N7770">
        <v>1.427777777</v>
      </c>
      <c r="O7770">
        <v>0</v>
      </c>
      <c r="P7770">
        <v>680</v>
      </c>
      <c r="Q7770">
        <v>0</v>
      </c>
      <c r="R7770">
        <v>0</v>
      </c>
      <c r="S7770">
        <v>0</v>
      </c>
      <c r="T7770">
        <v>60</v>
      </c>
      <c r="U7770">
        <v>0</v>
      </c>
      <c r="V7770">
        <v>1</v>
      </c>
      <c r="W7770">
        <v>0</v>
      </c>
      <c r="X7770">
        <v>185.92299480582548</v>
      </c>
      <c r="Y7770">
        <v>0</v>
      </c>
      <c r="Z7770">
        <v>0</v>
      </c>
      <c r="AA7770">
        <v>0</v>
      </c>
      <c r="AB7770">
        <v>72.488383343121527</v>
      </c>
      <c r="AC7770">
        <v>0</v>
      </c>
      <c r="AD7770">
        <v>20.545821540621635</v>
      </c>
      <c r="AE7770">
        <v>278.95719968956865</v>
      </c>
    </row>
    <row r="7771" spans="1:31" x14ac:dyDescent="0.3">
      <c r="A7771">
        <v>2592067</v>
      </c>
      <c r="B7771">
        <v>1</v>
      </c>
      <c r="C7771" t="s">
        <v>80</v>
      </c>
      <c r="D7771" t="s">
        <v>93</v>
      </c>
      <c r="E7771" t="s">
        <v>171</v>
      </c>
      <c r="F7771" t="s">
        <v>21614</v>
      </c>
      <c r="G7771" t="s">
        <v>190</v>
      </c>
      <c r="H7771" t="s">
        <v>157</v>
      </c>
      <c r="I7771" t="s">
        <v>136</v>
      </c>
      <c r="J7771" t="s">
        <v>137</v>
      </c>
      <c r="K7771" t="s">
        <v>138</v>
      </c>
      <c r="L7771" t="s">
        <v>21615</v>
      </c>
      <c r="M7771" t="s">
        <v>21616</v>
      </c>
      <c r="N7771">
        <v>2.0297222220000002</v>
      </c>
      <c r="O7771">
        <v>0</v>
      </c>
      <c r="P7771">
        <v>20</v>
      </c>
      <c r="Q7771">
        <v>0</v>
      </c>
      <c r="R7771">
        <v>0</v>
      </c>
      <c r="S7771">
        <v>0</v>
      </c>
      <c r="T7771">
        <v>2</v>
      </c>
      <c r="U7771">
        <v>0</v>
      </c>
      <c r="V7771">
        <v>0</v>
      </c>
      <c r="W7771">
        <v>0</v>
      </c>
      <c r="X7771">
        <v>4.9338122793260943</v>
      </c>
      <c r="Y7771">
        <v>0</v>
      </c>
      <c r="Z7771">
        <v>0</v>
      </c>
      <c r="AA7771">
        <v>0</v>
      </c>
      <c r="AB7771">
        <v>2.7649651975777778</v>
      </c>
      <c r="AC7771">
        <v>0</v>
      </c>
      <c r="AD7771">
        <v>0</v>
      </c>
      <c r="AE7771">
        <v>7.6987774769038726</v>
      </c>
    </row>
    <row r="7772" spans="1:31" x14ac:dyDescent="0.3">
      <c r="A7772">
        <v>2591440</v>
      </c>
      <c r="B7772">
        <v>1</v>
      </c>
      <c r="C7772" t="s">
        <v>80</v>
      </c>
      <c r="D7772" t="s">
        <v>93</v>
      </c>
      <c r="E7772" t="s">
        <v>171</v>
      </c>
      <c r="F7772" t="s">
        <v>20504</v>
      </c>
      <c r="G7772" t="s">
        <v>190</v>
      </c>
      <c r="H7772" t="s">
        <v>157</v>
      </c>
      <c r="I7772" t="s">
        <v>136</v>
      </c>
      <c r="J7772" t="s">
        <v>137</v>
      </c>
      <c r="K7772" t="s">
        <v>138</v>
      </c>
      <c r="L7772" t="s">
        <v>21617</v>
      </c>
      <c r="M7772" t="s">
        <v>21618</v>
      </c>
      <c r="N7772">
        <v>4.0130555550000002</v>
      </c>
      <c r="O7772">
        <v>0</v>
      </c>
      <c r="P7772">
        <v>8</v>
      </c>
      <c r="Q7772">
        <v>0</v>
      </c>
      <c r="R7772">
        <v>4</v>
      </c>
      <c r="S7772">
        <v>0</v>
      </c>
      <c r="T7772">
        <v>2</v>
      </c>
      <c r="U7772">
        <v>0</v>
      </c>
      <c r="V7772">
        <v>0</v>
      </c>
      <c r="W7772">
        <v>0</v>
      </c>
      <c r="X7772">
        <v>6.0811100195014758</v>
      </c>
      <c r="Y7772">
        <v>0</v>
      </c>
      <c r="Z7772">
        <v>40.122103263534797</v>
      </c>
      <c r="AA7772">
        <v>0</v>
      </c>
      <c r="AB7772">
        <v>6.9784360394189351</v>
      </c>
      <c r="AC7772">
        <v>0</v>
      </c>
      <c r="AD7772">
        <v>0</v>
      </c>
      <c r="AE7772">
        <v>53.181649322455208</v>
      </c>
    </row>
    <row r="7773" spans="1:31" x14ac:dyDescent="0.3">
      <c r="A7773">
        <v>2591632</v>
      </c>
      <c r="B7773">
        <v>1</v>
      </c>
      <c r="C7773" t="s">
        <v>81</v>
      </c>
      <c r="D7773" t="s">
        <v>128</v>
      </c>
      <c r="E7773" t="s">
        <v>147</v>
      </c>
      <c r="F7773" t="s">
        <v>606</v>
      </c>
      <c r="G7773" t="s">
        <v>134</v>
      </c>
      <c r="H7773" t="s">
        <v>135</v>
      </c>
      <c r="I7773" t="s">
        <v>136</v>
      </c>
      <c r="J7773" t="s">
        <v>137</v>
      </c>
      <c r="K7773" t="s">
        <v>138</v>
      </c>
      <c r="L7773" t="s">
        <v>21619</v>
      </c>
      <c r="M7773" t="s">
        <v>21620</v>
      </c>
      <c r="N7773">
        <v>1.5505555550000001</v>
      </c>
      <c r="O7773">
        <v>3</v>
      </c>
      <c r="P7773">
        <v>221</v>
      </c>
      <c r="Q7773">
        <v>1</v>
      </c>
      <c r="R7773">
        <v>3</v>
      </c>
      <c r="S7773">
        <v>3</v>
      </c>
      <c r="T7773">
        <v>21</v>
      </c>
      <c r="U7773">
        <v>2</v>
      </c>
      <c r="V7773">
        <v>0</v>
      </c>
      <c r="W7773">
        <v>1.0464687214799999</v>
      </c>
      <c r="X7773">
        <v>61.388175497277082</v>
      </c>
      <c r="Y7773">
        <v>0.20408781192100001</v>
      </c>
      <c r="Z7773">
        <v>4.2019094151755603</v>
      </c>
      <c r="AA7773">
        <v>65.441647739792444</v>
      </c>
      <c r="AB7773">
        <v>21.589969187035351</v>
      </c>
      <c r="AC7773">
        <v>53.864075042199644</v>
      </c>
      <c r="AD7773">
        <v>0</v>
      </c>
      <c r="AE7773">
        <v>207.73633341488107</v>
      </c>
    </row>
    <row r="7774" spans="1:31" x14ac:dyDescent="0.3">
      <c r="A7774">
        <v>2591526</v>
      </c>
      <c r="B7774">
        <v>1</v>
      </c>
      <c r="C7774" t="s">
        <v>80</v>
      </c>
      <c r="D7774" t="s">
        <v>97</v>
      </c>
      <c r="E7774" t="s">
        <v>171</v>
      </c>
      <c r="F7774" t="s">
        <v>19174</v>
      </c>
      <c r="G7774" t="s">
        <v>301</v>
      </c>
      <c r="H7774" t="s">
        <v>157</v>
      </c>
      <c r="I7774" t="s">
        <v>136</v>
      </c>
      <c r="J7774" t="s">
        <v>137</v>
      </c>
      <c r="K7774" t="s">
        <v>144</v>
      </c>
      <c r="L7774" t="s">
        <v>21621</v>
      </c>
      <c r="M7774" t="s">
        <v>21622</v>
      </c>
      <c r="N7774">
        <v>5.4633333329999996</v>
      </c>
      <c r="O7774">
        <v>0</v>
      </c>
      <c r="P7774">
        <v>148</v>
      </c>
      <c r="Q7774">
        <v>0</v>
      </c>
      <c r="R7774">
        <v>0</v>
      </c>
      <c r="S7774">
        <v>0</v>
      </c>
      <c r="T7774">
        <v>14</v>
      </c>
      <c r="U7774">
        <v>0</v>
      </c>
      <c r="V7774">
        <v>0</v>
      </c>
      <c r="W7774">
        <v>0</v>
      </c>
      <c r="X7774">
        <v>146.73142192851674</v>
      </c>
      <c r="Y7774">
        <v>0</v>
      </c>
      <c r="Z7774">
        <v>0</v>
      </c>
      <c r="AA7774">
        <v>0</v>
      </c>
      <c r="AB7774">
        <v>61.959748652070303</v>
      </c>
      <c r="AC7774">
        <v>0</v>
      </c>
      <c r="AD7774">
        <v>0</v>
      </c>
      <c r="AE7774">
        <v>208.69117058058703</v>
      </c>
    </row>
    <row r="7775" spans="1:31" x14ac:dyDescent="0.3">
      <c r="A7775">
        <v>2592024</v>
      </c>
      <c r="B7775">
        <v>1</v>
      </c>
      <c r="C7775" t="s">
        <v>80</v>
      </c>
      <c r="D7775" t="s">
        <v>104</v>
      </c>
      <c r="E7775" t="s">
        <v>184</v>
      </c>
      <c r="F7775" t="s">
        <v>7479</v>
      </c>
      <c r="G7775" t="s">
        <v>134</v>
      </c>
      <c r="H7775" t="s">
        <v>135</v>
      </c>
      <c r="I7775" t="s">
        <v>136</v>
      </c>
      <c r="J7775" t="s">
        <v>137</v>
      </c>
      <c r="K7775" t="s">
        <v>138</v>
      </c>
      <c r="L7775" t="s">
        <v>21623</v>
      </c>
      <c r="M7775" t="s">
        <v>21624</v>
      </c>
      <c r="N7775">
        <v>1.0786111110000001</v>
      </c>
      <c r="O7775">
        <v>9</v>
      </c>
      <c r="P7775">
        <v>41</v>
      </c>
      <c r="Q7775">
        <v>59</v>
      </c>
      <c r="R7775">
        <v>199</v>
      </c>
      <c r="S7775">
        <v>19</v>
      </c>
      <c r="T7775">
        <v>48</v>
      </c>
      <c r="U7775">
        <v>8</v>
      </c>
      <c r="V7775">
        <v>0</v>
      </c>
      <c r="W7775">
        <v>4.225145511016418</v>
      </c>
      <c r="X7775">
        <v>13.520092903226002</v>
      </c>
      <c r="Y7775">
        <v>107.50012185436469</v>
      </c>
      <c r="Z7775">
        <v>70.084724540462716</v>
      </c>
      <c r="AA7775">
        <v>53.482982906379647</v>
      </c>
      <c r="AB7775">
        <v>19.965124657430671</v>
      </c>
      <c r="AC7775">
        <v>249.54518551909393</v>
      </c>
      <c r="AD7775">
        <v>0</v>
      </c>
      <c r="AE7775">
        <v>518.32337789197413</v>
      </c>
    </row>
    <row r="7776" spans="1:31" x14ac:dyDescent="0.3">
      <c r="A7776">
        <v>2591483</v>
      </c>
      <c r="B7776">
        <v>1</v>
      </c>
      <c r="C7776" t="s">
        <v>80</v>
      </c>
      <c r="D7776" t="s">
        <v>94</v>
      </c>
      <c r="E7776" t="s">
        <v>171</v>
      </c>
      <c r="F7776" t="s">
        <v>21625</v>
      </c>
      <c r="G7776" t="s">
        <v>190</v>
      </c>
      <c r="H7776" t="s">
        <v>157</v>
      </c>
      <c r="I7776" t="s">
        <v>136</v>
      </c>
      <c r="J7776" t="s">
        <v>137</v>
      </c>
      <c r="K7776" t="s">
        <v>138</v>
      </c>
      <c r="L7776" t="s">
        <v>21626</v>
      </c>
      <c r="M7776" t="s">
        <v>21627</v>
      </c>
      <c r="N7776">
        <v>0.44527777699999999</v>
      </c>
      <c r="O7776">
        <v>0</v>
      </c>
      <c r="P7776">
        <v>74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6.3757068475094059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6.3757068475094059</v>
      </c>
    </row>
    <row r="7777" spans="1:31" x14ac:dyDescent="0.3">
      <c r="A7777">
        <v>2591675</v>
      </c>
      <c r="B7777">
        <v>1</v>
      </c>
      <c r="C7777" t="s">
        <v>80</v>
      </c>
      <c r="D7777" t="s">
        <v>97</v>
      </c>
      <c r="E7777" t="s">
        <v>147</v>
      </c>
      <c r="F7777" t="s">
        <v>18519</v>
      </c>
      <c r="G7777" t="s">
        <v>134</v>
      </c>
      <c r="H7777" t="s">
        <v>135</v>
      </c>
      <c r="I7777" t="s">
        <v>136</v>
      </c>
      <c r="J7777" t="s">
        <v>137</v>
      </c>
      <c r="K7777" t="s">
        <v>138</v>
      </c>
      <c r="L7777" t="s">
        <v>21628</v>
      </c>
      <c r="M7777" t="s">
        <v>21629</v>
      </c>
      <c r="N7777">
        <v>0.52500000000000002</v>
      </c>
      <c r="O7777">
        <v>0</v>
      </c>
      <c r="P7777">
        <v>219</v>
      </c>
      <c r="Q7777">
        <v>0</v>
      </c>
      <c r="R7777">
        <v>58</v>
      </c>
      <c r="S7777">
        <v>2</v>
      </c>
      <c r="T7777">
        <v>29</v>
      </c>
      <c r="U7777">
        <v>0</v>
      </c>
      <c r="V7777">
        <v>1</v>
      </c>
      <c r="W7777">
        <v>0</v>
      </c>
      <c r="X7777">
        <v>43.184865464766879</v>
      </c>
      <c r="Y7777">
        <v>0</v>
      </c>
      <c r="Z7777">
        <v>12.159759396679654</v>
      </c>
      <c r="AA7777">
        <v>1.0615290159600002</v>
      </c>
      <c r="AB7777">
        <v>12.4242734908341</v>
      </c>
      <c r="AC7777">
        <v>0</v>
      </c>
      <c r="AD7777">
        <v>2.9538986362326005</v>
      </c>
      <c r="AE7777">
        <v>71.784326004473229</v>
      </c>
    </row>
    <row r="7778" spans="1:31" x14ac:dyDescent="0.3">
      <c r="A7778">
        <v>2591612</v>
      </c>
      <c r="B7778">
        <v>1</v>
      </c>
      <c r="C7778" t="s">
        <v>81</v>
      </c>
      <c r="D7778" t="s">
        <v>115</v>
      </c>
      <c r="E7778" t="s">
        <v>166</v>
      </c>
      <c r="F7778" t="s">
        <v>21630</v>
      </c>
      <c r="G7778" t="s">
        <v>181</v>
      </c>
      <c r="H7778" t="s">
        <v>157</v>
      </c>
      <c r="I7778" t="s">
        <v>136</v>
      </c>
      <c r="J7778" t="s">
        <v>137</v>
      </c>
      <c r="K7778" t="s">
        <v>138</v>
      </c>
      <c r="L7778" t="s">
        <v>21631</v>
      </c>
      <c r="M7778" t="s">
        <v>21482</v>
      </c>
      <c r="N7778">
        <v>2.74</v>
      </c>
      <c r="O7778">
        <v>0</v>
      </c>
      <c r="P7778">
        <v>2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</row>
    <row r="7779" spans="1:31" x14ac:dyDescent="0.3">
      <c r="A7779">
        <v>2591944</v>
      </c>
      <c r="B7779">
        <v>1</v>
      </c>
      <c r="C7779" t="s">
        <v>80</v>
      </c>
      <c r="D7779" t="s">
        <v>95</v>
      </c>
      <c r="E7779" t="s">
        <v>141</v>
      </c>
      <c r="F7779" t="s">
        <v>21632</v>
      </c>
      <c r="G7779" t="s">
        <v>134</v>
      </c>
      <c r="H7779" t="s">
        <v>135</v>
      </c>
      <c r="I7779" t="s">
        <v>136</v>
      </c>
      <c r="J7779" t="s">
        <v>137</v>
      </c>
      <c r="K7779" t="s">
        <v>138</v>
      </c>
      <c r="L7779" t="s">
        <v>21633</v>
      </c>
      <c r="M7779" t="s">
        <v>21634</v>
      </c>
      <c r="N7779">
        <v>0.73472222200000004</v>
      </c>
      <c r="O7779">
        <v>4</v>
      </c>
      <c r="P7779">
        <v>2699</v>
      </c>
      <c r="Q7779">
        <v>14</v>
      </c>
      <c r="R7779">
        <v>49</v>
      </c>
      <c r="S7779">
        <v>4</v>
      </c>
      <c r="T7779">
        <v>705</v>
      </c>
      <c r="U7779">
        <v>4</v>
      </c>
      <c r="V7779">
        <v>0</v>
      </c>
      <c r="W7779">
        <v>2.9579454068934998</v>
      </c>
      <c r="X7779">
        <v>410.6182661092983</v>
      </c>
      <c r="Y7779">
        <v>8.6714867384461307</v>
      </c>
      <c r="Z7779">
        <v>18.21035841797914</v>
      </c>
      <c r="AA7779">
        <v>18.900351767947466</v>
      </c>
      <c r="AB7779">
        <v>484.43120296284559</v>
      </c>
      <c r="AC7779">
        <v>94.969087304804702</v>
      </c>
      <c r="AD7779">
        <v>0</v>
      </c>
      <c r="AE7779">
        <v>1038.758698708215</v>
      </c>
    </row>
    <row r="7780" spans="1:31" x14ac:dyDescent="0.3">
      <c r="A7780">
        <v>2591566</v>
      </c>
      <c r="B7780">
        <v>1</v>
      </c>
      <c r="C7780" t="s">
        <v>81</v>
      </c>
      <c r="D7780" t="s">
        <v>127</v>
      </c>
      <c r="E7780" t="s">
        <v>147</v>
      </c>
      <c r="F7780" t="s">
        <v>11947</v>
      </c>
      <c r="G7780" t="s">
        <v>134</v>
      </c>
      <c r="H7780" t="s">
        <v>135</v>
      </c>
      <c r="I7780" t="s">
        <v>136</v>
      </c>
      <c r="J7780" t="s">
        <v>137</v>
      </c>
      <c r="K7780" t="s">
        <v>138</v>
      </c>
      <c r="L7780" t="s">
        <v>21635</v>
      </c>
      <c r="M7780" t="s">
        <v>21636</v>
      </c>
      <c r="N7780">
        <v>1.883611111</v>
      </c>
      <c r="O7780">
        <v>2</v>
      </c>
      <c r="P7780">
        <v>3</v>
      </c>
      <c r="Q7780">
        <v>59</v>
      </c>
      <c r="R7780">
        <v>34</v>
      </c>
      <c r="S7780">
        <v>6</v>
      </c>
      <c r="T7780">
        <v>0</v>
      </c>
      <c r="U7780">
        <v>0</v>
      </c>
      <c r="V7780">
        <v>0</v>
      </c>
      <c r="W7780">
        <v>1.8953502483079125</v>
      </c>
      <c r="X7780">
        <v>3.6835813527959784</v>
      </c>
      <c r="Y7780">
        <v>378.17824454664776</v>
      </c>
      <c r="Z7780">
        <v>337.70368935230664</v>
      </c>
      <c r="AA7780">
        <v>67.758122401328109</v>
      </c>
      <c r="AB7780">
        <v>0</v>
      </c>
      <c r="AC7780">
        <v>0</v>
      </c>
      <c r="AD7780">
        <v>0</v>
      </c>
      <c r="AE7780">
        <v>789.21898790138641</v>
      </c>
    </row>
    <row r="7781" spans="1:31" x14ac:dyDescent="0.3">
      <c r="A7781">
        <v>2591443</v>
      </c>
      <c r="B7781">
        <v>1</v>
      </c>
      <c r="C7781" t="s">
        <v>80</v>
      </c>
      <c r="D7781" t="s">
        <v>97</v>
      </c>
      <c r="E7781" t="s">
        <v>141</v>
      </c>
      <c r="F7781" t="s">
        <v>20765</v>
      </c>
      <c r="G7781" t="s">
        <v>134</v>
      </c>
      <c r="H7781" t="s">
        <v>135</v>
      </c>
      <c r="I7781" t="s">
        <v>136</v>
      </c>
      <c r="J7781" t="s">
        <v>137</v>
      </c>
      <c r="K7781" t="s">
        <v>138</v>
      </c>
      <c r="L7781" t="s">
        <v>21637</v>
      </c>
      <c r="M7781" t="s">
        <v>21638</v>
      </c>
      <c r="N7781">
        <v>1.8205555550000001</v>
      </c>
      <c r="O7781">
        <v>8</v>
      </c>
      <c r="P7781">
        <v>1071</v>
      </c>
      <c r="Q7781">
        <v>14</v>
      </c>
      <c r="R7781">
        <v>427</v>
      </c>
      <c r="S7781">
        <v>29</v>
      </c>
      <c r="T7781">
        <v>252</v>
      </c>
      <c r="U7781">
        <v>2</v>
      </c>
      <c r="V7781">
        <v>2</v>
      </c>
      <c r="W7781">
        <v>78.134903631902191</v>
      </c>
      <c r="X7781">
        <v>656.62599738037306</v>
      </c>
      <c r="Y7781">
        <v>91.972067865915193</v>
      </c>
      <c r="Z7781">
        <v>372.74509828131966</v>
      </c>
      <c r="AA7781">
        <v>242.86904297712934</v>
      </c>
      <c r="AB7781">
        <v>416.09975681470718</v>
      </c>
      <c r="AC7781">
        <v>203.9020211033077</v>
      </c>
      <c r="AD7781">
        <v>7.6770177198090677</v>
      </c>
      <c r="AE7781">
        <v>2070.0259057744634</v>
      </c>
    </row>
    <row r="7782" spans="1:31" x14ac:dyDescent="0.3">
      <c r="A7782">
        <v>2591606</v>
      </c>
      <c r="B7782">
        <v>1</v>
      </c>
      <c r="C7782" t="s">
        <v>80</v>
      </c>
      <c r="D7782" t="s">
        <v>97</v>
      </c>
      <c r="E7782" t="s">
        <v>171</v>
      </c>
      <c r="F7782" t="s">
        <v>21639</v>
      </c>
      <c r="G7782" t="s">
        <v>3589</v>
      </c>
      <c r="H7782" t="s">
        <v>157</v>
      </c>
      <c r="I7782" t="s">
        <v>136</v>
      </c>
      <c r="J7782" t="s">
        <v>137</v>
      </c>
      <c r="K7782" t="s">
        <v>138</v>
      </c>
      <c r="L7782" t="s">
        <v>21640</v>
      </c>
      <c r="M7782" t="s">
        <v>21641</v>
      </c>
      <c r="N7782">
        <v>2.6358333329999999</v>
      </c>
      <c r="O7782">
        <v>0</v>
      </c>
      <c r="P7782">
        <v>58</v>
      </c>
      <c r="Q7782">
        <v>0</v>
      </c>
      <c r="R7782">
        <v>0</v>
      </c>
      <c r="S7782">
        <v>0</v>
      </c>
      <c r="T7782">
        <v>1</v>
      </c>
      <c r="U7782">
        <v>0</v>
      </c>
      <c r="V7782">
        <v>0</v>
      </c>
      <c r="W7782">
        <v>0</v>
      </c>
      <c r="X7782">
        <v>41.355503307101884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41.355503307101884</v>
      </c>
    </row>
    <row r="7783" spans="1:31" x14ac:dyDescent="0.3">
      <c r="A7783">
        <v>2591758</v>
      </c>
      <c r="B7783">
        <v>1</v>
      </c>
      <c r="C7783" t="s">
        <v>80</v>
      </c>
      <c r="D7783" t="s">
        <v>92</v>
      </c>
      <c r="E7783" t="s">
        <v>166</v>
      </c>
      <c r="F7783" t="s">
        <v>20457</v>
      </c>
      <c r="G7783" t="s">
        <v>181</v>
      </c>
      <c r="H7783" t="s">
        <v>157</v>
      </c>
      <c r="I7783" t="s">
        <v>136</v>
      </c>
      <c r="J7783" t="s">
        <v>137</v>
      </c>
      <c r="K7783" t="s">
        <v>138</v>
      </c>
      <c r="L7783" t="s">
        <v>21642</v>
      </c>
      <c r="M7783" t="s">
        <v>21643</v>
      </c>
      <c r="N7783">
        <v>6.3541666660000002</v>
      </c>
      <c r="O7783">
        <v>0</v>
      </c>
      <c r="P7783">
        <v>1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1.8104252954967504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1.8104252954967504</v>
      </c>
    </row>
    <row r="7784" spans="1:31" x14ac:dyDescent="0.3">
      <c r="A7784">
        <v>2591549</v>
      </c>
      <c r="B7784">
        <v>1</v>
      </c>
      <c r="C7784" t="s">
        <v>80</v>
      </c>
      <c r="D7784" t="s">
        <v>105</v>
      </c>
      <c r="E7784" t="s">
        <v>166</v>
      </c>
      <c r="F7784" t="s">
        <v>21644</v>
      </c>
      <c r="G7784" t="s">
        <v>198</v>
      </c>
      <c r="H7784" t="s">
        <v>157</v>
      </c>
      <c r="I7784" t="s">
        <v>136</v>
      </c>
      <c r="J7784" t="s">
        <v>137</v>
      </c>
      <c r="K7784" t="s">
        <v>138</v>
      </c>
      <c r="L7784" t="s">
        <v>21645</v>
      </c>
      <c r="M7784" t="s">
        <v>21646</v>
      </c>
      <c r="N7784">
        <v>1.0666666659999999</v>
      </c>
      <c r="O7784">
        <v>0</v>
      </c>
      <c r="P7784">
        <v>10</v>
      </c>
      <c r="Q7784">
        <v>0</v>
      </c>
      <c r="R7784">
        <v>0</v>
      </c>
      <c r="S7784">
        <v>0</v>
      </c>
      <c r="T7784">
        <v>1</v>
      </c>
      <c r="U7784">
        <v>0</v>
      </c>
      <c r="V7784">
        <v>0</v>
      </c>
      <c r="W7784">
        <v>0</v>
      </c>
      <c r="X7784">
        <v>1.5980025332347201</v>
      </c>
      <c r="Y7784">
        <v>0</v>
      </c>
      <c r="Z7784">
        <v>0</v>
      </c>
      <c r="AA7784">
        <v>0</v>
      </c>
      <c r="AB7784">
        <v>1.8675330771811112</v>
      </c>
      <c r="AC7784">
        <v>0</v>
      </c>
      <c r="AD7784">
        <v>0</v>
      </c>
      <c r="AE7784">
        <v>3.4655356104158312</v>
      </c>
    </row>
    <row r="7785" spans="1:31" x14ac:dyDescent="0.3">
      <c r="A7785">
        <v>2592147</v>
      </c>
      <c r="B7785">
        <v>1</v>
      </c>
      <c r="C7785" t="s">
        <v>81</v>
      </c>
      <c r="D7785" t="s">
        <v>121</v>
      </c>
      <c r="E7785" t="s">
        <v>147</v>
      </c>
      <c r="F7785" t="s">
        <v>746</v>
      </c>
      <c r="G7785" t="s">
        <v>134</v>
      </c>
      <c r="H7785" t="s">
        <v>135</v>
      </c>
      <c r="I7785" t="s">
        <v>136</v>
      </c>
      <c r="J7785" t="s">
        <v>137</v>
      </c>
      <c r="K7785" t="s">
        <v>138</v>
      </c>
      <c r="L7785" t="s">
        <v>21647</v>
      </c>
      <c r="M7785" t="s">
        <v>21648</v>
      </c>
      <c r="N7785">
        <v>0.28777777700000001</v>
      </c>
      <c r="O7785">
        <v>4</v>
      </c>
      <c r="P7785">
        <v>719</v>
      </c>
      <c r="Q7785">
        <v>0</v>
      </c>
      <c r="R7785">
        <v>12</v>
      </c>
      <c r="S7785">
        <v>0</v>
      </c>
      <c r="T7785">
        <v>48</v>
      </c>
      <c r="U7785">
        <v>0</v>
      </c>
      <c r="V7785">
        <v>0</v>
      </c>
      <c r="W7785">
        <v>0.26078060736000003</v>
      </c>
      <c r="X7785">
        <v>21.17172745235731</v>
      </c>
      <c r="Y7785">
        <v>0</v>
      </c>
      <c r="Z7785">
        <v>0.34650725547382</v>
      </c>
      <c r="AA7785">
        <v>0</v>
      </c>
      <c r="AB7785">
        <v>2.7739723805073244</v>
      </c>
      <c r="AC7785">
        <v>0</v>
      </c>
      <c r="AD7785">
        <v>0</v>
      </c>
      <c r="AE7785">
        <v>24.552987695698455</v>
      </c>
    </row>
    <row r="7786" spans="1:31" x14ac:dyDescent="0.3">
      <c r="A7786">
        <v>2591506</v>
      </c>
      <c r="B7786">
        <v>1</v>
      </c>
      <c r="C7786" t="s">
        <v>81</v>
      </c>
      <c r="D7786" t="s">
        <v>113</v>
      </c>
      <c r="E7786" t="s">
        <v>141</v>
      </c>
      <c r="F7786" t="s">
        <v>21649</v>
      </c>
      <c r="G7786" t="s">
        <v>301</v>
      </c>
      <c r="H7786" t="s">
        <v>135</v>
      </c>
      <c r="I7786" t="s">
        <v>136</v>
      </c>
      <c r="J7786" t="s">
        <v>137</v>
      </c>
      <c r="K7786" t="s">
        <v>144</v>
      </c>
      <c r="L7786" t="s">
        <v>21650</v>
      </c>
      <c r="M7786" t="s">
        <v>21651</v>
      </c>
      <c r="N7786">
        <v>7.7227777770000001</v>
      </c>
      <c r="O7786">
        <v>13</v>
      </c>
      <c r="P7786">
        <v>2619</v>
      </c>
      <c r="Q7786">
        <v>111</v>
      </c>
      <c r="R7786">
        <v>895</v>
      </c>
      <c r="S7786">
        <v>19</v>
      </c>
      <c r="T7786">
        <v>189</v>
      </c>
      <c r="U7786">
        <v>1</v>
      </c>
      <c r="V7786">
        <v>0</v>
      </c>
      <c r="W7786">
        <v>36.616345420363373</v>
      </c>
      <c r="X7786">
        <v>3073.2974249914341</v>
      </c>
      <c r="Y7786">
        <v>5177.8646344912595</v>
      </c>
      <c r="Z7786">
        <v>14748.729242222944</v>
      </c>
      <c r="AA7786">
        <v>1689.703936514863</v>
      </c>
      <c r="AB7786">
        <v>1076.5363433750181</v>
      </c>
      <c r="AC7786">
        <v>832.17690192558291</v>
      </c>
      <c r="AD7786">
        <v>0</v>
      </c>
      <c r="AE7786">
        <v>26634.924828941465</v>
      </c>
    </row>
    <row r="7787" spans="1:31" x14ac:dyDescent="0.3">
      <c r="A7787">
        <v>2591752</v>
      </c>
      <c r="B7787">
        <v>1</v>
      </c>
      <c r="C7787" t="s">
        <v>80</v>
      </c>
      <c r="D7787" t="s">
        <v>103</v>
      </c>
      <c r="E7787" t="s">
        <v>166</v>
      </c>
      <c r="F7787" t="s">
        <v>21652</v>
      </c>
      <c r="G7787" t="s">
        <v>168</v>
      </c>
      <c r="H7787" t="s">
        <v>157</v>
      </c>
      <c r="I7787" t="s">
        <v>136</v>
      </c>
      <c r="J7787" t="s">
        <v>137</v>
      </c>
      <c r="K7787" t="s">
        <v>138</v>
      </c>
      <c r="L7787" t="s">
        <v>21653</v>
      </c>
      <c r="M7787" t="s">
        <v>21654</v>
      </c>
      <c r="N7787">
        <v>6.9983333329999997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1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12.174138842605881</v>
      </c>
      <c r="AC7787">
        <v>0</v>
      </c>
      <c r="AD7787">
        <v>0</v>
      </c>
      <c r="AE7787">
        <v>12.174138842605881</v>
      </c>
    </row>
    <row r="7788" spans="1:31" x14ac:dyDescent="0.3">
      <c r="A7788">
        <v>2591503</v>
      </c>
      <c r="B7788">
        <v>1</v>
      </c>
      <c r="C7788" t="s">
        <v>81</v>
      </c>
      <c r="D7788" t="s">
        <v>113</v>
      </c>
      <c r="E7788" t="s">
        <v>147</v>
      </c>
      <c r="F7788" t="s">
        <v>14593</v>
      </c>
      <c r="G7788" t="s">
        <v>194</v>
      </c>
      <c r="H7788" t="s">
        <v>135</v>
      </c>
      <c r="I7788" t="s">
        <v>136</v>
      </c>
      <c r="J7788" t="s">
        <v>137</v>
      </c>
      <c r="K7788" t="s">
        <v>144</v>
      </c>
      <c r="L7788" t="s">
        <v>21655</v>
      </c>
      <c r="M7788" t="s">
        <v>21656</v>
      </c>
      <c r="N7788">
        <v>6.9616666660000002</v>
      </c>
      <c r="O7788">
        <v>0</v>
      </c>
      <c r="P7788">
        <v>0</v>
      </c>
      <c r="Q7788">
        <v>9</v>
      </c>
      <c r="R7788">
        <v>0</v>
      </c>
      <c r="S7788">
        <v>7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559.48618153538519</v>
      </c>
      <c r="Z7788">
        <v>0</v>
      </c>
      <c r="AA7788">
        <v>1578.156517811567</v>
      </c>
      <c r="AB7788">
        <v>0</v>
      </c>
      <c r="AC7788">
        <v>0</v>
      </c>
      <c r="AD7788">
        <v>0</v>
      </c>
      <c r="AE7788">
        <v>2137.6426993469522</v>
      </c>
    </row>
    <row r="7789" spans="1:31" x14ac:dyDescent="0.3">
      <c r="A7789">
        <v>2591858</v>
      </c>
      <c r="B7789">
        <v>1</v>
      </c>
      <c r="C7789" t="s">
        <v>80</v>
      </c>
      <c r="D7789" t="s">
        <v>96</v>
      </c>
      <c r="E7789" t="s">
        <v>141</v>
      </c>
      <c r="F7789" t="s">
        <v>21657</v>
      </c>
      <c r="G7789" t="s">
        <v>134</v>
      </c>
      <c r="H7789" t="s">
        <v>135</v>
      </c>
      <c r="I7789" t="s">
        <v>136</v>
      </c>
      <c r="J7789" t="s">
        <v>137</v>
      </c>
      <c r="K7789" t="s">
        <v>138</v>
      </c>
      <c r="L7789" t="s">
        <v>21658</v>
      </c>
      <c r="M7789" t="s">
        <v>21659</v>
      </c>
      <c r="N7789">
        <v>6.9166666000000002E-2</v>
      </c>
      <c r="O7789">
        <v>0</v>
      </c>
      <c r="P7789">
        <v>3616</v>
      </c>
      <c r="Q7789">
        <v>0</v>
      </c>
      <c r="R7789">
        <v>9</v>
      </c>
      <c r="S7789">
        <v>7</v>
      </c>
      <c r="T7789">
        <v>281</v>
      </c>
      <c r="U7789">
        <v>0</v>
      </c>
      <c r="V7789">
        <v>0</v>
      </c>
      <c r="W7789">
        <v>0</v>
      </c>
      <c r="X7789">
        <v>97.265893783499891</v>
      </c>
      <c r="Y7789">
        <v>0</v>
      </c>
      <c r="Z7789">
        <v>6.8260852152972493E-2</v>
      </c>
      <c r="AA7789">
        <v>8.9441425771129577</v>
      </c>
      <c r="AB7789">
        <v>37.983898152610074</v>
      </c>
      <c r="AC7789">
        <v>0</v>
      </c>
      <c r="AD7789">
        <v>0</v>
      </c>
      <c r="AE7789">
        <v>144.2621953653759</v>
      </c>
    </row>
    <row r="7790" spans="1:31" x14ac:dyDescent="0.3">
      <c r="A7790">
        <v>2591692</v>
      </c>
      <c r="B7790">
        <v>1</v>
      </c>
      <c r="C7790" t="s">
        <v>80</v>
      </c>
      <c r="D7790" t="s">
        <v>83</v>
      </c>
      <c r="E7790" t="s">
        <v>171</v>
      </c>
      <c r="F7790" t="s">
        <v>21660</v>
      </c>
      <c r="G7790" t="s">
        <v>190</v>
      </c>
      <c r="H7790" t="s">
        <v>157</v>
      </c>
      <c r="I7790" t="s">
        <v>136</v>
      </c>
      <c r="J7790" t="s">
        <v>137</v>
      </c>
      <c r="K7790" t="s">
        <v>138</v>
      </c>
      <c r="L7790" t="s">
        <v>21661</v>
      </c>
      <c r="M7790" t="s">
        <v>21662</v>
      </c>
      <c r="N7790">
        <v>4.07</v>
      </c>
      <c r="O7790">
        <v>0</v>
      </c>
      <c r="P7790">
        <v>143</v>
      </c>
      <c r="Q7790">
        <v>0</v>
      </c>
      <c r="R7790">
        <v>0</v>
      </c>
      <c r="S7790">
        <v>0</v>
      </c>
      <c r="T7790">
        <v>5</v>
      </c>
      <c r="U7790">
        <v>0</v>
      </c>
      <c r="V7790">
        <v>0</v>
      </c>
      <c r="W7790">
        <v>0</v>
      </c>
      <c r="X7790">
        <v>125.98331861952914</v>
      </c>
      <c r="Y7790">
        <v>0</v>
      </c>
      <c r="Z7790">
        <v>0</v>
      </c>
      <c r="AA7790">
        <v>0</v>
      </c>
      <c r="AB7790">
        <v>8.8258918576384016</v>
      </c>
      <c r="AC7790">
        <v>0</v>
      </c>
      <c r="AD7790">
        <v>0</v>
      </c>
      <c r="AE7790">
        <v>134.80921047716754</v>
      </c>
    </row>
    <row r="7791" spans="1:31" x14ac:dyDescent="0.3">
      <c r="A7791">
        <v>2592007</v>
      </c>
      <c r="B7791">
        <v>1</v>
      </c>
      <c r="C7791" t="s">
        <v>80</v>
      </c>
      <c r="D7791" t="s">
        <v>103</v>
      </c>
      <c r="E7791" t="s">
        <v>141</v>
      </c>
      <c r="F7791" t="s">
        <v>12751</v>
      </c>
      <c r="G7791" t="s">
        <v>149</v>
      </c>
      <c r="H7791" t="s">
        <v>135</v>
      </c>
      <c r="I7791" t="s">
        <v>136</v>
      </c>
      <c r="J7791" t="s">
        <v>137</v>
      </c>
      <c r="K7791" t="s">
        <v>138</v>
      </c>
      <c r="L7791" t="s">
        <v>21663</v>
      </c>
      <c r="M7791" t="s">
        <v>21664</v>
      </c>
      <c r="N7791">
        <v>2.167777777</v>
      </c>
      <c r="O7791">
        <v>0</v>
      </c>
      <c r="P7791">
        <v>13</v>
      </c>
      <c r="Q7791">
        <v>15</v>
      </c>
      <c r="R7791">
        <v>80</v>
      </c>
      <c r="S7791">
        <v>7</v>
      </c>
      <c r="T7791">
        <v>15</v>
      </c>
      <c r="U7791">
        <v>1</v>
      </c>
      <c r="V7791">
        <v>0</v>
      </c>
      <c r="W7791">
        <v>0</v>
      </c>
      <c r="X7791">
        <v>9.4143353096220128</v>
      </c>
      <c r="Y7791">
        <v>36.482381103208134</v>
      </c>
      <c r="Z7791">
        <v>439.53637279928279</v>
      </c>
      <c r="AA7791">
        <v>127.61012188704763</v>
      </c>
      <c r="AB7791">
        <v>44.442395001092464</v>
      </c>
      <c r="AC7791">
        <v>165.94992932503646</v>
      </c>
      <c r="AD7791">
        <v>0</v>
      </c>
      <c r="AE7791">
        <v>823.43553542528946</v>
      </c>
    </row>
    <row r="7792" spans="1:31" x14ac:dyDescent="0.3">
      <c r="A7792">
        <v>2591835</v>
      </c>
      <c r="B7792">
        <v>1</v>
      </c>
      <c r="C7792" t="s">
        <v>80</v>
      </c>
      <c r="D7792" t="s">
        <v>98</v>
      </c>
      <c r="E7792" t="s">
        <v>141</v>
      </c>
      <c r="F7792" t="s">
        <v>21665</v>
      </c>
      <c r="G7792" t="s">
        <v>318</v>
      </c>
      <c r="H7792" t="s">
        <v>135</v>
      </c>
      <c r="I7792" t="s">
        <v>136</v>
      </c>
      <c r="J7792" t="s">
        <v>137</v>
      </c>
      <c r="K7792" t="s">
        <v>138</v>
      </c>
      <c r="L7792" t="s">
        <v>21666</v>
      </c>
      <c r="M7792" t="s">
        <v>21667</v>
      </c>
      <c r="N7792">
        <v>0.83027777700000005</v>
      </c>
      <c r="O7792">
        <v>0</v>
      </c>
      <c r="P7792">
        <v>5174</v>
      </c>
      <c r="Q7792">
        <v>30</v>
      </c>
      <c r="R7792">
        <v>940</v>
      </c>
      <c r="S7792">
        <v>43</v>
      </c>
      <c r="T7792">
        <v>1052</v>
      </c>
      <c r="U7792">
        <v>1</v>
      </c>
      <c r="V7792">
        <v>0</v>
      </c>
      <c r="W7792">
        <v>0</v>
      </c>
      <c r="X7792">
        <v>832.05489411970098</v>
      </c>
      <c r="Y7792">
        <v>138.02672196004497</v>
      </c>
      <c r="Z7792">
        <v>717.86018594000905</v>
      </c>
      <c r="AA7792">
        <v>400.63685436617391</v>
      </c>
      <c r="AB7792">
        <v>775.82285852318023</v>
      </c>
      <c r="AC7792">
        <v>195.66848667328202</v>
      </c>
      <c r="AD7792">
        <v>0</v>
      </c>
      <c r="AE7792">
        <v>3060.0700015823913</v>
      </c>
    </row>
    <row r="7793" spans="1:31" x14ac:dyDescent="0.3">
      <c r="A7793">
        <v>2591984</v>
      </c>
      <c r="B7793">
        <v>1</v>
      </c>
      <c r="C7793" t="s">
        <v>80</v>
      </c>
      <c r="D7793" t="s">
        <v>103</v>
      </c>
      <c r="E7793" t="s">
        <v>175</v>
      </c>
      <c r="F7793" t="s">
        <v>21668</v>
      </c>
      <c r="G7793" t="s">
        <v>213</v>
      </c>
      <c r="H7793" t="s">
        <v>157</v>
      </c>
      <c r="I7793" t="s">
        <v>136</v>
      </c>
      <c r="J7793" t="s">
        <v>137</v>
      </c>
      <c r="K7793" t="s">
        <v>138</v>
      </c>
      <c r="L7793" t="s">
        <v>21669</v>
      </c>
      <c r="M7793" t="s">
        <v>21670</v>
      </c>
      <c r="N7793">
        <v>1.223055555</v>
      </c>
      <c r="O7793">
        <v>0</v>
      </c>
      <c r="P7793">
        <v>42</v>
      </c>
      <c r="Q7793">
        <v>0</v>
      </c>
      <c r="R7793">
        <v>0</v>
      </c>
      <c r="S7793">
        <v>0</v>
      </c>
      <c r="T7793">
        <v>1</v>
      </c>
      <c r="U7793">
        <v>0</v>
      </c>
      <c r="V7793">
        <v>0</v>
      </c>
      <c r="W7793">
        <v>0</v>
      </c>
      <c r="X7793">
        <v>7.9794207144422531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7.9794207144422531</v>
      </c>
    </row>
    <row r="7794" spans="1:31" x14ac:dyDescent="0.3">
      <c r="A7794">
        <v>2591380</v>
      </c>
      <c r="B7794">
        <v>1</v>
      </c>
      <c r="C7794" t="s">
        <v>80</v>
      </c>
      <c r="D7794" t="s">
        <v>111</v>
      </c>
      <c r="E7794" t="s">
        <v>184</v>
      </c>
      <c r="F7794" t="s">
        <v>21671</v>
      </c>
      <c r="G7794" t="s">
        <v>134</v>
      </c>
      <c r="H7794" t="s">
        <v>135</v>
      </c>
      <c r="I7794" t="s">
        <v>136</v>
      </c>
      <c r="J7794" t="s">
        <v>137</v>
      </c>
      <c r="K7794" t="s">
        <v>138</v>
      </c>
      <c r="L7794" t="s">
        <v>21672</v>
      </c>
      <c r="M7794" t="s">
        <v>21673</v>
      </c>
      <c r="N7794">
        <v>0.65972222199999997</v>
      </c>
      <c r="O7794">
        <v>0</v>
      </c>
      <c r="P7794">
        <v>14</v>
      </c>
      <c r="Q7794">
        <v>0</v>
      </c>
      <c r="R7794">
        <v>15</v>
      </c>
      <c r="S7794">
        <v>0</v>
      </c>
      <c r="T7794">
        <v>16</v>
      </c>
      <c r="U7794">
        <v>0</v>
      </c>
      <c r="V7794">
        <v>0</v>
      </c>
      <c r="W7794">
        <v>0</v>
      </c>
      <c r="X7794">
        <v>1.4295566731376042</v>
      </c>
      <c r="Y7794">
        <v>0</v>
      </c>
      <c r="Z7794">
        <v>3.4276806892000002</v>
      </c>
      <c r="AA7794">
        <v>0</v>
      </c>
      <c r="AB7794">
        <v>8.2080276633270834</v>
      </c>
      <c r="AC7794">
        <v>0</v>
      </c>
      <c r="AD7794">
        <v>0</v>
      </c>
      <c r="AE7794">
        <v>13.065265025664688</v>
      </c>
    </row>
    <row r="7795" spans="1:31" x14ac:dyDescent="0.3">
      <c r="A7795">
        <v>2591735</v>
      </c>
      <c r="B7795">
        <v>1</v>
      </c>
      <c r="C7795" t="s">
        <v>81</v>
      </c>
      <c r="D7795" t="s">
        <v>119</v>
      </c>
      <c r="E7795" t="s">
        <v>171</v>
      </c>
      <c r="F7795" t="s">
        <v>21674</v>
      </c>
      <c r="G7795" t="s">
        <v>190</v>
      </c>
      <c r="H7795" t="s">
        <v>157</v>
      </c>
      <c r="I7795" t="s">
        <v>136</v>
      </c>
      <c r="J7795" t="s">
        <v>137</v>
      </c>
      <c r="K7795" t="s">
        <v>138</v>
      </c>
      <c r="L7795" t="s">
        <v>21675</v>
      </c>
      <c r="M7795" t="s">
        <v>21676</v>
      </c>
      <c r="N7795">
        <v>1.4225000000000001</v>
      </c>
      <c r="O7795">
        <v>0</v>
      </c>
      <c r="P7795">
        <v>40</v>
      </c>
      <c r="Q7795">
        <v>0</v>
      </c>
      <c r="R7795">
        <v>0</v>
      </c>
      <c r="S7795">
        <v>0</v>
      </c>
      <c r="T7795">
        <v>1</v>
      </c>
      <c r="U7795">
        <v>0</v>
      </c>
      <c r="V7795">
        <v>0</v>
      </c>
      <c r="W7795">
        <v>0</v>
      </c>
      <c r="X7795">
        <v>9.1082525232198126</v>
      </c>
      <c r="Y7795">
        <v>0</v>
      </c>
      <c r="Z7795">
        <v>0</v>
      </c>
      <c r="AA7795">
        <v>0</v>
      </c>
      <c r="AB7795">
        <v>2.5841825151900002</v>
      </c>
      <c r="AC7795">
        <v>0</v>
      </c>
      <c r="AD7795">
        <v>0</v>
      </c>
      <c r="AE7795">
        <v>11.692435038409812</v>
      </c>
    </row>
    <row r="7796" spans="1:31" x14ac:dyDescent="0.3">
      <c r="A7796">
        <v>2591772</v>
      </c>
      <c r="B7796">
        <v>1</v>
      </c>
      <c r="C7796" t="s">
        <v>80</v>
      </c>
      <c r="D7796" t="s">
        <v>98</v>
      </c>
      <c r="E7796" t="s">
        <v>155</v>
      </c>
      <c r="F7796" t="s">
        <v>21677</v>
      </c>
      <c r="G7796" t="s">
        <v>202</v>
      </c>
      <c r="H7796" t="s">
        <v>157</v>
      </c>
      <c r="I7796" t="s">
        <v>136</v>
      </c>
      <c r="J7796" t="s">
        <v>137</v>
      </c>
      <c r="K7796" t="s">
        <v>138</v>
      </c>
      <c r="L7796" t="s">
        <v>21678</v>
      </c>
      <c r="M7796" t="s">
        <v>21679</v>
      </c>
      <c r="N7796">
        <v>0.97166666599999996</v>
      </c>
      <c r="O7796">
        <v>0</v>
      </c>
      <c r="P7796">
        <v>290</v>
      </c>
      <c r="Q7796">
        <v>0</v>
      </c>
      <c r="R7796">
        <v>0</v>
      </c>
      <c r="S7796">
        <v>0</v>
      </c>
      <c r="T7796">
        <v>34</v>
      </c>
      <c r="U7796">
        <v>0</v>
      </c>
      <c r="V7796">
        <v>0</v>
      </c>
      <c r="W7796">
        <v>0</v>
      </c>
      <c r="X7796">
        <v>29.601344361195999</v>
      </c>
      <c r="Y7796">
        <v>0</v>
      </c>
      <c r="Z7796">
        <v>0</v>
      </c>
      <c r="AA7796">
        <v>0</v>
      </c>
      <c r="AB7796">
        <v>16.120471225762383</v>
      </c>
      <c r="AC7796">
        <v>0</v>
      </c>
      <c r="AD7796">
        <v>0</v>
      </c>
      <c r="AE7796">
        <v>45.721815586958385</v>
      </c>
    </row>
    <row r="7797" spans="1:31" x14ac:dyDescent="0.3">
      <c r="A7797">
        <v>2591486</v>
      </c>
      <c r="B7797">
        <v>1</v>
      </c>
      <c r="C7797" t="s">
        <v>80</v>
      </c>
      <c r="D7797" t="s">
        <v>95</v>
      </c>
      <c r="E7797" t="s">
        <v>184</v>
      </c>
      <c r="F7797" t="s">
        <v>21680</v>
      </c>
      <c r="G7797" t="s">
        <v>318</v>
      </c>
      <c r="H7797" t="s">
        <v>135</v>
      </c>
      <c r="I7797" t="s">
        <v>136</v>
      </c>
      <c r="J7797" t="s">
        <v>137</v>
      </c>
      <c r="K7797" t="s">
        <v>138</v>
      </c>
      <c r="L7797" t="s">
        <v>21681</v>
      </c>
      <c r="M7797" t="s">
        <v>21682</v>
      </c>
      <c r="N7797">
        <v>0.23833333300000001</v>
      </c>
      <c r="O7797">
        <v>0</v>
      </c>
      <c r="P7797">
        <v>1037</v>
      </c>
      <c r="Q7797">
        <v>0</v>
      </c>
      <c r="R7797">
        <v>0</v>
      </c>
      <c r="S7797">
        <v>2</v>
      </c>
      <c r="T7797">
        <v>31</v>
      </c>
      <c r="U7797">
        <v>0</v>
      </c>
      <c r="V7797">
        <v>0</v>
      </c>
      <c r="W7797">
        <v>0</v>
      </c>
      <c r="X7797">
        <v>45.289135657529734</v>
      </c>
      <c r="Y7797">
        <v>0</v>
      </c>
      <c r="Z7797">
        <v>0</v>
      </c>
      <c r="AA7797">
        <v>25.048026943596806</v>
      </c>
      <c r="AB7797">
        <v>10.984677682150792</v>
      </c>
      <c r="AC7797">
        <v>0</v>
      </c>
      <c r="AD7797">
        <v>0</v>
      </c>
      <c r="AE7797">
        <v>81.321840283277325</v>
      </c>
    </row>
    <row r="7798" spans="1:31" x14ac:dyDescent="0.3">
      <c r="A7798">
        <v>2591821</v>
      </c>
      <c r="B7798">
        <v>1</v>
      </c>
      <c r="C7798" t="s">
        <v>80</v>
      </c>
      <c r="D7798" t="s">
        <v>90</v>
      </c>
      <c r="E7798" t="s">
        <v>171</v>
      </c>
      <c r="F7798" t="s">
        <v>21683</v>
      </c>
      <c r="G7798" t="s">
        <v>229</v>
      </c>
      <c r="H7798" t="s">
        <v>157</v>
      </c>
      <c r="I7798" t="s">
        <v>136</v>
      </c>
      <c r="J7798" t="s">
        <v>137</v>
      </c>
      <c r="K7798" t="s">
        <v>138</v>
      </c>
      <c r="L7798" t="s">
        <v>21684</v>
      </c>
      <c r="M7798" t="s">
        <v>21685</v>
      </c>
      <c r="N7798">
        <v>3.3480555550000002</v>
      </c>
      <c r="O7798">
        <v>0</v>
      </c>
      <c r="P7798">
        <v>112</v>
      </c>
      <c r="Q7798">
        <v>0</v>
      </c>
      <c r="R7798">
        <v>0</v>
      </c>
      <c r="S7798">
        <v>0</v>
      </c>
      <c r="T7798">
        <v>10</v>
      </c>
      <c r="U7798">
        <v>0</v>
      </c>
      <c r="V7798">
        <v>0</v>
      </c>
      <c r="W7798">
        <v>0</v>
      </c>
      <c r="X7798">
        <v>99.703539910655479</v>
      </c>
      <c r="Y7798">
        <v>0</v>
      </c>
      <c r="Z7798">
        <v>0</v>
      </c>
      <c r="AA7798">
        <v>0</v>
      </c>
      <c r="AB7798">
        <v>19.676108670586096</v>
      </c>
      <c r="AC7798">
        <v>0</v>
      </c>
      <c r="AD7798">
        <v>0</v>
      </c>
      <c r="AE7798">
        <v>119.37964858124158</v>
      </c>
    </row>
    <row r="7799" spans="1:31" x14ac:dyDescent="0.3">
      <c r="A7799">
        <v>2591529</v>
      </c>
      <c r="B7799">
        <v>1</v>
      </c>
      <c r="C7799" t="s">
        <v>80</v>
      </c>
      <c r="D7799" t="s">
        <v>96</v>
      </c>
      <c r="E7799" t="s">
        <v>171</v>
      </c>
      <c r="F7799" t="s">
        <v>21686</v>
      </c>
      <c r="G7799" t="s">
        <v>301</v>
      </c>
      <c r="H7799" t="s">
        <v>157</v>
      </c>
      <c r="I7799" t="s">
        <v>136</v>
      </c>
      <c r="J7799" t="s">
        <v>137</v>
      </c>
      <c r="K7799" t="s">
        <v>144</v>
      </c>
      <c r="L7799" t="s">
        <v>21687</v>
      </c>
      <c r="M7799" t="s">
        <v>21688</v>
      </c>
      <c r="N7799">
        <v>1.000555555</v>
      </c>
      <c r="O7799">
        <v>0</v>
      </c>
      <c r="P7799">
        <v>12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1.8415193833258616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1.8415193833258616</v>
      </c>
    </row>
    <row r="7800" spans="1:31" x14ac:dyDescent="0.3">
      <c r="A7800">
        <v>2591515</v>
      </c>
      <c r="B7800">
        <v>1</v>
      </c>
      <c r="C7800" t="s">
        <v>81</v>
      </c>
      <c r="D7800" t="s">
        <v>115</v>
      </c>
      <c r="E7800" t="s">
        <v>141</v>
      </c>
      <c r="F7800" t="s">
        <v>16482</v>
      </c>
      <c r="G7800" t="s">
        <v>134</v>
      </c>
      <c r="H7800" t="s">
        <v>135</v>
      </c>
      <c r="I7800" t="s">
        <v>136</v>
      </c>
      <c r="J7800" t="s">
        <v>137</v>
      </c>
      <c r="K7800" t="s">
        <v>138</v>
      </c>
      <c r="L7800" t="s">
        <v>21689</v>
      </c>
      <c r="M7800" t="s">
        <v>21690</v>
      </c>
      <c r="N7800">
        <v>0.59027777699999995</v>
      </c>
      <c r="O7800">
        <v>8</v>
      </c>
      <c r="P7800">
        <v>4568</v>
      </c>
      <c r="Q7800">
        <v>2</v>
      </c>
      <c r="R7800">
        <v>193</v>
      </c>
      <c r="S7800">
        <v>9</v>
      </c>
      <c r="T7800">
        <v>476</v>
      </c>
      <c r="U7800">
        <v>2</v>
      </c>
      <c r="V7800">
        <v>0</v>
      </c>
      <c r="W7800">
        <v>1.0254420236800001</v>
      </c>
      <c r="X7800">
        <v>260.27517156941002</v>
      </c>
      <c r="Y7800">
        <v>3.6588137142060901</v>
      </c>
      <c r="Z7800">
        <v>38.456589278422818</v>
      </c>
      <c r="AA7800">
        <v>9.8568619551098884</v>
      </c>
      <c r="AB7800">
        <v>95.999115494801075</v>
      </c>
      <c r="AC7800">
        <v>77.007860636800331</v>
      </c>
      <c r="AD7800">
        <v>0</v>
      </c>
      <c r="AE7800">
        <v>486.27985467243019</v>
      </c>
    </row>
    <row r="7801" spans="1:31" x14ac:dyDescent="0.3">
      <c r="A7801">
        <v>2592010</v>
      </c>
      <c r="B7801">
        <v>1</v>
      </c>
      <c r="C7801" t="s">
        <v>80</v>
      </c>
      <c r="D7801" t="s">
        <v>108</v>
      </c>
      <c r="E7801" t="s">
        <v>155</v>
      </c>
      <c r="F7801" t="s">
        <v>21691</v>
      </c>
      <c r="G7801" t="s">
        <v>206</v>
      </c>
      <c r="H7801" t="s">
        <v>157</v>
      </c>
      <c r="I7801" t="s">
        <v>136</v>
      </c>
      <c r="J7801" t="s">
        <v>137</v>
      </c>
      <c r="K7801" t="s">
        <v>138</v>
      </c>
      <c r="L7801" t="s">
        <v>21692</v>
      </c>
      <c r="M7801" t="s">
        <v>21693</v>
      </c>
      <c r="N7801">
        <v>1.565555555</v>
      </c>
      <c r="O7801">
        <v>0</v>
      </c>
      <c r="P7801">
        <v>25</v>
      </c>
      <c r="Q7801">
        <v>0</v>
      </c>
      <c r="R7801">
        <v>22</v>
      </c>
      <c r="S7801">
        <v>0</v>
      </c>
      <c r="T7801">
        <v>13</v>
      </c>
      <c r="U7801">
        <v>0</v>
      </c>
      <c r="V7801">
        <v>0</v>
      </c>
      <c r="W7801">
        <v>0</v>
      </c>
      <c r="X7801">
        <v>9.8918296094702729</v>
      </c>
      <c r="Y7801">
        <v>0</v>
      </c>
      <c r="Z7801">
        <v>106.80631227117759</v>
      </c>
      <c r="AA7801">
        <v>0</v>
      </c>
      <c r="AB7801">
        <v>32.227896917360745</v>
      </c>
      <c r="AC7801">
        <v>0</v>
      </c>
      <c r="AD7801">
        <v>0</v>
      </c>
      <c r="AE7801">
        <v>148.92603879800862</v>
      </c>
    </row>
    <row r="7802" spans="1:31" x14ac:dyDescent="0.3">
      <c r="A7802">
        <v>2591452</v>
      </c>
      <c r="B7802">
        <v>1</v>
      </c>
      <c r="C7802" t="s">
        <v>81</v>
      </c>
      <c r="D7802" t="s">
        <v>123</v>
      </c>
      <c r="E7802" t="s">
        <v>184</v>
      </c>
      <c r="F7802" t="s">
        <v>21694</v>
      </c>
      <c r="G7802" t="s">
        <v>134</v>
      </c>
      <c r="H7802" t="s">
        <v>135</v>
      </c>
      <c r="I7802" t="s">
        <v>136</v>
      </c>
      <c r="J7802" t="s">
        <v>137</v>
      </c>
      <c r="K7802" t="s">
        <v>138</v>
      </c>
      <c r="L7802" t="s">
        <v>21695</v>
      </c>
      <c r="M7802" t="s">
        <v>21696</v>
      </c>
      <c r="N7802">
        <v>0.95138888799999999</v>
      </c>
      <c r="O7802">
        <v>0</v>
      </c>
      <c r="P7802">
        <v>0</v>
      </c>
      <c r="Q7802">
        <v>3</v>
      </c>
      <c r="R7802">
        <v>0</v>
      </c>
      <c r="S7802">
        <v>2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2.0661653674863252</v>
      </c>
      <c r="Z7802">
        <v>0</v>
      </c>
      <c r="AA7802">
        <v>1.9806607134760876</v>
      </c>
      <c r="AB7802">
        <v>0</v>
      </c>
      <c r="AC7802">
        <v>0</v>
      </c>
      <c r="AD7802">
        <v>0</v>
      </c>
      <c r="AE7802">
        <v>4.046826080962413</v>
      </c>
    </row>
    <row r="7803" spans="1:31" x14ac:dyDescent="0.3">
      <c r="A7803">
        <v>2591555</v>
      </c>
      <c r="B7803">
        <v>1</v>
      </c>
      <c r="C7803" t="s">
        <v>80</v>
      </c>
      <c r="D7803" t="s">
        <v>103</v>
      </c>
      <c r="E7803" t="s">
        <v>147</v>
      </c>
      <c r="F7803" t="s">
        <v>7790</v>
      </c>
      <c r="G7803" t="s">
        <v>301</v>
      </c>
      <c r="H7803" t="s">
        <v>135</v>
      </c>
      <c r="I7803" t="s">
        <v>136</v>
      </c>
      <c r="J7803" t="s">
        <v>137</v>
      </c>
      <c r="K7803" t="s">
        <v>144</v>
      </c>
      <c r="L7803" t="s">
        <v>21697</v>
      </c>
      <c r="M7803" t="s">
        <v>21698</v>
      </c>
      <c r="N7803">
        <v>5.6772222220000002</v>
      </c>
      <c r="O7803">
        <v>0</v>
      </c>
      <c r="P7803">
        <v>0</v>
      </c>
      <c r="Q7803">
        <v>0</v>
      </c>
      <c r="R7803">
        <v>0</v>
      </c>
      <c r="S7803">
        <v>2</v>
      </c>
      <c r="T7803">
        <v>37</v>
      </c>
      <c r="U7803">
        <v>8</v>
      </c>
      <c r="V7803">
        <v>7</v>
      </c>
      <c r="W7803">
        <v>0</v>
      </c>
      <c r="X7803">
        <v>0</v>
      </c>
      <c r="Y7803">
        <v>0</v>
      </c>
      <c r="Z7803">
        <v>0</v>
      </c>
      <c r="AA7803">
        <v>673.01623317663314</v>
      </c>
      <c r="AB7803">
        <v>452.11787511347148</v>
      </c>
      <c r="AC7803">
        <v>27386.666573912338</v>
      </c>
      <c r="AD7803">
        <v>1618.1903013458125</v>
      </c>
      <c r="AE7803">
        <v>30129.990983548258</v>
      </c>
    </row>
    <row r="7804" spans="1:31" x14ac:dyDescent="0.3">
      <c r="A7804">
        <v>2591993</v>
      </c>
      <c r="B7804">
        <v>1</v>
      </c>
      <c r="C7804" t="s">
        <v>80</v>
      </c>
      <c r="D7804" t="s">
        <v>83</v>
      </c>
      <c r="E7804" t="s">
        <v>184</v>
      </c>
      <c r="F7804" t="s">
        <v>8871</v>
      </c>
      <c r="G7804" t="s">
        <v>134</v>
      </c>
      <c r="H7804" t="s">
        <v>135</v>
      </c>
      <c r="I7804" t="s">
        <v>136</v>
      </c>
      <c r="J7804" t="s">
        <v>137</v>
      </c>
      <c r="K7804" t="s">
        <v>138</v>
      </c>
      <c r="L7804" t="s">
        <v>21699</v>
      </c>
      <c r="M7804" t="s">
        <v>21700</v>
      </c>
      <c r="N7804">
        <v>1.422222222</v>
      </c>
      <c r="O7804">
        <v>0</v>
      </c>
      <c r="P7804">
        <v>145</v>
      </c>
      <c r="Q7804">
        <v>0</v>
      </c>
      <c r="R7804">
        <v>1</v>
      </c>
      <c r="S7804">
        <v>31</v>
      </c>
      <c r="T7804">
        <v>23</v>
      </c>
      <c r="U7804">
        <v>12</v>
      </c>
      <c r="V7804">
        <v>3</v>
      </c>
      <c r="W7804">
        <v>0</v>
      </c>
      <c r="X7804">
        <v>52.480859641512964</v>
      </c>
      <c r="Y7804">
        <v>0</v>
      </c>
      <c r="Z7804">
        <v>2.9753328586735739</v>
      </c>
      <c r="AA7804">
        <v>1057.7280759297928</v>
      </c>
      <c r="AB7804">
        <v>84.256044234139722</v>
      </c>
      <c r="AC7804">
        <v>447.23643981631091</v>
      </c>
      <c r="AD7804">
        <v>113.64292017766772</v>
      </c>
      <c r="AE7804">
        <v>1758.3196726580977</v>
      </c>
    </row>
    <row r="7805" spans="1:31" x14ac:dyDescent="0.3">
      <c r="A7805">
        <v>2592093</v>
      </c>
      <c r="B7805">
        <v>1</v>
      </c>
      <c r="C7805" t="s">
        <v>80</v>
      </c>
      <c r="D7805" t="s">
        <v>98</v>
      </c>
      <c r="E7805" t="s">
        <v>141</v>
      </c>
      <c r="F7805" t="s">
        <v>670</v>
      </c>
      <c r="G7805" t="s">
        <v>318</v>
      </c>
      <c r="H7805" t="s">
        <v>135</v>
      </c>
      <c r="I7805" t="s">
        <v>136</v>
      </c>
      <c r="J7805" t="s">
        <v>137</v>
      </c>
      <c r="K7805" t="s">
        <v>138</v>
      </c>
      <c r="L7805" t="s">
        <v>21701</v>
      </c>
      <c r="M7805" t="s">
        <v>21702</v>
      </c>
      <c r="N7805">
        <v>0.73472222200000004</v>
      </c>
      <c r="O7805">
        <v>0</v>
      </c>
      <c r="P7805">
        <v>21</v>
      </c>
      <c r="Q7805">
        <v>30</v>
      </c>
      <c r="R7805">
        <v>194</v>
      </c>
      <c r="S7805">
        <v>8</v>
      </c>
      <c r="T7805">
        <v>63</v>
      </c>
      <c r="U7805">
        <v>2</v>
      </c>
      <c r="V7805">
        <v>0</v>
      </c>
      <c r="W7805">
        <v>0</v>
      </c>
      <c r="X7805">
        <v>7.7054163189767895</v>
      </c>
      <c r="Y7805">
        <v>196.23231404147546</v>
      </c>
      <c r="Z7805">
        <v>482.87114939757021</v>
      </c>
      <c r="AA7805">
        <v>45.772622986677902</v>
      </c>
      <c r="AB7805">
        <v>106.99143883420503</v>
      </c>
      <c r="AC7805">
        <v>13.347874492380665</v>
      </c>
      <c r="AD7805">
        <v>0</v>
      </c>
      <c r="AE7805">
        <v>852.92081607128614</v>
      </c>
    </row>
    <row r="7806" spans="1:31" x14ac:dyDescent="0.3">
      <c r="A7806">
        <v>2591847</v>
      </c>
      <c r="B7806">
        <v>1</v>
      </c>
      <c r="C7806" t="s">
        <v>80</v>
      </c>
      <c r="D7806" t="s">
        <v>84</v>
      </c>
      <c r="E7806" t="s">
        <v>184</v>
      </c>
      <c r="F7806" t="s">
        <v>21703</v>
      </c>
      <c r="G7806" t="s">
        <v>2568</v>
      </c>
      <c r="H7806" t="s">
        <v>135</v>
      </c>
      <c r="I7806" t="s">
        <v>136</v>
      </c>
      <c r="J7806" t="s">
        <v>137</v>
      </c>
      <c r="K7806" t="s">
        <v>138</v>
      </c>
      <c r="L7806" t="s">
        <v>21704</v>
      </c>
      <c r="M7806" t="s">
        <v>21705</v>
      </c>
      <c r="N7806">
        <v>2.6597222220000001</v>
      </c>
      <c r="O7806">
        <v>0</v>
      </c>
      <c r="P7806">
        <v>471</v>
      </c>
      <c r="Q7806">
        <v>0</v>
      </c>
      <c r="R7806">
        <v>0</v>
      </c>
      <c r="S7806">
        <v>0</v>
      </c>
      <c r="T7806">
        <v>17</v>
      </c>
      <c r="U7806">
        <v>0</v>
      </c>
      <c r="V7806">
        <v>0</v>
      </c>
      <c r="W7806">
        <v>0</v>
      </c>
      <c r="X7806">
        <v>300.350080830114</v>
      </c>
      <c r="Y7806">
        <v>0</v>
      </c>
      <c r="Z7806">
        <v>0</v>
      </c>
      <c r="AA7806">
        <v>0</v>
      </c>
      <c r="AB7806">
        <v>127.37489691181415</v>
      </c>
      <c r="AC7806">
        <v>0</v>
      </c>
      <c r="AD7806">
        <v>0</v>
      </c>
      <c r="AE7806">
        <v>427.72497774192811</v>
      </c>
    </row>
    <row r="7807" spans="1:31" x14ac:dyDescent="0.3">
      <c r="A7807">
        <v>2591744</v>
      </c>
      <c r="B7807">
        <v>1</v>
      </c>
      <c r="C7807" t="s">
        <v>80</v>
      </c>
      <c r="D7807" t="s">
        <v>93</v>
      </c>
      <c r="E7807" t="s">
        <v>141</v>
      </c>
      <c r="F7807" t="s">
        <v>21706</v>
      </c>
      <c r="G7807" t="s">
        <v>318</v>
      </c>
      <c r="H7807" t="s">
        <v>135</v>
      </c>
      <c r="I7807" t="s">
        <v>136</v>
      </c>
      <c r="J7807" t="s">
        <v>137</v>
      </c>
      <c r="K7807" t="s">
        <v>144</v>
      </c>
      <c r="L7807" t="s">
        <v>21707</v>
      </c>
      <c r="M7807" t="s">
        <v>21708</v>
      </c>
      <c r="N7807">
        <v>0.19138888800000001</v>
      </c>
      <c r="O7807">
        <v>0</v>
      </c>
      <c r="P7807">
        <v>1544</v>
      </c>
      <c r="Q7807">
        <v>0</v>
      </c>
      <c r="R7807">
        <v>102</v>
      </c>
      <c r="S7807">
        <v>1</v>
      </c>
      <c r="T7807">
        <v>358</v>
      </c>
      <c r="U7807">
        <v>0</v>
      </c>
      <c r="V7807">
        <v>1</v>
      </c>
      <c r="W7807">
        <v>0</v>
      </c>
      <c r="X7807">
        <v>47.975229480572985</v>
      </c>
      <c r="Y7807">
        <v>0</v>
      </c>
      <c r="Z7807">
        <v>21.796164720146653</v>
      </c>
      <c r="AA7807">
        <v>1.4770754104370876</v>
      </c>
      <c r="AB7807">
        <v>51.792553992848497</v>
      </c>
      <c r="AC7807">
        <v>0</v>
      </c>
      <c r="AD7807">
        <v>0</v>
      </c>
      <c r="AE7807">
        <v>123.04102360400522</v>
      </c>
    </row>
    <row r="7808" spans="1:31" x14ac:dyDescent="0.3">
      <c r="A7808">
        <v>2591761</v>
      </c>
      <c r="B7808">
        <v>1</v>
      </c>
      <c r="C7808" t="s">
        <v>80</v>
      </c>
      <c r="D7808" t="s">
        <v>100</v>
      </c>
      <c r="E7808" t="s">
        <v>147</v>
      </c>
      <c r="F7808" t="s">
        <v>21709</v>
      </c>
      <c r="G7808" t="s">
        <v>134</v>
      </c>
      <c r="H7808" t="s">
        <v>135</v>
      </c>
      <c r="I7808" t="s">
        <v>136</v>
      </c>
      <c r="J7808" t="s">
        <v>137</v>
      </c>
      <c r="K7808" t="s">
        <v>138</v>
      </c>
      <c r="L7808" t="s">
        <v>21710</v>
      </c>
      <c r="M7808" t="s">
        <v>21711</v>
      </c>
      <c r="N7808">
        <v>2.2080555550000001</v>
      </c>
      <c r="O7808">
        <v>1</v>
      </c>
      <c r="P7808">
        <v>389</v>
      </c>
      <c r="Q7808">
        <v>120</v>
      </c>
      <c r="R7808">
        <v>133</v>
      </c>
      <c r="S7808">
        <v>14</v>
      </c>
      <c r="T7808">
        <v>46</v>
      </c>
      <c r="U7808">
        <v>1</v>
      </c>
      <c r="V7808">
        <v>0</v>
      </c>
      <c r="W7808">
        <v>2.4190822049670633</v>
      </c>
      <c r="X7808">
        <v>182.5551219944133</v>
      </c>
      <c r="Y7808">
        <v>1463.2073153010222</v>
      </c>
      <c r="Z7808">
        <v>911.92220097587153</v>
      </c>
      <c r="AA7808">
        <v>97.35987328295532</v>
      </c>
      <c r="AB7808">
        <v>90.248390507557858</v>
      </c>
      <c r="AC7808">
        <v>345.08965517763454</v>
      </c>
      <c r="AD7808">
        <v>0</v>
      </c>
      <c r="AE7808">
        <v>3092.8016394444221</v>
      </c>
    </row>
    <row r="7809" spans="1:31" x14ac:dyDescent="0.3">
      <c r="A7809">
        <v>2591867</v>
      </c>
      <c r="B7809">
        <v>1</v>
      </c>
      <c r="C7809" t="s">
        <v>80</v>
      </c>
      <c r="D7809" t="s">
        <v>97</v>
      </c>
      <c r="E7809" t="s">
        <v>171</v>
      </c>
      <c r="F7809" t="s">
        <v>1661</v>
      </c>
      <c r="G7809" t="s">
        <v>202</v>
      </c>
      <c r="H7809" t="s">
        <v>157</v>
      </c>
      <c r="I7809" t="s">
        <v>136</v>
      </c>
      <c r="J7809" t="s">
        <v>137</v>
      </c>
      <c r="K7809" t="s">
        <v>138</v>
      </c>
      <c r="L7809" t="s">
        <v>21712</v>
      </c>
      <c r="M7809" t="s">
        <v>21713</v>
      </c>
      <c r="N7809">
        <v>1.0363888880000001</v>
      </c>
      <c r="O7809">
        <v>0</v>
      </c>
      <c r="P7809">
        <v>5</v>
      </c>
      <c r="Q7809">
        <v>0</v>
      </c>
      <c r="R7809">
        <v>0</v>
      </c>
      <c r="S7809">
        <v>0</v>
      </c>
      <c r="T7809">
        <v>1</v>
      </c>
      <c r="U7809">
        <v>0</v>
      </c>
      <c r="V7809">
        <v>0</v>
      </c>
      <c r="W7809">
        <v>0</v>
      </c>
      <c r="X7809">
        <v>4.9435529722848903</v>
      </c>
      <c r="Y7809">
        <v>0</v>
      </c>
      <c r="Z7809">
        <v>0</v>
      </c>
      <c r="AA7809">
        <v>0</v>
      </c>
      <c r="AB7809">
        <v>16.842446406796533</v>
      </c>
      <c r="AC7809">
        <v>0</v>
      </c>
      <c r="AD7809">
        <v>0</v>
      </c>
      <c r="AE7809">
        <v>21.785999379081424</v>
      </c>
    </row>
    <row r="7810" spans="1:31" x14ac:dyDescent="0.3">
      <c r="A7810">
        <v>2591432</v>
      </c>
      <c r="B7810">
        <v>1</v>
      </c>
      <c r="C7810" t="s">
        <v>80</v>
      </c>
      <c r="D7810" t="s">
        <v>90</v>
      </c>
      <c r="E7810" t="s">
        <v>171</v>
      </c>
      <c r="F7810" t="s">
        <v>21714</v>
      </c>
      <c r="G7810" t="s">
        <v>3034</v>
      </c>
      <c r="H7810" t="s">
        <v>157</v>
      </c>
      <c r="I7810" t="s">
        <v>136</v>
      </c>
      <c r="J7810" t="s">
        <v>3</v>
      </c>
      <c r="K7810" t="s">
        <v>138</v>
      </c>
      <c r="L7810" t="s">
        <v>21715</v>
      </c>
      <c r="M7810" t="s">
        <v>21716</v>
      </c>
      <c r="N7810">
        <v>7.5102777769999998</v>
      </c>
      <c r="O7810">
        <v>0</v>
      </c>
      <c r="P7810">
        <v>139</v>
      </c>
      <c r="Q7810">
        <v>0</v>
      </c>
      <c r="R7810">
        <v>0</v>
      </c>
      <c r="S7810">
        <v>0</v>
      </c>
      <c r="T7810">
        <v>4</v>
      </c>
      <c r="U7810">
        <v>0</v>
      </c>
      <c r="V7810">
        <v>0</v>
      </c>
      <c r="W7810">
        <v>0</v>
      </c>
      <c r="X7810">
        <v>173.75205915030318</v>
      </c>
      <c r="Y7810">
        <v>0</v>
      </c>
      <c r="Z7810">
        <v>0</v>
      </c>
      <c r="AA7810">
        <v>0</v>
      </c>
      <c r="AB7810">
        <v>6.7483011133680009</v>
      </c>
      <c r="AC7810">
        <v>0</v>
      </c>
      <c r="AD7810">
        <v>0</v>
      </c>
      <c r="AE7810">
        <v>180.50036026367118</v>
      </c>
    </row>
    <row r="7811" spans="1:31" x14ac:dyDescent="0.3">
      <c r="A7811">
        <v>2591824</v>
      </c>
      <c r="B7811">
        <v>1</v>
      </c>
      <c r="C7811" t="s">
        <v>80</v>
      </c>
      <c r="D7811" t="s">
        <v>85</v>
      </c>
      <c r="E7811" t="s">
        <v>132</v>
      </c>
      <c r="F7811" t="s">
        <v>21717</v>
      </c>
      <c r="G7811" t="s">
        <v>7176</v>
      </c>
      <c r="H7811" t="s">
        <v>135</v>
      </c>
      <c r="I7811" t="s">
        <v>136</v>
      </c>
      <c r="J7811" t="s">
        <v>3</v>
      </c>
      <c r="K7811" t="s">
        <v>138</v>
      </c>
      <c r="L7811" t="s">
        <v>21718</v>
      </c>
      <c r="M7811" t="s">
        <v>21719</v>
      </c>
      <c r="N7811">
        <v>1.5108333329999999</v>
      </c>
      <c r="O7811">
        <v>0</v>
      </c>
      <c r="P7811">
        <v>1479</v>
      </c>
      <c r="Q7811">
        <v>0</v>
      </c>
      <c r="R7811">
        <v>0</v>
      </c>
      <c r="S7811">
        <v>1</v>
      </c>
      <c r="T7811">
        <v>16</v>
      </c>
      <c r="U7811">
        <v>0</v>
      </c>
      <c r="V7811">
        <v>0</v>
      </c>
      <c r="W7811">
        <v>0</v>
      </c>
      <c r="X7811">
        <v>786.93158406814632</v>
      </c>
      <c r="Y7811">
        <v>0</v>
      </c>
      <c r="Z7811">
        <v>0</v>
      </c>
      <c r="AA7811">
        <v>1129.8239461301591</v>
      </c>
      <c r="AB7811">
        <v>42.178991037226609</v>
      </c>
      <c r="AC7811">
        <v>0</v>
      </c>
      <c r="AD7811">
        <v>0</v>
      </c>
      <c r="AE7811">
        <v>1958.934521235532</v>
      </c>
    </row>
    <row r="7812" spans="1:31" x14ac:dyDescent="0.3">
      <c r="A7812">
        <v>2591967</v>
      </c>
      <c r="B7812">
        <v>1</v>
      </c>
      <c r="C7812" t="s">
        <v>80</v>
      </c>
      <c r="D7812" t="s">
        <v>107</v>
      </c>
      <c r="E7812" t="s">
        <v>171</v>
      </c>
      <c r="F7812" t="s">
        <v>21720</v>
      </c>
      <c r="G7812" t="s">
        <v>190</v>
      </c>
      <c r="H7812" t="s">
        <v>157</v>
      </c>
      <c r="I7812" t="s">
        <v>136</v>
      </c>
      <c r="J7812" t="s">
        <v>137</v>
      </c>
      <c r="K7812" t="s">
        <v>138</v>
      </c>
      <c r="L7812" t="s">
        <v>21721</v>
      </c>
      <c r="M7812" t="s">
        <v>21722</v>
      </c>
      <c r="N7812">
        <v>1.0024999999999999</v>
      </c>
      <c r="O7812">
        <v>0</v>
      </c>
      <c r="P7812">
        <v>128</v>
      </c>
      <c r="Q7812">
        <v>0</v>
      </c>
      <c r="R7812">
        <v>0</v>
      </c>
      <c r="S7812">
        <v>0</v>
      </c>
      <c r="T7812">
        <v>12</v>
      </c>
      <c r="U7812">
        <v>0</v>
      </c>
      <c r="V7812">
        <v>1</v>
      </c>
      <c r="W7812">
        <v>0</v>
      </c>
      <c r="X7812">
        <v>20.091181845303527</v>
      </c>
      <c r="Y7812">
        <v>0</v>
      </c>
      <c r="Z7812">
        <v>0</v>
      </c>
      <c r="AA7812">
        <v>0</v>
      </c>
      <c r="AB7812">
        <v>8.8115714916770358</v>
      </c>
      <c r="AC7812">
        <v>0</v>
      </c>
      <c r="AD7812">
        <v>2.0416722884069598</v>
      </c>
      <c r="AE7812">
        <v>30.944425625387524</v>
      </c>
    </row>
    <row r="7813" spans="1:31" x14ac:dyDescent="0.3">
      <c r="A7813">
        <v>2591681</v>
      </c>
      <c r="B7813">
        <v>1</v>
      </c>
      <c r="C7813" t="s">
        <v>80</v>
      </c>
      <c r="D7813" t="s">
        <v>83</v>
      </c>
      <c r="E7813" t="s">
        <v>171</v>
      </c>
      <c r="F7813" t="s">
        <v>21723</v>
      </c>
      <c r="G7813" t="s">
        <v>311</v>
      </c>
      <c r="H7813" t="s">
        <v>157</v>
      </c>
      <c r="I7813" t="s">
        <v>136</v>
      </c>
      <c r="J7813" t="s">
        <v>3</v>
      </c>
      <c r="K7813" t="s">
        <v>138</v>
      </c>
      <c r="L7813" t="s">
        <v>21724</v>
      </c>
      <c r="M7813" t="s">
        <v>21725</v>
      </c>
      <c r="N7813">
        <v>1.7722222219999999</v>
      </c>
      <c r="O7813">
        <v>0</v>
      </c>
      <c r="P7813">
        <v>101</v>
      </c>
      <c r="Q7813">
        <v>0</v>
      </c>
      <c r="R7813">
        <v>0</v>
      </c>
      <c r="S7813">
        <v>0</v>
      </c>
      <c r="T7813">
        <v>5</v>
      </c>
      <c r="U7813">
        <v>0</v>
      </c>
      <c r="V7813">
        <v>0</v>
      </c>
      <c r="W7813">
        <v>0</v>
      </c>
      <c r="X7813">
        <v>35.320641604544917</v>
      </c>
      <c r="Y7813">
        <v>0</v>
      </c>
      <c r="Z7813">
        <v>0</v>
      </c>
      <c r="AA7813">
        <v>0</v>
      </c>
      <c r="AB7813">
        <v>5.5657314300371397</v>
      </c>
      <c r="AC7813">
        <v>0</v>
      </c>
      <c r="AD7813">
        <v>0</v>
      </c>
      <c r="AE7813">
        <v>40.886373034582057</v>
      </c>
    </row>
    <row r="7814" spans="1:31" x14ac:dyDescent="0.3">
      <c r="A7814">
        <v>2592136</v>
      </c>
      <c r="B7814">
        <v>1</v>
      </c>
      <c r="C7814" t="s">
        <v>80</v>
      </c>
      <c r="D7814" t="s">
        <v>96</v>
      </c>
      <c r="E7814" t="s">
        <v>132</v>
      </c>
      <c r="F7814" t="s">
        <v>7175</v>
      </c>
      <c r="G7814" t="s">
        <v>202</v>
      </c>
      <c r="H7814" t="s">
        <v>135</v>
      </c>
      <c r="I7814" t="s">
        <v>136</v>
      </c>
      <c r="J7814" t="s">
        <v>137</v>
      </c>
      <c r="K7814" t="s">
        <v>138</v>
      </c>
      <c r="L7814" t="s">
        <v>21726</v>
      </c>
      <c r="M7814" t="s">
        <v>21727</v>
      </c>
      <c r="N7814">
        <v>0.444722222</v>
      </c>
      <c r="O7814">
        <v>0</v>
      </c>
      <c r="P7814">
        <v>1</v>
      </c>
      <c r="Q7814">
        <v>4</v>
      </c>
      <c r="R7814">
        <v>0</v>
      </c>
      <c r="S7814">
        <v>11</v>
      </c>
      <c r="T7814">
        <v>0</v>
      </c>
      <c r="U7814">
        <v>2</v>
      </c>
      <c r="V7814">
        <v>0</v>
      </c>
      <c r="W7814">
        <v>0</v>
      </c>
      <c r="X7814">
        <v>9.0781394759999995E-2</v>
      </c>
      <c r="Y7814">
        <v>4.0309374459906122</v>
      </c>
      <c r="Z7814">
        <v>0</v>
      </c>
      <c r="AA7814">
        <v>20.329955777325434</v>
      </c>
      <c r="AB7814">
        <v>0</v>
      </c>
      <c r="AC7814">
        <v>110.00529655502086</v>
      </c>
      <c r="AD7814">
        <v>0</v>
      </c>
      <c r="AE7814">
        <v>134.45697117309692</v>
      </c>
    </row>
    <row r="7815" spans="1:31" x14ac:dyDescent="0.3">
      <c r="A7815">
        <v>2592036</v>
      </c>
      <c r="B7815">
        <v>1</v>
      </c>
      <c r="C7815" t="s">
        <v>80</v>
      </c>
      <c r="D7815" t="s">
        <v>92</v>
      </c>
      <c r="E7815" t="s">
        <v>171</v>
      </c>
      <c r="F7815" t="s">
        <v>21728</v>
      </c>
      <c r="G7815" t="s">
        <v>190</v>
      </c>
      <c r="H7815" t="s">
        <v>157</v>
      </c>
      <c r="I7815" t="s">
        <v>136</v>
      </c>
      <c r="J7815" t="s">
        <v>137</v>
      </c>
      <c r="K7815" t="s">
        <v>138</v>
      </c>
      <c r="L7815" t="s">
        <v>21729</v>
      </c>
      <c r="M7815" t="s">
        <v>21730</v>
      </c>
      <c r="N7815">
        <v>1.565555555</v>
      </c>
      <c r="O7815">
        <v>0</v>
      </c>
      <c r="P7815">
        <v>164</v>
      </c>
      <c r="Q7815">
        <v>0</v>
      </c>
      <c r="R7815">
        <v>0</v>
      </c>
      <c r="S7815">
        <v>0</v>
      </c>
      <c r="T7815">
        <v>4</v>
      </c>
      <c r="U7815">
        <v>0</v>
      </c>
      <c r="V7815">
        <v>0</v>
      </c>
      <c r="W7815">
        <v>0</v>
      </c>
      <c r="X7815">
        <v>38.587015416795211</v>
      </c>
      <c r="Y7815">
        <v>0</v>
      </c>
      <c r="Z7815">
        <v>0</v>
      </c>
      <c r="AA7815">
        <v>0</v>
      </c>
      <c r="AB7815">
        <v>7.2741691910270685</v>
      </c>
      <c r="AC7815">
        <v>0</v>
      </c>
      <c r="AD7815">
        <v>0</v>
      </c>
      <c r="AE7815">
        <v>45.861184607822281</v>
      </c>
    </row>
    <row r="7816" spans="1:31" x14ac:dyDescent="0.3">
      <c r="A7816">
        <v>2591641</v>
      </c>
      <c r="B7816">
        <v>1</v>
      </c>
      <c r="C7816" t="s">
        <v>80</v>
      </c>
      <c r="D7816" t="s">
        <v>98</v>
      </c>
      <c r="E7816" t="s">
        <v>166</v>
      </c>
      <c r="F7816" t="s">
        <v>21731</v>
      </c>
      <c r="G7816" t="s">
        <v>198</v>
      </c>
      <c r="H7816" t="s">
        <v>157</v>
      </c>
      <c r="I7816" t="s">
        <v>136</v>
      </c>
      <c r="J7816" t="s">
        <v>137</v>
      </c>
      <c r="K7816" t="s">
        <v>138</v>
      </c>
      <c r="L7816" t="s">
        <v>21732</v>
      </c>
      <c r="M7816" t="s">
        <v>21733</v>
      </c>
      <c r="N7816">
        <v>0.92083333300000003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2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0.30517565586417006</v>
      </c>
      <c r="AC7816">
        <v>0</v>
      </c>
      <c r="AD7816">
        <v>0</v>
      </c>
      <c r="AE7816">
        <v>0.30517565586417006</v>
      </c>
    </row>
    <row r="7817" spans="1:31" x14ac:dyDescent="0.3">
      <c r="A7817">
        <v>2591950</v>
      </c>
      <c r="B7817">
        <v>1</v>
      </c>
      <c r="C7817" t="s">
        <v>80</v>
      </c>
      <c r="D7817" t="s">
        <v>97</v>
      </c>
      <c r="E7817" t="s">
        <v>184</v>
      </c>
      <c r="F7817" t="s">
        <v>21734</v>
      </c>
      <c r="G7817" t="s">
        <v>202</v>
      </c>
      <c r="H7817" t="s">
        <v>135</v>
      </c>
      <c r="I7817" t="s">
        <v>136</v>
      </c>
      <c r="J7817" t="s">
        <v>137</v>
      </c>
      <c r="K7817" t="s">
        <v>138</v>
      </c>
      <c r="L7817" t="s">
        <v>21735</v>
      </c>
      <c r="M7817" t="s">
        <v>21736</v>
      </c>
      <c r="N7817">
        <v>0.87333333300000004</v>
      </c>
      <c r="O7817">
        <v>2</v>
      </c>
      <c r="P7817">
        <v>593</v>
      </c>
      <c r="Q7817">
        <v>0</v>
      </c>
      <c r="R7817">
        <v>40</v>
      </c>
      <c r="S7817">
        <v>0</v>
      </c>
      <c r="T7817">
        <v>68</v>
      </c>
      <c r="U7817">
        <v>0</v>
      </c>
      <c r="V7817">
        <v>0</v>
      </c>
      <c r="W7817">
        <v>36.033494235913523</v>
      </c>
      <c r="X7817">
        <v>180.20529373427246</v>
      </c>
      <c r="Y7817">
        <v>0</v>
      </c>
      <c r="Z7817">
        <v>13.507117687793341</v>
      </c>
      <c r="AA7817">
        <v>0</v>
      </c>
      <c r="AB7817">
        <v>54.251220172084942</v>
      </c>
      <c r="AC7817">
        <v>0</v>
      </c>
      <c r="AD7817">
        <v>0</v>
      </c>
      <c r="AE7817">
        <v>283.99712583006425</v>
      </c>
    </row>
    <row r="7818" spans="1:31" x14ac:dyDescent="0.3">
      <c r="A7818">
        <v>2591512</v>
      </c>
      <c r="B7818">
        <v>1</v>
      </c>
      <c r="C7818" t="s">
        <v>80</v>
      </c>
      <c r="D7818" t="s">
        <v>97</v>
      </c>
      <c r="E7818" t="s">
        <v>141</v>
      </c>
      <c r="F7818" t="s">
        <v>10320</v>
      </c>
      <c r="G7818" t="s">
        <v>301</v>
      </c>
      <c r="H7818" t="s">
        <v>135</v>
      </c>
      <c r="I7818" t="s">
        <v>136</v>
      </c>
      <c r="J7818" t="s">
        <v>137</v>
      </c>
      <c r="K7818" t="s">
        <v>144</v>
      </c>
      <c r="L7818" t="s">
        <v>21737</v>
      </c>
      <c r="M7818" t="s">
        <v>21738</v>
      </c>
      <c r="N7818">
        <v>6.5502777769999998</v>
      </c>
      <c r="O7818">
        <v>2</v>
      </c>
      <c r="P7818">
        <v>1150</v>
      </c>
      <c r="Q7818">
        <v>0</v>
      </c>
      <c r="R7818">
        <v>48</v>
      </c>
      <c r="S7818">
        <v>0</v>
      </c>
      <c r="T7818">
        <v>125</v>
      </c>
      <c r="U7818">
        <v>0</v>
      </c>
      <c r="V7818">
        <v>0</v>
      </c>
      <c r="W7818">
        <v>246.76018342843969</v>
      </c>
      <c r="X7818">
        <v>2183.9198047312843</v>
      </c>
      <c r="Y7818">
        <v>0</v>
      </c>
      <c r="Z7818">
        <v>122.55450390554762</v>
      </c>
      <c r="AA7818">
        <v>0</v>
      </c>
      <c r="AB7818">
        <v>918.53656474505078</v>
      </c>
      <c r="AC7818">
        <v>0</v>
      </c>
      <c r="AD7818">
        <v>0</v>
      </c>
      <c r="AE7818">
        <v>3471.7710568103225</v>
      </c>
    </row>
    <row r="7819" spans="1:31" x14ac:dyDescent="0.3">
      <c r="A7819">
        <v>2591449</v>
      </c>
      <c r="B7819">
        <v>1</v>
      </c>
      <c r="C7819" t="s">
        <v>80</v>
      </c>
      <c r="D7819" t="s">
        <v>98</v>
      </c>
      <c r="E7819" t="s">
        <v>141</v>
      </c>
      <c r="F7819" t="s">
        <v>9353</v>
      </c>
      <c r="G7819" t="s">
        <v>134</v>
      </c>
      <c r="H7819" t="s">
        <v>135</v>
      </c>
      <c r="I7819" t="s">
        <v>136</v>
      </c>
      <c r="J7819" t="s">
        <v>137</v>
      </c>
      <c r="K7819" t="s">
        <v>138</v>
      </c>
      <c r="L7819" t="s">
        <v>21739</v>
      </c>
      <c r="M7819" t="s">
        <v>21740</v>
      </c>
      <c r="N7819">
        <v>2.1388888879999999</v>
      </c>
      <c r="O7819">
        <v>0</v>
      </c>
      <c r="P7819">
        <v>0</v>
      </c>
      <c r="Q7819">
        <v>10</v>
      </c>
      <c r="R7819">
        <v>97</v>
      </c>
      <c r="S7819">
        <v>3</v>
      </c>
      <c r="T7819">
        <v>23</v>
      </c>
      <c r="U7819">
        <v>1</v>
      </c>
      <c r="V7819">
        <v>0</v>
      </c>
      <c r="W7819">
        <v>0</v>
      </c>
      <c r="X7819">
        <v>0</v>
      </c>
      <c r="Y7819">
        <v>143.56483965733267</v>
      </c>
      <c r="Z7819">
        <v>792.44296498955441</v>
      </c>
      <c r="AA7819">
        <v>39.656156272994373</v>
      </c>
      <c r="AB7819">
        <v>105.57181145967388</v>
      </c>
      <c r="AC7819">
        <v>124.54599853242318</v>
      </c>
      <c r="AD7819">
        <v>0</v>
      </c>
      <c r="AE7819">
        <v>1205.7817709119786</v>
      </c>
    </row>
    <row r="7820" spans="1:31" x14ac:dyDescent="0.3">
      <c r="A7820">
        <v>2591804</v>
      </c>
      <c r="B7820">
        <v>1</v>
      </c>
      <c r="C7820" t="s">
        <v>81</v>
      </c>
      <c r="D7820" t="s">
        <v>112</v>
      </c>
      <c r="E7820" t="s">
        <v>147</v>
      </c>
      <c r="F7820" t="s">
        <v>16694</v>
      </c>
      <c r="G7820" t="s">
        <v>134</v>
      </c>
      <c r="H7820" t="s">
        <v>135</v>
      </c>
      <c r="I7820" t="s">
        <v>136</v>
      </c>
      <c r="J7820" t="s">
        <v>137</v>
      </c>
      <c r="K7820" t="s">
        <v>138</v>
      </c>
      <c r="L7820" t="s">
        <v>21741</v>
      </c>
      <c r="M7820" t="s">
        <v>21742</v>
      </c>
      <c r="N7820">
        <v>2.0130555550000002</v>
      </c>
      <c r="O7820">
        <v>0</v>
      </c>
      <c r="P7820">
        <v>0</v>
      </c>
      <c r="Q7820">
        <v>0</v>
      </c>
      <c r="R7820">
        <v>6</v>
      </c>
      <c r="S7820">
        <v>2</v>
      </c>
      <c r="T7820">
        <v>97</v>
      </c>
      <c r="U7820">
        <v>3</v>
      </c>
      <c r="V7820">
        <v>1</v>
      </c>
      <c r="W7820">
        <v>0</v>
      </c>
      <c r="X7820">
        <v>0</v>
      </c>
      <c r="Y7820">
        <v>0</v>
      </c>
      <c r="Z7820">
        <v>67.401169670177836</v>
      </c>
      <c r="AA7820">
        <v>37.80409826333954</v>
      </c>
      <c r="AB7820">
        <v>158.68969182774927</v>
      </c>
      <c r="AC7820">
        <v>155.43168929095012</v>
      </c>
      <c r="AD7820">
        <v>41.958758646026837</v>
      </c>
      <c r="AE7820">
        <v>461.2854076982436</v>
      </c>
    </row>
    <row r="7821" spans="1:31" x14ac:dyDescent="0.3">
      <c r="A7821">
        <v>2591704</v>
      </c>
      <c r="B7821">
        <v>1</v>
      </c>
      <c r="C7821" t="s">
        <v>80</v>
      </c>
      <c r="D7821" t="s">
        <v>101</v>
      </c>
      <c r="E7821" t="s">
        <v>171</v>
      </c>
      <c r="F7821" t="s">
        <v>21743</v>
      </c>
      <c r="G7821" t="s">
        <v>636</v>
      </c>
      <c r="H7821" t="s">
        <v>157</v>
      </c>
      <c r="I7821" t="s">
        <v>136</v>
      </c>
      <c r="J7821" t="s">
        <v>137</v>
      </c>
      <c r="K7821" t="s">
        <v>138</v>
      </c>
      <c r="L7821" t="s">
        <v>21744</v>
      </c>
      <c r="M7821" t="s">
        <v>21745</v>
      </c>
      <c r="N7821">
        <v>5.4088888879999999</v>
      </c>
      <c r="O7821">
        <v>0</v>
      </c>
      <c r="P7821">
        <v>71</v>
      </c>
      <c r="Q7821">
        <v>0</v>
      </c>
      <c r="R7821">
        <v>0</v>
      </c>
      <c r="S7821">
        <v>0</v>
      </c>
      <c r="T7821">
        <v>1</v>
      </c>
      <c r="U7821">
        <v>0</v>
      </c>
      <c r="V7821">
        <v>0</v>
      </c>
      <c r="W7821">
        <v>0</v>
      </c>
      <c r="X7821">
        <v>86.861283046429435</v>
      </c>
      <c r="Y7821">
        <v>0</v>
      </c>
      <c r="Z7821">
        <v>0</v>
      </c>
      <c r="AA7821">
        <v>0</v>
      </c>
      <c r="AB7821">
        <v>9.5734870486411108</v>
      </c>
      <c r="AC7821">
        <v>0</v>
      </c>
      <c r="AD7821">
        <v>0</v>
      </c>
      <c r="AE7821">
        <v>96.434770095070547</v>
      </c>
    </row>
    <row r="7822" spans="1:31" x14ac:dyDescent="0.3">
      <c r="A7822">
        <v>2591884</v>
      </c>
      <c r="B7822">
        <v>1</v>
      </c>
      <c r="C7822" t="s">
        <v>80</v>
      </c>
      <c r="D7822" t="s">
        <v>95</v>
      </c>
      <c r="E7822" t="s">
        <v>155</v>
      </c>
      <c r="F7822" t="s">
        <v>21746</v>
      </c>
      <c r="G7822" t="s">
        <v>206</v>
      </c>
      <c r="H7822" t="s">
        <v>157</v>
      </c>
      <c r="I7822" t="s">
        <v>136</v>
      </c>
      <c r="J7822" t="s">
        <v>137</v>
      </c>
      <c r="K7822" t="s">
        <v>138</v>
      </c>
      <c r="L7822" t="s">
        <v>21747</v>
      </c>
      <c r="M7822" t="s">
        <v>21748</v>
      </c>
      <c r="N7822">
        <v>0.44750000000000001</v>
      </c>
      <c r="O7822">
        <v>0</v>
      </c>
      <c r="P7822">
        <v>18</v>
      </c>
      <c r="Q7822">
        <v>0</v>
      </c>
      <c r="R7822">
        <v>1</v>
      </c>
      <c r="S7822">
        <v>0</v>
      </c>
      <c r="T7822">
        <v>2</v>
      </c>
      <c r="U7822">
        <v>0</v>
      </c>
      <c r="V7822">
        <v>0</v>
      </c>
      <c r="W7822">
        <v>0</v>
      </c>
      <c r="X7822">
        <v>0.60231929144836494</v>
      </c>
      <c r="Y7822">
        <v>0</v>
      </c>
      <c r="Z7822">
        <v>7.610741492166001E-2</v>
      </c>
      <c r="AA7822">
        <v>0</v>
      </c>
      <c r="AB7822">
        <v>0.14125695625512</v>
      </c>
      <c r="AC7822">
        <v>0</v>
      </c>
      <c r="AD7822">
        <v>0</v>
      </c>
      <c r="AE7822">
        <v>0.81968366262514492</v>
      </c>
    </row>
    <row r="7823" spans="1:31" x14ac:dyDescent="0.3">
      <c r="A7823">
        <v>2591386</v>
      </c>
      <c r="B7823">
        <v>1</v>
      </c>
      <c r="C7823" t="s">
        <v>80</v>
      </c>
      <c r="D7823" t="s">
        <v>85</v>
      </c>
      <c r="E7823" t="s">
        <v>171</v>
      </c>
      <c r="F7823" t="s">
        <v>18442</v>
      </c>
      <c r="G7823" t="s">
        <v>190</v>
      </c>
      <c r="H7823" t="s">
        <v>157</v>
      </c>
      <c r="I7823" t="s">
        <v>136</v>
      </c>
      <c r="J7823" t="s">
        <v>137</v>
      </c>
      <c r="K7823" t="s">
        <v>138</v>
      </c>
      <c r="L7823" t="s">
        <v>21749</v>
      </c>
      <c r="M7823" t="s">
        <v>21750</v>
      </c>
      <c r="N7823">
        <v>0.55972222199999999</v>
      </c>
      <c r="O7823">
        <v>0</v>
      </c>
      <c r="P7823">
        <v>56</v>
      </c>
      <c r="Q7823">
        <v>0</v>
      </c>
      <c r="R7823">
        <v>0</v>
      </c>
      <c r="S7823">
        <v>0</v>
      </c>
      <c r="T7823">
        <v>8</v>
      </c>
      <c r="U7823">
        <v>0</v>
      </c>
      <c r="V7823">
        <v>0</v>
      </c>
      <c r="W7823">
        <v>0</v>
      </c>
      <c r="X7823">
        <v>6.6543331786736655</v>
      </c>
      <c r="Y7823">
        <v>0</v>
      </c>
      <c r="Z7823">
        <v>0</v>
      </c>
      <c r="AA7823">
        <v>0</v>
      </c>
      <c r="AB7823">
        <v>1.3244829857723006</v>
      </c>
      <c r="AC7823">
        <v>0</v>
      </c>
      <c r="AD7823">
        <v>0</v>
      </c>
      <c r="AE7823">
        <v>7.9788161644459663</v>
      </c>
    </row>
    <row r="7824" spans="1:31" x14ac:dyDescent="0.3">
      <c r="A7824">
        <v>2591907</v>
      </c>
      <c r="B7824">
        <v>1</v>
      </c>
      <c r="C7824" t="s">
        <v>80</v>
      </c>
      <c r="D7824" t="s">
        <v>90</v>
      </c>
      <c r="E7824" t="s">
        <v>155</v>
      </c>
      <c r="F7824" t="s">
        <v>21751</v>
      </c>
      <c r="G7824" t="s">
        <v>202</v>
      </c>
      <c r="H7824" t="s">
        <v>157</v>
      </c>
      <c r="I7824" t="s">
        <v>136</v>
      </c>
      <c r="J7824" t="s">
        <v>137</v>
      </c>
      <c r="K7824" t="s">
        <v>138</v>
      </c>
      <c r="L7824" t="s">
        <v>21752</v>
      </c>
      <c r="M7824" t="s">
        <v>21753</v>
      </c>
      <c r="N7824">
        <v>1.5319444440000001</v>
      </c>
      <c r="O7824">
        <v>0</v>
      </c>
      <c r="P7824">
        <v>368</v>
      </c>
      <c r="Q7824">
        <v>0</v>
      </c>
      <c r="R7824">
        <v>1</v>
      </c>
      <c r="S7824">
        <v>0</v>
      </c>
      <c r="T7824">
        <v>42</v>
      </c>
      <c r="U7824">
        <v>0</v>
      </c>
      <c r="V7824">
        <v>0</v>
      </c>
      <c r="W7824">
        <v>0</v>
      </c>
      <c r="X7824">
        <v>138.93511692477333</v>
      </c>
      <c r="Y7824">
        <v>0</v>
      </c>
      <c r="Z7824">
        <v>0.20762814884613501</v>
      </c>
      <c r="AA7824">
        <v>0</v>
      </c>
      <c r="AB7824">
        <v>55.919615187552616</v>
      </c>
      <c r="AC7824">
        <v>0</v>
      </c>
      <c r="AD7824">
        <v>0</v>
      </c>
      <c r="AE7824">
        <v>195.06236026117207</v>
      </c>
    </row>
    <row r="7825" spans="1:31" x14ac:dyDescent="0.3">
      <c r="A7825">
        <v>2591741</v>
      </c>
      <c r="B7825">
        <v>1</v>
      </c>
      <c r="C7825" t="s">
        <v>81</v>
      </c>
      <c r="D7825" t="s">
        <v>122</v>
      </c>
      <c r="E7825" t="s">
        <v>171</v>
      </c>
      <c r="F7825" t="s">
        <v>21754</v>
      </c>
      <c r="G7825" t="s">
        <v>190</v>
      </c>
      <c r="H7825" t="s">
        <v>157</v>
      </c>
      <c r="I7825" t="s">
        <v>136</v>
      </c>
      <c r="J7825" t="s">
        <v>137</v>
      </c>
      <c r="K7825" t="s">
        <v>138</v>
      </c>
      <c r="L7825" t="s">
        <v>21755</v>
      </c>
      <c r="M7825" t="s">
        <v>21756</v>
      </c>
      <c r="N7825">
        <v>1.0833333329999999</v>
      </c>
      <c r="O7825">
        <v>0</v>
      </c>
      <c r="P7825">
        <v>167</v>
      </c>
      <c r="Q7825">
        <v>0</v>
      </c>
      <c r="R7825">
        <v>0</v>
      </c>
      <c r="S7825">
        <v>0</v>
      </c>
      <c r="T7825">
        <v>6</v>
      </c>
      <c r="U7825">
        <v>0</v>
      </c>
      <c r="V7825">
        <v>0</v>
      </c>
      <c r="W7825">
        <v>0</v>
      </c>
      <c r="X7825">
        <v>36.095266755881568</v>
      </c>
      <c r="Y7825">
        <v>0</v>
      </c>
      <c r="Z7825">
        <v>0</v>
      </c>
      <c r="AA7825">
        <v>0</v>
      </c>
      <c r="AB7825">
        <v>6.1542538471014829</v>
      </c>
      <c r="AC7825">
        <v>0</v>
      </c>
      <c r="AD7825">
        <v>0</v>
      </c>
      <c r="AE7825">
        <v>42.249520602983054</v>
      </c>
    </row>
    <row r="7826" spans="1:31" x14ac:dyDescent="0.3">
      <c r="A7826">
        <v>2591392</v>
      </c>
      <c r="B7826">
        <v>1</v>
      </c>
      <c r="C7826" t="s">
        <v>80</v>
      </c>
      <c r="D7826" t="s">
        <v>97</v>
      </c>
      <c r="E7826" t="s">
        <v>141</v>
      </c>
      <c r="F7826" t="s">
        <v>15284</v>
      </c>
      <c r="G7826" t="s">
        <v>134</v>
      </c>
      <c r="H7826" t="s">
        <v>135</v>
      </c>
      <c r="I7826" t="s">
        <v>136</v>
      </c>
      <c r="J7826" t="s">
        <v>137</v>
      </c>
      <c r="K7826" t="s">
        <v>138</v>
      </c>
      <c r="L7826" t="s">
        <v>21757</v>
      </c>
      <c r="M7826" t="s">
        <v>21758</v>
      </c>
      <c r="N7826">
        <v>0.45861111100000002</v>
      </c>
      <c r="O7826">
        <v>3</v>
      </c>
      <c r="P7826">
        <v>572</v>
      </c>
      <c r="Q7826">
        <v>4</v>
      </c>
      <c r="R7826">
        <v>73</v>
      </c>
      <c r="S7826">
        <v>21</v>
      </c>
      <c r="T7826">
        <v>108</v>
      </c>
      <c r="U7826">
        <v>0</v>
      </c>
      <c r="V7826">
        <v>0</v>
      </c>
      <c r="W7826">
        <v>1.9951125502206277</v>
      </c>
      <c r="X7826">
        <v>56.976416873568297</v>
      </c>
      <c r="Y7826">
        <v>1.6298645550099469</v>
      </c>
      <c r="Z7826">
        <v>10.457164617465992</v>
      </c>
      <c r="AA7826">
        <v>35.564628651640888</v>
      </c>
      <c r="AB7826">
        <v>23.310637028776792</v>
      </c>
      <c r="AC7826">
        <v>0</v>
      </c>
      <c r="AD7826">
        <v>0</v>
      </c>
      <c r="AE7826">
        <v>129.93382427668254</v>
      </c>
    </row>
    <row r="7827" spans="1:31" x14ac:dyDescent="0.3">
      <c r="A7827">
        <v>2591784</v>
      </c>
      <c r="B7827">
        <v>1</v>
      </c>
      <c r="C7827" t="s">
        <v>81</v>
      </c>
      <c r="D7827" t="s">
        <v>121</v>
      </c>
      <c r="E7827" t="s">
        <v>147</v>
      </c>
      <c r="F7827" t="s">
        <v>746</v>
      </c>
      <c r="G7827" t="s">
        <v>134</v>
      </c>
      <c r="H7827" t="s">
        <v>135</v>
      </c>
      <c r="I7827" t="s">
        <v>136</v>
      </c>
      <c r="J7827" t="s">
        <v>137</v>
      </c>
      <c r="K7827" t="s">
        <v>138</v>
      </c>
      <c r="L7827" t="s">
        <v>21759</v>
      </c>
      <c r="M7827" t="s">
        <v>21760</v>
      </c>
      <c r="N7827">
        <v>0.24444444400000001</v>
      </c>
      <c r="O7827">
        <v>4</v>
      </c>
      <c r="P7827">
        <v>719</v>
      </c>
      <c r="Q7827">
        <v>0</v>
      </c>
      <c r="R7827">
        <v>12</v>
      </c>
      <c r="S7827">
        <v>0</v>
      </c>
      <c r="T7827">
        <v>48</v>
      </c>
      <c r="U7827">
        <v>0</v>
      </c>
      <c r="V7827">
        <v>0</v>
      </c>
      <c r="W7827">
        <v>0.21855623679999997</v>
      </c>
      <c r="X7827">
        <v>18.492308305219495</v>
      </c>
      <c r="Y7827">
        <v>0</v>
      </c>
      <c r="Z7827">
        <v>0.37473375323266661</v>
      </c>
      <c r="AA7827">
        <v>0</v>
      </c>
      <c r="AB7827">
        <v>3.8134985937268007</v>
      </c>
      <c r="AC7827">
        <v>0</v>
      </c>
      <c r="AD7827">
        <v>0</v>
      </c>
      <c r="AE7827">
        <v>22.899096888978967</v>
      </c>
    </row>
    <row r="7828" spans="1:31" x14ac:dyDescent="0.3">
      <c r="A7828">
        <v>2591827</v>
      </c>
      <c r="B7828">
        <v>1</v>
      </c>
      <c r="C7828" t="s">
        <v>80</v>
      </c>
      <c r="D7828" t="s">
        <v>89</v>
      </c>
      <c r="E7828" t="s">
        <v>155</v>
      </c>
      <c r="F7828" t="s">
        <v>21761</v>
      </c>
      <c r="G7828" t="s">
        <v>202</v>
      </c>
      <c r="H7828" t="s">
        <v>157</v>
      </c>
      <c r="I7828" t="s">
        <v>136</v>
      </c>
      <c r="J7828" t="s">
        <v>137</v>
      </c>
      <c r="K7828" t="s">
        <v>138</v>
      </c>
      <c r="L7828" t="s">
        <v>21762</v>
      </c>
      <c r="M7828" t="s">
        <v>21763</v>
      </c>
      <c r="N7828">
        <v>0.959166666</v>
      </c>
      <c r="O7828">
        <v>0</v>
      </c>
      <c r="P7828">
        <v>444</v>
      </c>
      <c r="Q7828">
        <v>0</v>
      </c>
      <c r="R7828">
        <v>3</v>
      </c>
      <c r="S7828">
        <v>0</v>
      </c>
      <c r="T7828">
        <v>49</v>
      </c>
      <c r="U7828">
        <v>0</v>
      </c>
      <c r="V7828">
        <v>0</v>
      </c>
      <c r="W7828">
        <v>0</v>
      </c>
      <c r="X7828">
        <v>114.43822833074834</v>
      </c>
      <c r="Y7828">
        <v>0</v>
      </c>
      <c r="Z7828">
        <v>3.4894249015945658</v>
      </c>
      <c r="AA7828">
        <v>0</v>
      </c>
      <c r="AB7828">
        <v>51.780486493213282</v>
      </c>
      <c r="AC7828">
        <v>0</v>
      </c>
      <c r="AD7828">
        <v>0</v>
      </c>
      <c r="AE7828">
        <v>169.70813972555618</v>
      </c>
    </row>
    <row r="7829" spans="1:31" x14ac:dyDescent="0.3">
      <c r="A7829">
        <v>2591429</v>
      </c>
      <c r="B7829">
        <v>1</v>
      </c>
      <c r="C7829" t="s">
        <v>81</v>
      </c>
      <c r="D7829" t="s">
        <v>124</v>
      </c>
      <c r="E7829" t="s">
        <v>141</v>
      </c>
      <c r="F7829" t="s">
        <v>6537</v>
      </c>
      <c r="G7829" t="s">
        <v>134</v>
      </c>
      <c r="H7829" t="s">
        <v>135</v>
      </c>
      <c r="I7829" t="s">
        <v>136</v>
      </c>
      <c r="J7829" t="s">
        <v>137</v>
      </c>
      <c r="K7829" t="s">
        <v>138</v>
      </c>
      <c r="L7829" t="s">
        <v>21764</v>
      </c>
      <c r="M7829" t="s">
        <v>21765</v>
      </c>
      <c r="N7829">
        <v>0.14638888799999999</v>
      </c>
      <c r="O7829">
        <v>2</v>
      </c>
      <c r="P7829">
        <v>381</v>
      </c>
      <c r="Q7829">
        <v>94</v>
      </c>
      <c r="R7829">
        <v>86</v>
      </c>
      <c r="S7829">
        <v>10</v>
      </c>
      <c r="T7829">
        <v>29</v>
      </c>
      <c r="U7829">
        <v>1</v>
      </c>
      <c r="V7829">
        <v>0</v>
      </c>
      <c r="W7829">
        <v>0.97580436964906025</v>
      </c>
      <c r="X7829">
        <v>4.9958074643422279</v>
      </c>
      <c r="Y7829">
        <v>14.229924388411858</v>
      </c>
      <c r="Z7829">
        <v>15.128327747703313</v>
      </c>
      <c r="AA7829">
        <v>0.63572965472870513</v>
      </c>
      <c r="AB7829">
        <v>1.8804888474480919</v>
      </c>
      <c r="AC7829">
        <v>4.9255322872276679</v>
      </c>
      <c r="AD7829">
        <v>0</v>
      </c>
      <c r="AE7829">
        <v>42.771614759510925</v>
      </c>
    </row>
    <row r="7830" spans="1:31" x14ac:dyDescent="0.3">
      <c r="A7830">
        <v>2591707</v>
      </c>
      <c r="B7830">
        <v>1</v>
      </c>
      <c r="C7830" t="s">
        <v>80</v>
      </c>
      <c r="D7830" t="s">
        <v>93</v>
      </c>
      <c r="E7830" t="s">
        <v>141</v>
      </c>
      <c r="F7830" t="s">
        <v>5829</v>
      </c>
      <c r="G7830" t="s">
        <v>134</v>
      </c>
      <c r="H7830" t="s">
        <v>135</v>
      </c>
      <c r="I7830" t="s">
        <v>136</v>
      </c>
      <c r="J7830" t="s">
        <v>137</v>
      </c>
      <c r="K7830" t="s">
        <v>138</v>
      </c>
      <c r="L7830" t="s">
        <v>21766</v>
      </c>
      <c r="M7830" t="s">
        <v>21767</v>
      </c>
      <c r="N7830">
        <v>0.80805555500000004</v>
      </c>
      <c r="O7830">
        <v>0</v>
      </c>
      <c r="P7830">
        <v>429</v>
      </c>
      <c r="Q7830">
        <v>49</v>
      </c>
      <c r="R7830">
        <v>361</v>
      </c>
      <c r="S7830">
        <v>18</v>
      </c>
      <c r="T7830">
        <v>232</v>
      </c>
      <c r="U7830">
        <v>0</v>
      </c>
      <c r="V7830">
        <v>1</v>
      </c>
      <c r="W7830">
        <v>0</v>
      </c>
      <c r="X7830">
        <v>71.575138833900823</v>
      </c>
      <c r="Y7830">
        <v>81.108634573866411</v>
      </c>
      <c r="Z7830">
        <v>418.08551439085102</v>
      </c>
      <c r="AA7830">
        <v>64.894575065657961</v>
      </c>
      <c r="AB7830">
        <v>258.07389628967394</v>
      </c>
      <c r="AC7830">
        <v>0</v>
      </c>
      <c r="AD7830">
        <v>7.2786181869999994E-5</v>
      </c>
      <c r="AE7830">
        <v>893.73783194013197</v>
      </c>
    </row>
    <row r="7831" spans="1:31" x14ac:dyDescent="0.3">
      <c r="A7831">
        <v>2591561</v>
      </c>
      <c r="B7831">
        <v>1</v>
      </c>
      <c r="C7831" t="s">
        <v>81</v>
      </c>
      <c r="D7831" t="s">
        <v>128</v>
      </c>
      <c r="E7831" t="s">
        <v>166</v>
      </c>
      <c r="F7831" t="s">
        <v>21768</v>
      </c>
      <c r="G7831" t="s">
        <v>311</v>
      </c>
      <c r="H7831" t="s">
        <v>157</v>
      </c>
      <c r="I7831" t="s">
        <v>136</v>
      </c>
      <c r="J7831" t="s">
        <v>3</v>
      </c>
      <c r="K7831" t="s">
        <v>138</v>
      </c>
      <c r="L7831" t="s">
        <v>21769</v>
      </c>
      <c r="M7831" t="s">
        <v>21770</v>
      </c>
      <c r="N7831">
        <v>2.5641666660000002</v>
      </c>
      <c r="O7831">
        <v>0</v>
      </c>
      <c r="P7831">
        <v>1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0.9121177737872368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0.9121177737872368</v>
      </c>
    </row>
    <row r="7832" spans="1:31" x14ac:dyDescent="0.3">
      <c r="A7832">
        <v>2591544</v>
      </c>
      <c r="B7832">
        <v>1</v>
      </c>
      <c r="C7832" t="s">
        <v>80</v>
      </c>
      <c r="D7832" t="s">
        <v>85</v>
      </c>
      <c r="E7832" t="s">
        <v>175</v>
      </c>
      <c r="F7832" t="s">
        <v>1947</v>
      </c>
      <c r="G7832" t="s">
        <v>190</v>
      </c>
      <c r="H7832" t="s">
        <v>157</v>
      </c>
      <c r="I7832" t="s">
        <v>136</v>
      </c>
      <c r="J7832" t="s">
        <v>137</v>
      </c>
      <c r="K7832" t="s">
        <v>138</v>
      </c>
      <c r="L7832" t="s">
        <v>21771</v>
      </c>
      <c r="M7832" t="s">
        <v>21772</v>
      </c>
      <c r="N7832">
        <v>3.0986111109999999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11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108.95073904180019</v>
      </c>
      <c r="AC7832">
        <v>0</v>
      </c>
      <c r="AD7832">
        <v>0</v>
      </c>
      <c r="AE7832">
        <v>108.95073904180019</v>
      </c>
    </row>
    <row r="7833" spans="1:31" x14ac:dyDescent="0.3">
      <c r="A7833">
        <v>2591538</v>
      </c>
      <c r="B7833">
        <v>1</v>
      </c>
      <c r="C7833" t="s">
        <v>80</v>
      </c>
      <c r="D7833" t="s">
        <v>94</v>
      </c>
      <c r="E7833" t="s">
        <v>166</v>
      </c>
      <c r="F7833" t="s">
        <v>21773</v>
      </c>
      <c r="G7833" t="s">
        <v>198</v>
      </c>
      <c r="H7833" t="s">
        <v>157</v>
      </c>
      <c r="I7833" t="s">
        <v>136</v>
      </c>
      <c r="J7833" t="s">
        <v>137</v>
      </c>
      <c r="K7833" t="s">
        <v>138</v>
      </c>
      <c r="L7833" t="s">
        <v>21774</v>
      </c>
      <c r="M7833" t="s">
        <v>21775</v>
      </c>
      <c r="N7833">
        <v>1.8572222220000001</v>
      </c>
      <c r="O7833">
        <v>0</v>
      </c>
      <c r="P7833">
        <v>0</v>
      </c>
      <c r="Q7833">
        <v>0</v>
      </c>
      <c r="R7833">
        <v>1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0.20856314864073336</v>
      </c>
      <c r="AA7833">
        <v>0</v>
      </c>
      <c r="AB7833">
        <v>0</v>
      </c>
      <c r="AC7833">
        <v>0</v>
      </c>
      <c r="AD7833">
        <v>0</v>
      </c>
      <c r="AE7833">
        <v>0.20856314864073336</v>
      </c>
    </row>
    <row r="7834" spans="1:31" x14ac:dyDescent="0.3">
      <c r="A7834">
        <v>2591747</v>
      </c>
      <c r="B7834">
        <v>1</v>
      </c>
      <c r="C7834" t="s">
        <v>81</v>
      </c>
      <c r="D7834" t="s">
        <v>115</v>
      </c>
      <c r="E7834" t="s">
        <v>155</v>
      </c>
      <c r="F7834" t="s">
        <v>21776</v>
      </c>
      <c r="G7834" t="s">
        <v>202</v>
      </c>
      <c r="H7834" t="s">
        <v>157</v>
      </c>
      <c r="I7834" t="s">
        <v>136</v>
      </c>
      <c r="J7834" t="s">
        <v>137</v>
      </c>
      <c r="K7834" t="s">
        <v>138</v>
      </c>
      <c r="L7834" t="s">
        <v>21777</v>
      </c>
      <c r="M7834" t="s">
        <v>21778</v>
      </c>
      <c r="N7834">
        <v>1.2111111109999999</v>
      </c>
      <c r="O7834">
        <v>0</v>
      </c>
      <c r="P7834">
        <v>71</v>
      </c>
      <c r="Q7834">
        <v>0</v>
      </c>
      <c r="R7834">
        <v>0</v>
      </c>
      <c r="S7834">
        <v>0</v>
      </c>
      <c r="T7834">
        <v>7</v>
      </c>
      <c r="U7834">
        <v>0</v>
      </c>
      <c r="V7834">
        <v>0</v>
      </c>
      <c r="W7834">
        <v>0</v>
      </c>
      <c r="X7834">
        <v>6.3786861991834867</v>
      </c>
      <c r="Y7834">
        <v>0</v>
      </c>
      <c r="Z7834">
        <v>0</v>
      </c>
      <c r="AA7834">
        <v>0</v>
      </c>
      <c r="AB7834">
        <v>0.14587930790105169</v>
      </c>
      <c r="AC7834">
        <v>0</v>
      </c>
      <c r="AD7834">
        <v>0</v>
      </c>
      <c r="AE7834">
        <v>6.5245655070845388</v>
      </c>
    </row>
    <row r="7835" spans="1:31" x14ac:dyDescent="0.3">
      <c r="A7835">
        <v>2591853</v>
      </c>
      <c r="B7835">
        <v>1</v>
      </c>
      <c r="C7835" t="s">
        <v>80</v>
      </c>
      <c r="D7835" t="s">
        <v>98</v>
      </c>
      <c r="E7835" t="s">
        <v>141</v>
      </c>
      <c r="F7835" t="s">
        <v>21779</v>
      </c>
      <c r="G7835" t="s">
        <v>318</v>
      </c>
      <c r="H7835" t="s">
        <v>135</v>
      </c>
      <c r="I7835" t="s">
        <v>136</v>
      </c>
      <c r="J7835" t="s">
        <v>137</v>
      </c>
      <c r="K7835" t="s">
        <v>138</v>
      </c>
      <c r="L7835" t="s">
        <v>21780</v>
      </c>
      <c r="M7835" t="s">
        <v>21781</v>
      </c>
      <c r="N7835">
        <v>0.41944444400000003</v>
      </c>
      <c r="O7835">
        <v>1</v>
      </c>
      <c r="P7835">
        <v>7300</v>
      </c>
      <c r="Q7835">
        <v>19</v>
      </c>
      <c r="R7835">
        <v>1271</v>
      </c>
      <c r="S7835">
        <v>34</v>
      </c>
      <c r="T7835">
        <v>1965</v>
      </c>
      <c r="U7835">
        <v>6</v>
      </c>
      <c r="V7835">
        <v>0</v>
      </c>
      <c r="W7835">
        <v>0</v>
      </c>
      <c r="X7835">
        <v>497.86192133343667</v>
      </c>
      <c r="Y7835">
        <v>23.855801697487721</v>
      </c>
      <c r="Z7835">
        <v>433.84037194072675</v>
      </c>
      <c r="AA7835">
        <v>160.88710827005227</v>
      </c>
      <c r="AB7835">
        <v>672.94420083863338</v>
      </c>
      <c r="AC7835">
        <v>86.313319098154722</v>
      </c>
      <c r="AD7835">
        <v>0</v>
      </c>
      <c r="AE7835">
        <v>1875.7027231784916</v>
      </c>
    </row>
    <row r="7836" spans="1:31" x14ac:dyDescent="0.3">
      <c r="A7836">
        <v>2591607</v>
      </c>
      <c r="B7836">
        <v>1</v>
      </c>
      <c r="C7836" t="s">
        <v>80</v>
      </c>
      <c r="D7836" t="s">
        <v>95</v>
      </c>
      <c r="E7836" t="s">
        <v>184</v>
      </c>
      <c r="F7836" t="s">
        <v>21782</v>
      </c>
      <c r="G7836" t="s">
        <v>149</v>
      </c>
      <c r="H7836" t="s">
        <v>135</v>
      </c>
      <c r="I7836" t="s">
        <v>136</v>
      </c>
      <c r="J7836" t="s">
        <v>137</v>
      </c>
      <c r="K7836" t="s">
        <v>138</v>
      </c>
      <c r="L7836" t="s">
        <v>21783</v>
      </c>
      <c r="M7836" t="s">
        <v>21784</v>
      </c>
      <c r="N7836">
        <v>1.5963888879999999</v>
      </c>
      <c r="O7836">
        <v>0</v>
      </c>
      <c r="P7836">
        <v>17</v>
      </c>
      <c r="Q7836">
        <v>0</v>
      </c>
      <c r="R7836">
        <v>3</v>
      </c>
      <c r="S7836">
        <v>0</v>
      </c>
      <c r="T7836">
        <v>1</v>
      </c>
      <c r="U7836">
        <v>0</v>
      </c>
      <c r="V7836">
        <v>0</v>
      </c>
      <c r="W7836">
        <v>0</v>
      </c>
      <c r="X7836">
        <v>2.9227022461810592</v>
      </c>
      <c r="Y7836">
        <v>0</v>
      </c>
      <c r="Z7836">
        <v>1.3947436225186467</v>
      </c>
      <c r="AA7836">
        <v>0</v>
      </c>
      <c r="AB7836">
        <v>0</v>
      </c>
      <c r="AC7836">
        <v>0</v>
      </c>
      <c r="AD7836">
        <v>0</v>
      </c>
      <c r="AE7836">
        <v>4.3174458686997061</v>
      </c>
    </row>
    <row r="7837" spans="1:31" x14ac:dyDescent="0.3">
      <c r="A7837">
        <v>2591498</v>
      </c>
      <c r="B7837">
        <v>1</v>
      </c>
      <c r="C7837" t="s">
        <v>81</v>
      </c>
      <c r="D7837" t="s">
        <v>123</v>
      </c>
      <c r="E7837" t="s">
        <v>141</v>
      </c>
      <c r="F7837" t="s">
        <v>3090</v>
      </c>
      <c r="G7837" t="s">
        <v>194</v>
      </c>
      <c r="H7837" t="s">
        <v>135</v>
      </c>
      <c r="I7837" t="s">
        <v>136</v>
      </c>
      <c r="J7837" t="s">
        <v>137</v>
      </c>
      <c r="K7837" t="s">
        <v>144</v>
      </c>
      <c r="L7837" t="s">
        <v>21785</v>
      </c>
      <c r="M7837" t="s">
        <v>21786</v>
      </c>
      <c r="N7837">
        <v>3.7797222220000002</v>
      </c>
      <c r="O7837">
        <v>1</v>
      </c>
      <c r="P7837">
        <v>951</v>
      </c>
      <c r="Q7837">
        <v>26</v>
      </c>
      <c r="R7837">
        <v>132</v>
      </c>
      <c r="S7837">
        <v>3</v>
      </c>
      <c r="T7837">
        <v>102</v>
      </c>
      <c r="U7837">
        <v>0</v>
      </c>
      <c r="V7837">
        <v>0</v>
      </c>
      <c r="W7837">
        <v>0.84638866455999995</v>
      </c>
      <c r="X7837">
        <v>408.71335709448209</v>
      </c>
      <c r="Y7837">
        <v>38.580107913132075</v>
      </c>
      <c r="Z7837">
        <v>278.72320487599364</v>
      </c>
      <c r="AA7837">
        <v>15.481591068086752</v>
      </c>
      <c r="AB7837">
        <v>155.26895617693447</v>
      </c>
      <c r="AC7837">
        <v>0</v>
      </c>
      <c r="AD7837">
        <v>0</v>
      </c>
      <c r="AE7837">
        <v>897.61360579318909</v>
      </c>
    </row>
    <row r="7838" spans="1:31" x14ac:dyDescent="0.3">
      <c r="A7838">
        <v>2591461</v>
      </c>
      <c r="B7838">
        <v>1</v>
      </c>
      <c r="C7838" t="s">
        <v>80</v>
      </c>
      <c r="D7838" t="s">
        <v>100</v>
      </c>
      <c r="E7838" t="s">
        <v>141</v>
      </c>
      <c r="F7838" t="s">
        <v>2385</v>
      </c>
      <c r="G7838" t="s">
        <v>134</v>
      </c>
      <c r="H7838" t="s">
        <v>135</v>
      </c>
      <c r="I7838" t="s">
        <v>136</v>
      </c>
      <c r="J7838" t="s">
        <v>137</v>
      </c>
      <c r="K7838" t="s">
        <v>138</v>
      </c>
      <c r="L7838" t="s">
        <v>21787</v>
      </c>
      <c r="M7838" t="s">
        <v>21788</v>
      </c>
      <c r="N7838">
        <v>0.72472222200000003</v>
      </c>
      <c r="O7838">
        <v>0</v>
      </c>
      <c r="P7838">
        <v>921</v>
      </c>
      <c r="Q7838">
        <v>4</v>
      </c>
      <c r="R7838">
        <v>73</v>
      </c>
      <c r="S7838">
        <v>2</v>
      </c>
      <c r="T7838">
        <v>100</v>
      </c>
      <c r="U7838">
        <v>0</v>
      </c>
      <c r="V7838">
        <v>0</v>
      </c>
      <c r="W7838">
        <v>0</v>
      </c>
      <c r="X7838">
        <v>148.59765308738221</v>
      </c>
      <c r="Y7838">
        <v>10.374624156100921</v>
      </c>
      <c r="Z7838">
        <v>67.713557698994535</v>
      </c>
      <c r="AA7838">
        <v>2.6442568933417725</v>
      </c>
      <c r="AB7838">
        <v>40.056113116530945</v>
      </c>
      <c r="AC7838">
        <v>0</v>
      </c>
      <c r="AD7838">
        <v>0</v>
      </c>
      <c r="AE7838">
        <v>269.38620495235034</v>
      </c>
    </row>
    <row r="7839" spans="1:31" x14ac:dyDescent="0.3">
      <c r="A7839">
        <v>2591793</v>
      </c>
      <c r="B7839">
        <v>1</v>
      </c>
      <c r="C7839" t="s">
        <v>80</v>
      </c>
      <c r="D7839" t="s">
        <v>97</v>
      </c>
      <c r="E7839" t="s">
        <v>171</v>
      </c>
      <c r="F7839" t="s">
        <v>21789</v>
      </c>
      <c r="G7839" t="s">
        <v>190</v>
      </c>
      <c r="H7839" t="s">
        <v>157</v>
      </c>
      <c r="I7839" t="s">
        <v>136</v>
      </c>
      <c r="J7839" t="s">
        <v>137</v>
      </c>
      <c r="K7839" t="s">
        <v>138</v>
      </c>
      <c r="L7839" t="s">
        <v>21790</v>
      </c>
      <c r="M7839" t="s">
        <v>21791</v>
      </c>
      <c r="N7839">
        <v>2.1527777769999998</v>
      </c>
      <c r="O7839">
        <v>0</v>
      </c>
      <c r="P7839">
        <v>9</v>
      </c>
      <c r="Q7839">
        <v>0</v>
      </c>
      <c r="R7839">
        <v>0</v>
      </c>
      <c r="S7839">
        <v>0</v>
      </c>
      <c r="T7839">
        <v>5</v>
      </c>
      <c r="U7839">
        <v>0</v>
      </c>
      <c r="V7839">
        <v>0</v>
      </c>
      <c r="W7839">
        <v>0</v>
      </c>
      <c r="X7839">
        <v>3.2077290688454223</v>
      </c>
      <c r="Y7839">
        <v>0</v>
      </c>
      <c r="Z7839">
        <v>0</v>
      </c>
      <c r="AA7839">
        <v>0</v>
      </c>
      <c r="AB7839">
        <v>26.761265589439329</v>
      </c>
      <c r="AC7839">
        <v>0</v>
      </c>
      <c r="AD7839">
        <v>0</v>
      </c>
      <c r="AE7839">
        <v>29.96899465828475</v>
      </c>
    </row>
    <row r="7840" spans="1:31" x14ac:dyDescent="0.3">
      <c r="A7840">
        <v>2591899</v>
      </c>
      <c r="B7840">
        <v>1</v>
      </c>
      <c r="C7840" t="s">
        <v>80</v>
      </c>
      <c r="D7840" t="s">
        <v>100</v>
      </c>
      <c r="E7840" t="s">
        <v>147</v>
      </c>
      <c r="F7840" t="s">
        <v>19846</v>
      </c>
      <c r="G7840" t="s">
        <v>134</v>
      </c>
      <c r="H7840" t="s">
        <v>135</v>
      </c>
      <c r="I7840" t="s">
        <v>680</v>
      </c>
      <c r="J7840" t="s">
        <v>137</v>
      </c>
      <c r="K7840" t="s">
        <v>138</v>
      </c>
      <c r="L7840" t="s">
        <v>21792</v>
      </c>
      <c r="M7840" t="s">
        <v>21793</v>
      </c>
      <c r="N7840">
        <v>7.7777769999999996E-3</v>
      </c>
      <c r="O7840">
        <v>0</v>
      </c>
      <c r="P7840">
        <v>670</v>
      </c>
      <c r="Q7840">
        <v>0</v>
      </c>
      <c r="R7840">
        <v>114</v>
      </c>
      <c r="S7840">
        <v>5</v>
      </c>
      <c r="T7840">
        <v>128</v>
      </c>
      <c r="U7840">
        <v>0</v>
      </c>
      <c r="V7840">
        <v>1</v>
      </c>
      <c r="W7840">
        <v>0</v>
      </c>
      <c r="X7840">
        <v>1.0692849738813897</v>
      </c>
      <c r="Y7840">
        <v>0</v>
      </c>
      <c r="Z7840">
        <v>0.58523616161574654</v>
      </c>
      <c r="AA7840">
        <v>13.633551851295131</v>
      </c>
      <c r="AB7840">
        <v>0.91800049807091211</v>
      </c>
      <c r="AC7840">
        <v>0</v>
      </c>
      <c r="AD7840">
        <v>0</v>
      </c>
      <c r="AE7840">
        <v>16.206073484863179</v>
      </c>
    </row>
    <row r="7841" spans="1:31" x14ac:dyDescent="0.3">
      <c r="A7841">
        <v>2591999</v>
      </c>
      <c r="B7841">
        <v>1</v>
      </c>
      <c r="C7841" t="s">
        <v>81</v>
      </c>
      <c r="D7841" t="s">
        <v>118</v>
      </c>
      <c r="E7841" t="s">
        <v>184</v>
      </c>
      <c r="F7841" t="s">
        <v>4758</v>
      </c>
      <c r="G7841" t="s">
        <v>149</v>
      </c>
      <c r="H7841" t="s">
        <v>135</v>
      </c>
      <c r="I7841" t="s">
        <v>136</v>
      </c>
      <c r="J7841" t="s">
        <v>137</v>
      </c>
      <c r="K7841" t="s">
        <v>138</v>
      </c>
      <c r="L7841" t="s">
        <v>21794</v>
      </c>
      <c r="M7841" t="s">
        <v>21795</v>
      </c>
      <c r="N7841">
        <v>1.573055555</v>
      </c>
      <c r="O7841">
        <v>0</v>
      </c>
      <c r="P7841">
        <v>0</v>
      </c>
      <c r="Q7841">
        <v>7</v>
      </c>
      <c r="R7841">
        <v>0</v>
      </c>
      <c r="S7841">
        <v>2</v>
      </c>
      <c r="T7841">
        <v>0</v>
      </c>
      <c r="U7841">
        <v>3</v>
      </c>
      <c r="V7841">
        <v>0</v>
      </c>
      <c r="W7841">
        <v>0</v>
      </c>
      <c r="X7841">
        <v>0</v>
      </c>
      <c r="Y7841">
        <v>11.784492301312959</v>
      </c>
      <c r="Z7841">
        <v>0</v>
      </c>
      <c r="AA7841">
        <v>4.628855054905566</v>
      </c>
      <c r="AB7841">
        <v>0</v>
      </c>
      <c r="AC7841">
        <v>128.38278866586305</v>
      </c>
      <c r="AD7841">
        <v>0</v>
      </c>
      <c r="AE7841">
        <v>144.79613602208155</v>
      </c>
    </row>
    <row r="7842" spans="1:31" x14ac:dyDescent="0.3">
      <c r="A7842">
        <v>2591810</v>
      </c>
      <c r="B7842">
        <v>1</v>
      </c>
      <c r="C7842" t="s">
        <v>81</v>
      </c>
      <c r="D7842" t="s">
        <v>121</v>
      </c>
      <c r="E7842" t="s">
        <v>184</v>
      </c>
      <c r="F7842" t="s">
        <v>21796</v>
      </c>
      <c r="G7842" t="s">
        <v>149</v>
      </c>
      <c r="H7842" t="s">
        <v>135</v>
      </c>
      <c r="I7842" t="s">
        <v>136</v>
      </c>
      <c r="J7842" t="s">
        <v>137</v>
      </c>
      <c r="K7842" t="s">
        <v>138</v>
      </c>
      <c r="L7842" t="s">
        <v>21797</v>
      </c>
      <c r="M7842" t="s">
        <v>21798</v>
      </c>
      <c r="N7842">
        <v>2.0894444440000002</v>
      </c>
      <c r="O7842">
        <v>0</v>
      </c>
      <c r="P7842">
        <v>180</v>
      </c>
      <c r="Q7842">
        <v>0</v>
      </c>
      <c r="R7842">
        <v>11</v>
      </c>
      <c r="S7842">
        <v>0</v>
      </c>
      <c r="T7842">
        <v>23</v>
      </c>
      <c r="U7842">
        <v>0</v>
      </c>
      <c r="V7842">
        <v>0</v>
      </c>
      <c r="W7842">
        <v>0</v>
      </c>
      <c r="X7842">
        <v>50.132350097183327</v>
      </c>
      <c r="Y7842">
        <v>0</v>
      </c>
      <c r="Z7842">
        <v>3.1964708234997872</v>
      </c>
      <c r="AA7842">
        <v>0</v>
      </c>
      <c r="AB7842">
        <v>25.815040654216215</v>
      </c>
      <c r="AC7842">
        <v>0</v>
      </c>
      <c r="AD7842">
        <v>0</v>
      </c>
      <c r="AE7842">
        <v>79.143861574899333</v>
      </c>
    </row>
    <row r="7843" spans="1:31" x14ac:dyDescent="0.3">
      <c r="A7843">
        <v>2591667</v>
      </c>
      <c r="B7843">
        <v>1</v>
      </c>
      <c r="C7843" t="s">
        <v>81</v>
      </c>
      <c r="D7843" t="s">
        <v>118</v>
      </c>
      <c r="E7843" t="s">
        <v>184</v>
      </c>
      <c r="F7843" t="s">
        <v>21799</v>
      </c>
      <c r="G7843" t="s">
        <v>149</v>
      </c>
      <c r="H7843" t="s">
        <v>135</v>
      </c>
      <c r="I7843" t="s">
        <v>136</v>
      </c>
      <c r="J7843" t="s">
        <v>137</v>
      </c>
      <c r="K7843" t="s">
        <v>138</v>
      </c>
      <c r="L7843" t="s">
        <v>21800</v>
      </c>
      <c r="M7843" t="s">
        <v>21801</v>
      </c>
      <c r="N7843">
        <v>1.825</v>
      </c>
      <c r="O7843">
        <v>0</v>
      </c>
      <c r="P7843">
        <v>5</v>
      </c>
      <c r="Q7843">
        <v>0</v>
      </c>
      <c r="R7843">
        <v>8</v>
      </c>
      <c r="S7843">
        <v>0</v>
      </c>
      <c r="T7843">
        <v>1</v>
      </c>
      <c r="U7843">
        <v>0</v>
      </c>
      <c r="V7843">
        <v>0</v>
      </c>
      <c r="W7843">
        <v>0</v>
      </c>
      <c r="X7843">
        <v>1.9937237968460417</v>
      </c>
      <c r="Y7843">
        <v>0</v>
      </c>
      <c r="Z7843">
        <v>49.057985297429731</v>
      </c>
      <c r="AA7843">
        <v>0</v>
      </c>
      <c r="AB7843">
        <v>6.7740058514593882</v>
      </c>
      <c r="AC7843">
        <v>0</v>
      </c>
      <c r="AD7843">
        <v>0</v>
      </c>
      <c r="AE7843">
        <v>57.825714945735157</v>
      </c>
    </row>
    <row r="7844" spans="1:31" x14ac:dyDescent="0.3">
      <c r="A7844">
        <v>2592079</v>
      </c>
      <c r="B7844">
        <v>1</v>
      </c>
      <c r="C7844" t="s">
        <v>80</v>
      </c>
      <c r="D7844" t="s">
        <v>95</v>
      </c>
      <c r="E7844" t="s">
        <v>132</v>
      </c>
      <c r="F7844" t="s">
        <v>9303</v>
      </c>
      <c r="G7844" t="s">
        <v>134</v>
      </c>
      <c r="H7844" t="s">
        <v>135</v>
      </c>
      <c r="I7844" t="s">
        <v>136</v>
      </c>
      <c r="J7844" t="s">
        <v>137</v>
      </c>
      <c r="K7844" t="s">
        <v>138</v>
      </c>
      <c r="L7844" t="s">
        <v>21802</v>
      </c>
      <c r="M7844" t="s">
        <v>21803</v>
      </c>
      <c r="N7844">
        <v>0.64333333299999995</v>
      </c>
      <c r="O7844">
        <v>11</v>
      </c>
      <c r="P7844">
        <v>760</v>
      </c>
      <c r="Q7844">
        <v>23</v>
      </c>
      <c r="R7844">
        <v>58</v>
      </c>
      <c r="S7844">
        <v>18</v>
      </c>
      <c r="T7844">
        <v>114</v>
      </c>
      <c r="U7844">
        <v>1</v>
      </c>
      <c r="V7844">
        <v>1</v>
      </c>
      <c r="W7844">
        <v>10.484486582350163</v>
      </c>
      <c r="X7844">
        <v>99.752936810511372</v>
      </c>
      <c r="Y7844">
        <v>268.43823619489177</v>
      </c>
      <c r="Z7844">
        <v>17.149597480106394</v>
      </c>
      <c r="AA7844">
        <v>61.830182020004251</v>
      </c>
      <c r="AB7844">
        <v>63.605121187197234</v>
      </c>
      <c r="AC7844">
        <v>0.66824722028922001</v>
      </c>
      <c r="AD7844">
        <v>7.0350698242560003E-2</v>
      </c>
      <c r="AE7844">
        <v>521.99915819359308</v>
      </c>
    </row>
    <row r="7845" spans="1:31" x14ac:dyDescent="0.3">
      <c r="A7845">
        <v>2592128</v>
      </c>
      <c r="B7845">
        <v>1</v>
      </c>
      <c r="C7845" t="s">
        <v>80</v>
      </c>
      <c r="D7845" t="s">
        <v>96</v>
      </c>
      <c r="E7845" t="s">
        <v>184</v>
      </c>
      <c r="F7845" t="s">
        <v>21804</v>
      </c>
      <c r="G7845" t="s">
        <v>149</v>
      </c>
      <c r="H7845" t="s">
        <v>135</v>
      </c>
      <c r="I7845" t="s">
        <v>136</v>
      </c>
      <c r="J7845" t="s">
        <v>137</v>
      </c>
      <c r="K7845" t="s">
        <v>138</v>
      </c>
      <c r="L7845" t="s">
        <v>21805</v>
      </c>
      <c r="M7845" t="s">
        <v>21806</v>
      </c>
      <c r="N7845">
        <v>1.045833333</v>
      </c>
      <c r="O7845">
        <v>0</v>
      </c>
      <c r="P7845">
        <v>15</v>
      </c>
      <c r="Q7845">
        <v>0</v>
      </c>
      <c r="R7845">
        <v>17</v>
      </c>
      <c r="S7845">
        <v>0</v>
      </c>
      <c r="T7845">
        <v>17</v>
      </c>
      <c r="U7845">
        <v>0</v>
      </c>
      <c r="V7845">
        <v>0</v>
      </c>
      <c r="W7845">
        <v>0</v>
      </c>
      <c r="X7845">
        <v>7.2304338136273136</v>
      </c>
      <c r="Y7845">
        <v>0</v>
      </c>
      <c r="Z7845">
        <v>25.127388614626447</v>
      </c>
      <c r="AA7845">
        <v>0</v>
      </c>
      <c r="AB7845">
        <v>32.87038536237386</v>
      </c>
      <c r="AC7845">
        <v>0</v>
      </c>
      <c r="AD7845">
        <v>0</v>
      </c>
      <c r="AE7845">
        <v>65.228207790627621</v>
      </c>
    </row>
    <row r="7846" spans="1:31" x14ac:dyDescent="0.3">
      <c r="A7846">
        <v>2591524</v>
      </c>
      <c r="B7846">
        <v>1</v>
      </c>
      <c r="C7846" t="s">
        <v>80</v>
      </c>
      <c r="D7846" t="s">
        <v>104</v>
      </c>
      <c r="E7846" t="s">
        <v>184</v>
      </c>
      <c r="F7846" t="s">
        <v>21807</v>
      </c>
      <c r="G7846" t="s">
        <v>149</v>
      </c>
      <c r="H7846" t="s">
        <v>135</v>
      </c>
      <c r="I7846" t="s">
        <v>136</v>
      </c>
      <c r="J7846" t="s">
        <v>137</v>
      </c>
      <c r="K7846" t="s">
        <v>138</v>
      </c>
      <c r="L7846" t="s">
        <v>21808</v>
      </c>
      <c r="M7846" t="s">
        <v>21557</v>
      </c>
      <c r="N7846">
        <v>3.8222222220000002</v>
      </c>
      <c r="O7846">
        <v>3</v>
      </c>
      <c r="P7846">
        <v>143</v>
      </c>
      <c r="Q7846">
        <v>17</v>
      </c>
      <c r="R7846">
        <v>132</v>
      </c>
      <c r="S7846">
        <v>2</v>
      </c>
      <c r="T7846">
        <v>45</v>
      </c>
      <c r="U7846">
        <v>1</v>
      </c>
      <c r="V7846">
        <v>0</v>
      </c>
      <c r="W7846">
        <v>74.238529530973665</v>
      </c>
      <c r="X7846">
        <v>221.89990696218757</v>
      </c>
      <c r="Y7846">
        <v>48.959849338941076</v>
      </c>
      <c r="Z7846">
        <v>346.8365511198046</v>
      </c>
      <c r="AA7846">
        <v>25.156626331763199</v>
      </c>
      <c r="AB7846">
        <v>169.62480031622113</v>
      </c>
      <c r="AC7846">
        <v>78.448685628562657</v>
      </c>
      <c r="AD7846">
        <v>0</v>
      </c>
      <c r="AE7846">
        <v>965.16494922845379</v>
      </c>
    </row>
    <row r="7847" spans="1:31" x14ac:dyDescent="0.3">
      <c r="A7847">
        <v>2591830</v>
      </c>
      <c r="B7847">
        <v>1</v>
      </c>
      <c r="C7847" t="s">
        <v>80</v>
      </c>
      <c r="D7847" t="s">
        <v>108</v>
      </c>
      <c r="E7847" t="s">
        <v>147</v>
      </c>
      <c r="F7847" t="s">
        <v>11975</v>
      </c>
      <c r="G7847" t="s">
        <v>134</v>
      </c>
      <c r="H7847" t="s">
        <v>135</v>
      </c>
      <c r="I7847" t="s">
        <v>136</v>
      </c>
      <c r="J7847" t="s">
        <v>137</v>
      </c>
      <c r="K7847" t="s">
        <v>138</v>
      </c>
      <c r="L7847" t="s">
        <v>21809</v>
      </c>
      <c r="M7847" t="s">
        <v>21810</v>
      </c>
      <c r="N7847">
        <v>0.63888888799999999</v>
      </c>
      <c r="O7847">
        <v>0</v>
      </c>
      <c r="P7847">
        <v>1952</v>
      </c>
      <c r="Q7847">
        <v>1</v>
      </c>
      <c r="R7847">
        <v>312</v>
      </c>
      <c r="S7847">
        <v>12</v>
      </c>
      <c r="T7847">
        <v>223</v>
      </c>
      <c r="U7847">
        <v>0</v>
      </c>
      <c r="V7847">
        <v>0</v>
      </c>
      <c r="W7847">
        <v>0</v>
      </c>
      <c r="X7847">
        <v>158.46954400581669</v>
      </c>
      <c r="Y7847">
        <v>1.0651462455666667</v>
      </c>
      <c r="Z7847">
        <v>36.728140871888719</v>
      </c>
      <c r="AA7847">
        <v>44.675650655391429</v>
      </c>
      <c r="AB7847">
        <v>68.900156701799034</v>
      </c>
      <c r="AC7847">
        <v>0</v>
      </c>
      <c r="AD7847">
        <v>0</v>
      </c>
      <c r="AE7847">
        <v>309.83863848046252</v>
      </c>
    </row>
    <row r="7848" spans="1:31" x14ac:dyDescent="0.3">
      <c r="A7848">
        <v>2592065</v>
      </c>
      <c r="B7848">
        <v>1</v>
      </c>
      <c r="C7848" t="s">
        <v>81</v>
      </c>
      <c r="D7848" t="s">
        <v>119</v>
      </c>
      <c r="E7848" t="s">
        <v>166</v>
      </c>
      <c r="F7848" t="s">
        <v>21811</v>
      </c>
      <c r="G7848" t="s">
        <v>168</v>
      </c>
      <c r="H7848" t="s">
        <v>157</v>
      </c>
      <c r="I7848" t="s">
        <v>136</v>
      </c>
      <c r="J7848" t="s">
        <v>137</v>
      </c>
      <c r="K7848" t="s">
        <v>138</v>
      </c>
      <c r="L7848" t="s">
        <v>21812</v>
      </c>
      <c r="M7848" t="s">
        <v>21813</v>
      </c>
      <c r="N7848">
        <v>2.1691666660000002</v>
      </c>
      <c r="O7848">
        <v>0</v>
      </c>
      <c r="P7848">
        <v>1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0.20740552062589335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0.20740552062589335</v>
      </c>
    </row>
    <row r="7849" spans="1:31" x14ac:dyDescent="0.3">
      <c r="A7849">
        <v>2591873</v>
      </c>
      <c r="B7849">
        <v>1</v>
      </c>
      <c r="C7849" t="s">
        <v>81</v>
      </c>
      <c r="D7849" t="s">
        <v>128</v>
      </c>
      <c r="E7849" t="s">
        <v>184</v>
      </c>
      <c r="F7849" t="s">
        <v>21814</v>
      </c>
      <c r="G7849" t="s">
        <v>149</v>
      </c>
      <c r="H7849" t="s">
        <v>135</v>
      </c>
      <c r="I7849" t="s">
        <v>136</v>
      </c>
      <c r="J7849" t="s">
        <v>137</v>
      </c>
      <c r="K7849" t="s">
        <v>138</v>
      </c>
      <c r="L7849" t="s">
        <v>21815</v>
      </c>
      <c r="M7849" t="s">
        <v>21816</v>
      </c>
      <c r="N7849">
        <v>2.6377777770000002</v>
      </c>
      <c r="O7849">
        <v>0</v>
      </c>
      <c r="P7849">
        <v>87</v>
      </c>
      <c r="Q7849">
        <v>0</v>
      </c>
      <c r="R7849">
        <v>0</v>
      </c>
      <c r="S7849">
        <v>0</v>
      </c>
      <c r="T7849">
        <v>9</v>
      </c>
      <c r="U7849">
        <v>0</v>
      </c>
      <c r="V7849">
        <v>0</v>
      </c>
      <c r="W7849">
        <v>0</v>
      </c>
      <c r="X7849">
        <v>23.225477647632911</v>
      </c>
      <c r="Y7849">
        <v>0</v>
      </c>
      <c r="Z7849">
        <v>0</v>
      </c>
      <c r="AA7849">
        <v>0</v>
      </c>
      <c r="AB7849">
        <v>4.5973036723707974</v>
      </c>
      <c r="AC7849">
        <v>0</v>
      </c>
      <c r="AD7849">
        <v>0</v>
      </c>
      <c r="AE7849">
        <v>27.822781320003706</v>
      </c>
    </row>
    <row r="7850" spans="1:31" x14ac:dyDescent="0.3">
      <c r="A7850">
        <v>2591564</v>
      </c>
      <c r="B7850">
        <v>1</v>
      </c>
      <c r="C7850" t="s">
        <v>81</v>
      </c>
      <c r="D7850" t="s">
        <v>120</v>
      </c>
      <c r="E7850" t="s">
        <v>147</v>
      </c>
      <c r="F7850" t="s">
        <v>16462</v>
      </c>
      <c r="G7850" t="s">
        <v>134</v>
      </c>
      <c r="H7850" t="s">
        <v>135</v>
      </c>
      <c r="I7850" t="s">
        <v>136</v>
      </c>
      <c r="J7850" t="s">
        <v>137</v>
      </c>
      <c r="K7850" t="s">
        <v>138</v>
      </c>
      <c r="L7850" t="s">
        <v>21817</v>
      </c>
      <c r="M7850" t="s">
        <v>21818</v>
      </c>
      <c r="N7850">
        <v>0.41361111099999998</v>
      </c>
      <c r="O7850">
        <v>4</v>
      </c>
      <c r="P7850">
        <v>330</v>
      </c>
      <c r="Q7850">
        <v>31</v>
      </c>
      <c r="R7850">
        <v>28</v>
      </c>
      <c r="S7850">
        <v>6</v>
      </c>
      <c r="T7850">
        <v>26</v>
      </c>
      <c r="U7850">
        <v>0</v>
      </c>
      <c r="V7850">
        <v>0</v>
      </c>
      <c r="W7850">
        <v>0.28248235919999998</v>
      </c>
      <c r="X7850">
        <v>16.754114729078641</v>
      </c>
      <c r="Y7850">
        <v>8.4951084558170997</v>
      </c>
      <c r="Z7850">
        <v>3.5270193615575343</v>
      </c>
      <c r="AA7850">
        <v>16.412376190370946</v>
      </c>
      <c r="AB7850">
        <v>4.82657417537086</v>
      </c>
      <c r="AC7850">
        <v>0</v>
      </c>
      <c r="AD7850">
        <v>0</v>
      </c>
      <c r="AE7850">
        <v>50.297675271395079</v>
      </c>
    </row>
    <row r="7851" spans="1:31" x14ac:dyDescent="0.3">
      <c r="A7851">
        <v>2591919</v>
      </c>
      <c r="B7851">
        <v>1</v>
      </c>
      <c r="C7851" t="s">
        <v>81</v>
      </c>
      <c r="D7851" t="s">
        <v>119</v>
      </c>
      <c r="E7851" t="s">
        <v>166</v>
      </c>
      <c r="F7851" t="s">
        <v>21819</v>
      </c>
      <c r="G7851" t="s">
        <v>168</v>
      </c>
      <c r="H7851" t="s">
        <v>157</v>
      </c>
      <c r="I7851" t="s">
        <v>136</v>
      </c>
      <c r="J7851" t="s">
        <v>137</v>
      </c>
      <c r="K7851" t="s">
        <v>138</v>
      </c>
      <c r="L7851" t="s">
        <v>21820</v>
      </c>
      <c r="M7851" t="s">
        <v>21821</v>
      </c>
      <c r="N7851">
        <v>1.676111111</v>
      </c>
      <c r="O7851">
        <v>0</v>
      </c>
      <c r="P7851">
        <v>1</v>
      </c>
      <c r="Q7851">
        <v>0</v>
      </c>
      <c r="R7851">
        <v>1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</row>
    <row r="7852" spans="1:31" x14ac:dyDescent="0.3">
      <c r="A7852">
        <v>2591441</v>
      </c>
      <c r="B7852">
        <v>1</v>
      </c>
      <c r="C7852" t="s">
        <v>81</v>
      </c>
      <c r="D7852" t="s">
        <v>117</v>
      </c>
      <c r="E7852" t="s">
        <v>184</v>
      </c>
      <c r="F7852" t="s">
        <v>21822</v>
      </c>
      <c r="G7852" t="s">
        <v>149</v>
      </c>
      <c r="H7852" t="s">
        <v>135</v>
      </c>
      <c r="I7852" t="s">
        <v>136</v>
      </c>
      <c r="J7852" t="s">
        <v>137</v>
      </c>
      <c r="K7852" t="s">
        <v>138</v>
      </c>
      <c r="L7852" t="s">
        <v>21823</v>
      </c>
      <c r="M7852" t="s">
        <v>21824</v>
      </c>
      <c r="N7852">
        <v>0.42</v>
      </c>
      <c r="O7852">
        <v>0</v>
      </c>
      <c r="P7852">
        <v>52</v>
      </c>
      <c r="Q7852">
        <v>2</v>
      </c>
      <c r="R7852">
        <v>1</v>
      </c>
      <c r="S7852">
        <v>0</v>
      </c>
      <c r="T7852">
        <v>4</v>
      </c>
      <c r="U7852">
        <v>0</v>
      </c>
      <c r="V7852">
        <v>0</v>
      </c>
      <c r="W7852">
        <v>0</v>
      </c>
      <c r="X7852">
        <v>2.1926402338604398</v>
      </c>
      <c r="Y7852">
        <v>0.29203865104175997</v>
      </c>
      <c r="Z7852">
        <v>2.2518477739800005E-2</v>
      </c>
      <c r="AA7852">
        <v>0</v>
      </c>
      <c r="AB7852">
        <v>0.47238592960943993</v>
      </c>
      <c r="AC7852">
        <v>0</v>
      </c>
      <c r="AD7852">
        <v>0</v>
      </c>
      <c r="AE7852">
        <v>2.9795832922514398</v>
      </c>
    </row>
    <row r="7853" spans="1:31" x14ac:dyDescent="0.3">
      <c r="A7853">
        <v>2591518</v>
      </c>
      <c r="B7853">
        <v>1</v>
      </c>
      <c r="C7853" t="s">
        <v>80</v>
      </c>
      <c r="D7853" t="s">
        <v>92</v>
      </c>
      <c r="E7853" t="s">
        <v>166</v>
      </c>
      <c r="F7853" t="s">
        <v>21825</v>
      </c>
      <c r="G7853" t="s">
        <v>168</v>
      </c>
      <c r="H7853" t="s">
        <v>157</v>
      </c>
      <c r="I7853" t="s">
        <v>136</v>
      </c>
      <c r="J7853" t="s">
        <v>137</v>
      </c>
      <c r="K7853" t="s">
        <v>138</v>
      </c>
      <c r="L7853" t="s">
        <v>21826</v>
      </c>
      <c r="M7853" t="s">
        <v>21827</v>
      </c>
      <c r="N7853">
        <v>1.528333333</v>
      </c>
      <c r="O7853">
        <v>0</v>
      </c>
      <c r="P7853">
        <v>1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0.26322838140521998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0.26322838140521998</v>
      </c>
    </row>
    <row r="7854" spans="1:31" x14ac:dyDescent="0.3">
      <c r="A7854">
        <v>2591664</v>
      </c>
      <c r="B7854">
        <v>1</v>
      </c>
      <c r="C7854" t="s">
        <v>80</v>
      </c>
      <c r="D7854" t="s">
        <v>107</v>
      </c>
      <c r="E7854" t="s">
        <v>147</v>
      </c>
      <c r="F7854" t="s">
        <v>21828</v>
      </c>
      <c r="G7854" t="s">
        <v>202</v>
      </c>
      <c r="H7854" t="s">
        <v>135</v>
      </c>
      <c r="I7854" t="s">
        <v>136</v>
      </c>
      <c r="J7854" t="s">
        <v>137</v>
      </c>
      <c r="K7854" t="s">
        <v>138</v>
      </c>
      <c r="L7854" t="s">
        <v>21829</v>
      </c>
      <c r="M7854" t="s">
        <v>21830</v>
      </c>
      <c r="N7854">
        <v>1.403888888</v>
      </c>
      <c r="O7854">
        <v>0</v>
      </c>
      <c r="P7854">
        <v>499</v>
      </c>
      <c r="Q7854">
        <v>4</v>
      </c>
      <c r="R7854">
        <v>3</v>
      </c>
      <c r="S7854">
        <v>0</v>
      </c>
      <c r="T7854">
        <v>26</v>
      </c>
      <c r="U7854">
        <v>0</v>
      </c>
      <c r="V7854">
        <v>1</v>
      </c>
      <c r="W7854">
        <v>0</v>
      </c>
      <c r="X7854">
        <v>100.87272154207224</v>
      </c>
      <c r="Y7854">
        <v>3.2187487322167665</v>
      </c>
      <c r="Z7854">
        <v>0.47852400711820675</v>
      </c>
      <c r="AA7854">
        <v>0</v>
      </c>
      <c r="AB7854">
        <v>27.969666420624499</v>
      </c>
      <c r="AC7854">
        <v>0</v>
      </c>
      <c r="AD7854">
        <v>3.2883843170855025</v>
      </c>
      <c r="AE7854">
        <v>135.82804501911721</v>
      </c>
    </row>
    <row r="7855" spans="1:31" x14ac:dyDescent="0.3">
      <c r="A7855">
        <v>2592082</v>
      </c>
      <c r="B7855">
        <v>1</v>
      </c>
      <c r="C7855" t="s">
        <v>81</v>
      </c>
      <c r="D7855" t="s">
        <v>128</v>
      </c>
      <c r="E7855" t="s">
        <v>166</v>
      </c>
      <c r="F7855" t="s">
        <v>21831</v>
      </c>
      <c r="G7855" t="s">
        <v>181</v>
      </c>
      <c r="H7855" t="s">
        <v>157</v>
      </c>
      <c r="I7855" t="s">
        <v>136</v>
      </c>
      <c r="J7855" t="s">
        <v>137</v>
      </c>
      <c r="K7855" t="s">
        <v>138</v>
      </c>
      <c r="L7855" t="s">
        <v>21832</v>
      </c>
      <c r="M7855" t="s">
        <v>21833</v>
      </c>
      <c r="N7855">
        <v>1.0725</v>
      </c>
      <c r="O7855">
        <v>0</v>
      </c>
      <c r="P7855">
        <v>3</v>
      </c>
      <c r="Q7855">
        <v>0</v>
      </c>
      <c r="R7855">
        <v>0</v>
      </c>
      <c r="S7855">
        <v>0</v>
      </c>
      <c r="T7855">
        <v>2</v>
      </c>
      <c r="U7855">
        <v>0</v>
      </c>
      <c r="V7855">
        <v>0</v>
      </c>
      <c r="W7855">
        <v>0</v>
      </c>
      <c r="X7855">
        <v>0.70640011236</v>
      </c>
      <c r="Y7855">
        <v>0</v>
      </c>
      <c r="Z7855">
        <v>0</v>
      </c>
      <c r="AA7855">
        <v>0</v>
      </c>
      <c r="AB7855">
        <v>12.300936354520827</v>
      </c>
      <c r="AC7855">
        <v>0</v>
      </c>
      <c r="AD7855">
        <v>0</v>
      </c>
      <c r="AE7855">
        <v>13.007336466880828</v>
      </c>
    </row>
    <row r="7856" spans="1:31" x14ac:dyDescent="0.3">
      <c r="A7856">
        <v>2591418</v>
      </c>
      <c r="B7856">
        <v>1</v>
      </c>
      <c r="C7856" t="s">
        <v>80</v>
      </c>
      <c r="D7856" t="s">
        <v>85</v>
      </c>
      <c r="E7856" t="s">
        <v>171</v>
      </c>
      <c r="F7856" t="s">
        <v>18442</v>
      </c>
      <c r="G7856" t="s">
        <v>190</v>
      </c>
      <c r="H7856" t="s">
        <v>157</v>
      </c>
      <c r="I7856" t="s">
        <v>136</v>
      </c>
      <c r="J7856" t="s">
        <v>137</v>
      </c>
      <c r="K7856" t="s">
        <v>138</v>
      </c>
      <c r="L7856" t="s">
        <v>21834</v>
      </c>
      <c r="M7856" t="s">
        <v>21835</v>
      </c>
      <c r="N7856">
        <v>0.57277777699999999</v>
      </c>
      <c r="O7856">
        <v>0</v>
      </c>
      <c r="P7856">
        <v>56</v>
      </c>
      <c r="Q7856">
        <v>0</v>
      </c>
      <c r="R7856">
        <v>0</v>
      </c>
      <c r="S7856">
        <v>0</v>
      </c>
      <c r="T7856">
        <v>8</v>
      </c>
      <c r="U7856">
        <v>0</v>
      </c>
      <c r="V7856">
        <v>0</v>
      </c>
      <c r="W7856">
        <v>0</v>
      </c>
      <c r="X7856">
        <v>5.7361555477075425</v>
      </c>
      <c r="Y7856">
        <v>0</v>
      </c>
      <c r="Z7856">
        <v>0</v>
      </c>
      <c r="AA7856">
        <v>0</v>
      </c>
      <c r="AB7856">
        <v>1.2273114889958645</v>
      </c>
      <c r="AC7856">
        <v>0</v>
      </c>
      <c r="AD7856">
        <v>0</v>
      </c>
      <c r="AE7856">
        <v>6.9634670367034071</v>
      </c>
    </row>
    <row r="7857" spans="1:31" x14ac:dyDescent="0.3">
      <c r="A7857">
        <v>2592042</v>
      </c>
      <c r="B7857">
        <v>1</v>
      </c>
      <c r="C7857" t="s">
        <v>81</v>
      </c>
      <c r="D7857" t="s">
        <v>113</v>
      </c>
      <c r="E7857" t="s">
        <v>171</v>
      </c>
      <c r="F7857" t="s">
        <v>21836</v>
      </c>
      <c r="G7857" t="s">
        <v>190</v>
      </c>
      <c r="H7857" t="s">
        <v>157</v>
      </c>
      <c r="I7857" t="s">
        <v>136</v>
      </c>
      <c r="J7857" t="s">
        <v>137</v>
      </c>
      <c r="K7857" t="s">
        <v>138</v>
      </c>
      <c r="L7857" t="s">
        <v>21837</v>
      </c>
      <c r="M7857" t="s">
        <v>21838</v>
      </c>
      <c r="N7857">
        <v>3.3661111109999999</v>
      </c>
      <c r="O7857">
        <v>0</v>
      </c>
      <c r="P7857">
        <v>35</v>
      </c>
      <c r="Q7857">
        <v>0</v>
      </c>
      <c r="R7857">
        <v>0</v>
      </c>
      <c r="S7857">
        <v>0</v>
      </c>
      <c r="T7857">
        <v>1</v>
      </c>
      <c r="U7857">
        <v>0</v>
      </c>
      <c r="V7857">
        <v>0</v>
      </c>
      <c r="W7857">
        <v>0</v>
      </c>
      <c r="X7857">
        <v>22.960706672721543</v>
      </c>
      <c r="Y7857">
        <v>0</v>
      </c>
      <c r="Z7857">
        <v>0</v>
      </c>
      <c r="AA7857">
        <v>0</v>
      </c>
      <c r="AB7857">
        <v>1.8672677849278658</v>
      </c>
      <c r="AC7857">
        <v>0</v>
      </c>
      <c r="AD7857">
        <v>0</v>
      </c>
      <c r="AE7857">
        <v>24.827974457649407</v>
      </c>
    </row>
    <row r="7858" spans="1:31" x14ac:dyDescent="0.3">
      <c r="A7858">
        <v>2591604</v>
      </c>
      <c r="B7858">
        <v>1</v>
      </c>
      <c r="C7858" t="s">
        <v>80</v>
      </c>
      <c r="D7858" t="s">
        <v>107</v>
      </c>
      <c r="E7858" t="s">
        <v>184</v>
      </c>
      <c r="F7858" t="s">
        <v>21839</v>
      </c>
      <c r="G7858" t="s">
        <v>149</v>
      </c>
      <c r="H7858" t="s">
        <v>135</v>
      </c>
      <c r="I7858" t="s">
        <v>136</v>
      </c>
      <c r="J7858" t="s">
        <v>137</v>
      </c>
      <c r="K7858" t="s">
        <v>138</v>
      </c>
      <c r="L7858" t="s">
        <v>21840</v>
      </c>
      <c r="M7858" t="s">
        <v>21841</v>
      </c>
      <c r="N7858">
        <v>1.999166666</v>
      </c>
      <c r="O7858">
        <v>0</v>
      </c>
      <c r="P7858">
        <v>151</v>
      </c>
      <c r="Q7858">
        <v>0</v>
      </c>
      <c r="R7858">
        <v>2</v>
      </c>
      <c r="S7858">
        <v>0</v>
      </c>
      <c r="T7858">
        <v>10</v>
      </c>
      <c r="U7858">
        <v>0</v>
      </c>
      <c r="V7858">
        <v>0</v>
      </c>
      <c r="W7858">
        <v>0</v>
      </c>
      <c r="X7858">
        <v>48.232304335538693</v>
      </c>
      <c r="Y7858">
        <v>0</v>
      </c>
      <c r="Z7858">
        <v>0.61630770084106512</v>
      </c>
      <c r="AA7858">
        <v>0</v>
      </c>
      <c r="AB7858">
        <v>8.1095320885848547</v>
      </c>
      <c r="AC7858">
        <v>0</v>
      </c>
      <c r="AD7858">
        <v>0</v>
      </c>
      <c r="AE7858">
        <v>56.958144124964612</v>
      </c>
    </row>
    <row r="7859" spans="1:31" x14ac:dyDescent="0.3">
      <c r="A7859">
        <v>2591850</v>
      </c>
      <c r="B7859">
        <v>1</v>
      </c>
      <c r="C7859" t="s">
        <v>80</v>
      </c>
      <c r="D7859" t="s">
        <v>90</v>
      </c>
      <c r="E7859" t="s">
        <v>166</v>
      </c>
      <c r="F7859" t="s">
        <v>21842</v>
      </c>
      <c r="G7859" t="s">
        <v>168</v>
      </c>
      <c r="H7859" t="s">
        <v>157</v>
      </c>
      <c r="I7859" t="s">
        <v>136</v>
      </c>
      <c r="J7859" t="s">
        <v>137</v>
      </c>
      <c r="K7859" t="s">
        <v>138</v>
      </c>
      <c r="L7859" t="s">
        <v>21843</v>
      </c>
      <c r="M7859" t="s">
        <v>21844</v>
      </c>
      <c r="N7859">
        <v>2.4694444440000001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1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5.9929876801820621</v>
      </c>
      <c r="AC7859">
        <v>0</v>
      </c>
      <c r="AD7859">
        <v>0</v>
      </c>
      <c r="AE7859">
        <v>5.9929876801820621</v>
      </c>
    </row>
    <row r="7860" spans="1:31" x14ac:dyDescent="0.3">
      <c r="A7860">
        <v>2591455</v>
      </c>
      <c r="B7860">
        <v>1</v>
      </c>
      <c r="C7860" t="s">
        <v>80</v>
      </c>
      <c r="D7860" t="s">
        <v>88</v>
      </c>
      <c r="E7860" t="s">
        <v>184</v>
      </c>
      <c r="F7860" t="s">
        <v>21845</v>
      </c>
      <c r="G7860" t="s">
        <v>134</v>
      </c>
      <c r="H7860" t="s">
        <v>135</v>
      </c>
      <c r="I7860" t="s">
        <v>136</v>
      </c>
      <c r="J7860" t="s">
        <v>137</v>
      </c>
      <c r="K7860" t="s">
        <v>138</v>
      </c>
      <c r="L7860" t="s">
        <v>21846</v>
      </c>
      <c r="M7860" t="s">
        <v>21847</v>
      </c>
      <c r="N7860">
        <v>1.2452777770000001</v>
      </c>
      <c r="O7860">
        <v>1</v>
      </c>
      <c r="P7860">
        <v>530</v>
      </c>
      <c r="Q7860">
        <v>0</v>
      </c>
      <c r="R7860">
        <v>1</v>
      </c>
      <c r="S7860">
        <v>13</v>
      </c>
      <c r="T7860">
        <v>120</v>
      </c>
      <c r="U7860">
        <v>2</v>
      </c>
      <c r="V7860">
        <v>1</v>
      </c>
      <c r="W7860">
        <v>11.229889251690901</v>
      </c>
      <c r="X7860">
        <v>157.23212347776362</v>
      </c>
      <c r="Y7860">
        <v>0</v>
      </c>
      <c r="Z7860">
        <v>1.9966706877416667</v>
      </c>
      <c r="AA7860">
        <v>152.20495969671435</v>
      </c>
      <c r="AB7860">
        <v>205.49456165554926</v>
      </c>
      <c r="AC7860">
        <v>205.13856098410639</v>
      </c>
      <c r="AD7860">
        <v>23.698294863770002</v>
      </c>
      <c r="AE7860">
        <v>756.99506061733621</v>
      </c>
    </row>
    <row r="7861" spans="1:31" x14ac:dyDescent="0.3">
      <c r="A7861">
        <v>2591750</v>
      </c>
      <c r="B7861">
        <v>1</v>
      </c>
      <c r="C7861" t="s">
        <v>80</v>
      </c>
      <c r="D7861" t="s">
        <v>82</v>
      </c>
      <c r="E7861" t="s">
        <v>184</v>
      </c>
      <c r="F7861" t="s">
        <v>21848</v>
      </c>
      <c r="G7861" t="s">
        <v>318</v>
      </c>
      <c r="H7861" t="s">
        <v>135</v>
      </c>
      <c r="I7861" t="s">
        <v>680</v>
      </c>
      <c r="J7861" t="s">
        <v>137</v>
      </c>
      <c r="K7861" t="s">
        <v>138</v>
      </c>
      <c r="L7861" t="s">
        <v>21849</v>
      </c>
      <c r="M7861" t="s">
        <v>21850</v>
      </c>
      <c r="N7861">
        <v>2.5000000000000001E-2</v>
      </c>
      <c r="O7861">
        <v>0</v>
      </c>
      <c r="P7861">
        <v>37</v>
      </c>
      <c r="Q7861">
        <v>0</v>
      </c>
      <c r="R7861">
        <v>0</v>
      </c>
      <c r="S7861">
        <v>0</v>
      </c>
      <c r="T7861">
        <v>1520</v>
      </c>
      <c r="U7861">
        <v>0</v>
      </c>
      <c r="V7861">
        <v>1</v>
      </c>
      <c r="W7861">
        <v>0</v>
      </c>
      <c r="X7861">
        <v>0.16566596085772506</v>
      </c>
      <c r="Y7861">
        <v>0</v>
      </c>
      <c r="Z7861">
        <v>0</v>
      </c>
      <c r="AA7861">
        <v>0</v>
      </c>
      <c r="AB7861">
        <v>16.394871002987387</v>
      </c>
      <c r="AC7861">
        <v>0</v>
      </c>
      <c r="AD7861">
        <v>0.22953729274739998</v>
      </c>
      <c r="AE7861">
        <v>16.790074256592511</v>
      </c>
    </row>
    <row r="7862" spans="1:31" x14ac:dyDescent="0.3">
      <c r="A7862">
        <v>2591670</v>
      </c>
      <c r="B7862">
        <v>1</v>
      </c>
      <c r="C7862" t="s">
        <v>80</v>
      </c>
      <c r="D7862" t="s">
        <v>88</v>
      </c>
      <c r="E7862" t="s">
        <v>147</v>
      </c>
      <c r="F7862" t="s">
        <v>18994</v>
      </c>
      <c r="G7862" t="s">
        <v>134</v>
      </c>
      <c r="H7862" t="s">
        <v>135</v>
      </c>
      <c r="I7862" t="s">
        <v>136</v>
      </c>
      <c r="J7862" t="s">
        <v>137</v>
      </c>
      <c r="K7862" t="s">
        <v>138</v>
      </c>
      <c r="L7862" t="s">
        <v>21851</v>
      </c>
      <c r="M7862" t="s">
        <v>21852</v>
      </c>
      <c r="N7862">
        <v>1.3661111109999999</v>
      </c>
      <c r="O7862">
        <v>0</v>
      </c>
      <c r="P7862">
        <v>680</v>
      </c>
      <c r="Q7862">
        <v>0</v>
      </c>
      <c r="R7862">
        <v>0</v>
      </c>
      <c r="S7862">
        <v>1</v>
      </c>
      <c r="T7862">
        <v>110</v>
      </c>
      <c r="U7862">
        <v>0</v>
      </c>
      <c r="V7862">
        <v>0</v>
      </c>
      <c r="W7862">
        <v>0</v>
      </c>
      <c r="X7862">
        <v>277.26037473930694</v>
      </c>
      <c r="Y7862">
        <v>0</v>
      </c>
      <c r="Z7862">
        <v>0</v>
      </c>
      <c r="AA7862">
        <v>207.4017377274956</v>
      </c>
      <c r="AB7862">
        <v>169.53368459441003</v>
      </c>
      <c r="AC7862">
        <v>0</v>
      </c>
      <c r="AD7862">
        <v>0</v>
      </c>
      <c r="AE7862">
        <v>654.1957970612126</v>
      </c>
    </row>
    <row r="7863" spans="1:31" x14ac:dyDescent="0.3">
      <c r="A7863">
        <v>2591770</v>
      </c>
      <c r="B7863">
        <v>1</v>
      </c>
      <c r="C7863" t="s">
        <v>80</v>
      </c>
      <c r="D7863" t="s">
        <v>96</v>
      </c>
      <c r="E7863" t="s">
        <v>155</v>
      </c>
      <c r="F7863" t="s">
        <v>21853</v>
      </c>
      <c r="G7863" t="s">
        <v>206</v>
      </c>
      <c r="H7863" t="s">
        <v>157</v>
      </c>
      <c r="I7863" t="s">
        <v>136</v>
      </c>
      <c r="J7863" t="s">
        <v>137</v>
      </c>
      <c r="K7863" t="s">
        <v>138</v>
      </c>
      <c r="L7863" t="s">
        <v>21854</v>
      </c>
      <c r="M7863" t="s">
        <v>21855</v>
      </c>
      <c r="N7863">
        <v>4.3597222220000003</v>
      </c>
      <c r="O7863">
        <v>0</v>
      </c>
      <c r="P7863">
        <v>28</v>
      </c>
      <c r="Q7863">
        <v>0</v>
      </c>
      <c r="R7863">
        <v>0</v>
      </c>
      <c r="S7863">
        <v>0</v>
      </c>
      <c r="T7863">
        <v>16</v>
      </c>
      <c r="U7863">
        <v>0</v>
      </c>
      <c r="V7863">
        <v>0</v>
      </c>
      <c r="W7863">
        <v>0</v>
      </c>
      <c r="X7863">
        <v>79.283711472985942</v>
      </c>
      <c r="Y7863">
        <v>0</v>
      </c>
      <c r="Z7863">
        <v>0</v>
      </c>
      <c r="AA7863">
        <v>0</v>
      </c>
      <c r="AB7863">
        <v>454.12272702431375</v>
      </c>
      <c r="AC7863">
        <v>0</v>
      </c>
      <c r="AD7863">
        <v>0</v>
      </c>
      <c r="AE7863">
        <v>533.40643849729963</v>
      </c>
    </row>
    <row r="7864" spans="1:31" x14ac:dyDescent="0.3">
      <c r="A7864">
        <v>2591584</v>
      </c>
      <c r="B7864">
        <v>1</v>
      </c>
      <c r="C7864" t="s">
        <v>80</v>
      </c>
      <c r="D7864" t="s">
        <v>104</v>
      </c>
      <c r="E7864" t="s">
        <v>141</v>
      </c>
      <c r="F7864" t="s">
        <v>21856</v>
      </c>
      <c r="G7864" t="s">
        <v>134</v>
      </c>
      <c r="H7864" t="s">
        <v>135</v>
      </c>
      <c r="I7864" t="s">
        <v>136</v>
      </c>
      <c r="J7864" t="s">
        <v>137</v>
      </c>
      <c r="K7864" t="s">
        <v>138</v>
      </c>
      <c r="L7864" t="s">
        <v>21857</v>
      </c>
      <c r="M7864" t="s">
        <v>21858</v>
      </c>
      <c r="N7864">
        <v>2.5527777770000002</v>
      </c>
      <c r="O7864">
        <v>1</v>
      </c>
      <c r="P7864">
        <v>10</v>
      </c>
      <c r="Q7864">
        <v>21</v>
      </c>
      <c r="R7864">
        <v>49</v>
      </c>
      <c r="S7864">
        <v>13</v>
      </c>
      <c r="T7864">
        <v>9</v>
      </c>
      <c r="U7864">
        <v>7</v>
      </c>
      <c r="V7864">
        <v>0</v>
      </c>
      <c r="W7864">
        <v>1.24982839268638</v>
      </c>
      <c r="X7864">
        <v>5.8739389484129196</v>
      </c>
      <c r="Y7864">
        <v>397.80690495938006</v>
      </c>
      <c r="Z7864">
        <v>48.266411736507663</v>
      </c>
      <c r="AA7864">
        <v>227.49888659729476</v>
      </c>
      <c r="AB7864">
        <v>34.113882364626406</v>
      </c>
      <c r="AC7864">
        <v>3958.2742937600779</v>
      </c>
      <c r="AD7864">
        <v>0</v>
      </c>
      <c r="AE7864">
        <v>4673.0841467589862</v>
      </c>
    </row>
    <row r="7865" spans="1:31" x14ac:dyDescent="0.3">
      <c r="A7865">
        <v>2591478</v>
      </c>
      <c r="B7865">
        <v>1</v>
      </c>
      <c r="C7865" t="s">
        <v>80</v>
      </c>
      <c r="D7865" t="s">
        <v>99</v>
      </c>
      <c r="E7865" t="s">
        <v>155</v>
      </c>
      <c r="F7865" t="s">
        <v>21859</v>
      </c>
      <c r="G7865" t="s">
        <v>301</v>
      </c>
      <c r="H7865" t="s">
        <v>157</v>
      </c>
      <c r="I7865" t="s">
        <v>136</v>
      </c>
      <c r="J7865" t="s">
        <v>137</v>
      </c>
      <c r="K7865" t="s">
        <v>144</v>
      </c>
      <c r="L7865" t="s">
        <v>21860</v>
      </c>
      <c r="M7865" t="s">
        <v>21861</v>
      </c>
      <c r="N7865">
        <v>6.5480555550000004</v>
      </c>
      <c r="O7865">
        <v>0</v>
      </c>
      <c r="P7865">
        <v>182</v>
      </c>
      <c r="Q7865">
        <v>0</v>
      </c>
      <c r="R7865">
        <v>13</v>
      </c>
      <c r="S7865">
        <v>0</v>
      </c>
      <c r="T7865">
        <v>20</v>
      </c>
      <c r="U7865">
        <v>0</v>
      </c>
      <c r="V7865">
        <v>0</v>
      </c>
      <c r="W7865">
        <v>0</v>
      </c>
      <c r="X7865">
        <v>174.28583494681115</v>
      </c>
      <c r="Y7865">
        <v>0</v>
      </c>
      <c r="Z7865">
        <v>39.731785436087698</v>
      </c>
      <c r="AA7865">
        <v>0</v>
      </c>
      <c r="AB7865">
        <v>131.46590346406484</v>
      </c>
      <c r="AC7865">
        <v>0</v>
      </c>
      <c r="AD7865">
        <v>0</v>
      </c>
      <c r="AE7865">
        <v>345.48352384696369</v>
      </c>
    </row>
    <row r="7866" spans="1:31" x14ac:dyDescent="0.3">
      <c r="A7866">
        <v>2591876</v>
      </c>
      <c r="B7866">
        <v>1</v>
      </c>
      <c r="C7866" t="s">
        <v>80</v>
      </c>
      <c r="D7866" t="s">
        <v>83</v>
      </c>
      <c r="E7866" t="s">
        <v>171</v>
      </c>
      <c r="F7866" t="s">
        <v>4299</v>
      </c>
      <c r="G7866" t="s">
        <v>177</v>
      </c>
      <c r="H7866" t="s">
        <v>157</v>
      </c>
      <c r="I7866" t="s">
        <v>136</v>
      </c>
      <c r="J7866" t="s">
        <v>137</v>
      </c>
      <c r="K7866" t="s">
        <v>138</v>
      </c>
      <c r="L7866" t="s">
        <v>21862</v>
      </c>
      <c r="M7866" t="s">
        <v>21863</v>
      </c>
      <c r="N7866">
        <v>2.4936111109999999</v>
      </c>
      <c r="O7866">
        <v>0</v>
      </c>
      <c r="P7866">
        <v>52</v>
      </c>
      <c r="Q7866">
        <v>0</v>
      </c>
      <c r="R7866">
        <v>0</v>
      </c>
      <c r="S7866">
        <v>0</v>
      </c>
      <c r="T7866">
        <v>20</v>
      </c>
      <c r="U7866">
        <v>0</v>
      </c>
      <c r="V7866">
        <v>0</v>
      </c>
      <c r="W7866">
        <v>0</v>
      </c>
      <c r="X7866">
        <v>26.709409902123006</v>
      </c>
      <c r="Y7866">
        <v>0</v>
      </c>
      <c r="Z7866">
        <v>0</v>
      </c>
      <c r="AA7866">
        <v>0</v>
      </c>
      <c r="AB7866">
        <v>111.09162362359586</v>
      </c>
      <c r="AC7866">
        <v>0</v>
      </c>
      <c r="AD7866">
        <v>0</v>
      </c>
      <c r="AE7866">
        <v>137.80103352571888</v>
      </c>
    </row>
    <row r="7867" spans="1:31" x14ac:dyDescent="0.3">
      <c r="A7867">
        <v>2592300</v>
      </c>
      <c r="B7867">
        <v>1</v>
      </c>
      <c r="C7867" t="s">
        <v>80</v>
      </c>
      <c r="D7867" t="s">
        <v>104</v>
      </c>
      <c r="E7867" t="s">
        <v>141</v>
      </c>
      <c r="F7867" t="s">
        <v>21864</v>
      </c>
      <c r="G7867" t="s">
        <v>301</v>
      </c>
      <c r="H7867" t="s">
        <v>135</v>
      </c>
      <c r="I7867" t="s">
        <v>136</v>
      </c>
      <c r="J7867" t="s">
        <v>137</v>
      </c>
      <c r="K7867" t="s">
        <v>144</v>
      </c>
      <c r="L7867" t="s">
        <v>21865</v>
      </c>
      <c r="M7867" t="s">
        <v>21866</v>
      </c>
      <c r="N7867">
        <v>4.8705555550000001</v>
      </c>
      <c r="O7867">
        <v>11</v>
      </c>
      <c r="P7867">
        <v>2236</v>
      </c>
      <c r="Q7867">
        <v>9</v>
      </c>
      <c r="R7867">
        <v>37</v>
      </c>
      <c r="S7867">
        <v>22</v>
      </c>
      <c r="T7867">
        <v>291</v>
      </c>
      <c r="U7867">
        <v>1</v>
      </c>
      <c r="V7867">
        <v>2</v>
      </c>
      <c r="W7867">
        <v>172.62736833777106</v>
      </c>
      <c r="X7867">
        <v>2100.473831066563</v>
      </c>
      <c r="Y7867">
        <v>66.928042326721837</v>
      </c>
      <c r="Z7867">
        <v>173.70891190583188</v>
      </c>
      <c r="AA7867">
        <v>1601.2441731213187</v>
      </c>
      <c r="AB7867">
        <v>1847.8369408863757</v>
      </c>
      <c r="AC7867">
        <v>35.842779768066599</v>
      </c>
      <c r="AD7867">
        <v>14.446507138954136</v>
      </c>
      <c r="AE7867">
        <v>6013.1085545516034</v>
      </c>
    </row>
    <row r="7868" spans="1:31" x14ac:dyDescent="0.3">
      <c r="A7868">
        <v>2592323</v>
      </c>
      <c r="B7868">
        <v>1</v>
      </c>
      <c r="C7868" t="s">
        <v>81</v>
      </c>
      <c r="D7868" t="s">
        <v>123</v>
      </c>
      <c r="E7868" t="s">
        <v>184</v>
      </c>
      <c r="F7868" t="s">
        <v>21867</v>
      </c>
      <c r="G7868" t="s">
        <v>202</v>
      </c>
      <c r="H7868" t="s">
        <v>135</v>
      </c>
      <c r="I7868" t="s">
        <v>136</v>
      </c>
      <c r="J7868" t="s">
        <v>137</v>
      </c>
      <c r="K7868" t="s">
        <v>138</v>
      </c>
      <c r="L7868" t="s">
        <v>21868</v>
      </c>
      <c r="M7868" t="s">
        <v>21869</v>
      </c>
      <c r="N7868">
        <v>0.43444444399999999</v>
      </c>
      <c r="O7868">
        <v>2</v>
      </c>
      <c r="P7868">
        <v>8402</v>
      </c>
      <c r="Q7868">
        <v>19</v>
      </c>
      <c r="R7868">
        <v>125</v>
      </c>
      <c r="S7868">
        <v>4</v>
      </c>
      <c r="T7868">
        <v>507</v>
      </c>
      <c r="U7868">
        <v>0</v>
      </c>
      <c r="V7868">
        <v>1</v>
      </c>
      <c r="W7868">
        <v>0.21222707608444333</v>
      </c>
      <c r="X7868">
        <v>574.48487300532349</v>
      </c>
      <c r="Y7868">
        <v>20.745774270818533</v>
      </c>
      <c r="Z7868">
        <v>36.918005613631827</v>
      </c>
      <c r="AA7868">
        <v>2.9367501300392806</v>
      </c>
      <c r="AB7868">
        <v>170.0824097090202</v>
      </c>
      <c r="AC7868">
        <v>0</v>
      </c>
      <c r="AD7868">
        <v>1.1044263806823333</v>
      </c>
      <c r="AE7868">
        <v>806.48446618560013</v>
      </c>
    </row>
    <row r="7869" spans="1:31" x14ac:dyDescent="0.3">
      <c r="A7869">
        <v>2592655</v>
      </c>
      <c r="B7869">
        <v>1</v>
      </c>
      <c r="C7869" t="s">
        <v>80</v>
      </c>
      <c r="D7869" t="s">
        <v>97</v>
      </c>
      <c r="E7869" t="s">
        <v>166</v>
      </c>
      <c r="F7869" t="s">
        <v>21870</v>
      </c>
      <c r="G7869" t="s">
        <v>198</v>
      </c>
      <c r="H7869" t="s">
        <v>157</v>
      </c>
      <c r="I7869" t="s">
        <v>136</v>
      </c>
      <c r="J7869" t="s">
        <v>137</v>
      </c>
      <c r="K7869" t="s">
        <v>138</v>
      </c>
      <c r="L7869" t="s">
        <v>21871</v>
      </c>
      <c r="M7869" t="s">
        <v>21872</v>
      </c>
      <c r="N7869">
        <v>1.507222222</v>
      </c>
      <c r="O7869">
        <v>0</v>
      </c>
      <c r="P7869">
        <v>2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1.5854971810668133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1.5854971810668133</v>
      </c>
    </row>
    <row r="7870" spans="1:31" x14ac:dyDescent="0.3">
      <c r="A7870">
        <v>2592177</v>
      </c>
      <c r="B7870">
        <v>1</v>
      </c>
      <c r="C7870" t="s">
        <v>81</v>
      </c>
      <c r="D7870" t="s">
        <v>114</v>
      </c>
      <c r="E7870" t="s">
        <v>147</v>
      </c>
      <c r="F7870" t="s">
        <v>21873</v>
      </c>
      <c r="G7870" t="s">
        <v>134</v>
      </c>
      <c r="H7870" t="s">
        <v>135</v>
      </c>
      <c r="I7870" t="s">
        <v>136</v>
      </c>
      <c r="J7870" t="s">
        <v>137</v>
      </c>
      <c r="K7870" t="s">
        <v>138</v>
      </c>
      <c r="L7870" t="s">
        <v>21874</v>
      </c>
      <c r="M7870" t="s">
        <v>21875</v>
      </c>
      <c r="N7870">
        <v>1.3372222220000001</v>
      </c>
      <c r="O7870">
        <v>0</v>
      </c>
      <c r="P7870">
        <v>924</v>
      </c>
      <c r="Q7870">
        <v>0</v>
      </c>
      <c r="R7870">
        <v>65</v>
      </c>
      <c r="S7870">
        <v>2</v>
      </c>
      <c r="T7870">
        <v>98</v>
      </c>
      <c r="U7870">
        <v>0</v>
      </c>
      <c r="V7870">
        <v>0</v>
      </c>
      <c r="W7870">
        <v>0</v>
      </c>
      <c r="X7870">
        <v>112.96905238085917</v>
      </c>
      <c r="Y7870">
        <v>0</v>
      </c>
      <c r="Z7870">
        <v>5.2921429056293485</v>
      </c>
      <c r="AA7870">
        <v>2.9235194980466668</v>
      </c>
      <c r="AB7870">
        <v>27.186567748561593</v>
      </c>
      <c r="AC7870">
        <v>0</v>
      </c>
      <c r="AD7870">
        <v>0</v>
      </c>
      <c r="AE7870">
        <v>148.37128253309677</v>
      </c>
    </row>
    <row r="7871" spans="1:31" x14ac:dyDescent="0.3">
      <c r="A7871">
        <v>2592254</v>
      </c>
      <c r="B7871">
        <v>1</v>
      </c>
      <c r="C7871" t="s">
        <v>80</v>
      </c>
      <c r="D7871" t="s">
        <v>82</v>
      </c>
      <c r="E7871" t="s">
        <v>175</v>
      </c>
      <c r="F7871" t="s">
        <v>21876</v>
      </c>
      <c r="G7871" t="s">
        <v>301</v>
      </c>
      <c r="H7871" t="s">
        <v>157</v>
      </c>
      <c r="I7871" t="s">
        <v>136</v>
      </c>
      <c r="J7871" t="s">
        <v>137</v>
      </c>
      <c r="K7871" t="s">
        <v>144</v>
      </c>
      <c r="L7871" t="s">
        <v>21877</v>
      </c>
      <c r="M7871" t="s">
        <v>21878</v>
      </c>
      <c r="N7871">
        <v>5.2913888880000002</v>
      </c>
      <c r="O7871">
        <v>0</v>
      </c>
      <c r="P7871">
        <v>20</v>
      </c>
      <c r="Q7871">
        <v>0</v>
      </c>
      <c r="R7871">
        <v>0</v>
      </c>
      <c r="S7871">
        <v>0</v>
      </c>
      <c r="T7871">
        <v>12</v>
      </c>
      <c r="U7871">
        <v>0</v>
      </c>
      <c r="V7871">
        <v>0</v>
      </c>
      <c r="W7871">
        <v>0</v>
      </c>
      <c r="X7871">
        <v>22.610164810104155</v>
      </c>
      <c r="Y7871">
        <v>0</v>
      </c>
      <c r="Z7871">
        <v>0</v>
      </c>
      <c r="AA7871">
        <v>0</v>
      </c>
      <c r="AB7871">
        <v>256.43970300131292</v>
      </c>
      <c r="AC7871">
        <v>0</v>
      </c>
      <c r="AD7871">
        <v>0</v>
      </c>
      <c r="AE7871">
        <v>279.04986781141707</v>
      </c>
    </row>
    <row r="7872" spans="1:31" x14ac:dyDescent="0.3">
      <c r="A7872">
        <v>2592818</v>
      </c>
      <c r="B7872">
        <v>1</v>
      </c>
      <c r="C7872" t="s">
        <v>81</v>
      </c>
      <c r="D7872" t="s">
        <v>128</v>
      </c>
      <c r="E7872" t="s">
        <v>141</v>
      </c>
      <c r="F7872" t="s">
        <v>14667</v>
      </c>
      <c r="G7872" t="s">
        <v>134</v>
      </c>
      <c r="H7872" t="s">
        <v>135</v>
      </c>
      <c r="I7872" t="s">
        <v>136</v>
      </c>
      <c r="J7872" t="s">
        <v>137</v>
      </c>
      <c r="K7872" t="s">
        <v>138</v>
      </c>
      <c r="L7872" t="s">
        <v>21879</v>
      </c>
      <c r="M7872" t="s">
        <v>21880</v>
      </c>
      <c r="N7872">
        <v>0.101111111</v>
      </c>
      <c r="O7872">
        <v>59</v>
      </c>
      <c r="P7872">
        <v>3668</v>
      </c>
      <c r="Q7872">
        <v>416</v>
      </c>
      <c r="R7872">
        <v>317</v>
      </c>
      <c r="S7872">
        <v>45</v>
      </c>
      <c r="T7872">
        <v>421</v>
      </c>
      <c r="U7872">
        <v>3</v>
      </c>
      <c r="V7872">
        <v>0</v>
      </c>
      <c r="W7872">
        <v>2.6540657381201607</v>
      </c>
      <c r="X7872">
        <v>55.167917530449195</v>
      </c>
      <c r="Y7872">
        <v>57.762655252362947</v>
      </c>
      <c r="Z7872">
        <v>26.4340647669022</v>
      </c>
      <c r="AA7872">
        <v>37.402321786495733</v>
      </c>
      <c r="AB7872">
        <v>20.923710331979692</v>
      </c>
      <c r="AC7872">
        <v>1.2303701964008</v>
      </c>
      <c r="AD7872">
        <v>0</v>
      </c>
      <c r="AE7872">
        <v>201.57510560271075</v>
      </c>
    </row>
    <row r="7873" spans="1:31" x14ac:dyDescent="0.3">
      <c r="A7873">
        <v>2592795</v>
      </c>
      <c r="B7873">
        <v>1</v>
      </c>
      <c r="C7873" t="s">
        <v>80</v>
      </c>
      <c r="D7873" t="s">
        <v>103</v>
      </c>
      <c r="E7873" t="s">
        <v>141</v>
      </c>
      <c r="F7873" t="s">
        <v>21881</v>
      </c>
      <c r="G7873" t="s">
        <v>134</v>
      </c>
      <c r="H7873" t="s">
        <v>135</v>
      </c>
      <c r="I7873" t="s">
        <v>136</v>
      </c>
      <c r="J7873" t="s">
        <v>137</v>
      </c>
      <c r="K7873" t="s">
        <v>138</v>
      </c>
      <c r="L7873" t="s">
        <v>21882</v>
      </c>
      <c r="M7873" t="s">
        <v>21883</v>
      </c>
      <c r="N7873">
        <v>1.466111111</v>
      </c>
      <c r="O7873">
        <v>0</v>
      </c>
      <c r="P7873">
        <v>0</v>
      </c>
      <c r="Q7873">
        <v>0</v>
      </c>
      <c r="R7873">
        <v>0</v>
      </c>
      <c r="S7873">
        <v>4</v>
      </c>
      <c r="T7873">
        <v>0</v>
      </c>
      <c r="U7873">
        <v>3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27.813695080228456</v>
      </c>
      <c r="AB7873">
        <v>0</v>
      </c>
      <c r="AC7873">
        <v>226.87795806830414</v>
      </c>
      <c r="AD7873">
        <v>0</v>
      </c>
      <c r="AE7873">
        <v>254.69165314853259</v>
      </c>
    </row>
    <row r="7874" spans="1:31" x14ac:dyDescent="0.3">
      <c r="A7874">
        <v>2592400</v>
      </c>
      <c r="B7874">
        <v>1</v>
      </c>
      <c r="C7874" t="s">
        <v>80</v>
      </c>
      <c r="D7874" t="s">
        <v>84</v>
      </c>
      <c r="E7874" t="s">
        <v>166</v>
      </c>
      <c r="F7874" t="s">
        <v>19338</v>
      </c>
      <c r="G7874" t="s">
        <v>198</v>
      </c>
      <c r="H7874" t="s">
        <v>157</v>
      </c>
      <c r="I7874" t="s">
        <v>136</v>
      </c>
      <c r="J7874" t="s">
        <v>137</v>
      </c>
      <c r="K7874" t="s">
        <v>138</v>
      </c>
      <c r="L7874" t="s">
        <v>21884</v>
      </c>
      <c r="M7874" t="s">
        <v>21885</v>
      </c>
      <c r="N7874">
        <v>1.539722222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1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</row>
    <row r="7875" spans="1:31" x14ac:dyDescent="0.3">
      <c r="A7875">
        <v>2592446</v>
      </c>
      <c r="B7875">
        <v>1</v>
      </c>
      <c r="C7875" t="s">
        <v>80</v>
      </c>
      <c r="D7875" t="s">
        <v>96</v>
      </c>
      <c r="E7875" t="s">
        <v>166</v>
      </c>
      <c r="F7875" t="s">
        <v>9657</v>
      </c>
      <c r="G7875" t="s">
        <v>198</v>
      </c>
      <c r="H7875" t="s">
        <v>157</v>
      </c>
      <c r="I7875" t="s">
        <v>136</v>
      </c>
      <c r="J7875" t="s">
        <v>137</v>
      </c>
      <c r="K7875" t="s">
        <v>138</v>
      </c>
      <c r="L7875" t="s">
        <v>21886</v>
      </c>
      <c r="M7875" t="s">
        <v>21887</v>
      </c>
      <c r="N7875">
        <v>4.8533333330000001</v>
      </c>
      <c r="O7875">
        <v>0</v>
      </c>
      <c r="P7875">
        <v>1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1.9894550971905001E-2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1.9894550971905001E-2</v>
      </c>
    </row>
    <row r="7876" spans="1:31" x14ac:dyDescent="0.3">
      <c r="A7876">
        <v>2592881</v>
      </c>
      <c r="B7876">
        <v>1</v>
      </c>
      <c r="C7876" t="s">
        <v>80</v>
      </c>
      <c r="D7876" t="s">
        <v>101</v>
      </c>
      <c r="E7876" t="s">
        <v>171</v>
      </c>
      <c r="F7876" t="s">
        <v>21888</v>
      </c>
      <c r="G7876" t="s">
        <v>190</v>
      </c>
      <c r="H7876" t="s">
        <v>157</v>
      </c>
      <c r="I7876" t="s">
        <v>136</v>
      </c>
      <c r="J7876" t="s">
        <v>137</v>
      </c>
      <c r="K7876" t="s">
        <v>138</v>
      </c>
      <c r="L7876" t="s">
        <v>21889</v>
      </c>
      <c r="M7876" t="s">
        <v>21890</v>
      </c>
      <c r="N7876">
        <v>0.36638888800000002</v>
      </c>
      <c r="O7876">
        <v>0</v>
      </c>
      <c r="P7876">
        <v>184</v>
      </c>
      <c r="Q7876">
        <v>0</v>
      </c>
      <c r="R7876">
        <v>0</v>
      </c>
      <c r="S7876">
        <v>0</v>
      </c>
      <c r="T7876">
        <v>6</v>
      </c>
      <c r="U7876">
        <v>0</v>
      </c>
      <c r="V7876">
        <v>0</v>
      </c>
      <c r="W7876">
        <v>0</v>
      </c>
      <c r="X7876">
        <v>12.074368375044429</v>
      </c>
      <c r="Y7876">
        <v>0</v>
      </c>
      <c r="Z7876">
        <v>0</v>
      </c>
      <c r="AA7876">
        <v>0</v>
      </c>
      <c r="AB7876">
        <v>17.764814144519271</v>
      </c>
      <c r="AC7876">
        <v>0</v>
      </c>
      <c r="AD7876">
        <v>0</v>
      </c>
      <c r="AE7876">
        <v>29.8391825195637</v>
      </c>
    </row>
    <row r="7877" spans="1:31" x14ac:dyDescent="0.3">
      <c r="A7877">
        <v>2592240</v>
      </c>
      <c r="B7877">
        <v>1</v>
      </c>
      <c r="C7877" t="s">
        <v>81</v>
      </c>
      <c r="D7877" t="s">
        <v>115</v>
      </c>
      <c r="E7877" t="s">
        <v>171</v>
      </c>
      <c r="F7877" t="s">
        <v>21891</v>
      </c>
      <c r="G7877" t="s">
        <v>190</v>
      </c>
      <c r="H7877" t="s">
        <v>157</v>
      </c>
      <c r="I7877" t="s">
        <v>136</v>
      </c>
      <c r="J7877" t="s">
        <v>137</v>
      </c>
      <c r="K7877" t="s">
        <v>138</v>
      </c>
      <c r="L7877" t="s">
        <v>21892</v>
      </c>
      <c r="M7877" t="s">
        <v>21893</v>
      </c>
      <c r="N7877">
        <v>0.696944444</v>
      </c>
      <c r="O7877">
        <v>0</v>
      </c>
      <c r="P7877">
        <v>7</v>
      </c>
      <c r="Q7877">
        <v>0</v>
      </c>
      <c r="R7877">
        <v>6</v>
      </c>
      <c r="S7877">
        <v>0</v>
      </c>
      <c r="T7877">
        <v>6</v>
      </c>
      <c r="U7877">
        <v>0</v>
      </c>
      <c r="V7877">
        <v>0</v>
      </c>
      <c r="W7877">
        <v>0</v>
      </c>
      <c r="X7877">
        <v>0.34786456277154165</v>
      </c>
      <c r="Y7877">
        <v>0</v>
      </c>
      <c r="Z7877">
        <v>4.1295002750854284</v>
      </c>
      <c r="AA7877">
        <v>0</v>
      </c>
      <c r="AB7877">
        <v>1.9486950419533733</v>
      </c>
      <c r="AC7877">
        <v>0</v>
      </c>
      <c r="AD7877">
        <v>0</v>
      </c>
      <c r="AE7877">
        <v>6.4260598798103432</v>
      </c>
    </row>
    <row r="7878" spans="1:31" x14ac:dyDescent="0.3">
      <c r="A7878">
        <v>2592406</v>
      </c>
      <c r="B7878">
        <v>1</v>
      </c>
      <c r="C7878" t="s">
        <v>81</v>
      </c>
      <c r="D7878" t="s">
        <v>112</v>
      </c>
      <c r="E7878" t="s">
        <v>184</v>
      </c>
      <c r="F7878" t="s">
        <v>21894</v>
      </c>
      <c r="G7878" t="s">
        <v>1218</v>
      </c>
      <c r="H7878" t="s">
        <v>135</v>
      </c>
      <c r="I7878" t="s">
        <v>136</v>
      </c>
      <c r="J7878" t="s">
        <v>137</v>
      </c>
      <c r="K7878" t="s">
        <v>138</v>
      </c>
      <c r="L7878" t="s">
        <v>21895</v>
      </c>
      <c r="M7878" t="s">
        <v>21896</v>
      </c>
      <c r="N7878">
        <v>6.3563888879999997</v>
      </c>
      <c r="O7878">
        <v>0</v>
      </c>
      <c r="P7878">
        <v>0</v>
      </c>
      <c r="Q7878">
        <v>0</v>
      </c>
      <c r="R7878">
        <v>1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21.27290970958305</v>
      </c>
      <c r="AA7878">
        <v>0</v>
      </c>
      <c r="AB7878">
        <v>0</v>
      </c>
      <c r="AC7878">
        <v>0</v>
      </c>
      <c r="AD7878">
        <v>0</v>
      </c>
      <c r="AE7878">
        <v>21.27290970958305</v>
      </c>
    </row>
    <row r="7879" spans="1:31" x14ac:dyDescent="0.3">
      <c r="A7879">
        <v>2592191</v>
      </c>
      <c r="B7879">
        <v>1</v>
      </c>
      <c r="C7879" t="s">
        <v>80</v>
      </c>
      <c r="D7879" t="s">
        <v>85</v>
      </c>
      <c r="E7879" t="s">
        <v>166</v>
      </c>
      <c r="F7879" t="s">
        <v>21567</v>
      </c>
      <c r="G7879" t="s">
        <v>181</v>
      </c>
      <c r="H7879" t="s">
        <v>157</v>
      </c>
      <c r="I7879" t="s">
        <v>136</v>
      </c>
      <c r="J7879" t="s">
        <v>137</v>
      </c>
      <c r="K7879" t="s">
        <v>138</v>
      </c>
      <c r="L7879" t="s">
        <v>21897</v>
      </c>
      <c r="M7879" t="s">
        <v>21898</v>
      </c>
      <c r="N7879">
        <v>4.4761111109999998</v>
      </c>
      <c r="O7879">
        <v>0</v>
      </c>
      <c r="P7879">
        <v>18</v>
      </c>
      <c r="Q7879">
        <v>0</v>
      </c>
      <c r="R7879">
        <v>0</v>
      </c>
      <c r="S7879">
        <v>0</v>
      </c>
      <c r="T7879">
        <v>6</v>
      </c>
      <c r="U7879">
        <v>0</v>
      </c>
      <c r="V7879">
        <v>0</v>
      </c>
      <c r="W7879">
        <v>0</v>
      </c>
      <c r="X7879">
        <v>13.452173054006371</v>
      </c>
      <c r="Y7879">
        <v>0</v>
      </c>
      <c r="Z7879">
        <v>0</v>
      </c>
      <c r="AA7879">
        <v>0</v>
      </c>
      <c r="AB7879">
        <v>10.6512155978668</v>
      </c>
      <c r="AC7879">
        <v>0</v>
      </c>
      <c r="AD7879">
        <v>0</v>
      </c>
      <c r="AE7879">
        <v>24.103388651873171</v>
      </c>
    </row>
    <row r="7880" spans="1:31" x14ac:dyDescent="0.3">
      <c r="A7880">
        <v>2592214</v>
      </c>
      <c r="B7880">
        <v>1</v>
      </c>
      <c r="C7880" t="s">
        <v>80</v>
      </c>
      <c r="D7880" t="s">
        <v>102</v>
      </c>
      <c r="E7880" t="s">
        <v>141</v>
      </c>
      <c r="F7880" t="s">
        <v>21899</v>
      </c>
      <c r="G7880" t="s">
        <v>134</v>
      </c>
      <c r="H7880" t="s">
        <v>135</v>
      </c>
      <c r="I7880" t="s">
        <v>136</v>
      </c>
      <c r="J7880" t="s">
        <v>137</v>
      </c>
      <c r="K7880" t="s">
        <v>138</v>
      </c>
      <c r="L7880" t="s">
        <v>21900</v>
      </c>
      <c r="M7880" t="s">
        <v>21901</v>
      </c>
      <c r="N7880">
        <v>1.0380555549999999</v>
      </c>
      <c r="O7880">
        <v>0</v>
      </c>
      <c r="P7880">
        <v>395</v>
      </c>
      <c r="Q7880">
        <v>0</v>
      </c>
      <c r="R7880">
        <v>5</v>
      </c>
      <c r="S7880">
        <v>2</v>
      </c>
      <c r="T7880">
        <v>36</v>
      </c>
      <c r="U7880">
        <v>4</v>
      </c>
      <c r="V7880">
        <v>1</v>
      </c>
      <c r="W7880">
        <v>0</v>
      </c>
      <c r="X7880">
        <v>53.714472410800447</v>
      </c>
      <c r="Y7880">
        <v>0</v>
      </c>
      <c r="Z7880">
        <v>19.148961617345488</v>
      </c>
      <c r="AA7880">
        <v>48.486037871549421</v>
      </c>
      <c r="AB7880">
        <v>13.137618325540895</v>
      </c>
      <c r="AC7880">
        <v>260.99321235819519</v>
      </c>
      <c r="AD7880">
        <v>5.5284819555000003E-3</v>
      </c>
      <c r="AE7880">
        <v>395.48583106538695</v>
      </c>
    </row>
    <row r="7881" spans="1:31" x14ac:dyDescent="0.3">
      <c r="A7881">
        <v>2592383</v>
      </c>
      <c r="B7881">
        <v>1</v>
      </c>
      <c r="C7881" t="s">
        <v>80</v>
      </c>
      <c r="D7881" t="s">
        <v>93</v>
      </c>
      <c r="E7881" t="s">
        <v>141</v>
      </c>
      <c r="F7881" t="s">
        <v>5447</v>
      </c>
      <c r="G7881" t="s">
        <v>301</v>
      </c>
      <c r="H7881" t="s">
        <v>135</v>
      </c>
      <c r="I7881" t="s">
        <v>136</v>
      </c>
      <c r="J7881" t="s">
        <v>137</v>
      </c>
      <c r="K7881" t="s">
        <v>144</v>
      </c>
      <c r="L7881" t="s">
        <v>21902</v>
      </c>
      <c r="M7881" t="s">
        <v>21903</v>
      </c>
      <c r="N7881">
        <v>1.533055555</v>
      </c>
      <c r="O7881">
        <v>0</v>
      </c>
      <c r="P7881">
        <v>971</v>
      </c>
      <c r="Q7881">
        <v>0</v>
      </c>
      <c r="R7881">
        <v>17</v>
      </c>
      <c r="S7881">
        <v>1</v>
      </c>
      <c r="T7881">
        <v>134</v>
      </c>
      <c r="U7881">
        <v>0</v>
      </c>
      <c r="V7881">
        <v>0</v>
      </c>
      <c r="W7881">
        <v>0</v>
      </c>
      <c r="X7881">
        <v>190.82821552178703</v>
      </c>
      <c r="Y7881">
        <v>0</v>
      </c>
      <c r="Z7881">
        <v>30.47681858257393</v>
      </c>
      <c r="AA7881">
        <v>9.8284559947282801</v>
      </c>
      <c r="AB7881">
        <v>109.24420239405833</v>
      </c>
      <c r="AC7881">
        <v>0</v>
      </c>
      <c r="AD7881">
        <v>0</v>
      </c>
      <c r="AE7881">
        <v>340.37769249314761</v>
      </c>
    </row>
    <row r="7882" spans="1:31" x14ac:dyDescent="0.3">
      <c r="A7882">
        <v>2592692</v>
      </c>
      <c r="B7882">
        <v>1</v>
      </c>
      <c r="C7882" t="s">
        <v>80</v>
      </c>
      <c r="D7882" t="s">
        <v>96</v>
      </c>
      <c r="E7882" t="s">
        <v>166</v>
      </c>
      <c r="F7882" t="s">
        <v>21904</v>
      </c>
      <c r="G7882" t="s">
        <v>181</v>
      </c>
      <c r="H7882" t="s">
        <v>157</v>
      </c>
      <c r="I7882" t="s">
        <v>136</v>
      </c>
      <c r="J7882" t="s">
        <v>137</v>
      </c>
      <c r="K7882" t="s">
        <v>138</v>
      </c>
      <c r="L7882" t="s">
        <v>21905</v>
      </c>
      <c r="M7882" t="s">
        <v>21906</v>
      </c>
      <c r="N7882">
        <v>2.815555555</v>
      </c>
      <c r="O7882">
        <v>0</v>
      </c>
      <c r="P7882">
        <v>1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1.12232608845324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1.12232608845324</v>
      </c>
    </row>
    <row r="7883" spans="1:31" x14ac:dyDescent="0.3">
      <c r="A7883">
        <v>2592861</v>
      </c>
      <c r="B7883">
        <v>1</v>
      </c>
      <c r="C7883" t="s">
        <v>80</v>
      </c>
      <c r="D7883" t="s">
        <v>92</v>
      </c>
      <c r="E7883" t="s">
        <v>171</v>
      </c>
      <c r="F7883" t="s">
        <v>21907</v>
      </c>
      <c r="G7883" t="s">
        <v>3232</v>
      </c>
      <c r="H7883" t="s">
        <v>157</v>
      </c>
      <c r="I7883" t="s">
        <v>136</v>
      </c>
      <c r="J7883" t="s">
        <v>137</v>
      </c>
      <c r="K7883" t="s">
        <v>138</v>
      </c>
      <c r="L7883" t="s">
        <v>21908</v>
      </c>
      <c r="M7883" t="s">
        <v>21909</v>
      </c>
      <c r="N7883">
        <v>1.881388888</v>
      </c>
      <c r="O7883">
        <v>0</v>
      </c>
      <c r="P7883">
        <v>59</v>
      </c>
      <c r="Q7883">
        <v>0</v>
      </c>
      <c r="R7883">
        <v>0</v>
      </c>
      <c r="S7883">
        <v>0</v>
      </c>
      <c r="T7883">
        <v>2</v>
      </c>
      <c r="U7883">
        <v>0</v>
      </c>
      <c r="V7883">
        <v>0</v>
      </c>
      <c r="W7883">
        <v>0</v>
      </c>
      <c r="X7883">
        <v>24.866527370241513</v>
      </c>
      <c r="Y7883">
        <v>0</v>
      </c>
      <c r="Z7883">
        <v>0</v>
      </c>
      <c r="AA7883">
        <v>0</v>
      </c>
      <c r="AB7883">
        <v>3.8906694396750002E-3</v>
      </c>
      <c r="AC7883">
        <v>0</v>
      </c>
      <c r="AD7883">
        <v>0</v>
      </c>
      <c r="AE7883">
        <v>24.870418039681187</v>
      </c>
    </row>
    <row r="7884" spans="1:31" x14ac:dyDescent="0.3">
      <c r="A7884">
        <v>2592420</v>
      </c>
      <c r="B7884">
        <v>1</v>
      </c>
      <c r="C7884" t="s">
        <v>80</v>
      </c>
      <c r="D7884" t="s">
        <v>97</v>
      </c>
      <c r="E7884" t="s">
        <v>141</v>
      </c>
      <c r="F7884" t="s">
        <v>21910</v>
      </c>
      <c r="G7884" t="s">
        <v>134</v>
      </c>
      <c r="H7884" t="s">
        <v>135</v>
      </c>
      <c r="I7884" t="s">
        <v>136</v>
      </c>
      <c r="J7884" t="s">
        <v>137</v>
      </c>
      <c r="K7884" t="s">
        <v>138</v>
      </c>
      <c r="L7884" t="s">
        <v>21911</v>
      </c>
      <c r="M7884" t="s">
        <v>21912</v>
      </c>
      <c r="N7884">
        <v>0.18055555500000001</v>
      </c>
      <c r="O7884">
        <v>2</v>
      </c>
      <c r="P7884">
        <v>4233</v>
      </c>
      <c r="Q7884">
        <v>2</v>
      </c>
      <c r="R7884">
        <v>285</v>
      </c>
      <c r="S7884">
        <v>8</v>
      </c>
      <c r="T7884">
        <v>575</v>
      </c>
      <c r="U7884">
        <v>0</v>
      </c>
      <c r="V7884">
        <v>1</v>
      </c>
      <c r="W7884">
        <v>5.4847884722374993E-2</v>
      </c>
      <c r="X7884">
        <v>189.83672878530658</v>
      </c>
      <c r="Y7884">
        <v>0.45222497320666677</v>
      </c>
      <c r="Z7884">
        <v>20.483774909312192</v>
      </c>
      <c r="AA7884">
        <v>18.529616378389171</v>
      </c>
      <c r="AB7884">
        <v>139.22419920553591</v>
      </c>
      <c r="AC7884">
        <v>0</v>
      </c>
      <c r="AD7884">
        <v>0.37280775530300003</v>
      </c>
      <c r="AE7884">
        <v>368.95419989177583</v>
      </c>
    </row>
    <row r="7885" spans="1:31" x14ac:dyDescent="0.3">
      <c r="A7885">
        <v>2592171</v>
      </c>
      <c r="B7885">
        <v>1</v>
      </c>
      <c r="C7885" t="s">
        <v>81</v>
      </c>
      <c r="D7885" t="s">
        <v>113</v>
      </c>
      <c r="E7885" t="s">
        <v>132</v>
      </c>
      <c r="F7885" t="s">
        <v>21913</v>
      </c>
      <c r="G7885" t="s">
        <v>8518</v>
      </c>
      <c r="H7885" t="s">
        <v>276</v>
      </c>
      <c r="I7885" t="s">
        <v>136</v>
      </c>
      <c r="J7885" t="s">
        <v>137</v>
      </c>
      <c r="K7885" t="s">
        <v>144</v>
      </c>
      <c r="L7885" t="s">
        <v>21914</v>
      </c>
      <c r="M7885" t="s">
        <v>21915</v>
      </c>
      <c r="N7885">
        <v>0.28000000000000003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1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1.8701737229448001</v>
      </c>
      <c r="AD7885">
        <v>0</v>
      </c>
      <c r="AE7885">
        <v>1.8701737229448001</v>
      </c>
    </row>
    <row r="7886" spans="1:31" x14ac:dyDescent="0.3">
      <c r="A7886">
        <v>2592712</v>
      </c>
      <c r="B7886">
        <v>1</v>
      </c>
      <c r="C7886" t="s">
        <v>80</v>
      </c>
      <c r="D7886" t="s">
        <v>96</v>
      </c>
      <c r="E7886" t="s">
        <v>175</v>
      </c>
      <c r="F7886" t="s">
        <v>21916</v>
      </c>
      <c r="G7886" t="s">
        <v>1531</v>
      </c>
      <c r="H7886" t="s">
        <v>157</v>
      </c>
      <c r="I7886" t="s">
        <v>136</v>
      </c>
      <c r="J7886" t="s">
        <v>137</v>
      </c>
      <c r="K7886" t="s">
        <v>138</v>
      </c>
      <c r="L7886" t="s">
        <v>21917</v>
      </c>
      <c r="M7886" t="s">
        <v>21918</v>
      </c>
      <c r="N7886">
        <v>2.1769444440000001</v>
      </c>
      <c r="O7886">
        <v>0</v>
      </c>
      <c r="P7886">
        <v>45</v>
      </c>
      <c r="Q7886">
        <v>0</v>
      </c>
      <c r="R7886">
        <v>0</v>
      </c>
      <c r="S7886">
        <v>0</v>
      </c>
      <c r="T7886">
        <v>9</v>
      </c>
      <c r="U7886">
        <v>0</v>
      </c>
      <c r="V7886">
        <v>0</v>
      </c>
      <c r="W7886">
        <v>0</v>
      </c>
      <c r="X7886">
        <v>59.325887141791206</v>
      </c>
      <c r="Y7886">
        <v>0</v>
      </c>
      <c r="Z7886">
        <v>0</v>
      </c>
      <c r="AA7886">
        <v>0</v>
      </c>
      <c r="AB7886">
        <v>44.365061850512987</v>
      </c>
      <c r="AC7886">
        <v>0</v>
      </c>
      <c r="AD7886">
        <v>0</v>
      </c>
      <c r="AE7886">
        <v>103.69094899230419</v>
      </c>
    </row>
    <row r="7887" spans="1:31" x14ac:dyDescent="0.3">
      <c r="A7887">
        <v>2592612</v>
      </c>
      <c r="B7887">
        <v>1</v>
      </c>
      <c r="C7887" t="s">
        <v>81</v>
      </c>
      <c r="D7887" t="s">
        <v>112</v>
      </c>
      <c r="E7887" t="s">
        <v>141</v>
      </c>
      <c r="F7887" t="s">
        <v>5347</v>
      </c>
      <c r="G7887" t="s">
        <v>134</v>
      </c>
      <c r="H7887" t="s">
        <v>135</v>
      </c>
      <c r="I7887" t="s">
        <v>136</v>
      </c>
      <c r="J7887" t="s">
        <v>137</v>
      </c>
      <c r="K7887" t="s">
        <v>138</v>
      </c>
      <c r="L7887" t="s">
        <v>21919</v>
      </c>
      <c r="M7887" t="s">
        <v>21920</v>
      </c>
      <c r="N7887">
        <v>0.246388888</v>
      </c>
      <c r="O7887">
        <v>1</v>
      </c>
      <c r="P7887">
        <v>3</v>
      </c>
      <c r="Q7887">
        <v>13</v>
      </c>
      <c r="R7887">
        <v>71</v>
      </c>
      <c r="S7887">
        <v>4</v>
      </c>
      <c r="T7887">
        <v>6</v>
      </c>
      <c r="U7887">
        <v>1</v>
      </c>
      <c r="V7887">
        <v>0</v>
      </c>
      <c r="W7887">
        <v>5.5698108560000001E-2</v>
      </c>
      <c r="X7887">
        <v>0.22662251118373752</v>
      </c>
      <c r="Y7887">
        <v>164.91671364598187</v>
      </c>
      <c r="Z7887">
        <v>71.807600845948329</v>
      </c>
      <c r="AA7887">
        <v>3.1779804246925014</v>
      </c>
      <c r="AB7887">
        <v>5.0549560310151005</v>
      </c>
      <c r="AC7887">
        <v>0.20537298115920002</v>
      </c>
      <c r="AD7887">
        <v>0</v>
      </c>
      <c r="AE7887">
        <v>245.44494454854072</v>
      </c>
    </row>
    <row r="7888" spans="1:31" x14ac:dyDescent="0.3">
      <c r="A7888">
        <v>2592274</v>
      </c>
      <c r="B7888">
        <v>1</v>
      </c>
      <c r="C7888" t="s">
        <v>81</v>
      </c>
      <c r="D7888" t="s">
        <v>127</v>
      </c>
      <c r="E7888" t="s">
        <v>184</v>
      </c>
      <c r="F7888" t="s">
        <v>12825</v>
      </c>
      <c r="G7888" t="s">
        <v>149</v>
      </c>
      <c r="H7888" t="s">
        <v>135</v>
      </c>
      <c r="I7888" t="s">
        <v>136</v>
      </c>
      <c r="J7888" t="s">
        <v>137</v>
      </c>
      <c r="K7888" t="s">
        <v>138</v>
      </c>
      <c r="L7888" t="s">
        <v>21921</v>
      </c>
      <c r="M7888" t="s">
        <v>21922</v>
      </c>
      <c r="N7888">
        <v>2.329722222</v>
      </c>
      <c r="O7888">
        <v>0</v>
      </c>
      <c r="P7888">
        <v>175</v>
      </c>
      <c r="Q7888">
        <v>27</v>
      </c>
      <c r="R7888">
        <v>29</v>
      </c>
      <c r="S7888">
        <v>1</v>
      </c>
      <c r="T7888">
        <v>15</v>
      </c>
      <c r="U7888">
        <v>0</v>
      </c>
      <c r="V7888">
        <v>0</v>
      </c>
      <c r="W7888">
        <v>0</v>
      </c>
      <c r="X7888">
        <v>60.785059782670302</v>
      </c>
      <c r="Y7888">
        <v>338.91961264978198</v>
      </c>
      <c r="Z7888">
        <v>59.517647998585623</v>
      </c>
      <c r="AA7888">
        <v>5.3869678257189033</v>
      </c>
      <c r="AB7888">
        <v>11.245978648536649</v>
      </c>
      <c r="AC7888">
        <v>0</v>
      </c>
      <c r="AD7888">
        <v>0</v>
      </c>
      <c r="AE7888">
        <v>475.85526690529349</v>
      </c>
    </row>
    <row r="7889" spans="1:31" x14ac:dyDescent="0.3">
      <c r="A7889">
        <v>2592675</v>
      </c>
      <c r="B7889">
        <v>1</v>
      </c>
      <c r="C7889" t="s">
        <v>80</v>
      </c>
      <c r="D7889" t="s">
        <v>95</v>
      </c>
      <c r="E7889" t="s">
        <v>175</v>
      </c>
      <c r="F7889" t="s">
        <v>20634</v>
      </c>
      <c r="G7889" t="s">
        <v>177</v>
      </c>
      <c r="H7889" t="s">
        <v>157</v>
      </c>
      <c r="I7889" t="s">
        <v>136</v>
      </c>
      <c r="J7889" t="s">
        <v>137</v>
      </c>
      <c r="K7889" t="s">
        <v>138</v>
      </c>
      <c r="L7889" t="s">
        <v>21923</v>
      </c>
      <c r="M7889" t="s">
        <v>21924</v>
      </c>
      <c r="N7889">
        <v>4.8025000000000002</v>
      </c>
      <c r="O7889">
        <v>0</v>
      </c>
      <c r="P7889">
        <v>27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32.584471284028083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32.584471284028083</v>
      </c>
    </row>
    <row r="7890" spans="1:31" x14ac:dyDescent="0.3">
      <c r="A7890">
        <v>2592775</v>
      </c>
      <c r="B7890">
        <v>1</v>
      </c>
      <c r="C7890" t="s">
        <v>80</v>
      </c>
      <c r="D7890" t="s">
        <v>108</v>
      </c>
      <c r="E7890" t="s">
        <v>155</v>
      </c>
      <c r="F7890" t="s">
        <v>21691</v>
      </c>
      <c r="G7890" t="s">
        <v>206</v>
      </c>
      <c r="H7890" t="s">
        <v>157</v>
      </c>
      <c r="I7890" t="s">
        <v>136</v>
      </c>
      <c r="J7890" t="s">
        <v>137</v>
      </c>
      <c r="K7890" t="s">
        <v>138</v>
      </c>
      <c r="L7890" t="s">
        <v>21925</v>
      </c>
      <c r="M7890" t="s">
        <v>21926</v>
      </c>
      <c r="N7890">
        <v>0.98083333299999997</v>
      </c>
      <c r="O7890">
        <v>0</v>
      </c>
      <c r="P7890">
        <v>25</v>
      </c>
      <c r="Q7890">
        <v>0</v>
      </c>
      <c r="R7890">
        <v>22</v>
      </c>
      <c r="S7890">
        <v>0</v>
      </c>
      <c r="T7890">
        <v>13</v>
      </c>
      <c r="U7890">
        <v>0</v>
      </c>
      <c r="V7890">
        <v>0</v>
      </c>
      <c r="W7890">
        <v>0</v>
      </c>
      <c r="X7890">
        <v>6.2067069120762399</v>
      </c>
      <c r="Y7890">
        <v>0</v>
      </c>
      <c r="Z7890">
        <v>72.211786250644224</v>
      </c>
      <c r="AA7890">
        <v>0</v>
      </c>
      <c r="AB7890">
        <v>19.748781539650246</v>
      </c>
      <c r="AC7890">
        <v>0</v>
      </c>
      <c r="AD7890">
        <v>0</v>
      </c>
      <c r="AE7890">
        <v>98.167274702370719</v>
      </c>
    </row>
    <row r="7891" spans="1:31" x14ac:dyDescent="0.3">
      <c r="A7891">
        <v>2592234</v>
      </c>
      <c r="B7891">
        <v>1</v>
      </c>
      <c r="C7891" t="s">
        <v>80</v>
      </c>
      <c r="D7891" t="s">
        <v>82</v>
      </c>
      <c r="E7891" t="s">
        <v>132</v>
      </c>
      <c r="F7891" t="s">
        <v>21927</v>
      </c>
      <c r="G7891" t="s">
        <v>134</v>
      </c>
      <c r="H7891" t="s">
        <v>135</v>
      </c>
      <c r="I7891" t="s">
        <v>136</v>
      </c>
      <c r="J7891" t="s">
        <v>137</v>
      </c>
      <c r="K7891" t="s">
        <v>138</v>
      </c>
      <c r="L7891" t="s">
        <v>21928</v>
      </c>
      <c r="M7891" t="s">
        <v>21929</v>
      </c>
      <c r="N7891">
        <v>0.15361111099999999</v>
      </c>
      <c r="O7891">
        <v>0</v>
      </c>
      <c r="P7891">
        <v>759</v>
      </c>
      <c r="Q7891">
        <v>0</v>
      </c>
      <c r="R7891">
        <v>0</v>
      </c>
      <c r="S7891">
        <v>8</v>
      </c>
      <c r="T7891">
        <v>979</v>
      </c>
      <c r="U7891">
        <v>0</v>
      </c>
      <c r="V7891">
        <v>5</v>
      </c>
      <c r="W7891">
        <v>0</v>
      </c>
      <c r="X7891">
        <v>22.237680244897923</v>
      </c>
      <c r="Y7891">
        <v>0</v>
      </c>
      <c r="Z7891">
        <v>0</v>
      </c>
      <c r="AA7891">
        <v>96.690085630054341</v>
      </c>
      <c r="AB7891">
        <v>100.12738272827913</v>
      </c>
      <c r="AC7891">
        <v>0</v>
      </c>
      <c r="AD7891">
        <v>7.7499564497474349</v>
      </c>
      <c r="AE7891">
        <v>226.8051050529788</v>
      </c>
    </row>
    <row r="7892" spans="1:31" x14ac:dyDescent="0.3">
      <c r="A7892">
        <v>2592529</v>
      </c>
      <c r="B7892">
        <v>1</v>
      </c>
      <c r="C7892" t="s">
        <v>80</v>
      </c>
      <c r="D7892" t="s">
        <v>102</v>
      </c>
      <c r="E7892" t="s">
        <v>141</v>
      </c>
      <c r="F7892" t="s">
        <v>21930</v>
      </c>
      <c r="G7892" t="s">
        <v>1056</v>
      </c>
      <c r="H7892" t="s">
        <v>135</v>
      </c>
      <c r="I7892" t="s">
        <v>136</v>
      </c>
      <c r="J7892" t="s">
        <v>137</v>
      </c>
      <c r="K7892" t="s">
        <v>138</v>
      </c>
      <c r="L7892" t="s">
        <v>21931</v>
      </c>
      <c r="M7892" t="s">
        <v>21932</v>
      </c>
      <c r="N7892">
        <v>4.364166666</v>
      </c>
      <c r="O7892">
        <v>0</v>
      </c>
      <c r="P7892">
        <v>59</v>
      </c>
      <c r="Q7892">
        <v>0</v>
      </c>
      <c r="R7892">
        <v>29</v>
      </c>
      <c r="S7892">
        <v>1</v>
      </c>
      <c r="T7892">
        <v>17</v>
      </c>
      <c r="U7892">
        <v>0</v>
      </c>
      <c r="V7892">
        <v>0</v>
      </c>
      <c r="W7892">
        <v>0</v>
      </c>
      <c r="X7892">
        <v>55.959205159987029</v>
      </c>
      <c r="Y7892">
        <v>0</v>
      </c>
      <c r="Z7892">
        <v>185.68939006794758</v>
      </c>
      <c r="AA7892">
        <v>824.6467722841785</v>
      </c>
      <c r="AB7892">
        <v>29.475712442383355</v>
      </c>
      <c r="AC7892">
        <v>0</v>
      </c>
      <c r="AD7892">
        <v>0</v>
      </c>
      <c r="AE7892">
        <v>1095.7710799544964</v>
      </c>
    </row>
    <row r="7893" spans="1:31" x14ac:dyDescent="0.3">
      <c r="A7893">
        <v>2592483</v>
      </c>
      <c r="B7893">
        <v>1</v>
      </c>
      <c r="C7893" t="s">
        <v>81</v>
      </c>
      <c r="D7893" t="s">
        <v>122</v>
      </c>
      <c r="E7893" t="s">
        <v>147</v>
      </c>
      <c r="F7893" t="s">
        <v>21933</v>
      </c>
      <c r="G7893" t="s">
        <v>134</v>
      </c>
      <c r="H7893" t="s">
        <v>135</v>
      </c>
      <c r="I7893" t="s">
        <v>136</v>
      </c>
      <c r="J7893" t="s">
        <v>137</v>
      </c>
      <c r="K7893" t="s">
        <v>138</v>
      </c>
      <c r="L7893" t="s">
        <v>21934</v>
      </c>
      <c r="M7893" t="s">
        <v>21935</v>
      </c>
      <c r="N7893">
        <v>1.9627777769999999</v>
      </c>
      <c r="O7893">
        <v>3</v>
      </c>
      <c r="P7893">
        <v>1844</v>
      </c>
      <c r="Q7893">
        <v>14</v>
      </c>
      <c r="R7893">
        <v>29</v>
      </c>
      <c r="S7893">
        <v>3</v>
      </c>
      <c r="T7893">
        <v>175</v>
      </c>
      <c r="U7893">
        <v>2</v>
      </c>
      <c r="V7893">
        <v>0</v>
      </c>
      <c r="W7893">
        <v>1.3480255396800001</v>
      </c>
      <c r="X7893">
        <v>496.84625069471798</v>
      </c>
      <c r="Y7893">
        <v>80.749990446885988</v>
      </c>
      <c r="Z7893">
        <v>52.02071683712294</v>
      </c>
      <c r="AA7893">
        <v>9.8189714813663205</v>
      </c>
      <c r="AB7893">
        <v>222.39451582199118</v>
      </c>
      <c r="AC7893">
        <v>50.079603645281921</v>
      </c>
      <c r="AD7893">
        <v>0</v>
      </c>
      <c r="AE7893">
        <v>913.25807446704641</v>
      </c>
    </row>
    <row r="7894" spans="1:31" x14ac:dyDescent="0.3">
      <c r="A7894">
        <v>2592337</v>
      </c>
      <c r="B7894">
        <v>1</v>
      </c>
      <c r="C7894" t="s">
        <v>81</v>
      </c>
      <c r="D7894" t="s">
        <v>127</v>
      </c>
      <c r="E7894" t="s">
        <v>155</v>
      </c>
      <c r="F7894" t="s">
        <v>21936</v>
      </c>
      <c r="G7894" t="s">
        <v>206</v>
      </c>
      <c r="H7894" t="s">
        <v>157</v>
      </c>
      <c r="I7894" t="s">
        <v>136</v>
      </c>
      <c r="J7894" t="s">
        <v>137</v>
      </c>
      <c r="K7894" t="s">
        <v>138</v>
      </c>
      <c r="L7894" t="s">
        <v>21937</v>
      </c>
      <c r="M7894" t="s">
        <v>21938</v>
      </c>
      <c r="N7894">
        <v>4.7255555549999997</v>
      </c>
      <c r="O7894">
        <v>0</v>
      </c>
      <c r="P7894">
        <v>1</v>
      </c>
      <c r="Q7894">
        <v>0</v>
      </c>
      <c r="R7894">
        <v>4</v>
      </c>
      <c r="S7894">
        <v>0</v>
      </c>
      <c r="T7894">
        <v>37</v>
      </c>
      <c r="U7894">
        <v>0</v>
      </c>
      <c r="V7894">
        <v>1</v>
      </c>
      <c r="W7894">
        <v>0</v>
      </c>
      <c r="X7894">
        <v>0.92886546064000008</v>
      </c>
      <c r="Y7894">
        <v>0</v>
      </c>
      <c r="Z7894">
        <v>24.777835640371293</v>
      </c>
      <c r="AA7894">
        <v>0</v>
      </c>
      <c r="AB7894">
        <v>53.125035535085217</v>
      </c>
      <c r="AC7894">
        <v>0</v>
      </c>
      <c r="AD7894">
        <v>2.6336657163373731</v>
      </c>
      <c r="AE7894">
        <v>81.465402352433884</v>
      </c>
    </row>
    <row r="7895" spans="1:31" x14ac:dyDescent="0.3">
      <c r="A7895">
        <v>2592343</v>
      </c>
      <c r="B7895">
        <v>1</v>
      </c>
      <c r="C7895" t="s">
        <v>80</v>
      </c>
      <c r="D7895" t="s">
        <v>104</v>
      </c>
      <c r="E7895" t="s">
        <v>147</v>
      </c>
      <c r="F7895" t="s">
        <v>7668</v>
      </c>
      <c r="G7895" t="s">
        <v>134</v>
      </c>
      <c r="H7895" t="s">
        <v>135</v>
      </c>
      <c r="I7895" t="s">
        <v>136</v>
      </c>
      <c r="J7895" t="s">
        <v>137</v>
      </c>
      <c r="K7895" t="s">
        <v>138</v>
      </c>
      <c r="L7895" t="s">
        <v>21939</v>
      </c>
      <c r="M7895" t="s">
        <v>21940</v>
      </c>
      <c r="N7895">
        <v>0.98750000000000004</v>
      </c>
      <c r="O7895">
        <v>0</v>
      </c>
      <c r="P7895">
        <v>0</v>
      </c>
      <c r="Q7895">
        <v>8</v>
      </c>
      <c r="R7895">
        <v>0</v>
      </c>
      <c r="S7895">
        <v>0</v>
      </c>
      <c r="T7895">
        <v>0</v>
      </c>
      <c r="U7895">
        <v>1</v>
      </c>
      <c r="V7895">
        <v>0</v>
      </c>
      <c r="W7895">
        <v>0</v>
      </c>
      <c r="X7895">
        <v>0</v>
      </c>
      <c r="Y7895">
        <v>88.685663816561089</v>
      </c>
      <c r="Z7895">
        <v>0</v>
      </c>
      <c r="AA7895">
        <v>0</v>
      </c>
      <c r="AB7895">
        <v>0</v>
      </c>
      <c r="AC7895">
        <v>68.778918622022701</v>
      </c>
      <c r="AD7895">
        <v>0</v>
      </c>
      <c r="AE7895">
        <v>157.46458243858379</v>
      </c>
    </row>
    <row r="7896" spans="1:31" x14ac:dyDescent="0.3">
      <c r="A7896">
        <v>2592781</v>
      </c>
      <c r="B7896">
        <v>1</v>
      </c>
      <c r="C7896" t="s">
        <v>80</v>
      </c>
      <c r="D7896" t="s">
        <v>100</v>
      </c>
      <c r="E7896" t="s">
        <v>166</v>
      </c>
      <c r="F7896" t="s">
        <v>21941</v>
      </c>
      <c r="G7896" t="s">
        <v>168</v>
      </c>
      <c r="H7896" t="s">
        <v>157</v>
      </c>
      <c r="I7896" t="s">
        <v>136</v>
      </c>
      <c r="J7896" t="s">
        <v>137</v>
      </c>
      <c r="K7896" t="s">
        <v>138</v>
      </c>
      <c r="L7896" t="s">
        <v>21942</v>
      </c>
      <c r="M7896" t="s">
        <v>21943</v>
      </c>
      <c r="N7896">
        <v>0.86583333299999998</v>
      </c>
      <c r="O7896">
        <v>0</v>
      </c>
      <c r="P7896">
        <v>1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0.10236515352907502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0.10236515352907502</v>
      </c>
    </row>
    <row r="7897" spans="1:31" x14ac:dyDescent="0.3">
      <c r="A7897">
        <v>2620767</v>
      </c>
      <c r="B7897">
        <v>1</v>
      </c>
      <c r="C7897" t="s">
        <v>80</v>
      </c>
      <c r="D7897" t="s">
        <v>103</v>
      </c>
      <c r="E7897" t="s">
        <v>141</v>
      </c>
      <c r="F7897" t="s">
        <v>21944</v>
      </c>
      <c r="G7897" t="s">
        <v>134</v>
      </c>
      <c r="H7897" t="s">
        <v>135</v>
      </c>
      <c r="I7897" t="s">
        <v>136</v>
      </c>
      <c r="J7897" t="s">
        <v>137</v>
      </c>
      <c r="K7897" t="s">
        <v>138</v>
      </c>
      <c r="L7897" t="s">
        <v>21945</v>
      </c>
      <c r="M7897" t="s">
        <v>21946</v>
      </c>
      <c r="N7897">
        <v>0.449444444</v>
      </c>
      <c r="O7897">
        <v>5</v>
      </c>
      <c r="P7897">
        <v>5805</v>
      </c>
      <c r="Q7897">
        <v>5</v>
      </c>
      <c r="R7897">
        <v>5</v>
      </c>
      <c r="S7897">
        <v>5</v>
      </c>
      <c r="T7897">
        <v>406</v>
      </c>
      <c r="U7897">
        <v>0</v>
      </c>
      <c r="V7897">
        <v>2</v>
      </c>
      <c r="W7897">
        <v>1.38615418331715</v>
      </c>
      <c r="X7897">
        <v>549.34515700340978</v>
      </c>
      <c r="Y7897">
        <v>114.66623575015963</v>
      </c>
      <c r="Z7897">
        <v>1.6038892402811566</v>
      </c>
      <c r="AA7897">
        <v>5.5581616501530542</v>
      </c>
      <c r="AB7897">
        <v>222.264454027282</v>
      </c>
      <c r="AC7897">
        <v>0</v>
      </c>
      <c r="AD7897">
        <v>0.60261085600861997</v>
      </c>
      <c r="AE7897">
        <v>895.42666271061137</v>
      </c>
    </row>
    <row r="7898" spans="1:31" x14ac:dyDescent="0.3">
      <c r="A7898">
        <v>2592237</v>
      </c>
      <c r="B7898">
        <v>1</v>
      </c>
      <c r="C7898" t="s">
        <v>80</v>
      </c>
      <c r="D7898" t="s">
        <v>100</v>
      </c>
      <c r="E7898" t="s">
        <v>184</v>
      </c>
      <c r="F7898" t="s">
        <v>21947</v>
      </c>
      <c r="G7898" t="s">
        <v>149</v>
      </c>
      <c r="H7898" t="s">
        <v>135</v>
      </c>
      <c r="I7898" t="s">
        <v>136</v>
      </c>
      <c r="J7898" t="s">
        <v>137</v>
      </c>
      <c r="K7898" t="s">
        <v>138</v>
      </c>
      <c r="L7898" t="s">
        <v>21948</v>
      </c>
      <c r="M7898" t="s">
        <v>21949</v>
      </c>
      <c r="N7898">
        <v>1.3208333329999999</v>
      </c>
      <c r="O7898">
        <v>2</v>
      </c>
      <c r="P7898">
        <v>906</v>
      </c>
      <c r="Q7898">
        <v>4</v>
      </c>
      <c r="R7898">
        <v>44</v>
      </c>
      <c r="S7898">
        <v>11</v>
      </c>
      <c r="T7898">
        <v>69</v>
      </c>
      <c r="U7898">
        <v>0</v>
      </c>
      <c r="V7898">
        <v>0</v>
      </c>
      <c r="W7898">
        <v>0.52541875647900005</v>
      </c>
      <c r="X7898">
        <v>357.14925471532757</v>
      </c>
      <c r="Y7898">
        <v>3.5396607818549999</v>
      </c>
      <c r="Z7898">
        <v>55.228215648345383</v>
      </c>
      <c r="AA7898">
        <v>67.677829266037605</v>
      </c>
      <c r="AB7898">
        <v>62.50567672506201</v>
      </c>
      <c r="AC7898">
        <v>0</v>
      </c>
      <c r="AD7898">
        <v>0</v>
      </c>
      <c r="AE7898">
        <v>546.62605589310658</v>
      </c>
    </row>
    <row r="7899" spans="1:31" x14ac:dyDescent="0.3">
      <c r="A7899">
        <v>2592503</v>
      </c>
      <c r="B7899">
        <v>1</v>
      </c>
      <c r="C7899" t="s">
        <v>80</v>
      </c>
      <c r="D7899" t="s">
        <v>97</v>
      </c>
      <c r="E7899" t="s">
        <v>184</v>
      </c>
      <c r="F7899" t="s">
        <v>1356</v>
      </c>
      <c r="G7899" t="s">
        <v>134</v>
      </c>
      <c r="H7899" t="s">
        <v>135</v>
      </c>
      <c r="I7899" t="s">
        <v>136</v>
      </c>
      <c r="J7899" t="s">
        <v>137</v>
      </c>
      <c r="K7899" t="s">
        <v>138</v>
      </c>
      <c r="L7899" t="s">
        <v>21950</v>
      </c>
      <c r="M7899" t="s">
        <v>21951</v>
      </c>
      <c r="N7899">
        <v>0.30861111099999999</v>
      </c>
      <c r="O7899">
        <v>5</v>
      </c>
      <c r="P7899">
        <v>1572</v>
      </c>
      <c r="Q7899">
        <v>3</v>
      </c>
      <c r="R7899">
        <v>217</v>
      </c>
      <c r="S7899">
        <v>13</v>
      </c>
      <c r="T7899">
        <v>249</v>
      </c>
      <c r="U7899">
        <v>0</v>
      </c>
      <c r="V7899">
        <v>0</v>
      </c>
      <c r="W7899">
        <v>74.857631091439686</v>
      </c>
      <c r="X7899">
        <v>128.18200470022535</v>
      </c>
      <c r="Y7899">
        <v>0.72645876840784496</v>
      </c>
      <c r="Z7899">
        <v>28.51889925969077</v>
      </c>
      <c r="AA7899">
        <v>89.731618191145344</v>
      </c>
      <c r="AB7899">
        <v>54.842741544703991</v>
      </c>
      <c r="AC7899">
        <v>0</v>
      </c>
      <c r="AD7899">
        <v>0</v>
      </c>
      <c r="AE7899">
        <v>376.85935355561298</v>
      </c>
    </row>
    <row r="7900" spans="1:31" x14ac:dyDescent="0.3">
      <c r="A7900">
        <v>2592260</v>
      </c>
      <c r="B7900">
        <v>1</v>
      </c>
      <c r="C7900" t="s">
        <v>81</v>
      </c>
      <c r="D7900" t="s">
        <v>127</v>
      </c>
      <c r="E7900" t="s">
        <v>147</v>
      </c>
      <c r="F7900" t="s">
        <v>2172</v>
      </c>
      <c r="G7900" t="s">
        <v>301</v>
      </c>
      <c r="H7900" t="s">
        <v>135</v>
      </c>
      <c r="I7900" t="s">
        <v>136</v>
      </c>
      <c r="J7900" t="s">
        <v>137</v>
      </c>
      <c r="K7900" t="s">
        <v>144</v>
      </c>
      <c r="L7900" t="s">
        <v>21952</v>
      </c>
      <c r="M7900" t="s">
        <v>21953</v>
      </c>
      <c r="N7900">
        <v>3.506388888</v>
      </c>
      <c r="O7900">
        <v>4</v>
      </c>
      <c r="P7900">
        <v>78</v>
      </c>
      <c r="Q7900">
        <v>100</v>
      </c>
      <c r="R7900">
        <v>92</v>
      </c>
      <c r="S7900">
        <v>2</v>
      </c>
      <c r="T7900">
        <v>8</v>
      </c>
      <c r="U7900">
        <v>0</v>
      </c>
      <c r="V7900">
        <v>0</v>
      </c>
      <c r="W7900">
        <v>3.364079747687108</v>
      </c>
      <c r="X7900">
        <v>42.921901336906842</v>
      </c>
      <c r="Y7900">
        <v>478.13338912439576</v>
      </c>
      <c r="Z7900">
        <v>427.80657227217051</v>
      </c>
      <c r="AA7900">
        <v>20.530312477390638</v>
      </c>
      <c r="AB7900">
        <v>13.601668510476415</v>
      </c>
      <c r="AC7900">
        <v>0</v>
      </c>
      <c r="AD7900">
        <v>0</v>
      </c>
      <c r="AE7900">
        <v>986.35792346902736</v>
      </c>
    </row>
    <row r="7901" spans="1:31" x14ac:dyDescent="0.3">
      <c r="A7901">
        <v>2592552</v>
      </c>
      <c r="B7901">
        <v>1</v>
      </c>
      <c r="C7901" t="s">
        <v>80</v>
      </c>
      <c r="D7901" t="s">
        <v>95</v>
      </c>
      <c r="E7901" t="s">
        <v>132</v>
      </c>
      <c r="F7901" t="s">
        <v>6507</v>
      </c>
      <c r="G7901" t="s">
        <v>2373</v>
      </c>
      <c r="H7901" t="s">
        <v>135</v>
      </c>
      <c r="I7901" t="s">
        <v>136</v>
      </c>
      <c r="J7901" t="s">
        <v>137</v>
      </c>
      <c r="K7901" t="s">
        <v>138</v>
      </c>
      <c r="L7901" t="s">
        <v>21954</v>
      </c>
      <c r="M7901" t="s">
        <v>21955</v>
      </c>
      <c r="N7901">
        <v>1.0325</v>
      </c>
      <c r="O7901">
        <v>50</v>
      </c>
      <c r="P7901">
        <v>2281</v>
      </c>
      <c r="Q7901">
        <v>48</v>
      </c>
      <c r="R7901">
        <v>188</v>
      </c>
      <c r="S7901">
        <v>77</v>
      </c>
      <c r="T7901">
        <v>263</v>
      </c>
      <c r="U7901">
        <v>15</v>
      </c>
      <c r="V7901">
        <v>3</v>
      </c>
      <c r="W7901">
        <v>31.103737589084954</v>
      </c>
      <c r="X7901">
        <v>459.7831940892774</v>
      </c>
      <c r="Y7901">
        <v>167.1392436197211</v>
      </c>
      <c r="Z7901">
        <v>102.03630090905439</v>
      </c>
      <c r="AA7901">
        <v>837.95470502440787</v>
      </c>
      <c r="AB7901">
        <v>314.57465150063081</v>
      </c>
      <c r="AC7901">
        <v>558.69733435924934</v>
      </c>
      <c r="AD7901">
        <v>51.663829322915959</v>
      </c>
      <c r="AE7901">
        <v>2522.9529964143421</v>
      </c>
    </row>
    <row r="7902" spans="1:31" x14ac:dyDescent="0.3">
      <c r="A7902">
        <v>2592380</v>
      </c>
      <c r="B7902">
        <v>1</v>
      </c>
      <c r="C7902" t="s">
        <v>80</v>
      </c>
      <c r="D7902" t="s">
        <v>85</v>
      </c>
      <c r="E7902" t="s">
        <v>166</v>
      </c>
      <c r="F7902" t="s">
        <v>21956</v>
      </c>
      <c r="G7902" t="s">
        <v>181</v>
      </c>
      <c r="H7902" t="s">
        <v>157</v>
      </c>
      <c r="I7902" t="s">
        <v>136</v>
      </c>
      <c r="J7902" t="s">
        <v>137</v>
      </c>
      <c r="K7902" t="s">
        <v>138</v>
      </c>
      <c r="L7902" t="s">
        <v>21957</v>
      </c>
      <c r="M7902" t="s">
        <v>21958</v>
      </c>
      <c r="N7902">
        <v>3.0016666660000002</v>
      </c>
      <c r="O7902">
        <v>0</v>
      </c>
      <c r="P7902">
        <v>20</v>
      </c>
      <c r="Q7902">
        <v>0</v>
      </c>
      <c r="R7902">
        <v>0</v>
      </c>
      <c r="S7902">
        <v>0</v>
      </c>
      <c r="T7902">
        <v>1</v>
      </c>
      <c r="U7902">
        <v>0</v>
      </c>
      <c r="V7902">
        <v>0</v>
      </c>
      <c r="W7902">
        <v>0</v>
      </c>
      <c r="X7902">
        <v>18.878643204417578</v>
      </c>
      <c r="Y7902">
        <v>0</v>
      </c>
      <c r="Z7902">
        <v>0</v>
      </c>
      <c r="AA7902">
        <v>0</v>
      </c>
      <c r="AB7902">
        <v>4.6726994125749997</v>
      </c>
      <c r="AC7902">
        <v>0</v>
      </c>
      <c r="AD7902">
        <v>0</v>
      </c>
      <c r="AE7902">
        <v>23.551342616992578</v>
      </c>
    </row>
    <row r="7903" spans="1:31" x14ac:dyDescent="0.3">
      <c r="A7903">
        <v>2592403</v>
      </c>
      <c r="B7903">
        <v>1</v>
      </c>
      <c r="C7903" t="s">
        <v>80</v>
      </c>
      <c r="D7903" t="s">
        <v>96</v>
      </c>
      <c r="E7903" t="s">
        <v>147</v>
      </c>
      <c r="F7903" t="s">
        <v>14746</v>
      </c>
      <c r="G7903" t="s">
        <v>134</v>
      </c>
      <c r="H7903" t="s">
        <v>135</v>
      </c>
      <c r="I7903" t="s">
        <v>136</v>
      </c>
      <c r="J7903" t="s">
        <v>137</v>
      </c>
      <c r="K7903" t="s">
        <v>138</v>
      </c>
      <c r="L7903" t="s">
        <v>21959</v>
      </c>
      <c r="M7903" t="s">
        <v>21960</v>
      </c>
      <c r="N7903">
        <v>1.301666666</v>
      </c>
      <c r="O7903">
        <v>0</v>
      </c>
      <c r="P7903">
        <v>467</v>
      </c>
      <c r="Q7903">
        <v>4</v>
      </c>
      <c r="R7903">
        <v>0</v>
      </c>
      <c r="S7903">
        <v>1</v>
      </c>
      <c r="T7903">
        <v>12</v>
      </c>
      <c r="U7903">
        <v>0</v>
      </c>
      <c r="V7903">
        <v>0</v>
      </c>
      <c r="W7903">
        <v>0</v>
      </c>
      <c r="X7903">
        <v>81.647505311123126</v>
      </c>
      <c r="Y7903">
        <v>858.22313575337455</v>
      </c>
      <c r="Z7903">
        <v>0</v>
      </c>
      <c r="AA7903">
        <v>1.8086134201338888</v>
      </c>
      <c r="AB7903">
        <v>19.601329958398455</v>
      </c>
      <c r="AC7903">
        <v>0</v>
      </c>
      <c r="AD7903">
        <v>0</v>
      </c>
      <c r="AE7903">
        <v>961.28058444302997</v>
      </c>
    </row>
    <row r="7904" spans="1:31" x14ac:dyDescent="0.3">
      <c r="A7904">
        <v>2592864</v>
      </c>
      <c r="B7904">
        <v>1</v>
      </c>
      <c r="C7904" t="s">
        <v>81</v>
      </c>
      <c r="D7904" t="s">
        <v>118</v>
      </c>
      <c r="E7904" t="s">
        <v>184</v>
      </c>
      <c r="F7904" t="s">
        <v>21961</v>
      </c>
      <c r="G7904" t="s">
        <v>149</v>
      </c>
      <c r="H7904" t="s">
        <v>135</v>
      </c>
      <c r="I7904" t="s">
        <v>136</v>
      </c>
      <c r="J7904" t="s">
        <v>137</v>
      </c>
      <c r="K7904" t="s">
        <v>138</v>
      </c>
      <c r="L7904" t="s">
        <v>21962</v>
      </c>
      <c r="M7904" t="s">
        <v>21963</v>
      </c>
      <c r="N7904">
        <v>1.183888888</v>
      </c>
      <c r="O7904">
        <v>0</v>
      </c>
      <c r="P7904">
        <v>15</v>
      </c>
      <c r="Q7904">
        <v>4</v>
      </c>
      <c r="R7904">
        <v>2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2.1988702062326015</v>
      </c>
      <c r="Y7904">
        <v>3.1943543874934033</v>
      </c>
      <c r="Z7904">
        <v>0.539745327974675</v>
      </c>
      <c r="AA7904">
        <v>0</v>
      </c>
      <c r="AB7904">
        <v>0</v>
      </c>
      <c r="AC7904">
        <v>0</v>
      </c>
      <c r="AD7904">
        <v>0</v>
      </c>
      <c r="AE7904">
        <v>5.9329699217006802</v>
      </c>
    </row>
    <row r="7905" spans="1:31" x14ac:dyDescent="0.3">
      <c r="A7905">
        <v>2592758</v>
      </c>
      <c r="B7905">
        <v>1</v>
      </c>
      <c r="C7905" t="s">
        <v>80</v>
      </c>
      <c r="D7905" t="s">
        <v>84</v>
      </c>
      <c r="E7905" t="s">
        <v>155</v>
      </c>
      <c r="F7905" t="s">
        <v>18433</v>
      </c>
      <c r="G7905" t="s">
        <v>202</v>
      </c>
      <c r="H7905" t="s">
        <v>157</v>
      </c>
      <c r="I7905" t="s">
        <v>136</v>
      </c>
      <c r="J7905" t="s">
        <v>137</v>
      </c>
      <c r="K7905" t="s">
        <v>138</v>
      </c>
      <c r="L7905" t="s">
        <v>21964</v>
      </c>
      <c r="M7905" t="s">
        <v>21965</v>
      </c>
      <c r="N7905">
        <v>2.108055555</v>
      </c>
      <c r="O7905">
        <v>0</v>
      </c>
      <c r="P7905">
        <v>423</v>
      </c>
      <c r="Q7905">
        <v>0</v>
      </c>
      <c r="R7905">
        <v>0</v>
      </c>
      <c r="S7905">
        <v>0</v>
      </c>
      <c r="T7905">
        <v>13</v>
      </c>
      <c r="U7905">
        <v>0</v>
      </c>
      <c r="V7905">
        <v>0</v>
      </c>
      <c r="W7905">
        <v>0</v>
      </c>
      <c r="X7905">
        <v>171.97165689699077</v>
      </c>
      <c r="Y7905">
        <v>0</v>
      </c>
      <c r="Z7905">
        <v>0</v>
      </c>
      <c r="AA7905">
        <v>0</v>
      </c>
      <c r="AB7905">
        <v>28.523811280867612</v>
      </c>
      <c r="AC7905">
        <v>0</v>
      </c>
      <c r="AD7905">
        <v>0</v>
      </c>
      <c r="AE7905">
        <v>200.49546817785838</v>
      </c>
    </row>
    <row r="7906" spans="1:31" x14ac:dyDescent="0.3">
      <c r="A7906">
        <v>2592466</v>
      </c>
      <c r="B7906">
        <v>1</v>
      </c>
      <c r="C7906" t="s">
        <v>80</v>
      </c>
      <c r="D7906" t="s">
        <v>83</v>
      </c>
      <c r="E7906" t="s">
        <v>171</v>
      </c>
      <c r="F7906" t="s">
        <v>21966</v>
      </c>
      <c r="G7906" t="s">
        <v>190</v>
      </c>
      <c r="H7906" t="s">
        <v>157</v>
      </c>
      <c r="I7906" t="s">
        <v>136</v>
      </c>
      <c r="J7906" t="s">
        <v>137</v>
      </c>
      <c r="K7906" t="s">
        <v>138</v>
      </c>
      <c r="L7906" t="s">
        <v>21967</v>
      </c>
      <c r="M7906" t="s">
        <v>21968</v>
      </c>
      <c r="N7906">
        <v>4.0611111109999998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13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167.46922329864043</v>
      </c>
      <c r="AC7906">
        <v>0</v>
      </c>
      <c r="AD7906">
        <v>0</v>
      </c>
      <c r="AE7906">
        <v>167.46922329864043</v>
      </c>
    </row>
    <row r="7907" spans="1:31" x14ac:dyDescent="0.3">
      <c r="A7907">
        <v>2592824</v>
      </c>
      <c r="B7907">
        <v>1</v>
      </c>
      <c r="C7907" t="s">
        <v>81</v>
      </c>
      <c r="D7907" t="s">
        <v>115</v>
      </c>
      <c r="E7907" t="s">
        <v>166</v>
      </c>
      <c r="F7907" t="s">
        <v>21969</v>
      </c>
      <c r="G7907" t="s">
        <v>168</v>
      </c>
      <c r="H7907" t="s">
        <v>157</v>
      </c>
      <c r="I7907" t="s">
        <v>136</v>
      </c>
      <c r="J7907" t="s">
        <v>137</v>
      </c>
      <c r="K7907" t="s">
        <v>138</v>
      </c>
      <c r="L7907" t="s">
        <v>21970</v>
      </c>
      <c r="M7907" t="s">
        <v>21971</v>
      </c>
      <c r="N7907">
        <v>2.6219444439999999</v>
      </c>
      <c r="O7907">
        <v>0</v>
      </c>
      <c r="P7907">
        <v>1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</row>
    <row r="7908" spans="1:31" x14ac:dyDescent="0.3">
      <c r="A7908">
        <v>2592724</v>
      </c>
      <c r="B7908">
        <v>1</v>
      </c>
      <c r="C7908" t="s">
        <v>81</v>
      </c>
      <c r="D7908" t="s">
        <v>123</v>
      </c>
      <c r="E7908" t="s">
        <v>166</v>
      </c>
      <c r="F7908" t="s">
        <v>21972</v>
      </c>
      <c r="G7908" t="s">
        <v>198</v>
      </c>
      <c r="H7908" t="s">
        <v>157</v>
      </c>
      <c r="I7908" t="s">
        <v>136</v>
      </c>
      <c r="J7908" t="s">
        <v>137</v>
      </c>
      <c r="K7908" t="s">
        <v>138</v>
      </c>
      <c r="L7908" t="s">
        <v>21973</v>
      </c>
      <c r="M7908" t="s">
        <v>21974</v>
      </c>
      <c r="N7908">
        <v>1.1850000000000001</v>
      </c>
      <c r="O7908">
        <v>0</v>
      </c>
      <c r="P7908">
        <v>7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1.3268017836215602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1.3268017836215602</v>
      </c>
    </row>
    <row r="7909" spans="1:31" x14ac:dyDescent="0.3">
      <c r="A7909">
        <v>2592206</v>
      </c>
      <c r="B7909">
        <v>1</v>
      </c>
      <c r="C7909" t="s">
        <v>80</v>
      </c>
      <c r="D7909" t="s">
        <v>98</v>
      </c>
      <c r="E7909" t="s">
        <v>171</v>
      </c>
      <c r="F7909" t="s">
        <v>17230</v>
      </c>
      <c r="G7909" t="s">
        <v>190</v>
      </c>
      <c r="H7909" t="s">
        <v>157</v>
      </c>
      <c r="I7909" t="s">
        <v>136</v>
      </c>
      <c r="J7909" t="s">
        <v>137</v>
      </c>
      <c r="K7909" t="s">
        <v>138</v>
      </c>
      <c r="L7909" t="s">
        <v>21975</v>
      </c>
      <c r="M7909" t="s">
        <v>21976</v>
      </c>
      <c r="N7909">
        <v>0.944722222</v>
      </c>
      <c r="O7909">
        <v>0</v>
      </c>
      <c r="P7909">
        <v>16</v>
      </c>
      <c r="Q7909">
        <v>0</v>
      </c>
      <c r="R7909">
        <v>10</v>
      </c>
      <c r="S7909">
        <v>0</v>
      </c>
      <c r="T7909">
        <v>6</v>
      </c>
      <c r="U7909">
        <v>0</v>
      </c>
      <c r="V7909">
        <v>0</v>
      </c>
      <c r="W7909">
        <v>0</v>
      </c>
      <c r="X7909">
        <v>2.9053426598213026</v>
      </c>
      <c r="Y7909">
        <v>0</v>
      </c>
      <c r="Z7909">
        <v>7.6707122641790546</v>
      </c>
      <c r="AA7909">
        <v>0</v>
      </c>
      <c r="AB7909">
        <v>2.9420676737548126</v>
      </c>
      <c r="AC7909">
        <v>0</v>
      </c>
      <c r="AD7909">
        <v>0</v>
      </c>
      <c r="AE7909">
        <v>13.51812259775517</v>
      </c>
    </row>
    <row r="7910" spans="1:31" x14ac:dyDescent="0.3">
      <c r="A7910">
        <v>2592684</v>
      </c>
      <c r="B7910">
        <v>1</v>
      </c>
      <c r="C7910" t="s">
        <v>81</v>
      </c>
      <c r="D7910" t="s">
        <v>113</v>
      </c>
      <c r="E7910" t="s">
        <v>155</v>
      </c>
      <c r="F7910" t="s">
        <v>21977</v>
      </c>
      <c r="G7910" t="s">
        <v>206</v>
      </c>
      <c r="H7910" t="s">
        <v>157</v>
      </c>
      <c r="I7910" t="s">
        <v>136</v>
      </c>
      <c r="J7910" t="s">
        <v>137</v>
      </c>
      <c r="K7910" t="s">
        <v>138</v>
      </c>
      <c r="L7910" t="s">
        <v>21978</v>
      </c>
      <c r="M7910" t="s">
        <v>21979</v>
      </c>
      <c r="N7910">
        <v>0.85888888799999996</v>
      </c>
      <c r="O7910">
        <v>0</v>
      </c>
      <c r="P7910">
        <v>3</v>
      </c>
      <c r="Q7910">
        <v>0</v>
      </c>
      <c r="R7910">
        <v>33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0.69924885497143507</v>
      </c>
      <c r="Y7910">
        <v>0</v>
      </c>
      <c r="Z7910">
        <v>28.063947653539564</v>
      </c>
      <c r="AA7910">
        <v>0</v>
      </c>
      <c r="AB7910">
        <v>0</v>
      </c>
      <c r="AC7910">
        <v>0</v>
      </c>
      <c r="AD7910">
        <v>0</v>
      </c>
      <c r="AE7910">
        <v>28.763196508511001</v>
      </c>
    </row>
    <row r="7911" spans="1:31" x14ac:dyDescent="0.3">
      <c r="A7911">
        <v>2592578</v>
      </c>
      <c r="B7911">
        <v>1</v>
      </c>
      <c r="C7911" t="s">
        <v>80</v>
      </c>
      <c r="D7911" t="s">
        <v>100</v>
      </c>
      <c r="E7911" t="s">
        <v>141</v>
      </c>
      <c r="F7911" t="s">
        <v>12507</v>
      </c>
      <c r="G7911" t="s">
        <v>202</v>
      </c>
      <c r="H7911" t="s">
        <v>135</v>
      </c>
      <c r="I7911" t="s">
        <v>136</v>
      </c>
      <c r="J7911" t="s">
        <v>137</v>
      </c>
      <c r="K7911" t="s">
        <v>138</v>
      </c>
      <c r="L7911" t="s">
        <v>21980</v>
      </c>
      <c r="M7911" t="s">
        <v>21981</v>
      </c>
      <c r="N7911">
        <v>0.180277777</v>
      </c>
      <c r="O7911">
        <v>4</v>
      </c>
      <c r="P7911">
        <v>1673</v>
      </c>
      <c r="Q7911">
        <v>4</v>
      </c>
      <c r="R7911">
        <v>105</v>
      </c>
      <c r="S7911">
        <v>9</v>
      </c>
      <c r="T7911">
        <v>76</v>
      </c>
      <c r="U7911">
        <v>0</v>
      </c>
      <c r="V7911">
        <v>0</v>
      </c>
      <c r="W7911">
        <v>17.834670672278076</v>
      </c>
      <c r="X7911">
        <v>48.282002004101699</v>
      </c>
      <c r="Y7911">
        <v>1.6989913959007001</v>
      </c>
      <c r="Z7911">
        <v>8.6518974709696668</v>
      </c>
      <c r="AA7911">
        <v>55.150600832678556</v>
      </c>
      <c r="AB7911">
        <v>11.410203639021882</v>
      </c>
      <c r="AC7911">
        <v>0</v>
      </c>
      <c r="AD7911">
        <v>0</v>
      </c>
      <c r="AE7911">
        <v>143.02836601495059</v>
      </c>
    </row>
    <row r="7912" spans="1:31" x14ac:dyDescent="0.3">
      <c r="A7912">
        <v>2592532</v>
      </c>
      <c r="B7912">
        <v>1</v>
      </c>
      <c r="C7912" t="s">
        <v>80</v>
      </c>
      <c r="D7912" t="s">
        <v>102</v>
      </c>
      <c r="E7912" t="s">
        <v>141</v>
      </c>
      <c r="F7912" t="s">
        <v>21982</v>
      </c>
      <c r="G7912" t="s">
        <v>134</v>
      </c>
      <c r="H7912" t="s">
        <v>135</v>
      </c>
      <c r="I7912" t="s">
        <v>136</v>
      </c>
      <c r="J7912" t="s">
        <v>137</v>
      </c>
      <c r="K7912" t="s">
        <v>138</v>
      </c>
      <c r="L7912" t="s">
        <v>21983</v>
      </c>
      <c r="M7912" t="s">
        <v>21984</v>
      </c>
      <c r="N7912">
        <v>0.45138888799999999</v>
      </c>
      <c r="O7912">
        <v>1</v>
      </c>
      <c r="P7912">
        <v>1683</v>
      </c>
      <c r="Q7912">
        <v>42</v>
      </c>
      <c r="R7912">
        <v>150</v>
      </c>
      <c r="S7912">
        <v>30</v>
      </c>
      <c r="T7912">
        <v>158</v>
      </c>
      <c r="U7912">
        <v>6</v>
      </c>
      <c r="V7912">
        <v>0</v>
      </c>
      <c r="W7912">
        <v>0.17766229320685004</v>
      </c>
      <c r="X7912">
        <v>115.43836308585767</v>
      </c>
      <c r="Y7912">
        <v>83.73954721008927</v>
      </c>
      <c r="Z7912">
        <v>117.18641600499211</v>
      </c>
      <c r="AA7912">
        <v>98.811256857316025</v>
      </c>
      <c r="AB7912">
        <v>58.783428198109505</v>
      </c>
      <c r="AC7912">
        <v>192.43641736760887</v>
      </c>
      <c r="AD7912">
        <v>0</v>
      </c>
      <c r="AE7912">
        <v>666.57309101718033</v>
      </c>
    </row>
    <row r="7913" spans="1:31" x14ac:dyDescent="0.3">
      <c r="A7913">
        <v>2592200</v>
      </c>
      <c r="B7913">
        <v>1</v>
      </c>
      <c r="C7913" t="s">
        <v>80</v>
      </c>
      <c r="D7913" t="s">
        <v>82</v>
      </c>
      <c r="E7913" t="s">
        <v>132</v>
      </c>
      <c r="F7913" t="s">
        <v>21985</v>
      </c>
      <c r="G7913" t="s">
        <v>134</v>
      </c>
      <c r="H7913" t="s">
        <v>135</v>
      </c>
      <c r="I7913" t="s">
        <v>136</v>
      </c>
      <c r="J7913" t="s">
        <v>137</v>
      </c>
      <c r="K7913" t="s">
        <v>138</v>
      </c>
      <c r="L7913" t="s">
        <v>21986</v>
      </c>
      <c r="M7913" t="s">
        <v>21987</v>
      </c>
      <c r="N7913">
        <v>1.1299999999999999</v>
      </c>
      <c r="O7913">
        <v>0</v>
      </c>
      <c r="P7913">
        <v>666</v>
      </c>
      <c r="Q7913">
        <v>0</v>
      </c>
      <c r="R7913">
        <v>0</v>
      </c>
      <c r="S7913">
        <v>4</v>
      </c>
      <c r="T7913">
        <v>218</v>
      </c>
      <c r="U7913">
        <v>0</v>
      </c>
      <c r="V7913">
        <v>0</v>
      </c>
      <c r="W7913">
        <v>0</v>
      </c>
      <c r="X7913">
        <v>128.40547907543291</v>
      </c>
      <c r="Y7913">
        <v>0</v>
      </c>
      <c r="Z7913">
        <v>0</v>
      </c>
      <c r="AA7913">
        <v>321.21270264257907</v>
      </c>
      <c r="AB7913">
        <v>110.20249709291275</v>
      </c>
      <c r="AC7913">
        <v>0</v>
      </c>
      <c r="AD7913">
        <v>0</v>
      </c>
      <c r="AE7913">
        <v>559.82067881092473</v>
      </c>
    </row>
    <row r="7914" spans="1:31" x14ac:dyDescent="0.3">
      <c r="A7914">
        <v>2592787</v>
      </c>
      <c r="B7914">
        <v>1</v>
      </c>
      <c r="C7914" t="s">
        <v>81</v>
      </c>
      <c r="D7914" t="s">
        <v>112</v>
      </c>
      <c r="E7914" t="s">
        <v>141</v>
      </c>
      <c r="F7914" t="s">
        <v>4674</v>
      </c>
      <c r="G7914" t="s">
        <v>134</v>
      </c>
      <c r="H7914" t="s">
        <v>135</v>
      </c>
      <c r="I7914" t="s">
        <v>136</v>
      </c>
      <c r="J7914" t="s">
        <v>137</v>
      </c>
      <c r="K7914" t="s">
        <v>138</v>
      </c>
      <c r="L7914" t="s">
        <v>21988</v>
      </c>
      <c r="M7914" t="s">
        <v>21989</v>
      </c>
      <c r="N7914">
        <v>1.0377777770000001</v>
      </c>
      <c r="O7914">
        <v>0</v>
      </c>
      <c r="P7914">
        <v>354</v>
      </c>
      <c r="Q7914">
        <v>0</v>
      </c>
      <c r="R7914">
        <v>17</v>
      </c>
      <c r="S7914">
        <v>0</v>
      </c>
      <c r="T7914">
        <v>44</v>
      </c>
      <c r="U7914">
        <v>0</v>
      </c>
      <c r="V7914">
        <v>0</v>
      </c>
      <c r="W7914">
        <v>0</v>
      </c>
      <c r="X7914">
        <v>76.798988814757323</v>
      </c>
      <c r="Y7914">
        <v>0</v>
      </c>
      <c r="Z7914">
        <v>92.070640634789314</v>
      </c>
      <c r="AA7914">
        <v>0</v>
      </c>
      <c r="AB7914">
        <v>17.997784551132458</v>
      </c>
      <c r="AC7914">
        <v>0</v>
      </c>
      <c r="AD7914">
        <v>0</v>
      </c>
      <c r="AE7914">
        <v>186.8674140006791</v>
      </c>
    </row>
    <row r="7915" spans="1:31" x14ac:dyDescent="0.3">
      <c r="A7915">
        <v>2592492</v>
      </c>
      <c r="B7915">
        <v>1</v>
      </c>
      <c r="C7915" t="s">
        <v>80</v>
      </c>
      <c r="D7915" t="s">
        <v>103</v>
      </c>
      <c r="E7915" t="s">
        <v>166</v>
      </c>
      <c r="F7915" t="s">
        <v>21990</v>
      </c>
      <c r="G7915" t="s">
        <v>168</v>
      </c>
      <c r="H7915" t="s">
        <v>157</v>
      </c>
      <c r="I7915" t="s">
        <v>136</v>
      </c>
      <c r="J7915" t="s">
        <v>137</v>
      </c>
      <c r="K7915" t="s">
        <v>138</v>
      </c>
      <c r="L7915" t="s">
        <v>21991</v>
      </c>
      <c r="M7915" t="s">
        <v>21992</v>
      </c>
      <c r="N7915">
        <v>3.466111111</v>
      </c>
      <c r="O7915">
        <v>0</v>
      </c>
      <c r="P7915">
        <v>1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1.05333472273169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1.05333472273169</v>
      </c>
    </row>
    <row r="7916" spans="1:31" x14ac:dyDescent="0.3">
      <c r="A7916">
        <v>2592638</v>
      </c>
      <c r="B7916">
        <v>1</v>
      </c>
      <c r="C7916" t="s">
        <v>81</v>
      </c>
      <c r="D7916" t="s">
        <v>128</v>
      </c>
      <c r="E7916" t="s">
        <v>147</v>
      </c>
      <c r="F7916" t="s">
        <v>21993</v>
      </c>
      <c r="G7916" t="s">
        <v>134</v>
      </c>
      <c r="H7916" t="s">
        <v>135</v>
      </c>
      <c r="I7916" t="s">
        <v>136</v>
      </c>
      <c r="J7916" t="s">
        <v>137</v>
      </c>
      <c r="K7916" t="s">
        <v>138</v>
      </c>
      <c r="L7916" t="s">
        <v>21994</v>
      </c>
      <c r="M7916" t="s">
        <v>21995</v>
      </c>
      <c r="N7916">
        <v>4.7811111110000004</v>
      </c>
      <c r="O7916">
        <v>3</v>
      </c>
      <c r="P7916">
        <v>299</v>
      </c>
      <c r="Q7916">
        <v>4</v>
      </c>
      <c r="R7916">
        <v>6</v>
      </c>
      <c r="S7916">
        <v>12</v>
      </c>
      <c r="T7916">
        <v>30</v>
      </c>
      <c r="U7916">
        <v>3</v>
      </c>
      <c r="V7916">
        <v>0</v>
      </c>
      <c r="W7916">
        <v>3.4778817446399999</v>
      </c>
      <c r="X7916">
        <v>248.78900639715062</v>
      </c>
      <c r="Y7916">
        <v>19.742718318122066</v>
      </c>
      <c r="Z7916">
        <v>15.032240198531198</v>
      </c>
      <c r="AA7916">
        <v>323.95949414195348</v>
      </c>
      <c r="AB7916">
        <v>83.901946136265622</v>
      </c>
      <c r="AC7916">
        <v>1033.8440747500636</v>
      </c>
      <c r="AD7916">
        <v>0</v>
      </c>
      <c r="AE7916">
        <v>1728.7473616867267</v>
      </c>
    </row>
    <row r="7917" spans="1:31" x14ac:dyDescent="0.3">
      <c r="A7917">
        <v>2592392</v>
      </c>
      <c r="B7917">
        <v>1</v>
      </c>
      <c r="C7917" t="s">
        <v>80</v>
      </c>
      <c r="D7917" t="s">
        <v>108</v>
      </c>
      <c r="E7917" t="s">
        <v>147</v>
      </c>
      <c r="F7917" t="s">
        <v>3413</v>
      </c>
      <c r="G7917" t="s">
        <v>134</v>
      </c>
      <c r="H7917" t="s">
        <v>135</v>
      </c>
      <c r="I7917" t="s">
        <v>136</v>
      </c>
      <c r="J7917" t="s">
        <v>137</v>
      </c>
      <c r="K7917" t="s">
        <v>138</v>
      </c>
      <c r="L7917" t="s">
        <v>21996</v>
      </c>
      <c r="M7917" t="s">
        <v>21997</v>
      </c>
      <c r="N7917">
        <v>1.0774999999999999</v>
      </c>
      <c r="O7917">
        <v>0</v>
      </c>
      <c r="P7917">
        <v>585</v>
      </c>
      <c r="Q7917">
        <v>0</v>
      </c>
      <c r="R7917">
        <v>215</v>
      </c>
      <c r="S7917">
        <v>3</v>
      </c>
      <c r="T7917">
        <v>146</v>
      </c>
      <c r="U7917">
        <v>0</v>
      </c>
      <c r="V7917">
        <v>0</v>
      </c>
      <c r="W7917">
        <v>0</v>
      </c>
      <c r="X7917">
        <v>99.743638881996105</v>
      </c>
      <c r="Y7917">
        <v>0</v>
      </c>
      <c r="Z7917">
        <v>378.72253012512823</v>
      </c>
      <c r="AA7917">
        <v>7.7958336949285947</v>
      </c>
      <c r="AB7917">
        <v>153.86474638670396</v>
      </c>
      <c r="AC7917">
        <v>0</v>
      </c>
      <c r="AD7917">
        <v>0</v>
      </c>
      <c r="AE7917">
        <v>640.12674908875692</v>
      </c>
    </row>
    <row r="7918" spans="1:31" x14ac:dyDescent="0.3">
      <c r="A7918">
        <v>2592784</v>
      </c>
      <c r="B7918">
        <v>1</v>
      </c>
      <c r="C7918" t="s">
        <v>80</v>
      </c>
      <c r="D7918" t="s">
        <v>92</v>
      </c>
      <c r="E7918" t="s">
        <v>171</v>
      </c>
      <c r="F7918" t="s">
        <v>21998</v>
      </c>
      <c r="G7918" t="s">
        <v>190</v>
      </c>
      <c r="H7918" t="s">
        <v>157</v>
      </c>
      <c r="I7918" t="s">
        <v>136</v>
      </c>
      <c r="J7918" t="s">
        <v>137</v>
      </c>
      <c r="K7918" t="s">
        <v>138</v>
      </c>
      <c r="L7918" t="s">
        <v>21999</v>
      </c>
      <c r="M7918" t="s">
        <v>22000</v>
      </c>
      <c r="N7918">
        <v>2.2038888879999998</v>
      </c>
      <c r="O7918">
        <v>0</v>
      </c>
      <c r="P7918">
        <v>13</v>
      </c>
      <c r="Q7918">
        <v>0</v>
      </c>
      <c r="R7918">
        <v>4</v>
      </c>
      <c r="S7918">
        <v>0</v>
      </c>
      <c r="T7918">
        <v>3</v>
      </c>
      <c r="U7918">
        <v>0</v>
      </c>
      <c r="V7918">
        <v>0</v>
      </c>
      <c r="W7918">
        <v>0</v>
      </c>
      <c r="X7918">
        <v>5.541776236253777</v>
      </c>
      <c r="Y7918">
        <v>0</v>
      </c>
      <c r="Z7918">
        <v>2.1702018288015004</v>
      </c>
      <c r="AA7918">
        <v>0</v>
      </c>
      <c r="AB7918">
        <v>2.7959847396534903</v>
      </c>
      <c r="AC7918">
        <v>0</v>
      </c>
      <c r="AD7918">
        <v>0</v>
      </c>
      <c r="AE7918">
        <v>10.507962804708768</v>
      </c>
    </row>
    <row r="7919" spans="1:31" x14ac:dyDescent="0.3">
      <c r="A7919">
        <v>2592761</v>
      </c>
      <c r="B7919">
        <v>1</v>
      </c>
      <c r="C7919" t="s">
        <v>80</v>
      </c>
      <c r="D7919" t="s">
        <v>96</v>
      </c>
      <c r="E7919" t="s">
        <v>166</v>
      </c>
      <c r="F7919" t="s">
        <v>22001</v>
      </c>
      <c r="G7919" t="s">
        <v>168</v>
      </c>
      <c r="H7919" t="s">
        <v>157</v>
      </c>
      <c r="I7919" t="s">
        <v>136</v>
      </c>
      <c r="J7919" t="s">
        <v>137</v>
      </c>
      <c r="K7919" t="s">
        <v>138</v>
      </c>
      <c r="L7919" t="s">
        <v>22002</v>
      </c>
      <c r="M7919" t="s">
        <v>22003</v>
      </c>
      <c r="N7919">
        <v>3.5577777770000001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1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0.66608445712308006</v>
      </c>
      <c r="AC7919">
        <v>0</v>
      </c>
      <c r="AD7919">
        <v>0</v>
      </c>
      <c r="AE7919">
        <v>0.66608445712308006</v>
      </c>
    </row>
    <row r="7920" spans="1:31" x14ac:dyDescent="0.3">
      <c r="A7920">
        <v>2592306</v>
      </c>
      <c r="B7920">
        <v>1</v>
      </c>
      <c r="C7920" t="s">
        <v>80</v>
      </c>
      <c r="D7920" t="s">
        <v>92</v>
      </c>
      <c r="E7920" t="s">
        <v>171</v>
      </c>
      <c r="F7920" t="s">
        <v>21728</v>
      </c>
      <c r="G7920" t="s">
        <v>202</v>
      </c>
      <c r="H7920" t="s">
        <v>157</v>
      </c>
      <c r="I7920" t="s">
        <v>136</v>
      </c>
      <c r="J7920" t="s">
        <v>137</v>
      </c>
      <c r="K7920" t="s">
        <v>138</v>
      </c>
      <c r="L7920" t="s">
        <v>22004</v>
      </c>
      <c r="M7920" t="s">
        <v>22005</v>
      </c>
      <c r="N7920">
        <v>1.561388888</v>
      </c>
      <c r="O7920">
        <v>0</v>
      </c>
      <c r="P7920">
        <v>164</v>
      </c>
      <c r="Q7920">
        <v>0</v>
      </c>
      <c r="R7920">
        <v>0</v>
      </c>
      <c r="S7920">
        <v>0</v>
      </c>
      <c r="T7920">
        <v>4</v>
      </c>
      <c r="U7920">
        <v>0</v>
      </c>
      <c r="V7920">
        <v>0</v>
      </c>
      <c r="W7920">
        <v>0</v>
      </c>
      <c r="X7920">
        <v>33.820026175405019</v>
      </c>
      <c r="Y7920">
        <v>0</v>
      </c>
      <c r="Z7920">
        <v>0</v>
      </c>
      <c r="AA7920">
        <v>0</v>
      </c>
      <c r="AB7920">
        <v>6.9620464675290599</v>
      </c>
      <c r="AC7920">
        <v>0</v>
      </c>
      <c r="AD7920">
        <v>0</v>
      </c>
      <c r="AE7920">
        <v>40.782072642934082</v>
      </c>
    </row>
    <row r="7921" spans="1:31" x14ac:dyDescent="0.3">
      <c r="A7921">
        <v>2592767</v>
      </c>
      <c r="B7921">
        <v>1</v>
      </c>
      <c r="C7921" t="s">
        <v>81</v>
      </c>
      <c r="D7921" t="s">
        <v>114</v>
      </c>
      <c r="E7921" t="s">
        <v>166</v>
      </c>
      <c r="F7921" t="s">
        <v>22006</v>
      </c>
      <c r="G7921" t="s">
        <v>168</v>
      </c>
      <c r="H7921" t="s">
        <v>157</v>
      </c>
      <c r="I7921" t="s">
        <v>136</v>
      </c>
      <c r="J7921" t="s">
        <v>137</v>
      </c>
      <c r="K7921" t="s">
        <v>138</v>
      </c>
      <c r="L7921" t="s">
        <v>22007</v>
      </c>
      <c r="M7921" t="s">
        <v>22008</v>
      </c>
      <c r="N7921">
        <v>1.683611111</v>
      </c>
      <c r="O7921">
        <v>0</v>
      </c>
      <c r="P7921">
        <v>1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</row>
    <row r="7922" spans="1:31" x14ac:dyDescent="0.3">
      <c r="A7922">
        <v>2592412</v>
      </c>
      <c r="B7922">
        <v>1</v>
      </c>
      <c r="C7922" t="s">
        <v>81</v>
      </c>
      <c r="D7922" t="s">
        <v>120</v>
      </c>
      <c r="E7922" t="s">
        <v>141</v>
      </c>
      <c r="F7922" t="s">
        <v>8903</v>
      </c>
      <c r="G7922" t="s">
        <v>134</v>
      </c>
      <c r="H7922" t="s">
        <v>135</v>
      </c>
      <c r="I7922" t="s">
        <v>136</v>
      </c>
      <c r="J7922" t="s">
        <v>137</v>
      </c>
      <c r="K7922" t="s">
        <v>138</v>
      </c>
      <c r="L7922" t="s">
        <v>22009</v>
      </c>
      <c r="M7922" t="s">
        <v>22010</v>
      </c>
      <c r="N7922">
        <v>0.9375</v>
      </c>
      <c r="O7922">
        <v>1</v>
      </c>
      <c r="P7922">
        <v>0</v>
      </c>
      <c r="Q7922">
        <v>18</v>
      </c>
      <c r="R7922">
        <v>34</v>
      </c>
      <c r="S7922">
        <v>13</v>
      </c>
      <c r="T7922">
        <v>11</v>
      </c>
      <c r="U7922">
        <v>1</v>
      </c>
      <c r="V7922">
        <v>0</v>
      </c>
      <c r="W7922">
        <v>0.2174121584</v>
      </c>
      <c r="X7922">
        <v>0</v>
      </c>
      <c r="Y7922">
        <v>57.511678378292295</v>
      </c>
      <c r="Z7922">
        <v>150.39740820795291</v>
      </c>
      <c r="AA7922">
        <v>2.5435532603675073</v>
      </c>
      <c r="AB7922">
        <v>6.4663561550827939</v>
      </c>
      <c r="AC7922">
        <v>2.0107595217138625</v>
      </c>
      <c r="AD7922">
        <v>0</v>
      </c>
      <c r="AE7922">
        <v>219.14716768180935</v>
      </c>
    </row>
    <row r="7923" spans="1:31" x14ac:dyDescent="0.3">
      <c r="A7923">
        <v>2592163</v>
      </c>
      <c r="B7923">
        <v>1</v>
      </c>
      <c r="C7923" t="s">
        <v>80</v>
      </c>
      <c r="D7923" t="s">
        <v>98</v>
      </c>
      <c r="E7923" t="s">
        <v>147</v>
      </c>
      <c r="F7923" t="s">
        <v>6582</v>
      </c>
      <c r="G7923" t="s">
        <v>134</v>
      </c>
      <c r="H7923" t="s">
        <v>135</v>
      </c>
      <c r="I7923" t="s">
        <v>136</v>
      </c>
      <c r="J7923" t="s">
        <v>137</v>
      </c>
      <c r="K7923" t="s">
        <v>138</v>
      </c>
      <c r="L7923" t="s">
        <v>22011</v>
      </c>
      <c r="M7923" t="s">
        <v>22012</v>
      </c>
      <c r="N7923">
        <v>1.050277777</v>
      </c>
      <c r="O7923">
        <v>0</v>
      </c>
      <c r="P7923">
        <v>202</v>
      </c>
      <c r="Q7923">
        <v>0</v>
      </c>
      <c r="R7923">
        <v>73</v>
      </c>
      <c r="S7923">
        <v>2</v>
      </c>
      <c r="T7923">
        <v>54</v>
      </c>
      <c r="U7923">
        <v>0</v>
      </c>
      <c r="V7923">
        <v>0</v>
      </c>
      <c r="W7923">
        <v>0</v>
      </c>
      <c r="X7923">
        <v>63.487872514041094</v>
      </c>
      <c r="Y7923">
        <v>0</v>
      </c>
      <c r="Z7923">
        <v>57.740736372321919</v>
      </c>
      <c r="AA7923">
        <v>2.6275779276909432</v>
      </c>
      <c r="AB7923">
        <v>32.537538683010119</v>
      </c>
      <c r="AC7923">
        <v>0</v>
      </c>
      <c r="AD7923">
        <v>0</v>
      </c>
      <c r="AE7923">
        <v>156.39372549706408</v>
      </c>
    </row>
    <row r="7924" spans="1:31" x14ac:dyDescent="0.3">
      <c r="A7924">
        <v>2592180</v>
      </c>
      <c r="B7924">
        <v>1</v>
      </c>
      <c r="C7924" t="s">
        <v>80</v>
      </c>
      <c r="D7924" t="s">
        <v>98</v>
      </c>
      <c r="E7924" t="s">
        <v>166</v>
      </c>
      <c r="F7924" t="s">
        <v>22013</v>
      </c>
      <c r="G7924" t="s">
        <v>168</v>
      </c>
      <c r="H7924" t="s">
        <v>157</v>
      </c>
      <c r="I7924" t="s">
        <v>136</v>
      </c>
      <c r="J7924" t="s">
        <v>137</v>
      </c>
      <c r="K7924" t="s">
        <v>138</v>
      </c>
      <c r="L7924" t="s">
        <v>22014</v>
      </c>
      <c r="M7924" t="s">
        <v>22015</v>
      </c>
      <c r="N7924">
        <v>0.6925</v>
      </c>
      <c r="O7924">
        <v>0</v>
      </c>
      <c r="P7924">
        <v>1</v>
      </c>
      <c r="Q7924">
        <v>0</v>
      </c>
      <c r="R7924">
        <v>1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0.25135422253827083</v>
      </c>
      <c r="Y7924">
        <v>0</v>
      </c>
      <c r="Z7924">
        <v>1.11206816505828</v>
      </c>
      <c r="AA7924">
        <v>0</v>
      </c>
      <c r="AB7924">
        <v>0</v>
      </c>
      <c r="AC7924">
        <v>0</v>
      </c>
      <c r="AD7924">
        <v>0</v>
      </c>
      <c r="AE7924">
        <v>1.3634223875965508</v>
      </c>
    </row>
    <row r="7925" spans="1:31" x14ac:dyDescent="0.3">
      <c r="A7925">
        <v>2592203</v>
      </c>
      <c r="B7925">
        <v>1</v>
      </c>
      <c r="C7925" t="s">
        <v>80</v>
      </c>
      <c r="D7925" t="s">
        <v>94</v>
      </c>
      <c r="E7925" t="s">
        <v>141</v>
      </c>
      <c r="F7925" t="s">
        <v>10904</v>
      </c>
      <c r="G7925" t="s">
        <v>134</v>
      </c>
      <c r="H7925" t="s">
        <v>135</v>
      </c>
      <c r="I7925" t="s">
        <v>136</v>
      </c>
      <c r="J7925" t="s">
        <v>137</v>
      </c>
      <c r="K7925" t="s">
        <v>138</v>
      </c>
      <c r="L7925" t="s">
        <v>22016</v>
      </c>
      <c r="M7925" t="s">
        <v>22017</v>
      </c>
      <c r="N7925">
        <v>1.090833333</v>
      </c>
      <c r="O7925">
        <v>0</v>
      </c>
      <c r="P7925">
        <v>3460</v>
      </c>
      <c r="Q7925">
        <v>102</v>
      </c>
      <c r="R7925">
        <v>680</v>
      </c>
      <c r="S7925">
        <v>17</v>
      </c>
      <c r="T7925">
        <v>460</v>
      </c>
      <c r="U7925">
        <v>8</v>
      </c>
      <c r="V7925">
        <v>1</v>
      </c>
      <c r="W7925">
        <v>0</v>
      </c>
      <c r="X7925">
        <v>394.17855750794178</v>
      </c>
      <c r="Y7925">
        <v>128.80947784173827</v>
      </c>
      <c r="Z7925">
        <v>552.95513134091561</v>
      </c>
      <c r="AA7925">
        <v>48.926425148811163</v>
      </c>
      <c r="AB7925">
        <v>178.05189448350848</v>
      </c>
      <c r="AC7925">
        <v>145.25691457707617</v>
      </c>
      <c r="AD7925">
        <v>1.8908980575950002E-2</v>
      </c>
      <c r="AE7925">
        <v>1448.1973098805677</v>
      </c>
    </row>
    <row r="7926" spans="1:31" x14ac:dyDescent="0.3">
      <c r="A7926">
        <v>2592867</v>
      </c>
      <c r="B7926">
        <v>1</v>
      </c>
      <c r="C7926" t="s">
        <v>81</v>
      </c>
      <c r="D7926" t="s">
        <v>128</v>
      </c>
      <c r="E7926" t="s">
        <v>166</v>
      </c>
      <c r="F7926" t="s">
        <v>22018</v>
      </c>
      <c r="G7926" t="s">
        <v>198</v>
      </c>
      <c r="H7926" t="s">
        <v>157</v>
      </c>
      <c r="I7926" t="s">
        <v>136</v>
      </c>
      <c r="J7926" t="s">
        <v>137</v>
      </c>
      <c r="K7926" t="s">
        <v>138</v>
      </c>
      <c r="L7926" t="s">
        <v>22019</v>
      </c>
      <c r="M7926" t="s">
        <v>22020</v>
      </c>
      <c r="N7926">
        <v>1.2044444439999999</v>
      </c>
      <c r="O7926">
        <v>0</v>
      </c>
      <c r="P7926">
        <v>11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2.7561657789936005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2.7561657789936005</v>
      </c>
    </row>
    <row r="7927" spans="1:31" x14ac:dyDescent="0.3">
      <c r="A7927">
        <v>2592704</v>
      </c>
      <c r="B7927">
        <v>1</v>
      </c>
      <c r="C7927" t="s">
        <v>81</v>
      </c>
      <c r="D7927" t="s">
        <v>127</v>
      </c>
      <c r="E7927" t="s">
        <v>155</v>
      </c>
      <c r="F7927" t="s">
        <v>22021</v>
      </c>
      <c r="G7927" t="s">
        <v>206</v>
      </c>
      <c r="H7927" t="s">
        <v>157</v>
      </c>
      <c r="I7927" t="s">
        <v>136</v>
      </c>
      <c r="J7927" t="s">
        <v>137</v>
      </c>
      <c r="K7927" t="s">
        <v>138</v>
      </c>
      <c r="L7927" t="s">
        <v>22022</v>
      </c>
      <c r="M7927" t="s">
        <v>22023</v>
      </c>
      <c r="N7927">
        <v>2.1155555549999998</v>
      </c>
      <c r="O7927">
        <v>0</v>
      </c>
      <c r="P7927">
        <v>82</v>
      </c>
      <c r="Q7927">
        <v>0</v>
      </c>
      <c r="R7927">
        <v>5</v>
      </c>
      <c r="S7927">
        <v>0</v>
      </c>
      <c r="T7927">
        <v>5</v>
      </c>
      <c r="U7927">
        <v>0</v>
      </c>
      <c r="V7927">
        <v>0</v>
      </c>
      <c r="W7927">
        <v>0</v>
      </c>
      <c r="X7927">
        <v>18.712809016173576</v>
      </c>
      <c r="Y7927">
        <v>0</v>
      </c>
      <c r="Z7927">
        <v>2.5565193093055947</v>
      </c>
      <c r="AA7927">
        <v>0</v>
      </c>
      <c r="AB7927">
        <v>7.1932108191923989</v>
      </c>
      <c r="AC7927">
        <v>0</v>
      </c>
      <c r="AD7927">
        <v>0</v>
      </c>
      <c r="AE7927">
        <v>28.46253914467157</v>
      </c>
    </row>
    <row r="7928" spans="1:31" x14ac:dyDescent="0.3">
      <c r="A7928">
        <v>2592326</v>
      </c>
      <c r="B7928">
        <v>1</v>
      </c>
      <c r="C7928" t="s">
        <v>80</v>
      </c>
      <c r="D7928" t="s">
        <v>104</v>
      </c>
      <c r="E7928" t="s">
        <v>141</v>
      </c>
      <c r="F7928" t="s">
        <v>22024</v>
      </c>
      <c r="G7928" t="s">
        <v>301</v>
      </c>
      <c r="H7928" t="s">
        <v>135</v>
      </c>
      <c r="I7928" t="s">
        <v>136</v>
      </c>
      <c r="J7928" t="s">
        <v>137</v>
      </c>
      <c r="K7928" t="s">
        <v>144</v>
      </c>
      <c r="L7928" t="s">
        <v>22025</v>
      </c>
      <c r="M7928" t="s">
        <v>22026</v>
      </c>
      <c r="N7928">
        <v>4.8338888879999997</v>
      </c>
      <c r="O7928">
        <v>23</v>
      </c>
      <c r="P7928">
        <v>476</v>
      </c>
      <c r="Q7928">
        <v>6</v>
      </c>
      <c r="R7928">
        <v>18</v>
      </c>
      <c r="S7928">
        <v>11</v>
      </c>
      <c r="T7928">
        <v>41</v>
      </c>
      <c r="U7928">
        <v>0</v>
      </c>
      <c r="V7928">
        <v>0</v>
      </c>
      <c r="W7928">
        <v>200.51960045922786</v>
      </c>
      <c r="X7928">
        <v>633.05363563167259</v>
      </c>
      <c r="Y7928">
        <v>40.451152809064155</v>
      </c>
      <c r="Z7928">
        <v>34.559753425574556</v>
      </c>
      <c r="AA7928">
        <v>261.8496804515122</v>
      </c>
      <c r="AB7928">
        <v>390.33547605448882</v>
      </c>
      <c r="AC7928">
        <v>0</v>
      </c>
      <c r="AD7928">
        <v>0</v>
      </c>
      <c r="AE7928">
        <v>1560.7692988315403</v>
      </c>
    </row>
    <row r="7929" spans="1:31" x14ac:dyDescent="0.3">
      <c r="A7929">
        <v>2592698</v>
      </c>
      <c r="B7929">
        <v>1</v>
      </c>
      <c r="C7929" t="s">
        <v>81</v>
      </c>
      <c r="D7929" t="s">
        <v>127</v>
      </c>
      <c r="E7929" t="s">
        <v>155</v>
      </c>
      <c r="F7929" t="s">
        <v>22027</v>
      </c>
      <c r="G7929" t="s">
        <v>1531</v>
      </c>
      <c r="H7929" t="s">
        <v>157</v>
      </c>
      <c r="I7929" t="s">
        <v>136</v>
      </c>
      <c r="J7929" t="s">
        <v>137</v>
      </c>
      <c r="K7929" t="s">
        <v>138</v>
      </c>
      <c r="L7929" t="s">
        <v>22028</v>
      </c>
      <c r="M7929" t="s">
        <v>22029</v>
      </c>
      <c r="N7929">
        <v>2.7680555550000001</v>
      </c>
      <c r="O7929">
        <v>0</v>
      </c>
      <c r="P7929">
        <v>510</v>
      </c>
      <c r="Q7929">
        <v>0</v>
      </c>
      <c r="R7929">
        <v>0</v>
      </c>
      <c r="S7929">
        <v>0</v>
      </c>
      <c r="T7929">
        <v>81</v>
      </c>
      <c r="U7929">
        <v>0</v>
      </c>
      <c r="V7929">
        <v>0</v>
      </c>
      <c r="W7929">
        <v>0</v>
      </c>
      <c r="X7929">
        <v>370.74950209135329</v>
      </c>
      <c r="Y7929">
        <v>0</v>
      </c>
      <c r="Z7929">
        <v>0</v>
      </c>
      <c r="AA7929">
        <v>0</v>
      </c>
      <c r="AB7929">
        <v>71.857060914096124</v>
      </c>
      <c r="AC7929">
        <v>0</v>
      </c>
      <c r="AD7929">
        <v>0</v>
      </c>
      <c r="AE7929">
        <v>442.6065630054494</v>
      </c>
    </row>
    <row r="7930" spans="1:31" x14ac:dyDescent="0.3">
      <c r="A7930">
        <v>2592435</v>
      </c>
      <c r="B7930">
        <v>1</v>
      </c>
      <c r="C7930" t="s">
        <v>80</v>
      </c>
      <c r="D7930" t="s">
        <v>94</v>
      </c>
      <c r="E7930" t="s">
        <v>171</v>
      </c>
      <c r="F7930" t="s">
        <v>22030</v>
      </c>
      <c r="G7930" t="s">
        <v>190</v>
      </c>
      <c r="H7930" t="s">
        <v>157</v>
      </c>
      <c r="I7930" t="s">
        <v>136</v>
      </c>
      <c r="J7930" t="s">
        <v>137</v>
      </c>
      <c r="K7930" t="s">
        <v>138</v>
      </c>
      <c r="L7930" t="s">
        <v>22031</v>
      </c>
      <c r="M7930" t="s">
        <v>22032</v>
      </c>
      <c r="N7930">
        <v>2.5566666659999999</v>
      </c>
      <c r="O7930">
        <v>0</v>
      </c>
      <c r="P7930">
        <v>0</v>
      </c>
      <c r="Q7930">
        <v>0</v>
      </c>
      <c r="R7930">
        <v>14</v>
      </c>
      <c r="S7930">
        <v>0</v>
      </c>
      <c r="T7930">
        <v>1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50.156761162135325</v>
      </c>
      <c r="AA7930">
        <v>0</v>
      </c>
      <c r="AB7930">
        <v>1.7031681842792401</v>
      </c>
      <c r="AC7930">
        <v>0</v>
      </c>
      <c r="AD7930">
        <v>0</v>
      </c>
      <c r="AE7930">
        <v>51.859929346414567</v>
      </c>
    </row>
    <row r="7931" spans="1:31" x14ac:dyDescent="0.3">
      <c r="A7931">
        <v>2592744</v>
      </c>
      <c r="B7931">
        <v>1</v>
      </c>
      <c r="C7931" t="s">
        <v>80</v>
      </c>
      <c r="D7931" t="s">
        <v>93</v>
      </c>
      <c r="E7931" t="s">
        <v>171</v>
      </c>
      <c r="F7931" t="s">
        <v>22033</v>
      </c>
      <c r="G7931" t="s">
        <v>190</v>
      </c>
      <c r="H7931" t="s">
        <v>157</v>
      </c>
      <c r="I7931" t="s">
        <v>136</v>
      </c>
      <c r="J7931" t="s">
        <v>137</v>
      </c>
      <c r="K7931" t="s">
        <v>138</v>
      </c>
      <c r="L7931" t="s">
        <v>22034</v>
      </c>
      <c r="M7931" t="s">
        <v>22035</v>
      </c>
      <c r="N7931">
        <v>1.419166666</v>
      </c>
      <c r="O7931">
        <v>0</v>
      </c>
      <c r="P7931">
        <v>7</v>
      </c>
      <c r="Q7931">
        <v>0</v>
      </c>
      <c r="R7931">
        <v>4</v>
      </c>
      <c r="S7931">
        <v>0</v>
      </c>
      <c r="T7931">
        <v>1</v>
      </c>
      <c r="U7931">
        <v>0</v>
      </c>
      <c r="V7931">
        <v>0</v>
      </c>
      <c r="W7931">
        <v>0</v>
      </c>
      <c r="X7931">
        <v>2.0565428625986537</v>
      </c>
      <c r="Y7931">
        <v>0</v>
      </c>
      <c r="Z7931">
        <v>5.9659629953153832</v>
      </c>
      <c r="AA7931">
        <v>0</v>
      </c>
      <c r="AB7931">
        <v>0.35798559761393334</v>
      </c>
      <c r="AC7931">
        <v>0</v>
      </c>
      <c r="AD7931">
        <v>0</v>
      </c>
      <c r="AE7931">
        <v>8.3804914555279701</v>
      </c>
    </row>
    <row r="7932" spans="1:31" x14ac:dyDescent="0.3">
      <c r="A7932">
        <v>2592827</v>
      </c>
      <c r="B7932">
        <v>1</v>
      </c>
      <c r="C7932" t="s">
        <v>81</v>
      </c>
      <c r="D7932" t="s">
        <v>118</v>
      </c>
      <c r="E7932" t="s">
        <v>171</v>
      </c>
      <c r="F7932" t="s">
        <v>14190</v>
      </c>
      <c r="G7932" t="s">
        <v>190</v>
      </c>
      <c r="H7932" t="s">
        <v>157</v>
      </c>
      <c r="I7932" t="s">
        <v>136</v>
      </c>
      <c r="J7932" t="s">
        <v>137</v>
      </c>
      <c r="K7932" t="s">
        <v>138</v>
      </c>
      <c r="L7932" t="s">
        <v>22036</v>
      </c>
      <c r="M7932" t="s">
        <v>22037</v>
      </c>
      <c r="N7932">
        <v>0.37444444399999999</v>
      </c>
      <c r="O7932">
        <v>0</v>
      </c>
      <c r="P7932">
        <v>58</v>
      </c>
      <c r="Q7932">
        <v>0</v>
      </c>
      <c r="R7932">
        <v>0</v>
      </c>
      <c r="S7932">
        <v>0</v>
      </c>
      <c r="T7932">
        <v>4</v>
      </c>
      <c r="U7932">
        <v>0</v>
      </c>
      <c r="V7932">
        <v>0</v>
      </c>
      <c r="W7932">
        <v>0</v>
      </c>
      <c r="X7932">
        <v>5.5645619654567033</v>
      </c>
      <c r="Y7932">
        <v>0</v>
      </c>
      <c r="Z7932">
        <v>0</v>
      </c>
      <c r="AA7932">
        <v>0</v>
      </c>
      <c r="AB7932">
        <v>0.67440630281137337</v>
      </c>
      <c r="AC7932">
        <v>0</v>
      </c>
      <c r="AD7932">
        <v>0</v>
      </c>
      <c r="AE7932">
        <v>6.2389682682680769</v>
      </c>
    </row>
    <row r="7933" spans="1:31" x14ac:dyDescent="0.3">
      <c r="A7933">
        <v>2592681</v>
      </c>
      <c r="B7933">
        <v>1</v>
      </c>
      <c r="C7933" t="s">
        <v>81</v>
      </c>
      <c r="D7933" t="s">
        <v>117</v>
      </c>
      <c r="E7933" t="s">
        <v>184</v>
      </c>
      <c r="F7933" t="s">
        <v>22038</v>
      </c>
      <c r="G7933" t="s">
        <v>149</v>
      </c>
      <c r="H7933" t="s">
        <v>135</v>
      </c>
      <c r="I7933" t="s">
        <v>136</v>
      </c>
      <c r="J7933" t="s">
        <v>137</v>
      </c>
      <c r="K7933" t="s">
        <v>138</v>
      </c>
      <c r="L7933" t="s">
        <v>22039</v>
      </c>
      <c r="M7933" t="s">
        <v>22040</v>
      </c>
      <c r="N7933">
        <v>0.89444444400000001</v>
      </c>
      <c r="O7933">
        <v>0</v>
      </c>
      <c r="P7933">
        <v>22</v>
      </c>
      <c r="Q7933">
        <v>0</v>
      </c>
      <c r="R7933">
        <v>9</v>
      </c>
      <c r="S7933">
        <v>0</v>
      </c>
      <c r="T7933">
        <v>10</v>
      </c>
      <c r="U7933">
        <v>0</v>
      </c>
      <c r="V7933">
        <v>0</v>
      </c>
      <c r="W7933">
        <v>0</v>
      </c>
      <c r="X7933">
        <v>3.2315985456748479</v>
      </c>
      <c r="Y7933">
        <v>0</v>
      </c>
      <c r="Z7933">
        <v>1.768315486239167</v>
      </c>
      <c r="AA7933">
        <v>0</v>
      </c>
      <c r="AB7933">
        <v>11.10269949436875</v>
      </c>
      <c r="AC7933">
        <v>0</v>
      </c>
      <c r="AD7933">
        <v>0</v>
      </c>
      <c r="AE7933">
        <v>16.102613526282767</v>
      </c>
    </row>
    <row r="7934" spans="1:31" x14ac:dyDescent="0.3">
      <c r="A7934">
        <v>2592289</v>
      </c>
      <c r="B7934">
        <v>1</v>
      </c>
      <c r="C7934" t="s">
        <v>81</v>
      </c>
      <c r="D7934" t="s">
        <v>128</v>
      </c>
      <c r="E7934" t="s">
        <v>147</v>
      </c>
      <c r="F7934" t="s">
        <v>4965</v>
      </c>
      <c r="G7934" t="s">
        <v>301</v>
      </c>
      <c r="H7934" t="s">
        <v>135</v>
      </c>
      <c r="I7934" t="s">
        <v>136</v>
      </c>
      <c r="J7934" t="s">
        <v>137</v>
      </c>
      <c r="K7934" t="s">
        <v>144</v>
      </c>
      <c r="L7934" t="s">
        <v>22041</v>
      </c>
      <c r="M7934" t="s">
        <v>22042</v>
      </c>
      <c r="N7934">
        <v>5.3019444440000001</v>
      </c>
      <c r="O7934">
        <v>7</v>
      </c>
      <c r="P7934">
        <v>1189</v>
      </c>
      <c r="Q7934">
        <v>4</v>
      </c>
      <c r="R7934">
        <v>3</v>
      </c>
      <c r="S7934">
        <v>3</v>
      </c>
      <c r="T7934">
        <v>85</v>
      </c>
      <c r="U7934">
        <v>0</v>
      </c>
      <c r="V7934">
        <v>0</v>
      </c>
      <c r="W7934">
        <v>8.4766958382400048</v>
      </c>
      <c r="X7934">
        <v>619.18004582641629</v>
      </c>
      <c r="Y7934">
        <v>78.799530288910958</v>
      </c>
      <c r="Z7934">
        <v>16.835131509793005</v>
      </c>
      <c r="AA7934">
        <v>121.32566493420309</v>
      </c>
      <c r="AB7934">
        <v>98.379501665345927</v>
      </c>
      <c r="AC7934">
        <v>0</v>
      </c>
      <c r="AD7934">
        <v>0</v>
      </c>
      <c r="AE7934">
        <v>942.99657006290931</v>
      </c>
    </row>
    <row r="7935" spans="1:31" x14ac:dyDescent="0.3">
      <c r="A7935">
        <v>2592389</v>
      </c>
      <c r="B7935">
        <v>1</v>
      </c>
      <c r="C7935" t="s">
        <v>81</v>
      </c>
      <c r="D7935" t="s">
        <v>122</v>
      </c>
      <c r="E7935" t="s">
        <v>184</v>
      </c>
      <c r="F7935" t="s">
        <v>8475</v>
      </c>
      <c r="G7935" t="s">
        <v>134</v>
      </c>
      <c r="H7935" t="s">
        <v>135</v>
      </c>
      <c r="I7935" t="s">
        <v>136</v>
      </c>
      <c r="J7935" t="s">
        <v>137</v>
      </c>
      <c r="K7935" t="s">
        <v>138</v>
      </c>
      <c r="L7935" t="s">
        <v>22043</v>
      </c>
      <c r="M7935" t="s">
        <v>22044</v>
      </c>
      <c r="N7935">
        <v>0.26055555499999999</v>
      </c>
      <c r="O7935">
        <v>0</v>
      </c>
      <c r="P7935">
        <v>33</v>
      </c>
      <c r="Q7935">
        <v>0</v>
      </c>
      <c r="R7935">
        <v>0</v>
      </c>
      <c r="S7935">
        <v>0</v>
      </c>
      <c r="T7935">
        <v>1</v>
      </c>
      <c r="U7935">
        <v>0</v>
      </c>
      <c r="V7935">
        <v>0</v>
      </c>
      <c r="W7935">
        <v>0</v>
      </c>
      <c r="X7935">
        <v>1.1847423298911082</v>
      </c>
      <c r="Y7935">
        <v>0</v>
      </c>
      <c r="Z7935">
        <v>0</v>
      </c>
      <c r="AA7935">
        <v>0</v>
      </c>
      <c r="AB7935">
        <v>2.9285599989100001E-3</v>
      </c>
      <c r="AC7935">
        <v>0</v>
      </c>
      <c r="AD7935">
        <v>0</v>
      </c>
      <c r="AE7935">
        <v>1.1876708898900181</v>
      </c>
    </row>
    <row r="7936" spans="1:31" x14ac:dyDescent="0.3">
      <c r="A7936">
        <v>2592243</v>
      </c>
      <c r="B7936">
        <v>1</v>
      </c>
      <c r="C7936" t="s">
        <v>81</v>
      </c>
      <c r="D7936" t="s">
        <v>121</v>
      </c>
      <c r="E7936" t="s">
        <v>184</v>
      </c>
      <c r="F7936" t="s">
        <v>22045</v>
      </c>
      <c r="G7936" t="s">
        <v>186</v>
      </c>
      <c r="H7936" t="s">
        <v>135</v>
      </c>
      <c r="I7936" t="s">
        <v>136</v>
      </c>
      <c r="J7936" t="s">
        <v>137</v>
      </c>
      <c r="K7936" t="s">
        <v>138</v>
      </c>
      <c r="L7936" t="s">
        <v>22046</v>
      </c>
      <c r="M7936" t="s">
        <v>22047</v>
      </c>
      <c r="N7936">
        <v>3.835</v>
      </c>
      <c r="O7936">
        <v>0</v>
      </c>
      <c r="P7936">
        <v>38</v>
      </c>
      <c r="Q7936">
        <v>0</v>
      </c>
      <c r="R7936">
        <v>0</v>
      </c>
      <c r="S7936">
        <v>0</v>
      </c>
      <c r="T7936">
        <v>2</v>
      </c>
      <c r="U7936">
        <v>0</v>
      </c>
      <c r="V7936">
        <v>0</v>
      </c>
      <c r="W7936">
        <v>0</v>
      </c>
      <c r="X7936">
        <v>13.427520364015145</v>
      </c>
      <c r="Y7936">
        <v>0</v>
      </c>
      <c r="Z7936">
        <v>0</v>
      </c>
      <c r="AA7936">
        <v>0</v>
      </c>
      <c r="AB7936">
        <v>0.57208982980126655</v>
      </c>
      <c r="AC7936">
        <v>0</v>
      </c>
      <c r="AD7936">
        <v>0</v>
      </c>
      <c r="AE7936">
        <v>13.999610193816411</v>
      </c>
    </row>
    <row r="7937" spans="1:31" x14ac:dyDescent="0.3">
      <c r="A7937">
        <v>2592429</v>
      </c>
      <c r="B7937">
        <v>1</v>
      </c>
      <c r="C7937" t="s">
        <v>81</v>
      </c>
      <c r="D7937" t="s">
        <v>120</v>
      </c>
      <c r="E7937" t="s">
        <v>147</v>
      </c>
      <c r="F7937" t="s">
        <v>1856</v>
      </c>
      <c r="G7937" t="s">
        <v>134</v>
      </c>
      <c r="H7937" t="s">
        <v>135</v>
      </c>
      <c r="I7937" t="s">
        <v>136</v>
      </c>
      <c r="J7937" t="s">
        <v>137</v>
      </c>
      <c r="K7937" t="s">
        <v>138</v>
      </c>
      <c r="L7937" t="s">
        <v>22048</v>
      </c>
      <c r="M7937" t="s">
        <v>22049</v>
      </c>
      <c r="N7937">
        <v>0.08</v>
      </c>
      <c r="O7937">
        <v>0</v>
      </c>
      <c r="P7937">
        <v>0</v>
      </c>
      <c r="Q7937">
        <v>56</v>
      </c>
      <c r="R7937">
        <v>36</v>
      </c>
      <c r="S7937">
        <v>1</v>
      </c>
      <c r="T7937">
        <v>2</v>
      </c>
      <c r="U7937">
        <v>1</v>
      </c>
      <c r="V7937">
        <v>0</v>
      </c>
      <c r="W7937">
        <v>0</v>
      </c>
      <c r="X7937">
        <v>0</v>
      </c>
      <c r="Y7937">
        <v>20.820732416904953</v>
      </c>
      <c r="Z7937">
        <v>10.263576532934161</v>
      </c>
      <c r="AA7937">
        <v>0.45567087719544003</v>
      </c>
      <c r="AB7937">
        <v>0.58930272205680001</v>
      </c>
      <c r="AC7937">
        <v>5.4636231801599999</v>
      </c>
      <c r="AD7937">
        <v>0</v>
      </c>
      <c r="AE7937">
        <v>37.592905729251349</v>
      </c>
    </row>
    <row r="7938" spans="1:31" x14ac:dyDescent="0.3">
      <c r="A7938">
        <v>2592286</v>
      </c>
      <c r="B7938">
        <v>1</v>
      </c>
      <c r="C7938" t="s">
        <v>80</v>
      </c>
      <c r="D7938" t="s">
        <v>110</v>
      </c>
      <c r="E7938" t="s">
        <v>166</v>
      </c>
      <c r="F7938" t="s">
        <v>22050</v>
      </c>
      <c r="G7938" t="s">
        <v>181</v>
      </c>
      <c r="H7938" t="s">
        <v>157</v>
      </c>
      <c r="I7938" t="s">
        <v>136</v>
      </c>
      <c r="J7938" t="s">
        <v>137</v>
      </c>
      <c r="K7938" t="s">
        <v>138</v>
      </c>
      <c r="L7938" t="s">
        <v>22051</v>
      </c>
      <c r="M7938" t="s">
        <v>22052</v>
      </c>
      <c r="N7938">
        <v>2.4161111110000002</v>
      </c>
      <c r="O7938">
        <v>0</v>
      </c>
      <c r="P7938">
        <v>3</v>
      </c>
      <c r="Q7938">
        <v>0</v>
      </c>
      <c r="R7938">
        <v>0</v>
      </c>
      <c r="S7938">
        <v>0</v>
      </c>
      <c r="T7938">
        <v>1</v>
      </c>
      <c r="U7938">
        <v>0</v>
      </c>
      <c r="V7938">
        <v>0</v>
      </c>
      <c r="W7938">
        <v>0</v>
      </c>
      <c r="X7938">
        <v>2.0109366827307333</v>
      </c>
      <c r="Y7938">
        <v>0</v>
      </c>
      <c r="Z7938">
        <v>0</v>
      </c>
      <c r="AA7938">
        <v>0</v>
      </c>
      <c r="AB7938">
        <v>0.5076927417418734</v>
      </c>
      <c r="AC7938">
        <v>0</v>
      </c>
      <c r="AD7938">
        <v>0</v>
      </c>
      <c r="AE7938">
        <v>2.5186294244726066</v>
      </c>
    </row>
    <row r="7939" spans="1:31" x14ac:dyDescent="0.3">
      <c r="A7939">
        <v>2592329</v>
      </c>
      <c r="B7939">
        <v>1</v>
      </c>
      <c r="C7939" t="s">
        <v>81</v>
      </c>
      <c r="D7939" t="s">
        <v>112</v>
      </c>
      <c r="E7939" t="s">
        <v>171</v>
      </c>
      <c r="F7939" t="s">
        <v>22053</v>
      </c>
      <c r="G7939" t="s">
        <v>3589</v>
      </c>
      <c r="H7939" t="s">
        <v>157</v>
      </c>
      <c r="I7939" t="s">
        <v>136</v>
      </c>
      <c r="J7939" t="s">
        <v>137</v>
      </c>
      <c r="K7939" t="s">
        <v>138</v>
      </c>
      <c r="L7939" t="s">
        <v>22054</v>
      </c>
      <c r="M7939" t="s">
        <v>22055</v>
      </c>
      <c r="N7939">
        <v>0.89722222200000001</v>
      </c>
      <c r="O7939">
        <v>0</v>
      </c>
      <c r="P7939">
        <v>57</v>
      </c>
      <c r="Q7939">
        <v>0</v>
      </c>
      <c r="R7939">
        <v>0</v>
      </c>
      <c r="S7939">
        <v>0</v>
      </c>
      <c r="T7939">
        <v>57</v>
      </c>
      <c r="U7939">
        <v>0</v>
      </c>
      <c r="V7939">
        <v>0</v>
      </c>
      <c r="W7939">
        <v>0</v>
      </c>
      <c r="X7939">
        <v>6.9257404888318499</v>
      </c>
      <c r="Y7939">
        <v>0</v>
      </c>
      <c r="Z7939">
        <v>0</v>
      </c>
      <c r="AA7939">
        <v>0</v>
      </c>
      <c r="AB7939">
        <v>16.916921434836869</v>
      </c>
      <c r="AC7939">
        <v>0</v>
      </c>
      <c r="AD7939">
        <v>0</v>
      </c>
      <c r="AE7939">
        <v>23.842661923668718</v>
      </c>
    </row>
    <row r="7940" spans="1:31" x14ac:dyDescent="0.3">
      <c r="A7940">
        <v>2592601</v>
      </c>
      <c r="B7940">
        <v>1</v>
      </c>
      <c r="C7940" t="s">
        <v>80</v>
      </c>
      <c r="D7940" t="s">
        <v>103</v>
      </c>
      <c r="E7940" t="s">
        <v>147</v>
      </c>
      <c r="F7940" t="s">
        <v>2717</v>
      </c>
      <c r="G7940" t="s">
        <v>134</v>
      </c>
      <c r="H7940" t="s">
        <v>135</v>
      </c>
      <c r="I7940" t="s">
        <v>136</v>
      </c>
      <c r="J7940" t="s">
        <v>137</v>
      </c>
      <c r="K7940" t="s">
        <v>138</v>
      </c>
      <c r="L7940" t="s">
        <v>22056</v>
      </c>
      <c r="M7940" t="s">
        <v>22057</v>
      </c>
      <c r="N7940">
        <v>0.44138888799999998</v>
      </c>
      <c r="O7940">
        <v>22</v>
      </c>
      <c r="P7940">
        <v>2681</v>
      </c>
      <c r="Q7940">
        <v>35</v>
      </c>
      <c r="R7940">
        <v>206</v>
      </c>
      <c r="S7940">
        <v>64</v>
      </c>
      <c r="T7940">
        <v>805</v>
      </c>
      <c r="U7940">
        <v>6</v>
      </c>
      <c r="V7940">
        <v>1</v>
      </c>
      <c r="W7940">
        <v>7.2906759607143554</v>
      </c>
      <c r="X7940">
        <v>180.90938643298239</v>
      </c>
      <c r="Y7940">
        <v>60.634987281534201</v>
      </c>
      <c r="Z7940">
        <v>43.603013204087965</v>
      </c>
      <c r="AA7940">
        <v>96.645206479787191</v>
      </c>
      <c r="AB7940">
        <v>184.9392887459675</v>
      </c>
      <c r="AC7940">
        <v>80.581763582875965</v>
      </c>
      <c r="AD7940">
        <v>3.4431866704261669</v>
      </c>
      <c r="AE7940">
        <v>658.04750835837569</v>
      </c>
    </row>
    <row r="7941" spans="1:31" x14ac:dyDescent="0.3">
      <c r="A7941">
        <v>2592472</v>
      </c>
      <c r="B7941">
        <v>1</v>
      </c>
      <c r="C7941" t="s">
        <v>81</v>
      </c>
      <c r="D7941" t="s">
        <v>113</v>
      </c>
      <c r="E7941" t="s">
        <v>184</v>
      </c>
      <c r="F7941" t="s">
        <v>22058</v>
      </c>
      <c r="G7941" t="s">
        <v>149</v>
      </c>
      <c r="H7941" t="s">
        <v>135</v>
      </c>
      <c r="I7941" t="s">
        <v>136</v>
      </c>
      <c r="J7941" t="s">
        <v>137</v>
      </c>
      <c r="K7941" t="s">
        <v>138</v>
      </c>
      <c r="L7941" t="s">
        <v>22059</v>
      </c>
      <c r="M7941" t="s">
        <v>22060</v>
      </c>
      <c r="N7941">
        <v>0.79138888799999996</v>
      </c>
      <c r="O7941">
        <v>1</v>
      </c>
      <c r="P7941">
        <v>52</v>
      </c>
      <c r="Q7941">
        <v>0</v>
      </c>
      <c r="R7941">
        <v>3</v>
      </c>
      <c r="S7941">
        <v>0</v>
      </c>
      <c r="T7941">
        <v>2</v>
      </c>
      <c r="U7941">
        <v>0</v>
      </c>
      <c r="V7941">
        <v>0</v>
      </c>
      <c r="W7941">
        <v>0.18305144088000003</v>
      </c>
      <c r="X7941">
        <v>3.3894034798713832</v>
      </c>
      <c r="Y7941">
        <v>0</v>
      </c>
      <c r="Z7941">
        <v>3.9915058738272666</v>
      </c>
      <c r="AA7941">
        <v>0</v>
      </c>
      <c r="AB7941">
        <v>1.4150485786188889</v>
      </c>
      <c r="AC7941">
        <v>0</v>
      </c>
      <c r="AD7941">
        <v>0</v>
      </c>
      <c r="AE7941">
        <v>8.9790093731975382</v>
      </c>
    </row>
    <row r="7942" spans="1:31" x14ac:dyDescent="0.3">
      <c r="A7942">
        <v>2592223</v>
      </c>
      <c r="B7942">
        <v>1</v>
      </c>
      <c r="C7942" t="s">
        <v>80</v>
      </c>
      <c r="D7942" t="s">
        <v>98</v>
      </c>
      <c r="E7942" t="s">
        <v>155</v>
      </c>
      <c r="F7942" t="s">
        <v>22061</v>
      </c>
      <c r="G7942" t="s">
        <v>1013</v>
      </c>
      <c r="H7942" t="s">
        <v>157</v>
      </c>
      <c r="I7942" t="s">
        <v>136</v>
      </c>
      <c r="J7942" t="s">
        <v>137</v>
      </c>
      <c r="K7942" t="s">
        <v>138</v>
      </c>
      <c r="L7942" t="s">
        <v>22062</v>
      </c>
      <c r="M7942" t="s">
        <v>22063</v>
      </c>
      <c r="N7942">
        <v>1.714444444</v>
      </c>
      <c r="O7942">
        <v>0</v>
      </c>
      <c r="P7942">
        <v>2</v>
      </c>
      <c r="Q7942">
        <v>0</v>
      </c>
      <c r="R7942">
        <v>7</v>
      </c>
      <c r="S7942">
        <v>0</v>
      </c>
      <c r="T7942">
        <v>30</v>
      </c>
      <c r="U7942">
        <v>0</v>
      </c>
      <c r="V7942">
        <v>0</v>
      </c>
      <c r="W7942">
        <v>0</v>
      </c>
      <c r="X7942">
        <v>3.1438264054478342</v>
      </c>
      <c r="Y7942">
        <v>0</v>
      </c>
      <c r="Z7942">
        <v>14.177053376909281</v>
      </c>
      <c r="AA7942">
        <v>0</v>
      </c>
      <c r="AB7942">
        <v>38.55968587126722</v>
      </c>
      <c r="AC7942">
        <v>0</v>
      </c>
      <c r="AD7942">
        <v>0</v>
      </c>
      <c r="AE7942">
        <v>55.880565653624338</v>
      </c>
    </row>
    <row r="7943" spans="1:31" x14ac:dyDescent="0.3">
      <c r="A7943">
        <v>2592266</v>
      </c>
      <c r="B7943">
        <v>1</v>
      </c>
      <c r="C7943" t="s">
        <v>80</v>
      </c>
      <c r="D7943" t="s">
        <v>103</v>
      </c>
      <c r="E7943" t="s">
        <v>132</v>
      </c>
      <c r="F7943" t="s">
        <v>2388</v>
      </c>
      <c r="G7943" t="s">
        <v>318</v>
      </c>
      <c r="H7943" t="s">
        <v>135</v>
      </c>
      <c r="I7943" t="s">
        <v>136</v>
      </c>
      <c r="J7943" t="s">
        <v>137</v>
      </c>
      <c r="K7943" t="s">
        <v>144</v>
      </c>
      <c r="L7943" t="s">
        <v>22064</v>
      </c>
      <c r="M7943" t="s">
        <v>22065</v>
      </c>
      <c r="N7943">
        <v>0.51388888799999999</v>
      </c>
      <c r="O7943">
        <v>1</v>
      </c>
      <c r="P7943">
        <v>1329</v>
      </c>
      <c r="Q7943">
        <v>32</v>
      </c>
      <c r="R7943">
        <v>21</v>
      </c>
      <c r="S7943">
        <v>46</v>
      </c>
      <c r="T7943">
        <v>1132</v>
      </c>
      <c r="U7943">
        <v>15</v>
      </c>
      <c r="V7943">
        <v>14</v>
      </c>
      <c r="W7943">
        <v>0.17913786192583334</v>
      </c>
      <c r="X7943">
        <v>129.26449185684504</v>
      </c>
      <c r="Y7943">
        <v>192.47358227702998</v>
      </c>
      <c r="Z7943">
        <v>27.872125623159832</v>
      </c>
      <c r="AA7943">
        <v>593.45383329391268</v>
      </c>
      <c r="AB7943">
        <v>379.98431040260942</v>
      </c>
      <c r="AC7943">
        <v>187.17781898588908</v>
      </c>
      <c r="AD7943">
        <v>63.675714109769991</v>
      </c>
      <c r="AE7943">
        <v>1574.081014411142</v>
      </c>
    </row>
    <row r="7944" spans="1:31" x14ac:dyDescent="0.3">
      <c r="A7944">
        <v>2592366</v>
      </c>
      <c r="B7944">
        <v>1</v>
      </c>
      <c r="C7944" t="s">
        <v>81</v>
      </c>
      <c r="D7944" t="s">
        <v>123</v>
      </c>
      <c r="E7944" t="s">
        <v>184</v>
      </c>
      <c r="F7944" t="s">
        <v>22066</v>
      </c>
      <c r="G7944" t="s">
        <v>149</v>
      </c>
      <c r="H7944" t="s">
        <v>135</v>
      </c>
      <c r="I7944" t="s">
        <v>136</v>
      </c>
      <c r="J7944" t="s">
        <v>137</v>
      </c>
      <c r="K7944" t="s">
        <v>138</v>
      </c>
      <c r="L7944" t="s">
        <v>22067</v>
      </c>
      <c r="M7944" t="s">
        <v>22068</v>
      </c>
      <c r="N7944">
        <v>2.511111111</v>
      </c>
      <c r="O7944">
        <v>0</v>
      </c>
      <c r="P7944">
        <v>492</v>
      </c>
      <c r="Q7944">
        <v>0</v>
      </c>
      <c r="R7944">
        <v>0</v>
      </c>
      <c r="S7944">
        <v>0</v>
      </c>
      <c r="T7944">
        <v>44</v>
      </c>
      <c r="U7944">
        <v>0</v>
      </c>
      <c r="V7944">
        <v>0</v>
      </c>
      <c r="W7944">
        <v>0</v>
      </c>
      <c r="X7944">
        <v>187.8075699650559</v>
      </c>
      <c r="Y7944">
        <v>0</v>
      </c>
      <c r="Z7944">
        <v>0</v>
      </c>
      <c r="AA7944">
        <v>0</v>
      </c>
      <c r="AB7944">
        <v>84.765104543230464</v>
      </c>
      <c r="AC7944">
        <v>0</v>
      </c>
      <c r="AD7944">
        <v>0</v>
      </c>
      <c r="AE7944">
        <v>272.57267450828635</v>
      </c>
    </row>
    <row r="7945" spans="1:31" x14ac:dyDescent="0.3">
      <c r="A7945">
        <v>2592275</v>
      </c>
      <c r="B7945">
        <v>1</v>
      </c>
      <c r="C7945" t="s">
        <v>81</v>
      </c>
      <c r="D7945" t="s">
        <v>128</v>
      </c>
      <c r="E7945" t="s">
        <v>147</v>
      </c>
      <c r="F7945" t="s">
        <v>347</v>
      </c>
      <c r="G7945" t="s">
        <v>134</v>
      </c>
      <c r="H7945" t="s">
        <v>135</v>
      </c>
      <c r="I7945" t="s">
        <v>136</v>
      </c>
      <c r="J7945" t="s">
        <v>137</v>
      </c>
      <c r="K7945" t="s">
        <v>138</v>
      </c>
      <c r="L7945" t="s">
        <v>22069</v>
      </c>
      <c r="M7945" t="s">
        <v>22070</v>
      </c>
      <c r="N7945">
        <v>0.281388888</v>
      </c>
      <c r="O7945">
        <v>18</v>
      </c>
      <c r="P7945">
        <v>1477</v>
      </c>
      <c r="Q7945">
        <v>27</v>
      </c>
      <c r="R7945">
        <v>21</v>
      </c>
      <c r="S7945">
        <v>13</v>
      </c>
      <c r="T7945">
        <v>122</v>
      </c>
      <c r="U7945">
        <v>1</v>
      </c>
      <c r="V7945">
        <v>0</v>
      </c>
      <c r="W7945">
        <v>1.3963128409600334</v>
      </c>
      <c r="X7945">
        <v>46.033740703003886</v>
      </c>
      <c r="Y7945">
        <v>86.714365843433114</v>
      </c>
      <c r="Z7945">
        <v>2.4072073814814652</v>
      </c>
      <c r="AA7945">
        <v>18.242447613310116</v>
      </c>
      <c r="AB7945">
        <v>13.075672362316105</v>
      </c>
      <c r="AC7945">
        <v>30.332597973250955</v>
      </c>
      <c r="AD7945">
        <v>0</v>
      </c>
      <c r="AE7945">
        <v>198.20234471775566</v>
      </c>
    </row>
    <row r="7946" spans="1:31" x14ac:dyDescent="0.3">
      <c r="A7946">
        <v>2592252</v>
      </c>
      <c r="B7946">
        <v>1</v>
      </c>
      <c r="C7946" t="s">
        <v>80</v>
      </c>
      <c r="D7946" t="s">
        <v>99</v>
      </c>
      <c r="E7946" t="s">
        <v>171</v>
      </c>
      <c r="F7946" t="s">
        <v>22071</v>
      </c>
      <c r="G7946" t="s">
        <v>190</v>
      </c>
      <c r="H7946" t="s">
        <v>157</v>
      </c>
      <c r="I7946" t="s">
        <v>136</v>
      </c>
      <c r="J7946" t="s">
        <v>137</v>
      </c>
      <c r="K7946" t="s">
        <v>138</v>
      </c>
      <c r="L7946" t="s">
        <v>22072</v>
      </c>
      <c r="M7946" t="s">
        <v>22073</v>
      </c>
      <c r="N7946">
        <v>1.7866666659999999</v>
      </c>
      <c r="O7946">
        <v>0</v>
      </c>
      <c r="P7946">
        <v>47</v>
      </c>
      <c r="Q7946">
        <v>0</v>
      </c>
      <c r="R7946">
        <v>0</v>
      </c>
      <c r="S7946">
        <v>0</v>
      </c>
      <c r="T7946">
        <v>16</v>
      </c>
      <c r="U7946">
        <v>0</v>
      </c>
      <c r="V7946">
        <v>0</v>
      </c>
      <c r="W7946">
        <v>0</v>
      </c>
      <c r="X7946">
        <v>6.4628101455530658</v>
      </c>
      <c r="Y7946">
        <v>0</v>
      </c>
      <c r="Z7946">
        <v>0</v>
      </c>
      <c r="AA7946">
        <v>0</v>
      </c>
      <c r="AB7946">
        <v>9.8944497880672344</v>
      </c>
      <c r="AC7946">
        <v>0</v>
      </c>
      <c r="AD7946">
        <v>0</v>
      </c>
      <c r="AE7946">
        <v>16.357259933620298</v>
      </c>
    </row>
    <row r="7947" spans="1:31" x14ac:dyDescent="0.3">
      <c r="A7947">
        <v>2592770</v>
      </c>
      <c r="B7947">
        <v>1</v>
      </c>
      <c r="C7947" t="s">
        <v>80</v>
      </c>
      <c r="D7947" t="s">
        <v>103</v>
      </c>
      <c r="E7947" t="s">
        <v>171</v>
      </c>
      <c r="F7947" t="s">
        <v>22074</v>
      </c>
      <c r="G7947" t="s">
        <v>3589</v>
      </c>
      <c r="H7947" t="s">
        <v>157</v>
      </c>
      <c r="I7947" t="s">
        <v>136</v>
      </c>
      <c r="J7947" t="s">
        <v>137</v>
      </c>
      <c r="K7947" t="s">
        <v>138</v>
      </c>
      <c r="L7947" t="s">
        <v>22075</v>
      </c>
      <c r="M7947" t="s">
        <v>22076</v>
      </c>
      <c r="N7947">
        <v>0.696111111</v>
      </c>
      <c r="O7947">
        <v>0</v>
      </c>
      <c r="P7947">
        <v>69</v>
      </c>
      <c r="Q7947">
        <v>0</v>
      </c>
      <c r="R7947">
        <v>5</v>
      </c>
      <c r="S7947">
        <v>0</v>
      </c>
      <c r="T7947">
        <v>9</v>
      </c>
      <c r="U7947">
        <v>0</v>
      </c>
      <c r="V7947">
        <v>0</v>
      </c>
      <c r="W7947">
        <v>0</v>
      </c>
      <c r="X7947">
        <v>10.262454717547154</v>
      </c>
      <c r="Y7947">
        <v>0</v>
      </c>
      <c r="Z7947">
        <v>0.54333394046244254</v>
      </c>
      <c r="AA7947">
        <v>0</v>
      </c>
      <c r="AB7947">
        <v>24.865320768403681</v>
      </c>
      <c r="AC7947">
        <v>0</v>
      </c>
      <c r="AD7947">
        <v>0</v>
      </c>
      <c r="AE7947">
        <v>35.671109426413281</v>
      </c>
    </row>
    <row r="7948" spans="1:31" x14ac:dyDescent="0.3">
      <c r="A7948">
        <v>2592793</v>
      </c>
      <c r="B7948">
        <v>1</v>
      </c>
      <c r="C7948" t="s">
        <v>80</v>
      </c>
      <c r="D7948" t="s">
        <v>95</v>
      </c>
      <c r="E7948" t="s">
        <v>155</v>
      </c>
      <c r="F7948" t="s">
        <v>22077</v>
      </c>
      <c r="G7948" t="s">
        <v>202</v>
      </c>
      <c r="H7948" t="s">
        <v>157</v>
      </c>
      <c r="I7948" t="s">
        <v>136</v>
      </c>
      <c r="J7948" t="s">
        <v>137</v>
      </c>
      <c r="K7948" t="s">
        <v>138</v>
      </c>
      <c r="L7948" t="s">
        <v>22078</v>
      </c>
      <c r="M7948" t="s">
        <v>22079</v>
      </c>
      <c r="N7948">
        <v>1.507777777</v>
      </c>
      <c r="O7948">
        <v>0</v>
      </c>
      <c r="P7948">
        <v>267</v>
      </c>
      <c r="Q7948">
        <v>0</v>
      </c>
      <c r="R7948">
        <v>0</v>
      </c>
      <c r="S7948">
        <v>0</v>
      </c>
      <c r="T7948">
        <v>6</v>
      </c>
      <c r="U7948">
        <v>0</v>
      </c>
      <c r="V7948">
        <v>0</v>
      </c>
      <c r="W7948">
        <v>0</v>
      </c>
      <c r="X7948">
        <v>84.382089697587674</v>
      </c>
      <c r="Y7948">
        <v>0</v>
      </c>
      <c r="Z7948">
        <v>0</v>
      </c>
      <c r="AA7948">
        <v>0</v>
      </c>
      <c r="AB7948">
        <v>9.1084828689264192</v>
      </c>
      <c r="AC7948">
        <v>0</v>
      </c>
      <c r="AD7948">
        <v>0</v>
      </c>
      <c r="AE7948">
        <v>93.490572566514089</v>
      </c>
    </row>
    <row r="7949" spans="1:31" x14ac:dyDescent="0.3">
      <c r="A7949">
        <v>2592229</v>
      </c>
      <c r="B7949">
        <v>1</v>
      </c>
      <c r="C7949" t="s">
        <v>80</v>
      </c>
      <c r="D7949" t="s">
        <v>98</v>
      </c>
      <c r="E7949" t="s">
        <v>155</v>
      </c>
      <c r="F7949" t="s">
        <v>22080</v>
      </c>
      <c r="G7949" t="s">
        <v>206</v>
      </c>
      <c r="H7949" t="s">
        <v>157</v>
      </c>
      <c r="I7949" t="s">
        <v>136</v>
      </c>
      <c r="J7949" t="s">
        <v>137</v>
      </c>
      <c r="K7949" t="s">
        <v>138</v>
      </c>
      <c r="L7949" t="s">
        <v>22081</v>
      </c>
      <c r="M7949" t="s">
        <v>22082</v>
      </c>
      <c r="N7949">
        <v>5.1069444439999998</v>
      </c>
      <c r="O7949">
        <v>0</v>
      </c>
      <c r="P7949">
        <v>0</v>
      </c>
      <c r="Q7949">
        <v>0</v>
      </c>
      <c r="R7949">
        <v>5</v>
      </c>
      <c r="S7949">
        <v>0</v>
      </c>
      <c r="T7949">
        <v>2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87.617995635035726</v>
      </c>
      <c r="AA7949">
        <v>0</v>
      </c>
      <c r="AB7949">
        <v>32.459358604953501</v>
      </c>
      <c r="AC7949">
        <v>0</v>
      </c>
      <c r="AD7949">
        <v>0</v>
      </c>
      <c r="AE7949">
        <v>120.07735423998923</v>
      </c>
    </row>
    <row r="7950" spans="1:31" x14ac:dyDescent="0.3">
      <c r="A7950">
        <v>2592893</v>
      </c>
      <c r="B7950">
        <v>1</v>
      </c>
      <c r="C7950" t="s">
        <v>80</v>
      </c>
      <c r="D7950" t="s">
        <v>108</v>
      </c>
      <c r="E7950" t="s">
        <v>171</v>
      </c>
      <c r="F7950" t="s">
        <v>22083</v>
      </c>
      <c r="G7950" t="s">
        <v>190</v>
      </c>
      <c r="H7950" t="s">
        <v>157</v>
      </c>
      <c r="I7950" t="s">
        <v>136</v>
      </c>
      <c r="J7950" t="s">
        <v>137</v>
      </c>
      <c r="K7950" t="s">
        <v>138</v>
      </c>
      <c r="L7950" t="s">
        <v>22084</v>
      </c>
      <c r="M7950" t="s">
        <v>22085</v>
      </c>
      <c r="N7950">
        <v>0.89611111099999996</v>
      </c>
      <c r="O7950">
        <v>0</v>
      </c>
      <c r="P7950">
        <v>7</v>
      </c>
      <c r="Q7950">
        <v>0</v>
      </c>
      <c r="R7950">
        <v>4</v>
      </c>
      <c r="S7950">
        <v>0</v>
      </c>
      <c r="T7950">
        <v>1</v>
      </c>
      <c r="U7950">
        <v>0</v>
      </c>
      <c r="V7950">
        <v>0</v>
      </c>
      <c r="W7950">
        <v>0</v>
      </c>
      <c r="X7950">
        <v>0.9455478360321391</v>
      </c>
      <c r="Y7950">
        <v>0</v>
      </c>
      <c r="Z7950">
        <v>0.23889802661092002</v>
      </c>
      <c r="AA7950">
        <v>0</v>
      </c>
      <c r="AB7950">
        <v>0</v>
      </c>
      <c r="AC7950">
        <v>0</v>
      </c>
      <c r="AD7950">
        <v>0</v>
      </c>
      <c r="AE7950">
        <v>1.1844458626430592</v>
      </c>
    </row>
    <row r="7951" spans="1:31" x14ac:dyDescent="0.3">
      <c r="A7951">
        <v>2592398</v>
      </c>
      <c r="B7951">
        <v>1</v>
      </c>
      <c r="C7951" t="s">
        <v>80</v>
      </c>
      <c r="D7951" t="s">
        <v>84</v>
      </c>
      <c r="E7951" t="s">
        <v>166</v>
      </c>
      <c r="F7951" t="s">
        <v>22086</v>
      </c>
      <c r="G7951" t="s">
        <v>168</v>
      </c>
      <c r="H7951" t="s">
        <v>157</v>
      </c>
      <c r="I7951" t="s">
        <v>136</v>
      </c>
      <c r="J7951" t="s">
        <v>137</v>
      </c>
      <c r="K7951" t="s">
        <v>138</v>
      </c>
      <c r="L7951" t="s">
        <v>22087</v>
      </c>
      <c r="M7951" t="s">
        <v>22088</v>
      </c>
      <c r="N7951">
        <v>3.6238888880000002</v>
      </c>
      <c r="O7951">
        <v>0</v>
      </c>
      <c r="P7951">
        <v>2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1.8132361133153252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1.8132361133153252</v>
      </c>
    </row>
    <row r="7952" spans="1:31" x14ac:dyDescent="0.3">
      <c r="A7952">
        <v>2592189</v>
      </c>
      <c r="B7952">
        <v>1</v>
      </c>
      <c r="C7952" t="s">
        <v>81</v>
      </c>
      <c r="D7952" t="s">
        <v>115</v>
      </c>
      <c r="E7952" t="s">
        <v>147</v>
      </c>
      <c r="F7952" t="s">
        <v>15774</v>
      </c>
      <c r="G7952" t="s">
        <v>134</v>
      </c>
      <c r="H7952" t="s">
        <v>135</v>
      </c>
      <c r="I7952" t="s">
        <v>136</v>
      </c>
      <c r="J7952" t="s">
        <v>137</v>
      </c>
      <c r="K7952" t="s">
        <v>138</v>
      </c>
      <c r="L7952" t="s">
        <v>22089</v>
      </c>
      <c r="M7952" t="s">
        <v>22090</v>
      </c>
      <c r="N7952">
        <v>0.51916666600000005</v>
      </c>
      <c r="O7952">
        <v>5</v>
      </c>
      <c r="P7952">
        <v>1329</v>
      </c>
      <c r="Q7952">
        <v>1</v>
      </c>
      <c r="R7952">
        <v>21</v>
      </c>
      <c r="S7952">
        <v>3</v>
      </c>
      <c r="T7952">
        <v>117</v>
      </c>
      <c r="U7952">
        <v>1</v>
      </c>
      <c r="V7952">
        <v>0</v>
      </c>
      <c r="W7952">
        <v>0.37385046300000008</v>
      </c>
      <c r="X7952">
        <v>53.795668558904985</v>
      </c>
      <c r="Y7952">
        <v>0.6443341442831475</v>
      </c>
      <c r="Z7952">
        <v>0.85610575256346</v>
      </c>
      <c r="AA7952">
        <v>2.5485247840550223</v>
      </c>
      <c r="AB7952">
        <v>8.9091615829349031</v>
      </c>
      <c r="AC7952">
        <v>3.1867247860525003</v>
      </c>
      <c r="AD7952">
        <v>0</v>
      </c>
      <c r="AE7952">
        <v>70.314370071794002</v>
      </c>
    </row>
    <row r="7953" spans="1:31" x14ac:dyDescent="0.3">
      <c r="A7953">
        <v>2592524</v>
      </c>
      <c r="B7953">
        <v>1</v>
      </c>
      <c r="C7953" t="s">
        <v>80</v>
      </c>
      <c r="D7953" t="s">
        <v>103</v>
      </c>
      <c r="E7953" t="s">
        <v>184</v>
      </c>
      <c r="F7953" t="s">
        <v>22091</v>
      </c>
      <c r="G7953" t="s">
        <v>134</v>
      </c>
      <c r="H7953" t="s">
        <v>135</v>
      </c>
      <c r="I7953" t="s">
        <v>136</v>
      </c>
      <c r="J7953" t="s">
        <v>137</v>
      </c>
      <c r="K7953" t="s">
        <v>138</v>
      </c>
      <c r="L7953" t="s">
        <v>22092</v>
      </c>
      <c r="M7953" t="s">
        <v>22093</v>
      </c>
      <c r="N7953">
        <v>2.0069444440000002</v>
      </c>
      <c r="O7953">
        <v>0</v>
      </c>
      <c r="P7953">
        <v>10057</v>
      </c>
      <c r="Q7953">
        <v>0</v>
      </c>
      <c r="R7953">
        <v>46</v>
      </c>
      <c r="S7953">
        <v>4</v>
      </c>
      <c r="T7953">
        <v>643</v>
      </c>
      <c r="U7953">
        <v>0</v>
      </c>
      <c r="V7953">
        <v>1</v>
      </c>
      <c r="W7953">
        <v>0</v>
      </c>
      <c r="X7953">
        <v>4612.6456024007512</v>
      </c>
      <c r="Y7953">
        <v>0</v>
      </c>
      <c r="Z7953">
        <v>249.68953503799383</v>
      </c>
      <c r="AA7953">
        <v>90.958740890906512</v>
      </c>
      <c r="AB7953">
        <v>2266.6473693170683</v>
      </c>
      <c r="AC7953">
        <v>0</v>
      </c>
      <c r="AD7953">
        <v>13.465621998932916</v>
      </c>
      <c r="AE7953">
        <v>7233.4068696456525</v>
      </c>
    </row>
    <row r="7954" spans="1:31" x14ac:dyDescent="0.3">
      <c r="A7954">
        <v>2592690</v>
      </c>
      <c r="B7954">
        <v>1</v>
      </c>
      <c r="C7954" t="s">
        <v>80</v>
      </c>
      <c r="D7954" t="s">
        <v>84</v>
      </c>
      <c r="E7954" t="s">
        <v>171</v>
      </c>
      <c r="F7954" t="s">
        <v>17823</v>
      </c>
      <c r="G7954" t="s">
        <v>177</v>
      </c>
      <c r="H7954" t="s">
        <v>157</v>
      </c>
      <c r="I7954" t="s">
        <v>136</v>
      </c>
      <c r="J7954" t="s">
        <v>137</v>
      </c>
      <c r="K7954" t="s">
        <v>138</v>
      </c>
      <c r="L7954" t="s">
        <v>22094</v>
      </c>
      <c r="M7954" t="s">
        <v>22095</v>
      </c>
      <c r="N7954">
        <v>1.0747222219999999</v>
      </c>
      <c r="O7954">
        <v>0</v>
      </c>
      <c r="P7954">
        <v>240</v>
      </c>
      <c r="Q7954">
        <v>0</v>
      </c>
      <c r="R7954">
        <v>0</v>
      </c>
      <c r="S7954">
        <v>0</v>
      </c>
      <c r="T7954">
        <v>4</v>
      </c>
      <c r="U7954">
        <v>0</v>
      </c>
      <c r="V7954">
        <v>0</v>
      </c>
      <c r="W7954">
        <v>0</v>
      </c>
      <c r="X7954">
        <v>45.511320043803046</v>
      </c>
      <c r="Y7954">
        <v>0</v>
      </c>
      <c r="Z7954">
        <v>0</v>
      </c>
      <c r="AA7954">
        <v>0</v>
      </c>
      <c r="AB7954">
        <v>3.8723556539916677</v>
      </c>
      <c r="AC7954">
        <v>0</v>
      </c>
      <c r="AD7954">
        <v>0</v>
      </c>
      <c r="AE7954">
        <v>49.383675697794715</v>
      </c>
    </row>
    <row r="7955" spans="1:31" x14ac:dyDescent="0.3">
      <c r="A7955">
        <v>2592667</v>
      </c>
      <c r="B7955">
        <v>1</v>
      </c>
      <c r="C7955" t="s">
        <v>81</v>
      </c>
      <c r="D7955" t="s">
        <v>119</v>
      </c>
      <c r="E7955" t="s">
        <v>147</v>
      </c>
      <c r="F7955" t="s">
        <v>15529</v>
      </c>
      <c r="G7955" t="s">
        <v>134</v>
      </c>
      <c r="H7955" t="s">
        <v>135</v>
      </c>
      <c r="I7955" t="s">
        <v>136</v>
      </c>
      <c r="J7955" t="s">
        <v>137</v>
      </c>
      <c r="K7955" t="s">
        <v>138</v>
      </c>
      <c r="L7955" t="s">
        <v>22096</v>
      </c>
      <c r="M7955" t="s">
        <v>22097</v>
      </c>
      <c r="N7955">
        <v>7.9444444000000003E-2</v>
      </c>
      <c r="O7955">
        <v>3</v>
      </c>
      <c r="P7955">
        <v>1393</v>
      </c>
      <c r="Q7955">
        <v>126</v>
      </c>
      <c r="R7955">
        <v>263</v>
      </c>
      <c r="S7955">
        <v>2</v>
      </c>
      <c r="T7955">
        <v>95</v>
      </c>
      <c r="U7955">
        <v>0</v>
      </c>
      <c r="V7955">
        <v>0</v>
      </c>
      <c r="W7955">
        <v>5.2072881992083327E-2</v>
      </c>
      <c r="X7955">
        <v>12.76895552383546</v>
      </c>
      <c r="Y7955">
        <v>13.035903613486564</v>
      </c>
      <c r="Z7955">
        <v>18.081655090289971</v>
      </c>
      <c r="AA7955">
        <v>6.8791985599479993E-2</v>
      </c>
      <c r="AB7955">
        <v>3.1523117152773281</v>
      </c>
      <c r="AC7955">
        <v>0</v>
      </c>
      <c r="AD7955">
        <v>0</v>
      </c>
      <c r="AE7955">
        <v>47.159690810480889</v>
      </c>
    </row>
    <row r="7956" spans="1:31" x14ac:dyDescent="0.3">
      <c r="A7956">
        <v>2592355</v>
      </c>
      <c r="B7956">
        <v>1</v>
      </c>
      <c r="C7956" t="s">
        <v>80</v>
      </c>
      <c r="D7956" t="s">
        <v>96</v>
      </c>
      <c r="E7956" t="s">
        <v>166</v>
      </c>
      <c r="F7956" t="s">
        <v>9657</v>
      </c>
      <c r="G7956" t="s">
        <v>198</v>
      </c>
      <c r="H7956" t="s">
        <v>157</v>
      </c>
      <c r="I7956" t="s">
        <v>136</v>
      </c>
      <c r="J7956" t="s">
        <v>137</v>
      </c>
      <c r="K7956" t="s">
        <v>138</v>
      </c>
      <c r="L7956" t="s">
        <v>22098</v>
      </c>
      <c r="M7956" t="s">
        <v>22099</v>
      </c>
      <c r="N7956">
        <v>1.671944444</v>
      </c>
      <c r="O7956">
        <v>0</v>
      </c>
      <c r="P7956">
        <v>1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6.481953081052501E-3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6.481953081052501E-3</v>
      </c>
    </row>
    <row r="7957" spans="1:31" x14ac:dyDescent="0.3">
      <c r="A7957">
        <v>2592498</v>
      </c>
      <c r="B7957">
        <v>1</v>
      </c>
      <c r="C7957" t="s">
        <v>81</v>
      </c>
      <c r="D7957" t="s">
        <v>112</v>
      </c>
      <c r="E7957" t="s">
        <v>184</v>
      </c>
      <c r="F7957" t="s">
        <v>22100</v>
      </c>
      <c r="G7957" t="s">
        <v>134</v>
      </c>
      <c r="H7957" t="s">
        <v>135</v>
      </c>
      <c r="I7957" t="s">
        <v>136</v>
      </c>
      <c r="J7957" t="s">
        <v>137</v>
      </c>
      <c r="K7957" t="s">
        <v>138</v>
      </c>
      <c r="L7957" t="s">
        <v>22101</v>
      </c>
      <c r="M7957" t="s">
        <v>22102</v>
      </c>
      <c r="N7957">
        <v>0.73888888799999997</v>
      </c>
      <c r="O7957">
        <v>3</v>
      </c>
      <c r="P7957">
        <v>136</v>
      </c>
      <c r="Q7957">
        <v>72</v>
      </c>
      <c r="R7957">
        <v>27</v>
      </c>
      <c r="S7957">
        <v>1</v>
      </c>
      <c r="T7957">
        <v>19</v>
      </c>
      <c r="U7957">
        <v>0</v>
      </c>
      <c r="V7957">
        <v>0</v>
      </c>
      <c r="W7957">
        <v>0.50503568640000007</v>
      </c>
      <c r="X7957">
        <v>15.109771236676204</v>
      </c>
      <c r="Y7957">
        <v>15.116793681603598</v>
      </c>
      <c r="Z7957">
        <v>3.921128135799584</v>
      </c>
      <c r="AA7957">
        <v>2.3231631360000001E-2</v>
      </c>
      <c r="AB7957">
        <v>5.2111415255249778</v>
      </c>
      <c r="AC7957">
        <v>0</v>
      </c>
      <c r="AD7957">
        <v>0</v>
      </c>
      <c r="AE7957">
        <v>39.88710189736436</v>
      </c>
    </row>
    <row r="7958" spans="1:31" x14ac:dyDescent="0.3">
      <c r="A7958">
        <v>2592624</v>
      </c>
      <c r="B7958">
        <v>1</v>
      </c>
      <c r="C7958" t="s">
        <v>80</v>
      </c>
      <c r="D7958" t="s">
        <v>100</v>
      </c>
      <c r="E7958" t="s">
        <v>141</v>
      </c>
      <c r="F7958" t="s">
        <v>5359</v>
      </c>
      <c r="G7958" t="s">
        <v>134</v>
      </c>
      <c r="H7958" t="s">
        <v>135</v>
      </c>
      <c r="I7958" t="s">
        <v>136</v>
      </c>
      <c r="J7958" t="s">
        <v>137</v>
      </c>
      <c r="K7958" t="s">
        <v>138</v>
      </c>
      <c r="L7958" t="s">
        <v>22103</v>
      </c>
      <c r="M7958" t="s">
        <v>22104</v>
      </c>
      <c r="N7958">
        <v>0.84694444400000002</v>
      </c>
      <c r="O7958">
        <v>11</v>
      </c>
      <c r="P7958">
        <v>36</v>
      </c>
      <c r="Q7958">
        <v>67</v>
      </c>
      <c r="R7958">
        <v>85</v>
      </c>
      <c r="S7958">
        <v>14</v>
      </c>
      <c r="T7958">
        <v>39</v>
      </c>
      <c r="U7958">
        <v>0</v>
      </c>
      <c r="V7958">
        <v>1</v>
      </c>
      <c r="W7958">
        <v>3.5299455667250306</v>
      </c>
      <c r="X7958">
        <v>6.5904044598102312</v>
      </c>
      <c r="Y7958">
        <v>81.746740831663701</v>
      </c>
      <c r="Z7958">
        <v>69.617970114491641</v>
      </c>
      <c r="AA7958">
        <v>72.717028836927142</v>
      </c>
      <c r="AB7958">
        <v>44.489873719359814</v>
      </c>
      <c r="AC7958">
        <v>0</v>
      </c>
      <c r="AD7958">
        <v>2.1112892218106065</v>
      </c>
      <c r="AE7958">
        <v>280.80325275078815</v>
      </c>
    </row>
    <row r="7959" spans="1:31" x14ac:dyDescent="0.3">
      <c r="A7959">
        <v>2592269</v>
      </c>
      <c r="B7959">
        <v>1</v>
      </c>
      <c r="C7959" t="s">
        <v>80</v>
      </c>
      <c r="D7959" t="s">
        <v>95</v>
      </c>
      <c r="E7959" t="s">
        <v>184</v>
      </c>
      <c r="F7959" t="s">
        <v>20294</v>
      </c>
      <c r="G7959" t="s">
        <v>149</v>
      </c>
      <c r="H7959" t="s">
        <v>135</v>
      </c>
      <c r="I7959" t="s">
        <v>136</v>
      </c>
      <c r="J7959" t="s">
        <v>137</v>
      </c>
      <c r="K7959" t="s">
        <v>138</v>
      </c>
      <c r="L7959" t="s">
        <v>22105</v>
      </c>
      <c r="M7959" t="s">
        <v>22106</v>
      </c>
      <c r="N7959">
        <v>1.321111111</v>
      </c>
      <c r="O7959">
        <v>0</v>
      </c>
      <c r="P7959">
        <v>567</v>
      </c>
      <c r="Q7959">
        <v>0</v>
      </c>
      <c r="R7959">
        <v>3</v>
      </c>
      <c r="S7959">
        <v>2</v>
      </c>
      <c r="T7959">
        <v>62</v>
      </c>
      <c r="U7959">
        <v>0</v>
      </c>
      <c r="V7959">
        <v>0</v>
      </c>
      <c r="W7959">
        <v>0</v>
      </c>
      <c r="X7959">
        <v>118.35422105664072</v>
      </c>
      <c r="Y7959">
        <v>0</v>
      </c>
      <c r="Z7959">
        <v>0.528240486050785</v>
      </c>
      <c r="AA7959">
        <v>9.6056107898003997</v>
      </c>
      <c r="AB7959">
        <v>62.273907866237167</v>
      </c>
      <c r="AC7959">
        <v>0</v>
      </c>
      <c r="AD7959">
        <v>0</v>
      </c>
      <c r="AE7959">
        <v>190.76198019872908</v>
      </c>
    </row>
    <row r="7960" spans="1:31" x14ac:dyDescent="0.3">
      <c r="A7960">
        <v>2592212</v>
      </c>
      <c r="B7960">
        <v>1</v>
      </c>
      <c r="C7960" t="s">
        <v>80</v>
      </c>
      <c r="D7960" t="s">
        <v>82</v>
      </c>
      <c r="E7960" t="s">
        <v>184</v>
      </c>
      <c r="F7960" t="s">
        <v>22107</v>
      </c>
      <c r="G7960" t="s">
        <v>134</v>
      </c>
      <c r="H7960" t="s">
        <v>135</v>
      </c>
      <c r="I7960" t="s">
        <v>136</v>
      </c>
      <c r="J7960" t="s">
        <v>137</v>
      </c>
      <c r="K7960" t="s">
        <v>138</v>
      </c>
      <c r="L7960" t="s">
        <v>22108</v>
      </c>
      <c r="M7960" t="s">
        <v>22109</v>
      </c>
      <c r="N7960">
        <v>0.88611111099999995</v>
      </c>
      <c r="O7960">
        <v>0</v>
      </c>
      <c r="P7960">
        <v>135</v>
      </c>
      <c r="Q7960">
        <v>0</v>
      </c>
      <c r="R7960">
        <v>0</v>
      </c>
      <c r="S7960">
        <v>5</v>
      </c>
      <c r="T7960">
        <v>1107</v>
      </c>
      <c r="U7960">
        <v>0</v>
      </c>
      <c r="V7960">
        <v>6</v>
      </c>
      <c r="W7960">
        <v>0</v>
      </c>
      <c r="X7960">
        <v>23.07573476044098</v>
      </c>
      <c r="Y7960">
        <v>0</v>
      </c>
      <c r="Z7960">
        <v>0</v>
      </c>
      <c r="AA7960">
        <v>304.23408316383478</v>
      </c>
      <c r="AB7960">
        <v>532.51195423778995</v>
      </c>
      <c r="AC7960">
        <v>0</v>
      </c>
      <c r="AD7960">
        <v>42.028253787850268</v>
      </c>
      <c r="AE7960">
        <v>901.85002594991602</v>
      </c>
    </row>
    <row r="7961" spans="1:31" x14ac:dyDescent="0.3">
      <c r="A7961">
        <v>2592853</v>
      </c>
      <c r="B7961">
        <v>1</v>
      </c>
      <c r="C7961" t="s">
        <v>80</v>
      </c>
      <c r="D7961" t="s">
        <v>108</v>
      </c>
      <c r="E7961" t="s">
        <v>171</v>
      </c>
      <c r="F7961" t="s">
        <v>22110</v>
      </c>
      <c r="G7961" t="s">
        <v>190</v>
      </c>
      <c r="H7961" t="s">
        <v>157</v>
      </c>
      <c r="I7961" t="s">
        <v>136</v>
      </c>
      <c r="J7961" t="s">
        <v>137</v>
      </c>
      <c r="K7961" t="s">
        <v>138</v>
      </c>
      <c r="L7961" t="s">
        <v>22111</v>
      </c>
      <c r="M7961" t="s">
        <v>22112</v>
      </c>
      <c r="N7961">
        <v>4.898055555</v>
      </c>
      <c r="O7961">
        <v>0</v>
      </c>
      <c r="P7961">
        <v>22</v>
      </c>
      <c r="Q7961">
        <v>0</v>
      </c>
      <c r="R7961">
        <v>0</v>
      </c>
      <c r="S7961">
        <v>0</v>
      </c>
      <c r="T7961">
        <v>4</v>
      </c>
      <c r="U7961">
        <v>0</v>
      </c>
      <c r="V7961">
        <v>0</v>
      </c>
      <c r="W7961">
        <v>0</v>
      </c>
      <c r="X7961">
        <v>19.480592460037926</v>
      </c>
      <c r="Y7961">
        <v>0</v>
      </c>
      <c r="Z7961">
        <v>0</v>
      </c>
      <c r="AA7961">
        <v>0</v>
      </c>
      <c r="AB7961">
        <v>20.357161446671572</v>
      </c>
      <c r="AC7961">
        <v>0</v>
      </c>
      <c r="AD7961">
        <v>0</v>
      </c>
      <c r="AE7961">
        <v>39.837753906709494</v>
      </c>
    </row>
    <row r="7962" spans="1:31" x14ac:dyDescent="0.3">
      <c r="A7962">
        <v>2592810</v>
      </c>
      <c r="B7962">
        <v>1</v>
      </c>
      <c r="C7962" t="s">
        <v>81</v>
      </c>
      <c r="D7962" t="s">
        <v>123</v>
      </c>
      <c r="E7962" t="s">
        <v>147</v>
      </c>
      <c r="F7962" t="s">
        <v>5564</v>
      </c>
      <c r="G7962" t="s">
        <v>134</v>
      </c>
      <c r="H7962" t="s">
        <v>135</v>
      </c>
      <c r="I7962" t="s">
        <v>136</v>
      </c>
      <c r="J7962" t="s">
        <v>137</v>
      </c>
      <c r="K7962" t="s">
        <v>138</v>
      </c>
      <c r="L7962" t="s">
        <v>22113</v>
      </c>
      <c r="M7962" t="s">
        <v>22114</v>
      </c>
      <c r="N7962">
        <v>0.34638888800000001</v>
      </c>
      <c r="O7962">
        <v>4</v>
      </c>
      <c r="P7962">
        <v>60</v>
      </c>
      <c r="Q7962">
        <v>129</v>
      </c>
      <c r="R7962">
        <v>324</v>
      </c>
      <c r="S7962">
        <v>17</v>
      </c>
      <c r="T7962">
        <v>80</v>
      </c>
      <c r="U7962">
        <v>0</v>
      </c>
      <c r="V7962">
        <v>0</v>
      </c>
      <c r="W7962">
        <v>2.0025551581029206</v>
      </c>
      <c r="X7962">
        <v>4.2134825343427424</v>
      </c>
      <c r="Y7962">
        <v>62.065397207441393</v>
      </c>
      <c r="Z7962">
        <v>75.456150765266599</v>
      </c>
      <c r="AA7962">
        <v>6.9735993995309142</v>
      </c>
      <c r="AB7962">
        <v>15.246480148401425</v>
      </c>
      <c r="AC7962">
        <v>0</v>
      </c>
      <c r="AD7962">
        <v>0</v>
      </c>
      <c r="AE7962">
        <v>165.95766521308599</v>
      </c>
    </row>
    <row r="7963" spans="1:31" x14ac:dyDescent="0.3">
      <c r="A7963">
        <v>2592318</v>
      </c>
      <c r="B7963">
        <v>1</v>
      </c>
      <c r="C7963" t="s">
        <v>80</v>
      </c>
      <c r="D7963" t="s">
        <v>100</v>
      </c>
      <c r="E7963" t="s">
        <v>166</v>
      </c>
      <c r="F7963" t="s">
        <v>22115</v>
      </c>
      <c r="G7963" t="s">
        <v>168</v>
      </c>
      <c r="H7963" t="s">
        <v>157</v>
      </c>
      <c r="I7963" t="s">
        <v>136</v>
      </c>
      <c r="J7963" t="s">
        <v>137</v>
      </c>
      <c r="K7963" t="s">
        <v>138</v>
      </c>
      <c r="L7963" t="s">
        <v>22116</v>
      </c>
      <c r="M7963" t="s">
        <v>22117</v>
      </c>
      <c r="N7963">
        <v>2.5674999999999999</v>
      </c>
      <c r="O7963">
        <v>0</v>
      </c>
      <c r="P7963">
        <v>1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1.9703174290788374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1.9703174290788374</v>
      </c>
    </row>
    <row r="7964" spans="1:31" x14ac:dyDescent="0.3">
      <c r="A7964">
        <v>2592169</v>
      </c>
      <c r="B7964">
        <v>1</v>
      </c>
      <c r="C7964" t="s">
        <v>81</v>
      </c>
      <c r="D7964" t="s">
        <v>113</v>
      </c>
      <c r="E7964" t="s">
        <v>132</v>
      </c>
      <c r="F7964" t="s">
        <v>1068</v>
      </c>
      <c r="G7964" t="s">
        <v>8518</v>
      </c>
      <c r="H7964" t="s">
        <v>276</v>
      </c>
      <c r="I7964" t="s">
        <v>136</v>
      </c>
      <c r="J7964" t="s">
        <v>137</v>
      </c>
      <c r="K7964" t="s">
        <v>144</v>
      </c>
      <c r="L7964" t="s">
        <v>22118</v>
      </c>
      <c r="M7964" t="s">
        <v>22119</v>
      </c>
      <c r="N7964">
        <v>0.66138888799999995</v>
      </c>
      <c r="O7964">
        <v>13</v>
      </c>
      <c r="P7964">
        <v>2858</v>
      </c>
      <c r="Q7964">
        <v>89</v>
      </c>
      <c r="R7964">
        <v>698</v>
      </c>
      <c r="S7964">
        <v>50</v>
      </c>
      <c r="T7964">
        <v>553</v>
      </c>
      <c r="U7964">
        <v>22</v>
      </c>
      <c r="V7964">
        <v>4</v>
      </c>
      <c r="W7964">
        <v>1.5278417086040001</v>
      </c>
      <c r="X7964">
        <v>265.52996596670624</v>
      </c>
      <c r="Y7964">
        <v>158.91361399500542</v>
      </c>
      <c r="Z7964">
        <v>219.31139919187635</v>
      </c>
      <c r="AA7964">
        <v>872.40599067863616</v>
      </c>
      <c r="AB7964">
        <v>271.3541574755709</v>
      </c>
      <c r="AC7964">
        <v>1216.1113327498235</v>
      </c>
      <c r="AD7964">
        <v>1.2085360846311453</v>
      </c>
      <c r="AE7964">
        <v>3006.3628378508538</v>
      </c>
    </row>
    <row r="7965" spans="1:31" x14ac:dyDescent="0.3">
      <c r="A7965">
        <v>2592710</v>
      </c>
      <c r="B7965">
        <v>1</v>
      </c>
      <c r="C7965" t="s">
        <v>80</v>
      </c>
      <c r="D7965" t="s">
        <v>84</v>
      </c>
      <c r="E7965" t="s">
        <v>155</v>
      </c>
      <c r="F7965" t="s">
        <v>18433</v>
      </c>
      <c r="G7965" t="s">
        <v>202</v>
      </c>
      <c r="H7965" t="s">
        <v>157</v>
      </c>
      <c r="I7965" t="s">
        <v>136</v>
      </c>
      <c r="J7965" t="s">
        <v>137</v>
      </c>
      <c r="K7965" t="s">
        <v>138</v>
      </c>
      <c r="L7965" t="s">
        <v>22120</v>
      </c>
      <c r="M7965" t="s">
        <v>22121</v>
      </c>
      <c r="N7965">
        <v>0.196111111</v>
      </c>
      <c r="O7965">
        <v>0</v>
      </c>
      <c r="P7965">
        <v>183</v>
      </c>
      <c r="Q7965">
        <v>0</v>
      </c>
      <c r="R7965">
        <v>0</v>
      </c>
      <c r="S7965">
        <v>0</v>
      </c>
      <c r="T7965">
        <v>9</v>
      </c>
      <c r="U7965">
        <v>0</v>
      </c>
      <c r="V7965">
        <v>0</v>
      </c>
      <c r="W7965">
        <v>0</v>
      </c>
      <c r="X7965">
        <v>7.5588954566615918</v>
      </c>
      <c r="Y7965">
        <v>0</v>
      </c>
      <c r="Z7965">
        <v>0</v>
      </c>
      <c r="AA7965">
        <v>0</v>
      </c>
      <c r="AB7965">
        <v>2.0710349393660263</v>
      </c>
      <c r="AC7965">
        <v>0</v>
      </c>
      <c r="AD7965">
        <v>0</v>
      </c>
      <c r="AE7965">
        <v>9.6299303960276177</v>
      </c>
    </row>
    <row r="7966" spans="1:31" x14ac:dyDescent="0.3">
      <c r="A7966">
        <v>2592441</v>
      </c>
      <c r="B7966">
        <v>1</v>
      </c>
      <c r="C7966" t="s">
        <v>81</v>
      </c>
      <c r="D7966" t="s">
        <v>113</v>
      </c>
      <c r="E7966" t="s">
        <v>184</v>
      </c>
      <c r="F7966" t="s">
        <v>1816</v>
      </c>
      <c r="G7966" t="s">
        <v>149</v>
      </c>
      <c r="H7966" t="s">
        <v>135</v>
      </c>
      <c r="I7966" t="s">
        <v>136</v>
      </c>
      <c r="J7966" t="s">
        <v>137</v>
      </c>
      <c r="K7966" t="s">
        <v>138</v>
      </c>
      <c r="L7966" t="s">
        <v>22122</v>
      </c>
      <c r="M7966" t="s">
        <v>22123</v>
      </c>
      <c r="N7966">
        <v>1.728611111</v>
      </c>
      <c r="O7966">
        <v>2</v>
      </c>
      <c r="P7966">
        <v>566</v>
      </c>
      <c r="Q7966">
        <v>2</v>
      </c>
      <c r="R7966">
        <v>115</v>
      </c>
      <c r="S7966">
        <v>1</v>
      </c>
      <c r="T7966">
        <v>34</v>
      </c>
      <c r="U7966">
        <v>0</v>
      </c>
      <c r="V7966">
        <v>0</v>
      </c>
      <c r="W7966">
        <v>0.79855572104000005</v>
      </c>
      <c r="X7966">
        <v>148.07691304469347</v>
      </c>
      <c r="Y7966">
        <v>48.860294631618785</v>
      </c>
      <c r="Z7966">
        <v>135.43543525388935</v>
      </c>
      <c r="AA7966">
        <v>0</v>
      </c>
      <c r="AB7966">
        <v>31.099997201462195</v>
      </c>
      <c r="AC7966">
        <v>0</v>
      </c>
      <c r="AD7966">
        <v>0</v>
      </c>
      <c r="AE7966">
        <v>364.27119585270384</v>
      </c>
    </row>
    <row r="7967" spans="1:31" x14ac:dyDescent="0.3">
      <c r="A7967">
        <v>2592418</v>
      </c>
      <c r="B7967">
        <v>1</v>
      </c>
      <c r="C7967" t="s">
        <v>80</v>
      </c>
      <c r="D7967" t="s">
        <v>108</v>
      </c>
      <c r="E7967" t="s">
        <v>166</v>
      </c>
      <c r="F7967" t="s">
        <v>22124</v>
      </c>
      <c r="G7967" t="s">
        <v>181</v>
      </c>
      <c r="H7967" t="s">
        <v>157</v>
      </c>
      <c r="I7967" t="s">
        <v>136</v>
      </c>
      <c r="J7967" t="s">
        <v>137</v>
      </c>
      <c r="K7967" t="s">
        <v>138</v>
      </c>
      <c r="L7967" t="s">
        <v>22125</v>
      </c>
      <c r="M7967" t="s">
        <v>22126</v>
      </c>
      <c r="N7967">
        <v>1.7424999999999999</v>
      </c>
      <c r="O7967">
        <v>0</v>
      </c>
      <c r="P7967">
        <v>1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0.38735463980365004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0.38735463980365004</v>
      </c>
    </row>
    <row r="7968" spans="1:31" x14ac:dyDescent="0.3">
      <c r="A7968">
        <v>2592727</v>
      </c>
      <c r="B7968">
        <v>1</v>
      </c>
      <c r="C7968" t="s">
        <v>80</v>
      </c>
      <c r="D7968" t="s">
        <v>97</v>
      </c>
      <c r="E7968" t="s">
        <v>175</v>
      </c>
      <c r="F7968" t="s">
        <v>22127</v>
      </c>
      <c r="G7968" t="s">
        <v>989</v>
      </c>
      <c r="H7968" t="s">
        <v>157</v>
      </c>
      <c r="I7968" t="s">
        <v>136</v>
      </c>
      <c r="J7968" t="s">
        <v>137</v>
      </c>
      <c r="K7968" t="s">
        <v>138</v>
      </c>
      <c r="L7968" t="s">
        <v>22128</v>
      </c>
      <c r="M7968" t="s">
        <v>22129</v>
      </c>
      <c r="N7968">
        <v>1.5552777769999999</v>
      </c>
      <c r="O7968">
        <v>0</v>
      </c>
      <c r="P7968">
        <v>13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8.3832378120354303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8.3832378120354303</v>
      </c>
    </row>
    <row r="7969" spans="1:31" x14ac:dyDescent="0.3">
      <c r="A7969">
        <v>2592395</v>
      </c>
      <c r="B7969">
        <v>1</v>
      </c>
      <c r="C7969" t="s">
        <v>80</v>
      </c>
      <c r="D7969" t="s">
        <v>100</v>
      </c>
      <c r="E7969" t="s">
        <v>166</v>
      </c>
      <c r="F7969" t="s">
        <v>22130</v>
      </c>
      <c r="G7969" t="s">
        <v>168</v>
      </c>
      <c r="H7969" t="s">
        <v>157</v>
      </c>
      <c r="I7969" t="s">
        <v>136</v>
      </c>
      <c r="J7969" t="s">
        <v>137</v>
      </c>
      <c r="K7969" t="s">
        <v>138</v>
      </c>
      <c r="L7969" t="s">
        <v>22131</v>
      </c>
      <c r="M7969" t="s">
        <v>22132</v>
      </c>
      <c r="N7969">
        <v>1.612777777</v>
      </c>
      <c r="O7969">
        <v>0</v>
      </c>
      <c r="P7969">
        <v>1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7.4643509383620021E-2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7.4643509383620021E-2</v>
      </c>
    </row>
    <row r="7970" spans="1:31" x14ac:dyDescent="0.3">
      <c r="A7970">
        <v>2592650</v>
      </c>
      <c r="B7970">
        <v>1</v>
      </c>
      <c r="C7970" t="s">
        <v>80</v>
      </c>
      <c r="D7970" t="s">
        <v>84</v>
      </c>
      <c r="E7970" t="s">
        <v>184</v>
      </c>
      <c r="F7970" t="s">
        <v>22133</v>
      </c>
      <c r="G7970" t="s">
        <v>149</v>
      </c>
      <c r="H7970" t="s">
        <v>135</v>
      </c>
      <c r="I7970" t="s">
        <v>136</v>
      </c>
      <c r="J7970" t="s">
        <v>137</v>
      </c>
      <c r="K7970" t="s">
        <v>138</v>
      </c>
      <c r="L7970" t="s">
        <v>22134</v>
      </c>
      <c r="M7970" t="s">
        <v>22135</v>
      </c>
      <c r="N7970">
        <v>0.87888888799999998</v>
      </c>
      <c r="O7970">
        <v>0</v>
      </c>
      <c r="P7970">
        <v>77</v>
      </c>
      <c r="Q7970">
        <v>0</v>
      </c>
      <c r="R7970">
        <v>2</v>
      </c>
      <c r="S7970">
        <v>8</v>
      </c>
      <c r="T7970">
        <v>196</v>
      </c>
      <c r="U7970">
        <v>0</v>
      </c>
      <c r="V7970">
        <v>0</v>
      </c>
      <c r="W7970">
        <v>0</v>
      </c>
      <c r="X7970">
        <v>33.490424943761845</v>
      </c>
      <c r="Y7970">
        <v>0</v>
      </c>
      <c r="Z7970">
        <v>0.32189134939404335</v>
      </c>
      <c r="AA7970">
        <v>117.28704437050789</v>
      </c>
      <c r="AB7970">
        <v>253.78515372790267</v>
      </c>
      <c r="AC7970">
        <v>0</v>
      </c>
      <c r="AD7970">
        <v>0</v>
      </c>
      <c r="AE7970">
        <v>404.88451439156643</v>
      </c>
    </row>
    <row r="7971" spans="1:31" x14ac:dyDescent="0.3">
      <c r="A7971">
        <v>2592521</v>
      </c>
      <c r="B7971">
        <v>1</v>
      </c>
      <c r="C7971" t="s">
        <v>80</v>
      </c>
      <c r="D7971" t="s">
        <v>106</v>
      </c>
      <c r="E7971" t="s">
        <v>171</v>
      </c>
      <c r="F7971" t="s">
        <v>22136</v>
      </c>
      <c r="G7971" t="s">
        <v>190</v>
      </c>
      <c r="H7971" t="s">
        <v>157</v>
      </c>
      <c r="I7971" t="s">
        <v>136</v>
      </c>
      <c r="J7971" t="s">
        <v>137</v>
      </c>
      <c r="K7971" t="s">
        <v>138</v>
      </c>
      <c r="L7971" t="s">
        <v>22137</v>
      </c>
      <c r="M7971" t="s">
        <v>22138</v>
      </c>
      <c r="N7971">
        <v>2.5991666659999999</v>
      </c>
      <c r="O7971">
        <v>0</v>
      </c>
      <c r="P7971">
        <v>0</v>
      </c>
      <c r="Q7971">
        <v>0</v>
      </c>
      <c r="R7971">
        <v>3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77.922745711071968</v>
      </c>
      <c r="AA7971">
        <v>0</v>
      </c>
      <c r="AB7971">
        <v>0</v>
      </c>
      <c r="AC7971">
        <v>0</v>
      </c>
      <c r="AD7971">
        <v>0</v>
      </c>
      <c r="AE7971">
        <v>77.922745711071968</v>
      </c>
    </row>
    <row r="7972" spans="1:31" x14ac:dyDescent="0.3">
      <c r="A7972">
        <v>2592478</v>
      </c>
      <c r="B7972">
        <v>1</v>
      </c>
      <c r="C7972" t="s">
        <v>81</v>
      </c>
      <c r="D7972" t="s">
        <v>123</v>
      </c>
      <c r="E7972" t="s">
        <v>184</v>
      </c>
      <c r="F7972" t="s">
        <v>22066</v>
      </c>
      <c r="G7972" t="s">
        <v>149</v>
      </c>
      <c r="H7972" t="s">
        <v>135</v>
      </c>
      <c r="I7972" t="s">
        <v>136</v>
      </c>
      <c r="J7972" t="s">
        <v>137</v>
      </c>
      <c r="K7972" t="s">
        <v>138</v>
      </c>
      <c r="L7972" t="s">
        <v>22139</v>
      </c>
      <c r="M7972" t="s">
        <v>22140</v>
      </c>
      <c r="N7972">
        <v>1.130833333</v>
      </c>
      <c r="O7972">
        <v>0</v>
      </c>
      <c r="P7972">
        <v>492</v>
      </c>
      <c r="Q7972">
        <v>0</v>
      </c>
      <c r="R7972">
        <v>0</v>
      </c>
      <c r="S7972">
        <v>0</v>
      </c>
      <c r="T7972">
        <v>45</v>
      </c>
      <c r="U7972">
        <v>0</v>
      </c>
      <c r="V7972">
        <v>0</v>
      </c>
      <c r="W7972">
        <v>0</v>
      </c>
      <c r="X7972">
        <v>87.500725534000026</v>
      </c>
      <c r="Y7972">
        <v>0</v>
      </c>
      <c r="Z7972">
        <v>0</v>
      </c>
      <c r="AA7972">
        <v>0</v>
      </c>
      <c r="AB7972">
        <v>40.238365726704309</v>
      </c>
      <c r="AC7972">
        <v>0</v>
      </c>
      <c r="AD7972">
        <v>0</v>
      </c>
      <c r="AE7972">
        <v>127.73909126070433</v>
      </c>
    </row>
    <row r="7973" spans="1:31" x14ac:dyDescent="0.3">
      <c r="A7973">
        <v>2592501</v>
      </c>
      <c r="B7973">
        <v>1</v>
      </c>
      <c r="C7973" t="s">
        <v>80</v>
      </c>
      <c r="D7973" t="s">
        <v>94</v>
      </c>
      <c r="E7973" t="s">
        <v>141</v>
      </c>
      <c r="F7973" t="s">
        <v>13900</v>
      </c>
      <c r="G7973" t="s">
        <v>134</v>
      </c>
      <c r="H7973" t="s">
        <v>135</v>
      </c>
      <c r="I7973" t="s">
        <v>136</v>
      </c>
      <c r="J7973" t="s">
        <v>137</v>
      </c>
      <c r="K7973" t="s">
        <v>138</v>
      </c>
      <c r="L7973" t="s">
        <v>22141</v>
      </c>
      <c r="M7973" t="s">
        <v>22142</v>
      </c>
      <c r="N7973">
        <v>0.73361111099999998</v>
      </c>
      <c r="O7973">
        <v>0</v>
      </c>
      <c r="P7973">
        <v>1</v>
      </c>
      <c r="Q7973">
        <v>9</v>
      </c>
      <c r="R7973">
        <v>169</v>
      </c>
      <c r="S7973">
        <v>1</v>
      </c>
      <c r="T7973">
        <v>17</v>
      </c>
      <c r="U7973">
        <v>1</v>
      </c>
      <c r="V7973">
        <v>0</v>
      </c>
      <c r="W7973">
        <v>0</v>
      </c>
      <c r="X7973">
        <v>0.18107521284989583</v>
      </c>
      <c r="Y7973">
        <v>20.094640223424996</v>
      </c>
      <c r="Z7973">
        <v>233.55129669618788</v>
      </c>
      <c r="AA7973">
        <v>11.338390979680801</v>
      </c>
      <c r="AB7973">
        <v>21.703182536257138</v>
      </c>
      <c r="AC7973">
        <v>41.07897438498</v>
      </c>
      <c r="AD7973">
        <v>0</v>
      </c>
      <c r="AE7973">
        <v>327.94756003338068</v>
      </c>
    </row>
    <row r="7974" spans="1:31" x14ac:dyDescent="0.3">
      <c r="A7974">
        <v>2592707</v>
      </c>
      <c r="B7974">
        <v>1</v>
      </c>
      <c r="C7974" t="s">
        <v>80</v>
      </c>
      <c r="D7974" t="s">
        <v>98</v>
      </c>
      <c r="E7974" t="s">
        <v>166</v>
      </c>
      <c r="F7974" t="s">
        <v>22143</v>
      </c>
      <c r="G7974" t="s">
        <v>198</v>
      </c>
      <c r="H7974" t="s">
        <v>157</v>
      </c>
      <c r="I7974" t="s">
        <v>136</v>
      </c>
      <c r="J7974" t="s">
        <v>137</v>
      </c>
      <c r="K7974" t="s">
        <v>138</v>
      </c>
      <c r="L7974" t="s">
        <v>22144</v>
      </c>
      <c r="M7974" t="s">
        <v>22145</v>
      </c>
      <c r="N7974">
        <v>1.2252777770000001</v>
      </c>
      <c r="O7974">
        <v>0</v>
      </c>
      <c r="P7974">
        <v>1</v>
      </c>
      <c r="Q7974">
        <v>0</v>
      </c>
      <c r="R7974">
        <v>0</v>
      </c>
      <c r="S7974">
        <v>0</v>
      </c>
      <c r="T7974">
        <v>1</v>
      </c>
      <c r="U7974">
        <v>0</v>
      </c>
      <c r="V7974">
        <v>0</v>
      </c>
      <c r="W7974">
        <v>0</v>
      </c>
      <c r="X7974">
        <v>0.25644729170672503</v>
      </c>
      <c r="Y7974">
        <v>0</v>
      </c>
      <c r="Z7974">
        <v>0</v>
      </c>
      <c r="AA7974">
        <v>0</v>
      </c>
      <c r="AB7974">
        <v>1.1189385007018999</v>
      </c>
      <c r="AC7974">
        <v>0</v>
      </c>
      <c r="AD7974">
        <v>0</v>
      </c>
      <c r="AE7974">
        <v>1.375385792408625</v>
      </c>
    </row>
    <row r="7975" spans="1:31" x14ac:dyDescent="0.3">
      <c r="A7975">
        <v>2592813</v>
      </c>
      <c r="B7975">
        <v>1</v>
      </c>
      <c r="C7975" t="s">
        <v>80</v>
      </c>
      <c r="D7975" t="s">
        <v>92</v>
      </c>
      <c r="E7975" t="s">
        <v>141</v>
      </c>
      <c r="F7975" t="s">
        <v>14482</v>
      </c>
      <c r="G7975" t="s">
        <v>134</v>
      </c>
      <c r="H7975" t="s">
        <v>135</v>
      </c>
      <c r="I7975" t="s">
        <v>136</v>
      </c>
      <c r="J7975" t="s">
        <v>137</v>
      </c>
      <c r="K7975" t="s">
        <v>138</v>
      </c>
      <c r="L7975" t="s">
        <v>22146</v>
      </c>
      <c r="M7975" t="s">
        <v>22147</v>
      </c>
      <c r="N7975">
        <v>0.30555555499999998</v>
      </c>
      <c r="O7975">
        <v>12</v>
      </c>
      <c r="P7975">
        <v>3326</v>
      </c>
      <c r="Q7975">
        <v>17</v>
      </c>
      <c r="R7975">
        <v>461</v>
      </c>
      <c r="S7975">
        <v>33</v>
      </c>
      <c r="T7975">
        <v>451</v>
      </c>
      <c r="U7975">
        <v>1</v>
      </c>
      <c r="V7975">
        <v>0</v>
      </c>
      <c r="W7975">
        <v>49.078154018234002</v>
      </c>
      <c r="X7975">
        <v>296.76564024529557</v>
      </c>
      <c r="Y7975">
        <v>21.780897690374168</v>
      </c>
      <c r="Z7975">
        <v>119.0832232163439</v>
      </c>
      <c r="AA7975">
        <v>37.142586497358842</v>
      </c>
      <c r="AB7975">
        <v>135.74008567232906</v>
      </c>
      <c r="AC7975">
        <v>11.368347890782667</v>
      </c>
      <c r="AD7975">
        <v>0</v>
      </c>
      <c r="AE7975">
        <v>670.95893523071811</v>
      </c>
    </row>
    <row r="7976" spans="1:31" x14ac:dyDescent="0.3">
      <c r="A7976">
        <v>2592272</v>
      </c>
      <c r="B7976">
        <v>1</v>
      </c>
      <c r="C7976" t="s">
        <v>80</v>
      </c>
      <c r="D7976" t="s">
        <v>100</v>
      </c>
      <c r="E7976" t="s">
        <v>141</v>
      </c>
      <c r="F7976" t="s">
        <v>6214</v>
      </c>
      <c r="G7976" t="s">
        <v>202</v>
      </c>
      <c r="H7976" t="s">
        <v>135</v>
      </c>
      <c r="I7976" t="s">
        <v>136</v>
      </c>
      <c r="J7976" t="s">
        <v>137</v>
      </c>
      <c r="K7976" t="s">
        <v>138</v>
      </c>
      <c r="L7976" t="s">
        <v>22148</v>
      </c>
      <c r="M7976" t="s">
        <v>22149</v>
      </c>
      <c r="N7976">
        <v>0.38888888799999999</v>
      </c>
      <c r="O7976">
        <v>5</v>
      </c>
      <c r="P7976">
        <v>431</v>
      </c>
      <c r="Q7976">
        <v>4</v>
      </c>
      <c r="R7976">
        <v>64</v>
      </c>
      <c r="S7976">
        <v>17</v>
      </c>
      <c r="T7976">
        <v>108</v>
      </c>
      <c r="U7976">
        <v>4</v>
      </c>
      <c r="V7976">
        <v>1</v>
      </c>
      <c r="W7976">
        <v>0.91431183167333341</v>
      </c>
      <c r="X7976">
        <v>54.710783706900912</v>
      </c>
      <c r="Y7976">
        <v>1.36394715492</v>
      </c>
      <c r="Z7976">
        <v>19.874068325048004</v>
      </c>
      <c r="AA7976">
        <v>19.653170181798998</v>
      </c>
      <c r="AB7976">
        <v>24.459778421498783</v>
      </c>
      <c r="AC7976">
        <v>50.660001604729999</v>
      </c>
      <c r="AD7976">
        <v>3.5082701745E-2</v>
      </c>
      <c r="AE7976">
        <v>171.67114392831502</v>
      </c>
    </row>
    <row r="7977" spans="1:31" x14ac:dyDescent="0.3">
      <c r="A7977">
        <v>2592166</v>
      </c>
      <c r="B7977">
        <v>1</v>
      </c>
      <c r="C7977" t="s">
        <v>81</v>
      </c>
      <c r="D7977" t="s">
        <v>113</v>
      </c>
      <c r="E7977" t="s">
        <v>132</v>
      </c>
      <c r="F7977" t="s">
        <v>22150</v>
      </c>
      <c r="G7977" t="s">
        <v>8518</v>
      </c>
      <c r="H7977" t="s">
        <v>276</v>
      </c>
      <c r="I7977" t="s">
        <v>136</v>
      </c>
      <c r="J7977" t="s">
        <v>137</v>
      </c>
      <c r="K7977" t="s">
        <v>144</v>
      </c>
      <c r="L7977" t="s">
        <v>22151</v>
      </c>
      <c r="M7977" t="s">
        <v>22152</v>
      </c>
      <c r="N7977">
        <v>0.54694444399999997</v>
      </c>
      <c r="O7977">
        <v>6</v>
      </c>
      <c r="P7977">
        <v>2190</v>
      </c>
      <c r="Q7977">
        <v>20</v>
      </c>
      <c r="R7977">
        <v>89</v>
      </c>
      <c r="S7977">
        <v>4</v>
      </c>
      <c r="T7977">
        <v>312</v>
      </c>
      <c r="U7977">
        <v>0</v>
      </c>
      <c r="V7977">
        <v>2</v>
      </c>
      <c r="W7977">
        <v>2.5005195627280008</v>
      </c>
      <c r="X7977">
        <v>158.31133235314749</v>
      </c>
      <c r="Y7977">
        <v>76.085877060452759</v>
      </c>
      <c r="Z7977">
        <v>26.937139233698364</v>
      </c>
      <c r="AA7977">
        <v>53.746430333378697</v>
      </c>
      <c r="AB7977">
        <v>54.251325747061301</v>
      </c>
      <c r="AC7977">
        <v>0</v>
      </c>
      <c r="AD7977">
        <v>0.43222929659530501</v>
      </c>
      <c r="AE7977">
        <v>372.26485358706191</v>
      </c>
    </row>
    <row r="7978" spans="1:31" x14ac:dyDescent="0.3">
      <c r="A7978">
        <v>2592172</v>
      </c>
      <c r="B7978">
        <v>1</v>
      </c>
      <c r="C7978" t="s">
        <v>81</v>
      </c>
      <c r="D7978" t="s">
        <v>113</v>
      </c>
      <c r="E7978" t="s">
        <v>132</v>
      </c>
      <c r="F7978" t="s">
        <v>22153</v>
      </c>
      <c r="G7978" t="s">
        <v>8518</v>
      </c>
      <c r="H7978" t="s">
        <v>276</v>
      </c>
      <c r="I7978" t="s">
        <v>136</v>
      </c>
      <c r="J7978" t="s">
        <v>137</v>
      </c>
      <c r="K7978" t="s">
        <v>144</v>
      </c>
      <c r="L7978" t="s">
        <v>22154</v>
      </c>
      <c r="M7978" t="s">
        <v>22155</v>
      </c>
      <c r="N7978">
        <v>0.23527777699999999</v>
      </c>
      <c r="O7978">
        <v>4</v>
      </c>
      <c r="P7978">
        <v>2482</v>
      </c>
      <c r="Q7978">
        <v>132</v>
      </c>
      <c r="R7978">
        <v>453</v>
      </c>
      <c r="S7978">
        <v>10</v>
      </c>
      <c r="T7978">
        <v>289</v>
      </c>
      <c r="U7978">
        <v>0</v>
      </c>
      <c r="V7978">
        <v>0</v>
      </c>
      <c r="W7978">
        <v>0.44217831842800004</v>
      </c>
      <c r="X7978">
        <v>92.795454953779114</v>
      </c>
      <c r="Y7978">
        <v>131.10350047466079</v>
      </c>
      <c r="Z7978">
        <v>285.38235852001509</v>
      </c>
      <c r="AA7978">
        <v>24.670474167555462</v>
      </c>
      <c r="AB7978">
        <v>22.15570969275322</v>
      </c>
      <c r="AC7978">
        <v>0</v>
      </c>
      <c r="AD7978">
        <v>0</v>
      </c>
      <c r="AE7978">
        <v>556.54967612719167</v>
      </c>
    </row>
    <row r="7979" spans="1:31" x14ac:dyDescent="0.3">
      <c r="A7979">
        <v>2592776</v>
      </c>
      <c r="B7979">
        <v>1</v>
      </c>
      <c r="C7979" t="s">
        <v>81</v>
      </c>
      <c r="D7979" t="s">
        <v>126</v>
      </c>
      <c r="E7979" t="s">
        <v>184</v>
      </c>
      <c r="F7979" t="s">
        <v>22156</v>
      </c>
      <c r="G7979" t="s">
        <v>134</v>
      </c>
      <c r="H7979" t="s">
        <v>135</v>
      </c>
      <c r="I7979" t="s">
        <v>136</v>
      </c>
      <c r="J7979" t="s">
        <v>137</v>
      </c>
      <c r="K7979" t="s">
        <v>138</v>
      </c>
      <c r="L7979" t="s">
        <v>22157</v>
      </c>
      <c r="M7979" t="s">
        <v>22158</v>
      </c>
      <c r="N7979">
        <v>0.79472222199999998</v>
      </c>
      <c r="O7979">
        <v>0</v>
      </c>
      <c r="P7979">
        <v>59</v>
      </c>
      <c r="Q7979">
        <v>15</v>
      </c>
      <c r="R7979">
        <v>62</v>
      </c>
      <c r="S7979">
        <v>3</v>
      </c>
      <c r="T7979">
        <v>12</v>
      </c>
      <c r="U7979">
        <v>0</v>
      </c>
      <c r="V7979">
        <v>0</v>
      </c>
      <c r="W7979">
        <v>0</v>
      </c>
      <c r="X7979">
        <v>5.9916136367019615</v>
      </c>
      <c r="Y7979">
        <v>30.261331242223413</v>
      </c>
      <c r="Z7979">
        <v>35.520779879447545</v>
      </c>
      <c r="AA7979">
        <v>19.559173385755798</v>
      </c>
      <c r="AB7979">
        <v>6.2963277135159599</v>
      </c>
      <c r="AC7979">
        <v>0</v>
      </c>
      <c r="AD7979">
        <v>0</v>
      </c>
      <c r="AE7979">
        <v>97.629225857644684</v>
      </c>
    </row>
    <row r="7980" spans="1:31" x14ac:dyDescent="0.3">
      <c r="A7980">
        <v>2592676</v>
      </c>
      <c r="B7980">
        <v>1</v>
      </c>
      <c r="C7980" t="s">
        <v>80</v>
      </c>
      <c r="D7980" t="s">
        <v>103</v>
      </c>
      <c r="E7980" t="s">
        <v>184</v>
      </c>
      <c r="F7980" t="s">
        <v>22159</v>
      </c>
      <c r="G7980" t="s">
        <v>254</v>
      </c>
      <c r="H7980" t="s">
        <v>135</v>
      </c>
      <c r="I7980" t="s">
        <v>136</v>
      </c>
      <c r="J7980" t="s">
        <v>137</v>
      </c>
      <c r="K7980" t="s">
        <v>138</v>
      </c>
      <c r="L7980" t="s">
        <v>22160</v>
      </c>
      <c r="M7980" t="s">
        <v>22161</v>
      </c>
      <c r="N7980">
        <v>1.7875000000000001</v>
      </c>
      <c r="O7980">
        <v>0</v>
      </c>
      <c r="P7980">
        <v>2666</v>
      </c>
      <c r="Q7980">
        <v>0</v>
      </c>
      <c r="R7980">
        <v>4</v>
      </c>
      <c r="S7980">
        <v>0</v>
      </c>
      <c r="T7980">
        <v>189</v>
      </c>
      <c r="U7980">
        <v>0</v>
      </c>
      <c r="V7980">
        <v>0</v>
      </c>
      <c r="W7980">
        <v>0</v>
      </c>
      <c r="X7980">
        <v>966.52229444129091</v>
      </c>
      <c r="Y7980">
        <v>0</v>
      </c>
      <c r="Z7980">
        <v>6.4259117746152477</v>
      </c>
      <c r="AA7980">
        <v>0</v>
      </c>
      <c r="AB7980">
        <v>220.54164711994579</v>
      </c>
      <c r="AC7980">
        <v>0</v>
      </c>
      <c r="AD7980">
        <v>0</v>
      </c>
      <c r="AE7980">
        <v>1193.4898533358519</v>
      </c>
    </row>
    <row r="7981" spans="1:31" x14ac:dyDescent="0.3">
      <c r="A7981">
        <v>2592304</v>
      </c>
      <c r="B7981">
        <v>1</v>
      </c>
      <c r="C7981" t="s">
        <v>81</v>
      </c>
      <c r="D7981" t="s">
        <v>128</v>
      </c>
      <c r="E7981" t="s">
        <v>171</v>
      </c>
      <c r="F7981" t="s">
        <v>22162</v>
      </c>
      <c r="G7981" t="s">
        <v>190</v>
      </c>
      <c r="H7981" t="s">
        <v>157</v>
      </c>
      <c r="I7981" t="s">
        <v>136</v>
      </c>
      <c r="J7981" t="s">
        <v>137</v>
      </c>
      <c r="K7981" t="s">
        <v>138</v>
      </c>
      <c r="L7981" t="s">
        <v>22163</v>
      </c>
      <c r="M7981" t="s">
        <v>22164</v>
      </c>
      <c r="N7981">
        <v>1.908055555</v>
      </c>
      <c r="O7981">
        <v>0</v>
      </c>
      <c r="P7981">
        <v>0</v>
      </c>
      <c r="Q7981">
        <v>0</v>
      </c>
      <c r="R7981">
        <v>3</v>
      </c>
      <c r="S7981">
        <v>0</v>
      </c>
      <c r="T7981">
        <v>1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6.051510203216667</v>
      </c>
      <c r="AA7981">
        <v>0</v>
      </c>
      <c r="AB7981">
        <v>0.29520577874211751</v>
      </c>
      <c r="AC7981">
        <v>0</v>
      </c>
      <c r="AD7981">
        <v>0</v>
      </c>
      <c r="AE7981">
        <v>6.3467159819587842</v>
      </c>
    </row>
    <row r="7982" spans="1:31" x14ac:dyDescent="0.3">
      <c r="A7982">
        <v>2592845</v>
      </c>
      <c r="B7982">
        <v>1</v>
      </c>
      <c r="C7982" t="s">
        <v>80</v>
      </c>
      <c r="D7982" t="s">
        <v>101</v>
      </c>
      <c r="E7982" t="s">
        <v>171</v>
      </c>
      <c r="F7982" t="s">
        <v>22165</v>
      </c>
      <c r="G7982" t="s">
        <v>190</v>
      </c>
      <c r="H7982" t="s">
        <v>157</v>
      </c>
      <c r="I7982" t="s">
        <v>136</v>
      </c>
      <c r="J7982" t="s">
        <v>137</v>
      </c>
      <c r="K7982" t="s">
        <v>138</v>
      </c>
      <c r="L7982" t="s">
        <v>22166</v>
      </c>
      <c r="M7982" t="s">
        <v>22167</v>
      </c>
      <c r="N7982">
        <v>0.768055555</v>
      </c>
      <c r="O7982">
        <v>0</v>
      </c>
      <c r="P7982">
        <v>31</v>
      </c>
      <c r="Q7982">
        <v>0</v>
      </c>
      <c r="R7982">
        <v>0</v>
      </c>
      <c r="S7982">
        <v>0</v>
      </c>
      <c r="T7982">
        <v>11</v>
      </c>
      <c r="U7982">
        <v>0</v>
      </c>
      <c r="V7982">
        <v>0</v>
      </c>
      <c r="W7982">
        <v>0</v>
      </c>
      <c r="X7982">
        <v>9.2156319490504437</v>
      </c>
      <c r="Y7982">
        <v>0</v>
      </c>
      <c r="Z7982">
        <v>0</v>
      </c>
      <c r="AA7982">
        <v>0</v>
      </c>
      <c r="AB7982">
        <v>3.7680599600243605</v>
      </c>
      <c r="AC7982">
        <v>0</v>
      </c>
      <c r="AD7982">
        <v>0</v>
      </c>
      <c r="AE7982">
        <v>12.983691909074803</v>
      </c>
    </row>
    <row r="7983" spans="1:31" x14ac:dyDescent="0.3">
      <c r="A7983">
        <v>2592530</v>
      </c>
      <c r="B7983">
        <v>1</v>
      </c>
      <c r="C7983" t="s">
        <v>81</v>
      </c>
      <c r="D7983" t="s">
        <v>118</v>
      </c>
      <c r="E7983" t="s">
        <v>147</v>
      </c>
      <c r="F7983" t="s">
        <v>6070</v>
      </c>
      <c r="G7983" t="s">
        <v>134</v>
      </c>
      <c r="H7983" t="s">
        <v>135</v>
      </c>
      <c r="I7983" t="s">
        <v>136</v>
      </c>
      <c r="J7983" t="s">
        <v>137</v>
      </c>
      <c r="K7983" t="s">
        <v>138</v>
      </c>
      <c r="L7983" t="s">
        <v>22168</v>
      </c>
      <c r="M7983" t="s">
        <v>22169</v>
      </c>
      <c r="N7983">
        <v>4.000555555</v>
      </c>
      <c r="O7983">
        <v>0</v>
      </c>
      <c r="P7983">
        <v>73</v>
      </c>
      <c r="Q7983">
        <v>32</v>
      </c>
      <c r="R7983">
        <v>42</v>
      </c>
      <c r="S7983">
        <v>0</v>
      </c>
      <c r="T7983">
        <v>8</v>
      </c>
      <c r="U7983">
        <v>0</v>
      </c>
      <c r="V7983">
        <v>1</v>
      </c>
      <c r="W7983">
        <v>0</v>
      </c>
      <c r="X7983">
        <v>63.720357292421447</v>
      </c>
      <c r="Y7983">
        <v>512.70884798722454</v>
      </c>
      <c r="Z7983">
        <v>397.03746466835446</v>
      </c>
      <c r="AA7983">
        <v>0</v>
      </c>
      <c r="AB7983">
        <v>22.045144728431779</v>
      </c>
      <c r="AC7983">
        <v>0</v>
      </c>
      <c r="AD7983">
        <v>28.294906693333331</v>
      </c>
      <c r="AE7983">
        <v>1023.8067213697656</v>
      </c>
    </row>
    <row r="7984" spans="1:31" x14ac:dyDescent="0.3">
      <c r="A7984">
        <v>2592198</v>
      </c>
      <c r="B7984">
        <v>1</v>
      </c>
      <c r="C7984" t="s">
        <v>81</v>
      </c>
      <c r="D7984" t="s">
        <v>118</v>
      </c>
      <c r="E7984" t="s">
        <v>184</v>
      </c>
      <c r="F7984" t="s">
        <v>537</v>
      </c>
      <c r="G7984" t="s">
        <v>149</v>
      </c>
      <c r="H7984" t="s">
        <v>135</v>
      </c>
      <c r="I7984" t="s">
        <v>136</v>
      </c>
      <c r="J7984" t="s">
        <v>137</v>
      </c>
      <c r="K7984" t="s">
        <v>138</v>
      </c>
      <c r="L7984" t="s">
        <v>22170</v>
      </c>
      <c r="M7984" t="s">
        <v>22171</v>
      </c>
      <c r="N7984">
        <v>1.160555555</v>
      </c>
      <c r="O7984">
        <v>0</v>
      </c>
      <c r="P7984">
        <v>0</v>
      </c>
      <c r="Q7984">
        <v>0</v>
      </c>
      <c r="R7984">
        <v>1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0.44959005751968006</v>
      </c>
      <c r="AA7984">
        <v>0</v>
      </c>
      <c r="AB7984">
        <v>0</v>
      </c>
      <c r="AC7984">
        <v>0</v>
      </c>
      <c r="AD7984">
        <v>0</v>
      </c>
      <c r="AE7984">
        <v>0.44959005751968006</v>
      </c>
    </row>
    <row r="7985" spans="1:31" x14ac:dyDescent="0.3">
      <c r="A7985">
        <v>2592885</v>
      </c>
      <c r="B7985">
        <v>1</v>
      </c>
      <c r="C7985" t="s">
        <v>80</v>
      </c>
      <c r="D7985" t="s">
        <v>103</v>
      </c>
      <c r="E7985" t="s">
        <v>166</v>
      </c>
      <c r="F7985" t="s">
        <v>22172</v>
      </c>
      <c r="G7985" t="s">
        <v>198</v>
      </c>
      <c r="H7985" t="s">
        <v>157</v>
      </c>
      <c r="I7985" t="s">
        <v>136</v>
      </c>
      <c r="J7985" t="s">
        <v>137</v>
      </c>
      <c r="K7985" t="s">
        <v>138</v>
      </c>
      <c r="L7985" t="s">
        <v>22173</v>
      </c>
      <c r="M7985" t="s">
        <v>22174</v>
      </c>
      <c r="N7985">
        <v>1.2369444439999999</v>
      </c>
      <c r="O7985">
        <v>0</v>
      </c>
      <c r="P7985">
        <v>10</v>
      </c>
      <c r="Q7985">
        <v>0</v>
      </c>
      <c r="R7985">
        <v>0</v>
      </c>
      <c r="S7985">
        <v>0</v>
      </c>
      <c r="T7985">
        <v>2</v>
      </c>
      <c r="U7985">
        <v>0</v>
      </c>
      <c r="V7985">
        <v>0</v>
      </c>
      <c r="W7985">
        <v>0</v>
      </c>
      <c r="X7985">
        <v>2.4507367503325996</v>
      </c>
      <c r="Y7985">
        <v>0</v>
      </c>
      <c r="Z7985">
        <v>0</v>
      </c>
      <c r="AA7985">
        <v>0</v>
      </c>
      <c r="AB7985">
        <v>2.7254100448788892</v>
      </c>
      <c r="AC7985">
        <v>0</v>
      </c>
      <c r="AD7985">
        <v>0</v>
      </c>
      <c r="AE7985">
        <v>5.1761467952114888</v>
      </c>
    </row>
    <row r="7986" spans="1:31" x14ac:dyDescent="0.3">
      <c r="A7986">
        <v>2592344</v>
      </c>
      <c r="B7986">
        <v>1</v>
      </c>
      <c r="C7986" t="s">
        <v>81</v>
      </c>
      <c r="D7986" t="s">
        <v>123</v>
      </c>
      <c r="E7986" t="s">
        <v>184</v>
      </c>
      <c r="F7986" t="s">
        <v>22175</v>
      </c>
      <c r="G7986" t="s">
        <v>301</v>
      </c>
      <c r="H7986" t="s">
        <v>135</v>
      </c>
      <c r="I7986" t="s">
        <v>136</v>
      </c>
      <c r="J7986" t="s">
        <v>137</v>
      </c>
      <c r="K7986" t="s">
        <v>144</v>
      </c>
      <c r="L7986" t="s">
        <v>22176</v>
      </c>
      <c r="M7986" t="s">
        <v>22177</v>
      </c>
      <c r="N7986">
        <v>5.9088888879999999</v>
      </c>
      <c r="O7986">
        <v>0</v>
      </c>
      <c r="P7986">
        <v>3</v>
      </c>
      <c r="Q7986">
        <v>0</v>
      </c>
      <c r="R7986">
        <v>0</v>
      </c>
      <c r="S7986">
        <v>3</v>
      </c>
      <c r="T7986">
        <v>201</v>
      </c>
      <c r="U7986">
        <v>2</v>
      </c>
      <c r="V7986">
        <v>9</v>
      </c>
      <c r="W7986">
        <v>0</v>
      </c>
      <c r="X7986">
        <v>4.8203177158943102</v>
      </c>
      <c r="Y7986">
        <v>0</v>
      </c>
      <c r="Z7986">
        <v>0</v>
      </c>
      <c r="AA7986">
        <v>146.63632419866309</v>
      </c>
      <c r="AB7986">
        <v>1252.4735784795303</v>
      </c>
      <c r="AC7986">
        <v>695.89981762651837</v>
      </c>
      <c r="AD7986">
        <v>665.49472165500219</v>
      </c>
      <c r="AE7986">
        <v>2765.3247596756082</v>
      </c>
    </row>
    <row r="7987" spans="1:31" x14ac:dyDescent="0.3">
      <c r="A7987">
        <v>2592490</v>
      </c>
      <c r="B7987">
        <v>1</v>
      </c>
      <c r="C7987" t="s">
        <v>80</v>
      </c>
      <c r="D7987" t="s">
        <v>104</v>
      </c>
      <c r="E7987" t="s">
        <v>171</v>
      </c>
      <c r="F7987" t="s">
        <v>22178</v>
      </c>
      <c r="G7987" t="s">
        <v>190</v>
      </c>
      <c r="H7987" t="s">
        <v>157</v>
      </c>
      <c r="I7987" t="s">
        <v>136</v>
      </c>
      <c r="J7987" t="s">
        <v>137</v>
      </c>
      <c r="K7987" t="s">
        <v>138</v>
      </c>
      <c r="L7987" t="s">
        <v>22179</v>
      </c>
      <c r="M7987" t="s">
        <v>22180</v>
      </c>
      <c r="N7987">
        <v>1.5825</v>
      </c>
      <c r="O7987">
        <v>0</v>
      </c>
      <c r="P7987">
        <v>2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2.4053487036016667E-2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2.4053487036016667E-2</v>
      </c>
    </row>
    <row r="7988" spans="1:31" x14ac:dyDescent="0.3">
      <c r="A7988">
        <v>2592381</v>
      </c>
      <c r="B7988">
        <v>1</v>
      </c>
      <c r="C7988" t="s">
        <v>80</v>
      </c>
      <c r="D7988" t="s">
        <v>95</v>
      </c>
      <c r="E7988" t="s">
        <v>141</v>
      </c>
      <c r="F7988" t="s">
        <v>22181</v>
      </c>
      <c r="G7988" t="s">
        <v>202</v>
      </c>
      <c r="H7988" t="s">
        <v>135</v>
      </c>
      <c r="I7988" t="s">
        <v>136</v>
      </c>
      <c r="J7988" t="s">
        <v>137</v>
      </c>
      <c r="K7988" t="s">
        <v>138</v>
      </c>
      <c r="L7988" t="s">
        <v>22182</v>
      </c>
      <c r="M7988" t="s">
        <v>22183</v>
      </c>
      <c r="N7988">
        <v>0.498611111</v>
      </c>
      <c r="O7988">
        <v>0</v>
      </c>
      <c r="P7988">
        <v>167</v>
      </c>
      <c r="Q7988">
        <v>0</v>
      </c>
      <c r="R7988">
        <v>0</v>
      </c>
      <c r="S7988">
        <v>0</v>
      </c>
      <c r="T7988">
        <v>5</v>
      </c>
      <c r="U7988">
        <v>0</v>
      </c>
      <c r="V7988">
        <v>0</v>
      </c>
      <c r="W7988">
        <v>0</v>
      </c>
      <c r="X7988">
        <v>16.032990019574981</v>
      </c>
      <c r="Y7988">
        <v>0</v>
      </c>
      <c r="Z7988">
        <v>0</v>
      </c>
      <c r="AA7988">
        <v>0</v>
      </c>
      <c r="AB7988">
        <v>2.2229599523763164</v>
      </c>
      <c r="AC7988">
        <v>0</v>
      </c>
      <c r="AD7988">
        <v>0</v>
      </c>
      <c r="AE7988">
        <v>18.255949971951299</v>
      </c>
    </row>
    <row r="7989" spans="1:31" x14ac:dyDescent="0.3">
      <c r="A7989">
        <v>2592238</v>
      </c>
      <c r="B7989">
        <v>1</v>
      </c>
      <c r="C7989" t="s">
        <v>81</v>
      </c>
      <c r="D7989" t="s">
        <v>123</v>
      </c>
      <c r="E7989" t="s">
        <v>141</v>
      </c>
      <c r="F7989" t="s">
        <v>8035</v>
      </c>
      <c r="G7989" t="s">
        <v>134</v>
      </c>
      <c r="H7989" t="s">
        <v>135</v>
      </c>
      <c r="I7989" t="s">
        <v>136</v>
      </c>
      <c r="J7989" t="s">
        <v>137</v>
      </c>
      <c r="K7989" t="s">
        <v>138</v>
      </c>
      <c r="L7989" t="s">
        <v>22184</v>
      </c>
      <c r="M7989" t="s">
        <v>22185</v>
      </c>
      <c r="N7989">
        <v>1.761111111</v>
      </c>
      <c r="O7989">
        <v>0</v>
      </c>
      <c r="P7989">
        <v>7292</v>
      </c>
      <c r="Q7989">
        <v>0</v>
      </c>
      <c r="R7989">
        <v>62</v>
      </c>
      <c r="S7989">
        <v>2</v>
      </c>
      <c r="T7989">
        <v>543</v>
      </c>
      <c r="U7989">
        <v>0</v>
      </c>
      <c r="V7989">
        <v>4</v>
      </c>
      <c r="W7989">
        <v>0</v>
      </c>
      <c r="X7989">
        <v>2014.1614515149954</v>
      </c>
      <c r="Y7989">
        <v>0</v>
      </c>
      <c r="Z7989">
        <v>67.194205579649193</v>
      </c>
      <c r="AA7989">
        <v>2.1324397477094998</v>
      </c>
      <c r="AB7989">
        <v>531.80401712519733</v>
      </c>
      <c r="AC7989">
        <v>0</v>
      </c>
      <c r="AD7989">
        <v>18.0015302899692</v>
      </c>
      <c r="AE7989">
        <v>2633.293644257521</v>
      </c>
    </row>
    <row r="7990" spans="1:31" x14ac:dyDescent="0.3">
      <c r="A7990">
        <v>2592739</v>
      </c>
      <c r="B7990">
        <v>1</v>
      </c>
      <c r="C7990" t="s">
        <v>80</v>
      </c>
      <c r="D7990" t="s">
        <v>83</v>
      </c>
      <c r="E7990" t="s">
        <v>166</v>
      </c>
      <c r="F7990" t="s">
        <v>22186</v>
      </c>
      <c r="G7990" t="s">
        <v>181</v>
      </c>
      <c r="H7990" t="s">
        <v>157</v>
      </c>
      <c r="I7990" t="s">
        <v>136</v>
      </c>
      <c r="J7990" t="s">
        <v>137</v>
      </c>
      <c r="K7990" t="s">
        <v>138</v>
      </c>
      <c r="L7990" t="s">
        <v>22187</v>
      </c>
      <c r="M7990" t="s">
        <v>22188</v>
      </c>
      <c r="N7990">
        <v>2.7152777769999998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16</v>
      </c>
      <c r="U7990">
        <v>0</v>
      </c>
      <c r="V7990">
        <v>2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40.558742321521592</v>
      </c>
      <c r="AC7990">
        <v>0</v>
      </c>
      <c r="AD7990">
        <v>6.8012060613691707</v>
      </c>
      <c r="AE7990">
        <v>47.359948382890764</v>
      </c>
    </row>
    <row r="7991" spans="1:31" x14ac:dyDescent="0.3">
      <c r="A7991">
        <v>2592261</v>
      </c>
      <c r="B7991">
        <v>1</v>
      </c>
      <c r="C7991" t="s">
        <v>80</v>
      </c>
      <c r="D7991" t="s">
        <v>103</v>
      </c>
      <c r="E7991" t="s">
        <v>147</v>
      </c>
      <c r="F7991" t="s">
        <v>22189</v>
      </c>
      <c r="G7991" t="s">
        <v>134</v>
      </c>
      <c r="H7991" t="s">
        <v>135</v>
      </c>
      <c r="I7991" t="s">
        <v>136</v>
      </c>
      <c r="J7991" t="s">
        <v>137</v>
      </c>
      <c r="K7991" t="s">
        <v>138</v>
      </c>
      <c r="L7991" t="s">
        <v>22190</v>
      </c>
      <c r="M7991" t="s">
        <v>22191</v>
      </c>
      <c r="N7991">
        <v>1.116944444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1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388.01891424743116</v>
      </c>
      <c r="AD7991">
        <v>0</v>
      </c>
      <c r="AE7991">
        <v>388.01891424743116</v>
      </c>
    </row>
    <row r="7992" spans="1:31" x14ac:dyDescent="0.3">
      <c r="A7992">
        <v>2592802</v>
      </c>
      <c r="B7992">
        <v>1</v>
      </c>
      <c r="C7992" t="s">
        <v>80</v>
      </c>
      <c r="D7992" t="s">
        <v>98</v>
      </c>
      <c r="E7992" t="s">
        <v>166</v>
      </c>
      <c r="F7992" t="s">
        <v>21559</v>
      </c>
      <c r="G7992" t="s">
        <v>168</v>
      </c>
      <c r="H7992" t="s">
        <v>157</v>
      </c>
      <c r="I7992" t="s">
        <v>136</v>
      </c>
      <c r="J7992" t="s">
        <v>137</v>
      </c>
      <c r="K7992" t="s">
        <v>138</v>
      </c>
      <c r="L7992" t="s">
        <v>22192</v>
      </c>
      <c r="M7992" t="s">
        <v>22193</v>
      </c>
      <c r="N7992">
        <v>2.310277777</v>
      </c>
      <c r="O7992">
        <v>0</v>
      </c>
      <c r="P7992">
        <v>1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0.38235716604426001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0.38235716604426001</v>
      </c>
    </row>
    <row r="7993" spans="1:31" x14ac:dyDescent="0.3">
      <c r="A7993">
        <v>2592361</v>
      </c>
      <c r="B7993">
        <v>1</v>
      </c>
      <c r="C7993" t="s">
        <v>81</v>
      </c>
      <c r="D7993" t="s">
        <v>117</v>
      </c>
      <c r="E7993" t="s">
        <v>141</v>
      </c>
      <c r="F7993" t="s">
        <v>22194</v>
      </c>
      <c r="G7993" t="s">
        <v>301</v>
      </c>
      <c r="H7993" t="s">
        <v>135</v>
      </c>
      <c r="I7993" t="s">
        <v>136</v>
      </c>
      <c r="J7993" t="s">
        <v>137</v>
      </c>
      <c r="K7993" t="s">
        <v>144</v>
      </c>
      <c r="L7993" t="s">
        <v>22195</v>
      </c>
      <c r="M7993" t="s">
        <v>22196</v>
      </c>
      <c r="N7993">
        <v>5.2236111110000003</v>
      </c>
      <c r="O7993">
        <v>2</v>
      </c>
      <c r="P7993">
        <v>231</v>
      </c>
      <c r="Q7993">
        <v>28</v>
      </c>
      <c r="R7993">
        <v>52</v>
      </c>
      <c r="S7993">
        <v>1</v>
      </c>
      <c r="T7993">
        <v>7</v>
      </c>
      <c r="U7993">
        <v>1</v>
      </c>
      <c r="V7993">
        <v>0</v>
      </c>
      <c r="W7993">
        <v>2.7874045090512802</v>
      </c>
      <c r="X7993">
        <v>144.12627562569972</v>
      </c>
      <c r="Y7993">
        <v>496.9042186212817</v>
      </c>
      <c r="Z7993">
        <v>57.719770950068167</v>
      </c>
      <c r="AA7993">
        <v>1.8956508606802502</v>
      </c>
      <c r="AB7993">
        <v>12.387010101753877</v>
      </c>
      <c r="AC7993">
        <v>4.4181993686828749</v>
      </c>
      <c r="AD7993">
        <v>0</v>
      </c>
      <c r="AE7993">
        <v>720.23853003721786</v>
      </c>
    </row>
    <row r="7994" spans="1:31" x14ac:dyDescent="0.3">
      <c r="A7994">
        <v>2592616</v>
      </c>
      <c r="B7994">
        <v>1</v>
      </c>
      <c r="C7994" t="s">
        <v>80</v>
      </c>
      <c r="D7994" t="s">
        <v>106</v>
      </c>
      <c r="E7994" t="s">
        <v>171</v>
      </c>
      <c r="F7994" t="s">
        <v>22197</v>
      </c>
      <c r="G7994" t="s">
        <v>229</v>
      </c>
      <c r="H7994" t="s">
        <v>157</v>
      </c>
      <c r="I7994" t="s">
        <v>136</v>
      </c>
      <c r="J7994" t="s">
        <v>137</v>
      </c>
      <c r="K7994" t="s">
        <v>138</v>
      </c>
      <c r="L7994" t="s">
        <v>22198</v>
      </c>
      <c r="M7994" t="s">
        <v>22199</v>
      </c>
      <c r="N7994">
        <v>1.4711111109999999</v>
      </c>
      <c r="O7994">
        <v>0</v>
      </c>
      <c r="P7994">
        <v>33</v>
      </c>
      <c r="Q7994">
        <v>0</v>
      </c>
      <c r="R7994">
        <v>2</v>
      </c>
      <c r="S7994">
        <v>0</v>
      </c>
      <c r="T7994">
        <v>1</v>
      </c>
      <c r="U7994">
        <v>0</v>
      </c>
      <c r="V7994">
        <v>0</v>
      </c>
      <c r="W7994">
        <v>0</v>
      </c>
      <c r="X7994">
        <v>8.148165399280801</v>
      </c>
      <c r="Y7994">
        <v>0</v>
      </c>
      <c r="Z7994">
        <v>0.73116566150640006</v>
      </c>
      <c r="AA7994">
        <v>0</v>
      </c>
      <c r="AB7994">
        <v>0.58715541889293332</v>
      </c>
      <c r="AC7994">
        <v>0</v>
      </c>
      <c r="AD7994">
        <v>0</v>
      </c>
      <c r="AE7994">
        <v>9.4664864796801353</v>
      </c>
    </row>
    <row r="7995" spans="1:31" x14ac:dyDescent="0.3">
      <c r="A7995">
        <v>2592467</v>
      </c>
      <c r="B7995">
        <v>1</v>
      </c>
      <c r="C7995" t="s">
        <v>80</v>
      </c>
      <c r="D7995" t="s">
        <v>90</v>
      </c>
      <c r="E7995" t="s">
        <v>171</v>
      </c>
      <c r="F7995" t="s">
        <v>22200</v>
      </c>
      <c r="G7995" t="s">
        <v>3034</v>
      </c>
      <c r="H7995" t="s">
        <v>157</v>
      </c>
      <c r="I7995" t="s">
        <v>136</v>
      </c>
      <c r="J7995" t="s">
        <v>3</v>
      </c>
      <c r="K7995" t="s">
        <v>138</v>
      </c>
      <c r="L7995" t="s">
        <v>22201</v>
      </c>
      <c r="M7995" t="s">
        <v>22202</v>
      </c>
      <c r="N7995">
        <v>4.9766666659999999</v>
      </c>
      <c r="O7995">
        <v>0</v>
      </c>
      <c r="P7995">
        <v>141</v>
      </c>
      <c r="Q7995">
        <v>0</v>
      </c>
      <c r="R7995">
        <v>0</v>
      </c>
      <c r="S7995">
        <v>0</v>
      </c>
      <c r="T7995">
        <v>1</v>
      </c>
      <c r="U7995">
        <v>0</v>
      </c>
      <c r="V7995">
        <v>0</v>
      </c>
      <c r="W7995">
        <v>0</v>
      </c>
      <c r="X7995">
        <v>133.59777917639263</v>
      </c>
      <c r="Y7995">
        <v>0</v>
      </c>
      <c r="Z7995">
        <v>0</v>
      </c>
      <c r="AA7995">
        <v>0</v>
      </c>
      <c r="AB7995">
        <v>10.378334173138446</v>
      </c>
      <c r="AC7995">
        <v>0</v>
      </c>
      <c r="AD7995">
        <v>0</v>
      </c>
      <c r="AE7995">
        <v>143.97611334953109</v>
      </c>
    </row>
    <row r="7996" spans="1:31" x14ac:dyDescent="0.3">
      <c r="A7996">
        <v>2592218</v>
      </c>
      <c r="B7996">
        <v>1</v>
      </c>
      <c r="C7996" t="s">
        <v>80</v>
      </c>
      <c r="D7996" t="s">
        <v>96</v>
      </c>
      <c r="E7996" t="s">
        <v>141</v>
      </c>
      <c r="F7996" t="s">
        <v>12322</v>
      </c>
      <c r="G7996" t="s">
        <v>134</v>
      </c>
      <c r="H7996" t="s">
        <v>135</v>
      </c>
      <c r="I7996" t="s">
        <v>136</v>
      </c>
      <c r="J7996" t="s">
        <v>137</v>
      </c>
      <c r="K7996" t="s">
        <v>138</v>
      </c>
      <c r="L7996" t="s">
        <v>22203</v>
      </c>
      <c r="M7996" t="s">
        <v>22204</v>
      </c>
      <c r="N7996">
        <v>0.12888888800000001</v>
      </c>
      <c r="O7996">
        <v>2</v>
      </c>
      <c r="P7996">
        <v>41</v>
      </c>
      <c r="Q7996">
        <v>14</v>
      </c>
      <c r="R7996">
        <v>6</v>
      </c>
      <c r="S7996">
        <v>6</v>
      </c>
      <c r="T7996">
        <v>5</v>
      </c>
      <c r="U7996">
        <v>0</v>
      </c>
      <c r="V7996">
        <v>0</v>
      </c>
      <c r="W7996">
        <v>0.14198331218805335</v>
      </c>
      <c r="X7996">
        <v>0.67556007569329346</v>
      </c>
      <c r="Y7996">
        <v>2.4606085152912005</v>
      </c>
      <c r="Z7996">
        <v>0.26565256252160002</v>
      </c>
      <c r="AA7996">
        <v>0.76922306397417772</v>
      </c>
      <c r="AB7996">
        <v>0.78898750937031115</v>
      </c>
      <c r="AC7996">
        <v>0</v>
      </c>
      <c r="AD7996">
        <v>0</v>
      </c>
      <c r="AE7996">
        <v>5.1020150390386361</v>
      </c>
    </row>
    <row r="7997" spans="1:31" x14ac:dyDescent="0.3">
      <c r="A7997">
        <v>2592324</v>
      </c>
      <c r="B7997">
        <v>1</v>
      </c>
      <c r="C7997" t="s">
        <v>81</v>
      </c>
      <c r="D7997" t="s">
        <v>113</v>
      </c>
      <c r="E7997" t="s">
        <v>184</v>
      </c>
      <c r="F7997" t="s">
        <v>8749</v>
      </c>
      <c r="G7997" t="s">
        <v>149</v>
      </c>
      <c r="H7997" t="s">
        <v>135</v>
      </c>
      <c r="I7997" t="s">
        <v>136</v>
      </c>
      <c r="J7997" t="s">
        <v>137</v>
      </c>
      <c r="K7997" t="s">
        <v>138</v>
      </c>
      <c r="L7997" t="s">
        <v>22205</v>
      </c>
      <c r="M7997" t="s">
        <v>22206</v>
      </c>
      <c r="N7997">
        <v>1.4652777770000001</v>
      </c>
      <c r="O7997">
        <v>6</v>
      </c>
      <c r="P7997">
        <v>871</v>
      </c>
      <c r="Q7997">
        <v>11</v>
      </c>
      <c r="R7997">
        <v>218</v>
      </c>
      <c r="S7997">
        <v>6</v>
      </c>
      <c r="T7997">
        <v>49</v>
      </c>
      <c r="U7997">
        <v>0</v>
      </c>
      <c r="V7997">
        <v>0</v>
      </c>
      <c r="W7997">
        <v>2.0176016769600005</v>
      </c>
      <c r="X7997">
        <v>199.55163408001584</v>
      </c>
      <c r="Y7997">
        <v>93.466819267212188</v>
      </c>
      <c r="Z7997">
        <v>258.78529205288686</v>
      </c>
      <c r="AA7997">
        <v>46.530995658089601</v>
      </c>
      <c r="AB7997">
        <v>37.668125141603824</v>
      </c>
      <c r="AC7997">
        <v>0</v>
      </c>
      <c r="AD7997">
        <v>0</v>
      </c>
      <c r="AE7997">
        <v>638.02046787676841</v>
      </c>
    </row>
    <row r="7998" spans="1:31" x14ac:dyDescent="0.3">
      <c r="A7998">
        <v>2592865</v>
      </c>
      <c r="B7998">
        <v>1</v>
      </c>
      <c r="C7998" t="s">
        <v>80</v>
      </c>
      <c r="D7998" t="s">
        <v>107</v>
      </c>
      <c r="E7998" t="s">
        <v>147</v>
      </c>
      <c r="F7998" t="s">
        <v>22207</v>
      </c>
      <c r="G7998" t="s">
        <v>202</v>
      </c>
      <c r="H7998" t="s">
        <v>135</v>
      </c>
      <c r="I7998" t="s">
        <v>136</v>
      </c>
      <c r="J7998" t="s">
        <v>137</v>
      </c>
      <c r="K7998" t="s">
        <v>138</v>
      </c>
      <c r="L7998" t="s">
        <v>22208</v>
      </c>
      <c r="M7998" t="s">
        <v>22209</v>
      </c>
      <c r="N7998">
        <v>0.49833333299999999</v>
      </c>
      <c r="O7998">
        <v>1</v>
      </c>
      <c r="P7998">
        <v>490</v>
      </c>
      <c r="Q7998">
        <v>20</v>
      </c>
      <c r="R7998">
        <v>47</v>
      </c>
      <c r="S7998">
        <v>7</v>
      </c>
      <c r="T7998">
        <v>33</v>
      </c>
      <c r="U7998">
        <v>1</v>
      </c>
      <c r="V7998">
        <v>0</v>
      </c>
      <c r="W7998">
        <v>4.3828106472067502E-2</v>
      </c>
      <c r="X7998">
        <v>45.964607089954399</v>
      </c>
      <c r="Y7998">
        <v>80.059245358046482</v>
      </c>
      <c r="Z7998">
        <v>22.361952494216069</v>
      </c>
      <c r="AA7998">
        <v>25.057555739687061</v>
      </c>
      <c r="AB7998">
        <v>16.088341826224934</v>
      </c>
      <c r="AC7998">
        <v>9.5792230293163012</v>
      </c>
      <c r="AD7998">
        <v>0</v>
      </c>
      <c r="AE7998">
        <v>199.15475364391733</v>
      </c>
    </row>
    <row r="7999" spans="1:31" x14ac:dyDescent="0.3">
      <c r="A7999">
        <v>2592696</v>
      </c>
      <c r="B7999">
        <v>1</v>
      </c>
      <c r="C7999" t="s">
        <v>81</v>
      </c>
      <c r="D7999" t="s">
        <v>117</v>
      </c>
      <c r="E7999" t="s">
        <v>141</v>
      </c>
      <c r="F7999" t="s">
        <v>22210</v>
      </c>
      <c r="G7999" t="s">
        <v>134</v>
      </c>
      <c r="H7999" t="s">
        <v>135</v>
      </c>
      <c r="I7999" t="s">
        <v>136</v>
      </c>
      <c r="J7999" t="s">
        <v>137</v>
      </c>
      <c r="K7999" t="s">
        <v>138</v>
      </c>
      <c r="L7999" t="s">
        <v>22211</v>
      </c>
      <c r="M7999" t="s">
        <v>22212</v>
      </c>
      <c r="N7999">
        <v>0.17249999999999999</v>
      </c>
      <c r="O7999">
        <v>10</v>
      </c>
      <c r="P7999">
        <v>6401</v>
      </c>
      <c r="Q7999">
        <v>105</v>
      </c>
      <c r="R7999">
        <v>291</v>
      </c>
      <c r="S7999">
        <v>19</v>
      </c>
      <c r="T7999">
        <v>1640</v>
      </c>
      <c r="U7999">
        <v>5</v>
      </c>
      <c r="V7999">
        <v>4</v>
      </c>
      <c r="W7999">
        <v>0.76149659742452991</v>
      </c>
      <c r="X7999">
        <v>180.24457004310395</v>
      </c>
      <c r="Y7999">
        <v>43.355403504099279</v>
      </c>
      <c r="Z7999">
        <v>38.003742358524143</v>
      </c>
      <c r="AA7999">
        <v>18.489217994819974</v>
      </c>
      <c r="AB7999">
        <v>149.97742712629011</v>
      </c>
      <c r="AC7999">
        <v>16.078396210124286</v>
      </c>
      <c r="AD7999">
        <v>7.1027698824313195</v>
      </c>
      <c r="AE7999">
        <v>454.0130237168176</v>
      </c>
    </row>
    <row r="8000" spans="1:31" x14ac:dyDescent="0.3">
      <c r="A8000">
        <v>2592779</v>
      </c>
      <c r="B8000">
        <v>1</v>
      </c>
      <c r="C8000" t="s">
        <v>81</v>
      </c>
      <c r="D8000" t="s">
        <v>120</v>
      </c>
      <c r="E8000" t="s">
        <v>184</v>
      </c>
      <c r="F8000" t="s">
        <v>22213</v>
      </c>
      <c r="G8000" t="s">
        <v>202</v>
      </c>
      <c r="H8000" t="s">
        <v>135</v>
      </c>
      <c r="I8000" t="s">
        <v>136</v>
      </c>
      <c r="J8000" t="s">
        <v>137</v>
      </c>
      <c r="K8000" t="s">
        <v>138</v>
      </c>
      <c r="L8000" t="s">
        <v>22214</v>
      </c>
      <c r="M8000" t="s">
        <v>22215</v>
      </c>
      <c r="N8000">
        <v>1.132777777</v>
      </c>
      <c r="O8000">
        <v>0</v>
      </c>
      <c r="P8000">
        <v>0</v>
      </c>
      <c r="Q8000">
        <v>4</v>
      </c>
      <c r="R8000">
        <v>2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27.7667476957036</v>
      </c>
      <c r="Z8000">
        <v>3.1377063906214202</v>
      </c>
      <c r="AA8000">
        <v>0</v>
      </c>
      <c r="AB8000">
        <v>0</v>
      </c>
      <c r="AC8000">
        <v>0</v>
      </c>
      <c r="AD8000">
        <v>0</v>
      </c>
      <c r="AE8000">
        <v>30.904454086325021</v>
      </c>
    </row>
    <row r="8001" spans="1:31" x14ac:dyDescent="0.3">
      <c r="A8001">
        <v>2592533</v>
      </c>
      <c r="B8001">
        <v>1</v>
      </c>
      <c r="C8001" t="s">
        <v>81</v>
      </c>
      <c r="D8001" t="s">
        <v>118</v>
      </c>
      <c r="E8001" t="s">
        <v>141</v>
      </c>
      <c r="F8001" t="s">
        <v>22216</v>
      </c>
      <c r="G8001" t="s">
        <v>134</v>
      </c>
      <c r="H8001" t="s">
        <v>135</v>
      </c>
      <c r="I8001" t="s">
        <v>136</v>
      </c>
      <c r="J8001" t="s">
        <v>137</v>
      </c>
      <c r="K8001" t="s">
        <v>138</v>
      </c>
      <c r="L8001" t="s">
        <v>22217</v>
      </c>
      <c r="M8001" t="s">
        <v>22218</v>
      </c>
      <c r="N8001">
        <v>0.51861111100000001</v>
      </c>
      <c r="O8001">
        <v>9</v>
      </c>
      <c r="P8001">
        <v>16350</v>
      </c>
      <c r="Q8001">
        <v>0</v>
      </c>
      <c r="R8001">
        <v>77</v>
      </c>
      <c r="S8001">
        <v>13</v>
      </c>
      <c r="T8001">
        <v>1415</v>
      </c>
      <c r="U8001">
        <v>1</v>
      </c>
      <c r="V8001">
        <v>7</v>
      </c>
      <c r="W8001">
        <v>1.0655180431200002</v>
      </c>
      <c r="X8001">
        <v>1653.8479726047201</v>
      </c>
      <c r="Y8001">
        <v>0</v>
      </c>
      <c r="Z8001">
        <v>20.5847368122242</v>
      </c>
      <c r="AA8001">
        <v>173.64602078603264</v>
      </c>
      <c r="AB8001">
        <v>653.28916427336253</v>
      </c>
      <c r="AC8001">
        <v>3.3595822557467203</v>
      </c>
      <c r="AD8001">
        <v>12.299036761877096</v>
      </c>
      <c r="AE8001">
        <v>2518.0920315370836</v>
      </c>
    </row>
    <row r="8002" spans="1:31" x14ac:dyDescent="0.3">
      <c r="A8002">
        <v>2592633</v>
      </c>
      <c r="B8002">
        <v>1</v>
      </c>
      <c r="C8002" t="s">
        <v>81</v>
      </c>
      <c r="D8002" t="s">
        <v>112</v>
      </c>
      <c r="E8002" t="s">
        <v>141</v>
      </c>
      <c r="F8002" t="s">
        <v>1132</v>
      </c>
      <c r="G8002" t="s">
        <v>134</v>
      </c>
      <c r="H8002" t="s">
        <v>135</v>
      </c>
      <c r="I8002" t="s">
        <v>136</v>
      </c>
      <c r="J8002" t="s">
        <v>137</v>
      </c>
      <c r="K8002" t="s">
        <v>138</v>
      </c>
      <c r="L8002" t="s">
        <v>22219</v>
      </c>
      <c r="M8002" t="s">
        <v>22220</v>
      </c>
      <c r="N8002">
        <v>0.16416666599999999</v>
      </c>
      <c r="O8002">
        <v>3</v>
      </c>
      <c r="P8002">
        <v>1283</v>
      </c>
      <c r="Q8002">
        <v>5</v>
      </c>
      <c r="R8002">
        <v>37</v>
      </c>
      <c r="S8002">
        <v>7</v>
      </c>
      <c r="T8002">
        <v>69</v>
      </c>
      <c r="U8002">
        <v>0</v>
      </c>
      <c r="V8002">
        <v>0</v>
      </c>
      <c r="W8002">
        <v>0.11116936943999997</v>
      </c>
      <c r="X8002">
        <v>16.277685017389086</v>
      </c>
      <c r="Y8002">
        <v>5.5366980230740754</v>
      </c>
      <c r="Z8002">
        <v>1.5072231813525201</v>
      </c>
      <c r="AA8002">
        <v>2.4533761888180354</v>
      </c>
      <c r="AB8002">
        <v>3.5259161124361755</v>
      </c>
      <c r="AC8002">
        <v>0</v>
      </c>
      <c r="AD8002">
        <v>0</v>
      </c>
      <c r="AE8002">
        <v>29.412067892509892</v>
      </c>
    </row>
    <row r="8003" spans="1:31" x14ac:dyDescent="0.3">
      <c r="A8003">
        <v>2592487</v>
      </c>
      <c r="B8003">
        <v>1</v>
      </c>
      <c r="C8003" t="s">
        <v>81</v>
      </c>
      <c r="D8003" t="s">
        <v>120</v>
      </c>
      <c r="E8003" t="s">
        <v>147</v>
      </c>
      <c r="F8003" t="s">
        <v>14101</v>
      </c>
      <c r="G8003" t="s">
        <v>134</v>
      </c>
      <c r="H8003" t="s">
        <v>135</v>
      </c>
      <c r="I8003" t="s">
        <v>136</v>
      </c>
      <c r="J8003" t="s">
        <v>137</v>
      </c>
      <c r="K8003" t="s">
        <v>138</v>
      </c>
      <c r="L8003" t="s">
        <v>22221</v>
      </c>
      <c r="M8003" t="s">
        <v>22222</v>
      </c>
      <c r="N8003">
        <v>1.3663888879999999</v>
      </c>
      <c r="O8003">
        <v>0</v>
      </c>
      <c r="P8003">
        <v>0</v>
      </c>
      <c r="Q8003">
        <v>10</v>
      </c>
      <c r="R8003">
        <v>34</v>
      </c>
      <c r="S8003">
        <v>1</v>
      </c>
      <c r="T8003">
        <v>0</v>
      </c>
      <c r="U8003">
        <v>1</v>
      </c>
      <c r="V8003">
        <v>0</v>
      </c>
      <c r="W8003">
        <v>0</v>
      </c>
      <c r="X8003">
        <v>0</v>
      </c>
      <c r="Y8003">
        <v>272.50528833607132</v>
      </c>
      <c r="Z8003">
        <v>246.22818280941294</v>
      </c>
      <c r="AA8003">
        <v>17.343149271386242</v>
      </c>
      <c r="AB8003">
        <v>0</v>
      </c>
      <c r="AC8003">
        <v>57.186123148822801</v>
      </c>
      <c r="AD8003">
        <v>0</v>
      </c>
      <c r="AE8003">
        <v>593.26274356569331</v>
      </c>
    </row>
    <row r="8004" spans="1:31" x14ac:dyDescent="0.3">
      <c r="A8004">
        <v>2592241</v>
      </c>
      <c r="B8004">
        <v>1</v>
      </c>
      <c r="C8004" t="s">
        <v>80</v>
      </c>
      <c r="D8004" t="s">
        <v>83</v>
      </c>
      <c r="E8004" t="s">
        <v>166</v>
      </c>
      <c r="F8004" t="s">
        <v>22223</v>
      </c>
      <c r="G8004" t="s">
        <v>181</v>
      </c>
      <c r="H8004" t="s">
        <v>157</v>
      </c>
      <c r="I8004" t="s">
        <v>136</v>
      </c>
      <c r="J8004" t="s">
        <v>137</v>
      </c>
      <c r="K8004" t="s">
        <v>138</v>
      </c>
      <c r="L8004" t="s">
        <v>22224</v>
      </c>
      <c r="M8004" t="s">
        <v>22225</v>
      </c>
      <c r="N8004">
        <v>5.9366666659999998</v>
      </c>
      <c r="O8004">
        <v>0</v>
      </c>
      <c r="P8004">
        <v>0</v>
      </c>
      <c r="Q8004">
        <v>0</v>
      </c>
      <c r="R8004">
        <v>1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3.6527455110760472</v>
      </c>
      <c r="AA8004">
        <v>0</v>
      </c>
      <c r="AB8004">
        <v>0</v>
      </c>
      <c r="AC8004">
        <v>0</v>
      </c>
      <c r="AD8004">
        <v>0</v>
      </c>
      <c r="AE8004">
        <v>3.6527455110760472</v>
      </c>
    </row>
    <row r="8005" spans="1:31" x14ac:dyDescent="0.3">
      <c r="A8005">
        <v>2592762</v>
      </c>
      <c r="B8005">
        <v>1</v>
      </c>
      <c r="C8005" t="s">
        <v>80</v>
      </c>
      <c r="D8005" t="s">
        <v>95</v>
      </c>
      <c r="E8005" t="s">
        <v>141</v>
      </c>
      <c r="F8005" t="s">
        <v>22226</v>
      </c>
      <c r="G8005" t="s">
        <v>134</v>
      </c>
      <c r="H8005" t="s">
        <v>135</v>
      </c>
      <c r="I8005" t="s">
        <v>136</v>
      </c>
      <c r="J8005" t="s">
        <v>137</v>
      </c>
      <c r="K8005" t="s">
        <v>138</v>
      </c>
      <c r="L8005" t="s">
        <v>22227</v>
      </c>
      <c r="M8005" t="s">
        <v>22228</v>
      </c>
      <c r="N8005">
        <v>0.38888888799999999</v>
      </c>
      <c r="O8005">
        <v>5</v>
      </c>
      <c r="P8005">
        <v>733</v>
      </c>
      <c r="Q8005">
        <v>26</v>
      </c>
      <c r="R8005">
        <v>12</v>
      </c>
      <c r="S8005">
        <v>33</v>
      </c>
      <c r="T8005">
        <v>50</v>
      </c>
      <c r="U8005">
        <v>0</v>
      </c>
      <c r="V8005">
        <v>0</v>
      </c>
      <c r="W8005">
        <v>2.0918436269360003</v>
      </c>
      <c r="X8005">
        <v>57.948862771169921</v>
      </c>
      <c r="Y8005">
        <v>28.669338321956495</v>
      </c>
      <c r="Z8005">
        <v>3.4221687359475004</v>
      </c>
      <c r="AA8005">
        <v>177.04682847687729</v>
      </c>
      <c r="AB8005">
        <v>17.481265341916448</v>
      </c>
      <c r="AC8005">
        <v>0</v>
      </c>
      <c r="AD8005">
        <v>0</v>
      </c>
      <c r="AE8005">
        <v>286.6603072748037</v>
      </c>
    </row>
    <row r="8006" spans="1:31" x14ac:dyDescent="0.3">
      <c r="A8006">
        <v>2592215</v>
      </c>
      <c r="B8006">
        <v>1</v>
      </c>
      <c r="C8006" t="s">
        <v>81</v>
      </c>
      <c r="D8006" t="s">
        <v>128</v>
      </c>
      <c r="E8006" t="s">
        <v>141</v>
      </c>
      <c r="F8006" t="s">
        <v>14434</v>
      </c>
      <c r="G8006" t="s">
        <v>134</v>
      </c>
      <c r="H8006" t="s">
        <v>135</v>
      </c>
      <c r="I8006" t="s">
        <v>136</v>
      </c>
      <c r="J8006" t="s">
        <v>137</v>
      </c>
      <c r="K8006" t="s">
        <v>138</v>
      </c>
      <c r="L8006" t="s">
        <v>22229</v>
      </c>
      <c r="M8006" t="s">
        <v>22230</v>
      </c>
      <c r="N8006">
        <v>9.6111110999999999E-2</v>
      </c>
      <c r="O8006">
        <v>7</v>
      </c>
      <c r="P8006">
        <v>1069</v>
      </c>
      <c r="Q8006">
        <v>2</v>
      </c>
      <c r="R8006">
        <v>15</v>
      </c>
      <c r="S8006">
        <v>15</v>
      </c>
      <c r="T8006">
        <v>127</v>
      </c>
      <c r="U8006">
        <v>0</v>
      </c>
      <c r="V8006">
        <v>0</v>
      </c>
      <c r="W8006">
        <v>9.8489370559999997E-2</v>
      </c>
      <c r="X8006">
        <v>10.718299403220666</v>
      </c>
      <c r="Y8006">
        <v>0.38885683746660005</v>
      </c>
      <c r="Z8006">
        <v>1.449800668942113</v>
      </c>
      <c r="AA8006">
        <v>9.710382718693225</v>
      </c>
      <c r="AB8006">
        <v>3.1381733097838973</v>
      </c>
      <c r="AC8006">
        <v>0</v>
      </c>
      <c r="AD8006">
        <v>0</v>
      </c>
      <c r="AE8006">
        <v>25.5040023086665</v>
      </c>
    </row>
    <row r="8007" spans="1:31" x14ac:dyDescent="0.3">
      <c r="A8007">
        <v>2592407</v>
      </c>
      <c r="B8007">
        <v>1</v>
      </c>
      <c r="C8007" t="s">
        <v>81</v>
      </c>
      <c r="D8007" t="s">
        <v>118</v>
      </c>
      <c r="E8007" t="s">
        <v>184</v>
      </c>
      <c r="F8007" t="s">
        <v>22231</v>
      </c>
      <c r="G8007" t="s">
        <v>149</v>
      </c>
      <c r="H8007" t="s">
        <v>135</v>
      </c>
      <c r="I8007" t="s">
        <v>136</v>
      </c>
      <c r="J8007" t="s">
        <v>137</v>
      </c>
      <c r="K8007" t="s">
        <v>138</v>
      </c>
      <c r="L8007" t="s">
        <v>22232</v>
      </c>
      <c r="M8007" t="s">
        <v>22233</v>
      </c>
      <c r="N8007">
        <v>1.814444444</v>
      </c>
      <c r="O8007">
        <v>0</v>
      </c>
      <c r="P8007">
        <v>0</v>
      </c>
      <c r="Q8007">
        <v>2</v>
      </c>
      <c r="R8007">
        <v>4</v>
      </c>
      <c r="S8007">
        <v>2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4.1941160930035499</v>
      </c>
      <c r="Z8007">
        <v>75.378367892853788</v>
      </c>
      <c r="AA8007">
        <v>411.26658614887708</v>
      </c>
      <c r="AB8007">
        <v>0</v>
      </c>
      <c r="AC8007">
        <v>0</v>
      </c>
      <c r="AD8007">
        <v>0</v>
      </c>
      <c r="AE8007">
        <v>490.83907013473441</v>
      </c>
    </row>
    <row r="8008" spans="1:31" x14ac:dyDescent="0.3">
      <c r="A8008">
        <v>2592593</v>
      </c>
      <c r="B8008">
        <v>1</v>
      </c>
      <c r="C8008" t="s">
        <v>80</v>
      </c>
      <c r="D8008" t="s">
        <v>93</v>
      </c>
      <c r="E8008" t="s">
        <v>171</v>
      </c>
      <c r="F8008" t="s">
        <v>22234</v>
      </c>
      <c r="G8008" t="s">
        <v>190</v>
      </c>
      <c r="H8008" t="s">
        <v>157</v>
      </c>
      <c r="I8008" t="s">
        <v>136</v>
      </c>
      <c r="J8008" t="s">
        <v>137</v>
      </c>
      <c r="K8008" t="s">
        <v>138</v>
      </c>
      <c r="L8008" t="s">
        <v>22235</v>
      </c>
      <c r="M8008" t="s">
        <v>22236</v>
      </c>
      <c r="N8008">
        <v>2.1613888879999998</v>
      </c>
      <c r="O8008">
        <v>0</v>
      </c>
      <c r="P8008">
        <v>63</v>
      </c>
      <c r="Q8008">
        <v>0</v>
      </c>
      <c r="R8008">
        <v>0</v>
      </c>
      <c r="S8008">
        <v>0</v>
      </c>
      <c r="T8008">
        <v>2</v>
      </c>
      <c r="U8008">
        <v>0</v>
      </c>
      <c r="V8008">
        <v>0</v>
      </c>
      <c r="W8008">
        <v>0</v>
      </c>
      <c r="X8008">
        <v>22.204616050877227</v>
      </c>
      <c r="Y8008">
        <v>0</v>
      </c>
      <c r="Z8008">
        <v>0</v>
      </c>
      <c r="AA8008">
        <v>0</v>
      </c>
      <c r="AB8008">
        <v>1.2283008419272499</v>
      </c>
      <c r="AC8008">
        <v>0</v>
      </c>
      <c r="AD8008">
        <v>0</v>
      </c>
      <c r="AE8008">
        <v>23.432916892804478</v>
      </c>
    </row>
    <row r="8009" spans="1:31" x14ac:dyDescent="0.3">
      <c r="A8009">
        <v>2592384</v>
      </c>
      <c r="B8009">
        <v>1</v>
      </c>
      <c r="C8009" t="s">
        <v>80</v>
      </c>
      <c r="D8009" t="s">
        <v>99</v>
      </c>
      <c r="E8009" t="s">
        <v>171</v>
      </c>
      <c r="F8009" t="s">
        <v>22237</v>
      </c>
      <c r="G8009" t="s">
        <v>190</v>
      </c>
      <c r="H8009" t="s">
        <v>157</v>
      </c>
      <c r="I8009" t="s">
        <v>136</v>
      </c>
      <c r="J8009" t="s">
        <v>137</v>
      </c>
      <c r="K8009" t="s">
        <v>138</v>
      </c>
      <c r="L8009" t="s">
        <v>22238</v>
      </c>
      <c r="M8009" t="s">
        <v>22239</v>
      </c>
      <c r="N8009">
        <v>1.248611111</v>
      </c>
      <c r="O8009">
        <v>0</v>
      </c>
      <c r="P8009">
        <v>58</v>
      </c>
      <c r="Q8009">
        <v>0</v>
      </c>
      <c r="R8009">
        <v>0</v>
      </c>
      <c r="S8009">
        <v>0</v>
      </c>
      <c r="T8009">
        <v>6</v>
      </c>
      <c r="U8009">
        <v>0</v>
      </c>
      <c r="V8009">
        <v>0</v>
      </c>
      <c r="W8009">
        <v>0</v>
      </c>
      <c r="X8009">
        <v>9.0700847904866588</v>
      </c>
      <c r="Y8009">
        <v>0</v>
      </c>
      <c r="Z8009">
        <v>0</v>
      </c>
      <c r="AA8009">
        <v>0</v>
      </c>
      <c r="AB8009">
        <v>2.16489174402111</v>
      </c>
      <c r="AC8009">
        <v>0</v>
      </c>
      <c r="AD8009">
        <v>0</v>
      </c>
      <c r="AE8009">
        <v>11.234976534507769</v>
      </c>
    </row>
    <row r="8010" spans="1:31" x14ac:dyDescent="0.3">
      <c r="A8010">
        <v>2592527</v>
      </c>
      <c r="B8010">
        <v>1</v>
      </c>
      <c r="C8010" t="s">
        <v>81</v>
      </c>
      <c r="D8010" t="s">
        <v>128</v>
      </c>
      <c r="E8010" t="s">
        <v>147</v>
      </c>
      <c r="F8010" t="s">
        <v>2458</v>
      </c>
      <c r="G8010" t="s">
        <v>134</v>
      </c>
      <c r="H8010" t="s">
        <v>135</v>
      </c>
      <c r="I8010" t="s">
        <v>136</v>
      </c>
      <c r="J8010" t="s">
        <v>137</v>
      </c>
      <c r="K8010" t="s">
        <v>138</v>
      </c>
      <c r="L8010" t="s">
        <v>22240</v>
      </c>
      <c r="M8010" t="s">
        <v>22241</v>
      </c>
      <c r="N8010">
        <v>0.24666666600000001</v>
      </c>
      <c r="O8010">
        <v>6</v>
      </c>
      <c r="P8010">
        <v>618</v>
      </c>
      <c r="Q8010">
        <v>4</v>
      </c>
      <c r="R8010">
        <v>4</v>
      </c>
      <c r="S8010">
        <v>2</v>
      </c>
      <c r="T8010">
        <v>54</v>
      </c>
      <c r="U8010">
        <v>0</v>
      </c>
      <c r="V8010">
        <v>0</v>
      </c>
      <c r="W8010">
        <v>0.34576757697600008</v>
      </c>
      <c r="X8010">
        <v>15.746434098496064</v>
      </c>
      <c r="Y8010">
        <v>3.8227211382661297</v>
      </c>
      <c r="Z8010">
        <v>0.48836843852104</v>
      </c>
      <c r="AA8010">
        <v>5.1261305070199503</v>
      </c>
      <c r="AB8010">
        <v>5.2780098547347603</v>
      </c>
      <c r="AC8010">
        <v>0</v>
      </c>
      <c r="AD8010">
        <v>0</v>
      </c>
      <c r="AE8010">
        <v>30.807431614013943</v>
      </c>
    </row>
    <row r="8011" spans="1:31" x14ac:dyDescent="0.3">
      <c r="A8011">
        <v>2592284</v>
      </c>
      <c r="B8011">
        <v>1</v>
      </c>
      <c r="C8011" t="s">
        <v>81</v>
      </c>
      <c r="D8011" t="s">
        <v>113</v>
      </c>
      <c r="E8011" t="s">
        <v>184</v>
      </c>
      <c r="F8011" t="s">
        <v>22242</v>
      </c>
      <c r="G8011" t="s">
        <v>149</v>
      </c>
      <c r="H8011" t="s">
        <v>135</v>
      </c>
      <c r="I8011" t="s">
        <v>136</v>
      </c>
      <c r="J8011" t="s">
        <v>137</v>
      </c>
      <c r="K8011" t="s">
        <v>138</v>
      </c>
      <c r="L8011" t="s">
        <v>22243</v>
      </c>
      <c r="M8011" t="s">
        <v>22244</v>
      </c>
      <c r="N8011">
        <v>1.9386111109999999</v>
      </c>
      <c r="O8011">
        <v>0</v>
      </c>
      <c r="P8011">
        <v>0</v>
      </c>
      <c r="Q8011">
        <v>0</v>
      </c>
      <c r="R8011">
        <v>12</v>
      </c>
      <c r="S8011">
        <v>0</v>
      </c>
      <c r="T8011">
        <v>1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43.490225009938456</v>
      </c>
      <c r="AA8011">
        <v>0</v>
      </c>
      <c r="AB8011">
        <v>2.7384268683905555</v>
      </c>
      <c r="AC8011">
        <v>0</v>
      </c>
      <c r="AD8011">
        <v>0</v>
      </c>
      <c r="AE8011">
        <v>46.228651878329011</v>
      </c>
    </row>
    <row r="8012" spans="1:31" x14ac:dyDescent="0.3">
      <c r="A8012">
        <v>2592693</v>
      </c>
      <c r="B8012">
        <v>1</v>
      </c>
      <c r="C8012" t="s">
        <v>80</v>
      </c>
      <c r="D8012" t="s">
        <v>106</v>
      </c>
      <c r="E8012" t="s">
        <v>171</v>
      </c>
      <c r="F8012" t="s">
        <v>22245</v>
      </c>
      <c r="G8012" t="s">
        <v>190</v>
      </c>
      <c r="H8012" t="s">
        <v>157</v>
      </c>
      <c r="I8012" t="s">
        <v>136</v>
      </c>
      <c r="J8012" t="s">
        <v>137</v>
      </c>
      <c r="K8012" t="s">
        <v>138</v>
      </c>
      <c r="L8012" t="s">
        <v>22246</v>
      </c>
      <c r="M8012" t="s">
        <v>22247</v>
      </c>
      <c r="N8012">
        <v>1.6033333329999999</v>
      </c>
      <c r="O8012">
        <v>0</v>
      </c>
      <c r="P8012">
        <v>0</v>
      </c>
      <c r="Q8012">
        <v>0</v>
      </c>
      <c r="R8012">
        <v>2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5.34124513164035</v>
      </c>
      <c r="AA8012">
        <v>0</v>
      </c>
      <c r="AB8012">
        <v>0</v>
      </c>
      <c r="AC8012">
        <v>0</v>
      </c>
      <c r="AD8012">
        <v>0</v>
      </c>
      <c r="AE8012">
        <v>5.34124513164035</v>
      </c>
    </row>
    <row r="8013" spans="1:31" x14ac:dyDescent="0.3">
      <c r="A8013">
        <v>2592427</v>
      </c>
      <c r="B8013">
        <v>1</v>
      </c>
      <c r="C8013" t="s">
        <v>80</v>
      </c>
      <c r="D8013" t="s">
        <v>105</v>
      </c>
      <c r="E8013" t="s">
        <v>184</v>
      </c>
      <c r="F8013" t="s">
        <v>1646</v>
      </c>
      <c r="G8013" t="s">
        <v>149</v>
      </c>
      <c r="H8013" t="s">
        <v>135</v>
      </c>
      <c r="I8013" t="s">
        <v>136</v>
      </c>
      <c r="J8013" t="s">
        <v>137</v>
      </c>
      <c r="K8013" t="s">
        <v>138</v>
      </c>
      <c r="L8013" t="s">
        <v>22248</v>
      </c>
      <c r="M8013" t="s">
        <v>22249</v>
      </c>
      <c r="N8013">
        <v>2.7149999999999999</v>
      </c>
      <c r="O8013">
        <v>0</v>
      </c>
      <c r="P8013">
        <v>0</v>
      </c>
      <c r="Q8013">
        <v>2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12.617655790356899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12.617655790356899</v>
      </c>
    </row>
    <row r="8014" spans="1:31" x14ac:dyDescent="0.3">
      <c r="A8014">
        <v>2592364</v>
      </c>
      <c r="B8014">
        <v>1</v>
      </c>
      <c r="C8014" t="s">
        <v>80</v>
      </c>
      <c r="D8014" t="s">
        <v>100</v>
      </c>
      <c r="E8014" t="s">
        <v>141</v>
      </c>
      <c r="F8014" t="s">
        <v>6214</v>
      </c>
      <c r="G8014" t="s">
        <v>2863</v>
      </c>
      <c r="H8014" t="s">
        <v>135</v>
      </c>
      <c r="I8014" t="s">
        <v>136</v>
      </c>
      <c r="J8014" t="s">
        <v>137</v>
      </c>
      <c r="K8014" t="s">
        <v>138</v>
      </c>
      <c r="L8014" t="s">
        <v>22250</v>
      </c>
      <c r="M8014" t="s">
        <v>22251</v>
      </c>
      <c r="N8014">
        <v>1.1397222220000001</v>
      </c>
      <c r="O8014">
        <v>5</v>
      </c>
      <c r="P8014">
        <v>428</v>
      </c>
      <c r="Q8014">
        <v>4</v>
      </c>
      <c r="R8014">
        <v>61</v>
      </c>
      <c r="S8014">
        <v>17</v>
      </c>
      <c r="T8014">
        <v>104</v>
      </c>
      <c r="U8014">
        <v>4</v>
      </c>
      <c r="V8014">
        <v>1</v>
      </c>
      <c r="W8014">
        <v>3.0058986328081101</v>
      </c>
      <c r="X8014">
        <v>169.29646710755418</v>
      </c>
      <c r="Y8014">
        <v>4.2213407920995651</v>
      </c>
      <c r="Z8014">
        <v>58.878060352186353</v>
      </c>
      <c r="AA8014">
        <v>62.546263489213224</v>
      </c>
      <c r="AB8014">
        <v>80.245404785924862</v>
      </c>
      <c r="AC8014">
        <v>157.05932575386282</v>
      </c>
      <c r="AD8014">
        <v>0.11015665237505501</v>
      </c>
      <c r="AE8014">
        <v>535.36291756602418</v>
      </c>
    </row>
    <row r="8015" spans="1:31" x14ac:dyDescent="0.3">
      <c r="A8015">
        <v>2592719</v>
      </c>
      <c r="B8015">
        <v>1</v>
      </c>
      <c r="C8015" t="s">
        <v>80</v>
      </c>
      <c r="D8015" t="s">
        <v>105</v>
      </c>
      <c r="E8015" t="s">
        <v>141</v>
      </c>
      <c r="F8015" t="s">
        <v>14506</v>
      </c>
      <c r="G8015" t="s">
        <v>134</v>
      </c>
      <c r="H8015" t="s">
        <v>135</v>
      </c>
      <c r="I8015" t="s">
        <v>136</v>
      </c>
      <c r="J8015" t="s">
        <v>137</v>
      </c>
      <c r="K8015" t="s">
        <v>138</v>
      </c>
      <c r="L8015" t="s">
        <v>22252</v>
      </c>
      <c r="M8015" t="s">
        <v>22253</v>
      </c>
      <c r="N8015">
        <v>1.2136111110000001</v>
      </c>
      <c r="O8015">
        <v>0</v>
      </c>
      <c r="P8015">
        <v>161</v>
      </c>
      <c r="Q8015">
        <v>0</v>
      </c>
      <c r="R8015">
        <v>12</v>
      </c>
      <c r="S8015">
        <v>8</v>
      </c>
      <c r="T8015">
        <v>29</v>
      </c>
      <c r="U8015">
        <v>6</v>
      </c>
      <c r="V8015">
        <v>1</v>
      </c>
      <c r="W8015">
        <v>0</v>
      </c>
      <c r="X8015">
        <v>44.552534860674108</v>
      </c>
      <c r="Y8015">
        <v>0</v>
      </c>
      <c r="Z8015">
        <v>6.1751849886039381</v>
      </c>
      <c r="AA8015">
        <v>34.857875865336979</v>
      </c>
      <c r="AB8015">
        <v>50.741935499980009</v>
      </c>
      <c r="AC8015">
        <v>202.12630712919383</v>
      </c>
      <c r="AD8015">
        <v>0.79331615836362501</v>
      </c>
      <c r="AE8015">
        <v>339.24715450215251</v>
      </c>
    </row>
    <row r="8016" spans="1:31" x14ac:dyDescent="0.3">
      <c r="A8016">
        <v>2592221</v>
      </c>
      <c r="B8016">
        <v>1</v>
      </c>
      <c r="C8016" t="s">
        <v>80</v>
      </c>
      <c r="D8016" t="s">
        <v>98</v>
      </c>
      <c r="E8016" t="s">
        <v>155</v>
      </c>
      <c r="F8016" t="s">
        <v>17053</v>
      </c>
      <c r="G8016" t="s">
        <v>202</v>
      </c>
      <c r="H8016" t="s">
        <v>157</v>
      </c>
      <c r="I8016" t="s">
        <v>136</v>
      </c>
      <c r="J8016" t="s">
        <v>137</v>
      </c>
      <c r="K8016" t="s">
        <v>138</v>
      </c>
      <c r="L8016" t="s">
        <v>22254</v>
      </c>
      <c r="M8016" t="s">
        <v>22255</v>
      </c>
      <c r="N8016">
        <v>0.68416666599999998</v>
      </c>
      <c r="O8016">
        <v>0</v>
      </c>
      <c r="P8016">
        <v>37</v>
      </c>
      <c r="Q8016">
        <v>0</v>
      </c>
      <c r="R8016">
        <v>23</v>
      </c>
      <c r="S8016">
        <v>0</v>
      </c>
      <c r="T8016">
        <v>18</v>
      </c>
      <c r="U8016">
        <v>0</v>
      </c>
      <c r="V8016">
        <v>0</v>
      </c>
      <c r="W8016">
        <v>0</v>
      </c>
      <c r="X8016">
        <v>8.4216548205255854</v>
      </c>
      <c r="Y8016">
        <v>0</v>
      </c>
      <c r="Z8016">
        <v>11.292034182600993</v>
      </c>
      <c r="AA8016">
        <v>0</v>
      </c>
      <c r="AB8016">
        <v>7.4770827977250427</v>
      </c>
      <c r="AC8016">
        <v>0</v>
      </c>
      <c r="AD8016">
        <v>0</v>
      </c>
      <c r="AE8016">
        <v>27.190771800851621</v>
      </c>
    </row>
    <row r="8017" spans="1:31" x14ac:dyDescent="0.3">
      <c r="A8017">
        <v>2592513</v>
      </c>
      <c r="B8017">
        <v>1</v>
      </c>
      <c r="C8017" t="s">
        <v>80</v>
      </c>
      <c r="D8017" t="s">
        <v>100</v>
      </c>
      <c r="E8017" t="s">
        <v>184</v>
      </c>
      <c r="F8017" t="s">
        <v>22256</v>
      </c>
      <c r="G8017" t="s">
        <v>1084</v>
      </c>
      <c r="H8017" t="s">
        <v>135</v>
      </c>
      <c r="I8017" t="s">
        <v>136</v>
      </c>
      <c r="J8017" t="s">
        <v>137</v>
      </c>
      <c r="K8017" t="s">
        <v>138</v>
      </c>
      <c r="L8017" t="s">
        <v>22257</v>
      </c>
      <c r="M8017" t="s">
        <v>22258</v>
      </c>
      <c r="N8017">
        <v>3.54</v>
      </c>
      <c r="O8017">
        <v>0</v>
      </c>
      <c r="P8017">
        <v>0</v>
      </c>
      <c r="Q8017">
        <v>1</v>
      </c>
      <c r="R8017">
        <v>0</v>
      </c>
      <c r="S8017">
        <v>0</v>
      </c>
      <c r="T8017">
        <v>0</v>
      </c>
      <c r="U8017">
        <v>1</v>
      </c>
      <c r="V8017">
        <v>0</v>
      </c>
      <c r="W8017">
        <v>0</v>
      </c>
      <c r="X8017">
        <v>0</v>
      </c>
      <c r="Y8017">
        <v>9.4411406176287205</v>
      </c>
      <c r="Z8017">
        <v>0</v>
      </c>
      <c r="AA8017">
        <v>0</v>
      </c>
      <c r="AB8017">
        <v>0</v>
      </c>
      <c r="AC8017">
        <v>430.77255667265666</v>
      </c>
      <c r="AD8017">
        <v>0</v>
      </c>
      <c r="AE8017">
        <v>440.21369729028538</v>
      </c>
    </row>
    <row r="8018" spans="1:31" x14ac:dyDescent="0.3">
      <c r="A8018">
        <v>2592204</v>
      </c>
      <c r="B8018">
        <v>1</v>
      </c>
      <c r="C8018" t="s">
        <v>80</v>
      </c>
      <c r="D8018" t="s">
        <v>101</v>
      </c>
      <c r="E8018" t="s">
        <v>147</v>
      </c>
      <c r="F8018" t="s">
        <v>9781</v>
      </c>
      <c r="G8018" t="s">
        <v>134</v>
      </c>
      <c r="H8018" t="s">
        <v>135</v>
      </c>
      <c r="I8018" t="s">
        <v>136</v>
      </c>
      <c r="J8018" t="s">
        <v>137</v>
      </c>
      <c r="K8018" t="s">
        <v>138</v>
      </c>
      <c r="L8018" t="s">
        <v>22259</v>
      </c>
      <c r="M8018" t="s">
        <v>22260</v>
      </c>
      <c r="N8018">
        <v>0.35499999999999998</v>
      </c>
      <c r="O8018">
        <v>33</v>
      </c>
      <c r="P8018">
        <v>4745</v>
      </c>
      <c r="Q8018">
        <v>56</v>
      </c>
      <c r="R8018">
        <v>79</v>
      </c>
      <c r="S8018">
        <v>57</v>
      </c>
      <c r="T8018">
        <v>523</v>
      </c>
      <c r="U8018">
        <v>8</v>
      </c>
      <c r="V8018">
        <v>0</v>
      </c>
      <c r="W8018">
        <v>6.5154020756304289</v>
      </c>
      <c r="X8018">
        <v>293.13692241954669</v>
      </c>
      <c r="Y8018">
        <v>184.13461764968369</v>
      </c>
      <c r="Z8018">
        <v>11.145915444139142</v>
      </c>
      <c r="AA8018">
        <v>125.43015664951669</v>
      </c>
      <c r="AB8018">
        <v>109.63762219261936</v>
      </c>
      <c r="AC8018">
        <v>62.67714042123697</v>
      </c>
      <c r="AD8018">
        <v>0</v>
      </c>
      <c r="AE8018">
        <v>792.67777685237297</v>
      </c>
    </row>
    <row r="8019" spans="1:31" x14ac:dyDescent="0.3">
      <c r="A8019">
        <v>2592250</v>
      </c>
      <c r="B8019">
        <v>1</v>
      </c>
      <c r="C8019" t="s">
        <v>80</v>
      </c>
      <c r="D8019" t="s">
        <v>93</v>
      </c>
      <c r="E8019" t="s">
        <v>171</v>
      </c>
      <c r="F8019" t="s">
        <v>22261</v>
      </c>
      <c r="G8019" t="s">
        <v>190</v>
      </c>
      <c r="H8019" t="s">
        <v>157</v>
      </c>
      <c r="I8019" t="s">
        <v>136</v>
      </c>
      <c r="J8019" t="s">
        <v>137</v>
      </c>
      <c r="K8019" t="s">
        <v>138</v>
      </c>
      <c r="L8019" t="s">
        <v>22262</v>
      </c>
      <c r="M8019" t="s">
        <v>22263</v>
      </c>
      <c r="N8019">
        <v>1.4616666659999999</v>
      </c>
      <c r="O8019">
        <v>0</v>
      </c>
      <c r="P8019">
        <v>6</v>
      </c>
      <c r="Q8019">
        <v>0</v>
      </c>
      <c r="R8019">
        <v>11</v>
      </c>
      <c r="S8019">
        <v>0</v>
      </c>
      <c r="T8019">
        <v>3</v>
      </c>
      <c r="U8019">
        <v>0</v>
      </c>
      <c r="V8019">
        <v>0</v>
      </c>
      <c r="W8019">
        <v>0</v>
      </c>
      <c r="X8019">
        <v>3.2826639826510906</v>
      </c>
      <c r="Y8019">
        <v>0</v>
      </c>
      <c r="Z8019">
        <v>55.267323795557608</v>
      </c>
      <c r="AA8019">
        <v>0</v>
      </c>
      <c r="AB8019">
        <v>10.48019409004398</v>
      </c>
      <c r="AC8019">
        <v>0</v>
      </c>
      <c r="AD8019">
        <v>0</v>
      </c>
      <c r="AE8019">
        <v>69.030181868252683</v>
      </c>
    </row>
    <row r="8020" spans="1:31" x14ac:dyDescent="0.3">
      <c r="A8020">
        <v>2592350</v>
      </c>
      <c r="B8020">
        <v>1</v>
      </c>
      <c r="C8020" t="s">
        <v>80</v>
      </c>
      <c r="D8020" t="s">
        <v>101</v>
      </c>
      <c r="E8020" t="s">
        <v>155</v>
      </c>
      <c r="F8020" t="s">
        <v>22264</v>
      </c>
      <c r="G8020" t="s">
        <v>194</v>
      </c>
      <c r="H8020" t="s">
        <v>157</v>
      </c>
      <c r="I8020" t="s">
        <v>136</v>
      </c>
      <c r="J8020" t="s">
        <v>137</v>
      </c>
      <c r="K8020" t="s">
        <v>144</v>
      </c>
      <c r="L8020" t="s">
        <v>22265</v>
      </c>
      <c r="M8020" t="s">
        <v>22266</v>
      </c>
      <c r="N8020">
        <v>3.3224999999999998</v>
      </c>
      <c r="O8020">
        <v>0</v>
      </c>
      <c r="P8020">
        <v>95</v>
      </c>
      <c r="Q8020">
        <v>0</v>
      </c>
      <c r="R8020">
        <v>0</v>
      </c>
      <c r="S8020">
        <v>0</v>
      </c>
      <c r="T8020">
        <v>3</v>
      </c>
      <c r="U8020">
        <v>0</v>
      </c>
      <c r="V8020">
        <v>0</v>
      </c>
      <c r="W8020">
        <v>0</v>
      </c>
      <c r="X8020">
        <v>42.241563632300981</v>
      </c>
      <c r="Y8020">
        <v>0</v>
      </c>
      <c r="Z8020">
        <v>0</v>
      </c>
      <c r="AA8020">
        <v>0</v>
      </c>
      <c r="AB8020">
        <v>42.424476710592089</v>
      </c>
      <c r="AC8020">
        <v>0</v>
      </c>
      <c r="AD8020">
        <v>0</v>
      </c>
      <c r="AE8020">
        <v>84.666040342893069</v>
      </c>
    </row>
    <row r="8021" spans="1:31" x14ac:dyDescent="0.3">
      <c r="A8021">
        <v>2592327</v>
      </c>
      <c r="B8021">
        <v>1</v>
      </c>
      <c r="C8021" t="s">
        <v>81</v>
      </c>
      <c r="D8021" t="s">
        <v>115</v>
      </c>
      <c r="E8021" t="s">
        <v>184</v>
      </c>
      <c r="F8021" t="s">
        <v>13325</v>
      </c>
      <c r="G8021" t="s">
        <v>149</v>
      </c>
      <c r="H8021" t="s">
        <v>135</v>
      </c>
      <c r="I8021" t="s">
        <v>136</v>
      </c>
      <c r="J8021" t="s">
        <v>137</v>
      </c>
      <c r="K8021" t="s">
        <v>138</v>
      </c>
      <c r="L8021" t="s">
        <v>22267</v>
      </c>
      <c r="M8021" t="s">
        <v>22268</v>
      </c>
      <c r="N8021">
        <v>1.1244444440000001</v>
      </c>
      <c r="O8021">
        <v>0</v>
      </c>
      <c r="P8021">
        <v>69</v>
      </c>
      <c r="Q8021">
        <v>0</v>
      </c>
      <c r="R8021">
        <v>15</v>
      </c>
      <c r="S8021">
        <v>0</v>
      </c>
      <c r="T8021">
        <v>6</v>
      </c>
      <c r="U8021">
        <v>0</v>
      </c>
      <c r="V8021">
        <v>0</v>
      </c>
      <c r="W8021">
        <v>0</v>
      </c>
      <c r="X8021">
        <v>10.75883389009425</v>
      </c>
      <c r="Y8021">
        <v>0</v>
      </c>
      <c r="Z8021">
        <v>8.7077547479762831</v>
      </c>
      <c r="AA8021">
        <v>0</v>
      </c>
      <c r="AB8021">
        <v>8.0084687229455849</v>
      </c>
      <c r="AC8021">
        <v>0</v>
      </c>
      <c r="AD8021">
        <v>0</v>
      </c>
      <c r="AE8021">
        <v>27.47505736101612</v>
      </c>
    </row>
    <row r="8022" spans="1:31" x14ac:dyDescent="0.3">
      <c r="A8022">
        <v>2592722</v>
      </c>
      <c r="B8022">
        <v>1</v>
      </c>
      <c r="C8022" t="s">
        <v>80</v>
      </c>
      <c r="D8022" t="s">
        <v>84</v>
      </c>
      <c r="E8022" t="s">
        <v>166</v>
      </c>
      <c r="F8022" t="s">
        <v>22269</v>
      </c>
      <c r="G8022" t="s">
        <v>168</v>
      </c>
      <c r="H8022" t="s">
        <v>157</v>
      </c>
      <c r="I8022" t="s">
        <v>136</v>
      </c>
      <c r="J8022" t="s">
        <v>137</v>
      </c>
      <c r="K8022" t="s">
        <v>138</v>
      </c>
      <c r="L8022" t="s">
        <v>22270</v>
      </c>
      <c r="M8022" t="s">
        <v>22271</v>
      </c>
      <c r="N8022">
        <v>4.2355555550000004</v>
      </c>
      <c r="O8022">
        <v>0</v>
      </c>
      <c r="P8022">
        <v>1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0.66103317964273334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0.66103317964273334</v>
      </c>
    </row>
    <row r="8023" spans="1:31" x14ac:dyDescent="0.3">
      <c r="A8023">
        <v>2592828</v>
      </c>
      <c r="B8023">
        <v>1</v>
      </c>
      <c r="C8023" t="s">
        <v>81</v>
      </c>
      <c r="D8023" t="s">
        <v>121</v>
      </c>
      <c r="E8023" t="s">
        <v>171</v>
      </c>
      <c r="F8023" t="s">
        <v>22272</v>
      </c>
      <c r="G8023" t="s">
        <v>190</v>
      </c>
      <c r="H8023" t="s">
        <v>157</v>
      </c>
      <c r="I8023" t="s">
        <v>136</v>
      </c>
      <c r="J8023" t="s">
        <v>137</v>
      </c>
      <c r="K8023" t="s">
        <v>138</v>
      </c>
      <c r="L8023" t="s">
        <v>22273</v>
      </c>
      <c r="M8023" t="s">
        <v>22274</v>
      </c>
      <c r="N8023">
        <v>0.74805555499999998</v>
      </c>
      <c r="O8023">
        <v>0</v>
      </c>
      <c r="P8023">
        <v>3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0.27640276295549249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0.27640276295549249</v>
      </c>
    </row>
    <row r="8024" spans="1:31" x14ac:dyDescent="0.3">
      <c r="A8024">
        <v>2592682</v>
      </c>
      <c r="B8024">
        <v>1</v>
      </c>
      <c r="C8024" t="s">
        <v>80</v>
      </c>
      <c r="D8024" t="s">
        <v>101</v>
      </c>
      <c r="E8024" t="s">
        <v>141</v>
      </c>
      <c r="F8024" t="s">
        <v>9723</v>
      </c>
      <c r="G8024" t="s">
        <v>134</v>
      </c>
      <c r="H8024" t="s">
        <v>135</v>
      </c>
      <c r="I8024" t="s">
        <v>136</v>
      </c>
      <c r="J8024" t="s">
        <v>137</v>
      </c>
      <c r="K8024" t="s">
        <v>138</v>
      </c>
      <c r="L8024" t="s">
        <v>22275</v>
      </c>
      <c r="M8024" t="s">
        <v>22276</v>
      </c>
      <c r="N8024">
        <v>0.30972222199999999</v>
      </c>
      <c r="O8024">
        <v>5</v>
      </c>
      <c r="P8024">
        <v>0</v>
      </c>
      <c r="Q8024">
        <v>2</v>
      </c>
      <c r="R8024">
        <v>0</v>
      </c>
      <c r="S8024">
        <v>14</v>
      </c>
      <c r="T8024">
        <v>0</v>
      </c>
      <c r="U8024">
        <v>0</v>
      </c>
      <c r="V8024">
        <v>0</v>
      </c>
      <c r="W8024">
        <v>2.3746612397990638</v>
      </c>
      <c r="X8024">
        <v>0</v>
      </c>
      <c r="Y8024">
        <v>0.97428531061580093</v>
      </c>
      <c r="Z8024">
        <v>0</v>
      </c>
      <c r="AA8024">
        <v>95.143730484635753</v>
      </c>
      <c r="AB8024">
        <v>0</v>
      </c>
      <c r="AC8024">
        <v>0</v>
      </c>
      <c r="AD8024">
        <v>0</v>
      </c>
      <c r="AE8024">
        <v>98.492677035050619</v>
      </c>
    </row>
    <row r="8025" spans="1:31" x14ac:dyDescent="0.3">
      <c r="A8025">
        <v>2592287</v>
      </c>
      <c r="B8025">
        <v>1</v>
      </c>
      <c r="C8025" t="s">
        <v>80</v>
      </c>
      <c r="D8025" t="s">
        <v>105</v>
      </c>
      <c r="E8025" t="s">
        <v>184</v>
      </c>
      <c r="F8025" t="s">
        <v>10082</v>
      </c>
      <c r="G8025" t="s">
        <v>149</v>
      </c>
      <c r="H8025" t="s">
        <v>135</v>
      </c>
      <c r="I8025" t="s">
        <v>136</v>
      </c>
      <c r="J8025" t="s">
        <v>137</v>
      </c>
      <c r="K8025" t="s">
        <v>138</v>
      </c>
      <c r="L8025" t="s">
        <v>22277</v>
      </c>
      <c r="M8025" t="s">
        <v>22278</v>
      </c>
      <c r="N8025">
        <v>1.5352777769999999</v>
      </c>
      <c r="O8025">
        <v>0</v>
      </c>
      <c r="P8025">
        <v>15</v>
      </c>
      <c r="Q8025">
        <v>0</v>
      </c>
      <c r="R8025">
        <v>3</v>
      </c>
      <c r="S8025">
        <v>0</v>
      </c>
      <c r="T8025">
        <v>6</v>
      </c>
      <c r="U8025">
        <v>2</v>
      </c>
      <c r="V8025">
        <v>0</v>
      </c>
      <c r="W8025">
        <v>0</v>
      </c>
      <c r="X8025">
        <v>5.2251796340385006</v>
      </c>
      <c r="Y8025">
        <v>0</v>
      </c>
      <c r="Z8025">
        <v>2.9067041268735032</v>
      </c>
      <c r="AA8025">
        <v>0</v>
      </c>
      <c r="AB8025">
        <v>3.4360160607938028</v>
      </c>
      <c r="AC8025">
        <v>39.127412792344217</v>
      </c>
      <c r="AD8025">
        <v>0</v>
      </c>
      <c r="AE8025">
        <v>50.695312614050025</v>
      </c>
    </row>
    <row r="8026" spans="1:31" x14ac:dyDescent="0.3">
      <c r="A8026">
        <v>2592453</v>
      </c>
      <c r="B8026">
        <v>1</v>
      </c>
      <c r="C8026" t="s">
        <v>80</v>
      </c>
      <c r="D8026" t="s">
        <v>93</v>
      </c>
      <c r="E8026" t="s">
        <v>155</v>
      </c>
      <c r="F8026" t="s">
        <v>22279</v>
      </c>
      <c r="G8026" t="s">
        <v>206</v>
      </c>
      <c r="H8026" t="s">
        <v>157</v>
      </c>
      <c r="I8026" t="s">
        <v>136</v>
      </c>
      <c r="J8026" t="s">
        <v>137</v>
      </c>
      <c r="K8026" t="s">
        <v>138</v>
      </c>
      <c r="L8026" t="s">
        <v>22280</v>
      </c>
      <c r="M8026" t="s">
        <v>22281</v>
      </c>
      <c r="N8026">
        <v>3.139444444</v>
      </c>
      <c r="O8026">
        <v>0</v>
      </c>
      <c r="P8026">
        <v>0</v>
      </c>
      <c r="Q8026">
        <v>0</v>
      </c>
      <c r="R8026">
        <v>12</v>
      </c>
      <c r="S8026">
        <v>0</v>
      </c>
      <c r="T8026">
        <v>2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109.95770092021743</v>
      </c>
      <c r="AA8026">
        <v>0</v>
      </c>
      <c r="AB8026">
        <v>41.822306010002613</v>
      </c>
      <c r="AC8026">
        <v>0</v>
      </c>
      <c r="AD8026">
        <v>0</v>
      </c>
      <c r="AE8026">
        <v>151.78000693022005</v>
      </c>
    </row>
    <row r="8027" spans="1:31" x14ac:dyDescent="0.3">
      <c r="A8027">
        <v>2592645</v>
      </c>
      <c r="B8027">
        <v>1</v>
      </c>
      <c r="C8027" t="s">
        <v>80</v>
      </c>
      <c r="D8027" t="s">
        <v>96</v>
      </c>
      <c r="E8027" t="s">
        <v>166</v>
      </c>
      <c r="F8027" t="s">
        <v>19008</v>
      </c>
      <c r="G8027" t="s">
        <v>181</v>
      </c>
      <c r="H8027" t="s">
        <v>157</v>
      </c>
      <c r="I8027" t="s">
        <v>136</v>
      </c>
      <c r="J8027" t="s">
        <v>137</v>
      </c>
      <c r="K8027" t="s">
        <v>138</v>
      </c>
      <c r="L8027" t="s">
        <v>22282</v>
      </c>
      <c r="M8027" t="s">
        <v>22283</v>
      </c>
      <c r="N8027">
        <v>2.6044444439999999</v>
      </c>
      <c r="O8027">
        <v>0</v>
      </c>
      <c r="P8027">
        <v>1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0.71438448081528005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0.71438448081528005</v>
      </c>
    </row>
    <row r="8028" spans="1:31" x14ac:dyDescent="0.3">
      <c r="A8028">
        <v>2592330</v>
      </c>
      <c r="B8028">
        <v>1</v>
      </c>
      <c r="C8028" t="s">
        <v>80</v>
      </c>
      <c r="D8028" t="s">
        <v>83</v>
      </c>
      <c r="E8028" t="s">
        <v>166</v>
      </c>
      <c r="F8028" t="s">
        <v>22284</v>
      </c>
      <c r="G8028" t="s">
        <v>198</v>
      </c>
      <c r="H8028" t="s">
        <v>157</v>
      </c>
      <c r="I8028" t="s">
        <v>136</v>
      </c>
      <c r="J8028" t="s">
        <v>137</v>
      </c>
      <c r="K8028" t="s">
        <v>138</v>
      </c>
      <c r="L8028" t="s">
        <v>22285</v>
      </c>
      <c r="M8028" t="s">
        <v>22286</v>
      </c>
      <c r="N8028">
        <v>1.2152777770000001</v>
      </c>
      <c r="O8028">
        <v>0</v>
      </c>
      <c r="P8028">
        <v>4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0.90094679770026675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0.90094679770026675</v>
      </c>
    </row>
    <row r="8029" spans="1:31" x14ac:dyDescent="0.3">
      <c r="A8029">
        <v>2592708</v>
      </c>
      <c r="B8029">
        <v>1</v>
      </c>
      <c r="C8029" t="s">
        <v>80</v>
      </c>
      <c r="D8029" t="s">
        <v>100</v>
      </c>
      <c r="E8029" t="s">
        <v>166</v>
      </c>
      <c r="F8029" t="s">
        <v>22287</v>
      </c>
      <c r="G8029" t="s">
        <v>198</v>
      </c>
      <c r="H8029" t="s">
        <v>157</v>
      </c>
      <c r="I8029" t="s">
        <v>136</v>
      </c>
      <c r="J8029" t="s">
        <v>137</v>
      </c>
      <c r="K8029" t="s">
        <v>138</v>
      </c>
      <c r="L8029" t="s">
        <v>22288</v>
      </c>
      <c r="M8029" t="s">
        <v>22289</v>
      </c>
      <c r="N8029">
        <v>1.616666666</v>
      </c>
      <c r="O8029">
        <v>0</v>
      </c>
      <c r="P8029">
        <v>10</v>
      </c>
      <c r="Q8029">
        <v>0</v>
      </c>
      <c r="R8029">
        <v>0</v>
      </c>
      <c r="S8029">
        <v>0</v>
      </c>
      <c r="T8029">
        <v>1</v>
      </c>
      <c r="U8029">
        <v>0</v>
      </c>
      <c r="V8029">
        <v>0</v>
      </c>
      <c r="W8029">
        <v>0</v>
      </c>
      <c r="X8029">
        <v>3.3365136972550107</v>
      </c>
      <c r="Y8029">
        <v>0</v>
      </c>
      <c r="Z8029">
        <v>0</v>
      </c>
      <c r="AA8029">
        <v>0</v>
      </c>
      <c r="AB8029">
        <v>1.3136750523377598</v>
      </c>
      <c r="AC8029">
        <v>0</v>
      </c>
      <c r="AD8029">
        <v>0</v>
      </c>
      <c r="AE8029">
        <v>4.6501887495927701</v>
      </c>
    </row>
    <row r="8030" spans="1:31" x14ac:dyDescent="0.3">
      <c r="A8030">
        <v>2592602</v>
      </c>
      <c r="B8030">
        <v>1</v>
      </c>
      <c r="C8030" t="s">
        <v>80</v>
      </c>
      <c r="D8030" t="s">
        <v>84</v>
      </c>
      <c r="E8030" t="s">
        <v>166</v>
      </c>
      <c r="F8030" t="s">
        <v>22290</v>
      </c>
      <c r="G8030" t="s">
        <v>168</v>
      </c>
      <c r="H8030" t="s">
        <v>157</v>
      </c>
      <c r="I8030" t="s">
        <v>136</v>
      </c>
      <c r="J8030" t="s">
        <v>137</v>
      </c>
      <c r="K8030" t="s">
        <v>138</v>
      </c>
      <c r="L8030" t="s">
        <v>22291</v>
      </c>
      <c r="M8030" t="s">
        <v>22292</v>
      </c>
      <c r="N8030">
        <v>6.6811111109999999</v>
      </c>
      <c r="O8030">
        <v>0</v>
      </c>
      <c r="P8030">
        <v>5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7.072068113898677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7.072068113898677</v>
      </c>
    </row>
    <row r="8031" spans="1:31" x14ac:dyDescent="0.3">
      <c r="A8031">
        <v>2592410</v>
      </c>
      <c r="B8031">
        <v>1</v>
      </c>
      <c r="C8031" t="s">
        <v>80</v>
      </c>
      <c r="D8031" t="s">
        <v>106</v>
      </c>
      <c r="E8031" t="s">
        <v>171</v>
      </c>
      <c r="F8031" t="s">
        <v>22293</v>
      </c>
      <c r="G8031" t="s">
        <v>190</v>
      </c>
      <c r="H8031" t="s">
        <v>157</v>
      </c>
      <c r="I8031" t="s">
        <v>136</v>
      </c>
      <c r="J8031" t="s">
        <v>137</v>
      </c>
      <c r="K8031" t="s">
        <v>138</v>
      </c>
      <c r="L8031" t="s">
        <v>22294</v>
      </c>
      <c r="M8031" t="s">
        <v>22295</v>
      </c>
      <c r="N8031">
        <v>3.7850000000000001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1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1.0054689856877999</v>
      </c>
      <c r="AC8031">
        <v>0</v>
      </c>
      <c r="AD8031">
        <v>0</v>
      </c>
      <c r="AE8031">
        <v>1.0054689856877999</v>
      </c>
    </row>
    <row r="8032" spans="1:31" x14ac:dyDescent="0.3">
      <c r="A8032">
        <v>2592224</v>
      </c>
      <c r="B8032">
        <v>1</v>
      </c>
      <c r="C8032" t="s">
        <v>80</v>
      </c>
      <c r="D8032" t="s">
        <v>97</v>
      </c>
      <c r="E8032" t="s">
        <v>171</v>
      </c>
      <c r="F8032" t="s">
        <v>22296</v>
      </c>
      <c r="G8032" t="s">
        <v>190</v>
      </c>
      <c r="H8032" t="s">
        <v>157</v>
      </c>
      <c r="I8032" t="s">
        <v>136</v>
      </c>
      <c r="J8032" t="s">
        <v>137</v>
      </c>
      <c r="K8032" t="s">
        <v>138</v>
      </c>
      <c r="L8032" t="s">
        <v>22297</v>
      </c>
      <c r="M8032" t="s">
        <v>22298</v>
      </c>
      <c r="N8032">
        <v>2.2522222219999999</v>
      </c>
      <c r="O8032">
        <v>0</v>
      </c>
      <c r="P8032">
        <v>1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0.39186550528000003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0.39186550528000003</v>
      </c>
    </row>
    <row r="8033" spans="1:31" x14ac:dyDescent="0.3">
      <c r="A8033">
        <v>2592516</v>
      </c>
      <c r="B8033">
        <v>1</v>
      </c>
      <c r="C8033" t="s">
        <v>81</v>
      </c>
      <c r="D8033" t="s">
        <v>119</v>
      </c>
      <c r="E8033" t="s">
        <v>155</v>
      </c>
      <c r="F8033" t="s">
        <v>22299</v>
      </c>
      <c r="G8033" t="s">
        <v>206</v>
      </c>
      <c r="H8033" t="s">
        <v>157</v>
      </c>
      <c r="I8033" t="s">
        <v>136</v>
      </c>
      <c r="J8033" t="s">
        <v>137</v>
      </c>
      <c r="K8033" t="s">
        <v>138</v>
      </c>
      <c r="L8033" t="s">
        <v>22300</v>
      </c>
      <c r="M8033" t="s">
        <v>22301</v>
      </c>
      <c r="N8033">
        <v>0.99972222200000005</v>
      </c>
      <c r="O8033">
        <v>0</v>
      </c>
      <c r="P8033">
        <v>0</v>
      </c>
      <c r="Q8033">
        <v>0</v>
      </c>
      <c r="R8033">
        <v>9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75.626551275008822</v>
      </c>
      <c r="AA8033">
        <v>0</v>
      </c>
      <c r="AB8033">
        <v>0</v>
      </c>
      <c r="AC8033">
        <v>0</v>
      </c>
      <c r="AD8033">
        <v>0</v>
      </c>
      <c r="AE8033">
        <v>75.626551275008822</v>
      </c>
    </row>
    <row r="8034" spans="1:31" x14ac:dyDescent="0.3">
      <c r="A8034">
        <v>2592167</v>
      </c>
      <c r="B8034">
        <v>1</v>
      </c>
      <c r="C8034" t="s">
        <v>80</v>
      </c>
      <c r="D8034" t="s">
        <v>91</v>
      </c>
      <c r="E8034" t="s">
        <v>141</v>
      </c>
      <c r="F8034" t="s">
        <v>14609</v>
      </c>
      <c r="G8034" t="s">
        <v>134</v>
      </c>
      <c r="H8034" t="s">
        <v>135</v>
      </c>
      <c r="I8034" t="s">
        <v>136</v>
      </c>
      <c r="J8034" t="s">
        <v>137</v>
      </c>
      <c r="K8034" t="s">
        <v>138</v>
      </c>
      <c r="L8034" t="s">
        <v>22302</v>
      </c>
      <c r="M8034" t="s">
        <v>22303</v>
      </c>
      <c r="N8034">
        <v>0.45611111100000001</v>
      </c>
      <c r="O8034">
        <v>5</v>
      </c>
      <c r="P8034">
        <v>1564</v>
      </c>
      <c r="Q8034">
        <v>158</v>
      </c>
      <c r="R8034">
        <v>207</v>
      </c>
      <c r="S8034">
        <v>57</v>
      </c>
      <c r="T8034">
        <v>246</v>
      </c>
      <c r="U8034">
        <v>2</v>
      </c>
      <c r="V8034">
        <v>0</v>
      </c>
      <c r="W8034">
        <v>2.2799880066480003</v>
      </c>
      <c r="X8034">
        <v>115.75835617562302</v>
      </c>
      <c r="Y8034">
        <v>328.55709329980158</v>
      </c>
      <c r="Z8034">
        <v>140.40991016521514</v>
      </c>
      <c r="AA8034">
        <v>155.19297878724433</v>
      </c>
      <c r="AB8034">
        <v>59.00887444565037</v>
      </c>
      <c r="AC8034">
        <v>0.46252250512940674</v>
      </c>
      <c r="AD8034">
        <v>0</v>
      </c>
      <c r="AE8034">
        <v>801.66972338531184</v>
      </c>
    </row>
    <row r="8035" spans="1:31" x14ac:dyDescent="0.3">
      <c r="A8035">
        <v>2592659</v>
      </c>
      <c r="B8035">
        <v>1</v>
      </c>
      <c r="C8035" t="s">
        <v>80</v>
      </c>
      <c r="D8035" t="s">
        <v>106</v>
      </c>
      <c r="E8035" t="s">
        <v>155</v>
      </c>
      <c r="F8035" t="s">
        <v>22304</v>
      </c>
      <c r="G8035" t="s">
        <v>206</v>
      </c>
      <c r="H8035" t="s">
        <v>157</v>
      </c>
      <c r="I8035" t="s">
        <v>136</v>
      </c>
      <c r="J8035" t="s">
        <v>137</v>
      </c>
      <c r="K8035" t="s">
        <v>138</v>
      </c>
      <c r="L8035" t="s">
        <v>22305</v>
      </c>
      <c r="M8035" t="s">
        <v>22306</v>
      </c>
      <c r="N8035">
        <v>3.5422222219999999</v>
      </c>
      <c r="O8035">
        <v>0</v>
      </c>
      <c r="P8035">
        <v>0</v>
      </c>
      <c r="Q8035">
        <v>0</v>
      </c>
      <c r="R8035">
        <v>12</v>
      </c>
      <c r="S8035">
        <v>0</v>
      </c>
      <c r="T8035">
        <v>4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79.516228181494128</v>
      </c>
      <c r="AA8035">
        <v>0</v>
      </c>
      <c r="AB8035">
        <v>4.3210851657664735</v>
      </c>
      <c r="AC8035">
        <v>0</v>
      </c>
      <c r="AD8035">
        <v>0</v>
      </c>
      <c r="AE8035">
        <v>83.837313347260604</v>
      </c>
    </row>
    <row r="8036" spans="1:31" x14ac:dyDescent="0.3">
      <c r="A8036">
        <v>2592416</v>
      </c>
      <c r="B8036">
        <v>1</v>
      </c>
      <c r="C8036" t="s">
        <v>80</v>
      </c>
      <c r="D8036" t="s">
        <v>96</v>
      </c>
      <c r="E8036" t="s">
        <v>175</v>
      </c>
      <c r="F8036" t="s">
        <v>22307</v>
      </c>
      <c r="G8036" t="s">
        <v>190</v>
      </c>
      <c r="H8036" t="s">
        <v>157</v>
      </c>
      <c r="I8036" t="s">
        <v>136</v>
      </c>
      <c r="J8036" t="s">
        <v>137</v>
      </c>
      <c r="K8036" t="s">
        <v>138</v>
      </c>
      <c r="L8036" t="s">
        <v>22308</v>
      </c>
      <c r="M8036" t="s">
        <v>22309</v>
      </c>
      <c r="N8036">
        <v>2.269722222</v>
      </c>
      <c r="O8036">
        <v>0</v>
      </c>
      <c r="P8036">
        <v>2</v>
      </c>
      <c r="Q8036">
        <v>0</v>
      </c>
      <c r="R8036">
        <v>0</v>
      </c>
      <c r="S8036">
        <v>0</v>
      </c>
      <c r="T8036">
        <v>13</v>
      </c>
      <c r="U8036">
        <v>0</v>
      </c>
      <c r="V8036">
        <v>0</v>
      </c>
      <c r="W8036">
        <v>0</v>
      </c>
      <c r="X8036">
        <v>7.2251439129540662</v>
      </c>
      <c r="Y8036">
        <v>0</v>
      </c>
      <c r="Z8036">
        <v>0</v>
      </c>
      <c r="AA8036">
        <v>0</v>
      </c>
      <c r="AB8036">
        <v>75.141559794047353</v>
      </c>
      <c r="AC8036">
        <v>0</v>
      </c>
      <c r="AD8036">
        <v>0</v>
      </c>
      <c r="AE8036">
        <v>82.36670370700142</v>
      </c>
    </row>
    <row r="8037" spans="1:31" x14ac:dyDescent="0.3">
      <c r="A8037">
        <v>2592808</v>
      </c>
      <c r="B8037">
        <v>1</v>
      </c>
      <c r="C8037" t="s">
        <v>80</v>
      </c>
      <c r="D8037" t="s">
        <v>111</v>
      </c>
      <c r="E8037" t="s">
        <v>155</v>
      </c>
      <c r="F8037" t="s">
        <v>22310</v>
      </c>
      <c r="G8037" t="s">
        <v>1531</v>
      </c>
      <c r="H8037" t="s">
        <v>157</v>
      </c>
      <c r="I8037" t="s">
        <v>136</v>
      </c>
      <c r="J8037" t="s">
        <v>137</v>
      </c>
      <c r="K8037" t="s">
        <v>138</v>
      </c>
      <c r="L8037" t="s">
        <v>22311</v>
      </c>
      <c r="M8037" t="s">
        <v>22312</v>
      </c>
      <c r="N8037">
        <v>2.4872222220000002</v>
      </c>
      <c r="O8037">
        <v>0</v>
      </c>
      <c r="P8037">
        <v>36</v>
      </c>
      <c r="Q8037">
        <v>0</v>
      </c>
      <c r="R8037">
        <v>41</v>
      </c>
      <c r="S8037">
        <v>0</v>
      </c>
      <c r="T8037">
        <v>33</v>
      </c>
      <c r="U8037">
        <v>0</v>
      </c>
      <c r="V8037">
        <v>0</v>
      </c>
      <c r="W8037">
        <v>0</v>
      </c>
      <c r="X8037">
        <v>49.504336614798191</v>
      </c>
      <c r="Y8037">
        <v>0</v>
      </c>
      <c r="Z8037">
        <v>74.626326346591753</v>
      </c>
      <c r="AA8037">
        <v>0</v>
      </c>
      <c r="AB8037">
        <v>136.8033698841673</v>
      </c>
      <c r="AC8037">
        <v>0</v>
      </c>
      <c r="AD8037">
        <v>0</v>
      </c>
      <c r="AE8037">
        <v>260.93403284555723</v>
      </c>
    </row>
    <row r="8038" spans="1:31" x14ac:dyDescent="0.3">
      <c r="A8038">
        <v>2592207</v>
      </c>
      <c r="B8038">
        <v>1</v>
      </c>
      <c r="C8038" t="s">
        <v>80</v>
      </c>
      <c r="D8038" t="s">
        <v>97</v>
      </c>
      <c r="E8038" t="s">
        <v>171</v>
      </c>
      <c r="F8038" t="s">
        <v>22313</v>
      </c>
      <c r="G8038" t="s">
        <v>190</v>
      </c>
      <c r="H8038" t="s">
        <v>157</v>
      </c>
      <c r="I8038" t="s">
        <v>136</v>
      </c>
      <c r="J8038" t="s">
        <v>137</v>
      </c>
      <c r="K8038" t="s">
        <v>138</v>
      </c>
      <c r="L8038" t="s">
        <v>22314</v>
      </c>
      <c r="M8038" t="s">
        <v>22315</v>
      </c>
      <c r="N8038">
        <v>1.073611111</v>
      </c>
      <c r="O8038">
        <v>0</v>
      </c>
      <c r="P8038">
        <v>2</v>
      </c>
      <c r="Q8038">
        <v>0</v>
      </c>
      <c r="R8038">
        <v>4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0.32469940569246997</v>
      </c>
      <c r="Y8038">
        <v>0</v>
      </c>
      <c r="Z8038">
        <v>0.68926752310896988</v>
      </c>
      <c r="AA8038">
        <v>0</v>
      </c>
      <c r="AB8038">
        <v>0</v>
      </c>
      <c r="AC8038">
        <v>0</v>
      </c>
      <c r="AD8038">
        <v>0</v>
      </c>
      <c r="AE8038">
        <v>1.0139669288014399</v>
      </c>
    </row>
    <row r="8039" spans="1:31" x14ac:dyDescent="0.3">
      <c r="A8039">
        <v>2592184</v>
      </c>
      <c r="B8039">
        <v>1</v>
      </c>
      <c r="C8039" t="s">
        <v>81</v>
      </c>
      <c r="D8039" t="s">
        <v>128</v>
      </c>
      <c r="E8039" t="s">
        <v>147</v>
      </c>
      <c r="F8039" t="s">
        <v>16392</v>
      </c>
      <c r="G8039" t="s">
        <v>134</v>
      </c>
      <c r="H8039" t="s">
        <v>135</v>
      </c>
      <c r="I8039" t="s">
        <v>136</v>
      </c>
      <c r="J8039" t="s">
        <v>137</v>
      </c>
      <c r="K8039" t="s">
        <v>138</v>
      </c>
      <c r="L8039" t="s">
        <v>22316</v>
      </c>
      <c r="M8039" t="s">
        <v>22317</v>
      </c>
      <c r="N8039">
        <v>1.409166666</v>
      </c>
      <c r="O8039">
        <v>3</v>
      </c>
      <c r="P8039">
        <v>221</v>
      </c>
      <c r="Q8039">
        <v>1</v>
      </c>
      <c r="R8039">
        <v>3</v>
      </c>
      <c r="S8039">
        <v>3</v>
      </c>
      <c r="T8039">
        <v>21</v>
      </c>
      <c r="U8039">
        <v>2</v>
      </c>
      <c r="V8039">
        <v>0</v>
      </c>
      <c r="W8039">
        <v>0.63598028075999991</v>
      </c>
      <c r="X8039">
        <v>48.068565762015858</v>
      </c>
      <c r="Y8039">
        <v>0.123265431984</v>
      </c>
      <c r="Z8039">
        <v>2.3856222800308799</v>
      </c>
      <c r="AA8039">
        <v>39.481364435201925</v>
      </c>
      <c r="AB8039">
        <v>9.8960433678408588</v>
      </c>
      <c r="AC8039">
        <v>17.589095705428598</v>
      </c>
      <c r="AD8039">
        <v>0</v>
      </c>
      <c r="AE8039">
        <v>118.17993726326213</v>
      </c>
    </row>
    <row r="8040" spans="1:31" x14ac:dyDescent="0.3">
      <c r="A8040">
        <v>2592493</v>
      </c>
      <c r="B8040">
        <v>1</v>
      </c>
      <c r="C8040" t="s">
        <v>80</v>
      </c>
      <c r="D8040" t="s">
        <v>99</v>
      </c>
      <c r="E8040" t="s">
        <v>171</v>
      </c>
      <c r="F8040" t="s">
        <v>22318</v>
      </c>
      <c r="G8040" t="s">
        <v>190</v>
      </c>
      <c r="H8040" t="s">
        <v>157</v>
      </c>
      <c r="I8040" t="s">
        <v>136</v>
      </c>
      <c r="J8040" t="s">
        <v>137</v>
      </c>
      <c r="K8040" t="s">
        <v>138</v>
      </c>
      <c r="L8040" t="s">
        <v>22319</v>
      </c>
      <c r="M8040" t="s">
        <v>22320</v>
      </c>
      <c r="N8040">
        <v>3.4022222219999998</v>
      </c>
      <c r="O8040">
        <v>0</v>
      </c>
      <c r="P8040">
        <v>39</v>
      </c>
      <c r="Q8040">
        <v>0</v>
      </c>
      <c r="R8040">
        <v>11</v>
      </c>
      <c r="S8040">
        <v>0</v>
      </c>
      <c r="T8040">
        <v>9</v>
      </c>
      <c r="U8040">
        <v>0</v>
      </c>
      <c r="V8040">
        <v>0</v>
      </c>
      <c r="W8040">
        <v>0</v>
      </c>
      <c r="X8040">
        <v>24.238048322808808</v>
      </c>
      <c r="Y8040">
        <v>0</v>
      </c>
      <c r="Z8040">
        <v>5.4416100206421607</v>
      </c>
      <c r="AA8040">
        <v>0</v>
      </c>
      <c r="AB8040">
        <v>30.750312068096267</v>
      </c>
      <c r="AC8040">
        <v>0</v>
      </c>
      <c r="AD8040">
        <v>0</v>
      </c>
      <c r="AE8040">
        <v>60.429970411547231</v>
      </c>
    </row>
    <row r="8041" spans="1:31" x14ac:dyDescent="0.3">
      <c r="A8041">
        <v>2592433</v>
      </c>
      <c r="B8041">
        <v>1</v>
      </c>
      <c r="C8041" t="s">
        <v>80</v>
      </c>
      <c r="D8041" t="s">
        <v>84</v>
      </c>
      <c r="E8041" t="s">
        <v>132</v>
      </c>
      <c r="F8041" t="s">
        <v>22321</v>
      </c>
      <c r="G8041" t="s">
        <v>318</v>
      </c>
      <c r="H8041" t="s">
        <v>135</v>
      </c>
      <c r="I8041" t="s">
        <v>136</v>
      </c>
      <c r="J8041" t="s">
        <v>137</v>
      </c>
      <c r="K8041" t="s">
        <v>144</v>
      </c>
      <c r="L8041" t="s">
        <v>22322</v>
      </c>
      <c r="M8041" t="s">
        <v>22323</v>
      </c>
      <c r="N8041">
        <v>0.59694444400000002</v>
      </c>
      <c r="O8041">
        <v>0</v>
      </c>
      <c r="P8041">
        <v>4002</v>
      </c>
      <c r="Q8041">
        <v>0</v>
      </c>
      <c r="R8041">
        <v>0</v>
      </c>
      <c r="S8041">
        <v>0</v>
      </c>
      <c r="T8041">
        <v>339</v>
      </c>
      <c r="U8041">
        <v>0</v>
      </c>
      <c r="V8041">
        <v>1</v>
      </c>
      <c r="W8041">
        <v>0</v>
      </c>
      <c r="X8041">
        <v>494.8093553289886</v>
      </c>
      <c r="Y8041">
        <v>0</v>
      </c>
      <c r="Z8041">
        <v>0</v>
      </c>
      <c r="AA8041">
        <v>0</v>
      </c>
      <c r="AB8041">
        <v>226.41089115442082</v>
      </c>
      <c r="AC8041">
        <v>0</v>
      </c>
      <c r="AD8041">
        <v>3.9878838964336172</v>
      </c>
      <c r="AE8041">
        <v>725.20813037984306</v>
      </c>
    </row>
    <row r="8042" spans="1:31" x14ac:dyDescent="0.3">
      <c r="A8042">
        <v>2592888</v>
      </c>
      <c r="B8042">
        <v>1</v>
      </c>
      <c r="C8042" t="s">
        <v>81</v>
      </c>
      <c r="D8042" t="s">
        <v>112</v>
      </c>
      <c r="E8042" t="s">
        <v>171</v>
      </c>
      <c r="F8042" t="s">
        <v>22324</v>
      </c>
      <c r="G8042" t="s">
        <v>190</v>
      </c>
      <c r="H8042" t="s">
        <v>157</v>
      </c>
      <c r="I8042" t="s">
        <v>136</v>
      </c>
      <c r="J8042" t="s">
        <v>137</v>
      </c>
      <c r="K8042" t="s">
        <v>138</v>
      </c>
      <c r="L8042" t="s">
        <v>22325</v>
      </c>
      <c r="M8042" t="s">
        <v>22326</v>
      </c>
      <c r="N8042">
        <v>0.181666666</v>
      </c>
      <c r="O8042">
        <v>0</v>
      </c>
      <c r="P8042">
        <v>46</v>
      </c>
      <c r="Q8042">
        <v>0</v>
      </c>
      <c r="R8042">
        <v>0</v>
      </c>
      <c r="S8042">
        <v>0</v>
      </c>
      <c r="T8042">
        <v>2</v>
      </c>
      <c r="U8042">
        <v>0</v>
      </c>
      <c r="V8042">
        <v>0</v>
      </c>
      <c r="W8042">
        <v>0</v>
      </c>
      <c r="X8042">
        <v>0.63866961509808684</v>
      </c>
      <c r="Y8042">
        <v>0</v>
      </c>
      <c r="Z8042">
        <v>0</v>
      </c>
      <c r="AA8042">
        <v>0</v>
      </c>
      <c r="AB8042">
        <v>3.8152354281999998E-4</v>
      </c>
      <c r="AC8042">
        <v>0</v>
      </c>
      <c r="AD8042">
        <v>0</v>
      </c>
      <c r="AE8042">
        <v>0.63905113864090679</v>
      </c>
    </row>
    <row r="8043" spans="1:31" x14ac:dyDescent="0.3">
      <c r="A8043">
        <v>2592831</v>
      </c>
      <c r="B8043">
        <v>1</v>
      </c>
      <c r="C8043" t="s">
        <v>81</v>
      </c>
      <c r="D8043" t="s">
        <v>113</v>
      </c>
      <c r="E8043" t="s">
        <v>184</v>
      </c>
      <c r="F8043" t="s">
        <v>22327</v>
      </c>
      <c r="G8043" t="s">
        <v>149</v>
      </c>
      <c r="H8043" t="s">
        <v>135</v>
      </c>
      <c r="I8043" t="s">
        <v>136</v>
      </c>
      <c r="J8043" t="s">
        <v>137</v>
      </c>
      <c r="K8043" t="s">
        <v>138</v>
      </c>
      <c r="L8043" t="s">
        <v>22328</v>
      </c>
      <c r="M8043" t="s">
        <v>22329</v>
      </c>
      <c r="N8043">
        <v>2.5980555550000002</v>
      </c>
      <c r="O8043">
        <v>0</v>
      </c>
      <c r="P8043">
        <v>32</v>
      </c>
      <c r="Q8043">
        <v>0</v>
      </c>
      <c r="R8043">
        <v>2</v>
      </c>
      <c r="S8043">
        <v>0</v>
      </c>
      <c r="T8043">
        <v>1</v>
      </c>
      <c r="U8043">
        <v>0</v>
      </c>
      <c r="V8043">
        <v>0</v>
      </c>
      <c r="W8043">
        <v>0</v>
      </c>
      <c r="X8043">
        <v>4.5731345918962472</v>
      </c>
      <c r="Y8043">
        <v>0</v>
      </c>
      <c r="Z8043">
        <v>0.71680382048073998</v>
      </c>
      <c r="AA8043">
        <v>0</v>
      </c>
      <c r="AB8043">
        <v>0.21793291295494838</v>
      </c>
      <c r="AC8043">
        <v>0</v>
      </c>
      <c r="AD8043">
        <v>0</v>
      </c>
      <c r="AE8043">
        <v>5.5078713253319354</v>
      </c>
    </row>
    <row r="8044" spans="1:31" x14ac:dyDescent="0.3">
      <c r="A8044">
        <v>2592785</v>
      </c>
      <c r="B8044">
        <v>1</v>
      </c>
      <c r="C8044" t="s">
        <v>81</v>
      </c>
      <c r="D8044" t="s">
        <v>112</v>
      </c>
      <c r="E8044" t="s">
        <v>141</v>
      </c>
      <c r="F8044" t="s">
        <v>22330</v>
      </c>
      <c r="G8044" t="s">
        <v>134</v>
      </c>
      <c r="H8044" t="s">
        <v>135</v>
      </c>
      <c r="I8044" t="s">
        <v>136</v>
      </c>
      <c r="J8044" t="s">
        <v>137</v>
      </c>
      <c r="K8044" t="s">
        <v>138</v>
      </c>
      <c r="L8044" t="s">
        <v>22331</v>
      </c>
      <c r="M8044" t="s">
        <v>22332</v>
      </c>
      <c r="N8044">
        <v>0.766666666</v>
      </c>
      <c r="O8044">
        <v>3</v>
      </c>
      <c r="P8044">
        <v>255</v>
      </c>
      <c r="Q8044">
        <v>124</v>
      </c>
      <c r="R8044">
        <v>355</v>
      </c>
      <c r="S8044">
        <v>9</v>
      </c>
      <c r="T8044">
        <v>38</v>
      </c>
      <c r="U8044">
        <v>5</v>
      </c>
      <c r="V8044">
        <v>1</v>
      </c>
      <c r="W8044">
        <v>0.23231470566498666</v>
      </c>
      <c r="X8044">
        <v>30.508258170441721</v>
      </c>
      <c r="Y8044">
        <v>64.444818216937293</v>
      </c>
      <c r="Z8044">
        <v>87.885614613764744</v>
      </c>
      <c r="AA8044">
        <v>13.604354797019695</v>
      </c>
      <c r="AB8044">
        <v>28.649661205799951</v>
      </c>
      <c r="AC8044">
        <v>121.8089047653655</v>
      </c>
      <c r="AD8044">
        <v>0.94603580536870169</v>
      </c>
      <c r="AE8044">
        <v>348.07996228036262</v>
      </c>
    </row>
    <row r="8045" spans="1:31" x14ac:dyDescent="0.3">
      <c r="A8045">
        <v>2592619</v>
      </c>
      <c r="B8045">
        <v>1</v>
      </c>
      <c r="C8045" t="s">
        <v>80</v>
      </c>
      <c r="D8045" t="s">
        <v>106</v>
      </c>
      <c r="E8045" t="s">
        <v>171</v>
      </c>
      <c r="F8045" t="s">
        <v>22333</v>
      </c>
      <c r="G8045" t="s">
        <v>190</v>
      </c>
      <c r="H8045" t="s">
        <v>157</v>
      </c>
      <c r="I8045" t="s">
        <v>136</v>
      </c>
      <c r="J8045" t="s">
        <v>137</v>
      </c>
      <c r="K8045" t="s">
        <v>138</v>
      </c>
      <c r="L8045" t="s">
        <v>22334</v>
      </c>
      <c r="M8045" t="s">
        <v>22335</v>
      </c>
      <c r="N8045">
        <v>2.93</v>
      </c>
      <c r="O8045">
        <v>0</v>
      </c>
      <c r="P8045">
        <v>0</v>
      </c>
      <c r="Q8045">
        <v>0</v>
      </c>
      <c r="R8045">
        <v>1</v>
      </c>
      <c r="S8045">
        <v>0</v>
      </c>
      <c r="T8045">
        <v>1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7.927505881045704</v>
      </c>
      <c r="AA8045">
        <v>0</v>
      </c>
      <c r="AB8045">
        <v>4.59436573397958</v>
      </c>
      <c r="AC8045">
        <v>0</v>
      </c>
      <c r="AD8045">
        <v>0</v>
      </c>
      <c r="AE8045">
        <v>12.521871615025283</v>
      </c>
    </row>
    <row r="8046" spans="1:31" x14ac:dyDescent="0.3">
      <c r="A8046">
        <v>2592264</v>
      </c>
      <c r="B8046">
        <v>1</v>
      </c>
      <c r="C8046" t="s">
        <v>80</v>
      </c>
      <c r="D8046" t="s">
        <v>111</v>
      </c>
      <c r="E8046" t="s">
        <v>184</v>
      </c>
      <c r="F8046" t="s">
        <v>22336</v>
      </c>
      <c r="G8046" t="s">
        <v>194</v>
      </c>
      <c r="H8046" t="s">
        <v>135</v>
      </c>
      <c r="I8046" t="s">
        <v>136</v>
      </c>
      <c r="J8046" t="s">
        <v>137</v>
      </c>
      <c r="K8046" t="s">
        <v>144</v>
      </c>
      <c r="L8046" t="s">
        <v>22337</v>
      </c>
      <c r="M8046" t="s">
        <v>22338</v>
      </c>
      <c r="N8046">
        <v>5.3819444440000002</v>
      </c>
      <c r="O8046">
        <v>0</v>
      </c>
      <c r="P8046">
        <v>62</v>
      </c>
      <c r="Q8046">
        <v>0</v>
      </c>
      <c r="R8046">
        <v>0</v>
      </c>
      <c r="S8046">
        <v>1</v>
      </c>
      <c r="T8046">
        <v>0</v>
      </c>
      <c r="U8046">
        <v>0</v>
      </c>
      <c r="V8046">
        <v>0</v>
      </c>
      <c r="W8046">
        <v>0</v>
      </c>
      <c r="X8046">
        <v>99.214992385406902</v>
      </c>
      <c r="Y8046">
        <v>0</v>
      </c>
      <c r="Z8046">
        <v>0</v>
      </c>
      <c r="AA8046">
        <v>4654.1497219441835</v>
      </c>
      <c r="AB8046">
        <v>0</v>
      </c>
      <c r="AC8046">
        <v>0</v>
      </c>
      <c r="AD8046">
        <v>0</v>
      </c>
      <c r="AE8046">
        <v>4753.3647143295902</v>
      </c>
    </row>
    <row r="8047" spans="1:31" x14ac:dyDescent="0.3">
      <c r="A8047">
        <v>2592333</v>
      </c>
      <c r="B8047">
        <v>1</v>
      </c>
      <c r="C8047" t="s">
        <v>81</v>
      </c>
      <c r="D8047" t="s">
        <v>128</v>
      </c>
      <c r="E8047" t="s">
        <v>141</v>
      </c>
      <c r="F8047" t="s">
        <v>11450</v>
      </c>
      <c r="G8047" t="s">
        <v>134</v>
      </c>
      <c r="H8047" t="s">
        <v>135</v>
      </c>
      <c r="I8047" t="s">
        <v>136</v>
      </c>
      <c r="J8047" t="s">
        <v>137</v>
      </c>
      <c r="K8047" t="s">
        <v>138</v>
      </c>
      <c r="L8047" t="s">
        <v>22339</v>
      </c>
      <c r="M8047" t="s">
        <v>22340</v>
      </c>
      <c r="N8047">
        <v>3.1130555549999999</v>
      </c>
      <c r="O8047">
        <v>0</v>
      </c>
      <c r="P8047">
        <v>7</v>
      </c>
      <c r="Q8047">
        <v>0</v>
      </c>
      <c r="R8047">
        <v>0</v>
      </c>
      <c r="S8047">
        <v>1</v>
      </c>
      <c r="T8047">
        <v>0</v>
      </c>
      <c r="U8047">
        <v>1</v>
      </c>
      <c r="V8047">
        <v>0</v>
      </c>
      <c r="W8047">
        <v>0</v>
      </c>
      <c r="X8047">
        <v>5.1758202172796599</v>
      </c>
      <c r="Y8047">
        <v>0</v>
      </c>
      <c r="Z8047">
        <v>0</v>
      </c>
      <c r="AA8047">
        <v>4.2456181395749999</v>
      </c>
      <c r="AB8047">
        <v>0</v>
      </c>
      <c r="AC8047">
        <v>172.33985134488501</v>
      </c>
      <c r="AD8047">
        <v>0</v>
      </c>
      <c r="AE8047">
        <v>181.76128970173966</v>
      </c>
    </row>
    <row r="8048" spans="1:31" x14ac:dyDescent="0.3">
      <c r="A8048">
        <v>2592642</v>
      </c>
      <c r="B8048">
        <v>1</v>
      </c>
      <c r="C8048" t="s">
        <v>80</v>
      </c>
      <c r="D8048" t="s">
        <v>100</v>
      </c>
      <c r="E8048" t="s">
        <v>141</v>
      </c>
      <c r="F8048" t="s">
        <v>15553</v>
      </c>
      <c r="G8048" t="s">
        <v>134</v>
      </c>
      <c r="H8048" t="s">
        <v>135</v>
      </c>
      <c r="I8048" t="s">
        <v>680</v>
      </c>
      <c r="J8048" t="s">
        <v>137</v>
      </c>
      <c r="K8048" t="s">
        <v>138</v>
      </c>
      <c r="L8048" t="s">
        <v>22341</v>
      </c>
      <c r="M8048" t="s">
        <v>22342</v>
      </c>
      <c r="N8048">
        <v>3.3333333E-2</v>
      </c>
      <c r="O8048">
        <v>6</v>
      </c>
      <c r="P8048">
        <v>15465</v>
      </c>
      <c r="Q8048">
        <v>5</v>
      </c>
      <c r="R8048">
        <v>350</v>
      </c>
      <c r="S8048">
        <v>31</v>
      </c>
      <c r="T8048">
        <v>1381</v>
      </c>
      <c r="U8048">
        <v>3</v>
      </c>
      <c r="V8048">
        <v>3</v>
      </c>
      <c r="W8048">
        <v>4.2012036469479996</v>
      </c>
      <c r="X8048">
        <v>85.795076814775769</v>
      </c>
      <c r="Y8048">
        <v>0.50103289050099997</v>
      </c>
      <c r="Z8048">
        <v>5.9168378911324009</v>
      </c>
      <c r="AA8048">
        <v>22.729559010778999</v>
      </c>
      <c r="AB8048">
        <v>44.668960210207906</v>
      </c>
      <c r="AC8048">
        <v>5.9334421790933334</v>
      </c>
      <c r="AD8048">
        <v>1.7362095181213997</v>
      </c>
      <c r="AE8048">
        <v>171.48232216155881</v>
      </c>
    </row>
    <row r="8049" spans="1:31" x14ac:dyDescent="0.3">
      <c r="A8049">
        <v>2592456</v>
      </c>
      <c r="B8049">
        <v>1</v>
      </c>
      <c r="C8049" t="s">
        <v>80</v>
      </c>
      <c r="D8049" t="s">
        <v>84</v>
      </c>
      <c r="E8049" t="s">
        <v>132</v>
      </c>
      <c r="F8049" t="s">
        <v>22343</v>
      </c>
      <c r="G8049" t="s">
        <v>318</v>
      </c>
      <c r="H8049" t="s">
        <v>135</v>
      </c>
      <c r="I8049" t="s">
        <v>680</v>
      </c>
      <c r="J8049" t="s">
        <v>137</v>
      </c>
      <c r="K8049" t="s">
        <v>144</v>
      </c>
      <c r="L8049" t="s">
        <v>22344</v>
      </c>
      <c r="M8049" t="s">
        <v>22345</v>
      </c>
      <c r="N8049">
        <v>4.7222222000000001E-2</v>
      </c>
      <c r="O8049">
        <v>0</v>
      </c>
      <c r="P8049">
        <v>7554</v>
      </c>
      <c r="Q8049">
        <v>0</v>
      </c>
      <c r="R8049">
        <v>0</v>
      </c>
      <c r="S8049">
        <v>1</v>
      </c>
      <c r="T8049">
        <v>579</v>
      </c>
      <c r="U8049">
        <v>0</v>
      </c>
      <c r="V8049">
        <v>0</v>
      </c>
      <c r="W8049">
        <v>0</v>
      </c>
      <c r="X8049">
        <v>74.201797353645802</v>
      </c>
      <c r="Y8049">
        <v>0</v>
      </c>
      <c r="Z8049">
        <v>0</v>
      </c>
      <c r="AA8049">
        <v>4.7761855949570009</v>
      </c>
      <c r="AB8049">
        <v>36.841624021067517</v>
      </c>
      <c r="AC8049">
        <v>0</v>
      </c>
      <c r="AD8049">
        <v>0</v>
      </c>
      <c r="AE8049">
        <v>115.81960696967032</v>
      </c>
    </row>
    <row r="8050" spans="1:31" x14ac:dyDescent="0.3">
      <c r="A8050">
        <v>2592307</v>
      </c>
      <c r="B8050">
        <v>1</v>
      </c>
      <c r="C8050" t="s">
        <v>80</v>
      </c>
      <c r="D8050" t="s">
        <v>94</v>
      </c>
      <c r="E8050" t="s">
        <v>141</v>
      </c>
      <c r="F8050" t="s">
        <v>22346</v>
      </c>
      <c r="G8050" t="s">
        <v>134</v>
      </c>
      <c r="H8050" t="s">
        <v>135</v>
      </c>
      <c r="I8050" t="s">
        <v>136</v>
      </c>
      <c r="J8050" t="s">
        <v>137</v>
      </c>
      <c r="K8050" t="s">
        <v>138</v>
      </c>
      <c r="L8050" t="s">
        <v>22347</v>
      </c>
      <c r="M8050" t="s">
        <v>22348</v>
      </c>
      <c r="N8050">
        <v>0.148888888</v>
      </c>
      <c r="O8050">
        <v>0</v>
      </c>
      <c r="P8050">
        <v>4952</v>
      </c>
      <c r="Q8050">
        <v>0</v>
      </c>
      <c r="R8050">
        <v>169</v>
      </c>
      <c r="S8050">
        <v>1</v>
      </c>
      <c r="T8050">
        <v>331</v>
      </c>
      <c r="U8050">
        <v>0</v>
      </c>
      <c r="V8050">
        <v>0</v>
      </c>
      <c r="W8050">
        <v>0</v>
      </c>
      <c r="X8050">
        <v>117.00478230281219</v>
      </c>
      <c r="Y8050">
        <v>0</v>
      </c>
      <c r="Z8050">
        <v>8.9424415023028097</v>
      </c>
      <c r="AA8050">
        <v>35.596267696466398</v>
      </c>
      <c r="AB8050">
        <v>39.416646054672086</v>
      </c>
      <c r="AC8050">
        <v>0</v>
      </c>
      <c r="AD8050">
        <v>0</v>
      </c>
      <c r="AE8050">
        <v>200.96013755625347</v>
      </c>
    </row>
    <row r="8051" spans="1:31" x14ac:dyDescent="0.3">
      <c r="A8051">
        <v>2592270</v>
      </c>
      <c r="B8051">
        <v>1</v>
      </c>
      <c r="C8051" t="s">
        <v>80</v>
      </c>
      <c r="D8051" t="s">
        <v>96</v>
      </c>
      <c r="E8051" t="s">
        <v>166</v>
      </c>
      <c r="F8051" t="s">
        <v>22349</v>
      </c>
      <c r="G8051" t="s">
        <v>168</v>
      </c>
      <c r="H8051" t="s">
        <v>157</v>
      </c>
      <c r="I8051" t="s">
        <v>136</v>
      </c>
      <c r="J8051" t="s">
        <v>137</v>
      </c>
      <c r="K8051" t="s">
        <v>138</v>
      </c>
      <c r="L8051" t="s">
        <v>22350</v>
      </c>
      <c r="M8051" t="s">
        <v>22351</v>
      </c>
      <c r="N8051">
        <v>5.9569444440000003</v>
      </c>
      <c r="O8051">
        <v>0</v>
      </c>
      <c r="P8051">
        <v>1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0.1698804031959375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0.1698804031959375</v>
      </c>
    </row>
    <row r="8052" spans="1:31" x14ac:dyDescent="0.3">
      <c r="A8052">
        <v>2592768</v>
      </c>
      <c r="B8052">
        <v>1</v>
      </c>
      <c r="C8052" t="s">
        <v>80</v>
      </c>
      <c r="D8052" t="s">
        <v>110</v>
      </c>
      <c r="E8052" t="s">
        <v>166</v>
      </c>
      <c r="F8052" t="s">
        <v>22352</v>
      </c>
      <c r="G8052" t="s">
        <v>168</v>
      </c>
      <c r="H8052" t="s">
        <v>157</v>
      </c>
      <c r="I8052" t="s">
        <v>136</v>
      </c>
      <c r="J8052" t="s">
        <v>137</v>
      </c>
      <c r="K8052" t="s">
        <v>138</v>
      </c>
      <c r="L8052" t="s">
        <v>22353</v>
      </c>
      <c r="M8052" t="s">
        <v>22354</v>
      </c>
      <c r="N8052">
        <v>1.1030555550000001</v>
      </c>
      <c r="O8052">
        <v>0</v>
      </c>
      <c r="P8052">
        <v>2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0.51624976695060498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0.51624976695060498</v>
      </c>
    </row>
    <row r="8053" spans="1:31" x14ac:dyDescent="0.3">
      <c r="A8053">
        <v>2592164</v>
      </c>
      <c r="B8053">
        <v>1</v>
      </c>
      <c r="C8053" t="s">
        <v>81</v>
      </c>
      <c r="D8053" t="s">
        <v>113</v>
      </c>
      <c r="E8053" t="s">
        <v>132</v>
      </c>
      <c r="F8053" t="s">
        <v>22355</v>
      </c>
      <c r="G8053" t="s">
        <v>8518</v>
      </c>
      <c r="H8053" t="s">
        <v>276</v>
      </c>
      <c r="I8053" t="s">
        <v>136</v>
      </c>
      <c r="J8053" t="s">
        <v>137</v>
      </c>
      <c r="K8053" t="s">
        <v>144</v>
      </c>
      <c r="L8053" t="s">
        <v>22356</v>
      </c>
      <c r="M8053" t="s">
        <v>22357</v>
      </c>
      <c r="N8053">
        <v>0.51027777699999999</v>
      </c>
      <c r="O8053">
        <v>9</v>
      </c>
      <c r="P8053">
        <v>8687</v>
      </c>
      <c r="Q8053">
        <v>272</v>
      </c>
      <c r="R8053">
        <v>1001</v>
      </c>
      <c r="S8053">
        <v>21</v>
      </c>
      <c r="T8053">
        <v>845</v>
      </c>
      <c r="U8053">
        <v>0</v>
      </c>
      <c r="V8053">
        <v>1</v>
      </c>
      <c r="W8053">
        <v>0.81580435200000012</v>
      </c>
      <c r="X8053">
        <v>628.78479770685681</v>
      </c>
      <c r="Y8053">
        <v>733.71068351790575</v>
      </c>
      <c r="Z8053">
        <v>1128.3978494995329</v>
      </c>
      <c r="AA8053">
        <v>71.580176882135717</v>
      </c>
      <c r="AB8053">
        <v>219.28208548703068</v>
      </c>
      <c r="AC8053">
        <v>0</v>
      </c>
      <c r="AD8053">
        <v>0.92105214133684599</v>
      </c>
      <c r="AE8053">
        <v>2783.492449586799</v>
      </c>
    </row>
    <row r="8054" spans="1:31" x14ac:dyDescent="0.3">
      <c r="A8054">
        <v>2592519</v>
      </c>
      <c r="B8054">
        <v>1</v>
      </c>
      <c r="C8054" t="s">
        <v>80</v>
      </c>
      <c r="D8054" t="s">
        <v>103</v>
      </c>
      <c r="E8054" t="s">
        <v>166</v>
      </c>
      <c r="F8054" t="s">
        <v>22358</v>
      </c>
      <c r="G8054" t="s">
        <v>168</v>
      </c>
      <c r="H8054" t="s">
        <v>157</v>
      </c>
      <c r="I8054" t="s">
        <v>136</v>
      </c>
      <c r="J8054" t="s">
        <v>137</v>
      </c>
      <c r="K8054" t="s">
        <v>138</v>
      </c>
      <c r="L8054" t="s">
        <v>22359</v>
      </c>
      <c r="M8054" t="s">
        <v>22360</v>
      </c>
      <c r="N8054">
        <v>4.006388888</v>
      </c>
      <c r="O8054">
        <v>0</v>
      </c>
      <c r="P8054">
        <v>2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1.2269154716896649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1.2269154716896649</v>
      </c>
    </row>
    <row r="8055" spans="1:31" x14ac:dyDescent="0.3">
      <c r="A8055">
        <v>2592442</v>
      </c>
      <c r="B8055">
        <v>1</v>
      </c>
      <c r="C8055" t="s">
        <v>80</v>
      </c>
      <c r="D8055" t="s">
        <v>97</v>
      </c>
      <c r="E8055" t="s">
        <v>184</v>
      </c>
      <c r="F8055" t="s">
        <v>22361</v>
      </c>
      <c r="G8055" t="s">
        <v>1218</v>
      </c>
      <c r="H8055" t="s">
        <v>135</v>
      </c>
      <c r="I8055" t="s">
        <v>136</v>
      </c>
      <c r="J8055" t="s">
        <v>137</v>
      </c>
      <c r="K8055" t="s">
        <v>138</v>
      </c>
      <c r="L8055" t="s">
        <v>22362</v>
      </c>
      <c r="M8055" t="s">
        <v>22363</v>
      </c>
      <c r="N8055">
        <v>2.199166666</v>
      </c>
      <c r="O8055">
        <v>0</v>
      </c>
      <c r="P8055">
        <v>349</v>
      </c>
      <c r="Q8055">
        <v>0</v>
      </c>
      <c r="R8055">
        <v>30</v>
      </c>
      <c r="S8055">
        <v>0</v>
      </c>
      <c r="T8055">
        <v>21</v>
      </c>
      <c r="U8055">
        <v>0</v>
      </c>
      <c r="V8055">
        <v>0</v>
      </c>
      <c r="W8055">
        <v>0</v>
      </c>
      <c r="X8055">
        <v>192.03718624977179</v>
      </c>
      <c r="Y8055">
        <v>0</v>
      </c>
      <c r="Z8055">
        <v>26.786861876594568</v>
      </c>
      <c r="AA8055">
        <v>0</v>
      </c>
      <c r="AB8055">
        <v>61.685993199860157</v>
      </c>
      <c r="AC8055">
        <v>0</v>
      </c>
      <c r="AD8055">
        <v>0</v>
      </c>
      <c r="AE8055">
        <v>280.51004132622654</v>
      </c>
    </row>
    <row r="8056" spans="1:31" x14ac:dyDescent="0.3">
      <c r="A8056">
        <v>2592774</v>
      </c>
      <c r="B8056">
        <v>1</v>
      </c>
      <c r="C8056" t="s">
        <v>80</v>
      </c>
      <c r="D8056" t="s">
        <v>108</v>
      </c>
      <c r="E8056" t="s">
        <v>171</v>
      </c>
      <c r="F8056" t="s">
        <v>17286</v>
      </c>
      <c r="G8056" t="s">
        <v>190</v>
      </c>
      <c r="H8056" t="s">
        <v>157</v>
      </c>
      <c r="I8056" t="s">
        <v>136</v>
      </c>
      <c r="J8056" t="s">
        <v>137</v>
      </c>
      <c r="K8056" t="s">
        <v>138</v>
      </c>
      <c r="L8056" t="s">
        <v>22364</v>
      </c>
      <c r="M8056" t="s">
        <v>22365</v>
      </c>
      <c r="N8056">
        <v>1.7725</v>
      </c>
      <c r="O8056">
        <v>0</v>
      </c>
      <c r="P8056">
        <v>58</v>
      </c>
      <c r="Q8056">
        <v>0</v>
      </c>
      <c r="R8056">
        <v>7</v>
      </c>
      <c r="S8056">
        <v>0</v>
      </c>
      <c r="T8056">
        <v>8</v>
      </c>
      <c r="U8056">
        <v>0</v>
      </c>
      <c r="V8056">
        <v>0</v>
      </c>
      <c r="W8056">
        <v>0</v>
      </c>
      <c r="X8056">
        <v>19.264537230661592</v>
      </c>
      <c r="Y8056">
        <v>0</v>
      </c>
      <c r="Z8056">
        <v>12.407654046335912</v>
      </c>
      <c r="AA8056">
        <v>0</v>
      </c>
      <c r="AB8056">
        <v>10.83795710488241</v>
      </c>
      <c r="AC8056">
        <v>0</v>
      </c>
      <c r="AD8056">
        <v>0</v>
      </c>
      <c r="AE8056">
        <v>42.510148381879915</v>
      </c>
    </row>
    <row r="8057" spans="1:31" x14ac:dyDescent="0.3">
      <c r="A8057">
        <v>2592419</v>
      </c>
      <c r="B8057">
        <v>1</v>
      </c>
      <c r="C8057" t="s">
        <v>81</v>
      </c>
      <c r="D8057" t="s">
        <v>127</v>
      </c>
      <c r="E8057" t="s">
        <v>147</v>
      </c>
      <c r="F8057" t="s">
        <v>22366</v>
      </c>
      <c r="G8057" t="s">
        <v>202</v>
      </c>
      <c r="H8057" t="s">
        <v>135</v>
      </c>
      <c r="I8057" t="s">
        <v>136</v>
      </c>
      <c r="J8057" t="s">
        <v>137</v>
      </c>
      <c r="K8057" t="s">
        <v>138</v>
      </c>
      <c r="L8057" t="s">
        <v>22367</v>
      </c>
      <c r="M8057" t="s">
        <v>22368</v>
      </c>
      <c r="N8057">
        <v>0.78888888800000001</v>
      </c>
      <c r="O8057">
        <v>5</v>
      </c>
      <c r="P8057">
        <v>4</v>
      </c>
      <c r="Q8057">
        <v>86</v>
      </c>
      <c r="R8057">
        <v>87</v>
      </c>
      <c r="S8057">
        <v>8</v>
      </c>
      <c r="T8057">
        <v>0</v>
      </c>
      <c r="U8057">
        <v>0</v>
      </c>
      <c r="V8057">
        <v>0</v>
      </c>
      <c r="W8057">
        <v>0.96933710077406676</v>
      </c>
      <c r="X8057">
        <v>2.3545419531898273</v>
      </c>
      <c r="Y8057">
        <v>162.84980961288426</v>
      </c>
      <c r="Z8057">
        <v>118.34940058278066</v>
      </c>
      <c r="AA8057">
        <v>3.9452224804492948</v>
      </c>
      <c r="AB8057">
        <v>0</v>
      </c>
      <c r="AC8057">
        <v>0</v>
      </c>
      <c r="AD8057">
        <v>0</v>
      </c>
      <c r="AE8057">
        <v>288.46831173007809</v>
      </c>
    </row>
    <row r="8058" spans="1:31" x14ac:dyDescent="0.3">
      <c r="A8058">
        <v>2592628</v>
      </c>
      <c r="B8058">
        <v>1</v>
      </c>
      <c r="C8058" t="s">
        <v>80</v>
      </c>
      <c r="D8058" t="s">
        <v>98</v>
      </c>
      <c r="E8058" t="s">
        <v>166</v>
      </c>
      <c r="F8058" t="s">
        <v>22369</v>
      </c>
      <c r="G8058" t="s">
        <v>168</v>
      </c>
      <c r="H8058" t="s">
        <v>157</v>
      </c>
      <c r="I8058" t="s">
        <v>136</v>
      </c>
      <c r="J8058" t="s">
        <v>137</v>
      </c>
      <c r="K8058" t="s">
        <v>138</v>
      </c>
      <c r="L8058" t="s">
        <v>22370</v>
      </c>
      <c r="M8058" t="s">
        <v>22371</v>
      </c>
      <c r="N8058">
        <v>3.2008333329999998</v>
      </c>
      <c r="O8058">
        <v>0</v>
      </c>
      <c r="P8058">
        <v>1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</row>
    <row r="8059" spans="1:31" x14ac:dyDescent="0.3">
      <c r="A8059">
        <v>2592651</v>
      </c>
      <c r="B8059">
        <v>1</v>
      </c>
      <c r="C8059" t="s">
        <v>80</v>
      </c>
      <c r="D8059" t="s">
        <v>97</v>
      </c>
      <c r="E8059" t="s">
        <v>175</v>
      </c>
      <c r="F8059" t="s">
        <v>22372</v>
      </c>
      <c r="G8059" t="s">
        <v>213</v>
      </c>
      <c r="H8059" t="s">
        <v>157</v>
      </c>
      <c r="I8059" t="s">
        <v>136</v>
      </c>
      <c r="J8059" t="s">
        <v>137</v>
      </c>
      <c r="K8059" t="s">
        <v>138</v>
      </c>
      <c r="L8059" t="s">
        <v>22373</v>
      </c>
      <c r="M8059" t="s">
        <v>22374</v>
      </c>
      <c r="N8059">
        <v>0.53194444399999996</v>
      </c>
      <c r="O8059">
        <v>0</v>
      </c>
      <c r="P8059">
        <v>24</v>
      </c>
      <c r="Q8059">
        <v>0</v>
      </c>
      <c r="R8059">
        <v>0</v>
      </c>
      <c r="S8059">
        <v>0</v>
      </c>
      <c r="T8059">
        <v>16</v>
      </c>
      <c r="U8059">
        <v>0</v>
      </c>
      <c r="V8059">
        <v>0</v>
      </c>
      <c r="W8059">
        <v>0</v>
      </c>
      <c r="X8059">
        <v>4.5640392169834003</v>
      </c>
      <c r="Y8059">
        <v>0</v>
      </c>
      <c r="Z8059">
        <v>0</v>
      </c>
      <c r="AA8059">
        <v>0</v>
      </c>
      <c r="AB8059">
        <v>52.444919713321447</v>
      </c>
      <c r="AC8059">
        <v>0</v>
      </c>
      <c r="AD8059">
        <v>0</v>
      </c>
      <c r="AE8059">
        <v>57.00895893030485</v>
      </c>
    </row>
    <row r="8060" spans="1:31" x14ac:dyDescent="0.3">
      <c r="A8060">
        <v>2592256</v>
      </c>
      <c r="B8060">
        <v>1</v>
      </c>
      <c r="C8060" t="s">
        <v>81</v>
      </c>
      <c r="D8060" t="s">
        <v>127</v>
      </c>
      <c r="E8060" t="s">
        <v>184</v>
      </c>
      <c r="F8060" t="s">
        <v>22375</v>
      </c>
      <c r="G8060" t="s">
        <v>149</v>
      </c>
      <c r="H8060" t="s">
        <v>135</v>
      </c>
      <c r="I8060" t="s">
        <v>136</v>
      </c>
      <c r="J8060" t="s">
        <v>137</v>
      </c>
      <c r="K8060" t="s">
        <v>138</v>
      </c>
      <c r="L8060" t="s">
        <v>22376</v>
      </c>
      <c r="M8060" t="s">
        <v>22377</v>
      </c>
      <c r="N8060">
        <v>3.8791666660000002</v>
      </c>
      <c r="O8060">
        <v>0</v>
      </c>
      <c r="P8060">
        <v>1</v>
      </c>
      <c r="Q8060">
        <v>0</v>
      </c>
      <c r="R8060">
        <v>2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0.56759931173767508</v>
      </c>
      <c r="Y8060">
        <v>0</v>
      </c>
      <c r="Z8060">
        <v>13.618642554499605</v>
      </c>
      <c r="AA8060">
        <v>0</v>
      </c>
      <c r="AB8060">
        <v>0</v>
      </c>
      <c r="AC8060">
        <v>0</v>
      </c>
      <c r="AD8060">
        <v>0</v>
      </c>
      <c r="AE8060">
        <v>14.18624186623728</v>
      </c>
    </row>
    <row r="8061" spans="1:31" x14ac:dyDescent="0.3">
      <c r="A8061">
        <v>2592233</v>
      </c>
      <c r="B8061">
        <v>1</v>
      </c>
      <c r="C8061" t="s">
        <v>80</v>
      </c>
      <c r="D8061" t="s">
        <v>97</v>
      </c>
      <c r="E8061" t="s">
        <v>141</v>
      </c>
      <c r="F8061" t="s">
        <v>6232</v>
      </c>
      <c r="G8061" t="s">
        <v>134</v>
      </c>
      <c r="H8061" t="s">
        <v>135</v>
      </c>
      <c r="I8061" t="s">
        <v>136</v>
      </c>
      <c r="J8061" t="s">
        <v>137</v>
      </c>
      <c r="K8061" t="s">
        <v>138</v>
      </c>
      <c r="L8061" t="s">
        <v>22378</v>
      </c>
      <c r="M8061" t="s">
        <v>22379</v>
      </c>
      <c r="N8061">
        <v>0.71388888800000005</v>
      </c>
      <c r="O8061">
        <v>0</v>
      </c>
      <c r="P8061">
        <v>136</v>
      </c>
      <c r="Q8061">
        <v>0</v>
      </c>
      <c r="R8061">
        <v>253</v>
      </c>
      <c r="S8061">
        <v>2</v>
      </c>
      <c r="T8061">
        <v>72</v>
      </c>
      <c r="U8061">
        <v>0</v>
      </c>
      <c r="V8061">
        <v>0</v>
      </c>
      <c r="W8061">
        <v>0</v>
      </c>
      <c r="X8061">
        <v>39.566333852064517</v>
      </c>
      <c r="Y8061">
        <v>0</v>
      </c>
      <c r="Z8061">
        <v>66.644878164560012</v>
      </c>
      <c r="AA8061">
        <v>11.661026473362824</v>
      </c>
      <c r="AB8061">
        <v>56.041097679130971</v>
      </c>
      <c r="AC8061">
        <v>0</v>
      </c>
      <c r="AD8061">
        <v>0</v>
      </c>
      <c r="AE8061">
        <v>173.91333616911834</v>
      </c>
    </row>
    <row r="8062" spans="1:31" x14ac:dyDescent="0.3">
      <c r="A8062">
        <v>2592688</v>
      </c>
      <c r="B8062">
        <v>1</v>
      </c>
      <c r="C8062" t="s">
        <v>80</v>
      </c>
      <c r="D8062" t="s">
        <v>105</v>
      </c>
      <c r="E8062" t="s">
        <v>141</v>
      </c>
      <c r="F8062" t="s">
        <v>22380</v>
      </c>
      <c r="G8062" t="s">
        <v>318</v>
      </c>
      <c r="H8062" t="s">
        <v>135</v>
      </c>
      <c r="I8062" t="s">
        <v>136</v>
      </c>
      <c r="J8062" t="s">
        <v>137</v>
      </c>
      <c r="K8062" t="s">
        <v>138</v>
      </c>
      <c r="L8062" t="s">
        <v>22381</v>
      </c>
      <c r="M8062" t="s">
        <v>22382</v>
      </c>
      <c r="N8062">
        <v>0.145277777</v>
      </c>
      <c r="O8062">
        <v>0</v>
      </c>
      <c r="P8062">
        <v>104</v>
      </c>
      <c r="Q8062">
        <v>0</v>
      </c>
      <c r="R8062">
        <v>69</v>
      </c>
      <c r="S8062">
        <v>0</v>
      </c>
      <c r="T8062">
        <v>51</v>
      </c>
      <c r="U8062">
        <v>0</v>
      </c>
      <c r="V8062">
        <v>0</v>
      </c>
      <c r="W8062">
        <v>0</v>
      </c>
      <c r="X8062">
        <v>4.3267668422491683</v>
      </c>
      <c r="Y8062">
        <v>0</v>
      </c>
      <c r="Z8062">
        <v>3.0219700493859811</v>
      </c>
      <c r="AA8062">
        <v>0</v>
      </c>
      <c r="AB8062">
        <v>8.7928033088032471</v>
      </c>
      <c r="AC8062">
        <v>0</v>
      </c>
      <c r="AD8062">
        <v>0</v>
      </c>
      <c r="AE8062">
        <v>16.141540200438396</v>
      </c>
    </row>
    <row r="8063" spans="1:31" x14ac:dyDescent="0.3">
      <c r="A8063">
        <v>2592734</v>
      </c>
      <c r="B8063">
        <v>1</v>
      </c>
      <c r="C8063" t="s">
        <v>80</v>
      </c>
      <c r="D8063" t="s">
        <v>95</v>
      </c>
      <c r="E8063" t="s">
        <v>132</v>
      </c>
      <c r="F8063" t="s">
        <v>22383</v>
      </c>
      <c r="G8063" t="s">
        <v>134</v>
      </c>
      <c r="H8063" t="s">
        <v>135</v>
      </c>
      <c r="I8063" t="s">
        <v>136</v>
      </c>
      <c r="J8063" t="s">
        <v>137</v>
      </c>
      <c r="K8063" t="s">
        <v>138</v>
      </c>
      <c r="L8063" t="s">
        <v>22384</v>
      </c>
      <c r="M8063" t="s">
        <v>22385</v>
      </c>
      <c r="N8063">
        <v>0.41166666600000001</v>
      </c>
      <c r="O8063">
        <v>5</v>
      </c>
      <c r="P8063">
        <v>3084</v>
      </c>
      <c r="Q8063">
        <v>15</v>
      </c>
      <c r="R8063">
        <v>51</v>
      </c>
      <c r="S8063">
        <v>10</v>
      </c>
      <c r="T8063">
        <v>751</v>
      </c>
      <c r="U8063">
        <v>4</v>
      </c>
      <c r="V8063">
        <v>0</v>
      </c>
      <c r="W8063">
        <v>2.1034758866114003</v>
      </c>
      <c r="X8063">
        <v>263.04535664147369</v>
      </c>
      <c r="Y8063">
        <v>7.7621638537068183</v>
      </c>
      <c r="Z8063">
        <v>10.794669696017296</v>
      </c>
      <c r="AA8063">
        <v>22.316892187017821</v>
      </c>
      <c r="AB8063">
        <v>279.22114374649988</v>
      </c>
      <c r="AC8063">
        <v>34.691703000102365</v>
      </c>
      <c r="AD8063">
        <v>0</v>
      </c>
      <c r="AE8063">
        <v>619.93540501142922</v>
      </c>
    </row>
    <row r="8064" spans="1:31" x14ac:dyDescent="0.3">
      <c r="A8064">
        <v>2592714</v>
      </c>
      <c r="B8064">
        <v>1</v>
      </c>
      <c r="C8064" t="s">
        <v>81</v>
      </c>
      <c r="D8064" t="s">
        <v>115</v>
      </c>
      <c r="E8064" t="s">
        <v>147</v>
      </c>
      <c r="F8064" t="s">
        <v>15824</v>
      </c>
      <c r="G8064" t="s">
        <v>134</v>
      </c>
      <c r="H8064" t="s">
        <v>135</v>
      </c>
      <c r="I8064" t="s">
        <v>136</v>
      </c>
      <c r="J8064" t="s">
        <v>137</v>
      </c>
      <c r="K8064" t="s">
        <v>138</v>
      </c>
      <c r="L8064" t="s">
        <v>22386</v>
      </c>
      <c r="M8064" t="s">
        <v>22387</v>
      </c>
      <c r="N8064">
        <v>0.38388888799999998</v>
      </c>
      <c r="O8064">
        <v>5</v>
      </c>
      <c r="P8064">
        <v>1329</v>
      </c>
      <c r="Q8064">
        <v>1</v>
      </c>
      <c r="R8064">
        <v>21</v>
      </c>
      <c r="S8064">
        <v>3</v>
      </c>
      <c r="T8064">
        <v>117</v>
      </c>
      <c r="U8064">
        <v>1</v>
      </c>
      <c r="V8064">
        <v>0</v>
      </c>
      <c r="W8064">
        <v>0.46346807280000002</v>
      </c>
      <c r="X8064">
        <v>51.776900443580026</v>
      </c>
      <c r="Y8064">
        <v>0.65616016052333515</v>
      </c>
      <c r="Z8064">
        <v>0.91682481078672828</v>
      </c>
      <c r="AA8064">
        <v>2.5100578212194118</v>
      </c>
      <c r="AB8064">
        <v>11.356917018405735</v>
      </c>
      <c r="AC8064">
        <v>2.3888578908416669</v>
      </c>
      <c r="AD8064">
        <v>0</v>
      </c>
      <c r="AE8064">
        <v>70.069186218156901</v>
      </c>
    </row>
    <row r="8065" spans="1:31" x14ac:dyDescent="0.3">
      <c r="A8065">
        <v>2592336</v>
      </c>
      <c r="B8065">
        <v>1</v>
      </c>
      <c r="C8065" t="s">
        <v>80</v>
      </c>
      <c r="D8065" t="s">
        <v>109</v>
      </c>
      <c r="E8065" t="s">
        <v>184</v>
      </c>
      <c r="F8065" t="s">
        <v>22388</v>
      </c>
      <c r="G8065" t="s">
        <v>301</v>
      </c>
      <c r="H8065" t="s">
        <v>135</v>
      </c>
      <c r="I8065" t="s">
        <v>136</v>
      </c>
      <c r="J8065" t="s">
        <v>137</v>
      </c>
      <c r="K8065" t="s">
        <v>144</v>
      </c>
      <c r="L8065" t="s">
        <v>22389</v>
      </c>
      <c r="M8065" t="s">
        <v>22390</v>
      </c>
      <c r="N8065">
        <v>2.4638888880000001</v>
      </c>
      <c r="O8065">
        <v>0</v>
      </c>
      <c r="P8065">
        <v>2</v>
      </c>
      <c r="Q8065">
        <v>0</v>
      </c>
      <c r="R8065">
        <v>3</v>
      </c>
      <c r="S8065">
        <v>0</v>
      </c>
      <c r="T8065">
        <v>6</v>
      </c>
      <c r="U8065">
        <v>0</v>
      </c>
      <c r="V8065">
        <v>0</v>
      </c>
      <c r="W8065">
        <v>0</v>
      </c>
      <c r="X8065">
        <v>9.5491667524721944</v>
      </c>
      <c r="Y8065">
        <v>0</v>
      </c>
      <c r="Z8065">
        <v>14.237676708268152</v>
      </c>
      <c r="AA8065">
        <v>0</v>
      </c>
      <c r="AB8065">
        <v>9.0846385210850418</v>
      </c>
      <c r="AC8065">
        <v>0</v>
      </c>
      <c r="AD8065">
        <v>0</v>
      </c>
      <c r="AE8065">
        <v>32.87148198182539</v>
      </c>
    </row>
    <row r="8066" spans="1:31" x14ac:dyDescent="0.3">
      <c r="A8066">
        <v>2592545</v>
      </c>
      <c r="B8066">
        <v>1</v>
      </c>
      <c r="C8066" t="s">
        <v>80</v>
      </c>
      <c r="D8066" t="s">
        <v>100</v>
      </c>
      <c r="E8066" t="s">
        <v>184</v>
      </c>
      <c r="F8066" t="s">
        <v>22391</v>
      </c>
      <c r="G8066" t="s">
        <v>149</v>
      </c>
      <c r="H8066" t="s">
        <v>135</v>
      </c>
      <c r="I8066" t="s">
        <v>136</v>
      </c>
      <c r="J8066" t="s">
        <v>137</v>
      </c>
      <c r="K8066" t="s">
        <v>138</v>
      </c>
      <c r="L8066" t="s">
        <v>22392</v>
      </c>
      <c r="M8066" t="s">
        <v>22393</v>
      </c>
      <c r="N8066">
        <v>0.74555555500000004</v>
      </c>
      <c r="O8066">
        <v>0</v>
      </c>
      <c r="P8066">
        <v>99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11.954125230058329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11.954125230058329</v>
      </c>
    </row>
    <row r="8067" spans="1:31" x14ac:dyDescent="0.3">
      <c r="A8067">
        <v>2592402</v>
      </c>
      <c r="B8067">
        <v>1</v>
      </c>
      <c r="C8067" t="s">
        <v>81</v>
      </c>
      <c r="D8067" t="s">
        <v>127</v>
      </c>
      <c r="E8067" t="s">
        <v>184</v>
      </c>
      <c r="F8067" t="s">
        <v>737</v>
      </c>
      <c r="G8067" t="s">
        <v>149</v>
      </c>
      <c r="H8067" t="s">
        <v>135</v>
      </c>
      <c r="I8067" t="s">
        <v>136</v>
      </c>
      <c r="J8067" t="s">
        <v>137</v>
      </c>
      <c r="K8067" t="s">
        <v>138</v>
      </c>
      <c r="L8067" t="s">
        <v>22394</v>
      </c>
      <c r="M8067" t="s">
        <v>22395</v>
      </c>
      <c r="N8067">
        <v>5.2886111109999998</v>
      </c>
      <c r="O8067">
        <v>0</v>
      </c>
      <c r="P8067">
        <v>85</v>
      </c>
      <c r="Q8067">
        <v>0</v>
      </c>
      <c r="R8067">
        <v>26</v>
      </c>
      <c r="S8067">
        <v>0</v>
      </c>
      <c r="T8067">
        <v>12</v>
      </c>
      <c r="U8067">
        <v>0</v>
      </c>
      <c r="V8067">
        <v>1</v>
      </c>
      <c r="W8067">
        <v>0</v>
      </c>
      <c r="X8067">
        <v>76.097033333306186</v>
      </c>
      <c r="Y8067">
        <v>0</v>
      </c>
      <c r="Z8067">
        <v>86.207244923613345</v>
      </c>
      <c r="AA8067">
        <v>0</v>
      </c>
      <c r="AB8067">
        <v>40.427657511599207</v>
      </c>
      <c r="AC8067">
        <v>0</v>
      </c>
      <c r="AD8067">
        <v>247.00771912268667</v>
      </c>
      <c r="AE8067">
        <v>449.73965489120542</v>
      </c>
    </row>
    <row r="8068" spans="1:31" x14ac:dyDescent="0.3">
      <c r="A8068">
        <v>2592508</v>
      </c>
      <c r="B8068">
        <v>1</v>
      </c>
      <c r="C8068" t="s">
        <v>80</v>
      </c>
      <c r="D8068" t="s">
        <v>105</v>
      </c>
      <c r="E8068" t="s">
        <v>171</v>
      </c>
      <c r="F8068" t="s">
        <v>22396</v>
      </c>
      <c r="G8068" t="s">
        <v>194</v>
      </c>
      <c r="H8068" t="s">
        <v>157</v>
      </c>
      <c r="I8068" t="s">
        <v>136</v>
      </c>
      <c r="J8068" t="s">
        <v>137</v>
      </c>
      <c r="K8068" t="s">
        <v>144</v>
      </c>
      <c r="L8068" t="s">
        <v>22397</v>
      </c>
      <c r="M8068" t="s">
        <v>22398</v>
      </c>
      <c r="N8068">
        <v>1.8825000000000001</v>
      </c>
      <c r="O8068">
        <v>0</v>
      </c>
      <c r="P8068">
        <v>25</v>
      </c>
      <c r="Q8068">
        <v>0</v>
      </c>
      <c r="R8068">
        <v>2</v>
      </c>
      <c r="S8068">
        <v>0</v>
      </c>
      <c r="T8068">
        <v>5</v>
      </c>
      <c r="U8068">
        <v>0</v>
      </c>
      <c r="V8068">
        <v>0</v>
      </c>
      <c r="W8068">
        <v>0</v>
      </c>
      <c r="X8068">
        <v>9.5542374121145919</v>
      </c>
      <c r="Y8068">
        <v>0</v>
      </c>
      <c r="Z8068">
        <v>0.64118545860817</v>
      </c>
      <c r="AA8068">
        <v>0</v>
      </c>
      <c r="AB8068">
        <v>4.0629478141830413</v>
      </c>
      <c r="AC8068">
        <v>0</v>
      </c>
      <c r="AD8068">
        <v>0</v>
      </c>
      <c r="AE8068">
        <v>14.258370684905803</v>
      </c>
    </row>
    <row r="8069" spans="1:31" x14ac:dyDescent="0.3">
      <c r="A8069">
        <v>2592173</v>
      </c>
      <c r="B8069">
        <v>1</v>
      </c>
      <c r="C8069" t="s">
        <v>81</v>
      </c>
      <c r="D8069" t="s">
        <v>113</v>
      </c>
      <c r="E8069" t="s">
        <v>132</v>
      </c>
      <c r="F8069" t="s">
        <v>22399</v>
      </c>
      <c r="G8069" t="s">
        <v>8518</v>
      </c>
      <c r="H8069" t="s">
        <v>276</v>
      </c>
      <c r="I8069" t="s">
        <v>136</v>
      </c>
      <c r="J8069" t="s">
        <v>137</v>
      </c>
      <c r="K8069" t="s">
        <v>144</v>
      </c>
      <c r="L8069" t="s">
        <v>22118</v>
      </c>
      <c r="M8069" t="s">
        <v>22400</v>
      </c>
      <c r="N8069">
        <v>0.51361111100000001</v>
      </c>
      <c r="O8069">
        <v>0</v>
      </c>
      <c r="P8069">
        <v>12028</v>
      </c>
      <c r="Q8069">
        <v>3</v>
      </c>
      <c r="R8069">
        <v>165</v>
      </c>
      <c r="S8069">
        <v>17</v>
      </c>
      <c r="T8069">
        <v>1954</v>
      </c>
      <c r="U8069">
        <v>6</v>
      </c>
      <c r="V8069">
        <v>12</v>
      </c>
      <c r="W8069">
        <v>0</v>
      </c>
      <c r="X8069">
        <v>1148.4790301018149</v>
      </c>
      <c r="Y8069">
        <v>27.378337084251108</v>
      </c>
      <c r="Z8069">
        <v>43.947032273309951</v>
      </c>
      <c r="AA8069">
        <v>162.25771810864109</v>
      </c>
      <c r="AB8069">
        <v>572.8960460176678</v>
      </c>
      <c r="AC8069">
        <v>184.61693973049569</v>
      </c>
      <c r="AD8069">
        <v>41.394151725368879</v>
      </c>
      <c r="AE8069">
        <v>2180.9692550415493</v>
      </c>
    </row>
    <row r="8070" spans="1:31" x14ac:dyDescent="0.3">
      <c r="A8070">
        <v>2592422</v>
      </c>
      <c r="B8070">
        <v>1</v>
      </c>
      <c r="C8070" t="s">
        <v>80</v>
      </c>
      <c r="D8070" t="s">
        <v>95</v>
      </c>
      <c r="E8070" t="s">
        <v>175</v>
      </c>
      <c r="F8070" t="s">
        <v>20634</v>
      </c>
      <c r="G8070" t="s">
        <v>190</v>
      </c>
      <c r="H8070" t="s">
        <v>157</v>
      </c>
      <c r="I8070" t="s">
        <v>136</v>
      </c>
      <c r="J8070" t="s">
        <v>137</v>
      </c>
      <c r="K8070" t="s">
        <v>138</v>
      </c>
      <c r="L8070" t="s">
        <v>22401</v>
      </c>
      <c r="M8070" t="s">
        <v>22402</v>
      </c>
      <c r="N8070">
        <v>3.0280555549999999</v>
      </c>
      <c r="O8070">
        <v>0</v>
      </c>
      <c r="P8070">
        <v>27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19.038108794920266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19.038108794920266</v>
      </c>
    </row>
    <row r="8071" spans="1:31" x14ac:dyDescent="0.3">
      <c r="A8071">
        <v>2592900</v>
      </c>
      <c r="B8071">
        <v>1</v>
      </c>
      <c r="C8071" t="s">
        <v>80</v>
      </c>
      <c r="D8071" t="s">
        <v>105</v>
      </c>
      <c r="E8071" t="s">
        <v>155</v>
      </c>
      <c r="F8071" t="s">
        <v>22403</v>
      </c>
      <c r="G8071" t="s">
        <v>229</v>
      </c>
      <c r="H8071" t="s">
        <v>157</v>
      </c>
      <c r="I8071" t="s">
        <v>136</v>
      </c>
      <c r="J8071" t="s">
        <v>137</v>
      </c>
      <c r="K8071" t="s">
        <v>138</v>
      </c>
      <c r="L8071" t="s">
        <v>22404</v>
      </c>
      <c r="M8071" t="s">
        <v>22405</v>
      </c>
      <c r="N8071">
        <v>3.2708333330000001</v>
      </c>
      <c r="O8071">
        <v>0</v>
      </c>
      <c r="P8071">
        <v>132</v>
      </c>
      <c r="Q8071">
        <v>0</v>
      </c>
      <c r="R8071">
        <v>2</v>
      </c>
      <c r="S8071">
        <v>0</v>
      </c>
      <c r="T8071">
        <v>18</v>
      </c>
      <c r="U8071">
        <v>0</v>
      </c>
      <c r="V8071">
        <v>0</v>
      </c>
      <c r="W8071">
        <v>0</v>
      </c>
      <c r="X8071">
        <v>100.06557910225752</v>
      </c>
      <c r="Y8071">
        <v>0</v>
      </c>
      <c r="Z8071">
        <v>8.7724262951650989</v>
      </c>
      <c r="AA8071">
        <v>0</v>
      </c>
      <c r="AB8071">
        <v>30.615810678340285</v>
      </c>
      <c r="AC8071">
        <v>0</v>
      </c>
      <c r="AD8071">
        <v>0</v>
      </c>
      <c r="AE8071">
        <v>139.45381607576292</v>
      </c>
    </row>
    <row r="8072" spans="1:31" x14ac:dyDescent="0.3">
      <c r="A8072">
        <v>2592757</v>
      </c>
      <c r="B8072">
        <v>1</v>
      </c>
      <c r="C8072" t="s">
        <v>80</v>
      </c>
      <c r="D8072" t="s">
        <v>94</v>
      </c>
      <c r="E8072" t="s">
        <v>184</v>
      </c>
      <c r="F8072" t="s">
        <v>18033</v>
      </c>
      <c r="G8072" t="s">
        <v>149</v>
      </c>
      <c r="H8072" t="s">
        <v>135</v>
      </c>
      <c r="I8072" t="s">
        <v>136</v>
      </c>
      <c r="J8072" t="s">
        <v>137</v>
      </c>
      <c r="K8072" t="s">
        <v>138</v>
      </c>
      <c r="L8072" t="s">
        <v>22406</v>
      </c>
      <c r="M8072" t="s">
        <v>22407</v>
      </c>
      <c r="N8072">
        <v>1.2011111109999999</v>
      </c>
      <c r="O8072">
        <v>0</v>
      </c>
      <c r="P8072">
        <v>144</v>
      </c>
      <c r="Q8072">
        <v>0</v>
      </c>
      <c r="R8072">
        <v>8</v>
      </c>
      <c r="S8072">
        <v>0</v>
      </c>
      <c r="T8072">
        <v>11</v>
      </c>
      <c r="U8072">
        <v>0</v>
      </c>
      <c r="V8072">
        <v>0</v>
      </c>
      <c r="W8072">
        <v>0</v>
      </c>
      <c r="X8072">
        <v>40.600584864645171</v>
      </c>
      <c r="Y8072">
        <v>0</v>
      </c>
      <c r="Z8072">
        <v>19.031381545680006</v>
      </c>
      <c r="AA8072">
        <v>0</v>
      </c>
      <c r="AB8072">
        <v>11.106905594858343</v>
      </c>
      <c r="AC8072">
        <v>0</v>
      </c>
      <c r="AD8072">
        <v>0</v>
      </c>
      <c r="AE8072">
        <v>70.738872005183524</v>
      </c>
    </row>
    <row r="8073" spans="1:31" x14ac:dyDescent="0.3">
      <c r="A8073">
        <v>2592276</v>
      </c>
      <c r="B8073">
        <v>1</v>
      </c>
      <c r="C8073" t="s">
        <v>81</v>
      </c>
      <c r="D8073" t="s">
        <v>123</v>
      </c>
      <c r="E8073" t="s">
        <v>184</v>
      </c>
      <c r="F8073" t="s">
        <v>7106</v>
      </c>
      <c r="G8073" t="s">
        <v>134</v>
      </c>
      <c r="H8073" t="s">
        <v>135</v>
      </c>
      <c r="I8073" t="s">
        <v>136</v>
      </c>
      <c r="J8073" t="s">
        <v>137</v>
      </c>
      <c r="K8073" t="s">
        <v>138</v>
      </c>
      <c r="L8073" t="s">
        <v>22408</v>
      </c>
      <c r="M8073" t="s">
        <v>22409</v>
      </c>
      <c r="N8073">
        <v>0.98611111100000004</v>
      </c>
      <c r="O8073">
        <v>17</v>
      </c>
      <c r="P8073">
        <v>1766</v>
      </c>
      <c r="Q8073">
        <v>56</v>
      </c>
      <c r="R8073">
        <v>192</v>
      </c>
      <c r="S8073">
        <v>24</v>
      </c>
      <c r="T8073">
        <v>186</v>
      </c>
      <c r="U8073">
        <v>4</v>
      </c>
      <c r="V8073">
        <v>0</v>
      </c>
      <c r="W8073">
        <v>2.673920505050833</v>
      </c>
      <c r="X8073">
        <v>221.82603809963416</v>
      </c>
      <c r="Y8073">
        <v>138.75352769928335</v>
      </c>
      <c r="Z8073">
        <v>122.31493085931847</v>
      </c>
      <c r="AA8073">
        <v>64.760674239743622</v>
      </c>
      <c r="AB8073">
        <v>51.866748581684817</v>
      </c>
      <c r="AC8073">
        <v>13.717624127106676</v>
      </c>
      <c r="AD8073">
        <v>0</v>
      </c>
      <c r="AE8073">
        <v>615.91346411182178</v>
      </c>
    </row>
    <row r="8074" spans="1:31" x14ac:dyDescent="0.3">
      <c r="A8074">
        <v>2592817</v>
      </c>
      <c r="B8074">
        <v>1</v>
      </c>
      <c r="C8074" t="s">
        <v>81</v>
      </c>
      <c r="D8074" t="s">
        <v>128</v>
      </c>
      <c r="E8074" t="s">
        <v>141</v>
      </c>
      <c r="F8074" t="s">
        <v>2203</v>
      </c>
      <c r="G8074" t="s">
        <v>134</v>
      </c>
      <c r="H8074" t="s">
        <v>135</v>
      </c>
      <c r="I8074" t="s">
        <v>136</v>
      </c>
      <c r="J8074" t="s">
        <v>137</v>
      </c>
      <c r="K8074" t="s">
        <v>138</v>
      </c>
      <c r="L8074" t="s">
        <v>21879</v>
      </c>
      <c r="M8074" t="s">
        <v>22410</v>
      </c>
      <c r="N8074">
        <v>8.6666666000000003E-2</v>
      </c>
      <c r="O8074">
        <v>10</v>
      </c>
      <c r="P8074">
        <v>1480</v>
      </c>
      <c r="Q8074">
        <v>127</v>
      </c>
      <c r="R8074">
        <v>80</v>
      </c>
      <c r="S8074">
        <v>18</v>
      </c>
      <c r="T8074">
        <v>129</v>
      </c>
      <c r="U8074">
        <v>1</v>
      </c>
      <c r="V8074">
        <v>0</v>
      </c>
      <c r="W8074">
        <v>1.7835589448663998</v>
      </c>
      <c r="X8074">
        <v>22.740103642753088</v>
      </c>
      <c r="Y8074">
        <v>19.233673484624841</v>
      </c>
      <c r="Z8074">
        <v>3.7572607050664404</v>
      </c>
      <c r="AA8074">
        <v>19.777256384022628</v>
      </c>
      <c r="AB8074">
        <v>6.3386970333041379</v>
      </c>
      <c r="AC8074">
        <v>9.3199524168192003</v>
      </c>
      <c r="AD8074">
        <v>0</v>
      </c>
      <c r="AE8074">
        <v>82.950502611456741</v>
      </c>
    </row>
    <row r="8075" spans="1:31" x14ac:dyDescent="0.3">
      <c r="A8075">
        <v>2592230</v>
      </c>
      <c r="B8075">
        <v>1</v>
      </c>
      <c r="C8075" t="s">
        <v>80</v>
      </c>
      <c r="D8075" t="s">
        <v>100</v>
      </c>
      <c r="E8075" t="s">
        <v>147</v>
      </c>
      <c r="F8075" t="s">
        <v>16700</v>
      </c>
      <c r="G8075" t="s">
        <v>134</v>
      </c>
      <c r="H8075" t="s">
        <v>135</v>
      </c>
      <c r="I8075" t="s">
        <v>136</v>
      </c>
      <c r="J8075" t="s">
        <v>137</v>
      </c>
      <c r="K8075" t="s">
        <v>138</v>
      </c>
      <c r="L8075" t="s">
        <v>22411</v>
      </c>
      <c r="M8075" t="s">
        <v>22412</v>
      </c>
      <c r="N8075">
        <v>0.52972222199999996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38</v>
      </c>
      <c r="U8075">
        <v>0</v>
      </c>
      <c r="V8075">
        <v>5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15.627619422854</v>
      </c>
      <c r="AC8075">
        <v>0</v>
      </c>
      <c r="AD8075">
        <v>31.186679216193699</v>
      </c>
      <c r="AE8075">
        <v>46.814298639047699</v>
      </c>
    </row>
    <row r="8076" spans="1:31" x14ac:dyDescent="0.3">
      <c r="A8076">
        <v>2592293</v>
      </c>
      <c r="B8076">
        <v>1</v>
      </c>
      <c r="C8076" t="s">
        <v>80</v>
      </c>
      <c r="D8076" t="s">
        <v>108</v>
      </c>
      <c r="E8076" t="s">
        <v>155</v>
      </c>
      <c r="F8076" t="s">
        <v>22413</v>
      </c>
      <c r="G8076" t="s">
        <v>194</v>
      </c>
      <c r="H8076" t="s">
        <v>157</v>
      </c>
      <c r="I8076" t="s">
        <v>136</v>
      </c>
      <c r="J8076" t="s">
        <v>137</v>
      </c>
      <c r="K8076" t="s">
        <v>144</v>
      </c>
      <c r="L8076" t="s">
        <v>22414</v>
      </c>
      <c r="M8076" t="s">
        <v>22415</v>
      </c>
      <c r="N8076">
        <v>3.68</v>
      </c>
      <c r="O8076">
        <v>0</v>
      </c>
      <c r="P8076">
        <v>31</v>
      </c>
      <c r="Q8076">
        <v>0</v>
      </c>
      <c r="R8076">
        <v>5</v>
      </c>
      <c r="S8076">
        <v>0</v>
      </c>
      <c r="T8076">
        <v>5</v>
      </c>
      <c r="U8076">
        <v>0</v>
      </c>
      <c r="V8076">
        <v>0</v>
      </c>
      <c r="W8076">
        <v>0</v>
      </c>
      <c r="X8076">
        <v>15.033524379283172</v>
      </c>
      <c r="Y8076">
        <v>0</v>
      </c>
      <c r="Z8076">
        <v>2.8234775002989378</v>
      </c>
      <c r="AA8076">
        <v>0</v>
      </c>
      <c r="AB8076">
        <v>23.884893204874302</v>
      </c>
      <c r="AC8076">
        <v>0</v>
      </c>
      <c r="AD8076">
        <v>0</v>
      </c>
      <c r="AE8076">
        <v>41.741895084456416</v>
      </c>
    </row>
    <row r="8077" spans="1:31" x14ac:dyDescent="0.3">
      <c r="A8077">
        <v>2592777</v>
      </c>
      <c r="B8077">
        <v>1</v>
      </c>
      <c r="C8077" t="s">
        <v>81</v>
      </c>
      <c r="D8077" t="s">
        <v>118</v>
      </c>
      <c r="E8077" t="s">
        <v>184</v>
      </c>
      <c r="F8077" t="s">
        <v>22416</v>
      </c>
      <c r="G8077" t="s">
        <v>149</v>
      </c>
      <c r="H8077" t="s">
        <v>135</v>
      </c>
      <c r="I8077" t="s">
        <v>136</v>
      </c>
      <c r="J8077" t="s">
        <v>137</v>
      </c>
      <c r="K8077" t="s">
        <v>138</v>
      </c>
      <c r="L8077" t="s">
        <v>22417</v>
      </c>
      <c r="M8077" t="s">
        <v>22418</v>
      </c>
      <c r="N8077">
        <v>1.4075</v>
      </c>
      <c r="O8077">
        <v>0</v>
      </c>
      <c r="P8077">
        <v>0</v>
      </c>
      <c r="Q8077">
        <v>0</v>
      </c>
      <c r="R8077">
        <v>3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19.445316464697061</v>
      </c>
      <c r="AA8077">
        <v>0</v>
      </c>
      <c r="AB8077">
        <v>0</v>
      </c>
      <c r="AC8077">
        <v>0</v>
      </c>
      <c r="AD8077">
        <v>0</v>
      </c>
      <c r="AE8077">
        <v>19.445316464697061</v>
      </c>
    </row>
    <row r="8078" spans="1:31" x14ac:dyDescent="0.3">
      <c r="A8078">
        <v>2592877</v>
      </c>
      <c r="B8078">
        <v>1</v>
      </c>
      <c r="C8078" t="s">
        <v>80</v>
      </c>
      <c r="D8078" t="s">
        <v>107</v>
      </c>
      <c r="E8078" t="s">
        <v>184</v>
      </c>
      <c r="F8078" t="s">
        <v>22419</v>
      </c>
      <c r="G8078" t="s">
        <v>149</v>
      </c>
      <c r="H8078" t="s">
        <v>135</v>
      </c>
      <c r="I8078" t="s">
        <v>136</v>
      </c>
      <c r="J8078" t="s">
        <v>137</v>
      </c>
      <c r="K8078" t="s">
        <v>138</v>
      </c>
      <c r="L8078" t="s">
        <v>22420</v>
      </c>
      <c r="M8078" t="s">
        <v>22421</v>
      </c>
      <c r="N8078">
        <v>1.1047222219999999</v>
      </c>
      <c r="O8078">
        <v>0</v>
      </c>
      <c r="P8078">
        <v>61</v>
      </c>
      <c r="Q8078">
        <v>0</v>
      </c>
      <c r="R8078">
        <v>0</v>
      </c>
      <c r="S8078">
        <v>0</v>
      </c>
      <c r="T8078">
        <v>2</v>
      </c>
      <c r="U8078">
        <v>0</v>
      </c>
      <c r="V8078">
        <v>0</v>
      </c>
      <c r="W8078">
        <v>0</v>
      </c>
      <c r="X8078">
        <v>11.348430105138286</v>
      </c>
      <c r="Y8078">
        <v>0</v>
      </c>
      <c r="Z8078">
        <v>0</v>
      </c>
      <c r="AA8078">
        <v>0</v>
      </c>
      <c r="AB8078">
        <v>1.3729142263352057</v>
      </c>
      <c r="AC8078">
        <v>0</v>
      </c>
      <c r="AD8078">
        <v>0</v>
      </c>
      <c r="AE8078">
        <v>12.721344331473492</v>
      </c>
    </row>
    <row r="8079" spans="1:31" x14ac:dyDescent="0.3">
      <c r="A8079">
        <v>2592485</v>
      </c>
      <c r="B8079">
        <v>1</v>
      </c>
      <c r="C8079" t="s">
        <v>80</v>
      </c>
      <c r="D8079" t="s">
        <v>96</v>
      </c>
      <c r="E8079" t="s">
        <v>166</v>
      </c>
      <c r="F8079" t="s">
        <v>22422</v>
      </c>
      <c r="G8079" t="s">
        <v>181</v>
      </c>
      <c r="H8079" t="s">
        <v>157</v>
      </c>
      <c r="I8079" t="s">
        <v>136</v>
      </c>
      <c r="J8079" t="s">
        <v>137</v>
      </c>
      <c r="K8079" t="s">
        <v>138</v>
      </c>
      <c r="L8079" t="s">
        <v>22423</v>
      </c>
      <c r="M8079" t="s">
        <v>22424</v>
      </c>
      <c r="N8079">
        <v>2.1288888880000001</v>
      </c>
      <c r="O8079">
        <v>0</v>
      </c>
      <c r="P8079">
        <v>1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</row>
    <row r="8080" spans="1:31" x14ac:dyDescent="0.3">
      <c r="A8080">
        <v>2592190</v>
      </c>
      <c r="B8080">
        <v>1</v>
      </c>
      <c r="C8080" t="s">
        <v>80</v>
      </c>
      <c r="D8080" t="s">
        <v>100</v>
      </c>
      <c r="E8080" t="s">
        <v>141</v>
      </c>
      <c r="F8080" t="s">
        <v>5359</v>
      </c>
      <c r="G8080" t="s">
        <v>134</v>
      </c>
      <c r="H8080" t="s">
        <v>135</v>
      </c>
      <c r="I8080" t="s">
        <v>136</v>
      </c>
      <c r="J8080" t="s">
        <v>137</v>
      </c>
      <c r="K8080" t="s">
        <v>138</v>
      </c>
      <c r="L8080" t="s">
        <v>22425</v>
      </c>
      <c r="M8080" t="s">
        <v>22426</v>
      </c>
      <c r="N8080">
        <v>1.0169444439999999</v>
      </c>
      <c r="O8080">
        <v>11</v>
      </c>
      <c r="P8080">
        <v>36</v>
      </c>
      <c r="Q8080">
        <v>67</v>
      </c>
      <c r="R8080">
        <v>85</v>
      </c>
      <c r="S8080">
        <v>14</v>
      </c>
      <c r="T8080">
        <v>39</v>
      </c>
      <c r="U8080">
        <v>0</v>
      </c>
      <c r="V8080">
        <v>1</v>
      </c>
      <c r="W8080">
        <v>2.6237868373311555</v>
      </c>
      <c r="X8080">
        <v>5.8983948318585622</v>
      </c>
      <c r="Y8080">
        <v>72.388848928149173</v>
      </c>
      <c r="Z8080">
        <v>63.123464800962701</v>
      </c>
      <c r="AA8080">
        <v>60.313435364772502</v>
      </c>
      <c r="AB8080">
        <v>29.707649521185242</v>
      </c>
      <c r="AC8080">
        <v>0</v>
      </c>
      <c r="AD8080">
        <v>2.4836443056895403</v>
      </c>
      <c r="AE8080">
        <v>236.53922458994887</v>
      </c>
    </row>
    <row r="8081" spans="1:31" x14ac:dyDescent="0.3">
      <c r="A8081">
        <v>2592193</v>
      </c>
      <c r="B8081">
        <v>1</v>
      </c>
      <c r="C8081" t="s">
        <v>80</v>
      </c>
      <c r="D8081" t="s">
        <v>103</v>
      </c>
      <c r="E8081" t="s">
        <v>147</v>
      </c>
      <c r="F8081" t="s">
        <v>7385</v>
      </c>
      <c r="G8081" t="s">
        <v>134</v>
      </c>
      <c r="H8081" t="s">
        <v>135</v>
      </c>
      <c r="I8081" t="s">
        <v>136</v>
      </c>
      <c r="J8081" t="s">
        <v>137</v>
      </c>
      <c r="K8081" t="s">
        <v>138</v>
      </c>
      <c r="L8081" t="s">
        <v>22427</v>
      </c>
      <c r="M8081" t="s">
        <v>22428</v>
      </c>
      <c r="N8081">
        <v>0.99777777700000003</v>
      </c>
      <c r="O8081">
        <v>0</v>
      </c>
      <c r="P8081">
        <v>1298</v>
      </c>
      <c r="Q8081">
        <v>9</v>
      </c>
      <c r="R8081">
        <v>17</v>
      </c>
      <c r="S8081">
        <v>3</v>
      </c>
      <c r="T8081">
        <v>194</v>
      </c>
      <c r="U8081">
        <v>0</v>
      </c>
      <c r="V8081">
        <v>2</v>
      </c>
      <c r="W8081">
        <v>0</v>
      </c>
      <c r="X8081">
        <v>215.30270373281252</v>
      </c>
      <c r="Y8081">
        <v>82.765093445711358</v>
      </c>
      <c r="Z8081">
        <v>52.056441702168442</v>
      </c>
      <c r="AA8081">
        <v>33.656495300162597</v>
      </c>
      <c r="AB8081">
        <v>107.9792071411988</v>
      </c>
      <c r="AC8081">
        <v>0</v>
      </c>
      <c r="AD8081">
        <v>1.698538675217695</v>
      </c>
      <c r="AE8081">
        <v>493.45847999727141</v>
      </c>
    </row>
    <row r="8082" spans="1:31" x14ac:dyDescent="0.3">
      <c r="A8082">
        <v>2592439</v>
      </c>
      <c r="B8082">
        <v>1</v>
      </c>
      <c r="C8082" t="s">
        <v>81</v>
      </c>
      <c r="D8082" t="s">
        <v>123</v>
      </c>
      <c r="E8082" t="s">
        <v>171</v>
      </c>
      <c r="F8082" t="s">
        <v>22429</v>
      </c>
      <c r="G8082" t="s">
        <v>190</v>
      </c>
      <c r="H8082" t="s">
        <v>157</v>
      </c>
      <c r="I8082" t="s">
        <v>136</v>
      </c>
      <c r="J8082" t="s">
        <v>137</v>
      </c>
      <c r="K8082" t="s">
        <v>138</v>
      </c>
      <c r="L8082" t="s">
        <v>22430</v>
      </c>
      <c r="M8082" t="s">
        <v>22431</v>
      </c>
      <c r="N8082">
        <v>0.75972222199999995</v>
      </c>
      <c r="O8082">
        <v>0</v>
      </c>
      <c r="P8082">
        <v>7</v>
      </c>
      <c r="Q8082">
        <v>0</v>
      </c>
      <c r="R8082">
        <v>8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1.620923197877566</v>
      </c>
      <c r="Y8082">
        <v>0</v>
      </c>
      <c r="Z8082">
        <v>9.7495877510407123</v>
      </c>
      <c r="AA8082">
        <v>0</v>
      </c>
      <c r="AB8082">
        <v>0</v>
      </c>
      <c r="AC8082">
        <v>0</v>
      </c>
      <c r="AD8082">
        <v>0</v>
      </c>
      <c r="AE8082">
        <v>11.370510948918279</v>
      </c>
    </row>
    <row r="8083" spans="1:31" x14ac:dyDescent="0.3">
      <c r="A8083">
        <v>2592880</v>
      </c>
      <c r="B8083">
        <v>1</v>
      </c>
      <c r="C8083" t="s">
        <v>80</v>
      </c>
      <c r="D8083" t="s">
        <v>103</v>
      </c>
      <c r="E8083" t="s">
        <v>171</v>
      </c>
      <c r="F8083" t="s">
        <v>22432</v>
      </c>
      <c r="G8083" t="s">
        <v>3232</v>
      </c>
      <c r="H8083" t="s">
        <v>157</v>
      </c>
      <c r="I8083" t="s">
        <v>136</v>
      </c>
      <c r="J8083" t="s">
        <v>137</v>
      </c>
      <c r="K8083" t="s">
        <v>138</v>
      </c>
      <c r="L8083" t="s">
        <v>22433</v>
      </c>
      <c r="M8083" t="s">
        <v>22434</v>
      </c>
      <c r="N8083">
        <v>4.7294444440000003</v>
      </c>
      <c r="O8083">
        <v>0</v>
      </c>
      <c r="P8083">
        <v>29</v>
      </c>
      <c r="Q8083">
        <v>0</v>
      </c>
      <c r="R8083">
        <v>1</v>
      </c>
      <c r="S8083">
        <v>0</v>
      </c>
      <c r="T8083">
        <v>9</v>
      </c>
      <c r="U8083">
        <v>0</v>
      </c>
      <c r="V8083">
        <v>0</v>
      </c>
      <c r="W8083">
        <v>0</v>
      </c>
      <c r="X8083">
        <v>24.164526770535662</v>
      </c>
      <c r="Y8083">
        <v>0</v>
      </c>
      <c r="Z8083">
        <v>0.15527902632146168</v>
      </c>
      <c r="AA8083">
        <v>0</v>
      </c>
      <c r="AB8083">
        <v>27.092878210663937</v>
      </c>
      <c r="AC8083">
        <v>0</v>
      </c>
      <c r="AD8083">
        <v>0</v>
      </c>
      <c r="AE8083">
        <v>51.412684007521065</v>
      </c>
    </row>
    <row r="8084" spans="1:31" x14ac:dyDescent="0.3">
      <c r="A8084">
        <v>2592668</v>
      </c>
      <c r="B8084">
        <v>1</v>
      </c>
      <c r="C8084" t="s">
        <v>81</v>
      </c>
      <c r="D8084" t="s">
        <v>117</v>
      </c>
      <c r="E8084" t="s">
        <v>141</v>
      </c>
      <c r="F8084" t="s">
        <v>8894</v>
      </c>
      <c r="G8084" t="s">
        <v>134</v>
      </c>
      <c r="H8084" t="s">
        <v>135</v>
      </c>
      <c r="I8084" t="s">
        <v>136</v>
      </c>
      <c r="J8084" t="s">
        <v>137</v>
      </c>
      <c r="K8084" t="s">
        <v>138</v>
      </c>
      <c r="L8084" t="s">
        <v>22435</v>
      </c>
      <c r="M8084" t="s">
        <v>22436</v>
      </c>
      <c r="N8084">
        <v>0.2175</v>
      </c>
      <c r="O8084">
        <v>4</v>
      </c>
      <c r="P8084">
        <v>2454</v>
      </c>
      <c r="Q8084">
        <v>41</v>
      </c>
      <c r="R8084">
        <v>87</v>
      </c>
      <c r="S8084">
        <v>26</v>
      </c>
      <c r="T8084">
        <v>240</v>
      </c>
      <c r="U8084">
        <v>4</v>
      </c>
      <c r="V8084">
        <v>0</v>
      </c>
      <c r="W8084">
        <v>0.23141541493687501</v>
      </c>
      <c r="X8084">
        <v>63.907643623982402</v>
      </c>
      <c r="Y8084">
        <v>43.348800202440316</v>
      </c>
      <c r="Z8084">
        <v>6.7317851779395985</v>
      </c>
      <c r="AA8084">
        <v>47.441781055030816</v>
      </c>
      <c r="AB8084">
        <v>25.058248925493388</v>
      </c>
      <c r="AC8084">
        <v>42.096303693650739</v>
      </c>
      <c r="AD8084">
        <v>0</v>
      </c>
      <c r="AE8084">
        <v>228.81597809347414</v>
      </c>
    </row>
    <row r="8085" spans="1:31" x14ac:dyDescent="0.3">
      <c r="A8085">
        <v>2592897</v>
      </c>
      <c r="B8085">
        <v>1</v>
      </c>
      <c r="C8085" t="s">
        <v>80</v>
      </c>
      <c r="D8085" t="s">
        <v>83</v>
      </c>
      <c r="E8085" t="s">
        <v>166</v>
      </c>
      <c r="F8085" t="s">
        <v>22437</v>
      </c>
      <c r="G8085" t="s">
        <v>181</v>
      </c>
      <c r="H8085" t="s">
        <v>157</v>
      </c>
      <c r="I8085" t="s">
        <v>136</v>
      </c>
      <c r="J8085" t="s">
        <v>137</v>
      </c>
      <c r="K8085" t="s">
        <v>138</v>
      </c>
      <c r="L8085" t="s">
        <v>22438</v>
      </c>
      <c r="M8085" t="s">
        <v>22439</v>
      </c>
      <c r="N8085">
        <v>2.6552777769999998</v>
      </c>
      <c r="O8085">
        <v>0</v>
      </c>
      <c r="P8085">
        <v>3</v>
      </c>
      <c r="Q8085">
        <v>0</v>
      </c>
      <c r="R8085">
        <v>0</v>
      </c>
      <c r="S8085">
        <v>0</v>
      </c>
      <c r="T8085">
        <v>2</v>
      </c>
      <c r="U8085">
        <v>0</v>
      </c>
      <c r="V8085">
        <v>0</v>
      </c>
      <c r="W8085">
        <v>0</v>
      </c>
      <c r="X8085">
        <v>1.6349245963715084</v>
      </c>
      <c r="Y8085">
        <v>0</v>
      </c>
      <c r="Z8085">
        <v>0</v>
      </c>
      <c r="AA8085">
        <v>0</v>
      </c>
      <c r="AB8085">
        <v>2.7505441382506577</v>
      </c>
      <c r="AC8085">
        <v>0</v>
      </c>
      <c r="AD8085">
        <v>0</v>
      </c>
      <c r="AE8085">
        <v>4.3854687346221661</v>
      </c>
    </row>
    <row r="8086" spans="1:31" x14ac:dyDescent="0.3">
      <c r="A8086">
        <v>2592213</v>
      </c>
      <c r="B8086">
        <v>1</v>
      </c>
      <c r="C8086" t="s">
        <v>81</v>
      </c>
      <c r="D8086" t="s">
        <v>123</v>
      </c>
      <c r="E8086" t="s">
        <v>147</v>
      </c>
      <c r="F8086" t="s">
        <v>5564</v>
      </c>
      <c r="G8086" t="s">
        <v>134</v>
      </c>
      <c r="H8086" t="s">
        <v>135</v>
      </c>
      <c r="I8086" t="s">
        <v>136</v>
      </c>
      <c r="J8086" t="s">
        <v>137</v>
      </c>
      <c r="K8086" t="s">
        <v>138</v>
      </c>
      <c r="L8086" t="s">
        <v>22440</v>
      </c>
      <c r="M8086" t="s">
        <v>22441</v>
      </c>
      <c r="N8086">
        <v>0.44444444399999999</v>
      </c>
      <c r="O8086">
        <v>4</v>
      </c>
      <c r="P8086">
        <v>60</v>
      </c>
      <c r="Q8086">
        <v>129</v>
      </c>
      <c r="R8086">
        <v>324</v>
      </c>
      <c r="S8086">
        <v>17</v>
      </c>
      <c r="T8086">
        <v>80</v>
      </c>
      <c r="U8086">
        <v>0</v>
      </c>
      <c r="V8086">
        <v>0</v>
      </c>
      <c r="W8086">
        <v>1.5139358794346669</v>
      </c>
      <c r="X8086">
        <v>4.1454036031759998</v>
      </c>
      <c r="Y8086">
        <v>64.335030600639968</v>
      </c>
      <c r="Z8086">
        <v>76.862664663952046</v>
      </c>
      <c r="AA8086">
        <v>6.6453354797373336</v>
      </c>
      <c r="AB8086">
        <v>12.940271824828889</v>
      </c>
      <c r="AC8086">
        <v>0</v>
      </c>
      <c r="AD8086">
        <v>0</v>
      </c>
      <c r="AE8086">
        <v>166.4426420517689</v>
      </c>
    </row>
    <row r="8087" spans="1:31" x14ac:dyDescent="0.3">
      <c r="A8087">
        <v>2592854</v>
      </c>
      <c r="B8087">
        <v>1</v>
      </c>
      <c r="C8087" t="s">
        <v>80</v>
      </c>
      <c r="D8087" t="s">
        <v>100</v>
      </c>
      <c r="E8087" t="s">
        <v>184</v>
      </c>
      <c r="F8087" t="s">
        <v>22442</v>
      </c>
      <c r="G8087" t="s">
        <v>1218</v>
      </c>
      <c r="H8087" t="s">
        <v>135</v>
      </c>
      <c r="I8087" t="s">
        <v>136</v>
      </c>
      <c r="J8087" t="s">
        <v>137</v>
      </c>
      <c r="K8087" t="s">
        <v>138</v>
      </c>
      <c r="L8087" t="s">
        <v>22443</v>
      </c>
      <c r="M8087" t="s">
        <v>22444</v>
      </c>
      <c r="N8087">
        <v>2.2483333330000002</v>
      </c>
      <c r="O8087">
        <v>0</v>
      </c>
      <c r="P8087">
        <v>180</v>
      </c>
      <c r="Q8087">
        <v>0</v>
      </c>
      <c r="R8087">
        <v>2</v>
      </c>
      <c r="S8087">
        <v>0</v>
      </c>
      <c r="T8087">
        <v>18</v>
      </c>
      <c r="U8087">
        <v>0</v>
      </c>
      <c r="V8087">
        <v>0</v>
      </c>
      <c r="W8087">
        <v>0</v>
      </c>
      <c r="X8087">
        <v>114.91407348731505</v>
      </c>
      <c r="Y8087">
        <v>0</v>
      </c>
      <c r="Z8087">
        <v>0.33414099013415</v>
      </c>
      <c r="AA8087">
        <v>0</v>
      </c>
      <c r="AB8087">
        <v>24.566928284411567</v>
      </c>
      <c r="AC8087">
        <v>0</v>
      </c>
      <c r="AD8087">
        <v>0</v>
      </c>
      <c r="AE8087">
        <v>139.81514276186076</v>
      </c>
    </row>
    <row r="8088" spans="1:31" x14ac:dyDescent="0.3">
      <c r="A8088">
        <v>2592170</v>
      </c>
      <c r="B8088">
        <v>1</v>
      </c>
      <c r="C8088" t="s">
        <v>81</v>
      </c>
      <c r="D8088" t="s">
        <v>113</v>
      </c>
      <c r="E8088" t="s">
        <v>132</v>
      </c>
      <c r="F8088" t="s">
        <v>16016</v>
      </c>
      <c r="G8088" t="s">
        <v>318</v>
      </c>
      <c r="H8088" t="s">
        <v>276</v>
      </c>
      <c r="I8088" t="s">
        <v>680</v>
      </c>
      <c r="J8088" t="s">
        <v>137</v>
      </c>
      <c r="K8088" t="s">
        <v>144</v>
      </c>
      <c r="L8088" t="s">
        <v>22151</v>
      </c>
      <c r="M8088" t="s">
        <v>22445</v>
      </c>
      <c r="N8088">
        <v>4.5277776999999998E-2</v>
      </c>
      <c r="O8088">
        <v>33</v>
      </c>
      <c r="P8088">
        <v>3965</v>
      </c>
      <c r="Q8088">
        <v>274</v>
      </c>
      <c r="R8088">
        <v>1225</v>
      </c>
      <c r="S8088">
        <v>49</v>
      </c>
      <c r="T8088">
        <v>306</v>
      </c>
      <c r="U8088">
        <v>2</v>
      </c>
      <c r="V8088">
        <v>0</v>
      </c>
      <c r="W8088">
        <v>0.35387271442399992</v>
      </c>
      <c r="X8088">
        <v>25.402543731431535</v>
      </c>
      <c r="Y8088">
        <v>34.914251658279213</v>
      </c>
      <c r="Z8088">
        <v>73.79122014593176</v>
      </c>
      <c r="AA8088">
        <v>15.862709051209363</v>
      </c>
      <c r="AB8088">
        <v>5.5633208587296368</v>
      </c>
      <c r="AC8088">
        <v>6.0767336534326777</v>
      </c>
      <c r="AD8088">
        <v>0</v>
      </c>
      <c r="AE8088">
        <v>161.96465181343819</v>
      </c>
    </row>
    <row r="8089" spans="1:31" x14ac:dyDescent="0.3">
      <c r="A8089">
        <v>2592348</v>
      </c>
      <c r="B8089">
        <v>1</v>
      </c>
      <c r="C8089" t="s">
        <v>80</v>
      </c>
      <c r="D8089" t="s">
        <v>108</v>
      </c>
      <c r="E8089" t="s">
        <v>147</v>
      </c>
      <c r="F8089" t="s">
        <v>2984</v>
      </c>
      <c r="G8089" t="s">
        <v>134</v>
      </c>
      <c r="H8089" t="s">
        <v>135</v>
      </c>
      <c r="I8089" t="s">
        <v>136</v>
      </c>
      <c r="J8089" t="s">
        <v>137</v>
      </c>
      <c r="K8089" t="s">
        <v>138</v>
      </c>
      <c r="L8089" t="s">
        <v>22446</v>
      </c>
      <c r="M8089" t="s">
        <v>22447</v>
      </c>
      <c r="N8089">
        <v>0.84416666600000001</v>
      </c>
      <c r="O8089">
        <v>0</v>
      </c>
      <c r="P8089">
        <v>1781</v>
      </c>
      <c r="Q8089">
        <v>1</v>
      </c>
      <c r="R8089">
        <v>252</v>
      </c>
      <c r="S8089">
        <v>11</v>
      </c>
      <c r="T8089">
        <v>197</v>
      </c>
      <c r="U8089">
        <v>0</v>
      </c>
      <c r="V8089">
        <v>0</v>
      </c>
      <c r="W8089">
        <v>0</v>
      </c>
      <c r="X8089">
        <v>173.54929617200375</v>
      </c>
      <c r="Y8089">
        <v>1.3406035634416666</v>
      </c>
      <c r="Z8089">
        <v>34.937114889745686</v>
      </c>
      <c r="AA8089">
        <v>47.213919496381635</v>
      </c>
      <c r="AB8089">
        <v>65.629884008782653</v>
      </c>
      <c r="AC8089">
        <v>0</v>
      </c>
      <c r="AD8089">
        <v>0</v>
      </c>
      <c r="AE8089">
        <v>322.67081813035537</v>
      </c>
    </row>
    <row r="8090" spans="1:31" x14ac:dyDescent="0.3">
      <c r="A8090">
        <v>2592680</v>
      </c>
      <c r="B8090">
        <v>1</v>
      </c>
      <c r="C8090" t="s">
        <v>80</v>
      </c>
      <c r="D8090" t="s">
        <v>93</v>
      </c>
      <c r="E8090" t="s">
        <v>155</v>
      </c>
      <c r="F8090" t="s">
        <v>22448</v>
      </c>
      <c r="G8090" t="s">
        <v>206</v>
      </c>
      <c r="H8090" t="s">
        <v>157</v>
      </c>
      <c r="I8090" t="s">
        <v>136</v>
      </c>
      <c r="J8090" t="s">
        <v>137</v>
      </c>
      <c r="K8090" t="s">
        <v>138</v>
      </c>
      <c r="L8090" t="s">
        <v>22449</v>
      </c>
      <c r="M8090" t="s">
        <v>22450</v>
      </c>
      <c r="N8090">
        <v>1.77</v>
      </c>
      <c r="O8090">
        <v>0</v>
      </c>
      <c r="P8090">
        <v>4</v>
      </c>
      <c r="Q8090">
        <v>0</v>
      </c>
      <c r="R8090">
        <v>16</v>
      </c>
      <c r="S8090">
        <v>0</v>
      </c>
      <c r="T8090">
        <v>7</v>
      </c>
      <c r="U8090">
        <v>0</v>
      </c>
      <c r="V8090">
        <v>0</v>
      </c>
      <c r="W8090">
        <v>0</v>
      </c>
      <c r="X8090">
        <v>0.85407497130181331</v>
      </c>
      <c r="Y8090">
        <v>0</v>
      </c>
      <c r="Z8090">
        <v>105.70015223051155</v>
      </c>
      <c r="AA8090">
        <v>0</v>
      </c>
      <c r="AB8090">
        <v>15.30983270018894</v>
      </c>
      <c r="AC8090">
        <v>0</v>
      </c>
      <c r="AD8090">
        <v>0</v>
      </c>
      <c r="AE8090">
        <v>121.8640599020023</v>
      </c>
    </row>
    <row r="8091" spans="1:31" x14ac:dyDescent="0.3">
      <c r="A8091">
        <v>2592202</v>
      </c>
      <c r="B8091">
        <v>1</v>
      </c>
      <c r="C8091" t="s">
        <v>81</v>
      </c>
      <c r="D8091" t="s">
        <v>112</v>
      </c>
      <c r="E8091" t="s">
        <v>141</v>
      </c>
      <c r="F8091" t="s">
        <v>16103</v>
      </c>
      <c r="G8091" t="s">
        <v>134</v>
      </c>
      <c r="H8091" t="s">
        <v>135</v>
      </c>
      <c r="I8091" t="s">
        <v>136</v>
      </c>
      <c r="J8091" t="s">
        <v>137</v>
      </c>
      <c r="K8091" t="s">
        <v>138</v>
      </c>
      <c r="L8091" t="s">
        <v>22451</v>
      </c>
      <c r="M8091" t="s">
        <v>22452</v>
      </c>
      <c r="N8091">
        <v>0.52611111099999996</v>
      </c>
      <c r="O8091">
        <v>0</v>
      </c>
      <c r="P8091">
        <v>38</v>
      </c>
      <c r="Q8091">
        <v>0</v>
      </c>
      <c r="R8091">
        <v>32</v>
      </c>
      <c r="S8091">
        <v>1</v>
      </c>
      <c r="T8091">
        <v>2</v>
      </c>
      <c r="U8091">
        <v>0</v>
      </c>
      <c r="V8091">
        <v>0</v>
      </c>
      <c r="W8091">
        <v>0</v>
      </c>
      <c r="X8091">
        <v>3.1924131589398712</v>
      </c>
      <c r="Y8091">
        <v>0</v>
      </c>
      <c r="Z8091">
        <v>3.7707473012049766</v>
      </c>
      <c r="AA8091">
        <v>0.51096865705888894</v>
      </c>
      <c r="AB8091">
        <v>0.95594788858888913</v>
      </c>
      <c r="AC8091">
        <v>0</v>
      </c>
      <c r="AD8091">
        <v>0</v>
      </c>
      <c r="AE8091">
        <v>8.4300770057926258</v>
      </c>
    </row>
    <row r="8092" spans="1:31" x14ac:dyDescent="0.3">
      <c r="A8092">
        <v>2592325</v>
      </c>
      <c r="B8092">
        <v>1</v>
      </c>
      <c r="C8092" t="s">
        <v>81</v>
      </c>
      <c r="D8092" t="s">
        <v>112</v>
      </c>
      <c r="E8092" t="s">
        <v>147</v>
      </c>
      <c r="F8092" t="s">
        <v>22453</v>
      </c>
      <c r="G8092" t="s">
        <v>134</v>
      </c>
      <c r="H8092" t="s">
        <v>135</v>
      </c>
      <c r="I8092" t="s">
        <v>136</v>
      </c>
      <c r="J8092" t="s">
        <v>137</v>
      </c>
      <c r="K8092" t="s">
        <v>138</v>
      </c>
      <c r="L8092" t="s">
        <v>22454</v>
      </c>
      <c r="M8092" t="s">
        <v>22455</v>
      </c>
      <c r="N8092">
        <v>0.89055555500000005</v>
      </c>
      <c r="O8092">
        <v>0</v>
      </c>
      <c r="P8092">
        <v>0</v>
      </c>
      <c r="Q8092">
        <v>23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6.2022158356233064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6.2022158356233064</v>
      </c>
    </row>
    <row r="8093" spans="1:31" x14ac:dyDescent="0.3">
      <c r="A8093">
        <v>2592179</v>
      </c>
      <c r="B8093">
        <v>1</v>
      </c>
      <c r="C8093" t="s">
        <v>80</v>
      </c>
      <c r="D8093" t="s">
        <v>104</v>
      </c>
      <c r="E8093" t="s">
        <v>141</v>
      </c>
      <c r="F8093" t="s">
        <v>22456</v>
      </c>
      <c r="G8093" t="s">
        <v>134</v>
      </c>
      <c r="H8093" t="s">
        <v>135</v>
      </c>
      <c r="I8093" t="s">
        <v>136</v>
      </c>
      <c r="J8093" t="s">
        <v>137</v>
      </c>
      <c r="K8093" t="s">
        <v>138</v>
      </c>
      <c r="L8093" t="s">
        <v>22457</v>
      </c>
      <c r="M8093" t="s">
        <v>22458</v>
      </c>
      <c r="N8093">
        <v>6.398055555</v>
      </c>
      <c r="O8093">
        <v>0</v>
      </c>
      <c r="P8093">
        <v>0</v>
      </c>
      <c r="Q8093">
        <v>0</v>
      </c>
      <c r="R8093">
        <v>0</v>
      </c>
      <c r="S8093">
        <v>2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7.5155309944638002</v>
      </c>
      <c r="AB8093">
        <v>0</v>
      </c>
      <c r="AC8093">
        <v>0</v>
      </c>
      <c r="AD8093">
        <v>0</v>
      </c>
      <c r="AE8093">
        <v>7.5155309944638002</v>
      </c>
    </row>
    <row r="8094" spans="1:31" x14ac:dyDescent="0.3">
      <c r="A8094">
        <v>2592697</v>
      </c>
      <c r="B8094">
        <v>1</v>
      </c>
      <c r="C8094" t="s">
        <v>80</v>
      </c>
      <c r="D8094" t="s">
        <v>97</v>
      </c>
      <c r="E8094" t="s">
        <v>166</v>
      </c>
      <c r="F8094" t="s">
        <v>22459</v>
      </c>
      <c r="G8094" t="s">
        <v>168</v>
      </c>
      <c r="H8094" t="s">
        <v>157</v>
      </c>
      <c r="I8094" t="s">
        <v>136</v>
      </c>
      <c r="J8094" t="s">
        <v>137</v>
      </c>
      <c r="K8094" t="s">
        <v>138</v>
      </c>
      <c r="L8094" t="s">
        <v>22460</v>
      </c>
      <c r="M8094" t="s">
        <v>22461</v>
      </c>
      <c r="N8094">
        <v>2.361111111</v>
      </c>
      <c r="O8094">
        <v>0</v>
      </c>
      <c r="P8094">
        <v>1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1.0283461206781335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1.0283461206781335</v>
      </c>
    </row>
    <row r="8095" spans="1:31" x14ac:dyDescent="0.3">
      <c r="A8095">
        <v>2592196</v>
      </c>
      <c r="B8095">
        <v>1</v>
      </c>
      <c r="C8095" t="s">
        <v>81</v>
      </c>
      <c r="D8095" t="s">
        <v>113</v>
      </c>
      <c r="E8095" t="s">
        <v>141</v>
      </c>
      <c r="F8095" t="s">
        <v>22462</v>
      </c>
      <c r="G8095" t="s">
        <v>134</v>
      </c>
      <c r="H8095" t="s">
        <v>135</v>
      </c>
      <c r="I8095" t="s">
        <v>136</v>
      </c>
      <c r="J8095" t="s">
        <v>137</v>
      </c>
      <c r="K8095" t="s">
        <v>138</v>
      </c>
      <c r="L8095" t="s">
        <v>22463</v>
      </c>
      <c r="M8095" t="s">
        <v>22464</v>
      </c>
      <c r="N8095">
        <v>0.71250000000000002</v>
      </c>
      <c r="O8095">
        <v>0</v>
      </c>
      <c r="P8095">
        <v>923</v>
      </c>
      <c r="Q8095">
        <v>0</v>
      </c>
      <c r="R8095">
        <v>5</v>
      </c>
      <c r="S8095">
        <v>1</v>
      </c>
      <c r="T8095">
        <v>92</v>
      </c>
      <c r="U8095">
        <v>1</v>
      </c>
      <c r="V8095">
        <v>0</v>
      </c>
      <c r="W8095">
        <v>0</v>
      </c>
      <c r="X8095">
        <v>89.471744828169477</v>
      </c>
      <c r="Y8095">
        <v>0</v>
      </c>
      <c r="Z8095">
        <v>1.6017689480216233</v>
      </c>
      <c r="AA8095">
        <v>0</v>
      </c>
      <c r="AB8095">
        <v>38.333654296464488</v>
      </c>
      <c r="AC8095">
        <v>152.65619795296732</v>
      </c>
      <c r="AD8095">
        <v>0</v>
      </c>
      <c r="AE8095">
        <v>282.06336602562294</v>
      </c>
    </row>
    <row r="8096" spans="1:31" x14ac:dyDescent="0.3">
      <c r="A8096">
        <v>2592737</v>
      </c>
      <c r="B8096">
        <v>1</v>
      </c>
      <c r="C8096" t="s">
        <v>80</v>
      </c>
      <c r="D8096" t="s">
        <v>110</v>
      </c>
      <c r="E8096" t="s">
        <v>155</v>
      </c>
      <c r="F8096" t="s">
        <v>22465</v>
      </c>
      <c r="G8096" t="s">
        <v>202</v>
      </c>
      <c r="H8096" t="s">
        <v>157</v>
      </c>
      <c r="I8096" t="s">
        <v>136</v>
      </c>
      <c r="J8096" t="s">
        <v>137</v>
      </c>
      <c r="K8096" t="s">
        <v>138</v>
      </c>
      <c r="L8096" t="s">
        <v>22466</v>
      </c>
      <c r="M8096" t="s">
        <v>22467</v>
      </c>
      <c r="N8096">
        <v>0.71888888799999995</v>
      </c>
      <c r="O8096">
        <v>0</v>
      </c>
      <c r="P8096">
        <v>1000</v>
      </c>
      <c r="Q8096">
        <v>0</v>
      </c>
      <c r="R8096">
        <v>0</v>
      </c>
      <c r="S8096">
        <v>0</v>
      </c>
      <c r="T8096">
        <v>46</v>
      </c>
      <c r="U8096">
        <v>0</v>
      </c>
      <c r="V8096">
        <v>0</v>
      </c>
      <c r="W8096">
        <v>0</v>
      </c>
      <c r="X8096">
        <v>168.30007316601495</v>
      </c>
      <c r="Y8096">
        <v>0</v>
      </c>
      <c r="Z8096">
        <v>0</v>
      </c>
      <c r="AA8096">
        <v>0</v>
      </c>
      <c r="AB8096">
        <v>32.337752452653461</v>
      </c>
      <c r="AC8096">
        <v>0</v>
      </c>
      <c r="AD8096">
        <v>0</v>
      </c>
      <c r="AE8096">
        <v>200.63782561866842</v>
      </c>
    </row>
    <row r="8097" spans="1:31" x14ac:dyDescent="0.3">
      <c r="A8097">
        <v>2592285</v>
      </c>
      <c r="B8097">
        <v>1</v>
      </c>
      <c r="C8097" t="s">
        <v>80</v>
      </c>
      <c r="D8097" t="s">
        <v>98</v>
      </c>
      <c r="E8097" t="s">
        <v>171</v>
      </c>
      <c r="F8097" t="s">
        <v>22468</v>
      </c>
      <c r="G8097" t="s">
        <v>190</v>
      </c>
      <c r="H8097" t="s">
        <v>157</v>
      </c>
      <c r="I8097" t="s">
        <v>136</v>
      </c>
      <c r="J8097" t="s">
        <v>137</v>
      </c>
      <c r="K8097" t="s">
        <v>138</v>
      </c>
      <c r="L8097" t="s">
        <v>22469</v>
      </c>
      <c r="M8097" t="s">
        <v>22470</v>
      </c>
      <c r="N8097">
        <v>5.1561111110000004</v>
      </c>
      <c r="O8097">
        <v>0</v>
      </c>
      <c r="P8097">
        <v>16</v>
      </c>
      <c r="Q8097">
        <v>0</v>
      </c>
      <c r="R8097">
        <v>2</v>
      </c>
      <c r="S8097">
        <v>0</v>
      </c>
      <c r="T8097">
        <v>7</v>
      </c>
      <c r="U8097">
        <v>0</v>
      </c>
      <c r="V8097">
        <v>0</v>
      </c>
      <c r="W8097">
        <v>0</v>
      </c>
      <c r="X8097">
        <v>19.045296410334227</v>
      </c>
      <c r="Y8097">
        <v>0</v>
      </c>
      <c r="Z8097">
        <v>23.11619460991016</v>
      </c>
      <c r="AA8097">
        <v>0</v>
      </c>
      <c r="AB8097">
        <v>21.748790792388892</v>
      </c>
      <c r="AC8097">
        <v>0</v>
      </c>
      <c r="AD8097">
        <v>0</v>
      </c>
      <c r="AE8097">
        <v>63.910281812633272</v>
      </c>
    </row>
    <row r="8098" spans="1:31" x14ac:dyDescent="0.3">
      <c r="A8098">
        <v>2592451</v>
      </c>
      <c r="B8098">
        <v>1</v>
      </c>
      <c r="C8098" t="s">
        <v>81</v>
      </c>
      <c r="D8098" t="s">
        <v>112</v>
      </c>
      <c r="E8098" t="s">
        <v>141</v>
      </c>
      <c r="F8098" t="s">
        <v>1132</v>
      </c>
      <c r="G8098" t="s">
        <v>134</v>
      </c>
      <c r="H8098" t="s">
        <v>135</v>
      </c>
      <c r="I8098" t="s">
        <v>136</v>
      </c>
      <c r="J8098" t="s">
        <v>137</v>
      </c>
      <c r="K8098" t="s">
        <v>138</v>
      </c>
      <c r="L8098" t="s">
        <v>22471</v>
      </c>
      <c r="M8098" t="s">
        <v>22472</v>
      </c>
      <c r="N8098">
        <v>3.7605555549999998</v>
      </c>
      <c r="O8098">
        <v>3</v>
      </c>
      <c r="P8098">
        <v>1283</v>
      </c>
      <c r="Q8098">
        <v>5</v>
      </c>
      <c r="R8098">
        <v>37</v>
      </c>
      <c r="S8098">
        <v>7</v>
      </c>
      <c r="T8098">
        <v>69</v>
      </c>
      <c r="U8098">
        <v>0</v>
      </c>
      <c r="V8098">
        <v>0</v>
      </c>
      <c r="W8098">
        <v>2.6071107676799992</v>
      </c>
      <c r="X8098">
        <v>354.6581883744808</v>
      </c>
      <c r="Y8098">
        <v>124.83132961919716</v>
      </c>
      <c r="Z8098">
        <v>35.26598698458811</v>
      </c>
      <c r="AA8098">
        <v>55.385425032116885</v>
      </c>
      <c r="AB8098">
        <v>78.461190387981503</v>
      </c>
      <c r="AC8098">
        <v>0</v>
      </c>
      <c r="AD8098">
        <v>0</v>
      </c>
      <c r="AE8098">
        <v>651.20923116604445</v>
      </c>
    </row>
    <row r="8099" spans="1:31" x14ac:dyDescent="0.3">
      <c r="A8099">
        <v>2592222</v>
      </c>
      <c r="B8099">
        <v>1</v>
      </c>
      <c r="C8099" t="s">
        <v>80</v>
      </c>
      <c r="D8099" t="s">
        <v>102</v>
      </c>
      <c r="E8099" t="s">
        <v>184</v>
      </c>
      <c r="F8099" t="s">
        <v>19435</v>
      </c>
      <c r="G8099" t="s">
        <v>149</v>
      </c>
      <c r="H8099" t="s">
        <v>135</v>
      </c>
      <c r="I8099" t="s">
        <v>136</v>
      </c>
      <c r="J8099" t="s">
        <v>137</v>
      </c>
      <c r="K8099" t="s">
        <v>138</v>
      </c>
      <c r="L8099" t="s">
        <v>22473</v>
      </c>
      <c r="M8099" t="s">
        <v>22474</v>
      </c>
      <c r="N8099">
        <v>1.9813888879999999</v>
      </c>
      <c r="O8099">
        <v>0</v>
      </c>
      <c r="P8099">
        <v>116</v>
      </c>
      <c r="Q8099">
        <v>1</v>
      </c>
      <c r="R8099">
        <v>86</v>
      </c>
      <c r="S8099">
        <v>2</v>
      </c>
      <c r="T8099">
        <v>30</v>
      </c>
      <c r="U8099">
        <v>0</v>
      </c>
      <c r="V8099">
        <v>0</v>
      </c>
      <c r="W8099">
        <v>0</v>
      </c>
      <c r="X8099">
        <v>73.626582890843736</v>
      </c>
      <c r="Y8099">
        <v>13.605579648059999</v>
      </c>
      <c r="Z8099">
        <v>164.83677972731468</v>
      </c>
      <c r="AA8099">
        <v>4.9710009424960448</v>
      </c>
      <c r="AB8099">
        <v>53.462141757784366</v>
      </c>
      <c r="AC8099">
        <v>0</v>
      </c>
      <c r="AD8099">
        <v>0</v>
      </c>
      <c r="AE8099">
        <v>310.50208496649884</v>
      </c>
    </row>
    <row r="8100" spans="1:31" x14ac:dyDescent="0.3">
      <c r="A8100">
        <v>2592720</v>
      </c>
      <c r="B8100">
        <v>1</v>
      </c>
      <c r="C8100" t="s">
        <v>81</v>
      </c>
      <c r="D8100" t="s">
        <v>117</v>
      </c>
      <c r="E8100" t="s">
        <v>184</v>
      </c>
      <c r="F8100" t="s">
        <v>22475</v>
      </c>
      <c r="G8100" t="s">
        <v>186</v>
      </c>
      <c r="H8100" t="s">
        <v>135</v>
      </c>
      <c r="I8100" t="s">
        <v>136</v>
      </c>
      <c r="J8100" t="s">
        <v>137</v>
      </c>
      <c r="K8100" t="s">
        <v>138</v>
      </c>
      <c r="L8100" t="s">
        <v>22476</v>
      </c>
      <c r="M8100" t="s">
        <v>22477</v>
      </c>
      <c r="N8100">
        <v>3.1841666659999999</v>
      </c>
      <c r="O8100">
        <v>0</v>
      </c>
      <c r="P8100">
        <v>22</v>
      </c>
      <c r="Q8100">
        <v>0</v>
      </c>
      <c r="R8100">
        <v>9</v>
      </c>
      <c r="S8100">
        <v>0</v>
      </c>
      <c r="T8100">
        <v>10</v>
      </c>
      <c r="U8100">
        <v>0</v>
      </c>
      <c r="V8100">
        <v>0</v>
      </c>
      <c r="W8100">
        <v>0</v>
      </c>
      <c r="X8100">
        <v>11.793959716375028</v>
      </c>
      <c r="Y8100">
        <v>0</v>
      </c>
      <c r="Z8100">
        <v>6.6528355140001825</v>
      </c>
      <c r="AA8100">
        <v>0</v>
      </c>
      <c r="AB8100">
        <v>37.20109087631662</v>
      </c>
      <c r="AC8100">
        <v>0</v>
      </c>
      <c r="AD8100">
        <v>0</v>
      </c>
      <c r="AE8100">
        <v>55.647886106691828</v>
      </c>
    </row>
    <row r="8101" spans="1:31" x14ac:dyDescent="0.3">
      <c r="A8101">
        <v>2592806</v>
      </c>
      <c r="B8101">
        <v>1</v>
      </c>
      <c r="C8101" t="s">
        <v>80</v>
      </c>
      <c r="D8101" t="s">
        <v>109</v>
      </c>
      <c r="E8101" t="s">
        <v>171</v>
      </c>
      <c r="F8101" t="s">
        <v>22478</v>
      </c>
      <c r="G8101" t="s">
        <v>3232</v>
      </c>
      <c r="H8101" t="s">
        <v>157</v>
      </c>
      <c r="I8101" t="s">
        <v>136</v>
      </c>
      <c r="J8101" t="s">
        <v>137</v>
      </c>
      <c r="K8101" t="s">
        <v>138</v>
      </c>
      <c r="L8101" t="s">
        <v>22479</v>
      </c>
      <c r="M8101" t="s">
        <v>22480</v>
      </c>
      <c r="N8101">
        <v>3.6994444440000001</v>
      </c>
      <c r="O8101">
        <v>0</v>
      </c>
      <c r="P8101">
        <v>12</v>
      </c>
      <c r="Q8101">
        <v>0</v>
      </c>
      <c r="R8101">
        <v>0</v>
      </c>
      <c r="S8101">
        <v>0</v>
      </c>
      <c r="T8101">
        <v>5</v>
      </c>
      <c r="U8101">
        <v>0</v>
      </c>
      <c r="V8101">
        <v>0</v>
      </c>
      <c r="W8101">
        <v>0</v>
      </c>
      <c r="X8101">
        <v>5.5920251098223659</v>
      </c>
      <c r="Y8101">
        <v>0</v>
      </c>
      <c r="Z8101">
        <v>0</v>
      </c>
      <c r="AA8101">
        <v>0</v>
      </c>
      <c r="AB8101">
        <v>0.89241480055020317</v>
      </c>
      <c r="AC8101">
        <v>0</v>
      </c>
      <c r="AD8101">
        <v>0</v>
      </c>
      <c r="AE8101">
        <v>6.4844399103725694</v>
      </c>
    </row>
    <row r="8102" spans="1:31" x14ac:dyDescent="0.3">
      <c r="A8102">
        <v>2592265</v>
      </c>
      <c r="B8102">
        <v>1</v>
      </c>
      <c r="C8102" t="s">
        <v>81</v>
      </c>
      <c r="D8102" t="s">
        <v>118</v>
      </c>
      <c r="E8102" t="s">
        <v>147</v>
      </c>
      <c r="F8102" t="s">
        <v>22481</v>
      </c>
      <c r="G8102" t="s">
        <v>301</v>
      </c>
      <c r="H8102" t="s">
        <v>135</v>
      </c>
      <c r="I8102" t="s">
        <v>136</v>
      </c>
      <c r="J8102" t="s">
        <v>137</v>
      </c>
      <c r="K8102" t="s">
        <v>144</v>
      </c>
      <c r="L8102" t="s">
        <v>22482</v>
      </c>
      <c r="M8102" t="s">
        <v>22483</v>
      </c>
      <c r="N8102">
        <v>5.7716666659999998</v>
      </c>
      <c r="O8102">
        <v>0</v>
      </c>
      <c r="P8102">
        <v>0</v>
      </c>
      <c r="Q8102">
        <v>15</v>
      </c>
      <c r="R8102">
        <v>0</v>
      </c>
      <c r="S8102">
        <v>8</v>
      </c>
      <c r="T8102">
        <v>0</v>
      </c>
      <c r="U8102">
        <v>2</v>
      </c>
      <c r="V8102">
        <v>0</v>
      </c>
      <c r="W8102">
        <v>0</v>
      </c>
      <c r="X8102">
        <v>0</v>
      </c>
      <c r="Y8102">
        <v>311.84420821637423</v>
      </c>
      <c r="Z8102">
        <v>0</v>
      </c>
      <c r="AA8102">
        <v>361.43808813021315</v>
      </c>
      <c r="AB8102">
        <v>0</v>
      </c>
      <c r="AC8102">
        <v>1432.9492876163531</v>
      </c>
      <c r="AD8102">
        <v>0</v>
      </c>
      <c r="AE8102">
        <v>2106.2315839629405</v>
      </c>
    </row>
    <row r="8103" spans="1:31" x14ac:dyDescent="0.3">
      <c r="A8103">
        <v>2592514</v>
      </c>
      <c r="B8103">
        <v>1</v>
      </c>
      <c r="C8103" t="s">
        <v>80</v>
      </c>
      <c r="D8103" t="s">
        <v>104</v>
      </c>
      <c r="E8103" t="s">
        <v>166</v>
      </c>
      <c r="F8103" t="s">
        <v>22484</v>
      </c>
      <c r="G8103" t="s">
        <v>181</v>
      </c>
      <c r="H8103" t="s">
        <v>157</v>
      </c>
      <c r="I8103" t="s">
        <v>136</v>
      </c>
      <c r="J8103" t="s">
        <v>137</v>
      </c>
      <c r="K8103" t="s">
        <v>138</v>
      </c>
      <c r="L8103" t="s">
        <v>22485</v>
      </c>
      <c r="M8103" t="s">
        <v>22486</v>
      </c>
      <c r="N8103">
        <v>4.3125</v>
      </c>
      <c r="O8103">
        <v>0</v>
      </c>
      <c r="P8103">
        <v>9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9.1512378379940014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9.1512378379940014</v>
      </c>
    </row>
    <row r="8104" spans="1:31" x14ac:dyDescent="0.3">
      <c r="A8104">
        <v>2592365</v>
      </c>
      <c r="B8104">
        <v>1</v>
      </c>
      <c r="C8104" t="s">
        <v>81</v>
      </c>
      <c r="D8104" t="s">
        <v>128</v>
      </c>
      <c r="E8104" t="s">
        <v>166</v>
      </c>
      <c r="F8104" t="s">
        <v>12298</v>
      </c>
      <c r="G8104" t="s">
        <v>181</v>
      </c>
      <c r="H8104" t="s">
        <v>157</v>
      </c>
      <c r="I8104" t="s">
        <v>136</v>
      </c>
      <c r="J8104" t="s">
        <v>137</v>
      </c>
      <c r="K8104" t="s">
        <v>138</v>
      </c>
      <c r="L8104" t="s">
        <v>22487</v>
      </c>
      <c r="M8104" t="s">
        <v>22488</v>
      </c>
      <c r="N8104">
        <v>2.6952777769999998</v>
      </c>
      <c r="O8104">
        <v>0</v>
      </c>
      <c r="P8104">
        <v>16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7.8672788262273619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7.8672788262273619</v>
      </c>
    </row>
    <row r="8105" spans="1:31" x14ac:dyDescent="0.3">
      <c r="A8105">
        <v>2592345</v>
      </c>
      <c r="B8105">
        <v>1</v>
      </c>
      <c r="C8105" t="s">
        <v>80</v>
      </c>
      <c r="D8105" t="s">
        <v>94</v>
      </c>
      <c r="E8105" t="s">
        <v>166</v>
      </c>
      <c r="F8105" t="s">
        <v>22489</v>
      </c>
      <c r="G8105" t="s">
        <v>198</v>
      </c>
      <c r="H8105" t="s">
        <v>157</v>
      </c>
      <c r="I8105" t="s">
        <v>136</v>
      </c>
      <c r="J8105" t="s">
        <v>137</v>
      </c>
      <c r="K8105" t="s">
        <v>138</v>
      </c>
      <c r="L8105" t="s">
        <v>22490</v>
      </c>
      <c r="M8105" t="s">
        <v>22491</v>
      </c>
      <c r="N8105">
        <v>2.2122222219999998</v>
      </c>
      <c r="O8105">
        <v>0</v>
      </c>
      <c r="P8105">
        <v>1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0.26370586605440005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0.26370586605440005</v>
      </c>
    </row>
    <row r="8106" spans="1:31" x14ac:dyDescent="0.3">
      <c r="A8106">
        <v>2592654</v>
      </c>
      <c r="B8106">
        <v>1</v>
      </c>
      <c r="C8106" t="s">
        <v>80</v>
      </c>
      <c r="D8106" t="s">
        <v>100</v>
      </c>
      <c r="E8106" t="s">
        <v>132</v>
      </c>
      <c r="F8106" t="s">
        <v>14395</v>
      </c>
      <c r="G8106" t="s">
        <v>134</v>
      </c>
      <c r="H8106" t="s">
        <v>135</v>
      </c>
      <c r="I8106" t="s">
        <v>136</v>
      </c>
      <c r="J8106" t="s">
        <v>137</v>
      </c>
      <c r="K8106" t="s">
        <v>138</v>
      </c>
      <c r="L8106" t="s">
        <v>22492</v>
      </c>
      <c r="M8106" t="s">
        <v>22493</v>
      </c>
      <c r="N8106">
        <v>1.3005555550000001</v>
      </c>
      <c r="O8106">
        <v>0</v>
      </c>
      <c r="P8106">
        <v>0</v>
      </c>
      <c r="Q8106">
        <v>1</v>
      </c>
      <c r="R8106">
        <v>0</v>
      </c>
      <c r="S8106">
        <v>3</v>
      </c>
      <c r="T8106">
        <v>0</v>
      </c>
      <c r="U8106">
        <v>1</v>
      </c>
      <c r="V8106">
        <v>0</v>
      </c>
      <c r="W8106">
        <v>0</v>
      </c>
      <c r="X8106">
        <v>0</v>
      </c>
      <c r="Y8106">
        <v>3.3983451137473022</v>
      </c>
      <c r="Z8106">
        <v>0</v>
      </c>
      <c r="AA8106">
        <v>5.3598257248658179</v>
      </c>
      <c r="AB8106">
        <v>0</v>
      </c>
      <c r="AC8106">
        <v>142.93764090586265</v>
      </c>
      <c r="AD8106">
        <v>0</v>
      </c>
      <c r="AE8106">
        <v>151.69581174447578</v>
      </c>
    </row>
    <row r="8107" spans="1:31" x14ac:dyDescent="0.3">
      <c r="A8107">
        <v>2592322</v>
      </c>
      <c r="B8107">
        <v>1</v>
      </c>
      <c r="C8107" t="s">
        <v>81</v>
      </c>
      <c r="D8107" t="s">
        <v>112</v>
      </c>
      <c r="E8107" t="s">
        <v>147</v>
      </c>
      <c r="F8107" t="s">
        <v>14975</v>
      </c>
      <c r="G8107" t="s">
        <v>134</v>
      </c>
      <c r="H8107" t="s">
        <v>135</v>
      </c>
      <c r="I8107" t="s">
        <v>136</v>
      </c>
      <c r="J8107" t="s">
        <v>137</v>
      </c>
      <c r="K8107" t="s">
        <v>138</v>
      </c>
      <c r="L8107" t="s">
        <v>22494</v>
      </c>
      <c r="M8107" t="s">
        <v>22495</v>
      </c>
      <c r="N8107">
        <v>0.63055555500000005</v>
      </c>
      <c r="O8107">
        <v>2</v>
      </c>
      <c r="P8107">
        <v>153</v>
      </c>
      <c r="Q8107">
        <v>21</v>
      </c>
      <c r="R8107">
        <v>10</v>
      </c>
      <c r="S8107">
        <v>2</v>
      </c>
      <c r="T8107">
        <v>9</v>
      </c>
      <c r="U8107">
        <v>0</v>
      </c>
      <c r="V8107">
        <v>0</v>
      </c>
      <c r="W8107">
        <v>0.28097199424000002</v>
      </c>
      <c r="X8107">
        <v>10.47119083251868</v>
      </c>
      <c r="Y8107">
        <v>29.320365550952122</v>
      </c>
      <c r="Z8107">
        <v>16.289196426886679</v>
      </c>
      <c r="AA8107">
        <v>19.190010546987963</v>
      </c>
      <c r="AB8107">
        <v>1.0926500034811117</v>
      </c>
      <c r="AC8107">
        <v>0</v>
      </c>
      <c r="AD8107">
        <v>0</v>
      </c>
      <c r="AE8107">
        <v>76.644385355066561</v>
      </c>
    </row>
    <row r="8108" spans="1:31" x14ac:dyDescent="0.3">
      <c r="A8108">
        <v>2592800</v>
      </c>
      <c r="B8108">
        <v>1</v>
      </c>
      <c r="C8108" t="s">
        <v>80</v>
      </c>
      <c r="D8108" t="s">
        <v>83</v>
      </c>
      <c r="E8108" t="s">
        <v>155</v>
      </c>
      <c r="F8108" t="s">
        <v>22496</v>
      </c>
      <c r="G8108" t="s">
        <v>202</v>
      </c>
      <c r="H8108" t="s">
        <v>157</v>
      </c>
      <c r="I8108" t="s">
        <v>136</v>
      </c>
      <c r="J8108" t="s">
        <v>137</v>
      </c>
      <c r="K8108" t="s">
        <v>138</v>
      </c>
      <c r="L8108" t="s">
        <v>22497</v>
      </c>
      <c r="M8108" t="s">
        <v>22498</v>
      </c>
      <c r="N8108">
        <v>0.24249999999999999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150</v>
      </c>
      <c r="U8108">
        <v>0</v>
      </c>
      <c r="V8108">
        <v>10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52.620008003205768</v>
      </c>
      <c r="AC8108">
        <v>0</v>
      </c>
      <c r="AD8108">
        <v>10.780304836661834</v>
      </c>
      <c r="AE8108">
        <v>63.400312839867603</v>
      </c>
    </row>
    <row r="8109" spans="1:31" x14ac:dyDescent="0.3">
      <c r="A8109">
        <v>2592700</v>
      </c>
      <c r="B8109">
        <v>1</v>
      </c>
      <c r="C8109" t="s">
        <v>81</v>
      </c>
      <c r="D8109" t="s">
        <v>113</v>
      </c>
      <c r="E8109" t="s">
        <v>155</v>
      </c>
      <c r="F8109" t="s">
        <v>22499</v>
      </c>
      <c r="G8109" t="s">
        <v>206</v>
      </c>
      <c r="H8109" t="s">
        <v>157</v>
      </c>
      <c r="I8109" t="s">
        <v>136</v>
      </c>
      <c r="J8109" t="s">
        <v>137</v>
      </c>
      <c r="K8109" t="s">
        <v>138</v>
      </c>
      <c r="L8109" t="s">
        <v>22500</v>
      </c>
      <c r="M8109" t="s">
        <v>22501</v>
      </c>
      <c r="N8109">
        <v>2.3869444440000001</v>
      </c>
      <c r="O8109">
        <v>0</v>
      </c>
      <c r="P8109">
        <v>38</v>
      </c>
      <c r="Q8109">
        <v>0</v>
      </c>
      <c r="R8109">
        <v>3</v>
      </c>
      <c r="S8109">
        <v>0</v>
      </c>
      <c r="T8109">
        <v>3</v>
      </c>
      <c r="U8109">
        <v>0</v>
      </c>
      <c r="V8109">
        <v>0</v>
      </c>
      <c r="W8109">
        <v>0</v>
      </c>
      <c r="X8109">
        <v>16.770762213964094</v>
      </c>
      <c r="Y8109">
        <v>0</v>
      </c>
      <c r="Z8109">
        <v>11.851246849164149</v>
      </c>
      <c r="AA8109">
        <v>0</v>
      </c>
      <c r="AB8109">
        <v>8.1465496916233633</v>
      </c>
      <c r="AC8109">
        <v>0</v>
      </c>
      <c r="AD8109">
        <v>0</v>
      </c>
      <c r="AE8109">
        <v>36.768558754751609</v>
      </c>
    </row>
    <row r="8110" spans="1:31" x14ac:dyDescent="0.3">
      <c r="A8110">
        <v>2592159</v>
      </c>
      <c r="B8110">
        <v>1</v>
      </c>
      <c r="C8110" t="s">
        <v>80</v>
      </c>
      <c r="D8110" t="s">
        <v>104</v>
      </c>
      <c r="E8110" t="s">
        <v>166</v>
      </c>
      <c r="F8110" t="s">
        <v>22502</v>
      </c>
      <c r="G8110" t="s">
        <v>198</v>
      </c>
      <c r="H8110" t="s">
        <v>157</v>
      </c>
      <c r="I8110" t="s">
        <v>136</v>
      </c>
      <c r="J8110" t="s">
        <v>137</v>
      </c>
      <c r="K8110" t="s">
        <v>138</v>
      </c>
      <c r="L8110" t="s">
        <v>22503</v>
      </c>
      <c r="M8110" t="s">
        <v>22504</v>
      </c>
      <c r="N8110">
        <v>8.3277777769999997</v>
      </c>
      <c r="O8110">
        <v>0</v>
      </c>
      <c r="P8110">
        <v>13</v>
      </c>
      <c r="Q8110">
        <v>0</v>
      </c>
      <c r="R8110">
        <v>0</v>
      </c>
      <c r="S8110">
        <v>0</v>
      </c>
      <c r="T8110">
        <v>2</v>
      </c>
      <c r="U8110">
        <v>0</v>
      </c>
      <c r="V8110">
        <v>0</v>
      </c>
      <c r="W8110">
        <v>0</v>
      </c>
      <c r="X8110">
        <v>19.808913086820137</v>
      </c>
      <c r="Y8110">
        <v>0</v>
      </c>
      <c r="Z8110">
        <v>0</v>
      </c>
      <c r="AA8110">
        <v>0</v>
      </c>
      <c r="AB8110">
        <v>5.6302667651503002</v>
      </c>
      <c r="AC8110">
        <v>0</v>
      </c>
      <c r="AD8110">
        <v>0</v>
      </c>
      <c r="AE8110">
        <v>25.439179851970437</v>
      </c>
    </row>
    <row r="8111" spans="1:31" x14ac:dyDescent="0.3">
      <c r="A8111">
        <v>2592846</v>
      </c>
      <c r="B8111">
        <v>1</v>
      </c>
      <c r="C8111" t="s">
        <v>80</v>
      </c>
      <c r="D8111" t="s">
        <v>98</v>
      </c>
      <c r="E8111" t="s">
        <v>166</v>
      </c>
      <c r="F8111" t="s">
        <v>22505</v>
      </c>
      <c r="G8111" t="s">
        <v>168</v>
      </c>
      <c r="H8111" t="s">
        <v>157</v>
      </c>
      <c r="I8111" t="s">
        <v>136</v>
      </c>
      <c r="J8111" t="s">
        <v>137</v>
      </c>
      <c r="K8111" t="s">
        <v>138</v>
      </c>
      <c r="L8111" t="s">
        <v>22506</v>
      </c>
      <c r="M8111" t="s">
        <v>22507</v>
      </c>
      <c r="N8111">
        <v>1.964722222</v>
      </c>
      <c r="O8111">
        <v>0</v>
      </c>
      <c r="P8111">
        <v>1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0.64582973499425333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0.64582973499425333</v>
      </c>
    </row>
    <row r="8112" spans="1:31" x14ac:dyDescent="0.3">
      <c r="A8112">
        <v>2592869</v>
      </c>
      <c r="B8112">
        <v>1</v>
      </c>
      <c r="C8112" t="s">
        <v>80</v>
      </c>
      <c r="D8112" t="s">
        <v>106</v>
      </c>
      <c r="E8112" t="s">
        <v>171</v>
      </c>
      <c r="F8112" t="s">
        <v>22508</v>
      </c>
      <c r="G8112" t="s">
        <v>190</v>
      </c>
      <c r="H8112" t="s">
        <v>157</v>
      </c>
      <c r="I8112" t="s">
        <v>136</v>
      </c>
      <c r="J8112" t="s">
        <v>137</v>
      </c>
      <c r="K8112" t="s">
        <v>138</v>
      </c>
      <c r="L8112" t="s">
        <v>22509</v>
      </c>
      <c r="M8112" t="s">
        <v>22510</v>
      </c>
      <c r="N8112">
        <v>1.104166666</v>
      </c>
      <c r="O8112">
        <v>0</v>
      </c>
      <c r="P8112">
        <v>24</v>
      </c>
      <c r="Q8112">
        <v>0</v>
      </c>
      <c r="R8112">
        <v>5</v>
      </c>
      <c r="S8112">
        <v>0</v>
      </c>
      <c r="T8112">
        <v>2</v>
      </c>
      <c r="U8112">
        <v>0</v>
      </c>
      <c r="V8112">
        <v>0</v>
      </c>
      <c r="W8112">
        <v>0</v>
      </c>
      <c r="X8112">
        <v>7.5575047944491667</v>
      </c>
      <c r="Y8112">
        <v>0</v>
      </c>
      <c r="Z8112">
        <v>13.375415902632701</v>
      </c>
      <c r="AA8112">
        <v>0</v>
      </c>
      <c r="AB8112">
        <v>0.28905891872928008</v>
      </c>
      <c r="AC8112">
        <v>0</v>
      </c>
      <c r="AD8112">
        <v>0</v>
      </c>
      <c r="AE8112">
        <v>21.221979615811151</v>
      </c>
    </row>
    <row r="8113" spans="1:31" x14ac:dyDescent="0.3">
      <c r="A8113">
        <v>2592637</v>
      </c>
      <c r="B8113">
        <v>1</v>
      </c>
      <c r="C8113" t="s">
        <v>81</v>
      </c>
      <c r="D8113" t="s">
        <v>123</v>
      </c>
      <c r="E8113" t="s">
        <v>155</v>
      </c>
      <c r="F8113" t="s">
        <v>22511</v>
      </c>
      <c r="G8113" t="s">
        <v>206</v>
      </c>
      <c r="H8113" t="s">
        <v>157</v>
      </c>
      <c r="I8113" t="s">
        <v>136</v>
      </c>
      <c r="J8113" t="s">
        <v>137</v>
      </c>
      <c r="K8113" t="s">
        <v>138</v>
      </c>
      <c r="L8113" t="s">
        <v>22512</v>
      </c>
      <c r="M8113" t="s">
        <v>22513</v>
      </c>
      <c r="N8113">
        <v>0.65944444400000002</v>
      </c>
      <c r="O8113">
        <v>0</v>
      </c>
      <c r="P8113">
        <v>2</v>
      </c>
      <c r="Q8113">
        <v>0</v>
      </c>
      <c r="R8113">
        <v>34</v>
      </c>
      <c r="S8113">
        <v>0</v>
      </c>
      <c r="T8113">
        <v>7</v>
      </c>
      <c r="U8113">
        <v>0</v>
      </c>
      <c r="V8113">
        <v>0</v>
      </c>
      <c r="W8113">
        <v>0</v>
      </c>
      <c r="X8113">
        <v>0.25116522792002999</v>
      </c>
      <c r="Y8113">
        <v>0</v>
      </c>
      <c r="Z8113">
        <v>26.98773509465013</v>
      </c>
      <c r="AA8113">
        <v>0</v>
      </c>
      <c r="AB8113">
        <v>2.6344237661719294</v>
      </c>
      <c r="AC8113">
        <v>0</v>
      </c>
      <c r="AD8113">
        <v>0</v>
      </c>
      <c r="AE8113">
        <v>29.873324088742088</v>
      </c>
    </row>
    <row r="8114" spans="1:31" x14ac:dyDescent="0.3">
      <c r="A8114">
        <v>2592245</v>
      </c>
      <c r="B8114">
        <v>1</v>
      </c>
      <c r="C8114" t="s">
        <v>80</v>
      </c>
      <c r="D8114" t="s">
        <v>99</v>
      </c>
      <c r="E8114" t="s">
        <v>141</v>
      </c>
      <c r="F8114" t="s">
        <v>22514</v>
      </c>
      <c r="G8114" t="s">
        <v>134</v>
      </c>
      <c r="H8114" t="s">
        <v>135</v>
      </c>
      <c r="I8114" t="s">
        <v>136</v>
      </c>
      <c r="J8114" t="s">
        <v>137</v>
      </c>
      <c r="K8114" t="s">
        <v>138</v>
      </c>
      <c r="L8114" t="s">
        <v>22515</v>
      </c>
      <c r="M8114" t="s">
        <v>22516</v>
      </c>
      <c r="N8114">
        <v>6.6388887999999993E-2</v>
      </c>
      <c r="O8114">
        <v>0</v>
      </c>
      <c r="P8114">
        <v>0</v>
      </c>
      <c r="Q8114">
        <v>0</v>
      </c>
      <c r="R8114">
        <v>0</v>
      </c>
      <c r="S8114">
        <v>3</v>
      </c>
      <c r="T8114">
        <v>0</v>
      </c>
      <c r="U8114">
        <v>1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0.19838140023248246</v>
      </c>
      <c r="AB8114">
        <v>0</v>
      </c>
      <c r="AC8114">
        <v>3.6806883317618384</v>
      </c>
      <c r="AD8114">
        <v>0</v>
      </c>
      <c r="AE8114">
        <v>3.879069731994321</v>
      </c>
    </row>
    <row r="8115" spans="1:31" x14ac:dyDescent="0.3">
      <c r="A8115">
        <v>2592199</v>
      </c>
      <c r="B8115">
        <v>1</v>
      </c>
      <c r="C8115" t="s">
        <v>81</v>
      </c>
      <c r="D8115" t="s">
        <v>128</v>
      </c>
      <c r="E8115" t="s">
        <v>147</v>
      </c>
      <c r="F8115" t="s">
        <v>347</v>
      </c>
      <c r="G8115" t="s">
        <v>134</v>
      </c>
      <c r="H8115" t="s">
        <v>135</v>
      </c>
      <c r="I8115" t="s">
        <v>136</v>
      </c>
      <c r="J8115" t="s">
        <v>137</v>
      </c>
      <c r="K8115" t="s">
        <v>138</v>
      </c>
      <c r="L8115" t="s">
        <v>22517</v>
      </c>
      <c r="M8115" t="s">
        <v>22518</v>
      </c>
      <c r="N8115">
        <v>0.55833333299999999</v>
      </c>
      <c r="O8115">
        <v>18</v>
      </c>
      <c r="P8115">
        <v>1477</v>
      </c>
      <c r="Q8115">
        <v>27</v>
      </c>
      <c r="R8115">
        <v>21</v>
      </c>
      <c r="S8115">
        <v>13</v>
      </c>
      <c r="T8115">
        <v>122</v>
      </c>
      <c r="U8115">
        <v>1</v>
      </c>
      <c r="V8115">
        <v>0</v>
      </c>
      <c r="W8115">
        <v>1.8600016262239496</v>
      </c>
      <c r="X8115">
        <v>78.244771480462376</v>
      </c>
      <c r="Y8115">
        <v>140.68446109822099</v>
      </c>
      <c r="Z8115">
        <v>3.9891531225882004</v>
      </c>
      <c r="AA8115">
        <v>27.963027466115747</v>
      </c>
      <c r="AB8115">
        <v>17.689550330066588</v>
      </c>
      <c r="AC8115">
        <v>44.472866381599502</v>
      </c>
      <c r="AD8115">
        <v>0</v>
      </c>
      <c r="AE8115">
        <v>314.90383150527731</v>
      </c>
    </row>
    <row r="8116" spans="1:31" x14ac:dyDescent="0.3">
      <c r="A8116">
        <v>2592385</v>
      </c>
      <c r="B8116">
        <v>1</v>
      </c>
      <c r="C8116" t="s">
        <v>81</v>
      </c>
      <c r="D8116" t="s">
        <v>112</v>
      </c>
      <c r="E8116" t="s">
        <v>155</v>
      </c>
      <c r="F8116" t="s">
        <v>22519</v>
      </c>
      <c r="G8116" t="s">
        <v>202</v>
      </c>
      <c r="H8116" t="s">
        <v>157</v>
      </c>
      <c r="I8116" t="s">
        <v>136</v>
      </c>
      <c r="J8116" t="s">
        <v>137</v>
      </c>
      <c r="K8116" t="s">
        <v>138</v>
      </c>
      <c r="L8116" t="s">
        <v>22520</v>
      </c>
      <c r="M8116" t="s">
        <v>22521</v>
      </c>
      <c r="N8116">
        <v>0.40555555500000001</v>
      </c>
      <c r="O8116">
        <v>0</v>
      </c>
      <c r="P8116">
        <v>170</v>
      </c>
      <c r="Q8116">
        <v>0</v>
      </c>
      <c r="R8116">
        <v>0</v>
      </c>
      <c r="S8116">
        <v>0</v>
      </c>
      <c r="T8116">
        <v>74</v>
      </c>
      <c r="U8116">
        <v>0</v>
      </c>
      <c r="V8116">
        <v>0</v>
      </c>
      <c r="W8116">
        <v>0</v>
      </c>
      <c r="X8116">
        <v>9.5353109615025389</v>
      </c>
      <c r="Y8116">
        <v>0</v>
      </c>
      <c r="Z8116">
        <v>0</v>
      </c>
      <c r="AA8116">
        <v>0</v>
      </c>
      <c r="AB8116">
        <v>9.0358025603450454</v>
      </c>
      <c r="AC8116">
        <v>0</v>
      </c>
      <c r="AD8116">
        <v>0</v>
      </c>
      <c r="AE8116">
        <v>18.571113521847586</v>
      </c>
    </row>
    <row r="8117" spans="1:31" x14ac:dyDescent="0.3">
      <c r="A8117">
        <v>2592262</v>
      </c>
      <c r="B8117">
        <v>1</v>
      </c>
      <c r="C8117" t="s">
        <v>80</v>
      </c>
      <c r="D8117" t="s">
        <v>103</v>
      </c>
      <c r="E8117" t="s">
        <v>132</v>
      </c>
      <c r="F8117" t="s">
        <v>10953</v>
      </c>
      <c r="G8117" t="s">
        <v>318</v>
      </c>
      <c r="H8117" t="s">
        <v>135</v>
      </c>
      <c r="I8117" t="s">
        <v>136</v>
      </c>
      <c r="J8117" t="s">
        <v>137</v>
      </c>
      <c r="K8117" t="s">
        <v>144</v>
      </c>
      <c r="L8117" t="s">
        <v>22522</v>
      </c>
      <c r="M8117" t="s">
        <v>22523</v>
      </c>
      <c r="N8117">
        <v>0.56388888800000003</v>
      </c>
      <c r="O8117">
        <v>0</v>
      </c>
      <c r="P8117">
        <v>30095</v>
      </c>
      <c r="Q8117">
        <v>1</v>
      </c>
      <c r="R8117">
        <v>127</v>
      </c>
      <c r="S8117">
        <v>8</v>
      </c>
      <c r="T8117">
        <v>2538</v>
      </c>
      <c r="U8117">
        <v>0</v>
      </c>
      <c r="V8117">
        <v>2</v>
      </c>
      <c r="W8117">
        <v>0</v>
      </c>
      <c r="X8117">
        <v>3349.6737571645208</v>
      </c>
      <c r="Y8117">
        <v>36.959210413698557</v>
      </c>
      <c r="Z8117">
        <v>146.84930142623017</v>
      </c>
      <c r="AA8117">
        <v>145.44637501064713</v>
      </c>
      <c r="AB8117">
        <v>1813.7255661724187</v>
      </c>
      <c r="AC8117">
        <v>0</v>
      </c>
      <c r="AD8117">
        <v>30.785440673429747</v>
      </c>
      <c r="AE8117">
        <v>5523.4396508609452</v>
      </c>
    </row>
    <row r="8118" spans="1:31" x14ac:dyDescent="0.3">
      <c r="A8118">
        <v>2592717</v>
      </c>
      <c r="B8118">
        <v>1</v>
      </c>
      <c r="C8118" t="s">
        <v>81</v>
      </c>
      <c r="D8118" t="s">
        <v>127</v>
      </c>
      <c r="E8118" t="s">
        <v>147</v>
      </c>
      <c r="F8118" t="s">
        <v>2172</v>
      </c>
      <c r="G8118" t="s">
        <v>202</v>
      </c>
      <c r="H8118" t="s">
        <v>135</v>
      </c>
      <c r="I8118" t="s">
        <v>680</v>
      </c>
      <c r="J8118" t="s">
        <v>137</v>
      </c>
      <c r="K8118" t="s">
        <v>138</v>
      </c>
      <c r="L8118" t="s">
        <v>22524</v>
      </c>
      <c r="M8118" t="s">
        <v>22525</v>
      </c>
      <c r="N8118">
        <v>2.6944444000000001E-2</v>
      </c>
      <c r="O8118">
        <v>4</v>
      </c>
      <c r="P8118">
        <v>87</v>
      </c>
      <c r="Q8118">
        <v>100</v>
      </c>
      <c r="R8118">
        <v>98</v>
      </c>
      <c r="S8118">
        <v>2</v>
      </c>
      <c r="T8118">
        <v>8</v>
      </c>
      <c r="U8118">
        <v>0</v>
      </c>
      <c r="V8118">
        <v>0</v>
      </c>
      <c r="W8118">
        <v>2.7791699217790001E-2</v>
      </c>
      <c r="X8118">
        <v>0.39466007558504179</v>
      </c>
      <c r="Y8118">
        <v>3.7954682078005066</v>
      </c>
      <c r="Z8118">
        <v>3.6942592364178344</v>
      </c>
      <c r="AA8118">
        <v>0.16261128590792001</v>
      </c>
      <c r="AB8118">
        <v>0.11215842672074</v>
      </c>
      <c r="AC8118">
        <v>0</v>
      </c>
      <c r="AD8118">
        <v>0</v>
      </c>
      <c r="AE8118">
        <v>8.1869489316498321</v>
      </c>
    </row>
    <row r="8119" spans="1:31" x14ac:dyDescent="0.3">
      <c r="A8119">
        <v>2592574</v>
      </c>
      <c r="B8119">
        <v>1</v>
      </c>
      <c r="C8119" t="s">
        <v>80</v>
      </c>
      <c r="D8119" t="s">
        <v>91</v>
      </c>
      <c r="E8119" t="s">
        <v>141</v>
      </c>
      <c r="F8119" t="s">
        <v>2069</v>
      </c>
      <c r="G8119" t="s">
        <v>202</v>
      </c>
      <c r="H8119" t="s">
        <v>135</v>
      </c>
      <c r="I8119" t="s">
        <v>136</v>
      </c>
      <c r="J8119" t="s">
        <v>137</v>
      </c>
      <c r="K8119" t="s">
        <v>138</v>
      </c>
      <c r="L8119" t="s">
        <v>22526</v>
      </c>
      <c r="M8119" t="s">
        <v>22527</v>
      </c>
      <c r="N8119">
        <v>0.576944444</v>
      </c>
      <c r="O8119">
        <v>1</v>
      </c>
      <c r="P8119">
        <v>0</v>
      </c>
      <c r="Q8119">
        <v>52</v>
      </c>
      <c r="R8119">
        <v>18</v>
      </c>
      <c r="S8119">
        <v>35</v>
      </c>
      <c r="T8119">
        <v>10</v>
      </c>
      <c r="U8119">
        <v>1</v>
      </c>
      <c r="V8119">
        <v>0</v>
      </c>
      <c r="W8119">
        <v>0.35058948085122504</v>
      </c>
      <c r="X8119">
        <v>0</v>
      </c>
      <c r="Y8119">
        <v>297.0200327106046</v>
      </c>
      <c r="Z8119">
        <v>11.724904891511272</v>
      </c>
      <c r="AA8119">
        <v>168.42807640535725</v>
      </c>
      <c r="AB8119">
        <v>5.8304146733328226</v>
      </c>
      <c r="AC8119">
        <v>0.60739550585053348</v>
      </c>
      <c r="AD8119">
        <v>0</v>
      </c>
      <c r="AE8119">
        <v>483.96141366750777</v>
      </c>
    </row>
    <row r="8120" spans="1:31" x14ac:dyDescent="0.3">
      <c r="A8120">
        <v>2592803</v>
      </c>
      <c r="B8120">
        <v>1</v>
      </c>
      <c r="C8120" t="s">
        <v>81</v>
      </c>
      <c r="D8120" t="s">
        <v>120</v>
      </c>
      <c r="E8120" t="s">
        <v>147</v>
      </c>
      <c r="F8120" t="s">
        <v>5055</v>
      </c>
      <c r="G8120" t="s">
        <v>134</v>
      </c>
      <c r="H8120" t="s">
        <v>135</v>
      </c>
      <c r="I8120" t="s">
        <v>136</v>
      </c>
      <c r="J8120" t="s">
        <v>137</v>
      </c>
      <c r="K8120" t="s">
        <v>138</v>
      </c>
      <c r="L8120" t="s">
        <v>22528</v>
      </c>
      <c r="M8120" t="s">
        <v>22529</v>
      </c>
      <c r="N8120">
        <v>1.2994444439999999</v>
      </c>
      <c r="O8120">
        <v>2</v>
      </c>
      <c r="P8120">
        <v>93</v>
      </c>
      <c r="Q8120">
        <v>59</v>
      </c>
      <c r="R8120">
        <v>1</v>
      </c>
      <c r="S8120">
        <v>10</v>
      </c>
      <c r="T8120">
        <v>7</v>
      </c>
      <c r="U8120">
        <v>0</v>
      </c>
      <c r="V8120">
        <v>0</v>
      </c>
      <c r="W8120">
        <v>0.65958231743999995</v>
      </c>
      <c r="X8120">
        <v>37.135689484282096</v>
      </c>
      <c r="Y8120">
        <v>241.20886136896036</v>
      </c>
      <c r="Z8120">
        <v>3.7946682847233328E-3</v>
      </c>
      <c r="AA8120">
        <v>33.629062116994497</v>
      </c>
      <c r="AB8120">
        <v>6.0432125529369083</v>
      </c>
      <c r="AC8120">
        <v>0</v>
      </c>
      <c r="AD8120">
        <v>0</v>
      </c>
      <c r="AE8120">
        <v>318.68020250889856</v>
      </c>
    </row>
    <row r="8121" spans="1:31" x14ac:dyDescent="0.3">
      <c r="A8121">
        <v>2592162</v>
      </c>
      <c r="B8121">
        <v>1</v>
      </c>
      <c r="C8121" t="s">
        <v>81</v>
      </c>
      <c r="D8121" t="s">
        <v>112</v>
      </c>
      <c r="E8121" t="s">
        <v>166</v>
      </c>
      <c r="F8121" t="s">
        <v>22530</v>
      </c>
      <c r="G8121" t="s">
        <v>168</v>
      </c>
      <c r="H8121" t="s">
        <v>157</v>
      </c>
      <c r="I8121" t="s">
        <v>136</v>
      </c>
      <c r="J8121" t="s">
        <v>137</v>
      </c>
      <c r="K8121" t="s">
        <v>138</v>
      </c>
      <c r="L8121" t="s">
        <v>22531</v>
      </c>
      <c r="M8121" t="s">
        <v>22532</v>
      </c>
      <c r="N8121">
        <v>1.1416666660000001</v>
      </c>
      <c r="O8121">
        <v>0</v>
      </c>
      <c r="P8121">
        <v>1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0.21589762815999997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0.21589762815999997</v>
      </c>
    </row>
    <row r="8122" spans="1:31" x14ac:dyDescent="0.3">
      <c r="A8122">
        <v>2592219</v>
      </c>
      <c r="B8122">
        <v>1</v>
      </c>
      <c r="C8122" t="s">
        <v>81</v>
      </c>
      <c r="D8122" t="s">
        <v>123</v>
      </c>
      <c r="E8122" t="s">
        <v>147</v>
      </c>
      <c r="F8122" t="s">
        <v>2163</v>
      </c>
      <c r="G8122" t="s">
        <v>134</v>
      </c>
      <c r="H8122" t="s">
        <v>135</v>
      </c>
      <c r="I8122" t="s">
        <v>136</v>
      </c>
      <c r="J8122" t="s">
        <v>137</v>
      </c>
      <c r="K8122" t="s">
        <v>138</v>
      </c>
      <c r="L8122" t="s">
        <v>22533</v>
      </c>
      <c r="M8122" t="s">
        <v>22534</v>
      </c>
      <c r="N8122">
        <v>1.564166666</v>
      </c>
      <c r="O8122">
        <v>2</v>
      </c>
      <c r="P8122">
        <v>380</v>
      </c>
      <c r="Q8122">
        <v>148</v>
      </c>
      <c r="R8122">
        <v>58</v>
      </c>
      <c r="S8122">
        <v>12</v>
      </c>
      <c r="T8122">
        <v>35</v>
      </c>
      <c r="U8122">
        <v>0</v>
      </c>
      <c r="V8122">
        <v>0</v>
      </c>
      <c r="W8122">
        <v>0.4991530032</v>
      </c>
      <c r="X8122">
        <v>78.141887447263542</v>
      </c>
      <c r="Y8122">
        <v>520.85235257859028</v>
      </c>
      <c r="Z8122">
        <v>155.19266027102711</v>
      </c>
      <c r="AA8122">
        <v>14.119651355923153</v>
      </c>
      <c r="AB8122">
        <v>23.699906751381754</v>
      </c>
      <c r="AC8122">
        <v>0</v>
      </c>
      <c r="AD8122">
        <v>0</v>
      </c>
      <c r="AE8122">
        <v>792.50561140738569</v>
      </c>
    </row>
    <row r="8123" spans="1:31" x14ac:dyDescent="0.3">
      <c r="A8123">
        <v>2592511</v>
      </c>
      <c r="B8123">
        <v>1</v>
      </c>
      <c r="C8123" t="s">
        <v>80</v>
      </c>
      <c r="D8123" t="s">
        <v>95</v>
      </c>
      <c r="E8123" t="s">
        <v>147</v>
      </c>
      <c r="F8123" t="s">
        <v>18706</v>
      </c>
      <c r="G8123" t="s">
        <v>134</v>
      </c>
      <c r="H8123" t="s">
        <v>135</v>
      </c>
      <c r="I8123" t="s">
        <v>136</v>
      </c>
      <c r="J8123" t="s">
        <v>137</v>
      </c>
      <c r="K8123" t="s">
        <v>138</v>
      </c>
      <c r="L8123" t="s">
        <v>22535</v>
      </c>
      <c r="M8123" t="s">
        <v>22536</v>
      </c>
      <c r="N8123">
        <v>1.1575</v>
      </c>
      <c r="O8123">
        <v>1</v>
      </c>
      <c r="P8123">
        <v>192</v>
      </c>
      <c r="Q8123">
        <v>0</v>
      </c>
      <c r="R8123">
        <v>2</v>
      </c>
      <c r="S8123">
        <v>18</v>
      </c>
      <c r="T8123">
        <v>19</v>
      </c>
      <c r="U8123">
        <v>2</v>
      </c>
      <c r="V8123">
        <v>0</v>
      </c>
      <c r="W8123">
        <v>0.50056810986</v>
      </c>
      <c r="X8123">
        <v>25.213683312091408</v>
      </c>
      <c r="Y8123">
        <v>0</v>
      </c>
      <c r="Z8123">
        <v>0.40399921054751253</v>
      </c>
      <c r="AA8123">
        <v>30.048225036149258</v>
      </c>
      <c r="AB8123">
        <v>13.509050108278728</v>
      </c>
      <c r="AC8123">
        <v>77.592010841251209</v>
      </c>
      <c r="AD8123">
        <v>0</v>
      </c>
      <c r="AE8123">
        <v>147.2675366181781</v>
      </c>
    </row>
    <row r="8124" spans="1:31" x14ac:dyDescent="0.3">
      <c r="A8124">
        <v>2592726</v>
      </c>
      <c r="B8124">
        <v>1</v>
      </c>
      <c r="C8124" t="s">
        <v>80</v>
      </c>
      <c r="D8124" t="s">
        <v>96</v>
      </c>
      <c r="E8124" t="s">
        <v>166</v>
      </c>
      <c r="F8124" t="s">
        <v>22537</v>
      </c>
      <c r="G8124" t="s">
        <v>168</v>
      </c>
      <c r="H8124" t="s">
        <v>157</v>
      </c>
      <c r="I8124" t="s">
        <v>136</v>
      </c>
      <c r="J8124" t="s">
        <v>137</v>
      </c>
      <c r="K8124" t="s">
        <v>138</v>
      </c>
      <c r="L8124" t="s">
        <v>22538</v>
      </c>
      <c r="M8124" t="s">
        <v>22539</v>
      </c>
      <c r="N8124">
        <v>2.7038888879999998</v>
      </c>
      <c r="O8124">
        <v>0</v>
      </c>
      <c r="P8124">
        <v>2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3.9366061171384201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3.9366061171384201</v>
      </c>
    </row>
    <row r="8125" spans="1:31" x14ac:dyDescent="0.3">
      <c r="A8125">
        <v>2592371</v>
      </c>
      <c r="B8125">
        <v>1</v>
      </c>
      <c r="C8125" t="s">
        <v>81</v>
      </c>
      <c r="D8125" t="s">
        <v>118</v>
      </c>
      <c r="E8125" t="s">
        <v>147</v>
      </c>
      <c r="F8125" t="s">
        <v>22540</v>
      </c>
      <c r="G8125" t="s">
        <v>134</v>
      </c>
      <c r="H8125" t="s">
        <v>135</v>
      </c>
      <c r="I8125" t="s">
        <v>136</v>
      </c>
      <c r="J8125" t="s">
        <v>137</v>
      </c>
      <c r="K8125" t="s">
        <v>138</v>
      </c>
      <c r="L8125" t="s">
        <v>22541</v>
      </c>
      <c r="M8125" t="s">
        <v>22542</v>
      </c>
      <c r="N8125">
        <v>0.06</v>
      </c>
      <c r="O8125">
        <v>1</v>
      </c>
      <c r="P8125">
        <v>0</v>
      </c>
      <c r="Q8125">
        <v>36</v>
      </c>
      <c r="R8125">
        <v>74</v>
      </c>
      <c r="S8125">
        <v>3</v>
      </c>
      <c r="T8125">
        <v>3</v>
      </c>
      <c r="U8125">
        <v>0</v>
      </c>
      <c r="V8125">
        <v>0</v>
      </c>
      <c r="W8125">
        <v>9.726609540384E-2</v>
      </c>
      <c r="X8125">
        <v>0</v>
      </c>
      <c r="Y8125">
        <v>12.768941474646839</v>
      </c>
      <c r="Z8125">
        <v>10.905755786700659</v>
      </c>
      <c r="AA8125">
        <v>2.6429620221648005</v>
      </c>
      <c r="AB8125">
        <v>1.1532891019381202</v>
      </c>
      <c r="AC8125">
        <v>0</v>
      </c>
      <c r="AD8125">
        <v>0</v>
      </c>
      <c r="AE8125">
        <v>27.568214480854259</v>
      </c>
    </row>
    <row r="8126" spans="1:31" x14ac:dyDescent="0.3">
      <c r="A8126">
        <v>2592895</v>
      </c>
      <c r="B8126">
        <v>1</v>
      </c>
      <c r="C8126" t="s">
        <v>80</v>
      </c>
      <c r="D8126" t="s">
        <v>100</v>
      </c>
      <c r="E8126" t="s">
        <v>184</v>
      </c>
      <c r="F8126" t="s">
        <v>18110</v>
      </c>
      <c r="G8126" t="s">
        <v>134</v>
      </c>
      <c r="H8126" t="s">
        <v>135</v>
      </c>
      <c r="I8126" t="s">
        <v>136</v>
      </c>
      <c r="J8126" t="s">
        <v>137</v>
      </c>
      <c r="K8126" t="s">
        <v>138</v>
      </c>
      <c r="L8126" t="s">
        <v>22543</v>
      </c>
      <c r="M8126" t="s">
        <v>22544</v>
      </c>
      <c r="N8126">
        <v>0.757222222</v>
      </c>
      <c r="O8126">
        <v>0</v>
      </c>
      <c r="P8126">
        <v>286</v>
      </c>
      <c r="Q8126">
        <v>0</v>
      </c>
      <c r="R8126">
        <v>14</v>
      </c>
      <c r="S8126">
        <v>0</v>
      </c>
      <c r="T8126">
        <v>22</v>
      </c>
      <c r="U8126">
        <v>0</v>
      </c>
      <c r="V8126">
        <v>0</v>
      </c>
      <c r="W8126">
        <v>0</v>
      </c>
      <c r="X8126">
        <v>49.909946329986774</v>
      </c>
      <c r="Y8126">
        <v>0</v>
      </c>
      <c r="Z8126">
        <v>7.3032259108300801</v>
      </c>
      <c r="AA8126">
        <v>0</v>
      </c>
      <c r="AB8126">
        <v>20.99228846785692</v>
      </c>
      <c r="AC8126">
        <v>0</v>
      </c>
      <c r="AD8126">
        <v>0</v>
      </c>
      <c r="AE8126">
        <v>78.205460708673769</v>
      </c>
    </row>
    <row r="8127" spans="1:31" x14ac:dyDescent="0.3">
      <c r="A8127">
        <v>2592208</v>
      </c>
      <c r="B8127">
        <v>1</v>
      </c>
      <c r="C8127" t="s">
        <v>80</v>
      </c>
      <c r="D8127" t="s">
        <v>104</v>
      </c>
      <c r="E8127" t="s">
        <v>147</v>
      </c>
      <c r="F8127" t="s">
        <v>15124</v>
      </c>
      <c r="G8127" t="s">
        <v>134</v>
      </c>
      <c r="H8127" t="s">
        <v>135</v>
      </c>
      <c r="I8127" t="s">
        <v>136</v>
      </c>
      <c r="J8127" t="s">
        <v>137</v>
      </c>
      <c r="K8127" t="s">
        <v>138</v>
      </c>
      <c r="L8127" t="s">
        <v>22545</v>
      </c>
      <c r="M8127" t="s">
        <v>22546</v>
      </c>
      <c r="N8127">
        <v>1.603611111</v>
      </c>
      <c r="O8127">
        <v>0</v>
      </c>
      <c r="P8127">
        <v>34</v>
      </c>
      <c r="Q8127">
        <v>0</v>
      </c>
      <c r="R8127">
        <v>59</v>
      </c>
      <c r="S8127">
        <v>2</v>
      </c>
      <c r="T8127">
        <v>14</v>
      </c>
      <c r="U8127">
        <v>4</v>
      </c>
      <c r="V8127">
        <v>0</v>
      </c>
      <c r="W8127">
        <v>0</v>
      </c>
      <c r="X8127">
        <v>17.808450029883513</v>
      </c>
      <c r="Y8127">
        <v>0</v>
      </c>
      <c r="Z8127">
        <v>56.829604535224931</v>
      </c>
      <c r="AA8127">
        <v>65.574603784780919</v>
      </c>
      <c r="AB8127">
        <v>5.867522564997528</v>
      </c>
      <c r="AC8127">
        <v>526.5237222287102</v>
      </c>
      <c r="AD8127">
        <v>0</v>
      </c>
      <c r="AE8127">
        <v>672.60390314359711</v>
      </c>
    </row>
    <row r="8128" spans="1:31" x14ac:dyDescent="0.3">
      <c r="A8128">
        <v>2592872</v>
      </c>
      <c r="B8128">
        <v>1</v>
      </c>
      <c r="C8128" t="s">
        <v>80</v>
      </c>
      <c r="D8128" t="s">
        <v>96</v>
      </c>
      <c r="E8128" t="s">
        <v>175</v>
      </c>
      <c r="F8128" t="s">
        <v>22547</v>
      </c>
      <c r="G8128" t="s">
        <v>213</v>
      </c>
      <c r="H8128" t="s">
        <v>157</v>
      </c>
      <c r="I8128" t="s">
        <v>136</v>
      </c>
      <c r="J8128" t="s">
        <v>137</v>
      </c>
      <c r="K8128" t="s">
        <v>138</v>
      </c>
      <c r="L8128" t="s">
        <v>22548</v>
      </c>
      <c r="M8128" t="s">
        <v>22549</v>
      </c>
      <c r="N8128">
        <v>5.0716666659999996</v>
      </c>
      <c r="O8128">
        <v>0</v>
      </c>
      <c r="P8128">
        <v>13</v>
      </c>
      <c r="Q8128">
        <v>0</v>
      </c>
      <c r="R8128">
        <v>0</v>
      </c>
      <c r="S8128">
        <v>0</v>
      </c>
      <c r="T8128">
        <v>22</v>
      </c>
      <c r="U8128">
        <v>0</v>
      </c>
      <c r="V8128">
        <v>0</v>
      </c>
      <c r="W8128">
        <v>0</v>
      </c>
      <c r="X8128">
        <v>51.076313683974377</v>
      </c>
      <c r="Y8128">
        <v>0</v>
      </c>
      <c r="Z8128">
        <v>0</v>
      </c>
      <c r="AA8128">
        <v>0</v>
      </c>
      <c r="AB8128">
        <v>213.00300700631419</v>
      </c>
      <c r="AC8128">
        <v>0</v>
      </c>
      <c r="AD8128">
        <v>0</v>
      </c>
      <c r="AE8128">
        <v>264.07932069028857</v>
      </c>
    </row>
    <row r="8129" spans="1:31" x14ac:dyDescent="0.3">
      <c r="A8129">
        <v>2592772</v>
      </c>
      <c r="B8129">
        <v>1</v>
      </c>
      <c r="C8129" t="s">
        <v>80</v>
      </c>
      <c r="D8129" t="s">
        <v>105</v>
      </c>
      <c r="E8129" t="s">
        <v>184</v>
      </c>
      <c r="F8129" t="s">
        <v>5866</v>
      </c>
      <c r="G8129" t="s">
        <v>149</v>
      </c>
      <c r="H8129" t="s">
        <v>135</v>
      </c>
      <c r="I8129" t="s">
        <v>136</v>
      </c>
      <c r="J8129" t="s">
        <v>137</v>
      </c>
      <c r="K8129" t="s">
        <v>138</v>
      </c>
      <c r="L8129" t="s">
        <v>22550</v>
      </c>
      <c r="M8129" t="s">
        <v>22551</v>
      </c>
      <c r="N8129">
        <v>2.2680555550000001</v>
      </c>
      <c r="O8129">
        <v>5</v>
      </c>
      <c r="P8129">
        <v>7</v>
      </c>
      <c r="Q8129">
        <v>3</v>
      </c>
      <c r="R8129">
        <v>20</v>
      </c>
      <c r="S8129">
        <v>2</v>
      </c>
      <c r="T8129">
        <v>1</v>
      </c>
      <c r="U8129">
        <v>0</v>
      </c>
      <c r="V8129">
        <v>0</v>
      </c>
      <c r="W8129">
        <v>9.7822629199179598</v>
      </c>
      <c r="X8129">
        <v>13.78804032219958</v>
      </c>
      <c r="Y8129">
        <v>1.6767647372949277</v>
      </c>
      <c r="Z8129">
        <v>18.855627318262727</v>
      </c>
      <c r="AA8129">
        <v>26.274217138475027</v>
      </c>
      <c r="AB8129">
        <v>0.38494587310676753</v>
      </c>
      <c r="AC8129">
        <v>0</v>
      </c>
      <c r="AD8129">
        <v>0</v>
      </c>
      <c r="AE8129">
        <v>70.761858309256993</v>
      </c>
    </row>
    <row r="8130" spans="1:31" x14ac:dyDescent="0.3">
      <c r="A8130">
        <v>2592294</v>
      </c>
      <c r="B8130">
        <v>1</v>
      </c>
      <c r="C8130" t="s">
        <v>80</v>
      </c>
      <c r="D8130" t="s">
        <v>91</v>
      </c>
      <c r="E8130" t="s">
        <v>184</v>
      </c>
      <c r="F8130" t="s">
        <v>22552</v>
      </c>
      <c r="G8130" t="s">
        <v>301</v>
      </c>
      <c r="H8130" t="s">
        <v>135</v>
      </c>
      <c r="I8130" t="s">
        <v>136</v>
      </c>
      <c r="J8130" t="s">
        <v>137</v>
      </c>
      <c r="K8130" t="s">
        <v>144</v>
      </c>
      <c r="L8130" t="s">
        <v>22553</v>
      </c>
      <c r="M8130" t="s">
        <v>22554</v>
      </c>
      <c r="N8130">
        <v>9.0202777770000004</v>
      </c>
      <c r="O8130">
        <v>0</v>
      </c>
      <c r="P8130">
        <v>277</v>
      </c>
      <c r="Q8130">
        <v>0</v>
      </c>
      <c r="R8130">
        <v>2</v>
      </c>
      <c r="S8130">
        <v>0</v>
      </c>
      <c r="T8130">
        <v>32</v>
      </c>
      <c r="U8130">
        <v>0</v>
      </c>
      <c r="V8130">
        <v>0</v>
      </c>
      <c r="W8130">
        <v>0</v>
      </c>
      <c r="X8130">
        <v>429.34823100333347</v>
      </c>
      <c r="Y8130">
        <v>0</v>
      </c>
      <c r="Z8130">
        <v>26.123432897032327</v>
      </c>
      <c r="AA8130">
        <v>0</v>
      </c>
      <c r="AB8130">
        <v>164.75257098829803</v>
      </c>
      <c r="AC8130">
        <v>0</v>
      </c>
      <c r="AD8130">
        <v>0</v>
      </c>
      <c r="AE8130">
        <v>620.22423488866389</v>
      </c>
    </row>
    <row r="8131" spans="1:31" x14ac:dyDescent="0.3">
      <c r="A8131">
        <v>2592540</v>
      </c>
      <c r="B8131">
        <v>1</v>
      </c>
      <c r="C8131" t="s">
        <v>80</v>
      </c>
      <c r="D8131" t="s">
        <v>93</v>
      </c>
      <c r="E8131" t="s">
        <v>141</v>
      </c>
      <c r="F8131" t="s">
        <v>6162</v>
      </c>
      <c r="G8131" t="s">
        <v>134</v>
      </c>
      <c r="H8131" t="s">
        <v>135</v>
      </c>
      <c r="I8131" t="s">
        <v>136</v>
      </c>
      <c r="J8131" t="s">
        <v>137</v>
      </c>
      <c r="K8131" t="s">
        <v>138</v>
      </c>
      <c r="L8131" t="s">
        <v>22555</v>
      </c>
      <c r="M8131" t="s">
        <v>22556</v>
      </c>
      <c r="N8131">
        <v>2.6855555550000001</v>
      </c>
      <c r="O8131">
        <v>0</v>
      </c>
      <c r="P8131">
        <v>50</v>
      </c>
      <c r="Q8131">
        <v>48</v>
      </c>
      <c r="R8131">
        <v>150</v>
      </c>
      <c r="S8131">
        <v>4</v>
      </c>
      <c r="T8131">
        <v>59</v>
      </c>
      <c r="U8131">
        <v>1</v>
      </c>
      <c r="V8131">
        <v>0</v>
      </c>
      <c r="W8131">
        <v>0</v>
      </c>
      <c r="X8131">
        <v>65.825577330344416</v>
      </c>
      <c r="Y8131">
        <v>1526.8424449021315</v>
      </c>
      <c r="Z8131">
        <v>1102.7675089704244</v>
      </c>
      <c r="AA8131">
        <v>39.145758114206572</v>
      </c>
      <c r="AB8131">
        <v>288.79083535334121</v>
      </c>
      <c r="AC8131">
        <v>546.84171033265864</v>
      </c>
      <c r="AD8131">
        <v>0</v>
      </c>
      <c r="AE8131">
        <v>3570.2138350031069</v>
      </c>
    </row>
    <row r="8132" spans="1:31" x14ac:dyDescent="0.3">
      <c r="A8132">
        <v>2592832</v>
      </c>
      <c r="B8132">
        <v>1</v>
      </c>
      <c r="C8132" t="s">
        <v>80</v>
      </c>
      <c r="D8132" t="s">
        <v>96</v>
      </c>
      <c r="E8132" t="s">
        <v>166</v>
      </c>
      <c r="F8132" t="s">
        <v>22557</v>
      </c>
      <c r="G8132" t="s">
        <v>168</v>
      </c>
      <c r="H8132" t="s">
        <v>157</v>
      </c>
      <c r="I8132" t="s">
        <v>136</v>
      </c>
      <c r="J8132" t="s">
        <v>137</v>
      </c>
      <c r="K8132" t="s">
        <v>138</v>
      </c>
      <c r="L8132" t="s">
        <v>22558</v>
      </c>
      <c r="M8132" t="s">
        <v>22559</v>
      </c>
      <c r="N8132">
        <v>3.5027777769999999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1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7.054576939946454</v>
      </c>
      <c r="AC8132">
        <v>0</v>
      </c>
      <c r="AD8132">
        <v>0</v>
      </c>
      <c r="AE8132">
        <v>7.054576939946454</v>
      </c>
    </row>
    <row r="8133" spans="1:31" x14ac:dyDescent="0.3">
      <c r="A8133">
        <v>2592477</v>
      </c>
      <c r="B8133">
        <v>1</v>
      </c>
      <c r="C8133" t="s">
        <v>80</v>
      </c>
      <c r="D8133" t="s">
        <v>97</v>
      </c>
      <c r="E8133" t="s">
        <v>184</v>
      </c>
      <c r="F8133" t="s">
        <v>22560</v>
      </c>
      <c r="G8133" t="s">
        <v>202</v>
      </c>
      <c r="H8133" t="s">
        <v>135</v>
      </c>
      <c r="I8133" t="s">
        <v>136</v>
      </c>
      <c r="J8133" t="s">
        <v>137</v>
      </c>
      <c r="K8133" t="s">
        <v>138</v>
      </c>
      <c r="L8133" t="s">
        <v>22561</v>
      </c>
      <c r="M8133" t="s">
        <v>22562</v>
      </c>
      <c r="N8133">
        <v>1.773055555</v>
      </c>
      <c r="O8133">
        <v>5</v>
      </c>
      <c r="P8133">
        <v>1902</v>
      </c>
      <c r="Q8133">
        <v>3</v>
      </c>
      <c r="R8133">
        <v>257</v>
      </c>
      <c r="S8133">
        <v>13</v>
      </c>
      <c r="T8133">
        <v>275</v>
      </c>
      <c r="U8133">
        <v>0</v>
      </c>
      <c r="V8133">
        <v>0</v>
      </c>
      <c r="W8133">
        <v>436.67146027629093</v>
      </c>
      <c r="X8133">
        <v>852.63794058350845</v>
      </c>
      <c r="Y8133">
        <v>4.0641708552953393</v>
      </c>
      <c r="Z8133">
        <v>186.52388455471274</v>
      </c>
      <c r="AA8133">
        <v>503.2767982230352</v>
      </c>
      <c r="AB8133">
        <v>350.60492999274248</v>
      </c>
      <c r="AC8133">
        <v>0</v>
      </c>
      <c r="AD8133">
        <v>0</v>
      </c>
      <c r="AE8133">
        <v>2333.7791844855851</v>
      </c>
    </row>
    <row r="8134" spans="1:31" x14ac:dyDescent="0.3">
      <c r="A8134">
        <v>2592669</v>
      </c>
      <c r="B8134">
        <v>1</v>
      </c>
      <c r="C8134" t="s">
        <v>81</v>
      </c>
      <c r="D8134" t="s">
        <v>123</v>
      </c>
      <c r="E8134" t="s">
        <v>171</v>
      </c>
      <c r="F8134" t="s">
        <v>22563</v>
      </c>
      <c r="G8134" t="s">
        <v>190</v>
      </c>
      <c r="H8134" t="s">
        <v>157</v>
      </c>
      <c r="I8134" t="s">
        <v>136</v>
      </c>
      <c r="J8134" t="s">
        <v>137</v>
      </c>
      <c r="K8134" t="s">
        <v>138</v>
      </c>
      <c r="L8134" t="s">
        <v>22564</v>
      </c>
      <c r="M8134" t="s">
        <v>22565</v>
      </c>
      <c r="N8134">
        <v>1.7424999999999999</v>
      </c>
      <c r="O8134">
        <v>0</v>
      </c>
      <c r="P8134">
        <v>1</v>
      </c>
      <c r="Q8134">
        <v>0</v>
      </c>
      <c r="R8134">
        <v>9</v>
      </c>
      <c r="S8134">
        <v>0</v>
      </c>
      <c r="T8134">
        <v>4</v>
      </c>
      <c r="U8134">
        <v>0</v>
      </c>
      <c r="V8134">
        <v>0</v>
      </c>
      <c r="W8134">
        <v>0</v>
      </c>
      <c r="X8134">
        <v>0.55699958073116007</v>
      </c>
      <c r="Y8134">
        <v>0</v>
      </c>
      <c r="Z8134">
        <v>17.54709790273732</v>
      </c>
      <c r="AA8134">
        <v>0</v>
      </c>
      <c r="AB8134">
        <v>1.9702964704675399</v>
      </c>
      <c r="AC8134">
        <v>0</v>
      </c>
      <c r="AD8134">
        <v>0</v>
      </c>
      <c r="AE8134">
        <v>20.074393953936017</v>
      </c>
    </row>
    <row r="8135" spans="1:31" x14ac:dyDescent="0.3">
      <c r="A8135">
        <v>2592314</v>
      </c>
      <c r="B8135">
        <v>1</v>
      </c>
      <c r="C8135" t="s">
        <v>80</v>
      </c>
      <c r="D8135" t="s">
        <v>104</v>
      </c>
      <c r="E8135" t="s">
        <v>147</v>
      </c>
      <c r="F8135" t="s">
        <v>1534</v>
      </c>
      <c r="G8135" t="s">
        <v>134</v>
      </c>
      <c r="H8135" t="s">
        <v>135</v>
      </c>
      <c r="I8135" t="s">
        <v>136</v>
      </c>
      <c r="J8135" t="s">
        <v>137</v>
      </c>
      <c r="K8135" t="s">
        <v>138</v>
      </c>
      <c r="L8135" t="s">
        <v>22566</v>
      </c>
      <c r="M8135" t="s">
        <v>22567</v>
      </c>
      <c r="N8135">
        <v>1.3061111110000001</v>
      </c>
      <c r="O8135">
        <v>0</v>
      </c>
      <c r="P8135">
        <v>10</v>
      </c>
      <c r="Q8135">
        <v>1</v>
      </c>
      <c r="R8135">
        <v>14</v>
      </c>
      <c r="S8135">
        <v>6</v>
      </c>
      <c r="T8135">
        <v>8</v>
      </c>
      <c r="U8135">
        <v>0</v>
      </c>
      <c r="V8135">
        <v>0</v>
      </c>
      <c r="W8135">
        <v>0</v>
      </c>
      <c r="X8135">
        <v>6.42986625525075</v>
      </c>
      <c r="Y8135">
        <v>0.50099267715999996</v>
      </c>
      <c r="Z8135">
        <v>26.37309845057008</v>
      </c>
      <c r="AA8135">
        <v>25.638532163225513</v>
      </c>
      <c r="AB8135">
        <v>15.443716579686047</v>
      </c>
      <c r="AC8135">
        <v>0</v>
      </c>
      <c r="AD8135">
        <v>0</v>
      </c>
      <c r="AE8135">
        <v>74.386206125892386</v>
      </c>
    </row>
    <row r="8136" spans="1:31" x14ac:dyDescent="0.3">
      <c r="A8136">
        <v>2592165</v>
      </c>
      <c r="B8136">
        <v>1</v>
      </c>
      <c r="C8136" t="s">
        <v>80</v>
      </c>
      <c r="D8136" t="s">
        <v>96</v>
      </c>
      <c r="E8136" t="s">
        <v>166</v>
      </c>
      <c r="F8136" t="s">
        <v>22568</v>
      </c>
      <c r="G8136" t="s">
        <v>168</v>
      </c>
      <c r="H8136" t="s">
        <v>157</v>
      </c>
      <c r="I8136" t="s">
        <v>136</v>
      </c>
      <c r="J8136" t="s">
        <v>137</v>
      </c>
      <c r="K8136" t="s">
        <v>138</v>
      </c>
      <c r="L8136" t="s">
        <v>22569</v>
      </c>
      <c r="M8136" t="s">
        <v>22570</v>
      </c>
      <c r="N8136">
        <v>2.0991666659999999</v>
      </c>
      <c r="O8136">
        <v>0</v>
      </c>
      <c r="P8136">
        <v>1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0.54978243346062761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0.54978243346062761</v>
      </c>
    </row>
    <row r="8137" spans="1:31" x14ac:dyDescent="0.3">
      <c r="A8137">
        <v>2592663</v>
      </c>
      <c r="B8137">
        <v>1</v>
      </c>
      <c r="C8137" t="s">
        <v>80</v>
      </c>
      <c r="D8137" t="s">
        <v>96</v>
      </c>
      <c r="E8137" t="s">
        <v>155</v>
      </c>
      <c r="F8137" t="s">
        <v>21853</v>
      </c>
      <c r="G8137" t="s">
        <v>206</v>
      </c>
      <c r="H8137" t="s">
        <v>157</v>
      </c>
      <c r="I8137" t="s">
        <v>136</v>
      </c>
      <c r="J8137" t="s">
        <v>137</v>
      </c>
      <c r="K8137" t="s">
        <v>138</v>
      </c>
      <c r="L8137" t="s">
        <v>22571</v>
      </c>
      <c r="M8137" t="s">
        <v>22572</v>
      </c>
      <c r="N8137">
        <v>1.346944444</v>
      </c>
      <c r="O8137">
        <v>0</v>
      </c>
      <c r="P8137">
        <v>28</v>
      </c>
      <c r="Q8137">
        <v>0</v>
      </c>
      <c r="R8137">
        <v>0</v>
      </c>
      <c r="S8137">
        <v>0</v>
      </c>
      <c r="T8137">
        <v>16</v>
      </c>
      <c r="U8137">
        <v>0</v>
      </c>
      <c r="V8137">
        <v>0</v>
      </c>
      <c r="W8137">
        <v>0</v>
      </c>
      <c r="X8137">
        <v>24.363119468446072</v>
      </c>
      <c r="Y8137">
        <v>0</v>
      </c>
      <c r="Z8137">
        <v>0</v>
      </c>
      <c r="AA8137">
        <v>0</v>
      </c>
      <c r="AB8137">
        <v>128.47116886957531</v>
      </c>
      <c r="AC8137">
        <v>0</v>
      </c>
      <c r="AD8137">
        <v>0</v>
      </c>
      <c r="AE8137">
        <v>152.83428833802139</v>
      </c>
    </row>
    <row r="8138" spans="1:31" x14ac:dyDescent="0.3">
      <c r="A8138">
        <v>2592560</v>
      </c>
      <c r="B8138">
        <v>1</v>
      </c>
      <c r="C8138" t="s">
        <v>81</v>
      </c>
      <c r="D8138" t="s">
        <v>127</v>
      </c>
      <c r="E8138" t="s">
        <v>171</v>
      </c>
      <c r="F8138" t="s">
        <v>22573</v>
      </c>
      <c r="G8138" t="s">
        <v>190</v>
      </c>
      <c r="H8138" t="s">
        <v>157</v>
      </c>
      <c r="I8138" t="s">
        <v>136</v>
      </c>
      <c r="J8138" t="s">
        <v>137</v>
      </c>
      <c r="K8138" t="s">
        <v>138</v>
      </c>
      <c r="L8138" t="s">
        <v>22574</v>
      </c>
      <c r="M8138" t="s">
        <v>22575</v>
      </c>
      <c r="N8138">
        <v>2.8849999999999998</v>
      </c>
      <c r="O8138">
        <v>0</v>
      </c>
      <c r="P8138">
        <v>22</v>
      </c>
      <c r="Q8138">
        <v>0</v>
      </c>
      <c r="R8138">
        <v>0</v>
      </c>
      <c r="S8138">
        <v>0</v>
      </c>
      <c r="T8138">
        <v>4</v>
      </c>
      <c r="U8138">
        <v>0</v>
      </c>
      <c r="V8138">
        <v>0</v>
      </c>
      <c r="W8138">
        <v>0</v>
      </c>
      <c r="X8138">
        <v>13.228952120300004</v>
      </c>
      <c r="Y8138">
        <v>0</v>
      </c>
      <c r="Z8138">
        <v>0</v>
      </c>
      <c r="AA8138">
        <v>0</v>
      </c>
      <c r="AB8138">
        <v>15.309361812252426</v>
      </c>
      <c r="AC8138">
        <v>0</v>
      </c>
      <c r="AD8138">
        <v>0</v>
      </c>
      <c r="AE8138">
        <v>28.53831393255243</v>
      </c>
    </row>
    <row r="8139" spans="1:31" x14ac:dyDescent="0.3">
      <c r="A8139">
        <v>2592251</v>
      </c>
      <c r="B8139">
        <v>1</v>
      </c>
      <c r="C8139" t="s">
        <v>80</v>
      </c>
      <c r="D8139" t="s">
        <v>93</v>
      </c>
      <c r="E8139" t="s">
        <v>141</v>
      </c>
      <c r="F8139" t="s">
        <v>22576</v>
      </c>
      <c r="G8139" t="s">
        <v>134</v>
      </c>
      <c r="H8139" t="s">
        <v>135</v>
      </c>
      <c r="I8139" t="s">
        <v>136</v>
      </c>
      <c r="J8139" t="s">
        <v>137</v>
      </c>
      <c r="K8139" t="s">
        <v>138</v>
      </c>
      <c r="L8139" t="s">
        <v>22577</v>
      </c>
      <c r="M8139" t="s">
        <v>22578</v>
      </c>
      <c r="N8139">
        <v>2.6752777769999998</v>
      </c>
      <c r="O8139">
        <v>2</v>
      </c>
      <c r="P8139">
        <v>339</v>
      </c>
      <c r="Q8139">
        <v>10</v>
      </c>
      <c r="R8139">
        <v>271</v>
      </c>
      <c r="S8139">
        <v>2</v>
      </c>
      <c r="T8139">
        <v>124</v>
      </c>
      <c r="U8139">
        <v>0</v>
      </c>
      <c r="V8139">
        <v>0</v>
      </c>
      <c r="W8139">
        <v>7.9383356496043822</v>
      </c>
      <c r="X8139">
        <v>63.805363124768789</v>
      </c>
      <c r="Y8139">
        <v>113.78124857560039</v>
      </c>
      <c r="Z8139">
        <v>293.29509589414965</v>
      </c>
      <c r="AA8139">
        <v>9.2502934256911153</v>
      </c>
      <c r="AB8139">
        <v>204.00975270525296</v>
      </c>
      <c r="AC8139">
        <v>0</v>
      </c>
      <c r="AD8139">
        <v>0</v>
      </c>
      <c r="AE8139">
        <v>692.08008937506725</v>
      </c>
    </row>
    <row r="8140" spans="1:31" x14ac:dyDescent="0.3">
      <c r="A8140">
        <v>2592374</v>
      </c>
      <c r="B8140">
        <v>1</v>
      </c>
      <c r="C8140" t="s">
        <v>81</v>
      </c>
      <c r="D8140" t="s">
        <v>123</v>
      </c>
      <c r="E8140" t="s">
        <v>184</v>
      </c>
      <c r="F8140" t="s">
        <v>22579</v>
      </c>
      <c r="G8140" t="s">
        <v>301</v>
      </c>
      <c r="H8140" t="s">
        <v>135</v>
      </c>
      <c r="I8140" t="s">
        <v>136</v>
      </c>
      <c r="J8140" t="s">
        <v>137</v>
      </c>
      <c r="K8140" t="s">
        <v>144</v>
      </c>
      <c r="L8140" t="s">
        <v>22580</v>
      </c>
      <c r="M8140" t="s">
        <v>22581</v>
      </c>
      <c r="N8140">
        <v>2.747777777</v>
      </c>
      <c r="O8140">
        <v>1</v>
      </c>
      <c r="P8140">
        <v>0</v>
      </c>
      <c r="Q8140">
        <v>0</v>
      </c>
      <c r="R8140">
        <v>0</v>
      </c>
      <c r="S8140">
        <v>3</v>
      </c>
      <c r="T8140">
        <v>1</v>
      </c>
      <c r="U8140">
        <v>2</v>
      </c>
      <c r="V8140">
        <v>0</v>
      </c>
      <c r="W8140">
        <v>0.63775737263999999</v>
      </c>
      <c r="X8140">
        <v>0</v>
      </c>
      <c r="Y8140">
        <v>0</v>
      </c>
      <c r="Z8140">
        <v>0</v>
      </c>
      <c r="AA8140">
        <v>32.840271684970034</v>
      </c>
      <c r="AB8140">
        <v>0</v>
      </c>
      <c r="AC8140">
        <v>259.92176172724271</v>
      </c>
      <c r="AD8140">
        <v>0</v>
      </c>
      <c r="AE8140">
        <v>293.39979078485277</v>
      </c>
    </row>
    <row r="8141" spans="1:31" x14ac:dyDescent="0.3">
      <c r="A8141">
        <v>2592746</v>
      </c>
      <c r="B8141">
        <v>1</v>
      </c>
      <c r="C8141" t="s">
        <v>80</v>
      </c>
      <c r="D8141" t="s">
        <v>93</v>
      </c>
      <c r="E8141" t="s">
        <v>141</v>
      </c>
      <c r="F8141" t="s">
        <v>6162</v>
      </c>
      <c r="G8141" t="s">
        <v>134</v>
      </c>
      <c r="H8141" t="s">
        <v>135</v>
      </c>
      <c r="I8141" t="s">
        <v>136</v>
      </c>
      <c r="J8141" t="s">
        <v>137</v>
      </c>
      <c r="K8141" t="s">
        <v>138</v>
      </c>
      <c r="L8141" t="s">
        <v>22582</v>
      </c>
      <c r="M8141" t="s">
        <v>22583</v>
      </c>
      <c r="N8141">
        <v>0.36944444399999998</v>
      </c>
      <c r="O8141">
        <v>0</v>
      </c>
      <c r="P8141">
        <v>47</v>
      </c>
      <c r="Q8141">
        <v>51</v>
      </c>
      <c r="R8141">
        <v>135</v>
      </c>
      <c r="S8141">
        <v>4</v>
      </c>
      <c r="T8141">
        <v>52</v>
      </c>
      <c r="U8141">
        <v>1</v>
      </c>
      <c r="V8141">
        <v>0</v>
      </c>
      <c r="W8141">
        <v>0</v>
      </c>
      <c r="X8141">
        <v>9.2148586113023701</v>
      </c>
      <c r="Y8141">
        <v>221.49108677227179</v>
      </c>
      <c r="Z8141">
        <v>137.24647660644197</v>
      </c>
      <c r="AA8141">
        <v>5.1440980026108054</v>
      </c>
      <c r="AB8141">
        <v>34.567702377418215</v>
      </c>
      <c r="AC8141">
        <v>62.991451271171492</v>
      </c>
      <c r="AD8141">
        <v>0</v>
      </c>
      <c r="AE8141">
        <v>470.65567364121659</v>
      </c>
    </row>
    <row r="8142" spans="1:31" x14ac:dyDescent="0.3">
      <c r="A8142">
        <v>2592205</v>
      </c>
      <c r="B8142">
        <v>1</v>
      </c>
      <c r="C8142" t="s">
        <v>80</v>
      </c>
      <c r="D8142" t="s">
        <v>104</v>
      </c>
      <c r="E8142" t="s">
        <v>184</v>
      </c>
      <c r="F8142" t="s">
        <v>22584</v>
      </c>
      <c r="G8142" t="s">
        <v>134</v>
      </c>
      <c r="H8142" t="s">
        <v>135</v>
      </c>
      <c r="I8142" t="s">
        <v>136</v>
      </c>
      <c r="J8142" t="s">
        <v>137</v>
      </c>
      <c r="K8142" t="s">
        <v>138</v>
      </c>
      <c r="L8142" t="s">
        <v>22585</v>
      </c>
      <c r="M8142" t="s">
        <v>22586</v>
      </c>
      <c r="N8142">
        <v>2.9583333330000001</v>
      </c>
      <c r="O8142">
        <v>5</v>
      </c>
      <c r="P8142">
        <v>900</v>
      </c>
      <c r="Q8142">
        <v>0</v>
      </c>
      <c r="R8142">
        <v>4</v>
      </c>
      <c r="S8142">
        <v>1</v>
      </c>
      <c r="T8142">
        <v>73</v>
      </c>
      <c r="U8142">
        <v>0</v>
      </c>
      <c r="V8142">
        <v>0</v>
      </c>
      <c r="W8142">
        <v>6.0759466850189829</v>
      </c>
      <c r="X8142">
        <v>420.80263948221955</v>
      </c>
      <c r="Y8142">
        <v>0</v>
      </c>
      <c r="Z8142">
        <v>1.1384149309660601</v>
      </c>
      <c r="AA8142">
        <v>28.875019120476797</v>
      </c>
      <c r="AB8142">
        <v>127.19491098664342</v>
      </c>
      <c r="AC8142">
        <v>0</v>
      </c>
      <c r="AD8142">
        <v>0</v>
      </c>
      <c r="AE8142">
        <v>584.08693120532484</v>
      </c>
    </row>
    <row r="8143" spans="1:31" x14ac:dyDescent="0.3">
      <c r="A8143">
        <v>2592792</v>
      </c>
      <c r="B8143">
        <v>1</v>
      </c>
      <c r="C8143" t="s">
        <v>80</v>
      </c>
      <c r="D8143" t="s">
        <v>103</v>
      </c>
      <c r="E8143" t="s">
        <v>132</v>
      </c>
      <c r="F8143" t="s">
        <v>15364</v>
      </c>
      <c r="G8143" t="s">
        <v>1056</v>
      </c>
      <c r="H8143" t="s">
        <v>135</v>
      </c>
      <c r="I8143" t="s">
        <v>136</v>
      </c>
      <c r="J8143" t="s">
        <v>137</v>
      </c>
      <c r="K8143" t="s">
        <v>138</v>
      </c>
      <c r="L8143" t="s">
        <v>22433</v>
      </c>
      <c r="M8143" t="s">
        <v>22587</v>
      </c>
      <c r="N8143">
        <v>3.4063888879999999</v>
      </c>
      <c r="O8143">
        <v>0</v>
      </c>
      <c r="P8143">
        <v>0</v>
      </c>
      <c r="Q8143">
        <v>6</v>
      </c>
      <c r="R8143">
        <v>1</v>
      </c>
      <c r="S8143">
        <v>4</v>
      </c>
      <c r="T8143">
        <v>1</v>
      </c>
      <c r="U8143">
        <v>0</v>
      </c>
      <c r="V8143">
        <v>0</v>
      </c>
      <c r="W8143">
        <v>0</v>
      </c>
      <c r="X8143">
        <v>0</v>
      </c>
      <c r="Y8143">
        <v>147.97887573751012</v>
      </c>
      <c r="Z8143">
        <v>3.7486954096084504</v>
      </c>
      <c r="AA8143">
        <v>10.758595799178311</v>
      </c>
      <c r="AB8143">
        <v>2.628236335941167E-2</v>
      </c>
      <c r="AC8143">
        <v>0</v>
      </c>
      <c r="AD8143">
        <v>0</v>
      </c>
      <c r="AE8143">
        <v>162.51244930965629</v>
      </c>
    </row>
    <row r="8144" spans="1:31" x14ac:dyDescent="0.3">
      <c r="A8144">
        <v>2592188</v>
      </c>
      <c r="B8144">
        <v>1</v>
      </c>
      <c r="C8144" t="s">
        <v>80</v>
      </c>
      <c r="D8144" t="s">
        <v>96</v>
      </c>
      <c r="E8144" t="s">
        <v>166</v>
      </c>
      <c r="F8144" t="s">
        <v>22588</v>
      </c>
      <c r="G8144" t="s">
        <v>181</v>
      </c>
      <c r="H8144" t="s">
        <v>157</v>
      </c>
      <c r="I8144" t="s">
        <v>136</v>
      </c>
      <c r="J8144" t="s">
        <v>137</v>
      </c>
      <c r="K8144" t="s">
        <v>138</v>
      </c>
      <c r="L8144" t="s">
        <v>22589</v>
      </c>
      <c r="M8144" t="s">
        <v>22590</v>
      </c>
      <c r="N8144">
        <v>5.3747222219999999</v>
      </c>
      <c r="O8144">
        <v>0</v>
      </c>
      <c r="P8144">
        <v>1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0.15210143502734999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0.15210143502734999</v>
      </c>
    </row>
    <row r="8145" spans="1:31" x14ac:dyDescent="0.3">
      <c r="A8145">
        <v>2592391</v>
      </c>
      <c r="B8145">
        <v>1</v>
      </c>
      <c r="C8145" t="s">
        <v>80</v>
      </c>
      <c r="D8145" t="s">
        <v>82</v>
      </c>
      <c r="E8145" t="s">
        <v>155</v>
      </c>
      <c r="F8145" t="s">
        <v>22591</v>
      </c>
      <c r="G8145" t="s">
        <v>3034</v>
      </c>
      <c r="H8145" t="s">
        <v>157</v>
      </c>
      <c r="I8145" t="s">
        <v>136</v>
      </c>
      <c r="J8145" t="s">
        <v>3</v>
      </c>
      <c r="K8145" t="s">
        <v>138</v>
      </c>
      <c r="L8145" t="s">
        <v>22592</v>
      </c>
      <c r="M8145" t="s">
        <v>22593</v>
      </c>
      <c r="N8145">
        <v>1.946111111</v>
      </c>
      <c r="O8145">
        <v>0</v>
      </c>
      <c r="P8145">
        <v>296</v>
      </c>
      <c r="Q8145">
        <v>0</v>
      </c>
      <c r="R8145">
        <v>0</v>
      </c>
      <c r="S8145">
        <v>0</v>
      </c>
      <c r="T8145">
        <v>21</v>
      </c>
      <c r="U8145">
        <v>0</v>
      </c>
      <c r="V8145">
        <v>0</v>
      </c>
      <c r="W8145">
        <v>0</v>
      </c>
      <c r="X8145">
        <v>44.558101968422832</v>
      </c>
      <c r="Y8145">
        <v>0</v>
      </c>
      <c r="Z8145">
        <v>0</v>
      </c>
      <c r="AA8145">
        <v>0</v>
      </c>
      <c r="AB8145">
        <v>37.537559983012358</v>
      </c>
      <c r="AC8145">
        <v>0</v>
      </c>
      <c r="AD8145">
        <v>0</v>
      </c>
      <c r="AE8145">
        <v>82.09566195143519</v>
      </c>
    </row>
    <row r="8146" spans="1:31" x14ac:dyDescent="0.3">
      <c r="A8146">
        <v>2592437</v>
      </c>
      <c r="B8146">
        <v>1</v>
      </c>
      <c r="C8146" t="s">
        <v>81</v>
      </c>
      <c r="D8146" t="s">
        <v>123</v>
      </c>
      <c r="E8146" t="s">
        <v>147</v>
      </c>
      <c r="F8146" t="s">
        <v>1074</v>
      </c>
      <c r="G8146" t="s">
        <v>134</v>
      </c>
      <c r="H8146" t="s">
        <v>135</v>
      </c>
      <c r="I8146" t="s">
        <v>136</v>
      </c>
      <c r="J8146" t="s">
        <v>137</v>
      </c>
      <c r="K8146" t="s">
        <v>138</v>
      </c>
      <c r="L8146" t="s">
        <v>22594</v>
      </c>
      <c r="M8146" t="s">
        <v>22595</v>
      </c>
      <c r="N8146">
        <v>1.788611111</v>
      </c>
      <c r="O8146">
        <v>0</v>
      </c>
      <c r="P8146">
        <v>9</v>
      </c>
      <c r="Q8146">
        <v>0</v>
      </c>
      <c r="R8146">
        <v>115</v>
      </c>
      <c r="S8146">
        <v>0</v>
      </c>
      <c r="T8146">
        <v>11</v>
      </c>
      <c r="U8146">
        <v>0</v>
      </c>
      <c r="V8146">
        <v>0</v>
      </c>
      <c r="W8146">
        <v>0</v>
      </c>
      <c r="X8146">
        <v>16.573016604435018</v>
      </c>
      <c r="Y8146">
        <v>0</v>
      </c>
      <c r="Z8146">
        <v>477.01729444151061</v>
      </c>
      <c r="AA8146">
        <v>0</v>
      </c>
      <c r="AB8146">
        <v>18.641313850644959</v>
      </c>
      <c r="AC8146">
        <v>0</v>
      </c>
      <c r="AD8146">
        <v>0</v>
      </c>
      <c r="AE8146">
        <v>512.23162489659057</v>
      </c>
    </row>
    <row r="8147" spans="1:31" x14ac:dyDescent="0.3">
      <c r="A8147">
        <v>2592683</v>
      </c>
      <c r="B8147">
        <v>1</v>
      </c>
      <c r="C8147" t="s">
        <v>80</v>
      </c>
      <c r="D8147" t="s">
        <v>103</v>
      </c>
      <c r="E8147" t="s">
        <v>141</v>
      </c>
      <c r="F8147" t="s">
        <v>22596</v>
      </c>
      <c r="G8147" t="s">
        <v>134</v>
      </c>
      <c r="H8147" t="s">
        <v>135</v>
      </c>
      <c r="I8147" t="s">
        <v>136</v>
      </c>
      <c r="J8147" t="s">
        <v>137</v>
      </c>
      <c r="K8147" t="s">
        <v>138</v>
      </c>
      <c r="L8147" t="s">
        <v>22597</v>
      </c>
      <c r="M8147" t="s">
        <v>22598</v>
      </c>
      <c r="N8147">
        <v>0.278888888</v>
      </c>
      <c r="O8147">
        <v>0</v>
      </c>
      <c r="P8147">
        <v>0</v>
      </c>
      <c r="Q8147">
        <v>0</v>
      </c>
      <c r="R8147">
        <v>0</v>
      </c>
      <c r="S8147">
        <v>4</v>
      </c>
      <c r="T8147">
        <v>0</v>
      </c>
      <c r="U8147">
        <v>3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5.4030825728944381</v>
      </c>
      <c r="AB8147">
        <v>0</v>
      </c>
      <c r="AC8147">
        <v>46.280905432479571</v>
      </c>
      <c r="AD8147">
        <v>0</v>
      </c>
      <c r="AE8147">
        <v>51.683988005374012</v>
      </c>
    </row>
    <row r="8148" spans="1:31" x14ac:dyDescent="0.3">
      <c r="A8148">
        <v>2592809</v>
      </c>
      <c r="B8148">
        <v>1</v>
      </c>
      <c r="C8148" t="s">
        <v>80</v>
      </c>
      <c r="D8148" t="s">
        <v>104</v>
      </c>
      <c r="E8148" t="s">
        <v>184</v>
      </c>
      <c r="F8148" t="s">
        <v>18263</v>
      </c>
      <c r="G8148" t="s">
        <v>149</v>
      </c>
      <c r="H8148" t="s">
        <v>135</v>
      </c>
      <c r="I8148" t="s">
        <v>136</v>
      </c>
      <c r="J8148" t="s">
        <v>137</v>
      </c>
      <c r="K8148" t="s">
        <v>138</v>
      </c>
      <c r="L8148" t="s">
        <v>22599</v>
      </c>
      <c r="M8148" t="s">
        <v>22600</v>
      </c>
      <c r="N8148">
        <v>2.614166666</v>
      </c>
      <c r="O8148">
        <v>0</v>
      </c>
      <c r="P8148">
        <v>31</v>
      </c>
      <c r="Q8148">
        <v>12</v>
      </c>
      <c r="R8148">
        <v>185</v>
      </c>
      <c r="S8148">
        <v>5</v>
      </c>
      <c r="T8148">
        <v>45</v>
      </c>
      <c r="U8148">
        <v>4</v>
      </c>
      <c r="V8148">
        <v>0</v>
      </c>
      <c r="W8148">
        <v>0</v>
      </c>
      <c r="X8148">
        <v>30.04815936444037</v>
      </c>
      <c r="Y8148">
        <v>21.311420425422586</v>
      </c>
      <c r="Z8148">
        <v>157.57173245907069</v>
      </c>
      <c r="AA8148">
        <v>22.736859188874927</v>
      </c>
      <c r="AB8148">
        <v>36.01437328318827</v>
      </c>
      <c r="AC8148">
        <v>171.14806329747131</v>
      </c>
      <c r="AD8148">
        <v>0</v>
      </c>
      <c r="AE8148">
        <v>438.83060801846813</v>
      </c>
    </row>
    <row r="8149" spans="1:31" x14ac:dyDescent="0.3">
      <c r="A8149">
        <v>2592497</v>
      </c>
      <c r="B8149">
        <v>1</v>
      </c>
      <c r="C8149" t="s">
        <v>80</v>
      </c>
      <c r="D8149" t="s">
        <v>101</v>
      </c>
      <c r="E8149" t="s">
        <v>171</v>
      </c>
      <c r="F8149" t="s">
        <v>22601</v>
      </c>
      <c r="G8149" t="s">
        <v>190</v>
      </c>
      <c r="H8149" t="s">
        <v>157</v>
      </c>
      <c r="I8149" t="s">
        <v>136</v>
      </c>
      <c r="J8149" t="s">
        <v>137</v>
      </c>
      <c r="K8149" t="s">
        <v>138</v>
      </c>
      <c r="L8149" t="s">
        <v>22602</v>
      </c>
      <c r="M8149" t="s">
        <v>22603</v>
      </c>
      <c r="N8149">
        <v>1.6025</v>
      </c>
      <c r="O8149">
        <v>0</v>
      </c>
      <c r="P8149">
        <v>10</v>
      </c>
      <c r="Q8149">
        <v>0</v>
      </c>
      <c r="R8149">
        <v>1</v>
      </c>
      <c r="S8149">
        <v>0</v>
      </c>
      <c r="T8149">
        <v>2</v>
      </c>
      <c r="U8149">
        <v>0</v>
      </c>
      <c r="V8149">
        <v>0</v>
      </c>
      <c r="W8149">
        <v>0</v>
      </c>
      <c r="X8149">
        <v>11.178775319384222</v>
      </c>
      <c r="Y8149">
        <v>0</v>
      </c>
      <c r="Z8149">
        <v>0</v>
      </c>
      <c r="AA8149">
        <v>0</v>
      </c>
      <c r="AB8149">
        <v>12.767963014322547</v>
      </c>
      <c r="AC8149">
        <v>0</v>
      </c>
      <c r="AD8149">
        <v>0</v>
      </c>
      <c r="AE8149">
        <v>23.946738333706769</v>
      </c>
    </row>
    <row r="8150" spans="1:31" x14ac:dyDescent="0.3">
      <c r="A8150">
        <v>2592211</v>
      </c>
      <c r="B8150">
        <v>1</v>
      </c>
      <c r="C8150" t="s">
        <v>80</v>
      </c>
      <c r="D8150" t="s">
        <v>97</v>
      </c>
      <c r="E8150" t="s">
        <v>141</v>
      </c>
      <c r="F8150" t="s">
        <v>1323</v>
      </c>
      <c r="G8150" t="s">
        <v>134</v>
      </c>
      <c r="H8150" t="s">
        <v>135</v>
      </c>
      <c r="I8150" t="s">
        <v>136</v>
      </c>
      <c r="J8150" t="s">
        <v>137</v>
      </c>
      <c r="K8150" t="s">
        <v>138</v>
      </c>
      <c r="L8150" t="s">
        <v>22604</v>
      </c>
      <c r="M8150" t="s">
        <v>22605</v>
      </c>
      <c r="N8150">
        <v>0.185277777</v>
      </c>
      <c r="O8150">
        <v>21</v>
      </c>
      <c r="P8150">
        <v>121</v>
      </c>
      <c r="Q8150">
        <v>4</v>
      </c>
      <c r="R8150">
        <v>35</v>
      </c>
      <c r="S8150">
        <v>4</v>
      </c>
      <c r="T8150">
        <v>21</v>
      </c>
      <c r="U8150">
        <v>0</v>
      </c>
      <c r="V8150">
        <v>0</v>
      </c>
      <c r="W8150">
        <v>8.9401427989696369</v>
      </c>
      <c r="X8150">
        <v>23.614967908958462</v>
      </c>
      <c r="Y8150">
        <v>0.6028718738276001</v>
      </c>
      <c r="Z8150">
        <v>3.4095535247599802</v>
      </c>
      <c r="AA8150">
        <v>2.0864815513848733</v>
      </c>
      <c r="AB8150">
        <v>1.6598753288492698</v>
      </c>
      <c r="AC8150">
        <v>0</v>
      </c>
      <c r="AD8150">
        <v>0</v>
      </c>
      <c r="AE8150">
        <v>40.313892986749821</v>
      </c>
    </row>
    <row r="8151" spans="1:31" x14ac:dyDescent="0.3">
      <c r="A8151">
        <v>2592709</v>
      </c>
      <c r="B8151">
        <v>1</v>
      </c>
      <c r="C8151" t="s">
        <v>80</v>
      </c>
      <c r="D8151" t="s">
        <v>98</v>
      </c>
      <c r="E8151" t="s">
        <v>166</v>
      </c>
      <c r="F8151" t="s">
        <v>22606</v>
      </c>
      <c r="G8151" t="s">
        <v>168</v>
      </c>
      <c r="H8151" t="s">
        <v>157</v>
      </c>
      <c r="I8151" t="s">
        <v>136</v>
      </c>
      <c r="J8151" t="s">
        <v>137</v>
      </c>
      <c r="K8151" t="s">
        <v>138</v>
      </c>
      <c r="L8151" t="s">
        <v>22607</v>
      </c>
      <c r="M8151" t="s">
        <v>22608</v>
      </c>
      <c r="N8151">
        <v>1.875277777</v>
      </c>
      <c r="O8151">
        <v>0</v>
      </c>
      <c r="P8151">
        <v>1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0.39154547144000007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0.39154547144000007</v>
      </c>
    </row>
    <row r="8152" spans="1:31" x14ac:dyDescent="0.3">
      <c r="A8152">
        <v>2592168</v>
      </c>
      <c r="B8152">
        <v>1</v>
      </c>
      <c r="C8152" t="s">
        <v>81</v>
      </c>
      <c r="D8152" t="s">
        <v>113</v>
      </c>
      <c r="E8152" t="s">
        <v>132</v>
      </c>
      <c r="F8152" t="s">
        <v>22609</v>
      </c>
      <c r="G8152" t="s">
        <v>8518</v>
      </c>
      <c r="H8152" t="s">
        <v>276</v>
      </c>
      <c r="I8152" t="s">
        <v>136</v>
      </c>
      <c r="J8152" t="s">
        <v>137</v>
      </c>
      <c r="K8152" t="s">
        <v>144</v>
      </c>
      <c r="L8152" t="s">
        <v>22610</v>
      </c>
      <c r="M8152" t="s">
        <v>22611</v>
      </c>
      <c r="N8152">
        <v>0.34944444400000002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1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180.36577350625416</v>
      </c>
      <c r="AD8152">
        <v>0</v>
      </c>
      <c r="AE8152">
        <v>180.36577350625416</v>
      </c>
    </row>
    <row r="8153" spans="1:31" x14ac:dyDescent="0.3">
      <c r="A8153">
        <v>2593010</v>
      </c>
      <c r="B8153">
        <v>1</v>
      </c>
      <c r="C8153" t="s">
        <v>80</v>
      </c>
      <c r="D8153" t="s">
        <v>100</v>
      </c>
      <c r="E8153" t="s">
        <v>184</v>
      </c>
      <c r="F8153" t="s">
        <v>2978</v>
      </c>
      <c r="G8153" t="s">
        <v>149</v>
      </c>
      <c r="H8153" t="s">
        <v>135</v>
      </c>
      <c r="I8153" t="s">
        <v>136</v>
      </c>
      <c r="J8153" t="s">
        <v>137</v>
      </c>
      <c r="K8153" t="s">
        <v>138</v>
      </c>
      <c r="L8153" t="s">
        <v>22612</v>
      </c>
      <c r="M8153" t="s">
        <v>22613</v>
      </c>
      <c r="N8153">
        <v>2.6211111109999998</v>
      </c>
      <c r="O8153">
        <v>0</v>
      </c>
      <c r="P8153">
        <v>185</v>
      </c>
      <c r="Q8153">
        <v>0</v>
      </c>
      <c r="R8153">
        <v>47</v>
      </c>
      <c r="S8153">
        <v>0</v>
      </c>
      <c r="T8153">
        <v>38</v>
      </c>
      <c r="U8153">
        <v>0</v>
      </c>
      <c r="V8153">
        <v>0</v>
      </c>
      <c r="W8153">
        <v>0</v>
      </c>
      <c r="X8153">
        <v>102.21470517673745</v>
      </c>
      <c r="Y8153">
        <v>0</v>
      </c>
      <c r="Z8153">
        <v>63.687159453787729</v>
      </c>
      <c r="AA8153">
        <v>0</v>
      </c>
      <c r="AB8153">
        <v>68.269865409676854</v>
      </c>
      <c r="AC8153">
        <v>0</v>
      </c>
      <c r="AD8153">
        <v>0</v>
      </c>
      <c r="AE8153">
        <v>234.17173004020202</v>
      </c>
    </row>
    <row r="8154" spans="1:31" x14ac:dyDescent="0.3">
      <c r="A8154">
        <v>2592964</v>
      </c>
      <c r="B8154">
        <v>1</v>
      </c>
      <c r="C8154" t="s">
        <v>81</v>
      </c>
      <c r="D8154" t="s">
        <v>113</v>
      </c>
      <c r="E8154" t="s">
        <v>141</v>
      </c>
      <c r="F8154" t="s">
        <v>22614</v>
      </c>
      <c r="G8154" t="s">
        <v>134</v>
      </c>
      <c r="H8154" t="s">
        <v>135</v>
      </c>
      <c r="I8154" t="s">
        <v>136</v>
      </c>
      <c r="J8154" t="s">
        <v>137</v>
      </c>
      <c r="K8154" t="s">
        <v>138</v>
      </c>
      <c r="L8154" t="s">
        <v>22615</v>
      </c>
      <c r="M8154" t="s">
        <v>22616</v>
      </c>
      <c r="N8154">
        <v>2.173611111</v>
      </c>
      <c r="O8154">
        <v>0</v>
      </c>
      <c r="P8154">
        <v>314</v>
      </c>
      <c r="Q8154">
        <v>0</v>
      </c>
      <c r="R8154">
        <v>24</v>
      </c>
      <c r="S8154">
        <v>1</v>
      </c>
      <c r="T8154">
        <v>140</v>
      </c>
      <c r="U8154">
        <v>0</v>
      </c>
      <c r="V8154">
        <v>0</v>
      </c>
      <c r="W8154">
        <v>0</v>
      </c>
      <c r="X8154">
        <v>73.221769939459648</v>
      </c>
      <c r="Y8154">
        <v>0</v>
      </c>
      <c r="Z8154">
        <v>101.94469489999193</v>
      </c>
      <c r="AA8154">
        <v>0</v>
      </c>
      <c r="AB8154">
        <v>103.47197822560688</v>
      </c>
      <c r="AC8154">
        <v>0</v>
      </c>
      <c r="AD8154">
        <v>0</v>
      </c>
      <c r="AE8154">
        <v>278.63844306505848</v>
      </c>
    </row>
    <row r="8155" spans="1:31" x14ac:dyDescent="0.3">
      <c r="A8155">
        <v>2592987</v>
      </c>
      <c r="B8155">
        <v>1</v>
      </c>
      <c r="C8155" t="s">
        <v>81</v>
      </c>
      <c r="D8155" t="s">
        <v>128</v>
      </c>
      <c r="E8155" t="s">
        <v>147</v>
      </c>
      <c r="F8155" t="s">
        <v>606</v>
      </c>
      <c r="G8155" t="s">
        <v>134</v>
      </c>
      <c r="H8155" t="s">
        <v>135</v>
      </c>
      <c r="I8155" t="s">
        <v>136</v>
      </c>
      <c r="J8155" t="s">
        <v>137</v>
      </c>
      <c r="K8155" t="s">
        <v>138</v>
      </c>
      <c r="L8155" t="s">
        <v>22617</v>
      </c>
      <c r="M8155" t="s">
        <v>22618</v>
      </c>
      <c r="N8155">
        <v>1.6144444440000001</v>
      </c>
      <c r="O8155">
        <v>3</v>
      </c>
      <c r="P8155">
        <v>221</v>
      </c>
      <c r="Q8155">
        <v>1</v>
      </c>
      <c r="R8155">
        <v>3</v>
      </c>
      <c r="S8155">
        <v>3</v>
      </c>
      <c r="T8155">
        <v>21</v>
      </c>
      <c r="U8155">
        <v>2</v>
      </c>
      <c r="V8155">
        <v>0</v>
      </c>
      <c r="W8155">
        <v>0.95464413864000008</v>
      </c>
      <c r="X8155">
        <v>59.311632300946066</v>
      </c>
      <c r="Y8155">
        <v>0.19406653705199997</v>
      </c>
      <c r="Z8155">
        <v>4.0496446310451999</v>
      </c>
      <c r="AA8155">
        <v>60.934905674306592</v>
      </c>
      <c r="AB8155">
        <v>18.855240700152724</v>
      </c>
      <c r="AC8155">
        <v>59.826962781580974</v>
      </c>
      <c r="AD8155">
        <v>0</v>
      </c>
      <c r="AE8155">
        <v>204.12709676372356</v>
      </c>
    </row>
    <row r="8156" spans="1:31" x14ac:dyDescent="0.3">
      <c r="A8156">
        <v>2593319</v>
      </c>
      <c r="B8156">
        <v>1</v>
      </c>
      <c r="C8156" t="s">
        <v>80</v>
      </c>
      <c r="D8156" t="s">
        <v>92</v>
      </c>
      <c r="E8156" t="s">
        <v>175</v>
      </c>
      <c r="F8156" t="s">
        <v>22619</v>
      </c>
      <c r="G8156" t="s">
        <v>177</v>
      </c>
      <c r="H8156" t="s">
        <v>157</v>
      </c>
      <c r="I8156" t="s">
        <v>136</v>
      </c>
      <c r="J8156" t="s">
        <v>137</v>
      </c>
      <c r="K8156" t="s">
        <v>138</v>
      </c>
      <c r="L8156" t="s">
        <v>22620</v>
      </c>
      <c r="M8156" t="s">
        <v>22621</v>
      </c>
      <c r="N8156">
        <v>2.0008333330000001</v>
      </c>
      <c r="O8156">
        <v>0</v>
      </c>
      <c r="P8156">
        <v>34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11.202314858913311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11.202314858913311</v>
      </c>
    </row>
    <row r="8157" spans="1:31" x14ac:dyDescent="0.3">
      <c r="A8157">
        <v>2593505</v>
      </c>
      <c r="B8157">
        <v>1</v>
      </c>
      <c r="C8157" t="s">
        <v>80</v>
      </c>
      <c r="D8157" t="s">
        <v>103</v>
      </c>
      <c r="E8157" t="s">
        <v>171</v>
      </c>
      <c r="F8157" t="s">
        <v>22622</v>
      </c>
      <c r="G8157" t="s">
        <v>190</v>
      </c>
      <c r="H8157" t="s">
        <v>157</v>
      </c>
      <c r="I8157" t="s">
        <v>136</v>
      </c>
      <c r="J8157" t="s">
        <v>137</v>
      </c>
      <c r="K8157" t="s">
        <v>138</v>
      </c>
      <c r="L8157" t="s">
        <v>22623</v>
      </c>
      <c r="M8157" t="s">
        <v>22624</v>
      </c>
      <c r="N8157">
        <v>1.8858333329999999</v>
      </c>
      <c r="O8157">
        <v>0</v>
      </c>
      <c r="P8157">
        <v>280</v>
      </c>
      <c r="Q8157">
        <v>0</v>
      </c>
      <c r="R8157">
        <v>1</v>
      </c>
      <c r="S8157">
        <v>0</v>
      </c>
      <c r="T8157">
        <v>15</v>
      </c>
      <c r="U8157">
        <v>0</v>
      </c>
      <c r="V8157">
        <v>0</v>
      </c>
      <c r="W8157">
        <v>0</v>
      </c>
      <c r="X8157">
        <v>127.22447494443075</v>
      </c>
      <c r="Y8157">
        <v>0</v>
      </c>
      <c r="Z8157">
        <v>13.207547172293596</v>
      </c>
      <c r="AA8157">
        <v>0</v>
      </c>
      <c r="AB8157">
        <v>25.351085201233087</v>
      </c>
      <c r="AC8157">
        <v>0</v>
      </c>
      <c r="AD8157">
        <v>0</v>
      </c>
      <c r="AE8157">
        <v>165.78310731795742</v>
      </c>
    </row>
    <row r="8158" spans="1:31" x14ac:dyDescent="0.3">
      <c r="A8158">
        <v>2593482</v>
      </c>
      <c r="B8158">
        <v>1</v>
      </c>
      <c r="C8158" t="s">
        <v>80</v>
      </c>
      <c r="D8158" t="s">
        <v>86</v>
      </c>
      <c r="E8158" t="s">
        <v>155</v>
      </c>
      <c r="F8158" t="s">
        <v>22625</v>
      </c>
      <c r="G8158" t="s">
        <v>202</v>
      </c>
      <c r="H8158" t="s">
        <v>157</v>
      </c>
      <c r="I8158" t="s">
        <v>136</v>
      </c>
      <c r="J8158" t="s">
        <v>137</v>
      </c>
      <c r="K8158" t="s">
        <v>138</v>
      </c>
      <c r="L8158" t="s">
        <v>22626</v>
      </c>
      <c r="M8158" t="s">
        <v>22627</v>
      </c>
      <c r="N8158">
        <v>2.3716666659999999</v>
      </c>
      <c r="O8158">
        <v>0</v>
      </c>
      <c r="P8158">
        <v>94</v>
      </c>
      <c r="Q8158">
        <v>0</v>
      </c>
      <c r="R8158">
        <v>0</v>
      </c>
      <c r="S8158">
        <v>0</v>
      </c>
      <c r="T8158">
        <v>24</v>
      </c>
      <c r="U8158">
        <v>0</v>
      </c>
      <c r="V8158">
        <v>0</v>
      </c>
      <c r="W8158">
        <v>0</v>
      </c>
      <c r="X8158">
        <v>81.854025218435154</v>
      </c>
      <c r="Y8158">
        <v>0</v>
      </c>
      <c r="Z8158">
        <v>0</v>
      </c>
      <c r="AA8158">
        <v>0</v>
      </c>
      <c r="AB8158">
        <v>202.75031611088653</v>
      </c>
      <c r="AC8158">
        <v>0</v>
      </c>
      <c r="AD8158">
        <v>0</v>
      </c>
      <c r="AE8158">
        <v>284.6043413293217</v>
      </c>
    </row>
    <row r="8159" spans="1:31" x14ac:dyDescent="0.3">
      <c r="A8159">
        <v>2593419</v>
      </c>
      <c r="B8159">
        <v>1</v>
      </c>
      <c r="C8159" t="s">
        <v>80</v>
      </c>
      <c r="D8159" t="s">
        <v>93</v>
      </c>
      <c r="E8159" t="s">
        <v>171</v>
      </c>
      <c r="F8159" t="s">
        <v>21208</v>
      </c>
      <c r="G8159" t="s">
        <v>229</v>
      </c>
      <c r="H8159" t="s">
        <v>157</v>
      </c>
      <c r="I8159" t="s">
        <v>136</v>
      </c>
      <c r="J8159" t="s">
        <v>137</v>
      </c>
      <c r="K8159" t="s">
        <v>138</v>
      </c>
      <c r="L8159" t="s">
        <v>22628</v>
      </c>
      <c r="M8159" t="s">
        <v>22629</v>
      </c>
      <c r="N8159">
        <v>2.466388888</v>
      </c>
      <c r="O8159">
        <v>0</v>
      </c>
      <c r="P8159">
        <v>30</v>
      </c>
      <c r="Q8159">
        <v>0</v>
      </c>
      <c r="R8159">
        <v>10</v>
      </c>
      <c r="S8159">
        <v>0</v>
      </c>
      <c r="T8159">
        <v>10</v>
      </c>
      <c r="U8159">
        <v>0</v>
      </c>
      <c r="V8159">
        <v>0</v>
      </c>
      <c r="W8159">
        <v>0</v>
      </c>
      <c r="X8159">
        <v>4.4328008690696841</v>
      </c>
      <c r="Y8159">
        <v>0</v>
      </c>
      <c r="Z8159">
        <v>6.5869369430235754</v>
      </c>
      <c r="AA8159">
        <v>0</v>
      </c>
      <c r="AB8159">
        <v>8.1615902626698631</v>
      </c>
      <c r="AC8159">
        <v>0</v>
      </c>
      <c r="AD8159">
        <v>0</v>
      </c>
      <c r="AE8159">
        <v>19.181328074763123</v>
      </c>
    </row>
    <row r="8160" spans="1:31" x14ac:dyDescent="0.3">
      <c r="A8160">
        <v>2593027</v>
      </c>
      <c r="B8160">
        <v>1</v>
      </c>
      <c r="C8160" t="s">
        <v>80</v>
      </c>
      <c r="D8160" t="s">
        <v>96</v>
      </c>
      <c r="E8160" t="s">
        <v>166</v>
      </c>
      <c r="F8160" t="s">
        <v>22630</v>
      </c>
      <c r="G8160" t="s">
        <v>168</v>
      </c>
      <c r="H8160" t="s">
        <v>157</v>
      </c>
      <c r="I8160" t="s">
        <v>136</v>
      </c>
      <c r="J8160" t="s">
        <v>137</v>
      </c>
      <c r="K8160" t="s">
        <v>138</v>
      </c>
      <c r="L8160" t="s">
        <v>22631</v>
      </c>
      <c r="M8160" t="s">
        <v>22632</v>
      </c>
      <c r="N8160">
        <v>4.7344444440000002</v>
      </c>
      <c r="O8160">
        <v>0</v>
      </c>
      <c r="P8160">
        <v>0</v>
      </c>
      <c r="Q8160">
        <v>0</v>
      </c>
      <c r="R8160">
        <v>1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</row>
    <row r="8161" spans="1:31" x14ac:dyDescent="0.3">
      <c r="A8161">
        <v>2593133</v>
      </c>
      <c r="B8161">
        <v>1</v>
      </c>
      <c r="C8161" t="s">
        <v>80</v>
      </c>
      <c r="D8161" t="s">
        <v>106</v>
      </c>
      <c r="E8161" t="s">
        <v>132</v>
      </c>
      <c r="F8161" t="s">
        <v>7813</v>
      </c>
      <c r="G8161" t="s">
        <v>1572</v>
      </c>
      <c r="H8161" t="s">
        <v>135</v>
      </c>
      <c r="I8161" t="s">
        <v>136</v>
      </c>
      <c r="J8161" t="s">
        <v>137</v>
      </c>
      <c r="K8161" t="s">
        <v>138</v>
      </c>
      <c r="L8161" t="s">
        <v>22633</v>
      </c>
      <c r="M8161" t="s">
        <v>22634</v>
      </c>
      <c r="N8161">
        <v>2.625555555</v>
      </c>
      <c r="O8161">
        <v>0</v>
      </c>
      <c r="P8161">
        <v>0</v>
      </c>
      <c r="Q8161">
        <v>1</v>
      </c>
      <c r="R8161">
        <v>0</v>
      </c>
      <c r="S8161">
        <v>16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</row>
    <row r="8162" spans="1:31" x14ac:dyDescent="0.3">
      <c r="A8162">
        <v>2593279</v>
      </c>
      <c r="B8162">
        <v>1</v>
      </c>
      <c r="C8162" t="s">
        <v>80</v>
      </c>
      <c r="D8162" t="s">
        <v>104</v>
      </c>
      <c r="E8162" t="s">
        <v>141</v>
      </c>
      <c r="F8162" t="s">
        <v>4713</v>
      </c>
      <c r="G8162" t="s">
        <v>134</v>
      </c>
      <c r="H8162" t="s">
        <v>135</v>
      </c>
      <c r="I8162" t="s">
        <v>136</v>
      </c>
      <c r="J8162" t="s">
        <v>137</v>
      </c>
      <c r="K8162" t="s">
        <v>138</v>
      </c>
      <c r="L8162" t="s">
        <v>22635</v>
      </c>
      <c r="M8162" t="s">
        <v>22636</v>
      </c>
      <c r="N8162">
        <v>9.4166665999999996E-2</v>
      </c>
      <c r="O8162">
        <v>105</v>
      </c>
      <c r="P8162">
        <v>6630</v>
      </c>
      <c r="Q8162">
        <v>103</v>
      </c>
      <c r="R8162">
        <v>182</v>
      </c>
      <c r="S8162">
        <v>35</v>
      </c>
      <c r="T8162">
        <v>935</v>
      </c>
      <c r="U8162">
        <v>7</v>
      </c>
      <c r="V8162">
        <v>1</v>
      </c>
      <c r="W8162">
        <v>4.3417153982071257</v>
      </c>
      <c r="X8162">
        <v>111.05735666585976</v>
      </c>
      <c r="Y8162">
        <v>16.091113644757311</v>
      </c>
      <c r="Z8162">
        <v>6.2411402578755144</v>
      </c>
      <c r="AA8162">
        <v>5.2146983192512435</v>
      </c>
      <c r="AB8162">
        <v>56.639819024589052</v>
      </c>
      <c r="AC8162">
        <v>84.347600415533506</v>
      </c>
      <c r="AD8162">
        <v>0</v>
      </c>
      <c r="AE8162">
        <v>283.93344372607351</v>
      </c>
    </row>
    <row r="8163" spans="1:31" x14ac:dyDescent="0.3">
      <c r="A8163">
        <v>2593402</v>
      </c>
      <c r="B8163">
        <v>1</v>
      </c>
      <c r="C8163" t="s">
        <v>80</v>
      </c>
      <c r="D8163" t="s">
        <v>95</v>
      </c>
      <c r="E8163" t="s">
        <v>147</v>
      </c>
      <c r="F8163" t="s">
        <v>18706</v>
      </c>
      <c r="G8163" t="s">
        <v>134</v>
      </c>
      <c r="H8163" t="s">
        <v>135</v>
      </c>
      <c r="I8163" t="s">
        <v>136</v>
      </c>
      <c r="J8163" t="s">
        <v>137</v>
      </c>
      <c r="K8163" t="s">
        <v>138</v>
      </c>
      <c r="L8163" t="s">
        <v>22637</v>
      </c>
      <c r="M8163" t="s">
        <v>22638</v>
      </c>
      <c r="N8163">
        <v>0.73027777699999996</v>
      </c>
      <c r="O8163">
        <v>1</v>
      </c>
      <c r="P8163">
        <v>176</v>
      </c>
      <c r="Q8163">
        <v>0</v>
      </c>
      <c r="R8163">
        <v>2</v>
      </c>
      <c r="S8163">
        <v>18</v>
      </c>
      <c r="T8163">
        <v>17</v>
      </c>
      <c r="U8163">
        <v>2</v>
      </c>
      <c r="V8163">
        <v>0</v>
      </c>
      <c r="W8163">
        <v>0.3343689935191666</v>
      </c>
      <c r="X8163">
        <v>14.730476836132953</v>
      </c>
      <c r="Y8163">
        <v>0</v>
      </c>
      <c r="Z8163">
        <v>0.24179704665930835</v>
      </c>
      <c r="AA8163">
        <v>18.847784714430155</v>
      </c>
      <c r="AB8163">
        <v>8.4566360691780709</v>
      </c>
      <c r="AC8163">
        <v>59.421563608113459</v>
      </c>
      <c r="AD8163">
        <v>0</v>
      </c>
      <c r="AE8163">
        <v>102.03262726803311</v>
      </c>
    </row>
    <row r="8164" spans="1:31" x14ac:dyDescent="0.3">
      <c r="A8164">
        <v>2592904</v>
      </c>
      <c r="B8164">
        <v>1</v>
      </c>
      <c r="C8164" t="s">
        <v>81</v>
      </c>
      <c r="D8164" t="s">
        <v>122</v>
      </c>
      <c r="E8164" t="s">
        <v>166</v>
      </c>
      <c r="F8164" t="s">
        <v>22639</v>
      </c>
      <c r="G8164" t="s">
        <v>198</v>
      </c>
      <c r="H8164" t="s">
        <v>157</v>
      </c>
      <c r="I8164" t="s">
        <v>136</v>
      </c>
      <c r="J8164" t="s">
        <v>137</v>
      </c>
      <c r="K8164" t="s">
        <v>138</v>
      </c>
      <c r="L8164" t="s">
        <v>22640</v>
      </c>
      <c r="M8164" t="s">
        <v>22641</v>
      </c>
      <c r="N8164">
        <v>1.765833333</v>
      </c>
      <c r="O8164">
        <v>0</v>
      </c>
      <c r="P8164">
        <v>2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0.44049105842512171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0.44049105842512171</v>
      </c>
    </row>
    <row r="8165" spans="1:31" x14ac:dyDescent="0.3">
      <c r="A8165">
        <v>2593024</v>
      </c>
      <c r="B8165">
        <v>1</v>
      </c>
      <c r="C8165" t="s">
        <v>80</v>
      </c>
      <c r="D8165" t="s">
        <v>93</v>
      </c>
      <c r="E8165" t="s">
        <v>141</v>
      </c>
      <c r="F8165" t="s">
        <v>5314</v>
      </c>
      <c r="G8165" t="s">
        <v>134</v>
      </c>
      <c r="H8165" t="s">
        <v>135</v>
      </c>
      <c r="I8165" t="s">
        <v>136</v>
      </c>
      <c r="J8165" t="s">
        <v>137</v>
      </c>
      <c r="K8165" t="s">
        <v>138</v>
      </c>
      <c r="L8165" t="s">
        <v>22642</v>
      </c>
      <c r="M8165" t="s">
        <v>22643</v>
      </c>
      <c r="N8165">
        <v>7.9722221999999995E-2</v>
      </c>
      <c r="O8165">
        <v>0</v>
      </c>
      <c r="P8165">
        <v>254</v>
      </c>
      <c r="Q8165">
        <v>3</v>
      </c>
      <c r="R8165">
        <v>51</v>
      </c>
      <c r="S8165">
        <v>5</v>
      </c>
      <c r="T8165">
        <v>45</v>
      </c>
      <c r="U8165">
        <v>0</v>
      </c>
      <c r="V8165">
        <v>0</v>
      </c>
      <c r="W8165">
        <v>0</v>
      </c>
      <c r="X8165">
        <v>3.2766433896580054</v>
      </c>
      <c r="Y8165">
        <v>1.2256761721176233</v>
      </c>
      <c r="Z8165">
        <v>5.9940761118173089</v>
      </c>
      <c r="AA8165">
        <v>2.6493740298758599</v>
      </c>
      <c r="AB8165">
        <v>4.1481676541662678</v>
      </c>
      <c r="AC8165">
        <v>0</v>
      </c>
      <c r="AD8165">
        <v>0</v>
      </c>
      <c r="AE8165">
        <v>17.293937357635066</v>
      </c>
    </row>
    <row r="8166" spans="1:31" x14ac:dyDescent="0.3">
      <c r="A8166">
        <v>2593233</v>
      </c>
      <c r="B8166">
        <v>1</v>
      </c>
      <c r="C8166" t="s">
        <v>80</v>
      </c>
      <c r="D8166" t="s">
        <v>93</v>
      </c>
      <c r="E8166" t="s">
        <v>171</v>
      </c>
      <c r="F8166" t="s">
        <v>22644</v>
      </c>
      <c r="G8166" t="s">
        <v>190</v>
      </c>
      <c r="H8166" t="s">
        <v>157</v>
      </c>
      <c r="I8166" t="s">
        <v>136</v>
      </c>
      <c r="J8166" t="s">
        <v>137</v>
      </c>
      <c r="K8166" t="s">
        <v>138</v>
      </c>
      <c r="L8166" t="s">
        <v>22645</v>
      </c>
      <c r="M8166" t="s">
        <v>22646</v>
      </c>
      <c r="N8166">
        <v>1.6202777770000001</v>
      </c>
      <c r="O8166">
        <v>0</v>
      </c>
      <c r="P8166">
        <v>15</v>
      </c>
      <c r="Q8166">
        <v>0</v>
      </c>
      <c r="R8166">
        <v>3</v>
      </c>
      <c r="S8166">
        <v>0</v>
      </c>
      <c r="T8166">
        <v>1</v>
      </c>
      <c r="U8166">
        <v>0</v>
      </c>
      <c r="V8166">
        <v>0</v>
      </c>
      <c r="W8166">
        <v>0</v>
      </c>
      <c r="X8166">
        <v>5.1676660231601845</v>
      </c>
      <c r="Y8166">
        <v>0</v>
      </c>
      <c r="Z8166">
        <v>7.5873712763721253</v>
      </c>
      <c r="AA8166">
        <v>0</v>
      </c>
      <c r="AB8166">
        <v>0.73193241776297491</v>
      </c>
      <c r="AC8166">
        <v>0</v>
      </c>
      <c r="AD8166">
        <v>0</v>
      </c>
      <c r="AE8166">
        <v>13.486969717295285</v>
      </c>
    </row>
    <row r="8167" spans="1:31" x14ac:dyDescent="0.3">
      <c r="A8167">
        <v>2593565</v>
      </c>
      <c r="B8167">
        <v>1</v>
      </c>
      <c r="C8167" t="s">
        <v>80</v>
      </c>
      <c r="D8167" t="s">
        <v>95</v>
      </c>
      <c r="E8167" t="s">
        <v>184</v>
      </c>
      <c r="F8167" t="s">
        <v>8178</v>
      </c>
      <c r="G8167" t="s">
        <v>149</v>
      </c>
      <c r="H8167" t="s">
        <v>135</v>
      </c>
      <c r="I8167" t="s">
        <v>136</v>
      </c>
      <c r="J8167" t="s">
        <v>137</v>
      </c>
      <c r="K8167" t="s">
        <v>138</v>
      </c>
      <c r="L8167" t="s">
        <v>22647</v>
      </c>
      <c r="M8167" t="s">
        <v>22648</v>
      </c>
      <c r="N8167">
        <v>0.63416666600000005</v>
      </c>
      <c r="O8167">
        <v>0</v>
      </c>
      <c r="P8167">
        <v>205</v>
      </c>
      <c r="Q8167">
        <v>0</v>
      </c>
      <c r="R8167">
        <v>0</v>
      </c>
      <c r="S8167">
        <v>0</v>
      </c>
      <c r="T8167">
        <v>19</v>
      </c>
      <c r="U8167">
        <v>0</v>
      </c>
      <c r="V8167">
        <v>0</v>
      </c>
      <c r="W8167">
        <v>0</v>
      </c>
      <c r="X8167">
        <v>22.860836592223702</v>
      </c>
      <c r="Y8167">
        <v>0</v>
      </c>
      <c r="Z8167">
        <v>0</v>
      </c>
      <c r="AA8167">
        <v>0</v>
      </c>
      <c r="AB8167">
        <v>8.8182671647849773</v>
      </c>
      <c r="AC8167">
        <v>0</v>
      </c>
      <c r="AD8167">
        <v>0</v>
      </c>
      <c r="AE8167">
        <v>31.679103757008679</v>
      </c>
    </row>
    <row r="8168" spans="1:31" x14ac:dyDescent="0.3">
      <c r="A8168">
        <v>2592947</v>
      </c>
      <c r="B8168">
        <v>1</v>
      </c>
      <c r="C8168" t="s">
        <v>80</v>
      </c>
      <c r="D8168" t="s">
        <v>82</v>
      </c>
      <c r="E8168" t="s">
        <v>166</v>
      </c>
      <c r="F8168" t="s">
        <v>22649</v>
      </c>
      <c r="G8168" t="s">
        <v>198</v>
      </c>
      <c r="H8168" t="s">
        <v>157</v>
      </c>
      <c r="I8168" t="s">
        <v>136</v>
      </c>
      <c r="J8168" t="s">
        <v>137</v>
      </c>
      <c r="K8168" t="s">
        <v>138</v>
      </c>
      <c r="L8168" t="s">
        <v>22650</v>
      </c>
      <c r="M8168" t="s">
        <v>22651</v>
      </c>
      <c r="N8168">
        <v>1.963333333</v>
      </c>
      <c r="O8168">
        <v>0</v>
      </c>
      <c r="P8168">
        <v>5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1.5359767745750803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1.5359767745750803</v>
      </c>
    </row>
    <row r="8169" spans="1:31" x14ac:dyDescent="0.3">
      <c r="A8169">
        <v>2593216</v>
      </c>
      <c r="B8169">
        <v>1</v>
      </c>
      <c r="C8169" t="s">
        <v>80</v>
      </c>
      <c r="D8169" t="s">
        <v>85</v>
      </c>
      <c r="E8169" t="s">
        <v>155</v>
      </c>
      <c r="F8169" t="s">
        <v>22652</v>
      </c>
      <c r="G8169" t="s">
        <v>202</v>
      </c>
      <c r="H8169" t="s">
        <v>157</v>
      </c>
      <c r="I8169" t="s">
        <v>136</v>
      </c>
      <c r="J8169" t="s">
        <v>137</v>
      </c>
      <c r="K8169" t="s">
        <v>138</v>
      </c>
      <c r="L8169" t="s">
        <v>22653</v>
      </c>
      <c r="M8169" t="s">
        <v>22654</v>
      </c>
      <c r="N8169">
        <v>1.981944444</v>
      </c>
      <c r="O8169">
        <v>0</v>
      </c>
      <c r="P8169">
        <v>612</v>
      </c>
      <c r="Q8169">
        <v>0</v>
      </c>
      <c r="R8169">
        <v>0</v>
      </c>
      <c r="S8169">
        <v>0</v>
      </c>
      <c r="T8169">
        <v>18</v>
      </c>
      <c r="U8169">
        <v>0</v>
      </c>
      <c r="V8169">
        <v>0</v>
      </c>
      <c r="W8169">
        <v>0</v>
      </c>
      <c r="X8169">
        <v>274.43210836420445</v>
      </c>
      <c r="Y8169">
        <v>0</v>
      </c>
      <c r="Z8169">
        <v>0</v>
      </c>
      <c r="AA8169">
        <v>0</v>
      </c>
      <c r="AB8169">
        <v>25.922798444813697</v>
      </c>
      <c r="AC8169">
        <v>0</v>
      </c>
      <c r="AD8169">
        <v>0</v>
      </c>
      <c r="AE8169">
        <v>300.35490680901813</v>
      </c>
    </row>
    <row r="8170" spans="1:31" x14ac:dyDescent="0.3">
      <c r="A8170">
        <v>2593067</v>
      </c>
      <c r="B8170">
        <v>1</v>
      </c>
      <c r="C8170" t="s">
        <v>80</v>
      </c>
      <c r="D8170" t="s">
        <v>94</v>
      </c>
      <c r="E8170" t="s">
        <v>141</v>
      </c>
      <c r="F8170" t="s">
        <v>22655</v>
      </c>
      <c r="G8170" t="s">
        <v>134</v>
      </c>
      <c r="H8170" t="s">
        <v>135</v>
      </c>
      <c r="I8170" t="s">
        <v>136</v>
      </c>
      <c r="J8170" t="s">
        <v>137</v>
      </c>
      <c r="K8170" t="s">
        <v>138</v>
      </c>
      <c r="L8170" t="s">
        <v>22656</v>
      </c>
      <c r="M8170" t="s">
        <v>22657</v>
      </c>
      <c r="N8170">
        <v>0.10722222200000001</v>
      </c>
      <c r="O8170">
        <v>0</v>
      </c>
      <c r="P8170">
        <v>761</v>
      </c>
      <c r="Q8170">
        <v>35</v>
      </c>
      <c r="R8170">
        <v>50</v>
      </c>
      <c r="S8170">
        <v>22</v>
      </c>
      <c r="T8170">
        <v>111</v>
      </c>
      <c r="U8170">
        <v>7</v>
      </c>
      <c r="V8170">
        <v>0</v>
      </c>
      <c r="W8170">
        <v>0</v>
      </c>
      <c r="X8170">
        <v>15.495926116429146</v>
      </c>
      <c r="Y8170">
        <v>6.6265226819249392</v>
      </c>
      <c r="Z8170">
        <v>7.4735520605800687</v>
      </c>
      <c r="AA8170">
        <v>23.032759335123476</v>
      </c>
      <c r="AB8170">
        <v>7.7067085466791152</v>
      </c>
      <c r="AC8170">
        <v>62.798728138667748</v>
      </c>
      <c r="AD8170">
        <v>0</v>
      </c>
      <c r="AE8170">
        <v>123.1341968794045</v>
      </c>
    </row>
    <row r="8171" spans="1:31" x14ac:dyDescent="0.3">
      <c r="A8171">
        <v>2593253</v>
      </c>
      <c r="B8171">
        <v>1</v>
      </c>
      <c r="C8171" t="s">
        <v>80</v>
      </c>
      <c r="D8171" t="s">
        <v>94</v>
      </c>
      <c r="E8171" t="s">
        <v>155</v>
      </c>
      <c r="F8171" t="s">
        <v>22658</v>
      </c>
      <c r="G8171" t="s">
        <v>202</v>
      </c>
      <c r="H8171" t="s">
        <v>157</v>
      </c>
      <c r="I8171" t="s">
        <v>136</v>
      </c>
      <c r="J8171" t="s">
        <v>137</v>
      </c>
      <c r="K8171" t="s">
        <v>138</v>
      </c>
      <c r="L8171" t="s">
        <v>22659</v>
      </c>
      <c r="M8171" t="s">
        <v>22660</v>
      </c>
      <c r="N8171">
        <v>0.61888888799999997</v>
      </c>
      <c r="O8171">
        <v>0</v>
      </c>
      <c r="P8171">
        <v>44</v>
      </c>
      <c r="Q8171">
        <v>0</v>
      </c>
      <c r="R8171">
        <v>0</v>
      </c>
      <c r="S8171">
        <v>0</v>
      </c>
      <c r="T8171">
        <v>8</v>
      </c>
      <c r="U8171">
        <v>0</v>
      </c>
      <c r="V8171">
        <v>0</v>
      </c>
      <c r="W8171">
        <v>0</v>
      </c>
      <c r="X8171">
        <v>3.2637924871116</v>
      </c>
      <c r="Y8171">
        <v>0</v>
      </c>
      <c r="Z8171">
        <v>0</v>
      </c>
      <c r="AA8171">
        <v>0</v>
      </c>
      <c r="AB8171">
        <v>4.6016373286640837</v>
      </c>
      <c r="AC8171">
        <v>0</v>
      </c>
      <c r="AD8171">
        <v>0</v>
      </c>
      <c r="AE8171">
        <v>7.8654298157756841</v>
      </c>
    </row>
    <row r="8172" spans="1:31" x14ac:dyDescent="0.3">
      <c r="A8172">
        <v>2593196</v>
      </c>
      <c r="B8172">
        <v>1</v>
      </c>
      <c r="C8172" t="s">
        <v>80</v>
      </c>
      <c r="D8172" t="s">
        <v>103</v>
      </c>
      <c r="E8172" t="s">
        <v>166</v>
      </c>
      <c r="F8172" t="s">
        <v>22661</v>
      </c>
      <c r="G8172" t="s">
        <v>198</v>
      </c>
      <c r="H8172" t="s">
        <v>157</v>
      </c>
      <c r="I8172" t="s">
        <v>136</v>
      </c>
      <c r="J8172" t="s">
        <v>137</v>
      </c>
      <c r="K8172" t="s">
        <v>138</v>
      </c>
      <c r="L8172" t="s">
        <v>22662</v>
      </c>
      <c r="M8172" t="s">
        <v>22663</v>
      </c>
      <c r="N8172">
        <v>0.65083333300000001</v>
      </c>
      <c r="O8172">
        <v>0</v>
      </c>
      <c r="P8172">
        <v>6</v>
      </c>
      <c r="Q8172">
        <v>0</v>
      </c>
      <c r="R8172">
        <v>0</v>
      </c>
      <c r="S8172">
        <v>0</v>
      </c>
      <c r="T8172">
        <v>1</v>
      </c>
      <c r="U8172">
        <v>0</v>
      </c>
      <c r="V8172">
        <v>0</v>
      </c>
      <c r="W8172">
        <v>0</v>
      </c>
      <c r="X8172">
        <v>0.71021701877714505</v>
      </c>
      <c r="Y8172">
        <v>0</v>
      </c>
      <c r="Z8172">
        <v>0</v>
      </c>
      <c r="AA8172">
        <v>0</v>
      </c>
      <c r="AB8172">
        <v>0.18271732031938001</v>
      </c>
      <c r="AC8172">
        <v>0</v>
      </c>
      <c r="AD8172">
        <v>0</v>
      </c>
      <c r="AE8172">
        <v>0.89293433909652509</v>
      </c>
    </row>
    <row r="8173" spans="1:31" x14ac:dyDescent="0.3">
      <c r="A8173">
        <v>2593110</v>
      </c>
      <c r="B8173">
        <v>1</v>
      </c>
      <c r="C8173" t="s">
        <v>81</v>
      </c>
      <c r="D8173" t="s">
        <v>113</v>
      </c>
      <c r="E8173" t="s">
        <v>171</v>
      </c>
      <c r="F8173" t="s">
        <v>21836</v>
      </c>
      <c r="G8173" t="s">
        <v>190</v>
      </c>
      <c r="H8173" t="s">
        <v>157</v>
      </c>
      <c r="I8173" t="s">
        <v>136</v>
      </c>
      <c r="J8173" t="s">
        <v>137</v>
      </c>
      <c r="K8173" t="s">
        <v>138</v>
      </c>
      <c r="L8173" t="s">
        <v>22664</v>
      </c>
      <c r="M8173" t="s">
        <v>22665</v>
      </c>
      <c r="N8173">
        <v>0.76833333299999995</v>
      </c>
      <c r="O8173">
        <v>0</v>
      </c>
      <c r="P8173">
        <v>35</v>
      </c>
      <c r="Q8173">
        <v>0</v>
      </c>
      <c r="R8173">
        <v>0</v>
      </c>
      <c r="S8173">
        <v>0</v>
      </c>
      <c r="T8173">
        <v>1</v>
      </c>
      <c r="U8173">
        <v>0</v>
      </c>
      <c r="V8173">
        <v>0</v>
      </c>
      <c r="W8173">
        <v>0</v>
      </c>
      <c r="X8173">
        <v>4.966677183770372</v>
      </c>
      <c r="Y8173">
        <v>0</v>
      </c>
      <c r="Z8173">
        <v>0</v>
      </c>
      <c r="AA8173">
        <v>0</v>
      </c>
      <c r="AB8173">
        <v>0.57373605173348341</v>
      </c>
      <c r="AC8173">
        <v>0</v>
      </c>
      <c r="AD8173">
        <v>0</v>
      </c>
      <c r="AE8173">
        <v>5.5404132355038556</v>
      </c>
    </row>
    <row r="8174" spans="1:31" x14ac:dyDescent="0.3">
      <c r="A8174">
        <v>2593445</v>
      </c>
      <c r="B8174">
        <v>1</v>
      </c>
      <c r="C8174" t="s">
        <v>80</v>
      </c>
      <c r="D8174" t="s">
        <v>84</v>
      </c>
      <c r="E8174" t="s">
        <v>166</v>
      </c>
      <c r="F8174" t="s">
        <v>22666</v>
      </c>
      <c r="G8174" t="s">
        <v>168</v>
      </c>
      <c r="H8174" t="s">
        <v>157</v>
      </c>
      <c r="I8174" t="s">
        <v>136</v>
      </c>
      <c r="J8174" t="s">
        <v>137</v>
      </c>
      <c r="K8174" t="s">
        <v>138</v>
      </c>
      <c r="L8174" t="s">
        <v>22667</v>
      </c>
      <c r="M8174" t="s">
        <v>22668</v>
      </c>
      <c r="N8174">
        <v>0.71861111099999997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1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7.7419304012050008E-2</v>
      </c>
      <c r="AC8174">
        <v>0</v>
      </c>
      <c r="AD8174">
        <v>0</v>
      </c>
      <c r="AE8174">
        <v>7.7419304012050008E-2</v>
      </c>
    </row>
    <row r="8175" spans="1:31" x14ac:dyDescent="0.3">
      <c r="A8175">
        <v>2593176</v>
      </c>
      <c r="B8175">
        <v>1</v>
      </c>
      <c r="C8175" t="s">
        <v>80</v>
      </c>
      <c r="D8175" t="s">
        <v>106</v>
      </c>
      <c r="E8175" t="s">
        <v>147</v>
      </c>
      <c r="F8175" t="s">
        <v>22669</v>
      </c>
      <c r="G8175" t="s">
        <v>134</v>
      </c>
      <c r="H8175" t="s">
        <v>135</v>
      </c>
      <c r="I8175" t="s">
        <v>136</v>
      </c>
      <c r="J8175" t="s">
        <v>137</v>
      </c>
      <c r="K8175" t="s">
        <v>138</v>
      </c>
      <c r="L8175" t="s">
        <v>22670</v>
      </c>
      <c r="M8175" t="s">
        <v>22671</v>
      </c>
      <c r="N8175">
        <v>2.7858333329999998</v>
      </c>
      <c r="O8175">
        <v>0</v>
      </c>
      <c r="P8175">
        <v>238</v>
      </c>
      <c r="Q8175">
        <v>4</v>
      </c>
      <c r="R8175">
        <v>30</v>
      </c>
      <c r="S8175">
        <v>1</v>
      </c>
      <c r="T8175">
        <v>28</v>
      </c>
      <c r="U8175">
        <v>0</v>
      </c>
      <c r="V8175">
        <v>0</v>
      </c>
      <c r="W8175">
        <v>0</v>
      </c>
      <c r="X8175">
        <v>95.038812098401038</v>
      </c>
      <c r="Y8175">
        <v>12.927982177172835</v>
      </c>
      <c r="Z8175">
        <v>76.390735895819731</v>
      </c>
      <c r="AA8175">
        <v>0.585695058376</v>
      </c>
      <c r="AB8175">
        <v>57.057585901694033</v>
      </c>
      <c r="AC8175">
        <v>0</v>
      </c>
      <c r="AD8175">
        <v>0</v>
      </c>
      <c r="AE8175">
        <v>242.00081113146362</v>
      </c>
    </row>
    <row r="8176" spans="1:31" x14ac:dyDescent="0.3">
      <c r="A8176">
        <v>2592961</v>
      </c>
      <c r="B8176">
        <v>1</v>
      </c>
      <c r="C8176" t="s">
        <v>81</v>
      </c>
      <c r="D8176" t="s">
        <v>112</v>
      </c>
      <c r="E8176" t="s">
        <v>141</v>
      </c>
      <c r="F8176" t="s">
        <v>22672</v>
      </c>
      <c r="G8176" t="s">
        <v>134</v>
      </c>
      <c r="H8176" t="s">
        <v>135</v>
      </c>
      <c r="I8176" t="s">
        <v>136</v>
      </c>
      <c r="J8176" t="s">
        <v>137</v>
      </c>
      <c r="K8176" t="s">
        <v>138</v>
      </c>
      <c r="L8176" t="s">
        <v>22673</v>
      </c>
      <c r="M8176" t="s">
        <v>22674</v>
      </c>
      <c r="N8176">
        <v>6.1111111000000003E-2</v>
      </c>
      <c r="O8176">
        <v>9</v>
      </c>
      <c r="P8176">
        <v>2302</v>
      </c>
      <c r="Q8176">
        <v>269</v>
      </c>
      <c r="R8176">
        <v>248</v>
      </c>
      <c r="S8176">
        <v>24</v>
      </c>
      <c r="T8176">
        <v>282</v>
      </c>
      <c r="U8176">
        <v>3</v>
      </c>
      <c r="V8176">
        <v>1</v>
      </c>
      <c r="W8176">
        <v>8.2141091999999985E-2</v>
      </c>
      <c r="X8176">
        <v>15.006003246033087</v>
      </c>
      <c r="Y8176">
        <v>8.7986613229713022</v>
      </c>
      <c r="Z8176">
        <v>5.0710941191339032</v>
      </c>
      <c r="AA8176">
        <v>3.4455657103321662</v>
      </c>
      <c r="AB8176">
        <v>3.090750203307556</v>
      </c>
      <c r="AC8176">
        <v>2.5293900948066668</v>
      </c>
      <c r="AD8176">
        <v>3.4089401918000001E-2</v>
      </c>
      <c r="AE8176">
        <v>38.057695190502685</v>
      </c>
    </row>
    <row r="8177" spans="1:31" x14ac:dyDescent="0.3">
      <c r="A8177">
        <v>2593462</v>
      </c>
      <c r="B8177">
        <v>1</v>
      </c>
      <c r="C8177" t="s">
        <v>80</v>
      </c>
      <c r="D8177" t="s">
        <v>95</v>
      </c>
      <c r="E8177" t="s">
        <v>132</v>
      </c>
      <c r="F8177" t="s">
        <v>13243</v>
      </c>
      <c r="G8177" t="s">
        <v>1084</v>
      </c>
      <c r="H8177" t="s">
        <v>135</v>
      </c>
      <c r="I8177" t="s">
        <v>136</v>
      </c>
      <c r="J8177" t="s">
        <v>137</v>
      </c>
      <c r="K8177" t="s">
        <v>138</v>
      </c>
      <c r="L8177" t="s">
        <v>22675</v>
      </c>
      <c r="M8177" t="s">
        <v>22676</v>
      </c>
      <c r="N8177">
        <v>1.3386111110000001</v>
      </c>
      <c r="O8177">
        <v>8</v>
      </c>
      <c r="P8177">
        <v>779</v>
      </c>
      <c r="Q8177">
        <v>0</v>
      </c>
      <c r="R8177">
        <v>18</v>
      </c>
      <c r="S8177">
        <v>14</v>
      </c>
      <c r="T8177">
        <v>86</v>
      </c>
      <c r="U8177">
        <v>1</v>
      </c>
      <c r="V8177">
        <v>0</v>
      </c>
      <c r="W8177">
        <v>21.791091722810975</v>
      </c>
      <c r="X8177">
        <v>198.56572308875016</v>
      </c>
      <c r="Y8177">
        <v>0</v>
      </c>
      <c r="Z8177">
        <v>12.491186760904005</v>
      </c>
      <c r="AA8177">
        <v>132.20241106311985</v>
      </c>
      <c r="AB8177">
        <v>85.250962583870191</v>
      </c>
      <c r="AC8177">
        <v>83.00782779620333</v>
      </c>
      <c r="AD8177">
        <v>0</v>
      </c>
      <c r="AE8177">
        <v>533.30920301565857</v>
      </c>
    </row>
    <row r="8178" spans="1:31" x14ac:dyDescent="0.3">
      <c r="A8178">
        <v>2592967</v>
      </c>
      <c r="B8178">
        <v>1</v>
      </c>
      <c r="C8178" t="s">
        <v>80</v>
      </c>
      <c r="D8178" t="s">
        <v>105</v>
      </c>
      <c r="E8178" t="s">
        <v>132</v>
      </c>
      <c r="F8178" t="s">
        <v>2907</v>
      </c>
      <c r="G8178" t="s">
        <v>134</v>
      </c>
      <c r="H8178" t="s">
        <v>135</v>
      </c>
      <c r="I8178" t="s">
        <v>136</v>
      </c>
      <c r="J8178" t="s">
        <v>137</v>
      </c>
      <c r="K8178" t="s">
        <v>138</v>
      </c>
      <c r="L8178" t="s">
        <v>22677</v>
      </c>
      <c r="M8178" t="s">
        <v>22678</v>
      </c>
      <c r="N8178">
        <v>0.37416666599999998</v>
      </c>
      <c r="O8178">
        <v>1</v>
      </c>
      <c r="P8178">
        <v>1779</v>
      </c>
      <c r="Q8178">
        <v>8</v>
      </c>
      <c r="R8178">
        <v>12</v>
      </c>
      <c r="S8178">
        <v>31</v>
      </c>
      <c r="T8178">
        <v>221</v>
      </c>
      <c r="U8178">
        <v>11</v>
      </c>
      <c r="V8178">
        <v>11</v>
      </c>
      <c r="W8178">
        <v>0.15042319022613335</v>
      </c>
      <c r="X8178">
        <v>119.77467868508546</v>
      </c>
      <c r="Y8178">
        <v>21.719209593190058</v>
      </c>
      <c r="Z8178">
        <v>1.6329948737253752</v>
      </c>
      <c r="AA8178">
        <v>117.5730260607874</v>
      </c>
      <c r="AB8178">
        <v>92.574427092189637</v>
      </c>
      <c r="AC8178">
        <v>583.43838966818657</v>
      </c>
      <c r="AD8178">
        <v>111.30550327943529</v>
      </c>
      <c r="AE8178">
        <v>1048.168652442826</v>
      </c>
    </row>
    <row r="8179" spans="1:31" x14ac:dyDescent="0.3">
      <c r="A8179">
        <v>2593170</v>
      </c>
      <c r="B8179">
        <v>1</v>
      </c>
      <c r="C8179" t="s">
        <v>80</v>
      </c>
      <c r="D8179" t="s">
        <v>105</v>
      </c>
      <c r="E8179" t="s">
        <v>184</v>
      </c>
      <c r="F8179" t="s">
        <v>5866</v>
      </c>
      <c r="G8179" t="s">
        <v>149</v>
      </c>
      <c r="H8179" t="s">
        <v>135</v>
      </c>
      <c r="I8179" t="s">
        <v>136</v>
      </c>
      <c r="J8179" t="s">
        <v>137</v>
      </c>
      <c r="K8179" t="s">
        <v>138</v>
      </c>
      <c r="L8179" t="s">
        <v>22679</v>
      </c>
      <c r="M8179" t="s">
        <v>22680</v>
      </c>
      <c r="N8179">
        <v>2.5552777770000001</v>
      </c>
      <c r="O8179">
        <v>5</v>
      </c>
      <c r="P8179">
        <v>7</v>
      </c>
      <c r="Q8179">
        <v>3</v>
      </c>
      <c r="R8179">
        <v>20</v>
      </c>
      <c r="S8179">
        <v>2</v>
      </c>
      <c r="T8179">
        <v>1</v>
      </c>
      <c r="U8179">
        <v>0</v>
      </c>
      <c r="V8179">
        <v>0</v>
      </c>
      <c r="W8179">
        <v>9.6826935321453149</v>
      </c>
      <c r="X8179">
        <v>14.784507566628992</v>
      </c>
      <c r="Y8179">
        <v>2.0798855314345075</v>
      </c>
      <c r="Z8179">
        <v>20.878169998032384</v>
      </c>
      <c r="AA8179">
        <v>34.898563197727846</v>
      </c>
      <c r="AB8179">
        <v>0.53749848164710501</v>
      </c>
      <c r="AC8179">
        <v>0</v>
      </c>
      <c r="AD8179">
        <v>0</v>
      </c>
      <c r="AE8179">
        <v>82.861318307616159</v>
      </c>
    </row>
    <row r="8180" spans="1:31" x14ac:dyDescent="0.3">
      <c r="A8180">
        <v>2593422</v>
      </c>
      <c r="B8180">
        <v>1</v>
      </c>
      <c r="C8180" t="s">
        <v>80</v>
      </c>
      <c r="D8180" t="s">
        <v>103</v>
      </c>
      <c r="E8180" t="s">
        <v>147</v>
      </c>
      <c r="F8180" t="s">
        <v>22681</v>
      </c>
      <c r="G8180" t="s">
        <v>134</v>
      </c>
      <c r="H8180" t="s">
        <v>135</v>
      </c>
      <c r="I8180" t="s">
        <v>136</v>
      </c>
      <c r="J8180" t="s">
        <v>137</v>
      </c>
      <c r="K8180" t="s">
        <v>138</v>
      </c>
      <c r="L8180" t="s">
        <v>22682</v>
      </c>
      <c r="M8180" t="s">
        <v>22683</v>
      </c>
      <c r="N8180">
        <v>0.75138888800000003</v>
      </c>
      <c r="O8180">
        <v>1</v>
      </c>
      <c r="P8180">
        <v>0</v>
      </c>
      <c r="Q8180">
        <v>3</v>
      </c>
      <c r="R8180">
        <v>0</v>
      </c>
      <c r="S8180">
        <v>13</v>
      </c>
      <c r="T8180">
        <v>1</v>
      </c>
      <c r="U8180">
        <v>2</v>
      </c>
      <c r="V8180">
        <v>0</v>
      </c>
      <c r="W8180">
        <v>0.5070309223328251</v>
      </c>
      <c r="X8180">
        <v>0</v>
      </c>
      <c r="Y8180">
        <v>42.864861421091277</v>
      </c>
      <c r="Z8180">
        <v>0</v>
      </c>
      <c r="AA8180">
        <v>182.82140822304206</v>
      </c>
      <c r="AB8180">
        <v>0</v>
      </c>
      <c r="AC8180">
        <v>58.626755026221666</v>
      </c>
      <c r="AD8180">
        <v>0</v>
      </c>
      <c r="AE8180">
        <v>284.82005559268782</v>
      </c>
    </row>
    <row r="8181" spans="1:31" x14ac:dyDescent="0.3">
      <c r="A8181">
        <v>2592984</v>
      </c>
      <c r="B8181">
        <v>1</v>
      </c>
      <c r="C8181" t="s">
        <v>80</v>
      </c>
      <c r="D8181" t="s">
        <v>100</v>
      </c>
      <c r="E8181" t="s">
        <v>184</v>
      </c>
      <c r="F8181" t="s">
        <v>22684</v>
      </c>
      <c r="G8181" t="s">
        <v>149</v>
      </c>
      <c r="H8181" t="s">
        <v>135</v>
      </c>
      <c r="I8181" t="s">
        <v>136</v>
      </c>
      <c r="J8181" t="s">
        <v>137</v>
      </c>
      <c r="K8181" t="s">
        <v>138</v>
      </c>
      <c r="L8181" t="s">
        <v>22685</v>
      </c>
      <c r="M8181" t="s">
        <v>22686</v>
      </c>
      <c r="N8181">
        <v>1.661944444</v>
      </c>
      <c r="O8181">
        <v>0</v>
      </c>
      <c r="P8181">
        <v>103</v>
      </c>
      <c r="Q8181">
        <v>0</v>
      </c>
      <c r="R8181">
        <v>1</v>
      </c>
      <c r="S8181">
        <v>0</v>
      </c>
      <c r="T8181">
        <v>9</v>
      </c>
      <c r="U8181">
        <v>0</v>
      </c>
      <c r="V8181">
        <v>1</v>
      </c>
      <c r="W8181">
        <v>0</v>
      </c>
      <c r="X8181">
        <v>33.152491988693022</v>
      </c>
      <c r="Y8181">
        <v>0</v>
      </c>
      <c r="Z8181">
        <v>0.10034447285356002</v>
      </c>
      <c r="AA8181">
        <v>0</v>
      </c>
      <c r="AB8181">
        <v>16.164445599486537</v>
      </c>
      <c r="AC8181">
        <v>0</v>
      </c>
      <c r="AD8181">
        <v>1.9487175235129168</v>
      </c>
      <c r="AE8181">
        <v>51.365999584546039</v>
      </c>
    </row>
    <row r="8182" spans="1:31" x14ac:dyDescent="0.3">
      <c r="A8182">
        <v>2593591</v>
      </c>
      <c r="B8182">
        <v>1</v>
      </c>
      <c r="C8182" t="s">
        <v>80</v>
      </c>
      <c r="D8182" t="s">
        <v>98</v>
      </c>
      <c r="E8182" t="s">
        <v>184</v>
      </c>
      <c r="F8182" t="s">
        <v>22687</v>
      </c>
      <c r="G8182" t="s">
        <v>186</v>
      </c>
      <c r="H8182" t="s">
        <v>135</v>
      </c>
      <c r="I8182" t="s">
        <v>136</v>
      </c>
      <c r="J8182" t="s">
        <v>137</v>
      </c>
      <c r="K8182" t="s">
        <v>138</v>
      </c>
      <c r="L8182" t="s">
        <v>22688</v>
      </c>
      <c r="M8182" t="s">
        <v>22689</v>
      </c>
      <c r="N8182">
        <v>3.8655555549999998</v>
      </c>
      <c r="O8182">
        <v>0</v>
      </c>
      <c r="P8182">
        <v>14</v>
      </c>
      <c r="Q8182">
        <v>0</v>
      </c>
      <c r="R8182">
        <v>22</v>
      </c>
      <c r="S8182">
        <v>0</v>
      </c>
      <c r="T8182">
        <v>6</v>
      </c>
      <c r="U8182">
        <v>0</v>
      </c>
      <c r="V8182">
        <v>0</v>
      </c>
      <c r="W8182">
        <v>0</v>
      </c>
      <c r="X8182">
        <v>9.9476305997830536</v>
      </c>
      <c r="Y8182">
        <v>0</v>
      </c>
      <c r="Z8182">
        <v>39.399010742146281</v>
      </c>
      <c r="AA8182">
        <v>0</v>
      </c>
      <c r="AB8182">
        <v>12.403997666451003</v>
      </c>
      <c r="AC8182">
        <v>0</v>
      </c>
      <c r="AD8182">
        <v>0</v>
      </c>
      <c r="AE8182">
        <v>61.75063900838034</v>
      </c>
    </row>
    <row r="8183" spans="1:31" x14ac:dyDescent="0.3">
      <c r="A8183">
        <v>2593070</v>
      </c>
      <c r="B8183">
        <v>1</v>
      </c>
      <c r="C8183" t="s">
        <v>80</v>
      </c>
      <c r="D8183" t="s">
        <v>110</v>
      </c>
      <c r="E8183" t="s">
        <v>166</v>
      </c>
      <c r="F8183" t="s">
        <v>22690</v>
      </c>
      <c r="G8183" t="s">
        <v>181</v>
      </c>
      <c r="H8183" t="s">
        <v>157</v>
      </c>
      <c r="I8183" t="s">
        <v>136</v>
      </c>
      <c r="J8183" t="s">
        <v>137</v>
      </c>
      <c r="K8183" t="s">
        <v>138</v>
      </c>
      <c r="L8183" t="s">
        <v>22691</v>
      </c>
      <c r="M8183" t="s">
        <v>22692</v>
      </c>
      <c r="N8183">
        <v>1.335</v>
      </c>
      <c r="O8183">
        <v>0</v>
      </c>
      <c r="P8183">
        <v>14</v>
      </c>
      <c r="Q8183">
        <v>0</v>
      </c>
      <c r="R8183">
        <v>0</v>
      </c>
      <c r="S8183">
        <v>0</v>
      </c>
      <c r="T8183">
        <v>1</v>
      </c>
      <c r="U8183">
        <v>0</v>
      </c>
      <c r="V8183">
        <v>0</v>
      </c>
      <c r="W8183">
        <v>0</v>
      </c>
      <c r="X8183">
        <v>7.3024827390531515</v>
      </c>
      <c r="Y8183">
        <v>0</v>
      </c>
      <c r="Z8183">
        <v>0</v>
      </c>
      <c r="AA8183">
        <v>0</v>
      </c>
      <c r="AB8183">
        <v>0.67365920541859337</v>
      </c>
      <c r="AC8183">
        <v>0</v>
      </c>
      <c r="AD8183">
        <v>0</v>
      </c>
      <c r="AE8183">
        <v>7.9761419444717445</v>
      </c>
    </row>
    <row r="8184" spans="1:31" x14ac:dyDescent="0.3">
      <c r="A8184">
        <v>2593568</v>
      </c>
      <c r="B8184">
        <v>1</v>
      </c>
      <c r="C8184" t="s">
        <v>80</v>
      </c>
      <c r="D8184" t="s">
        <v>107</v>
      </c>
      <c r="E8184" t="s">
        <v>166</v>
      </c>
      <c r="F8184" t="s">
        <v>22693</v>
      </c>
      <c r="G8184" t="s">
        <v>181</v>
      </c>
      <c r="H8184" t="s">
        <v>157</v>
      </c>
      <c r="I8184" t="s">
        <v>136</v>
      </c>
      <c r="J8184" t="s">
        <v>137</v>
      </c>
      <c r="K8184" t="s">
        <v>138</v>
      </c>
      <c r="L8184" t="s">
        <v>22694</v>
      </c>
      <c r="M8184" t="s">
        <v>22695</v>
      </c>
      <c r="N8184">
        <v>1.2813888879999999</v>
      </c>
      <c r="O8184">
        <v>0</v>
      </c>
      <c r="P8184">
        <v>1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0.15563086895099748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0.15563086895099748</v>
      </c>
    </row>
    <row r="8185" spans="1:31" x14ac:dyDescent="0.3">
      <c r="A8185">
        <v>2593379</v>
      </c>
      <c r="B8185">
        <v>1</v>
      </c>
      <c r="C8185" t="s">
        <v>81</v>
      </c>
      <c r="D8185" t="s">
        <v>112</v>
      </c>
      <c r="E8185" t="s">
        <v>171</v>
      </c>
      <c r="F8185" t="s">
        <v>22696</v>
      </c>
      <c r="G8185" t="s">
        <v>190</v>
      </c>
      <c r="H8185" t="s">
        <v>157</v>
      </c>
      <c r="I8185" t="s">
        <v>136</v>
      </c>
      <c r="J8185" t="s">
        <v>137</v>
      </c>
      <c r="K8185" t="s">
        <v>138</v>
      </c>
      <c r="L8185" t="s">
        <v>22697</v>
      </c>
      <c r="M8185" t="s">
        <v>22698</v>
      </c>
      <c r="N8185">
        <v>1.038888888</v>
      </c>
      <c r="O8185">
        <v>0</v>
      </c>
      <c r="P8185">
        <v>73</v>
      </c>
      <c r="Q8185">
        <v>0</v>
      </c>
      <c r="R8185">
        <v>1</v>
      </c>
      <c r="S8185">
        <v>0</v>
      </c>
      <c r="T8185">
        <v>3</v>
      </c>
      <c r="U8185">
        <v>0</v>
      </c>
      <c r="V8185">
        <v>0</v>
      </c>
      <c r="W8185">
        <v>0</v>
      </c>
      <c r="X8185">
        <v>11.99585605804382</v>
      </c>
      <c r="Y8185">
        <v>0</v>
      </c>
      <c r="Z8185">
        <v>0</v>
      </c>
      <c r="AA8185">
        <v>0</v>
      </c>
      <c r="AB8185">
        <v>3.8894869479974554</v>
      </c>
      <c r="AC8185">
        <v>0</v>
      </c>
      <c r="AD8185">
        <v>0</v>
      </c>
      <c r="AE8185">
        <v>15.885343006041275</v>
      </c>
    </row>
    <row r="8186" spans="1:31" x14ac:dyDescent="0.3">
      <c r="A8186">
        <v>2592901</v>
      </c>
      <c r="B8186">
        <v>1</v>
      </c>
      <c r="C8186" t="s">
        <v>80</v>
      </c>
      <c r="D8186" t="s">
        <v>82</v>
      </c>
      <c r="E8186" t="s">
        <v>166</v>
      </c>
      <c r="F8186" t="s">
        <v>22699</v>
      </c>
      <c r="G8186" t="s">
        <v>311</v>
      </c>
      <c r="H8186" t="s">
        <v>157</v>
      </c>
      <c r="I8186" t="s">
        <v>136</v>
      </c>
      <c r="J8186" t="s">
        <v>137</v>
      </c>
      <c r="K8186" t="s">
        <v>138</v>
      </c>
      <c r="L8186" t="s">
        <v>22700</v>
      </c>
      <c r="M8186" t="s">
        <v>22701</v>
      </c>
      <c r="N8186">
        <v>1.9488888879999999</v>
      </c>
      <c r="O8186">
        <v>0</v>
      </c>
      <c r="P8186">
        <v>1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0.52630433538854671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0.52630433538854671</v>
      </c>
    </row>
    <row r="8187" spans="1:31" x14ac:dyDescent="0.3">
      <c r="A8187">
        <v>2593044</v>
      </c>
      <c r="B8187">
        <v>1</v>
      </c>
      <c r="C8187" t="s">
        <v>81</v>
      </c>
      <c r="D8187" t="s">
        <v>117</v>
      </c>
      <c r="E8187" t="s">
        <v>171</v>
      </c>
      <c r="F8187" t="s">
        <v>22702</v>
      </c>
      <c r="G8187" t="s">
        <v>202</v>
      </c>
      <c r="H8187" t="s">
        <v>157</v>
      </c>
      <c r="I8187" t="s">
        <v>136</v>
      </c>
      <c r="J8187" t="s">
        <v>137</v>
      </c>
      <c r="K8187" t="s">
        <v>138</v>
      </c>
      <c r="L8187" t="s">
        <v>22703</v>
      </c>
      <c r="M8187" t="s">
        <v>22704</v>
      </c>
      <c r="N8187">
        <v>0.52694444399999996</v>
      </c>
      <c r="O8187">
        <v>0</v>
      </c>
      <c r="P8187">
        <v>78</v>
      </c>
      <c r="Q8187">
        <v>0</v>
      </c>
      <c r="R8187">
        <v>0</v>
      </c>
      <c r="S8187">
        <v>0</v>
      </c>
      <c r="T8187">
        <v>14</v>
      </c>
      <c r="U8187">
        <v>0</v>
      </c>
      <c r="V8187">
        <v>0</v>
      </c>
      <c r="W8187">
        <v>0</v>
      </c>
      <c r="X8187">
        <v>5.4417887287657143</v>
      </c>
      <c r="Y8187">
        <v>0</v>
      </c>
      <c r="Z8187">
        <v>0</v>
      </c>
      <c r="AA8187">
        <v>0</v>
      </c>
      <c r="AB8187">
        <v>4.73974193152005</v>
      </c>
      <c r="AC8187">
        <v>0</v>
      </c>
      <c r="AD8187">
        <v>0</v>
      </c>
      <c r="AE8187">
        <v>10.181530660285764</v>
      </c>
    </row>
    <row r="8188" spans="1:31" x14ac:dyDescent="0.3">
      <c r="A8188">
        <v>2593442</v>
      </c>
      <c r="B8188">
        <v>1</v>
      </c>
      <c r="C8188" t="s">
        <v>80</v>
      </c>
      <c r="D8188" t="s">
        <v>86</v>
      </c>
      <c r="E8188" t="s">
        <v>166</v>
      </c>
      <c r="F8188" t="s">
        <v>22705</v>
      </c>
      <c r="G8188" t="s">
        <v>168</v>
      </c>
      <c r="H8188" t="s">
        <v>157</v>
      </c>
      <c r="I8188" t="s">
        <v>136</v>
      </c>
      <c r="J8188" t="s">
        <v>137</v>
      </c>
      <c r="K8188" t="s">
        <v>138</v>
      </c>
      <c r="L8188" t="s">
        <v>22706</v>
      </c>
      <c r="M8188" t="s">
        <v>22707</v>
      </c>
      <c r="N8188">
        <v>1.0830555550000001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2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1.0249483404733335E-3</v>
      </c>
      <c r="AC8188">
        <v>0</v>
      </c>
      <c r="AD8188">
        <v>0</v>
      </c>
      <c r="AE8188">
        <v>1.0249483404733335E-3</v>
      </c>
    </row>
    <row r="8189" spans="1:31" x14ac:dyDescent="0.3">
      <c r="A8189">
        <v>2593150</v>
      </c>
      <c r="B8189">
        <v>1</v>
      </c>
      <c r="C8189" t="s">
        <v>80</v>
      </c>
      <c r="D8189" t="s">
        <v>100</v>
      </c>
      <c r="E8189" t="s">
        <v>141</v>
      </c>
      <c r="F8189" t="s">
        <v>21472</v>
      </c>
      <c r="G8189" t="s">
        <v>134</v>
      </c>
      <c r="H8189" t="s">
        <v>135</v>
      </c>
      <c r="I8189" t="s">
        <v>136</v>
      </c>
      <c r="J8189" t="s">
        <v>137</v>
      </c>
      <c r="K8189" t="s">
        <v>138</v>
      </c>
      <c r="L8189" t="s">
        <v>22708</v>
      </c>
      <c r="M8189" t="s">
        <v>22709</v>
      </c>
      <c r="N8189">
        <v>0.26888888799999999</v>
      </c>
      <c r="O8189">
        <v>0</v>
      </c>
      <c r="P8189">
        <v>762</v>
      </c>
      <c r="Q8189">
        <v>2</v>
      </c>
      <c r="R8189">
        <v>35</v>
      </c>
      <c r="S8189">
        <v>13</v>
      </c>
      <c r="T8189">
        <v>125</v>
      </c>
      <c r="U8189">
        <v>3</v>
      </c>
      <c r="V8189">
        <v>4</v>
      </c>
      <c r="W8189">
        <v>0</v>
      </c>
      <c r="X8189">
        <v>49.013990856983938</v>
      </c>
      <c r="Y8189">
        <v>0.61585861229168248</v>
      </c>
      <c r="Z8189">
        <v>6.2511448337277757</v>
      </c>
      <c r="AA8189">
        <v>20.968370684922203</v>
      </c>
      <c r="AB8189">
        <v>33.03964951613662</v>
      </c>
      <c r="AC8189">
        <v>49.993897727599993</v>
      </c>
      <c r="AD8189">
        <v>46.283513494698397</v>
      </c>
      <c r="AE8189">
        <v>206.16642572636061</v>
      </c>
    </row>
    <row r="8190" spans="1:31" x14ac:dyDescent="0.3">
      <c r="A8190">
        <v>2593299</v>
      </c>
      <c r="B8190">
        <v>1</v>
      </c>
      <c r="C8190" t="s">
        <v>80</v>
      </c>
      <c r="D8190" t="s">
        <v>108</v>
      </c>
      <c r="E8190" t="s">
        <v>166</v>
      </c>
      <c r="F8190" t="s">
        <v>22710</v>
      </c>
      <c r="G8190" t="s">
        <v>168</v>
      </c>
      <c r="H8190" t="s">
        <v>157</v>
      </c>
      <c r="I8190" t="s">
        <v>136</v>
      </c>
      <c r="J8190" t="s">
        <v>137</v>
      </c>
      <c r="K8190" t="s">
        <v>138</v>
      </c>
      <c r="L8190" t="s">
        <v>22711</v>
      </c>
      <c r="M8190" t="s">
        <v>22712</v>
      </c>
      <c r="N8190">
        <v>1.981944444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1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4.0344240639758333E-3</v>
      </c>
      <c r="AC8190">
        <v>0</v>
      </c>
      <c r="AD8190">
        <v>0</v>
      </c>
      <c r="AE8190">
        <v>4.0344240639758333E-3</v>
      </c>
    </row>
    <row r="8191" spans="1:31" x14ac:dyDescent="0.3">
      <c r="A8191">
        <v>2593399</v>
      </c>
      <c r="B8191">
        <v>1</v>
      </c>
      <c r="C8191" t="s">
        <v>81</v>
      </c>
      <c r="D8191" t="s">
        <v>117</v>
      </c>
      <c r="E8191" t="s">
        <v>166</v>
      </c>
      <c r="F8191" t="s">
        <v>22713</v>
      </c>
      <c r="G8191" t="s">
        <v>168</v>
      </c>
      <c r="H8191" t="s">
        <v>157</v>
      </c>
      <c r="I8191" t="s">
        <v>136</v>
      </c>
      <c r="J8191" t="s">
        <v>137</v>
      </c>
      <c r="K8191" t="s">
        <v>138</v>
      </c>
      <c r="L8191" t="s">
        <v>22714</v>
      </c>
      <c r="M8191" t="s">
        <v>22715</v>
      </c>
      <c r="N8191">
        <v>4.2936111109999997</v>
      </c>
      <c r="O8191">
        <v>0</v>
      </c>
      <c r="P8191">
        <v>1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1.2038600611159527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1.2038600611159527</v>
      </c>
    </row>
    <row r="8192" spans="1:31" x14ac:dyDescent="0.3">
      <c r="A8192">
        <v>2593434</v>
      </c>
      <c r="B8192">
        <v>1</v>
      </c>
      <c r="C8192" t="s">
        <v>81</v>
      </c>
      <c r="D8192" t="s">
        <v>128</v>
      </c>
      <c r="E8192" t="s">
        <v>166</v>
      </c>
      <c r="F8192" t="s">
        <v>18604</v>
      </c>
      <c r="G8192" t="s">
        <v>181</v>
      </c>
      <c r="H8192" t="s">
        <v>157</v>
      </c>
      <c r="I8192" t="s">
        <v>136</v>
      </c>
      <c r="J8192" t="s">
        <v>137</v>
      </c>
      <c r="K8192" t="s">
        <v>138</v>
      </c>
      <c r="L8192" t="s">
        <v>22716</v>
      </c>
      <c r="M8192" t="s">
        <v>22717</v>
      </c>
      <c r="N8192">
        <v>1.045833333</v>
      </c>
      <c r="O8192">
        <v>0</v>
      </c>
      <c r="P8192">
        <v>6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0.77459404509648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0.77459404509648</v>
      </c>
    </row>
    <row r="8193" spans="1:31" x14ac:dyDescent="0.3">
      <c r="A8193">
        <v>2593557</v>
      </c>
      <c r="B8193">
        <v>1</v>
      </c>
      <c r="C8193" t="s">
        <v>80</v>
      </c>
      <c r="D8193" t="s">
        <v>93</v>
      </c>
      <c r="E8193" t="s">
        <v>141</v>
      </c>
      <c r="F8193" t="s">
        <v>22718</v>
      </c>
      <c r="G8193" t="s">
        <v>134</v>
      </c>
      <c r="H8193" t="s">
        <v>135</v>
      </c>
      <c r="I8193" t="s">
        <v>136</v>
      </c>
      <c r="J8193" t="s">
        <v>137</v>
      </c>
      <c r="K8193" t="s">
        <v>138</v>
      </c>
      <c r="L8193" t="s">
        <v>22719</v>
      </c>
      <c r="M8193" t="s">
        <v>22720</v>
      </c>
      <c r="N8193">
        <v>1.0536111109999999</v>
      </c>
      <c r="O8193">
        <v>0</v>
      </c>
      <c r="P8193">
        <v>585</v>
      </c>
      <c r="Q8193">
        <v>10</v>
      </c>
      <c r="R8193">
        <v>158</v>
      </c>
      <c r="S8193">
        <v>2</v>
      </c>
      <c r="T8193">
        <v>108</v>
      </c>
      <c r="U8193">
        <v>1</v>
      </c>
      <c r="V8193">
        <v>0</v>
      </c>
      <c r="W8193">
        <v>0</v>
      </c>
      <c r="X8193">
        <v>162.79411716606765</v>
      </c>
      <c r="Y8193">
        <v>36.790491354792955</v>
      </c>
      <c r="Z8193">
        <v>529.17909626333471</v>
      </c>
      <c r="AA8193">
        <v>13.556733769753773</v>
      </c>
      <c r="AB8193">
        <v>129.32760826149294</v>
      </c>
      <c r="AC8193">
        <v>24.458818124802136</v>
      </c>
      <c r="AD8193">
        <v>0</v>
      </c>
      <c r="AE8193">
        <v>896.10686494024424</v>
      </c>
    </row>
    <row r="8194" spans="1:31" x14ac:dyDescent="0.3">
      <c r="A8194">
        <v>2593388</v>
      </c>
      <c r="B8194">
        <v>1</v>
      </c>
      <c r="C8194" t="s">
        <v>80</v>
      </c>
      <c r="D8194" t="s">
        <v>95</v>
      </c>
      <c r="E8194" t="s">
        <v>132</v>
      </c>
      <c r="F8194" t="s">
        <v>6507</v>
      </c>
      <c r="G8194" t="s">
        <v>134</v>
      </c>
      <c r="H8194" t="s">
        <v>135</v>
      </c>
      <c r="I8194" t="s">
        <v>136</v>
      </c>
      <c r="J8194" t="s">
        <v>137</v>
      </c>
      <c r="K8194" t="s">
        <v>138</v>
      </c>
      <c r="L8194" t="s">
        <v>22721</v>
      </c>
      <c r="M8194" t="s">
        <v>22722</v>
      </c>
      <c r="N8194">
        <v>0.16166666599999999</v>
      </c>
      <c r="O8194">
        <v>50</v>
      </c>
      <c r="P8194">
        <v>2281</v>
      </c>
      <c r="Q8194">
        <v>48</v>
      </c>
      <c r="R8194">
        <v>188</v>
      </c>
      <c r="S8194">
        <v>77</v>
      </c>
      <c r="T8194">
        <v>263</v>
      </c>
      <c r="U8194">
        <v>15</v>
      </c>
      <c r="V8194">
        <v>3</v>
      </c>
      <c r="W8194">
        <v>5.1100201718533453</v>
      </c>
      <c r="X8194">
        <v>73.506193806270687</v>
      </c>
      <c r="Y8194">
        <v>25.128235341493841</v>
      </c>
      <c r="Z8194">
        <v>15.515168708574297</v>
      </c>
      <c r="AA8194">
        <v>132.04320382084134</v>
      </c>
      <c r="AB8194">
        <v>49.84670536640094</v>
      </c>
      <c r="AC8194">
        <v>112.73907790133602</v>
      </c>
      <c r="AD8194">
        <v>11.061924828601409</v>
      </c>
      <c r="AE8194">
        <v>424.9505299453719</v>
      </c>
    </row>
    <row r="8195" spans="1:31" x14ac:dyDescent="0.3">
      <c r="A8195">
        <v>2593411</v>
      </c>
      <c r="B8195">
        <v>1</v>
      </c>
      <c r="C8195" t="s">
        <v>80</v>
      </c>
      <c r="D8195" t="s">
        <v>96</v>
      </c>
      <c r="E8195" t="s">
        <v>166</v>
      </c>
      <c r="F8195" t="s">
        <v>22723</v>
      </c>
      <c r="G8195" t="s">
        <v>181</v>
      </c>
      <c r="H8195" t="s">
        <v>157</v>
      </c>
      <c r="I8195" t="s">
        <v>136</v>
      </c>
      <c r="J8195" t="s">
        <v>137</v>
      </c>
      <c r="K8195" t="s">
        <v>138</v>
      </c>
      <c r="L8195" t="s">
        <v>22724</v>
      </c>
      <c r="M8195" t="s">
        <v>22725</v>
      </c>
      <c r="N8195">
        <v>0.92805555500000003</v>
      </c>
      <c r="O8195">
        <v>0</v>
      </c>
      <c r="P8195">
        <v>1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5.1789309301435008E-2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5.1789309301435008E-2</v>
      </c>
    </row>
    <row r="8196" spans="1:31" x14ac:dyDescent="0.3">
      <c r="A8196">
        <v>2593265</v>
      </c>
      <c r="B8196">
        <v>1</v>
      </c>
      <c r="C8196" t="s">
        <v>81</v>
      </c>
      <c r="D8196" t="s">
        <v>127</v>
      </c>
      <c r="E8196" t="s">
        <v>184</v>
      </c>
      <c r="F8196" t="s">
        <v>22726</v>
      </c>
      <c r="G8196" t="s">
        <v>149</v>
      </c>
      <c r="H8196" t="s">
        <v>135</v>
      </c>
      <c r="I8196" t="s">
        <v>136</v>
      </c>
      <c r="J8196" t="s">
        <v>137</v>
      </c>
      <c r="K8196" t="s">
        <v>138</v>
      </c>
      <c r="L8196" t="s">
        <v>22727</v>
      </c>
      <c r="M8196" t="s">
        <v>22728</v>
      </c>
      <c r="N8196">
        <v>4.1394444439999996</v>
      </c>
      <c r="O8196">
        <v>0</v>
      </c>
      <c r="P8196">
        <v>5</v>
      </c>
      <c r="Q8196">
        <v>11</v>
      </c>
      <c r="R8196">
        <v>49</v>
      </c>
      <c r="S8196">
        <v>0</v>
      </c>
      <c r="T8196">
        <v>1</v>
      </c>
      <c r="U8196">
        <v>0</v>
      </c>
      <c r="V8196">
        <v>0</v>
      </c>
      <c r="W8196">
        <v>0</v>
      </c>
      <c r="X8196">
        <v>4.4983708233326052</v>
      </c>
      <c r="Y8196">
        <v>55.445244326205682</v>
      </c>
      <c r="Z8196">
        <v>250.62618315678978</v>
      </c>
      <c r="AA8196">
        <v>0</v>
      </c>
      <c r="AB8196">
        <v>0.21151216006277498</v>
      </c>
      <c r="AC8196">
        <v>0</v>
      </c>
      <c r="AD8196">
        <v>0</v>
      </c>
      <c r="AE8196">
        <v>310.78131046639083</v>
      </c>
    </row>
    <row r="8197" spans="1:31" x14ac:dyDescent="0.3">
      <c r="A8197">
        <v>2593574</v>
      </c>
      <c r="B8197">
        <v>1</v>
      </c>
      <c r="C8197" t="s">
        <v>80</v>
      </c>
      <c r="D8197" t="s">
        <v>93</v>
      </c>
      <c r="E8197" t="s">
        <v>171</v>
      </c>
      <c r="F8197" t="s">
        <v>22729</v>
      </c>
      <c r="G8197" t="s">
        <v>190</v>
      </c>
      <c r="H8197" t="s">
        <v>157</v>
      </c>
      <c r="I8197" t="s">
        <v>136</v>
      </c>
      <c r="J8197" t="s">
        <v>137</v>
      </c>
      <c r="K8197" t="s">
        <v>138</v>
      </c>
      <c r="L8197" t="s">
        <v>22730</v>
      </c>
      <c r="M8197" t="s">
        <v>22731</v>
      </c>
      <c r="N8197">
        <v>1.1997222219999999</v>
      </c>
      <c r="O8197">
        <v>0</v>
      </c>
      <c r="P8197">
        <v>4</v>
      </c>
      <c r="Q8197">
        <v>0</v>
      </c>
      <c r="R8197">
        <v>4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1.1742144664325602</v>
      </c>
      <c r="Y8197">
        <v>0</v>
      </c>
      <c r="Z8197">
        <v>4.7817746914156345</v>
      </c>
      <c r="AA8197">
        <v>0</v>
      </c>
      <c r="AB8197">
        <v>0</v>
      </c>
      <c r="AC8197">
        <v>0</v>
      </c>
      <c r="AD8197">
        <v>0</v>
      </c>
      <c r="AE8197">
        <v>5.9559891578481947</v>
      </c>
    </row>
    <row r="8198" spans="1:31" x14ac:dyDescent="0.3">
      <c r="A8198">
        <v>2593073</v>
      </c>
      <c r="B8198">
        <v>1</v>
      </c>
      <c r="C8198" t="s">
        <v>80</v>
      </c>
      <c r="D8198" t="s">
        <v>82</v>
      </c>
      <c r="E8198" t="s">
        <v>166</v>
      </c>
      <c r="F8198" t="s">
        <v>22732</v>
      </c>
      <c r="G8198" t="s">
        <v>168</v>
      </c>
      <c r="H8198" t="s">
        <v>157</v>
      </c>
      <c r="I8198" t="s">
        <v>136</v>
      </c>
      <c r="J8198" t="s">
        <v>137</v>
      </c>
      <c r="K8198" t="s">
        <v>138</v>
      </c>
      <c r="L8198" t="s">
        <v>22733</v>
      </c>
      <c r="M8198" t="s">
        <v>22734</v>
      </c>
      <c r="N8198">
        <v>3.2338888880000001</v>
      </c>
      <c r="O8198">
        <v>0</v>
      </c>
      <c r="P8198">
        <v>1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0.1215073372660975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0.1215073372660975</v>
      </c>
    </row>
    <row r="8199" spans="1:31" x14ac:dyDescent="0.3">
      <c r="A8199">
        <v>2593428</v>
      </c>
      <c r="B8199">
        <v>1</v>
      </c>
      <c r="C8199" t="s">
        <v>80</v>
      </c>
      <c r="D8199" t="s">
        <v>96</v>
      </c>
      <c r="E8199" t="s">
        <v>166</v>
      </c>
      <c r="F8199" t="s">
        <v>22735</v>
      </c>
      <c r="G8199" t="s">
        <v>168</v>
      </c>
      <c r="H8199" t="s">
        <v>157</v>
      </c>
      <c r="I8199" t="s">
        <v>136</v>
      </c>
      <c r="J8199" t="s">
        <v>137</v>
      </c>
      <c r="K8199" t="s">
        <v>138</v>
      </c>
      <c r="L8199" t="s">
        <v>22736</v>
      </c>
      <c r="M8199" t="s">
        <v>22737</v>
      </c>
      <c r="N8199">
        <v>1.755833333</v>
      </c>
      <c r="O8199">
        <v>0</v>
      </c>
      <c r="P8199">
        <v>11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4.4543001514856195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4.4543001514856195</v>
      </c>
    </row>
    <row r="8200" spans="1:31" x14ac:dyDescent="0.3">
      <c r="A8200">
        <v>2593179</v>
      </c>
      <c r="B8200">
        <v>1</v>
      </c>
      <c r="C8200" t="s">
        <v>81</v>
      </c>
      <c r="D8200" t="s">
        <v>118</v>
      </c>
      <c r="E8200" t="s">
        <v>166</v>
      </c>
      <c r="F8200" t="s">
        <v>22738</v>
      </c>
      <c r="G8200" t="s">
        <v>168</v>
      </c>
      <c r="H8200" t="s">
        <v>157</v>
      </c>
      <c r="I8200" t="s">
        <v>136</v>
      </c>
      <c r="J8200" t="s">
        <v>137</v>
      </c>
      <c r="K8200" t="s">
        <v>138</v>
      </c>
      <c r="L8200" t="s">
        <v>22739</v>
      </c>
      <c r="M8200" t="s">
        <v>22740</v>
      </c>
      <c r="N8200">
        <v>1.0155555549999999</v>
      </c>
      <c r="O8200">
        <v>0</v>
      </c>
      <c r="P8200">
        <v>1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6.8331292470766677E-2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6.8331292470766677E-2</v>
      </c>
    </row>
    <row r="8201" spans="1:31" x14ac:dyDescent="0.3">
      <c r="A8201">
        <v>2593474</v>
      </c>
      <c r="B8201">
        <v>1</v>
      </c>
      <c r="C8201" t="s">
        <v>80</v>
      </c>
      <c r="D8201" t="s">
        <v>93</v>
      </c>
      <c r="E8201" t="s">
        <v>171</v>
      </c>
      <c r="F8201" t="s">
        <v>22741</v>
      </c>
      <c r="G8201" t="s">
        <v>190</v>
      </c>
      <c r="H8201" t="s">
        <v>157</v>
      </c>
      <c r="I8201" t="s">
        <v>136</v>
      </c>
      <c r="J8201" t="s">
        <v>137</v>
      </c>
      <c r="K8201" t="s">
        <v>138</v>
      </c>
      <c r="L8201" t="s">
        <v>22742</v>
      </c>
      <c r="M8201" t="s">
        <v>22743</v>
      </c>
      <c r="N8201">
        <v>1.728611111</v>
      </c>
      <c r="O8201">
        <v>0</v>
      </c>
      <c r="P8201">
        <v>8</v>
      </c>
      <c r="Q8201">
        <v>0</v>
      </c>
      <c r="R8201">
        <v>4</v>
      </c>
      <c r="S8201">
        <v>0</v>
      </c>
      <c r="T8201">
        <v>7</v>
      </c>
      <c r="U8201">
        <v>0</v>
      </c>
      <c r="V8201">
        <v>0</v>
      </c>
      <c r="W8201">
        <v>0</v>
      </c>
      <c r="X8201">
        <v>2.511568832908905</v>
      </c>
      <c r="Y8201">
        <v>0</v>
      </c>
      <c r="Z8201">
        <v>37.047396301693631</v>
      </c>
      <c r="AA8201">
        <v>0</v>
      </c>
      <c r="AB8201">
        <v>28.249690181541887</v>
      </c>
      <c r="AC8201">
        <v>0</v>
      </c>
      <c r="AD8201">
        <v>0</v>
      </c>
      <c r="AE8201">
        <v>67.808655316144424</v>
      </c>
    </row>
    <row r="8202" spans="1:31" x14ac:dyDescent="0.3">
      <c r="A8202">
        <v>2593079</v>
      </c>
      <c r="B8202">
        <v>1</v>
      </c>
      <c r="C8202" t="s">
        <v>80</v>
      </c>
      <c r="D8202" t="s">
        <v>92</v>
      </c>
      <c r="E8202" t="s">
        <v>184</v>
      </c>
      <c r="F8202" t="s">
        <v>22744</v>
      </c>
      <c r="G8202" t="s">
        <v>149</v>
      </c>
      <c r="H8202" t="s">
        <v>135</v>
      </c>
      <c r="I8202" t="s">
        <v>136</v>
      </c>
      <c r="J8202" t="s">
        <v>137</v>
      </c>
      <c r="K8202" t="s">
        <v>138</v>
      </c>
      <c r="L8202" t="s">
        <v>22745</v>
      </c>
      <c r="M8202" t="s">
        <v>22746</v>
      </c>
      <c r="N8202">
        <v>1.1525000000000001</v>
      </c>
      <c r="O8202">
        <v>0</v>
      </c>
      <c r="P8202">
        <v>86</v>
      </c>
      <c r="Q8202">
        <v>0</v>
      </c>
      <c r="R8202">
        <v>3</v>
      </c>
      <c r="S8202">
        <v>0</v>
      </c>
      <c r="T8202">
        <v>13</v>
      </c>
      <c r="U8202">
        <v>0</v>
      </c>
      <c r="V8202">
        <v>0</v>
      </c>
      <c r="W8202">
        <v>0</v>
      </c>
      <c r="X8202">
        <v>24.73584174551619</v>
      </c>
      <c r="Y8202">
        <v>0</v>
      </c>
      <c r="Z8202">
        <v>1.1245763631849741</v>
      </c>
      <c r="AA8202">
        <v>0</v>
      </c>
      <c r="AB8202">
        <v>24.159359745601655</v>
      </c>
      <c r="AC8202">
        <v>0</v>
      </c>
      <c r="AD8202">
        <v>0</v>
      </c>
      <c r="AE8202">
        <v>50.019777854302816</v>
      </c>
    </row>
    <row r="8203" spans="1:31" x14ac:dyDescent="0.3">
      <c r="A8203">
        <v>2593282</v>
      </c>
      <c r="B8203">
        <v>1</v>
      </c>
      <c r="C8203" t="s">
        <v>80</v>
      </c>
      <c r="D8203" t="s">
        <v>98</v>
      </c>
      <c r="E8203" t="s">
        <v>166</v>
      </c>
      <c r="F8203" t="s">
        <v>13367</v>
      </c>
      <c r="G8203" t="s">
        <v>168</v>
      </c>
      <c r="H8203" t="s">
        <v>157</v>
      </c>
      <c r="I8203" t="s">
        <v>136</v>
      </c>
      <c r="J8203" t="s">
        <v>137</v>
      </c>
      <c r="K8203" t="s">
        <v>138</v>
      </c>
      <c r="L8203" t="s">
        <v>22747</v>
      </c>
      <c r="M8203" t="s">
        <v>22748</v>
      </c>
      <c r="N8203">
        <v>2.0863888880000001</v>
      </c>
      <c r="O8203">
        <v>0</v>
      </c>
      <c r="P8203">
        <v>0</v>
      </c>
      <c r="Q8203">
        <v>0</v>
      </c>
      <c r="R8203">
        <v>1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0.9085482655451117</v>
      </c>
      <c r="AA8203">
        <v>0</v>
      </c>
      <c r="AB8203">
        <v>0</v>
      </c>
      <c r="AC8203">
        <v>0</v>
      </c>
      <c r="AD8203">
        <v>0</v>
      </c>
      <c r="AE8203">
        <v>0.9085482655451117</v>
      </c>
    </row>
    <row r="8204" spans="1:31" x14ac:dyDescent="0.3">
      <c r="A8204">
        <v>2592996</v>
      </c>
      <c r="B8204">
        <v>1</v>
      </c>
      <c r="C8204" t="s">
        <v>80</v>
      </c>
      <c r="D8204" t="s">
        <v>103</v>
      </c>
      <c r="E8204" t="s">
        <v>184</v>
      </c>
      <c r="F8204" t="s">
        <v>22091</v>
      </c>
      <c r="G8204" t="s">
        <v>134</v>
      </c>
      <c r="H8204" t="s">
        <v>135</v>
      </c>
      <c r="I8204" t="s">
        <v>136</v>
      </c>
      <c r="J8204" t="s">
        <v>137</v>
      </c>
      <c r="K8204" t="s">
        <v>138</v>
      </c>
      <c r="L8204" t="s">
        <v>22749</v>
      </c>
      <c r="M8204" t="s">
        <v>22750</v>
      </c>
      <c r="N8204">
        <v>1.0036111109999999</v>
      </c>
      <c r="O8204">
        <v>0</v>
      </c>
      <c r="P8204">
        <v>10060</v>
      </c>
      <c r="Q8204">
        <v>0</v>
      </c>
      <c r="R8204">
        <v>46</v>
      </c>
      <c r="S8204">
        <v>4</v>
      </c>
      <c r="T8204">
        <v>644</v>
      </c>
      <c r="U8204">
        <v>0</v>
      </c>
      <c r="V8204">
        <v>1</v>
      </c>
      <c r="W8204">
        <v>0</v>
      </c>
      <c r="X8204">
        <v>2081.8087553486785</v>
      </c>
      <c r="Y8204">
        <v>0</v>
      </c>
      <c r="Z8204">
        <v>119.00200563972147</v>
      </c>
      <c r="AA8204">
        <v>45.77040803626528</v>
      </c>
      <c r="AB8204">
        <v>1045.1040251596503</v>
      </c>
      <c r="AC8204">
        <v>0</v>
      </c>
      <c r="AD8204">
        <v>21.408219622136151</v>
      </c>
      <c r="AE8204">
        <v>3313.0934138064522</v>
      </c>
    </row>
    <row r="8205" spans="1:31" x14ac:dyDescent="0.3">
      <c r="A8205">
        <v>2593053</v>
      </c>
      <c r="B8205">
        <v>1</v>
      </c>
      <c r="C8205" t="s">
        <v>80</v>
      </c>
      <c r="D8205" t="s">
        <v>102</v>
      </c>
      <c r="E8205" t="s">
        <v>184</v>
      </c>
      <c r="F8205" t="s">
        <v>22751</v>
      </c>
      <c r="G8205" t="s">
        <v>6242</v>
      </c>
      <c r="H8205" t="s">
        <v>135</v>
      </c>
      <c r="I8205" t="s">
        <v>136</v>
      </c>
      <c r="J8205" t="s">
        <v>137</v>
      </c>
      <c r="K8205" t="s">
        <v>138</v>
      </c>
      <c r="L8205" t="s">
        <v>22752</v>
      </c>
      <c r="M8205" t="s">
        <v>22753</v>
      </c>
      <c r="N8205">
        <v>0.59694444400000002</v>
      </c>
      <c r="O8205">
        <v>0</v>
      </c>
      <c r="P8205">
        <v>91</v>
      </c>
      <c r="Q8205">
        <v>0</v>
      </c>
      <c r="R8205">
        <v>34</v>
      </c>
      <c r="S8205">
        <v>0</v>
      </c>
      <c r="T8205">
        <v>18</v>
      </c>
      <c r="U8205">
        <v>0</v>
      </c>
      <c r="V8205">
        <v>0</v>
      </c>
      <c r="W8205">
        <v>0</v>
      </c>
      <c r="X8205">
        <v>8.8209795890541756</v>
      </c>
      <c r="Y8205">
        <v>0</v>
      </c>
      <c r="Z8205">
        <v>16.290992234576326</v>
      </c>
      <c r="AA8205">
        <v>0</v>
      </c>
      <c r="AB8205">
        <v>10.029161942290168</v>
      </c>
      <c r="AC8205">
        <v>0</v>
      </c>
      <c r="AD8205">
        <v>0</v>
      </c>
      <c r="AE8205">
        <v>35.141133765920671</v>
      </c>
    </row>
    <row r="8206" spans="1:31" x14ac:dyDescent="0.3">
      <c r="A8206">
        <v>2593202</v>
      </c>
      <c r="B8206">
        <v>1</v>
      </c>
      <c r="C8206" t="s">
        <v>81</v>
      </c>
      <c r="D8206" t="s">
        <v>118</v>
      </c>
      <c r="E8206" t="s">
        <v>166</v>
      </c>
      <c r="F8206" t="s">
        <v>22754</v>
      </c>
      <c r="G8206" t="s">
        <v>168</v>
      </c>
      <c r="H8206" t="s">
        <v>157</v>
      </c>
      <c r="I8206" t="s">
        <v>136</v>
      </c>
      <c r="J8206" t="s">
        <v>137</v>
      </c>
      <c r="K8206" t="s">
        <v>138</v>
      </c>
      <c r="L8206" t="s">
        <v>22755</v>
      </c>
      <c r="M8206" t="s">
        <v>22756</v>
      </c>
      <c r="N8206">
        <v>1.0127777769999999</v>
      </c>
      <c r="O8206">
        <v>0</v>
      </c>
      <c r="P8206">
        <v>0</v>
      </c>
      <c r="Q8206">
        <v>0</v>
      </c>
      <c r="R8206">
        <v>1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1.2852761030798168</v>
      </c>
      <c r="AA8206">
        <v>0</v>
      </c>
      <c r="AB8206">
        <v>0</v>
      </c>
      <c r="AC8206">
        <v>0</v>
      </c>
      <c r="AD8206">
        <v>0</v>
      </c>
      <c r="AE8206">
        <v>1.2852761030798168</v>
      </c>
    </row>
    <row r="8207" spans="1:31" x14ac:dyDescent="0.3">
      <c r="A8207">
        <v>2593531</v>
      </c>
      <c r="B8207">
        <v>1</v>
      </c>
      <c r="C8207" t="s">
        <v>80</v>
      </c>
      <c r="D8207" t="s">
        <v>101</v>
      </c>
      <c r="E8207" t="s">
        <v>175</v>
      </c>
      <c r="F8207" t="s">
        <v>22757</v>
      </c>
      <c r="G8207" t="s">
        <v>202</v>
      </c>
      <c r="H8207" t="s">
        <v>157</v>
      </c>
      <c r="I8207" t="s">
        <v>136</v>
      </c>
      <c r="J8207" t="s">
        <v>137</v>
      </c>
      <c r="K8207" t="s">
        <v>138</v>
      </c>
      <c r="L8207" t="s">
        <v>22758</v>
      </c>
      <c r="M8207" t="s">
        <v>22759</v>
      </c>
      <c r="N8207">
        <v>0.90833333299999997</v>
      </c>
      <c r="O8207">
        <v>0</v>
      </c>
      <c r="P8207">
        <v>5</v>
      </c>
      <c r="Q8207">
        <v>0</v>
      </c>
      <c r="R8207">
        <v>0</v>
      </c>
      <c r="S8207">
        <v>0</v>
      </c>
      <c r="T8207">
        <v>1</v>
      </c>
      <c r="U8207">
        <v>0</v>
      </c>
      <c r="V8207">
        <v>0</v>
      </c>
      <c r="W8207">
        <v>0</v>
      </c>
      <c r="X8207">
        <v>0.59021824696181679</v>
      </c>
      <c r="Y8207">
        <v>0</v>
      </c>
      <c r="Z8207">
        <v>0</v>
      </c>
      <c r="AA8207">
        <v>0</v>
      </c>
      <c r="AB8207">
        <v>0.321870429054125</v>
      </c>
      <c r="AC8207">
        <v>0</v>
      </c>
      <c r="AD8207">
        <v>0</v>
      </c>
      <c r="AE8207">
        <v>0.91208867601594179</v>
      </c>
    </row>
    <row r="8208" spans="1:31" x14ac:dyDescent="0.3">
      <c r="A8208">
        <v>2593391</v>
      </c>
      <c r="B8208">
        <v>1</v>
      </c>
      <c r="C8208" t="s">
        <v>81</v>
      </c>
      <c r="D8208" t="s">
        <v>113</v>
      </c>
      <c r="E8208" t="s">
        <v>184</v>
      </c>
      <c r="F8208" t="s">
        <v>22760</v>
      </c>
      <c r="G8208" t="s">
        <v>149</v>
      </c>
      <c r="H8208" t="s">
        <v>135</v>
      </c>
      <c r="I8208" t="s">
        <v>136</v>
      </c>
      <c r="J8208" t="s">
        <v>137</v>
      </c>
      <c r="K8208" t="s">
        <v>138</v>
      </c>
      <c r="L8208" t="s">
        <v>22761</v>
      </c>
      <c r="M8208" t="s">
        <v>22762</v>
      </c>
      <c r="N8208">
        <v>1.4388888879999999</v>
      </c>
      <c r="O8208">
        <v>0</v>
      </c>
      <c r="P8208">
        <v>97</v>
      </c>
      <c r="Q8208">
        <v>0</v>
      </c>
      <c r="R8208">
        <v>25</v>
      </c>
      <c r="S8208">
        <v>0</v>
      </c>
      <c r="T8208">
        <v>9</v>
      </c>
      <c r="U8208">
        <v>0</v>
      </c>
      <c r="V8208">
        <v>0</v>
      </c>
      <c r="W8208">
        <v>0</v>
      </c>
      <c r="X8208">
        <v>24.519102873323945</v>
      </c>
      <c r="Y8208">
        <v>0</v>
      </c>
      <c r="Z8208">
        <v>24.182991740905837</v>
      </c>
      <c r="AA8208">
        <v>0</v>
      </c>
      <c r="AB8208">
        <v>7.3699539221303336</v>
      </c>
      <c r="AC8208">
        <v>0</v>
      </c>
      <c r="AD8208">
        <v>0</v>
      </c>
      <c r="AE8208">
        <v>56.072048536360114</v>
      </c>
    </row>
    <row r="8209" spans="1:31" x14ac:dyDescent="0.3">
      <c r="A8209">
        <v>2593222</v>
      </c>
      <c r="B8209">
        <v>1</v>
      </c>
      <c r="C8209" t="s">
        <v>81</v>
      </c>
      <c r="D8209" t="s">
        <v>128</v>
      </c>
      <c r="E8209" t="s">
        <v>141</v>
      </c>
      <c r="F8209" t="s">
        <v>5941</v>
      </c>
      <c r="G8209" t="s">
        <v>134</v>
      </c>
      <c r="H8209" t="s">
        <v>135</v>
      </c>
      <c r="I8209" t="s">
        <v>136</v>
      </c>
      <c r="J8209" t="s">
        <v>137</v>
      </c>
      <c r="K8209" t="s">
        <v>138</v>
      </c>
      <c r="L8209" t="s">
        <v>22763</v>
      </c>
      <c r="M8209" t="s">
        <v>22764</v>
      </c>
      <c r="N8209">
        <v>0.383611111</v>
      </c>
      <c r="O8209">
        <v>0</v>
      </c>
      <c r="P8209">
        <v>0</v>
      </c>
      <c r="Q8209">
        <v>12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16.101307121741716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16.101307121741716</v>
      </c>
    </row>
    <row r="8210" spans="1:31" x14ac:dyDescent="0.3">
      <c r="A8210">
        <v>2593368</v>
      </c>
      <c r="B8210">
        <v>1</v>
      </c>
      <c r="C8210" t="s">
        <v>80</v>
      </c>
      <c r="D8210" t="s">
        <v>98</v>
      </c>
      <c r="E8210" t="s">
        <v>171</v>
      </c>
      <c r="F8210" t="s">
        <v>21226</v>
      </c>
      <c r="G8210" t="s">
        <v>190</v>
      </c>
      <c r="H8210" t="s">
        <v>157</v>
      </c>
      <c r="I8210" t="s">
        <v>136</v>
      </c>
      <c r="J8210" t="s">
        <v>137</v>
      </c>
      <c r="K8210" t="s">
        <v>138</v>
      </c>
      <c r="L8210" t="s">
        <v>22765</v>
      </c>
      <c r="M8210" t="s">
        <v>22766</v>
      </c>
      <c r="N8210">
        <v>2.8313888880000002</v>
      </c>
      <c r="O8210">
        <v>0</v>
      </c>
      <c r="P8210">
        <v>0</v>
      </c>
      <c r="Q8210">
        <v>0</v>
      </c>
      <c r="R8210">
        <v>11</v>
      </c>
      <c r="S8210">
        <v>0</v>
      </c>
      <c r="T8210">
        <v>1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3.7343200703942361</v>
      </c>
      <c r="AA8210">
        <v>0</v>
      </c>
      <c r="AB8210">
        <v>0.32240579237342337</v>
      </c>
      <c r="AC8210">
        <v>0</v>
      </c>
      <c r="AD8210">
        <v>0</v>
      </c>
      <c r="AE8210">
        <v>4.0567258627676592</v>
      </c>
    </row>
    <row r="8211" spans="1:31" x14ac:dyDescent="0.3">
      <c r="A8211">
        <v>2592913</v>
      </c>
      <c r="B8211">
        <v>1</v>
      </c>
      <c r="C8211" t="s">
        <v>81</v>
      </c>
      <c r="D8211" t="s">
        <v>113</v>
      </c>
      <c r="E8211" t="s">
        <v>132</v>
      </c>
      <c r="F8211" t="s">
        <v>16016</v>
      </c>
      <c r="G8211" t="s">
        <v>8518</v>
      </c>
      <c r="H8211" t="s">
        <v>276</v>
      </c>
      <c r="I8211" t="s">
        <v>136</v>
      </c>
      <c r="J8211" t="s">
        <v>137</v>
      </c>
      <c r="K8211" t="s">
        <v>144</v>
      </c>
      <c r="L8211" t="s">
        <v>22767</v>
      </c>
      <c r="M8211" t="s">
        <v>22768</v>
      </c>
      <c r="N8211">
        <v>0.495</v>
      </c>
      <c r="O8211">
        <v>33</v>
      </c>
      <c r="P8211">
        <v>3980</v>
      </c>
      <c r="Q8211">
        <v>274</v>
      </c>
      <c r="R8211">
        <v>1225</v>
      </c>
      <c r="S8211">
        <v>49</v>
      </c>
      <c r="T8211">
        <v>306</v>
      </c>
      <c r="U8211">
        <v>2</v>
      </c>
      <c r="V8211">
        <v>0</v>
      </c>
      <c r="W8211">
        <v>3.8041680991871711</v>
      </c>
      <c r="X8211">
        <v>284.89781826430601</v>
      </c>
      <c r="Y8211">
        <v>404.56036850279827</v>
      </c>
      <c r="Z8211">
        <v>865.63728864771747</v>
      </c>
      <c r="AA8211">
        <v>178.03307930937112</v>
      </c>
      <c r="AB8211">
        <v>62.131021950535029</v>
      </c>
      <c r="AC8211">
        <v>86.477953007357016</v>
      </c>
      <c r="AD8211">
        <v>0</v>
      </c>
      <c r="AE8211">
        <v>1885.541697781272</v>
      </c>
    </row>
    <row r="8212" spans="1:31" x14ac:dyDescent="0.3">
      <c r="A8212">
        <v>2593245</v>
      </c>
      <c r="B8212">
        <v>1</v>
      </c>
      <c r="C8212" t="s">
        <v>80</v>
      </c>
      <c r="D8212" t="s">
        <v>103</v>
      </c>
      <c r="E8212" t="s">
        <v>166</v>
      </c>
      <c r="F8212" t="s">
        <v>22769</v>
      </c>
      <c r="G8212" t="s">
        <v>311</v>
      </c>
      <c r="H8212" t="s">
        <v>157</v>
      </c>
      <c r="I8212" t="s">
        <v>136</v>
      </c>
      <c r="J8212" t="s">
        <v>3</v>
      </c>
      <c r="K8212" t="s">
        <v>138</v>
      </c>
      <c r="L8212" t="s">
        <v>22770</v>
      </c>
      <c r="M8212" t="s">
        <v>22771</v>
      </c>
      <c r="N8212">
        <v>4.4966666660000003</v>
      </c>
      <c r="O8212">
        <v>0</v>
      </c>
      <c r="P8212">
        <v>4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4.4059463461246668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4.4059463461246668</v>
      </c>
    </row>
    <row r="8213" spans="1:31" x14ac:dyDescent="0.3">
      <c r="A8213">
        <v>2592990</v>
      </c>
      <c r="B8213">
        <v>1</v>
      </c>
      <c r="C8213" t="s">
        <v>81</v>
      </c>
      <c r="D8213" t="s">
        <v>113</v>
      </c>
      <c r="E8213" t="s">
        <v>184</v>
      </c>
      <c r="F8213" t="s">
        <v>22772</v>
      </c>
      <c r="G8213" t="s">
        <v>149</v>
      </c>
      <c r="H8213" t="s">
        <v>135</v>
      </c>
      <c r="I8213" t="s">
        <v>136</v>
      </c>
      <c r="J8213" t="s">
        <v>137</v>
      </c>
      <c r="K8213" t="s">
        <v>138</v>
      </c>
      <c r="L8213" t="s">
        <v>22773</v>
      </c>
      <c r="M8213" t="s">
        <v>22774</v>
      </c>
      <c r="N8213">
        <v>1.8574999999999999</v>
      </c>
      <c r="O8213">
        <v>0</v>
      </c>
      <c r="P8213">
        <v>5</v>
      </c>
      <c r="Q8213">
        <v>2</v>
      </c>
      <c r="R8213">
        <v>10</v>
      </c>
      <c r="S8213">
        <v>2</v>
      </c>
      <c r="T8213">
        <v>5</v>
      </c>
      <c r="U8213">
        <v>0</v>
      </c>
      <c r="V8213">
        <v>0</v>
      </c>
      <c r="W8213">
        <v>0</v>
      </c>
      <c r="X8213">
        <v>6.9107869640594961</v>
      </c>
      <c r="Y8213">
        <v>7.5848206740334998</v>
      </c>
      <c r="Z8213">
        <v>31.341254949015216</v>
      </c>
      <c r="AA8213">
        <v>4.9487183273704147</v>
      </c>
      <c r="AB8213">
        <v>17.225497534387237</v>
      </c>
      <c r="AC8213">
        <v>0</v>
      </c>
      <c r="AD8213">
        <v>0</v>
      </c>
      <c r="AE8213">
        <v>68.011078448865874</v>
      </c>
    </row>
    <row r="8214" spans="1:31" x14ac:dyDescent="0.3">
      <c r="A8214">
        <v>2593431</v>
      </c>
      <c r="B8214">
        <v>1</v>
      </c>
      <c r="C8214" t="s">
        <v>81</v>
      </c>
      <c r="D8214" t="s">
        <v>118</v>
      </c>
      <c r="E8214" t="s">
        <v>175</v>
      </c>
      <c r="F8214" t="s">
        <v>22775</v>
      </c>
      <c r="G8214" t="s">
        <v>213</v>
      </c>
      <c r="H8214" t="s">
        <v>157</v>
      </c>
      <c r="I8214" t="s">
        <v>136</v>
      </c>
      <c r="J8214" t="s">
        <v>137</v>
      </c>
      <c r="K8214" t="s">
        <v>138</v>
      </c>
      <c r="L8214" t="s">
        <v>22776</v>
      </c>
      <c r="M8214" t="s">
        <v>22777</v>
      </c>
      <c r="N8214">
        <v>0.67388888800000002</v>
      </c>
      <c r="O8214">
        <v>0</v>
      </c>
      <c r="P8214">
        <v>92</v>
      </c>
      <c r="Q8214">
        <v>0</v>
      </c>
      <c r="R8214">
        <v>1</v>
      </c>
      <c r="S8214">
        <v>0</v>
      </c>
      <c r="T8214">
        <v>4</v>
      </c>
      <c r="U8214">
        <v>0</v>
      </c>
      <c r="V8214">
        <v>1</v>
      </c>
      <c r="W8214">
        <v>0</v>
      </c>
      <c r="X8214">
        <v>13.056509235077087</v>
      </c>
      <c r="Y8214">
        <v>0</v>
      </c>
      <c r="Z8214">
        <v>0.45828030933944003</v>
      </c>
      <c r="AA8214">
        <v>0</v>
      </c>
      <c r="AB8214">
        <v>2.5538773646302575</v>
      </c>
      <c r="AC8214">
        <v>0</v>
      </c>
      <c r="AD8214">
        <v>3.1522353403587404</v>
      </c>
      <c r="AE8214">
        <v>19.220902249405523</v>
      </c>
    </row>
    <row r="8215" spans="1:31" x14ac:dyDescent="0.3">
      <c r="A8215">
        <v>2593182</v>
      </c>
      <c r="B8215">
        <v>1</v>
      </c>
      <c r="C8215" t="s">
        <v>80</v>
      </c>
      <c r="D8215" t="s">
        <v>96</v>
      </c>
      <c r="E8215" t="s">
        <v>166</v>
      </c>
      <c r="F8215" t="s">
        <v>22778</v>
      </c>
      <c r="G8215" t="s">
        <v>181</v>
      </c>
      <c r="H8215" t="s">
        <v>157</v>
      </c>
      <c r="I8215" t="s">
        <v>136</v>
      </c>
      <c r="J8215" t="s">
        <v>137</v>
      </c>
      <c r="K8215" t="s">
        <v>138</v>
      </c>
      <c r="L8215" t="s">
        <v>22779</v>
      </c>
      <c r="M8215" t="s">
        <v>22780</v>
      </c>
      <c r="N8215">
        <v>4.0080555550000003</v>
      </c>
      <c r="O8215">
        <v>0</v>
      </c>
      <c r="P8215">
        <v>1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1.6754160460929752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1.6754160460929752</v>
      </c>
    </row>
    <row r="8216" spans="1:31" x14ac:dyDescent="0.3">
      <c r="A8216">
        <v>2593468</v>
      </c>
      <c r="B8216">
        <v>1</v>
      </c>
      <c r="C8216" t="s">
        <v>81</v>
      </c>
      <c r="D8216" t="s">
        <v>118</v>
      </c>
      <c r="E8216" t="s">
        <v>141</v>
      </c>
      <c r="F8216" t="s">
        <v>22781</v>
      </c>
      <c r="G8216" t="s">
        <v>318</v>
      </c>
      <c r="H8216" t="s">
        <v>135</v>
      </c>
      <c r="I8216" t="s">
        <v>136</v>
      </c>
      <c r="J8216" t="s">
        <v>137</v>
      </c>
      <c r="K8216" t="s">
        <v>138</v>
      </c>
      <c r="L8216" t="s">
        <v>22782</v>
      </c>
      <c r="M8216" t="s">
        <v>22783</v>
      </c>
      <c r="N8216">
        <v>0.42083333299999998</v>
      </c>
      <c r="O8216">
        <v>0</v>
      </c>
      <c r="P8216">
        <v>340</v>
      </c>
      <c r="Q8216">
        <v>11</v>
      </c>
      <c r="R8216">
        <v>88</v>
      </c>
      <c r="S8216">
        <v>10</v>
      </c>
      <c r="T8216">
        <v>69</v>
      </c>
      <c r="U8216">
        <v>1</v>
      </c>
      <c r="V8216">
        <v>0</v>
      </c>
      <c r="W8216">
        <v>0</v>
      </c>
      <c r="X8216">
        <v>30.453981103746123</v>
      </c>
      <c r="Y8216">
        <v>45.298319303364401</v>
      </c>
      <c r="Z8216">
        <v>89.406540960895541</v>
      </c>
      <c r="AA8216">
        <v>142.24240918384734</v>
      </c>
      <c r="AB8216">
        <v>17.045680467249621</v>
      </c>
      <c r="AC8216">
        <v>199.32131049674999</v>
      </c>
      <c r="AD8216">
        <v>0</v>
      </c>
      <c r="AE8216">
        <v>523.76824151585299</v>
      </c>
    </row>
    <row r="8217" spans="1:31" x14ac:dyDescent="0.3">
      <c r="A8217">
        <v>2592976</v>
      </c>
      <c r="B8217">
        <v>1</v>
      </c>
      <c r="C8217" t="s">
        <v>81</v>
      </c>
      <c r="D8217" t="s">
        <v>118</v>
      </c>
      <c r="E8217" t="s">
        <v>184</v>
      </c>
      <c r="F8217" t="s">
        <v>537</v>
      </c>
      <c r="G8217" t="s">
        <v>149</v>
      </c>
      <c r="H8217" t="s">
        <v>135</v>
      </c>
      <c r="I8217" t="s">
        <v>136</v>
      </c>
      <c r="J8217" t="s">
        <v>137</v>
      </c>
      <c r="K8217" t="s">
        <v>138</v>
      </c>
      <c r="L8217" t="s">
        <v>22784</v>
      </c>
      <c r="M8217" t="s">
        <v>22785</v>
      </c>
      <c r="N8217">
        <v>2.7650000000000001</v>
      </c>
      <c r="O8217">
        <v>0</v>
      </c>
      <c r="P8217">
        <v>269</v>
      </c>
      <c r="Q8217">
        <v>1</v>
      </c>
      <c r="R8217">
        <v>9</v>
      </c>
      <c r="S8217">
        <v>1</v>
      </c>
      <c r="T8217">
        <v>19</v>
      </c>
      <c r="U8217">
        <v>0</v>
      </c>
      <c r="V8217">
        <v>0</v>
      </c>
      <c r="W8217">
        <v>0</v>
      </c>
      <c r="X8217">
        <v>108.24856542076704</v>
      </c>
      <c r="Y8217">
        <v>14.7331177026288</v>
      </c>
      <c r="Z8217">
        <v>12.791590178487365</v>
      </c>
      <c r="AA8217">
        <v>0</v>
      </c>
      <c r="AB8217">
        <v>18.851404873255273</v>
      </c>
      <c r="AC8217">
        <v>0</v>
      </c>
      <c r="AD8217">
        <v>0</v>
      </c>
      <c r="AE8217">
        <v>154.62467817513846</v>
      </c>
    </row>
    <row r="8218" spans="1:31" x14ac:dyDescent="0.3">
      <c r="A8218">
        <v>2593162</v>
      </c>
      <c r="B8218">
        <v>1</v>
      </c>
      <c r="C8218" t="s">
        <v>80</v>
      </c>
      <c r="D8218" t="s">
        <v>100</v>
      </c>
      <c r="E8218" t="s">
        <v>141</v>
      </c>
      <c r="F8218" t="s">
        <v>22786</v>
      </c>
      <c r="G8218" t="s">
        <v>2863</v>
      </c>
      <c r="H8218" t="s">
        <v>135</v>
      </c>
      <c r="I8218" t="s">
        <v>136</v>
      </c>
      <c r="J8218" t="s">
        <v>3</v>
      </c>
      <c r="K8218" t="s">
        <v>138</v>
      </c>
      <c r="L8218" t="s">
        <v>22787</v>
      </c>
      <c r="M8218" t="s">
        <v>22788</v>
      </c>
      <c r="N8218">
        <v>0.45888888799999999</v>
      </c>
      <c r="O8218">
        <v>0</v>
      </c>
      <c r="P8218">
        <v>565</v>
      </c>
      <c r="Q8218">
        <v>0</v>
      </c>
      <c r="R8218">
        <v>85</v>
      </c>
      <c r="S8218">
        <v>3</v>
      </c>
      <c r="T8218">
        <v>147</v>
      </c>
      <c r="U8218">
        <v>1</v>
      </c>
      <c r="V8218">
        <v>2</v>
      </c>
      <c r="W8218">
        <v>0</v>
      </c>
      <c r="X8218">
        <v>49.615434771763667</v>
      </c>
      <c r="Y8218">
        <v>0</v>
      </c>
      <c r="Z8218">
        <v>19.377583143191146</v>
      </c>
      <c r="AA8218">
        <v>45.869195770806243</v>
      </c>
      <c r="AB8218">
        <v>52.694988288072899</v>
      </c>
      <c r="AC8218">
        <v>60.648142724904005</v>
      </c>
      <c r="AD8218">
        <v>72.665418348820495</v>
      </c>
      <c r="AE8218">
        <v>300.87076304755846</v>
      </c>
    </row>
    <row r="8219" spans="1:31" x14ac:dyDescent="0.3">
      <c r="A8219">
        <v>2593119</v>
      </c>
      <c r="B8219">
        <v>1</v>
      </c>
      <c r="C8219" t="s">
        <v>80</v>
      </c>
      <c r="D8219" t="s">
        <v>84</v>
      </c>
      <c r="E8219" t="s">
        <v>155</v>
      </c>
      <c r="F8219" t="s">
        <v>18433</v>
      </c>
      <c r="G8219" t="s">
        <v>202</v>
      </c>
      <c r="H8219" t="s">
        <v>157</v>
      </c>
      <c r="I8219" t="s">
        <v>136</v>
      </c>
      <c r="J8219" t="s">
        <v>137</v>
      </c>
      <c r="K8219" t="s">
        <v>138</v>
      </c>
      <c r="L8219" t="s">
        <v>22789</v>
      </c>
      <c r="M8219" t="s">
        <v>22790</v>
      </c>
      <c r="N8219">
        <v>0.23138888799999999</v>
      </c>
      <c r="O8219">
        <v>0</v>
      </c>
      <c r="P8219">
        <v>182</v>
      </c>
      <c r="Q8219">
        <v>0</v>
      </c>
      <c r="R8219">
        <v>0</v>
      </c>
      <c r="S8219">
        <v>0</v>
      </c>
      <c r="T8219">
        <v>9</v>
      </c>
      <c r="U8219">
        <v>0</v>
      </c>
      <c r="V8219">
        <v>0</v>
      </c>
      <c r="W8219">
        <v>0</v>
      </c>
      <c r="X8219">
        <v>8.456801136171924</v>
      </c>
      <c r="Y8219">
        <v>0</v>
      </c>
      <c r="Z8219">
        <v>0</v>
      </c>
      <c r="AA8219">
        <v>0</v>
      </c>
      <c r="AB8219">
        <v>2.792543897572914</v>
      </c>
      <c r="AC8219">
        <v>0</v>
      </c>
      <c r="AD8219">
        <v>0</v>
      </c>
      <c r="AE8219">
        <v>11.249345033744838</v>
      </c>
    </row>
    <row r="8220" spans="1:31" x14ac:dyDescent="0.3">
      <c r="A8220">
        <v>2592970</v>
      </c>
      <c r="B8220">
        <v>1</v>
      </c>
      <c r="C8220" t="s">
        <v>80</v>
      </c>
      <c r="D8220" t="s">
        <v>104</v>
      </c>
      <c r="E8220" t="s">
        <v>155</v>
      </c>
      <c r="F8220" t="s">
        <v>22791</v>
      </c>
      <c r="G8220" t="s">
        <v>3034</v>
      </c>
      <c r="H8220" t="s">
        <v>157</v>
      </c>
      <c r="I8220" t="s">
        <v>136</v>
      </c>
      <c r="J8220" t="s">
        <v>3</v>
      </c>
      <c r="K8220" t="s">
        <v>138</v>
      </c>
      <c r="L8220" t="s">
        <v>22792</v>
      </c>
      <c r="M8220" t="s">
        <v>22793</v>
      </c>
      <c r="N8220">
        <v>6.7991666659999996</v>
      </c>
      <c r="O8220">
        <v>0</v>
      </c>
      <c r="P8220">
        <v>22</v>
      </c>
      <c r="Q8220">
        <v>0</v>
      </c>
      <c r="R8220">
        <v>4</v>
      </c>
      <c r="S8220">
        <v>0</v>
      </c>
      <c r="T8220">
        <v>3</v>
      </c>
      <c r="U8220">
        <v>0</v>
      </c>
      <c r="V8220">
        <v>0</v>
      </c>
      <c r="W8220">
        <v>0</v>
      </c>
      <c r="X8220">
        <v>28.69203481483834</v>
      </c>
      <c r="Y8220">
        <v>0</v>
      </c>
      <c r="Z8220">
        <v>4.8938407356096203</v>
      </c>
      <c r="AA8220">
        <v>0</v>
      </c>
      <c r="AB8220">
        <v>1.7663356714970635</v>
      </c>
      <c r="AC8220">
        <v>0</v>
      </c>
      <c r="AD8220">
        <v>0</v>
      </c>
      <c r="AE8220">
        <v>35.352211221945019</v>
      </c>
    </row>
    <row r="8221" spans="1:31" x14ac:dyDescent="0.3">
      <c r="A8221">
        <v>2592993</v>
      </c>
      <c r="B8221">
        <v>1</v>
      </c>
      <c r="C8221" t="s">
        <v>80</v>
      </c>
      <c r="D8221" t="s">
        <v>106</v>
      </c>
      <c r="E8221" t="s">
        <v>155</v>
      </c>
      <c r="F8221" t="s">
        <v>8228</v>
      </c>
      <c r="G8221" t="s">
        <v>206</v>
      </c>
      <c r="H8221" t="s">
        <v>157</v>
      </c>
      <c r="I8221" t="s">
        <v>136</v>
      </c>
      <c r="J8221" t="s">
        <v>137</v>
      </c>
      <c r="K8221" t="s">
        <v>138</v>
      </c>
      <c r="L8221" t="s">
        <v>22794</v>
      </c>
      <c r="M8221" t="s">
        <v>22795</v>
      </c>
      <c r="N8221">
        <v>1.8302777770000001</v>
      </c>
      <c r="O8221">
        <v>0</v>
      </c>
      <c r="P8221">
        <v>0</v>
      </c>
      <c r="Q8221">
        <v>0</v>
      </c>
      <c r="R8221">
        <v>12</v>
      </c>
      <c r="S8221">
        <v>0</v>
      </c>
      <c r="T8221">
        <v>5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43.984554506803676</v>
      </c>
      <c r="AA8221">
        <v>0</v>
      </c>
      <c r="AB8221">
        <v>10.978997339471135</v>
      </c>
      <c r="AC8221">
        <v>0</v>
      </c>
      <c r="AD8221">
        <v>0</v>
      </c>
      <c r="AE8221">
        <v>54.963551846274811</v>
      </c>
    </row>
    <row r="8222" spans="1:31" x14ac:dyDescent="0.3">
      <c r="A8222">
        <v>2593597</v>
      </c>
      <c r="B8222">
        <v>1</v>
      </c>
      <c r="C8222" t="s">
        <v>80</v>
      </c>
      <c r="D8222" t="s">
        <v>91</v>
      </c>
      <c r="E8222" t="s">
        <v>166</v>
      </c>
      <c r="F8222" t="s">
        <v>22796</v>
      </c>
      <c r="G8222" t="s">
        <v>181</v>
      </c>
      <c r="H8222" t="s">
        <v>157</v>
      </c>
      <c r="I8222" t="s">
        <v>136</v>
      </c>
      <c r="J8222" t="s">
        <v>137</v>
      </c>
      <c r="K8222" t="s">
        <v>138</v>
      </c>
      <c r="L8222" t="s">
        <v>22797</v>
      </c>
      <c r="M8222" t="s">
        <v>22798</v>
      </c>
      <c r="N8222">
        <v>7.7183333330000004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1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54.637539678756127</v>
      </c>
      <c r="AC8222">
        <v>0</v>
      </c>
      <c r="AD8222">
        <v>0</v>
      </c>
      <c r="AE8222">
        <v>54.637539678756127</v>
      </c>
    </row>
    <row r="8223" spans="1:31" x14ac:dyDescent="0.3">
      <c r="A8223">
        <v>2593099</v>
      </c>
      <c r="B8223">
        <v>1</v>
      </c>
      <c r="C8223" t="s">
        <v>80</v>
      </c>
      <c r="D8223" t="s">
        <v>105</v>
      </c>
      <c r="E8223" t="s">
        <v>184</v>
      </c>
      <c r="F8223" t="s">
        <v>22799</v>
      </c>
      <c r="G8223" t="s">
        <v>149</v>
      </c>
      <c r="H8223" t="s">
        <v>135</v>
      </c>
      <c r="I8223" t="s">
        <v>136</v>
      </c>
      <c r="J8223" t="s">
        <v>137</v>
      </c>
      <c r="K8223" t="s">
        <v>138</v>
      </c>
      <c r="L8223" t="s">
        <v>22800</v>
      </c>
      <c r="M8223" t="s">
        <v>22801</v>
      </c>
      <c r="N8223">
        <v>2.1455555550000001</v>
      </c>
      <c r="O8223">
        <v>0</v>
      </c>
      <c r="P8223">
        <v>0</v>
      </c>
      <c r="Q8223">
        <v>0</v>
      </c>
      <c r="R8223">
        <v>0</v>
      </c>
      <c r="S8223">
        <v>1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0.94313733070047079</v>
      </c>
      <c r="AB8223">
        <v>0</v>
      </c>
      <c r="AC8223">
        <v>0</v>
      </c>
      <c r="AD8223">
        <v>0</v>
      </c>
      <c r="AE8223">
        <v>0.94313733070047079</v>
      </c>
    </row>
    <row r="8224" spans="1:31" x14ac:dyDescent="0.3">
      <c r="A8224">
        <v>2593348</v>
      </c>
      <c r="B8224">
        <v>1</v>
      </c>
      <c r="C8224" t="s">
        <v>80</v>
      </c>
      <c r="D8224" t="s">
        <v>92</v>
      </c>
      <c r="E8224" t="s">
        <v>166</v>
      </c>
      <c r="F8224" t="s">
        <v>22802</v>
      </c>
      <c r="G8224" t="s">
        <v>1174</v>
      </c>
      <c r="H8224" t="s">
        <v>157</v>
      </c>
      <c r="I8224" t="s">
        <v>136</v>
      </c>
      <c r="J8224" t="s">
        <v>137</v>
      </c>
      <c r="K8224" t="s">
        <v>138</v>
      </c>
      <c r="L8224" t="s">
        <v>22803</v>
      </c>
      <c r="M8224" t="s">
        <v>22804</v>
      </c>
      <c r="N8224">
        <v>1.6988888879999999</v>
      </c>
      <c r="O8224">
        <v>0</v>
      </c>
      <c r="P8224">
        <v>1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4.5680362912800004E-2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4.5680362912800004E-2</v>
      </c>
    </row>
    <row r="8225" spans="1:31" x14ac:dyDescent="0.3">
      <c r="A8225">
        <v>2593242</v>
      </c>
      <c r="B8225">
        <v>1</v>
      </c>
      <c r="C8225" t="s">
        <v>80</v>
      </c>
      <c r="D8225" t="s">
        <v>97</v>
      </c>
      <c r="E8225" t="s">
        <v>141</v>
      </c>
      <c r="F8225" t="s">
        <v>22805</v>
      </c>
      <c r="G8225" t="s">
        <v>134</v>
      </c>
      <c r="H8225" t="s">
        <v>135</v>
      </c>
      <c r="I8225" t="s">
        <v>136</v>
      </c>
      <c r="J8225" t="s">
        <v>137</v>
      </c>
      <c r="K8225" t="s">
        <v>138</v>
      </c>
      <c r="L8225" t="s">
        <v>22806</v>
      </c>
      <c r="M8225" t="s">
        <v>22807</v>
      </c>
      <c r="N8225">
        <v>0.180277777</v>
      </c>
      <c r="O8225">
        <v>2</v>
      </c>
      <c r="P8225">
        <v>4662</v>
      </c>
      <c r="Q8225">
        <v>7</v>
      </c>
      <c r="R8225">
        <v>153</v>
      </c>
      <c r="S8225">
        <v>16</v>
      </c>
      <c r="T8225">
        <v>485</v>
      </c>
      <c r="U8225">
        <v>3</v>
      </c>
      <c r="V8225">
        <v>0</v>
      </c>
      <c r="W8225">
        <v>4.9240414460556376</v>
      </c>
      <c r="X8225">
        <v>174.91144255299002</v>
      </c>
      <c r="Y8225">
        <v>0.46983660280978679</v>
      </c>
      <c r="Z8225">
        <v>7.904248722290836</v>
      </c>
      <c r="AA8225">
        <v>60.042709120977037</v>
      </c>
      <c r="AB8225">
        <v>100.62163165034056</v>
      </c>
      <c r="AC8225">
        <v>41.545741878542245</v>
      </c>
      <c r="AD8225">
        <v>0</v>
      </c>
      <c r="AE8225">
        <v>390.41965197400611</v>
      </c>
    </row>
    <row r="8226" spans="1:31" x14ac:dyDescent="0.3">
      <c r="A8226">
        <v>2593205</v>
      </c>
      <c r="B8226">
        <v>1</v>
      </c>
      <c r="C8226" t="s">
        <v>80</v>
      </c>
      <c r="D8226" t="s">
        <v>82</v>
      </c>
      <c r="E8226" t="s">
        <v>175</v>
      </c>
      <c r="F8226" t="s">
        <v>22808</v>
      </c>
      <c r="G8226" t="s">
        <v>213</v>
      </c>
      <c r="H8226" t="s">
        <v>157</v>
      </c>
      <c r="I8226" t="s">
        <v>136</v>
      </c>
      <c r="J8226" t="s">
        <v>137</v>
      </c>
      <c r="K8226" t="s">
        <v>138</v>
      </c>
      <c r="L8226" t="s">
        <v>22809</v>
      </c>
      <c r="M8226" t="s">
        <v>22810</v>
      </c>
      <c r="N8226">
        <v>1.5291666660000001</v>
      </c>
      <c r="O8226">
        <v>0</v>
      </c>
      <c r="P8226">
        <v>114</v>
      </c>
      <c r="Q8226">
        <v>0</v>
      </c>
      <c r="R8226">
        <v>0</v>
      </c>
      <c r="S8226">
        <v>0</v>
      </c>
      <c r="T8226">
        <v>31</v>
      </c>
      <c r="U8226">
        <v>0</v>
      </c>
      <c r="V8226">
        <v>0</v>
      </c>
      <c r="W8226">
        <v>0</v>
      </c>
      <c r="X8226">
        <v>52.633114281508014</v>
      </c>
      <c r="Y8226">
        <v>0</v>
      </c>
      <c r="Z8226">
        <v>0</v>
      </c>
      <c r="AA8226">
        <v>0</v>
      </c>
      <c r="AB8226">
        <v>41.427345891635255</v>
      </c>
      <c r="AC8226">
        <v>0</v>
      </c>
      <c r="AD8226">
        <v>0</v>
      </c>
      <c r="AE8226">
        <v>94.060460173143269</v>
      </c>
    </row>
    <row r="8227" spans="1:31" x14ac:dyDescent="0.3">
      <c r="A8227">
        <v>2593454</v>
      </c>
      <c r="B8227">
        <v>1</v>
      </c>
      <c r="C8227" t="s">
        <v>80</v>
      </c>
      <c r="D8227" t="s">
        <v>107</v>
      </c>
      <c r="E8227" t="s">
        <v>166</v>
      </c>
      <c r="F8227" t="s">
        <v>22811</v>
      </c>
      <c r="G8227" t="s">
        <v>181</v>
      </c>
      <c r="H8227" t="s">
        <v>157</v>
      </c>
      <c r="I8227" t="s">
        <v>136</v>
      </c>
      <c r="J8227" t="s">
        <v>137</v>
      </c>
      <c r="K8227" t="s">
        <v>138</v>
      </c>
      <c r="L8227" t="s">
        <v>22812</v>
      </c>
      <c r="M8227" t="s">
        <v>22813</v>
      </c>
      <c r="N8227">
        <v>4.0336111109999999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1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7.4988819668719162E-2</v>
      </c>
      <c r="AC8227">
        <v>0</v>
      </c>
      <c r="AD8227">
        <v>0</v>
      </c>
      <c r="AE8227">
        <v>7.4988819668719162E-2</v>
      </c>
    </row>
    <row r="8228" spans="1:31" x14ac:dyDescent="0.3">
      <c r="A8228">
        <v>2593156</v>
      </c>
      <c r="B8228">
        <v>1</v>
      </c>
      <c r="C8228" t="s">
        <v>80</v>
      </c>
      <c r="D8228" t="s">
        <v>93</v>
      </c>
      <c r="E8228" t="s">
        <v>171</v>
      </c>
      <c r="F8228" t="s">
        <v>22814</v>
      </c>
      <c r="G8228" t="s">
        <v>190</v>
      </c>
      <c r="H8228" t="s">
        <v>157</v>
      </c>
      <c r="I8228" t="s">
        <v>136</v>
      </c>
      <c r="J8228" t="s">
        <v>137</v>
      </c>
      <c r="K8228" t="s">
        <v>138</v>
      </c>
      <c r="L8228" t="s">
        <v>22815</v>
      </c>
      <c r="M8228" t="s">
        <v>22816</v>
      </c>
      <c r="N8228">
        <v>2.9019444440000002</v>
      </c>
      <c r="O8228">
        <v>0</v>
      </c>
      <c r="P8228">
        <v>9</v>
      </c>
      <c r="Q8228">
        <v>0</v>
      </c>
      <c r="R8228">
        <v>0</v>
      </c>
      <c r="S8228">
        <v>0</v>
      </c>
      <c r="T8228">
        <v>1</v>
      </c>
      <c r="U8228">
        <v>0</v>
      </c>
      <c r="V8228">
        <v>0</v>
      </c>
      <c r="W8228">
        <v>0</v>
      </c>
      <c r="X8228">
        <v>5.8309911889917876</v>
      </c>
      <c r="Y8228">
        <v>0</v>
      </c>
      <c r="Z8228">
        <v>0</v>
      </c>
      <c r="AA8228">
        <v>0</v>
      </c>
      <c r="AB8228">
        <v>1.5044958175916103</v>
      </c>
      <c r="AC8228">
        <v>0</v>
      </c>
      <c r="AD8228">
        <v>0</v>
      </c>
      <c r="AE8228">
        <v>7.3354870065833975</v>
      </c>
    </row>
    <row r="8229" spans="1:31" x14ac:dyDescent="0.3">
      <c r="A8229">
        <v>2592907</v>
      </c>
      <c r="B8229">
        <v>1</v>
      </c>
      <c r="C8229" t="s">
        <v>80</v>
      </c>
      <c r="D8229" t="s">
        <v>97</v>
      </c>
      <c r="E8229" t="s">
        <v>184</v>
      </c>
      <c r="F8229" t="s">
        <v>22817</v>
      </c>
      <c r="G8229" t="s">
        <v>134</v>
      </c>
      <c r="H8229" t="s">
        <v>135</v>
      </c>
      <c r="I8229" t="s">
        <v>136</v>
      </c>
      <c r="J8229" t="s">
        <v>137</v>
      </c>
      <c r="K8229" t="s">
        <v>138</v>
      </c>
      <c r="L8229" t="s">
        <v>22818</v>
      </c>
      <c r="M8229" t="s">
        <v>22819</v>
      </c>
      <c r="N8229">
        <v>1.179166666</v>
      </c>
      <c r="O8229">
        <v>0</v>
      </c>
      <c r="P8229">
        <v>263</v>
      </c>
      <c r="Q8229">
        <v>0</v>
      </c>
      <c r="R8229">
        <v>0</v>
      </c>
      <c r="S8229">
        <v>0</v>
      </c>
      <c r="T8229">
        <v>9</v>
      </c>
      <c r="U8229">
        <v>0</v>
      </c>
      <c r="V8229">
        <v>0</v>
      </c>
      <c r="W8229">
        <v>0</v>
      </c>
      <c r="X8229">
        <v>63.736635529193151</v>
      </c>
      <c r="Y8229">
        <v>0</v>
      </c>
      <c r="Z8229">
        <v>0</v>
      </c>
      <c r="AA8229">
        <v>0</v>
      </c>
      <c r="AB8229">
        <v>8.9883739576052797</v>
      </c>
      <c r="AC8229">
        <v>0</v>
      </c>
      <c r="AD8229">
        <v>0</v>
      </c>
      <c r="AE8229">
        <v>72.725009486798427</v>
      </c>
    </row>
    <row r="8230" spans="1:31" x14ac:dyDescent="0.3">
      <c r="A8230">
        <v>2593448</v>
      </c>
      <c r="B8230">
        <v>1</v>
      </c>
      <c r="C8230" t="s">
        <v>80</v>
      </c>
      <c r="D8230" t="s">
        <v>93</v>
      </c>
      <c r="E8230" t="s">
        <v>155</v>
      </c>
      <c r="F8230" t="s">
        <v>22820</v>
      </c>
      <c r="G8230" t="s">
        <v>206</v>
      </c>
      <c r="H8230" t="s">
        <v>157</v>
      </c>
      <c r="I8230" t="s">
        <v>136</v>
      </c>
      <c r="J8230" t="s">
        <v>137</v>
      </c>
      <c r="K8230" t="s">
        <v>138</v>
      </c>
      <c r="L8230" t="s">
        <v>22821</v>
      </c>
      <c r="M8230" t="s">
        <v>22822</v>
      </c>
      <c r="N8230">
        <v>1.3969444440000001</v>
      </c>
      <c r="O8230">
        <v>0</v>
      </c>
      <c r="P8230">
        <v>28</v>
      </c>
      <c r="Q8230">
        <v>0</v>
      </c>
      <c r="R8230">
        <v>17</v>
      </c>
      <c r="S8230">
        <v>0</v>
      </c>
      <c r="T8230">
        <v>16</v>
      </c>
      <c r="U8230">
        <v>0</v>
      </c>
      <c r="V8230">
        <v>0</v>
      </c>
      <c r="W8230">
        <v>0</v>
      </c>
      <c r="X8230">
        <v>24.568075385402878</v>
      </c>
      <c r="Y8230">
        <v>0</v>
      </c>
      <c r="Z8230">
        <v>117.89078907006883</v>
      </c>
      <c r="AA8230">
        <v>0</v>
      </c>
      <c r="AB8230">
        <v>3.7493439146188323</v>
      </c>
      <c r="AC8230">
        <v>0</v>
      </c>
      <c r="AD8230">
        <v>0</v>
      </c>
      <c r="AE8230">
        <v>146.20820837009055</v>
      </c>
    </row>
    <row r="8231" spans="1:31" x14ac:dyDescent="0.3">
      <c r="A8231">
        <v>2592939</v>
      </c>
      <c r="B8231">
        <v>1</v>
      </c>
      <c r="C8231" t="s">
        <v>80</v>
      </c>
      <c r="D8231" t="s">
        <v>97</v>
      </c>
      <c r="E8231" t="s">
        <v>141</v>
      </c>
      <c r="F8231" t="s">
        <v>22823</v>
      </c>
      <c r="G8231" t="s">
        <v>134</v>
      </c>
      <c r="H8231" t="s">
        <v>135</v>
      </c>
      <c r="I8231" t="s">
        <v>136</v>
      </c>
      <c r="J8231" t="s">
        <v>137</v>
      </c>
      <c r="K8231" t="s">
        <v>138</v>
      </c>
      <c r="L8231" t="s">
        <v>22824</v>
      </c>
      <c r="M8231" t="s">
        <v>22825</v>
      </c>
      <c r="N8231">
        <v>0.81916666599999999</v>
      </c>
      <c r="O8231">
        <v>5</v>
      </c>
      <c r="P8231">
        <v>1780</v>
      </c>
      <c r="Q8231">
        <v>5</v>
      </c>
      <c r="R8231">
        <v>323</v>
      </c>
      <c r="S8231">
        <v>18</v>
      </c>
      <c r="T8231">
        <v>221</v>
      </c>
      <c r="U8231">
        <v>1</v>
      </c>
      <c r="V8231">
        <v>0</v>
      </c>
      <c r="W8231">
        <v>18.014572096003338</v>
      </c>
      <c r="X8231">
        <v>265.1656941896959</v>
      </c>
      <c r="Y8231">
        <v>1.8169962399546455</v>
      </c>
      <c r="Z8231">
        <v>81.931359608820941</v>
      </c>
      <c r="AA8231">
        <v>39.024725178300443</v>
      </c>
      <c r="AB8231">
        <v>127.58227438825709</v>
      </c>
      <c r="AC8231">
        <v>99.604039382149935</v>
      </c>
      <c r="AD8231">
        <v>0</v>
      </c>
      <c r="AE8231">
        <v>633.13966108318232</v>
      </c>
    </row>
    <row r="8232" spans="1:31" x14ac:dyDescent="0.3">
      <c r="A8232">
        <v>2593271</v>
      </c>
      <c r="B8232">
        <v>1</v>
      </c>
      <c r="C8232" t="s">
        <v>80</v>
      </c>
      <c r="D8232" t="s">
        <v>83</v>
      </c>
      <c r="E8232" t="s">
        <v>155</v>
      </c>
      <c r="F8232" t="s">
        <v>22496</v>
      </c>
      <c r="G8232" t="s">
        <v>202</v>
      </c>
      <c r="H8232" t="s">
        <v>157</v>
      </c>
      <c r="I8232" t="s">
        <v>136</v>
      </c>
      <c r="J8232" t="s">
        <v>137</v>
      </c>
      <c r="K8232" t="s">
        <v>138</v>
      </c>
      <c r="L8232" t="s">
        <v>22826</v>
      </c>
      <c r="M8232" t="s">
        <v>22827</v>
      </c>
      <c r="N8232">
        <v>1.1499999999999999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150</v>
      </c>
      <c r="U8232">
        <v>0</v>
      </c>
      <c r="V8232">
        <v>10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302.47352830298786</v>
      </c>
      <c r="AC8232">
        <v>0</v>
      </c>
      <c r="AD8232">
        <v>172.83644593674921</v>
      </c>
      <c r="AE8232">
        <v>475.30997423973707</v>
      </c>
    </row>
    <row r="8233" spans="1:31" x14ac:dyDescent="0.3">
      <c r="A8233">
        <v>2592916</v>
      </c>
      <c r="B8233">
        <v>1</v>
      </c>
      <c r="C8233" t="s">
        <v>81</v>
      </c>
      <c r="D8233" t="s">
        <v>113</v>
      </c>
      <c r="E8233" t="s">
        <v>132</v>
      </c>
      <c r="F8233" t="s">
        <v>22828</v>
      </c>
      <c r="G8233" t="s">
        <v>8518</v>
      </c>
      <c r="H8233" t="s">
        <v>276</v>
      </c>
      <c r="I8233" t="s">
        <v>136</v>
      </c>
      <c r="J8233" t="s">
        <v>137</v>
      </c>
      <c r="K8233" t="s">
        <v>144</v>
      </c>
      <c r="L8233" t="s">
        <v>22829</v>
      </c>
      <c r="M8233" t="s">
        <v>22830</v>
      </c>
      <c r="N8233">
        <v>0.54833333299999998</v>
      </c>
      <c r="O8233">
        <v>0</v>
      </c>
      <c r="P8233">
        <v>12028</v>
      </c>
      <c r="Q8233">
        <v>3</v>
      </c>
      <c r="R8233">
        <v>165</v>
      </c>
      <c r="S8233">
        <v>17</v>
      </c>
      <c r="T8233">
        <v>1955</v>
      </c>
      <c r="U8233">
        <v>6</v>
      </c>
      <c r="V8233">
        <v>12</v>
      </c>
      <c r="W8233">
        <v>0</v>
      </c>
      <c r="X8233">
        <v>1252.5825152967916</v>
      </c>
      <c r="Y8233">
        <v>30.979743401764392</v>
      </c>
      <c r="Z8233">
        <v>50.344373578475277</v>
      </c>
      <c r="AA8233">
        <v>177.8356599296074</v>
      </c>
      <c r="AB8233">
        <v>624.96785142470446</v>
      </c>
      <c r="AC8233">
        <v>256.56464289508938</v>
      </c>
      <c r="AD8233">
        <v>71.426469282350226</v>
      </c>
      <c r="AE8233">
        <v>2464.7012558087831</v>
      </c>
    </row>
    <row r="8234" spans="1:31" x14ac:dyDescent="0.3">
      <c r="A8234">
        <v>2592962</v>
      </c>
      <c r="B8234">
        <v>1</v>
      </c>
      <c r="C8234" t="s">
        <v>81</v>
      </c>
      <c r="D8234" t="s">
        <v>120</v>
      </c>
      <c r="E8234" t="s">
        <v>184</v>
      </c>
      <c r="F8234" t="s">
        <v>22831</v>
      </c>
      <c r="G8234" t="s">
        <v>134</v>
      </c>
      <c r="H8234" t="s">
        <v>135</v>
      </c>
      <c r="I8234" t="s">
        <v>136</v>
      </c>
      <c r="J8234" t="s">
        <v>137</v>
      </c>
      <c r="K8234" t="s">
        <v>138</v>
      </c>
      <c r="L8234" t="s">
        <v>22832</v>
      </c>
      <c r="M8234" t="s">
        <v>22833</v>
      </c>
      <c r="N8234">
        <v>1.144722222</v>
      </c>
      <c r="O8234">
        <v>0</v>
      </c>
      <c r="P8234">
        <v>6</v>
      </c>
      <c r="Q8234">
        <v>23</v>
      </c>
      <c r="R8234">
        <v>17</v>
      </c>
      <c r="S8234">
        <v>12</v>
      </c>
      <c r="T8234">
        <v>225</v>
      </c>
      <c r="U8234">
        <v>3</v>
      </c>
      <c r="V8234">
        <v>4</v>
      </c>
      <c r="W8234">
        <v>0</v>
      </c>
      <c r="X8234">
        <v>0.57035686815054243</v>
      </c>
      <c r="Y8234">
        <v>63.36368622048802</v>
      </c>
      <c r="Z8234">
        <v>52.744293548684297</v>
      </c>
      <c r="AA8234">
        <v>23.916414673311273</v>
      </c>
      <c r="AB8234">
        <v>91.764084025086916</v>
      </c>
      <c r="AC8234">
        <v>183.58419990746873</v>
      </c>
      <c r="AD8234">
        <v>1.5347927432677799</v>
      </c>
      <c r="AE8234">
        <v>417.47782798645756</v>
      </c>
    </row>
    <row r="8235" spans="1:31" x14ac:dyDescent="0.3">
      <c r="A8235">
        <v>2593231</v>
      </c>
      <c r="B8235">
        <v>1</v>
      </c>
      <c r="C8235" t="s">
        <v>80</v>
      </c>
      <c r="D8235" t="s">
        <v>105</v>
      </c>
      <c r="E8235" t="s">
        <v>155</v>
      </c>
      <c r="F8235" t="s">
        <v>21389</v>
      </c>
      <c r="G8235" t="s">
        <v>202</v>
      </c>
      <c r="H8235" t="s">
        <v>157</v>
      </c>
      <c r="I8235" t="s">
        <v>136</v>
      </c>
      <c r="J8235" t="s">
        <v>137</v>
      </c>
      <c r="K8235" t="s">
        <v>138</v>
      </c>
      <c r="L8235" t="s">
        <v>22834</v>
      </c>
      <c r="M8235" t="s">
        <v>22835</v>
      </c>
      <c r="N8235">
        <v>1.727777777</v>
      </c>
      <c r="O8235">
        <v>0</v>
      </c>
      <c r="P8235">
        <v>167</v>
      </c>
      <c r="Q8235">
        <v>0</v>
      </c>
      <c r="R8235">
        <v>0</v>
      </c>
      <c r="S8235">
        <v>0</v>
      </c>
      <c r="T8235">
        <v>4</v>
      </c>
      <c r="U8235">
        <v>0</v>
      </c>
      <c r="V8235">
        <v>0</v>
      </c>
      <c r="W8235">
        <v>0</v>
      </c>
      <c r="X8235">
        <v>76.001113359510271</v>
      </c>
      <c r="Y8235">
        <v>0</v>
      </c>
      <c r="Z8235">
        <v>0</v>
      </c>
      <c r="AA8235">
        <v>0</v>
      </c>
      <c r="AB8235">
        <v>12.531237044008888</v>
      </c>
      <c r="AC8235">
        <v>0</v>
      </c>
      <c r="AD8235">
        <v>0</v>
      </c>
      <c r="AE8235">
        <v>88.53235040351916</v>
      </c>
    </row>
    <row r="8236" spans="1:31" x14ac:dyDescent="0.3">
      <c r="A8236">
        <v>2593171</v>
      </c>
      <c r="B8236">
        <v>1</v>
      </c>
      <c r="C8236" t="s">
        <v>80</v>
      </c>
      <c r="D8236" t="s">
        <v>111</v>
      </c>
      <c r="E8236" t="s">
        <v>175</v>
      </c>
      <c r="F8236" t="s">
        <v>22836</v>
      </c>
      <c r="G8236" t="s">
        <v>213</v>
      </c>
      <c r="H8236" t="s">
        <v>157</v>
      </c>
      <c r="I8236" t="s">
        <v>136</v>
      </c>
      <c r="J8236" t="s">
        <v>137</v>
      </c>
      <c r="K8236" t="s">
        <v>138</v>
      </c>
      <c r="L8236" t="s">
        <v>22837</v>
      </c>
      <c r="M8236" t="s">
        <v>22838</v>
      </c>
      <c r="N8236">
        <v>3.7627777770000002</v>
      </c>
      <c r="O8236">
        <v>0</v>
      </c>
      <c r="P8236">
        <v>105</v>
      </c>
      <c r="Q8236">
        <v>0</v>
      </c>
      <c r="R8236">
        <v>0</v>
      </c>
      <c r="S8236">
        <v>0</v>
      </c>
      <c r="T8236">
        <v>15</v>
      </c>
      <c r="U8236">
        <v>0</v>
      </c>
      <c r="V8236">
        <v>0</v>
      </c>
      <c r="W8236">
        <v>0</v>
      </c>
      <c r="X8236">
        <v>88.724916116018719</v>
      </c>
      <c r="Y8236">
        <v>0</v>
      </c>
      <c r="Z8236">
        <v>0</v>
      </c>
      <c r="AA8236">
        <v>0</v>
      </c>
      <c r="AB8236">
        <v>19.964170112985421</v>
      </c>
      <c r="AC8236">
        <v>0</v>
      </c>
      <c r="AD8236">
        <v>0</v>
      </c>
      <c r="AE8236">
        <v>108.68908622900415</v>
      </c>
    </row>
    <row r="8237" spans="1:31" x14ac:dyDescent="0.3">
      <c r="A8237">
        <v>2593022</v>
      </c>
      <c r="B8237">
        <v>1</v>
      </c>
      <c r="C8237" t="s">
        <v>81</v>
      </c>
      <c r="D8237" t="s">
        <v>118</v>
      </c>
      <c r="E8237" t="s">
        <v>184</v>
      </c>
      <c r="F8237" t="s">
        <v>13775</v>
      </c>
      <c r="G8237" t="s">
        <v>149</v>
      </c>
      <c r="H8237" t="s">
        <v>135</v>
      </c>
      <c r="I8237" t="s">
        <v>136</v>
      </c>
      <c r="J8237" t="s">
        <v>137</v>
      </c>
      <c r="K8237" t="s">
        <v>138</v>
      </c>
      <c r="L8237" t="s">
        <v>22839</v>
      </c>
      <c r="M8237" t="s">
        <v>22840</v>
      </c>
      <c r="N8237">
        <v>1.65</v>
      </c>
      <c r="O8237">
        <v>0</v>
      </c>
      <c r="P8237">
        <v>0</v>
      </c>
      <c r="Q8237">
        <v>0</v>
      </c>
      <c r="R8237">
        <v>6</v>
      </c>
      <c r="S8237">
        <v>0</v>
      </c>
      <c r="T8237">
        <v>5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20.860411285740749</v>
      </c>
      <c r="AA8237">
        <v>0</v>
      </c>
      <c r="AB8237">
        <v>23.014425309867203</v>
      </c>
      <c r="AC8237">
        <v>0</v>
      </c>
      <c r="AD8237">
        <v>0</v>
      </c>
      <c r="AE8237">
        <v>43.874836595607952</v>
      </c>
    </row>
    <row r="8238" spans="1:31" x14ac:dyDescent="0.3">
      <c r="A8238">
        <v>2593520</v>
      </c>
      <c r="B8238">
        <v>1</v>
      </c>
      <c r="C8238" t="s">
        <v>81</v>
      </c>
      <c r="D8238" t="s">
        <v>123</v>
      </c>
      <c r="E8238" t="s">
        <v>171</v>
      </c>
      <c r="F8238" t="s">
        <v>22841</v>
      </c>
      <c r="G8238" t="s">
        <v>3589</v>
      </c>
      <c r="H8238" t="s">
        <v>157</v>
      </c>
      <c r="I8238" t="s">
        <v>136</v>
      </c>
      <c r="J8238" t="s">
        <v>137</v>
      </c>
      <c r="K8238" t="s">
        <v>138</v>
      </c>
      <c r="L8238" t="s">
        <v>22842</v>
      </c>
      <c r="M8238" t="s">
        <v>22843</v>
      </c>
      <c r="N8238">
        <v>5.2455555550000001</v>
      </c>
      <c r="O8238">
        <v>0</v>
      </c>
      <c r="P8238">
        <v>73</v>
      </c>
      <c r="Q8238">
        <v>0</v>
      </c>
      <c r="R8238">
        <v>0</v>
      </c>
      <c r="S8238">
        <v>0</v>
      </c>
      <c r="T8238">
        <v>21</v>
      </c>
      <c r="U8238">
        <v>0</v>
      </c>
      <c r="V8238">
        <v>0</v>
      </c>
      <c r="W8238">
        <v>0</v>
      </c>
      <c r="X8238">
        <v>68.979544271150985</v>
      </c>
      <c r="Y8238">
        <v>0</v>
      </c>
      <c r="Z8238">
        <v>0</v>
      </c>
      <c r="AA8238">
        <v>0</v>
      </c>
      <c r="AB8238">
        <v>39.447204661099427</v>
      </c>
      <c r="AC8238">
        <v>0</v>
      </c>
      <c r="AD8238">
        <v>0</v>
      </c>
      <c r="AE8238">
        <v>108.4267489322504</v>
      </c>
    </row>
    <row r="8239" spans="1:31" x14ac:dyDescent="0.3">
      <c r="A8239">
        <v>2593045</v>
      </c>
      <c r="B8239">
        <v>1</v>
      </c>
      <c r="C8239" t="s">
        <v>80</v>
      </c>
      <c r="D8239" t="s">
        <v>85</v>
      </c>
      <c r="E8239" t="s">
        <v>175</v>
      </c>
      <c r="F8239" t="s">
        <v>22844</v>
      </c>
      <c r="G8239" t="s">
        <v>177</v>
      </c>
      <c r="H8239" t="s">
        <v>157</v>
      </c>
      <c r="I8239" t="s">
        <v>136</v>
      </c>
      <c r="J8239" t="s">
        <v>137</v>
      </c>
      <c r="K8239" t="s">
        <v>138</v>
      </c>
      <c r="L8239" t="s">
        <v>22845</v>
      </c>
      <c r="M8239" t="s">
        <v>22846</v>
      </c>
      <c r="N8239">
        <v>2.866666666</v>
      </c>
      <c r="O8239">
        <v>0</v>
      </c>
      <c r="P8239">
        <v>94</v>
      </c>
      <c r="Q8239">
        <v>0</v>
      </c>
      <c r="R8239">
        <v>0</v>
      </c>
      <c r="S8239">
        <v>0</v>
      </c>
      <c r="T8239">
        <v>6</v>
      </c>
      <c r="U8239">
        <v>0</v>
      </c>
      <c r="V8239">
        <v>0</v>
      </c>
      <c r="W8239">
        <v>0</v>
      </c>
      <c r="X8239">
        <v>57.005196740378068</v>
      </c>
      <c r="Y8239">
        <v>0</v>
      </c>
      <c r="Z8239">
        <v>0</v>
      </c>
      <c r="AA8239">
        <v>0</v>
      </c>
      <c r="AB8239">
        <v>1.2722223324318684</v>
      </c>
      <c r="AC8239">
        <v>0</v>
      </c>
      <c r="AD8239">
        <v>0</v>
      </c>
      <c r="AE8239">
        <v>58.277419072809934</v>
      </c>
    </row>
    <row r="8240" spans="1:31" x14ac:dyDescent="0.3">
      <c r="A8240">
        <v>2593331</v>
      </c>
      <c r="B8240">
        <v>1</v>
      </c>
      <c r="C8240" t="s">
        <v>80</v>
      </c>
      <c r="D8240" t="s">
        <v>96</v>
      </c>
      <c r="E8240" t="s">
        <v>171</v>
      </c>
      <c r="F8240" t="s">
        <v>22847</v>
      </c>
      <c r="G8240" t="s">
        <v>3232</v>
      </c>
      <c r="H8240" t="s">
        <v>157</v>
      </c>
      <c r="I8240" t="s">
        <v>136</v>
      </c>
      <c r="J8240" t="s">
        <v>137</v>
      </c>
      <c r="K8240" t="s">
        <v>138</v>
      </c>
      <c r="L8240" t="s">
        <v>22848</v>
      </c>
      <c r="M8240" t="s">
        <v>22849</v>
      </c>
      <c r="N8240">
        <v>2.426388888</v>
      </c>
      <c r="O8240">
        <v>0</v>
      </c>
      <c r="P8240">
        <v>55</v>
      </c>
      <c r="Q8240">
        <v>0</v>
      </c>
      <c r="R8240">
        <v>0</v>
      </c>
      <c r="S8240">
        <v>0</v>
      </c>
      <c r="T8240">
        <v>1</v>
      </c>
      <c r="U8240">
        <v>0</v>
      </c>
      <c r="V8240">
        <v>0</v>
      </c>
      <c r="W8240">
        <v>0</v>
      </c>
      <c r="X8240">
        <v>24.271859482001624</v>
      </c>
      <c r="Y8240">
        <v>0</v>
      </c>
      <c r="Z8240">
        <v>0</v>
      </c>
      <c r="AA8240">
        <v>0</v>
      </c>
      <c r="AB8240">
        <v>4.1600313098066666</v>
      </c>
      <c r="AC8240">
        <v>0</v>
      </c>
      <c r="AD8240">
        <v>0</v>
      </c>
      <c r="AE8240">
        <v>28.431890791808289</v>
      </c>
    </row>
    <row r="8241" spans="1:31" x14ac:dyDescent="0.3">
      <c r="A8241">
        <v>2593165</v>
      </c>
      <c r="B8241">
        <v>1</v>
      </c>
      <c r="C8241" t="s">
        <v>80</v>
      </c>
      <c r="D8241" t="s">
        <v>106</v>
      </c>
      <c r="E8241" t="s">
        <v>184</v>
      </c>
      <c r="F8241" t="s">
        <v>22850</v>
      </c>
      <c r="G8241" t="s">
        <v>149</v>
      </c>
      <c r="H8241" t="s">
        <v>135</v>
      </c>
      <c r="I8241" t="s">
        <v>136</v>
      </c>
      <c r="J8241" t="s">
        <v>137</v>
      </c>
      <c r="K8241" t="s">
        <v>138</v>
      </c>
      <c r="L8241" t="s">
        <v>22851</v>
      </c>
      <c r="M8241" t="s">
        <v>22852</v>
      </c>
      <c r="N8241">
        <v>3.2555555549999999</v>
      </c>
      <c r="O8241">
        <v>0</v>
      </c>
      <c r="P8241">
        <v>76</v>
      </c>
      <c r="Q8241">
        <v>0</v>
      </c>
      <c r="R8241">
        <v>6</v>
      </c>
      <c r="S8241">
        <v>0</v>
      </c>
      <c r="T8241">
        <v>5</v>
      </c>
      <c r="U8241">
        <v>0</v>
      </c>
      <c r="V8241">
        <v>0</v>
      </c>
      <c r="W8241">
        <v>0</v>
      </c>
      <c r="X8241">
        <v>55.390831094980079</v>
      </c>
      <c r="Y8241">
        <v>0</v>
      </c>
      <c r="Z8241">
        <v>78.25710423556923</v>
      </c>
      <c r="AA8241">
        <v>0</v>
      </c>
      <c r="AB8241">
        <v>3.888747669300086</v>
      </c>
      <c r="AC8241">
        <v>0</v>
      </c>
      <c r="AD8241">
        <v>0</v>
      </c>
      <c r="AE8241">
        <v>137.53668299984938</v>
      </c>
    </row>
    <row r="8242" spans="1:31" x14ac:dyDescent="0.3">
      <c r="A8242">
        <v>2593145</v>
      </c>
      <c r="B8242">
        <v>1</v>
      </c>
      <c r="C8242" t="s">
        <v>80</v>
      </c>
      <c r="D8242" t="s">
        <v>100</v>
      </c>
      <c r="E8242" t="s">
        <v>141</v>
      </c>
      <c r="F8242" t="s">
        <v>22853</v>
      </c>
      <c r="G8242" t="s">
        <v>202</v>
      </c>
      <c r="H8242" t="s">
        <v>135</v>
      </c>
      <c r="I8242" t="s">
        <v>136</v>
      </c>
      <c r="J8242" t="s">
        <v>137</v>
      </c>
      <c r="K8242" t="s">
        <v>138</v>
      </c>
      <c r="L8242" t="s">
        <v>22854</v>
      </c>
      <c r="M8242" t="s">
        <v>22855</v>
      </c>
      <c r="N8242">
        <v>0.88527777699999999</v>
      </c>
      <c r="O8242">
        <v>6</v>
      </c>
      <c r="P8242">
        <v>1075</v>
      </c>
      <c r="Q8242">
        <v>25</v>
      </c>
      <c r="R8242">
        <v>383</v>
      </c>
      <c r="S8242">
        <v>12</v>
      </c>
      <c r="T8242">
        <v>214</v>
      </c>
      <c r="U8242">
        <v>3</v>
      </c>
      <c r="V8242">
        <v>0</v>
      </c>
      <c r="W8242">
        <v>3.9388925123624108</v>
      </c>
      <c r="X8242">
        <v>178.41392638629978</v>
      </c>
      <c r="Y8242">
        <v>12.392780927891854</v>
      </c>
      <c r="Z8242">
        <v>101.93479697908889</v>
      </c>
      <c r="AA8242">
        <v>72.304528250435524</v>
      </c>
      <c r="AB8242">
        <v>163.28234743281786</v>
      </c>
      <c r="AC8242">
        <v>227.85915781912689</v>
      </c>
      <c r="AD8242">
        <v>0</v>
      </c>
      <c r="AE8242">
        <v>760.12643030802315</v>
      </c>
    </row>
    <row r="8243" spans="1:31" x14ac:dyDescent="0.3">
      <c r="A8243">
        <v>2592959</v>
      </c>
      <c r="B8243">
        <v>1</v>
      </c>
      <c r="C8243" t="s">
        <v>81</v>
      </c>
      <c r="D8243" t="s">
        <v>125</v>
      </c>
      <c r="E8243" t="s">
        <v>141</v>
      </c>
      <c r="F8243" t="s">
        <v>22856</v>
      </c>
      <c r="G8243" t="s">
        <v>134</v>
      </c>
      <c r="H8243" t="s">
        <v>135</v>
      </c>
      <c r="I8243" t="s">
        <v>136</v>
      </c>
      <c r="J8243" t="s">
        <v>137</v>
      </c>
      <c r="K8243" t="s">
        <v>138</v>
      </c>
      <c r="L8243" t="s">
        <v>22857</v>
      </c>
      <c r="M8243" t="s">
        <v>22858</v>
      </c>
      <c r="N8243">
        <v>1.3258333330000001</v>
      </c>
      <c r="O8243">
        <v>2</v>
      </c>
      <c r="P8243">
        <v>686</v>
      </c>
      <c r="Q8243">
        <v>128</v>
      </c>
      <c r="R8243">
        <v>209</v>
      </c>
      <c r="S8243">
        <v>7</v>
      </c>
      <c r="T8243">
        <v>63</v>
      </c>
      <c r="U8243">
        <v>1</v>
      </c>
      <c r="V8243">
        <v>0</v>
      </c>
      <c r="W8243">
        <v>0.41615461064000003</v>
      </c>
      <c r="X8243">
        <v>128.11474790149694</v>
      </c>
      <c r="Y8243">
        <v>1188.1043334506383</v>
      </c>
      <c r="Z8243">
        <v>1006.4350161408094</v>
      </c>
      <c r="AA8243">
        <v>57.771012906731229</v>
      </c>
      <c r="AB8243">
        <v>42.345950950887087</v>
      </c>
      <c r="AC8243">
        <v>78.828647170952806</v>
      </c>
      <c r="AD8243">
        <v>0</v>
      </c>
      <c r="AE8243">
        <v>2502.015863132156</v>
      </c>
    </row>
    <row r="8244" spans="1:31" x14ac:dyDescent="0.3">
      <c r="A8244">
        <v>2593414</v>
      </c>
      <c r="B8244">
        <v>1</v>
      </c>
      <c r="C8244" t="s">
        <v>80</v>
      </c>
      <c r="D8244" t="s">
        <v>94</v>
      </c>
      <c r="E8244" t="s">
        <v>184</v>
      </c>
      <c r="F8244" t="s">
        <v>22859</v>
      </c>
      <c r="G8244" t="s">
        <v>149</v>
      </c>
      <c r="H8244" t="s">
        <v>135</v>
      </c>
      <c r="I8244" t="s">
        <v>136</v>
      </c>
      <c r="J8244" t="s">
        <v>137</v>
      </c>
      <c r="K8244" t="s">
        <v>138</v>
      </c>
      <c r="L8244" t="s">
        <v>22860</v>
      </c>
      <c r="M8244" t="s">
        <v>22861</v>
      </c>
      <c r="N8244">
        <v>2.1161111109999999</v>
      </c>
      <c r="O8244">
        <v>0</v>
      </c>
      <c r="P8244">
        <v>220</v>
      </c>
      <c r="Q8244">
        <v>0</v>
      </c>
      <c r="R8244">
        <v>5</v>
      </c>
      <c r="S8244">
        <v>0</v>
      </c>
      <c r="T8244">
        <v>37</v>
      </c>
      <c r="U8244">
        <v>0</v>
      </c>
      <c r="V8244">
        <v>0</v>
      </c>
      <c r="W8244">
        <v>0</v>
      </c>
      <c r="X8244">
        <v>119.47091460351697</v>
      </c>
      <c r="Y8244">
        <v>0</v>
      </c>
      <c r="Z8244">
        <v>14.635693945293003</v>
      </c>
      <c r="AA8244">
        <v>0</v>
      </c>
      <c r="AB8244">
        <v>41.466771970152799</v>
      </c>
      <c r="AC8244">
        <v>0</v>
      </c>
      <c r="AD8244">
        <v>0</v>
      </c>
      <c r="AE8244">
        <v>175.57338051896278</v>
      </c>
    </row>
    <row r="8245" spans="1:31" x14ac:dyDescent="0.3">
      <c r="A8245">
        <v>2593606</v>
      </c>
      <c r="B8245">
        <v>1</v>
      </c>
      <c r="C8245" t="s">
        <v>80</v>
      </c>
      <c r="D8245" t="s">
        <v>93</v>
      </c>
      <c r="E8245" t="s">
        <v>171</v>
      </c>
      <c r="F8245" t="s">
        <v>22234</v>
      </c>
      <c r="G8245" t="s">
        <v>190</v>
      </c>
      <c r="H8245" t="s">
        <v>157</v>
      </c>
      <c r="I8245" t="s">
        <v>136</v>
      </c>
      <c r="J8245" t="s">
        <v>137</v>
      </c>
      <c r="K8245" t="s">
        <v>138</v>
      </c>
      <c r="L8245" t="s">
        <v>22862</v>
      </c>
      <c r="M8245" t="s">
        <v>22863</v>
      </c>
      <c r="N8245">
        <v>2.3025000000000002</v>
      </c>
      <c r="O8245">
        <v>0</v>
      </c>
      <c r="P8245">
        <v>63</v>
      </c>
      <c r="Q8245">
        <v>0</v>
      </c>
      <c r="R8245">
        <v>0</v>
      </c>
      <c r="S8245">
        <v>0</v>
      </c>
      <c r="T8245">
        <v>2</v>
      </c>
      <c r="U8245">
        <v>0</v>
      </c>
      <c r="V8245">
        <v>0</v>
      </c>
      <c r="W8245">
        <v>0</v>
      </c>
      <c r="X8245">
        <v>21.997222804263586</v>
      </c>
      <c r="Y8245">
        <v>0</v>
      </c>
      <c r="Z8245">
        <v>0</v>
      </c>
      <c r="AA8245">
        <v>0</v>
      </c>
      <c r="AB8245">
        <v>0.81880175521462495</v>
      </c>
      <c r="AC8245">
        <v>0</v>
      </c>
      <c r="AD8245">
        <v>0</v>
      </c>
      <c r="AE8245">
        <v>22.816024559478212</v>
      </c>
    </row>
    <row r="8246" spans="1:31" x14ac:dyDescent="0.3">
      <c r="A8246">
        <v>2592942</v>
      </c>
      <c r="B8246">
        <v>1</v>
      </c>
      <c r="C8246" t="s">
        <v>80</v>
      </c>
      <c r="D8246" t="s">
        <v>106</v>
      </c>
      <c r="E8246" t="s">
        <v>141</v>
      </c>
      <c r="F8246" t="s">
        <v>5305</v>
      </c>
      <c r="G8246" t="s">
        <v>134</v>
      </c>
      <c r="H8246" t="s">
        <v>135</v>
      </c>
      <c r="I8246" t="s">
        <v>136</v>
      </c>
      <c r="J8246" t="s">
        <v>137</v>
      </c>
      <c r="K8246" t="s">
        <v>138</v>
      </c>
      <c r="L8246" t="s">
        <v>22864</v>
      </c>
      <c r="M8246" t="s">
        <v>22865</v>
      </c>
      <c r="N8246">
        <v>0.16638888800000001</v>
      </c>
      <c r="O8246">
        <v>1</v>
      </c>
      <c r="P8246">
        <v>4</v>
      </c>
      <c r="Q8246">
        <v>68</v>
      </c>
      <c r="R8246">
        <v>332</v>
      </c>
      <c r="S8246">
        <v>27</v>
      </c>
      <c r="T8246">
        <v>63</v>
      </c>
      <c r="U8246">
        <v>0</v>
      </c>
      <c r="V8246">
        <v>0</v>
      </c>
      <c r="W8246">
        <v>6.2068741394670002E-2</v>
      </c>
      <c r="X8246">
        <v>0.21238684399879917</v>
      </c>
      <c r="Y8246">
        <v>93.861086028669376</v>
      </c>
      <c r="Z8246">
        <v>150.29243777929241</v>
      </c>
      <c r="AA8246">
        <v>12.248029165652508</v>
      </c>
      <c r="AB8246">
        <v>19.520545770946399</v>
      </c>
      <c r="AC8246">
        <v>0</v>
      </c>
      <c r="AD8246">
        <v>0</v>
      </c>
      <c r="AE8246">
        <v>276.19655432995415</v>
      </c>
    </row>
    <row r="8247" spans="1:31" x14ac:dyDescent="0.3">
      <c r="A8247">
        <v>2593291</v>
      </c>
      <c r="B8247">
        <v>1</v>
      </c>
      <c r="C8247" t="s">
        <v>81</v>
      </c>
      <c r="D8247" t="s">
        <v>114</v>
      </c>
      <c r="E8247" t="s">
        <v>171</v>
      </c>
      <c r="F8247" t="s">
        <v>22866</v>
      </c>
      <c r="G8247" t="s">
        <v>190</v>
      </c>
      <c r="H8247" t="s">
        <v>157</v>
      </c>
      <c r="I8247" t="s">
        <v>136</v>
      </c>
      <c r="J8247" t="s">
        <v>137</v>
      </c>
      <c r="K8247" t="s">
        <v>138</v>
      </c>
      <c r="L8247" t="s">
        <v>22867</v>
      </c>
      <c r="M8247" t="s">
        <v>22868</v>
      </c>
      <c r="N8247">
        <v>1.5963888879999999</v>
      </c>
      <c r="O8247">
        <v>0</v>
      </c>
      <c r="P8247">
        <v>27</v>
      </c>
      <c r="Q8247">
        <v>0</v>
      </c>
      <c r="R8247">
        <v>0</v>
      </c>
      <c r="S8247">
        <v>0</v>
      </c>
      <c r="T8247">
        <v>1</v>
      </c>
      <c r="U8247">
        <v>0</v>
      </c>
      <c r="V8247">
        <v>0</v>
      </c>
      <c r="W8247">
        <v>0</v>
      </c>
      <c r="X8247">
        <v>2.6783611964123</v>
      </c>
      <c r="Y8247">
        <v>0</v>
      </c>
      <c r="Z8247">
        <v>0</v>
      </c>
      <c r="AA8247">
        <v>0</v>
      </c>
      <c r="AB8247">
        <v>2.825874942045</v>
      </c>
      <c r="AC8247">
        <v>0</v>
      </c>
      <c r="AD8247">
        <v>0</v>
      </c>
      <c r="AE8247">
        <v>5.5042361384572995</v>
      </c>
    </row>
    <row r="8248" spans="1:31" x14ac:dyDescent="0.3">
      <c r="A8248">
        <v>2593314</v>
      </c>
      <c r="B8248">
        <v>1</v>
      </c>
      <c r="C8248" t="s">
        <v>81</v>
      </c>
      <c r="D8248" t="s">
        <v>117</v>
      </c>
      <c r="E8248" t="s">
        <v>171</v>
      </c>
      <c r="F8248" t="s">
        <v>22869</v>
      </c>
      <c r="G8248" t="s">
        <v>229</v>
      </c>
      <c r="H8248" t="s">
        <v>157</v>
      </c>
      <c r="I8248" t="s">
        <v>136</v>
      </c>
      <c r="J8248" t="s">
        <v>137</v>
      </c>
      <c r="K8248" t="s">
        <v>138</v>
      </c>
      <c r="L8248" t="s">
        <v>22870</v>
      </c>
      <c r="M8248" t="s">
        <v>22871</v>
      </c>
      <c r="N8248">
        <v>2.653888888</v>
      </c>
      <c r="O8248">
        <v>0</v>
      </c>
      <c r="P8248">
        <v>21</v>
      </c>
      <c r="Q8248">
        <v>0</v>
      </c>
      <c r="R8248">
        <v>1</v>
      </c>
      <c r="S8248">
        <v>0</v>
      </c>
      <c r="T8248">
        <v>1</v>
      </c>
      <c r="U8248">
        <v>0</v>
      </c>
      <c r="V8248">
        <v>0</v>
      </c>
      <c r="W8248">
        <v>0</v>
      </c>
      <c r="X8248">
        <v>10.265604404329295</v>
      </c>
      <c r="Y8248">
        <v>0</v>
      </c>
      <c r="Z8248">
        <v>0</v>
      </c>
      <c r="AA8248">
        <v>0</v>
      </c>
      <c r="AB8248">
        <v>0.26861325573033334</v>
      </c>
      <c r="AC8248">
        <v>0</v>
      </c>
      <c r="AD8248">
        <v>0</v>
      </c>
      <c r="AE8248">
        <v>10.534217660059628</v>
      </c>
    </row>
    <row r="8249" spans="1:31" x14ac:dyDescent="0.3">
      <c r="A8249">
        <v>2593460</v>
      </c>
      <c r="B8249">
        <v>1</v>
      </c>
      <c r="C8249" t="s">
        <v>81</v>
      </c>
      <c r="D8249" t="s">
        <v>118</v>
      </c>
      <c r="E8249" t="s">
        <v>147</v>
      </c>
      <c r="F8249" t="s">
        <v>6512</v>
      </c>
      <c r="G8249" t="s">
        <v>134</v>
      </c>
      <c r="H8249" t="s">
        <v>135</v>
      </c>
      <c r="I8249" t="s">
        <v>136</v>
      </c>
      <c r="J8249" t="s">
        <v>137</v>
      </c>
      <c r="K8249" t="s">
        <v>138</v>
      </c>
      <c r="L8249" t="s">
        <v>22872</v>
      </c>
      <c r="M8249" t="s">
        <v>22873</v>
      </c>
      <c r="N8249">
        <v>1.071666666</v>
      </c>
      <c r="O8249">
        <v>0</v>
      </c>
      <c r="P8249">
        <v>0</v>
      </c>
      <c r="Q8249">
        <v>18</v>
      </c>
      <c r="R8249">
        <v>8</v>
      </c>
      <c r="S8249">
        <v>14</v>
      </c>
      <c r="T8249">
        <v>0</v>
      </c>
      <c r="U8249">
        <v>10</v>
      </c>
      <c r="V8249">
        <v>0</v>
      </c>
      <c r="W8249">
        <v>0</v>
      </c>
      <c r="X8249">
        <v>0</v>
      </c>
      <c r="Y8249">
        <v>72.732023356002784</v>
      </c>
      <c r="Z8249">
        <v>14.260223326006557</v>
      </c>
      <c r="AA8249">
        <v>198.85240669509571</v>
      </c>
      <c r="AB8249">
        <v>0</v>
      </c>
      <c r="AC8249">
        <v>683.71803765751042</v>
      </c>
      <c r="AD8249">
        <v>0</v>
      </c>
      <c r="AE8249">
        <v>969.56269103461545</v>
      </c>
    </row>
    <row r="8250" spans="1:31" x14ac:dyDescent="0.3">
      <c r="A8250">
        <v>2593337</v>
      </c>
      <c r="B8250">
        <v>1</v>
      </c>
      <c r="C8250" t="s">
        <v>80</v>
      </c>
      <c r="D8250" t="s">
        <v>97</v>
      </c>
      <c r="E8250" t="s">
        <v>175</v>
      </c>
      <c r="F8250" t="s">
        <v>22874</v>
      </c>
      <c r="G8250" t="s">
        <v>213</v>
      </c>
      <c r="H8250" t="s">
        <v>157</v>
      </c>
      <c r="I8250" t="s">
        <v>136</v>
      </c>
      <c r="J8250" t="s">
        <v>137</v>
      </c>
      <c r="K8250" t="s">
        <v>138</v>
      </c>
      <c r="L8250" t="s">
        <v>22875</v>
      </c>
      <c r="M8250" t="s">
        <v>22876</v>
      </c>
      <c r="N8250">
        <v>0.90305555500000001</v>
      </c>
      <c r="O8250">
        <v>0</v>
      </c>
      <c r="P8250">
        <v>24</v>
      </c>
      <c r="Q8250">
        <v>0</v>
      </c>
      <c r="R8250">
        <v>0</v>
      </c>
      <c r="S8250">
        <v>0</v>
      </c>
      <c r="T8250">
        <v>22</v>
      </c>
      <c r="U8250">
        <v>0</v>
      </c>
      <c r="V8250">
        <v>0</v>
      </c>
      <c r="W8250">
        <v>0</v>
      </c>
      <c r="X8250">
        <v>9.4631052145814767</v>
      </c>
      <c r="Y8250">
        <v>0</v>
      </c>
      <c r="Z8250">
        <v>0</v>
      </c>
      <c r="AA8250">
        <v>0</v>
      </c>
      <c r="AB8250">
        <v>16.271433159737736</v>
      </c>
      <c r="AC8250">
        <v>0</v>
      </c>
      <c r="AD8250">
        <v>0</v>
      </c>
      <c r="AE8250">
        <v>25.734538374319214</v>
      </c>
    </row>
    <row r="8251" spans="1:31" x14ac:dyDescent="0.3">
      <c r="A8251">
        <v>2592936</v>
      </c>
      <c r="B8251">
        <v>1</v>
      </c>
      <c r="C8251" t="s">
        <v>80</v>
      </c>
      <c r="D8251" t="s">
        <v>101</v>
      </c>
      <c r="E8251" t="s">
        <v>147</v>
      </c>
      <c r="F8251" t="s">
        <v>22877</v>
      </c>
      <c r="G8251" t="s">
        <v>134</v>
      </c>
      <c r="H8251" t="s">
        <v>135</v>
      </c>
      <c r="I8251" t="s">
        <v>136</v>
      </c>
      <c r="J8251" t="s">
        <v>137</v>
      </c>
      <c r="K8251" t="s">
        <v>138</v>
      </c>
      <c r="L8251" t="s">
        <v>22878</v>
      </c>
      <c r="M8251" t="s">
        <v>22879</v>
      </c>
      <c r="N8251">
        <v>0.338888888</v>
      </c>
      <c r="O8251">
        <v>9</v>
      </c>
      <c r="P8251">
        <v>13</v>
      </c>
      <c r="Q8251">
        <v>7</v>
      </c>
      <c r="R8251">
        <v>3</v>
      </c>
      <c r="S8251">
        <v>7</v>
      </c>
      <c r="T8251">
        <v>1</v>
      </c>
      <c r="U8251">
        <v>0</v>
      </c>
      <c r="V8251">
        <v>0</v>
      </c>
      <c r="W8251">
        <v>0.55980392056670747</v>
      </c>
      <c r="X8251">
        <v>0.63073005864915255</v>
      </c>
      <c r="Y8251">
        <v>37.467158018834638</v>
      </c>
      <c r="Z8251">
        <v>0.53719277682456001</v>
      </c>
      <c r="AA8251">
        <v>72.860631786608138</v>
      </c>
      <c r="AB8251">
        <v>4.5741083903731654E-2</v>
      </c>
      <c r="AC8251">
        <v>0</v>
      </c>
      <c r="AD8251">
        <v>0</v>
      </c>
      <c r="AE8251">
        <v>112.10125764538692</v>
      </c>
    </row>
    <row r="8252" spans="1:31" x14ac:dyDescent="0.3">
      <c r="A8252">
        <v>2592982</v>
      </c>
      <c r="B8252">
        <v>1</v>
      </c>
      <c r="C8252" t="s">
        <v>80</v>
      </c>
      <c r="D8252" t="s">
        <v>93</v>
      </c>
      <c r="E8252" t="s">
        <v>171</v>
      </c>
      <c r="F8252" t="s">
        <v>20060</v>
      </c>
      <c r="G8252" t="s">
        <v>190</v>
      </c>
      <c r="H8252" t="s">
        <v>157</v>
      </c>
      <c r="I8252" t="s">
        <v>136</v>
      </c>
      <c r="J8252" t="s">
        <v>137</v>
      </c>
      <c r="K8252" t="s">
        <v>138</v>
      </c>
      <c r="L8252" t="s">
        <v>22880</v>
      </c>
      <c r="M8252" t="s">
        <v>22881</v>
      </c>
      <c r="N8252">
        <v>1.3386111110000001</v>
      </c>
      <c r="O8252">
        <v>0</v>
      </c>
      <c r="P8252">
        <v>20</v>
      </c>
      <c r="Q8252">
        <v>0</v>
      </c>
      <c r="R8252">
        <v>0</v>
      </c>
      <c r="S8252">
        <v>0</v>
      </c>
      <c r="T8252">
        <v>3</v>
      </c>
      <c r="U8252">
        <v>0</v>
      </c>
      <c r="V8252">
        <v>0</v>
      </c>
      <c r="W8252">
        <v>0</v>
      </c>
      <c r="X8252">
        <v>3.7176199930057123</v>
      </c>
      <c r="Y8252">
        <v>0</v>
      </c>
      <c r="Z8252">
        <v>0</v>
      </c>
      <c r="AA8252">
        <v>0</v>
      </c>
      <c r="AB8252">
        <v>4.4990439058078717</v>
      </c>
      <c r="AC8252">
        <v>0</v>
      </c>
      <c r="AD8252">
        <v>0</v>
      </c>
      <c r="AE8252">
        <v>8.2166638988135841</v>
      </c>
    </row>
    <row r="8253" spans="1:31" x14ac:dyDescent="0.3">
      <c r="A8253">
        <v>2593211</v>
      </c>
      <c r="B8253">
        <v>1</v>
      </c>
      <c r="C8253" t="s">
        <v>81</v>
      </c>
      <c r="D8253" t="s">
        <v>114</v>
      </c>
      <c r="E8253" t="s">
        <v>171</v>
      </c>
      <c r="F8253" t="s">
        <v>22882</v>
      </c>
      <c r="G8253" t="s">
        <v>190</v>
      </c>
      <c r="H8253" t="s">
        <v>157</v>
      </c>
      <c r="I8253" t="s">
        <v>136</v>
      </c>
      <c r="J8253" t="s">
        <v>137</v>
      </c>
      <c r="K8253" t="s">
        <v>138</v>
      </c>
      <c r="L8253" t="s">
        <v>22883</v>
      </c>
      <c r="M8253" t="s">
        <v>22884</v>
      </c>
      <c r="N8253">
        <v>2.656111111</v>
      </c>
      <c r="O8253">
        <v>0</v>
      </c>
      <c r="P8253">
        <v>18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4.5507670462185583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4.5507670462185583</v>
      </c>
    </row>
    <row r="8254" spans="1:31" x14ac:dyDescent="0.3">
      <c r="A8254">
        <v>2592999</v>
      </c>
      <c r="B8254">
        <v>1</v>
      </c>
      <c r="C8254" t="s">
        <v>80</v>
      </c>
      <c r="D8254" t="s">
        <v>108</v>
      </c>
      <c r="E8254" t="s">
        <v>147</v>
      </c>
      <c r="F8254" t="s">
        <v>9587</v>
      </c>
      <c r="G8254" t="s">
        <v>134</v>
      </c>
      <c r="H8254" t="s">
        <v>135</v>
      </c>
      <c r="I8254" t="s">
        <v>136</v>
      </c>
      <c r="J8254" t="s">
        <v>137</v>
      </c>
      <c r="K8254" t="s">
        <v>138</v>
      </c>
      <c r="L8254" t="s">
        <v>22885</v>
      </c>
      <c r="M8254" t="s">
        <v>22886</v>
      </c>
      <c r="N8254">
        <v>0.76944444400000001</v>
      </c>
      <c r="O8254">
        <v>0</v>
      </c>
      <c r="P8254">
        <v>405</v>
      </c>
      <c r="Q8254">
        <v>2</v>
      </c>
      <c r="R8254">
        <v>129</v>
      </c>
      <c r="S8254">
        <v>4</v>
      </c>
      <c r="T8254">
        <v>122</v>
      </c>
      <c r="U8254">
        <v>0</v>
      </c>
      <c r="V8254">
        <v>0</v>
      </c>
      <c r="W8254">
        <v>0</v>
      </c>
      <c r="X8254">
        <v>52.965053591380936</v>
      </c>
      <c r="Y8254">
        <v>6.8193156127855472</v>
      </c>
      <c r="Z8254">
        <v>199.12456714569686</v>
      </c>
      <c r="AA8254">
        <v>10.338687343240451</v>
      </c>
      <c r="AB8254">
        <v>66.179558496472836</v>
      </c>
      <c r="AC8254">
        <v>0</v>
      </c>
      <c r="AD8254">
        <v>0</v>
      </c>
      <c r="AE8254">
        <v>335.42718218957663</v>
      </c>
    </row>
    <row r="8255" spans="1:31" x14ac:dyDescent="0.3">
      <c r="A8255">
        <v>2593185</v>
      </c>
      <c r="B8255">
        <v>1</v>
      </c>
      <c r="C8255" t="s">
        <v>80</v>
      </c>
      <c r="D8255" t="s">
        <v>105</v>
      </c>
      <c r="E8255" t="s">
        <v>147</v>
      </c>
      <c r="F8255" t="s">
        <v>4677</v>
      </c>
      <c r="G8255" t="s">
        <v>134</v>
      </c>
      <c r="H8255" t="s">
        <v>135</v>
      </c>
      <c r="I8255" t="s">
        <v>136</v>
      </c>
      <c r="J8255" t="s">
        <v>137</v>
      </c>
      <c r="K8255" t="s">
        <v>138</v>
      </c>
      <c r="L8255" t="s">
        <v>22887</v>
      </c>
      <c r="M8255" t="s">
        <v>22888</v>
      </c>
      <c r="N8255">
        <v>0.64472222199999996</v>
      </c>
      <c r="O8255">
        <v>6</v>
      </c>
      <c r="P8255">
        <v>691</v>
      </c>
      <c r="Q8255">
        <v>13</v>
      </c>
      <c r="R8255">
        <v>91</v>
      </c>
      <c r="S8255">
        <v>16</v>
      </c>
      <c r="T8255">
        <v>77</v>
      </c>
      <c r="U8255">
        <v>0</v>
      </c>
      <c r="V8255">
        <v>0</v>
      </c>
      <c r="W8255">
        <v>1.5558185183152</v>
      </c>
      <c r="X8255">
        <v>67.400992376749912</v>
      </c>
      <c r="Y8255">
        <v>58.843707562923321</v>
      </c>
      <c r="Z8255">
        <v>24.54529808313243</v>
      </c>
      <c r="AA8255">
        <v>8.3795620362345424</v>
      </c>
      <c r="AB8255">
        <v>34.505830307645503</v>
      </c>
      <c r="AC8255">
        <v>0</v>
      </c>
      <c r="AD8255">
        <v>0</v>
      </c>
      <c r="AE8255">
        <v>195.23120888500091</v>
      </c>
    </row>
    <row r="8256" spans="1:31" x14ac:dyDescent="0.3">
      <c r="A8256">
        <v>2593168</v>
      </c>
      <c r="B8256">
        <v>1</v>
      </c>
      <c r="C8256" t="s">
        <v>80</v>
      </c>
      <c r="D8256" t="s">
        <v>102</v>
      </c>
      <c r="E8256" t="s">
        <v>184</v>
      </c>
      <c r="F8256" t="s">
        <v>22889</v>
      </c>
      <c r="G8256" t="s">
        <v>149</v>
      </c>
      <c r="H8256" t="s">
        <v>135</v>
      </c>
      <c r="I8256" t="s">
        <v>136</v>
      </c>
      <c r="J8256" t="s">
        <v>137</v>
      </c>
      <c r="K8256" t="s">
        <v>138</v>
      </c>
      <c r="L8256" t="s">
        <v>22890</v>
      </c>
      <c r="M8256" t="s">
        <v>22891</v>
      </c>
      <c r="N8256">
        <v>2.1358333329999999</v>
      </c>
      <c r="O8256">
        <v>0</v>
      </c>
      <c r="P8256">
        <v>99</v>
      </c>
      <c r="Q8256">
        <v>0</v>
      </c>
      <c r="R8256">
        <v>10</v>
      </c>
      <c r="S8256">
        <v>0</v>
      </c>
      <c r="T8256">
        <v>23</v>
      </c>
      <c r="U8256">
        <v>0</v>
      </c>
      <c r="V8256">
        <v>0</v>
      </c>
      <c r="W8256">
        <v>0</v>
      </c>
      <c r="X8256">
        <v>28.490954317274756</v>
      </c>
      <c r="Y8256">
        <v>0</v>
      </c>
      <c r="Z8256">
        <v>18.007431799350631</v>
      </c>
      <c r="AA8256">
        <v>0</v>
      </c>
      <c r="AB8256">
        <v>30.77913331296639</v>
      </c>
      <c r="AC8256">
        <v>0</v>
      </c>
      <c r="AD8256">
        <v>0</v>
      </c>
      <c r="AE8256">
        <v>77.277519429591777</v>
      </c>
    </row>
    <row r="8257" spans="1:31" x14ac:dyDescent="0.3">
      <c r="A8257">
        <v>2593397</v>
      </c>
      <c r="B8257">
        <v>1</v>
      </c>
      <c r="C8257" t="s">
        <v>81</v>
      </c>
      <c r="D8257" t="s">
        <v>117</v>
      </c>
      <c r="E8257" t="s">
        <v>171</v>
      </c>
      <c r="F8257" t="s">
        <v>22892</v>
      </c>
      <c r="G8257" t="s">
        <v>190</v>
      </c>
      <c r="H8257" t="s">
        <v>157</v>
      </c>
      <c r="I8257" t="s">
        <v>136</v>
      </c>
      <c r="J8257" t="s">
        <v>137</v>
      </c>
      <c r="K8257" t="s">
        <v>138</v>
      </c>
      <c r="L8257" t="s">
        <v>22893</v>
      </c>
      <c r="M8257" t="s">
        <v>22894</v>
      </c>
      <c r="N8257">
        <v>1.473333333</v>
      </c>
      <c r="O8257">
        <v>0</v>
      </c>
      <c r="P8257">
        <v>4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0.47505699646578337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0.47505699646578337</v>
      </c>
    </row>
    <row r="8258" spans="1:31" x14ac:dyDescent="0.3">
      <c r="A8258">
        <v>2592956</v>
      </c>
      <c r="B8258">
        <v>1</v>
      </c>
      <c r="C8258" t="s">
        <v>81</v>
      </c>
      <c r="D8258" t="s">
        <v>120</v>
      </c>
      <c r="E8258" t="s">
        <v>147</v>
      </c>
      <c r="F8258" t="s">
        <v>22895</v>
      </c>
      <c r="G8258" t="s">
        <v>134</v>
      </c>
      <c r="H8258" t="s">
        <v>135</v>
      </c>
      <c r="I8258" t="s">
        <v>136</v>
      </c>
      <c r="J8258" t="s">
        <v>137</v>
      </c>
      <c r="K8258" t="s">
        <v>138</v>
      </c>
      <c r="L8258" t="s">
        <v>22896</v>
      </c>
      <c r="M8258" t="s">
        <v>22897</v>
      </c>
      <c r="N8258">
        <v>0.30472222199999999</v>
      </c>
      <c r="O8258">
        <v>0</v>
      </c>
      <c r="P8258">
        <v>0</v>
      </c>
      <c r="Q8258">
        <v>45</v>
      </c>
      <c r="R8258">
        <v>0</v>
      </c>
      <c r="S8258">
        <v>4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26.2907775101902</v>
      </c>
      <c r="Z8258">
        <v>0</v>
      </c>
      <c r="AA8258">
        <v>1.6035066279048575</v>
      </c>
      <c r="AB8258">
        <v>0</v>
      </c>
      <c r="AC8258">
        <v>0</v>
      </c>
      <c r="AD8258">
        <v>0</v>
      </c>
      <c r="AE8258">
        <v>27.894284138095056</v>
      </c>
    </row>
    <row r="8259" spans="1:31" x14ac:dyDescent="0.3">
      <c r="A8259">
        <v>2592991</v>
      </c>
      <c r="B8259">
        <v>1</v>
      </c>
      <c r="C8259" t="s">
        <v>80</v>
      </c>
      <c r="D8259" t="s">
        <v>97</v>
      </c>
      <c r="E8259" t="s">
        <v>175</v>
      </c>
      <c r="F8259" t="s">
        <v>22898</v>
      </c>
      <c r="G8259" t="s">
        <v>190</v>
      </c>
      <c r="H8259" t="s">
        <v>157</v>
      </c>
      <c r="I8259" t="s">
        <v>136</v>
      </c>
      <c r="J8259" t="s">
        <v>137</v>
      </c>
      <c r="K8259" t="s">
        <v>138</v>
      </c>
      <c r="L8259" t="s">
        <v>22899</v>
      </c>
      <c r="M8259" t="s">
        <v>22900</v>
      </c>
      <c r="N8259">
        <v>1.5180555549999999</v>
      </c>
      <c r="O8259">
        <v>0</v>
      </c>
      <c r="P8259">
        <v>16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3.61754471260975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3.61754471260975</v>
      </c>
    </row>
    <row r="8260" spans="1:31" x14ac:dyDescent="0.3">
      <c r="A8260">
        <v>2593509</v>
      </c>
      <c r="B8260">
        <v>1</v>
      </c>
      <c r="C8260" t="s">
        <v>80</v>
      </c>
      <c r="D8260" t="s">
        <v>105</v>
      </c>
      <c r="E8260" t="s">
        <v>171</v>
      </c>
      <c r="F8260" t="s">
        <v>22901</v>
      </c>
      <c r="G8260" t="s">
        <v>190</v>
      </c>
      <c r="H8260" t="s">
        <v>157</v>
      </c>
      <c r="I8260" t="s">
        <v>136</v>
      </c>
      <c r="J8260" t="s">
        <v>137</v>
      </c>
      <c r="K8260" t="s">
        <v>138</v>
      </c>
      <c r="L8260" t="s">
        <v>22902</v>
      </c>
      <c r="M8260" t="s">
        <v>22903</v>
      </c>
      <c r="N8260">
        <v>0.41194444400000002</v>
      </c>
      <c r="O8260">
        <v>0</v>
      </c>
      <c r="P8260">
        <v>1</v>
      </c>
      <c r="Q8260">
        <v>0</v>
      </c>
      <c r="R8260">
        <v>15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8.7097926920000013E-2</v>
      </c>
      <c r="Y8260">
        <v>0</v>
      </c>
      <c r="Z8260">
        <v>7.3631703254345728</v>
      </c>
      <c r="AA8260">
        <v>0</v>
      </c>
      <c r="AB8260">
        <v>0</v>
      </c>
      <c r="AC8260">
        <v>0</v>
      </c>
      <c r="AD8260">
        <v>0</v>
      </c>
      <c r="AE8260">
        <v>7.4502682523545731</v>
      </c>
    </row>
    <row r="8261" spans="1:31" x14ac:dyDescent="0.3">
      <c r="A8261">
        <v>2593386</v>
      </c>
      <c r="B8261">
        <v>1</v>
      </c>
      <c r="C8261" t="s">
        <v>80</v>
      </c>
      <c r="D8261" t="s">
        <v>105</v>
      </c>
      <c r="E8261" t="s">
        <v>166</v>
      </c>
      <c r="F8261" t="s">
        <v>22904</v>
      </c>
      <c r="G8261" t="s">
        <v>198</v>
      </c>
      <c r="H8261" t="s">
        <v>157</v>
      </c>
      <c r="I8261" t="s">
        <v>136</v>
      </c>
      <c r="J8261" t="s">
        <v>137</v>
      </c>
      <c r="K8261" t="s">
        <v>138</v>
      </c>
      <c r="L8261" t="s">
        <v>22905</v>
      </c>
      <c r="M8261" t="s">
        <v>22906</v>
      </c>
      <c r="N8261">
        <v>1.0319444440000001</v>
      </c>
      <c r="O8261">
        <v>0</v>
      </c>
      <c r="P8261">
        <v>17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4.0520976155342225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4.0520976155342225</v>
      </c>
    </row>
    <row r="8262" spans="1:31" x14ac:dyDescent="0.3">
      <c r="A8262">
        <v>2592922</v>
      </c>
      <c r="B8262">
        <v>1</v>
      </c>
      <c r="C8262" t="s">
        <v>80</v>
      </c>
      <c r="D8262" t="s">
        <v>84</v>
      </c>
      <c r="E8262" t="s">
        <v>141</v>
      </c>
      <c r="F8262" t="s">
        <v>14067</v>
      </c>
      <c r="G8262" t="s">
        <v>318</v>
      </c>
      <c r="H8262" t="s">
        <v>135</v>
      </c>
      <c r="I8262" t="s">
        <v>136</v>
      </c>
      <c r="J8262" t="s">
        <v>137</v>
      </c>
      <c r="K8262" t="s">
        <v>144</v>
      </c>
      <c r="L8262" t="s">
        <v>22907</v>
      </c>
      <c r="M8262" t="s">
        <v>22908</v>
      </c>
      <c r="N8262">
        <v>0.10249999999999999</v>
      </c>
      <c r="O8262">
        <v>0</v>
      </c>
      <c r="P8262">
        <v>9712</v>
      </c>
      <c r="Q8262">
        <v>0</v>
      </c>
      <c r="R8262">
        <v>0</v>
      </c>
      <c r="S8262">
        <v>1</v>
      </c>
      <c r="T8262">
        <v>2738</v>
      </c>
      <c r="U8262">
        <v>0</v>
      </c>
      <c r="V8262">
        <v>25</v>
      </c>
      <c r="W8262">
        <v>0</v>
      </c>
      <c r="X8262">
        <v>191.11355725184404</v>
      </c>
      <c r="Y8262">
        <v>0</v>
      </c>
      <c r="Z8262">
        <v>0</v>
      </c>
      <c r="AA8262">
        <v>0.11812185034944443</v>
      </c>
      <c r="AB8262">
        <v>121.6557874424624</v>
      </c>
      <c r="AC8262">
        <v>0</v>
      </c>
      <c r="AD8262">
        <v>23.472384219610007</v>
      </c>
      <c r="AE8262">
        <v>336.35985076426584</v>
      </c>
    </row>
    <row r="8263" spans="1:31" x14ac:dyDescent="0.3">
      <c r="A8263">
        <v>2593131</v>
      </c>
      <c r="B8263">
        <v>1</v>
      </c>
      <c r="C8263" t="s">
        <v>80</v>
      </c>
      <c r="D8263" t="s">
        <v>104</v>
      </c>
      <c r="E8263" t="s">
        <v>141</v>
      </c>
      <c r="F8263" t="s">
        <v>22909</v>
      </c>
      <c r="G8263" t="s">
        <v>1628</v>
      </c>
      <c r="H8263" t="s">
        <v>135</v>
      </c>
      <c r="I8263" t="s">
        <v>136</v>
      </c>
      <c r="J8263" t="s">
        <v>137</v>
      </c>
      <c r="K8263" t="s">
        <v>138</v>
      </c>
      <c r="L8263" t="s">
        <v>22910</v>
      </c>
      <c r="M8263" t="s">
        <v>22911</v>
      </c>
      <c r="N8263">
        <v>3.1102777769999999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1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5.4811366948430678</v>
      </c>
      <c r="AD8263">
        <v>0</v>
      </c>
      <c r="AE8263">
        <v>5.4811366948430678</v>
      </c>
    </row>
    <row r="8264" spans="1:31" x14ac:dyDescent="0.3">
      <c r="A8264">
        <v>2593323</v>
      </c>
      <c r="B8264">
        <v>1</v>
      </c>
      <c r="C8264" t="s">
        <v>80</v>
      </c>
      <c r="D8264" t="s">
        <v>103</v>
      </c>
      <c r="E8264" t="s">
        <v>166</v>
      </c>
      <c r="F8264" t="s">
        <v>22912</v>
      </c>
      <c r="G8264" t="s">
        <v>168</v>
      </c>
      <c r="H8264" t="s">
        <v>157</v>
      </c>
      <c r="I8264" t="s">
        <v>136</v>
      </c>
      <c r="J8264" t="s">
        <v>137</v>
      </c>
      <c r="K8264" t="s">
        <v>138</v>
      </c>
      <c r="L8264" t="s">
        <v>22913</v>
      </c>
      <c r="M8264" t="s">
        <v>22914</v>
      </c>
      <c r="N8264">
        <v>1.1875</v>
      </c>
      <c r="O8264">
        <v>0</v>
      </c>
      <c r="P8264">
        <v>1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0.75798542848490014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0.75798542848490014</v>
      </c>
    </row>
    <row r="8265" spans="1:31" x14ac:dyDescent="0.3">
      <c r="A8265">
        <v>2593449</v>
      </c>
      <c r="B8265">
        <v>1</v>
      </c>
      <c r="C8265" t="s">
        <v>80</v>
      </c>
      <c r="D8265" t="s">
        <v>103</v>
      </c>
      <c r="E8265" t="s">
        <v>171</v>
      </c>
      <c r="F8265" t="s">
        <v>22915</v>
      </c>
      <c r="G8265" t="s">
        <v>190</v>
      </c>
      <c r="H8265" t="s">
        <v>157</v>
      </c>
      <c r="I8265" t="s">
        <v>136</v>
      </c>
      <c r="J8265" t="s">
        <v>137</v>
      </c>
      <c r="K8265" t="s">
        <v>138</v>
      </c>
      <c r="L8265" t="s">
        <v>22916</v>
      </c>
      <c r="M8265" t="s">
        <v>22917</v>
      </c>
      <c r="N8265">
        <v>1.033055555</v>
      </c>
      <c r="O8265">
        <v>0</v>
      </c>
      <c r="P8265">
        <v>75</v>
      </c>
      <c r="Q8265">
        <v>0</v>
      </c>
      <c r="R8265">
        <v>0</v>
      </c>
      <c r="S8265">
        <v>0</v>
      </c>
      <c r="T8265">
        <v>7</v>
      </c>
      <c r="U8265">
        <v>0</v>
      </c>
      <c r="V8265">
        <v>0</v>
      </c>
      <c r="W8265">
        <v>0</v>
      </c>
      <c r="X8265">
        <v>24.619904412696982</v>
      </c>
      <c r="Y8265">
        <v>0</v>
      </c>
      <c r="Z8265">
        <v>0</v>
      </c>
      <c r="AA8265">
        <v>0</v>
      </c>
      <c r="AB8265">
        <v>6.872769423829447</v>
      </c>
      <c r="AC8265">
        <v>0</v>
      </c>
      <c r="AD8265">
        <v>0</v>
      </c>
      <c r="AE8265">
        <v>31.492673836526428</v>
      </c>
    </row>
    <row r="8266" spans="1:31" x14ac:dyDescent="0.3">
      <c r="A8266">
        <v>2593592</v>
      </c>
      <c r="B8266">
        <v>1</v>
      </c>
      <c r="C8266" t="s">
        <v>80</v>
      </c>
      <c r="D8266" t="s">
        <v>98</v>
      </c>
      <c r="E8266" t="s">
        <v>147</v>
      </c>
      <c r="F8266" t="s">
        <v>22918</v>
      </c>
      <c r="G8266" t="s">
        <v>134</v>
      </c>
      <c r="H8266" t="s">
        <v>135</v>
      </c>
      <c r="I8266" t="s">
        <v>136</v>
      </c>
      <c r="J8266" t="s">
        <v>137</v>
      </c>
      <c r="K8266" t="s">
        <v>138</v>
      </c>
      <c r="L8266" t="s">
        <v>22919</v>
      </c>
      <c r="M8266" t="s">
        <v>22920</v>
      </c>
      <c r="N8266">
        <v>0.41194444400000002</v>
      </c>
      <c r="O8266">
        <v>0</v>
      </c>
      <c r="P8266">
        <v>764</v>
      </c>
      <c r="Q8266">
        <v>6</v>
      </c>
      <c r="R8266">
        <v>323</v>
      </c>
      <c r="S8266">
        <v>2</v>
      </c>
      <c r="T8266">
        <v>214</v>
      </c>
      <c r="U8266">
        <v>1</v>
      </c>
      <c r="V8266">
        <v>0</v>
      </c>
      <c r="W8266">
        <v>0</v>
      </c>
      <c r="X8266">
        <v>70.396301909464142</v>
      </c>
      <c r="Y8266">
        <v>4.9319868966060598</v>
      </c>
      <c r="Z8266">
        <v>81.885286071541401</v>
      </c>
      <c r="AA8266">
        <v>10.172157709917002</v>
      </c>
      <c r="AB8266">
        <v>51.937622145410742</v>
      </c>
      <c r="AC8266">
        <v>22.742126890093331</v>
      </c>
      <c r="AD8266">
        <v>0</v>
      </c>
      <c r="AE8266">
        <v>242.06548162303272</v>
      </c>
    </row>
    <row r="8267" spans="1:31" x14ac:dyDescent="0.3">
      <c r="A8267">
        <v>2592928</v>
      </c>
      <c r="B8267">
        <v>1</v>
      </c>
      <c r="C8267" t="s">
        <v>80</v>
      </c>
      <c r="D8267" t="s">
        <v>103</v>
      </c>
      <c r="E8267" t="s">
        <v>155</v>
      </c>
      <c r="F8267" t="s">
        <v>22921</v>
      </c>
      <c r="G8267" t="s">
        <v>206</v>
      </c>
      <c r="H8267" t="s">
        <v>157</v>
      </c>
      <c r="I8267" t="s">
        <v>136</v>
      </c>
      <c r="J8267" t="s">
        <v>137</v>
      </c>
      <c r="K8267" t="s">
        <v>138</v>
      </c>
      <c r="L8267" t="s">
        <v>22922</v>
      </c>
      <c r="M8267" t="s">
        <v>22923</v>
      </c>
      <c r="N8267">
        <v>1.2322222220000001</v>
      </c>
      <c r="O8267">
        <v>0</v>
      </c>
      <c r="P8267">
        <v>270</v>
      </c>
      <c r="Q8267">
        <v>0</v>
      </c>
      <c r="R8267">
        <v>0</v>
      </c>
      <c r="S8267">
        <v>0</v>
      </c>
      <c r="T8267">
        <v>78</v>
      </c>
      <c r="U8267">
        <v>0</v>
      </c>
      <c r="V8267">
        <v>0</v>
      </c>
      <c r="W8267">
        <v>0</v>
      </c>
      <c r="X8267">
        <v>66.637634131442155</v>
      </c>
      <c r="Y8267">
        <v>0</v>
      </c>
      <c r="Z8267">
        <v>0</v>
      </c>
      <c r="AA8267">
        <v>0</v>
      </c>
      <c r="AB8267">
        <v>57.643598922742967</v>
      </c>
      <c r="AC8267">
        <v>0</v>
      </c>
      <c r="AD8267">
        <v>0</v>
      </c>
      <c r="AE8267">
        <v>124.28123305418512</v>
      </c>
    </row>
    <row r="8268" spans="1:31" x14ac:dyDescent="0.3">
      <c r="A8268">
        <v>2593071</v>
      </c>
      <c r="B8268">
        <v>1</v>
      </c>
      <c r="C8268" t="s">
        <v>80</v>
      </c>
      <c r="D8268" t="s">
        <v>82</v>
      </c>
      <c r="E8268" t="s">
        <v>166</v>
      </c>
      <c r="F8268" t="s">
        <v>22649</v>
      </c>
      <c r="G8268" t="s">
        <v>181</v>
      </c>
      <c r="H8268" t="s">
        <v>157</v>
      </c>
      <c r="I8268" t="s">
        <v>136</v>
      </c>
      <c r="J8268" t="s">
        <v>137</v>
      </c>
      <c r="K8268" t="s">
        <v>138</v>
      </c>
      <c r="L8268" t="s">
        <v>22924</v>
      </c>
      <c r="M8268" t="s">
        <v>22925</v>
      </c>
      <c r="N8268">
        <v>3.054166666</v>
      </c>
      <c r="O8268">
        <v>0</v>
      </c>
      <c r="P8268">
        <v>5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2.8612067479493639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2.8612067479493639</v>
      </c>
    </row>
    <row r="8269" spans="1:31" x14ac:dyDescent="0.3">
      <c r="A8269">
        <v>2593380</v>
      </c>
      <c r="B8269">
        <v>1</v>
      </c>
      <c r="C8269" t="s">
        <v>81</v>
      </c>
      <c r="D8269" t="s">
        <v>119</v>
      </c>
      <c r="E8269" t="s">
        <v>147</v>
      </c>
      <c r="F8269" t="s">
        <v>8233</v>
      </c>
      <c r="G8269" t="s">
        <v>134</v>
      </c>
      <c r="H8269" t="s">
        <v>135</v>
      </c>
      <c r="I8269" t="s">
        <v>680</v>
      </c>
      <c r="J8269" t="s">
        <v>137</v>
      </c>
      <c r="K8269" t="s">
        <v>138</v>
      </c>
      <c r="L8269" t="s">
        <v>22926</v>
      </c>
      <c r="M8269" t="s">
        <v>22927</v>
      </c>
      <c r="N8269">
        <v>1.8888888E-2</v>
      </c>
      <c r="O8269">
        <v>4</v>
      </c>
      <c r="P8269">
        <v>1671</v>
      </c>
      <c r="Q8269">
        <v>126</v>
      </c>
      <c r="R8269">
        <v>404</v>
      </c>
      <c r="S8269">
        <v>6</v>
      </c>
      <c r="T8269">
        <v>79</v>
      </c>
      <c r="U8269">
        <v>0</v>
      </c>
      <c r="V8269">
        <v>0</v>
      </c>
      <c r="W8269">
        <v>1.7172480640000001E-2</v>
      </c>
      <c r="X8269">
        <v>4.094310106185354</v>
      </c>
      <c r="Y8269">
        <v>12.882110195215391</v>
      </c>
      <c r="Z8269">
        <v>27.884051837769459</v>
      </c>
      <c r="AA8269">
        <v>0.22852834443861331</v>
      </c>
      <c r="AB8269">
        <v>1.245039633263662</v>
      </c>
      <c r="AC8269">
        <v>0</v>
      </c>
      <c r="AD8269">
        <v>0</v>
      </c>
      <c r="AE8269">
        <v>46.351212597512479</v>
      </c>
    </row>
    <row r="8270" spans="1:31" x14ac:dyDescent="0.3">
      <c r="A8270">
        <v>2593257</v>
      </c>
      <c r="B8270">
        <v>1</v>
      </c>
      <c r="C8270" t="s">
        <v>81</v>
      </c>
      <c r="D8270" t="s">
        <v>116</v>
      </c>
      <c r="E8270" t="s">
        <v>166</v>
      </c>
      <c r="F8270" t="s">
        <v>22928</v>
      </c>
      <c r="G8270" t="s">
        <v>168</v>
      </c>
      <c r="H8270" t="s">
        <v>157</v>
      </c>
      <c r="I8270" t="s">
        <v>136</v>
      </c>
      <c r="J8270" t="s">
        <v>137</v>
      </c>
      <c r="K8270" t="s">
        <v>138</v>
      </c>
      <c r="L8270" t="s">
        <v>22929</v>
      </c>
      <c r="M8270" t="s">
        <v>22930</v>
      </c>
      <c r="N8270">
        <v>2.5972222220000001</v>
      </c>
      <c r="O8270">
        <v>0</v>
      </c>
      <c r="P8270">
        <v>1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0.71147411444475006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0.71147411444475006</v>
      </c>
    </row>
    <row r="8271" spans="1:31" x14ac:dyDescent="0.3">
      <c r="A8271">
        <v>2592971</v>
      </c>
      <c r="B8271">
        <v>1</v>
      </c>
      <c r="C8271" t="s">
        <v>80</v>
      </c>
      <c r="D8271" t="s">
        <v>102</v>
      </c>
      <c r="E8271" t="s">
        <v>141</v>
      </c>
      <c r="F8271" t="s">
        <v>1138</v>
      </c>
      <c r="G8271" t="s">
        <v>134</v>
      </c>
      <c r="H8271" t="s">
        <v>135</v>
      </c>
      <c r="I8271" t="s">
        <v>136</v>
      </c>
      <c r="J8271" t="s">
        <v>137</v>
      </c>
      <c r="K8271" t="s">
        <v>138</v>
      </c>
      <c r="L8271" t="s">
        <v>22931</v>
      </c>
      <c r="M8271" t="s">
        <v>22932</v>
      </c>
      <c r="N8271">
        <v>0.61416666600000003</v>
      </c>
      <c r="O8271">
        <v>1</v>
      </c>
      <c r="P8271">
        <v>1054</v>
      </c>
      <c r="Q8271">
        <v>2</v>
      </c>
      <c r="R8271">
        <v>17</v>
      </c>
      <c r="S8271">
        <v>9</v>
      </c>
      <c r="T8271">
        <v>79</v>
      </c>
      <c r="U8271">
        <v>0</v>
      </c>
      <c r="V8271">
        <v>0</v>
      </c>
      <c r="W8271">
        <v>0.1807730136997</v>
      </c>
      <c r="X8271">
        <v>69.313735522154062</v>
      </c>
      <c r="Y8271">
        <v>1.986242576389373</v>
      </c>
      <c r="Z8271">
        <v>16.631440514294162</v>
      </c>
      <c r="AA8271">
        <v>42.366331286218326</v>
      </c>
      <c r="AB8271">
        <v>20.830479885724575</v>
      </c>
      <c r="AC8271">
        <v>0</v>
      </c>
      <c r="AD8271">
        <v>0</v>
      </c>
      <c r="AE8271">
        <v>151.30900279848021</v>
      </c>
    </row>
    <row r="8272" spans="1:31" x14ac:dyDescent="0.3">
      <c r="A8272">
        <v>2593214</v>
      </c>
      <c r="B8272">
        <v>1</v>
      </c>
      <c r="C8272" t="s">
        <v>80</v>
      </c>
      <c r="D8272" t="s">
        <v>93</v>
      </c>
      <c r="E8272" t="s">
        <v>141</v>
      </c>
      <c r="F8272" t="s">
        <v>15466</v>
      </c>
      <c r="G8272" t="s">
        <v>134</v>
      </c>
      <c r="H8272" t="s">
        <v>135</v>
      </c>
      <c r="I8272" t="s">
        <v>136</v>
      </c>
      <c r="J8272" t="s">
        <v>137</v>
      </c>
      <c r="K8272" t="s">
        <v>138</v>
      </c>
      <c r="L8272" t="s">
        <v>22933</v>
      </c>
      <c r="M8272" t="s">
        <v>22934</v>
      </c>
      <c r="N8272">
        <v>0.52666666600000001</v>
      </c>
      <c r="O8272">
        <v>2</v>
      </c>
      <c r="P8272">
        <v>267</v>
      </c>
      <c r="Q8272">
        <v>37</v>
      </c>
      <c r="R8272">
        <v>33</v>
      </c>
      <c r="S8272">
        <v>5</v>
      </c>
      <c r="T8272">
        <v>39</v>
      </c>
      <c r="U8272">
        <v>0</v>
      </c>
      <c r="V8272">
        <v>0</v>
      </c>
      <c r="W8272">
        <v>0.75140503601550002</v>
      </c>
      <c r="X8272">
        <v>26.922741628673112</v>
      </c>
      <c r="Y8272">
        <v>85.419147448330094</v>
      </c>
      <c r="Z8272">
        <v>54.904492541965148</v>
      </c>
      <c r="AA8272">
        <v>10.848962914404469</v>
      </c>
      <c r="AB8272">
        <v>24.261756009508034</v>
      </c>
      <c r="AC8272">
        <v>0</v>
      </c>
      <c r="AD8272">
        <v>0</v>
      </c>
      <c r="AE8272">
        <v>203.10850557889637</v>
      </c>
    </row>
    <row r="8273" spans="1:31" x14ac:dyDescent="0.3">
      <c r="A8273">
        <v>2593008</v>
      </c>
      <c r="B8273">
        <v>1</v>
      </c>
      <c r="C8273" t="s">
        <v>81</v>
      </c>
      <c r="D8273" t="s">
        <v>118</v>
      </c>
      <c r="E8273" t="s">
        <v>184</v>
      </c>
      <c r="F8273" t="s">
        <v>22935</v>
      </c>
      <c r="G8273" t="s">
        <v>149</v>
      </c>
      <c r="H8273" t="s">
        <v>135</v>
      </c>
      <c r="I8273" t="s">
        <v>136</v>
      </c>
      <c r="J8273" t="s">
        <v>137</v>
      </c>
      <c r="K8273" t="s">
        <v>138</v>
      </c>
      <c r="L8273" t="s">
        <v>22936</v>
      </c>
      <c r="M8273" t="s">
        <v>22937</v>
      </c>
      <c r="N8273">
        <v>0.89944444400000001</v>
      </c>
      <c r="O8273">
        <v>0</v>
      </c>
      <c r="P8273">
        <v>0</v>
      </c>
      <c r="Q8273">
        <v>5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15.364732938734907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15.364732938734907</v>
      </c>
    </row>
    <row r="8274" spans="1:31" x14ac:dyDescent="0.3">
      <c r="A8274">
        <v>2592908</v>
      </c>
      <c r="B8274">
        <v>1</v>
      </c>
      <c r="C8274" t="s">
        <v>81</v>
      </c>
      <c r="D8274" t="s">
        <v>112</v>
      </c>
      <c r="E8274" t="s">
        <v>171</v>
      </c>
      <c r="F8274" t="s">
        <v>22938</v>
      </c>
      <c r="G8274" t="s">
        <v>311</v>
      </c>
      <c r="H8274" t="s">
        <v>157</v>
      </c>
      <c r="I8274" t="s">
        <v>136</v>
      </c>
      <c r="J8274" t="s">
        <v>137</v>
      </c>
      <c r="K8274" t="s">
        <v>138</v>
      </c>
      <c r="L8274" t="s">
        <v>22939</v>
      </c>
      <c r="M8274" t="s">
        <v>22940</v>
      </c>
      <c r="N8274">
        <v>1.4669444439999999</v>
      </c>
      <c r="O8274">
        <v>0</v>
      </c>
      <c r="P8274">
        <v>47</v>
      </c>
      <c r="Q8274">
        <v>0</v>
      </c>
      <c r="R8274">
        <v>0</v>
      </c>
      <c r="S8274">
        <v>0</v>
      </c>
      <c r="T8274">
        <v>6</v>
      </c>
      <c r="U8274">
        <v>0</v>
      </c>
      <c r="V8274">
        <v>0</v>
      </c>
      <c r="W8274">
        <v>0</v>
      </c>
      <c r="X8274">
        <v>10.207250626721617</v>
      </c>
      <c r="Y8274">
        <v>0</v>
      </c>
      <c r="Z8274">
        <v>0</v>
      </c>
      <c r="AA8274">
        <v>0</v>
      </c>
      <c r="AB8274">
        <v>5.6763379821031057</v>
      </c>
      <c r="AC8274">
        <v>0</v>
      </c>
      <c r="AD8274">
        <v>0</v>
      </c>
      <c r="AE8274">
        <v>15.883588608824724</v>
      </c>
    </row>
    <row r="8275" spans="1:31" x14ac:dyDescent="0.3">
      <c r="A8275">
        <v>2592988</v>
      </c>
      <c r="B8275">
        <v>1</v>
      </c>
      <c r="C8275" t="s">
        <v>81</v>
      </c>
      <c r="D8275" t="s">
        <v>115</v>
      </c>
      <c r="E8275" t="s">
        <v>184</v>
      </c>
      <c r="F8275" t="s">
        <v>1374</v>
      </c>
      <c r="G8275" t="s">
        <v>149</v>
      </c>
      <c r="H8275" t="s">
        <v>135</v>
      </c>
      <c r="I8275" t="s">
        <v>136</v>
      </c>
      <c r="J8275" t="s">
        <v>137</v>
      </c>
      <c r="K8275" t="s">
        <v>138</v>
      </c>
      <c r="L8275" t="s">
        <v>22941</v>
      </c>
      <c r="M8275" t="s">
        <v>22942</v>
      </c>
      <c r="N8275">
        <v>1.7175</v>
      </c>
      <c r="O8275">
        <v>1</v>
      </c>
      <c r="P8275">
        <v>66</v>
      </c>
      <c r="Q8275">
        <v>0</v>
      </c>
      <c r="R8275">
        <v>2</v>
      </c>
      <c r="S8275">
        <v>0</v>
      </c>
      <c r="T8275">
        <v>1</v>
      </c>
      <c r="U8275">
        <v>0</v>
      </c>
      <c r="V8275">
        <v>0</v>
      </c>
      <c r="W8275">
        <v>0.34398301887999999</v>
      </c>
      <c r="X8275">
        <v>11.059812158912713</v>
      </c>
      <c r="Y8275">
        <v>0</v>
      </c>
      <c r="Z8275">
        <v>0.20626707952419002</v>
      </c>
      <c r="AA8275">
        <v>0</v>
      </c>
      <c r="AB8275">
        <v>2.7306499463555005E-2</v>
      </c>
      <c r="AC8275">
        <v>0</v>
      </c>
      <c r="AD8275">
        <v>0</v>
      </c>
      <c r="AE8275">
        <v>11.637368756780457</v>
      </c>
    </row>
    <row r="8276" spans="1:31" x14ac:dyDescent="0.3">
      <c r="A8276">
        <v>2593529</v>
      </c>
      <c r="B8276">
        <v>1</v>
      </c>
      <c r="C8276" t="s">
        <v>80</v>
      </c>
      <c r="D8276" t="s">
        <v>90</v>
      </c>
      <c r="E8276" t="s">
        <v>171</v>
      </c>
      <c r="F8276" t="s">
        <v>22943</v>
      </c>
      <c r="G8276" t="s">
        <v>3232</v>
      </c>
      <c r="H8276" t="s">
        <v>157</v>
      </c>
      <c r="I8276" t="s">
        <v>136</v>
      </c>
      <c r="J8276" t="s">
        <v>137</v>
      </c>
      <c r="K8276" t="s">
        <v>138</v>
      </c>
      <c r="L8276" t="s">
        <v>22944</v>
      </c>
      <c r="M8276" t="s">
        <v>22945</v>
      </c>
      <c r="N8276">
        <v>3.4647222219999998</v>
      </c>
      <c r="O8276">
        <v>0</v>
      </c>
      <c r="P8276">
        <v>306</v>
      </c>
      <c r="Q8276">
        <v>0</v>
      </c>
      <c r="R8276">
        <v>0</v>
      </c>
      <c r="S8276">
        <v>0</v>
      </c>
      <c r="T8276">
        <v>11</v>
      </c>
      <c r="U8276">
        <v>0</v>
      </c>
      <c r="V8276">
        <v>0</v>
      </c>
      <c r="W8276">
        <v>0</v>
      </c>
      <c r="X8276">
        <v>243.93386254449152</v>
      </c>
      <c r="Y8276">
        <v>0</v>
      </c>
      <c r="Z8276">
        <v>0</v>
      </c>
      <c r="AA8276">
        <v>0</v>
      </c>
      <c r="AB8276">
        <v>19.088768646424779</v>
      </c>
      <c r="AC8276">
        <v>0</v>
      </c>
      <c r="AD8276">
        <v>0</v>
      </c>
      <c r="AE8276">
        <v>263.02263119091629</v>
      </c>
    </row>
    <row r="8277" spans="1:31" x14ac:dyDescent="0.3">
      <c r="A8277">
        <v>2592965</v>
      </c>
      <c r="B8277">
        <v>1</v>
      </c>
      <c r="C8277" t="s">
        <v>81</v>
      </c>
      <c r="D8277" t="s">
        <v>127</v>
      </c>
      <c r="E8277" t="s">
        <v>147</v>
      </c>
      <c r="F8277" t="s">
        <v>4991</v>
      </c>
      <c r="G8277" t="s">
        <v>134</v>
      </c>
      <c r="H8277" t="s">
        <v>135</v>
      </c>
      <c r="I8277" t="s">
        <v>136</v>
      </c>
      <c r="J8277" t="s">
        <v>137</v>
      </c>
      <c r="K8277" t="s">
        <v>138</v>
      </c>
      <c r="L8277" t="s">
        <v>22946</v>
      </c>
      <c r="M8277" t="s">
        <v>22947</v>
      </c>
      <c r="N8277">
        <v>1.5944444440000001</v>
      </c>
      <c r="O8277">
        <v>5</v>
      </c>
      <c r="P8277">
        <v>12</v>
      </c>
      <c r="Q8277">
        <v>192</v>
      </c>
      <c r="R8277">
        <v>121</v>
      </c>
      <c r="S8277">
        <v>15</v>
      </c>
      <c r="T8277">
        <v>8</v>
      </c>
      <c r="U8277">
        <v>0</v>
      </c>
      <c r="V8277">
        <v>0</v>
      </c>
      <c r="W8277">
        <v>2.1218865495691501</v>
      </c>
      <c r="X8277">
        <v>1.8890004271182701</v>
      </c>
      <c r="Y8277">
        <v>588.22724206576891</v>
      </c>
      <c r="Z8277">
        <v>179.72747163367745</v>
      </c>
      <c r="AA8277">
        <v>19.594113003273755</v>
      </c>
      <c r="AB8277">
        <v>7.0119648439322226</v>
      </c>
      <c r="AC8277">
        <v>0</v>
      </c>
      <c r="AD8277">
        <v>0</v>
      </c>
      <c r="AE8277">
        <v>798.57167852333976</v>
      </c>
    </row>
    <row r="8278" spans="1:31" x14ac:dyDescent="0.3">
      <c r="A8278">
        <v>2593506</v>
      </c>
      <c r="B8278">
        <v>1</v>
      </c>
      <c r="C8278" t="s">
        <v>80</v>
      </c>
      <c r="D8278" t="s">
        <v>105</v>
      </c>
      <c r="E8278" t="s">
        <v>175</v>
      </c>
      <c r="F8278" t="s">
        <v>22948</v>
      </c>
      <c r="G8278" t="s">
        <v>190</v>
      </c>
      <c r="H8278" t="s">
        <v>157</v>
      </c>
      <c r="I8278" t="s">
        <v>136</v>
      </c>
      <c r="J8278" t="s">
        <v>137</v>
      </c>
      <c r="K8278" t="s">
        <v>138</v>
      </c>
      <c r="L8278" t="s">
        <v>22949</v>
      </c>
      <c r="M8278" t="s">
        <v>22950</v>
      </c>
      <c r="N8278">
        <v>1.730555555</v>
      </c>
      <c r="O8278">
        <v>0</v>
      </c>
      <c r="P8278">
        <v>121</v>
      </c>
      <c r="Q8278">
        <v>0</v>
      </c>
      <c r="R8278">
        <v>0</v>
      </c>
      <c r="S8278">
        <v>0</v>
      </c>
      <c r="T8278">
        <v>7</v>
      </c>
      <c r="U8278">
        <v>0</v>
      </c>
      <c r="V8278">
        <v>0</v>
      </c>
      <c r="W8278">
        <v>0</v>
      </c>
      <c r="X8278">
        <v>50.07153891323938</v>
      </c>
      <c r="Y8278">
        <v>0</v>
      </c>
      <c r="Z8278">
        <v>0</v>
      </c>
      <c r="AA8278">
        <v>0</v>
      </c>
      <c r="AB8278">
        <v>7.5813832414716149</v>
      </c>
      <c r="AC8278">
        <v>0</v>
      </c>
      <c r="AD8278">
        <v>0</v>
      </c>
      <c r="AE8278">
        <v>57.652922154710993</v>
      </c>
    </row>
    <row r="8279" spans="1:31" x14ac:dyDescent="0.3">
      <c r="A8279">
        <v>2593383</v>
      </c>
      <c r="B8279">
        <v>1</v>
      </c>
      <c r="C8279" t="s">
        <v>81</v>
      </c>
      <c r="D8279" t="s">
        <v>123</v>
      </c>
      <c r="E8279" t="s">
        <v>184</v>
      </c>
      <c r="F8279" t="s">
        <v>22951</v>
      </c>
      <c r="G8279" t="s">
        <v>194</v>
      </c>
      <c r="H8279" t="s">
        <v>135</v>
      </c>
      <c r="I8279" t="s">
        <v>136</v>
      </c>
      <c r="J8279" t="s">
        <v>137</v>
      </c>
      <c r="K8279" t="s">
        <v>144</v>
      </c>
      <c r="L8279" t="s">
        <v>22952</v>
      </c>
      <c r="M8279" t="s">
        <v>22953</v>
      </c>
      <c r="N8279">
        <v>3.551111111</v>
      </c>
      <c r="O8279">
        <v>0</v>
      </c>
      <c r="P8279">
        <v>410</v>
      </c>
      <c r="Q8279">
        <v>0</v>
      </c>
      <c r="R8279">
        <v>0</v>
      </c>
      <c r="S8279">
        <v>1</v>
      </c>
      <c r="T8279">
        <v>60</v>
      </c>
      <c r="U8279">
        <v>0</v>
      </c>
      <c r="V8279">
        <v>1</v>
      </c>
      <c r="W8279">
        <v>0</v>
      </c>
      <c r="X8279">
        <v>265.71476726613076</v>
      </c>
      <c r="Y8279">
        <v>0</v>
      </c>
      <c r="Z8279">
        <v>0</v>
      </c>
      <c r="AA8279">
        <v>41.132643638303463</v>
      </c>
      <c r="AB8279">
        <v>262.05523684107089</v>
      </c>
      <c r="AC8279">
        <v>0</v>
      </c>
      <c r="AD8279">
        <v>12.17470183275301</v>
      </c>
      <c r="AE8279">
        <v>581.07734957825824</v>
      </c>
    </row>
    <row r="8280" spans="1:31" x14ac:dyDescent="0.3">
      <c r="A8280">
        <v>2593280</v>
      </c>
      <c r="B8280">
        <v>1</v>
      </c>
      <c r="C8280" t="s">
        <v>80</v>
      </c>
      <c r="D8280" t="s">
        <v>100</v>
      </c>
      <c r="E8280" t="s">
        <v>147</v>
      </c>
      <c r="F8280" t="s">
        <v>18792</v>
      </c>
      <c r="G8280" t="s">
        <v>134</v>
      </c>
      <c r="H8280" t="s">
        <v>135</v>
      </c>
      <c r="I8280" t="s">
        <v>136</v>
      </c>
      <c r="J8280" t="s">
        <v>137</v>
      </c>
      <c r="K8280" t="s">
        <v>138</v>
      </c>
      <c r="L8280" t="s">
        <v>22954</v>
      </c>
      <c r="M8280" t="s">
        <v>22955</v>
      </c>
      <c r="N8280">
        <v>0.38916666599999999</v>
      </c>
      <c r="O8280">
        <v>0</v>
      </c>
      <c r="P8280">
        <v>29</v>
      </c>
      <c r="Q8280">
        <v>1</v>
      </c>
      <c r="R8280">
        <v>12</v>
      </c>
      <c r="S8280">
        <v>8</v>
      </c>
      <c r="T8280">
        <v>20</v>
      </c>
      <c r="U8280">
        <v>3</v>
      </c>
      <c r="V8280">
        <v>0</v>
      </c>
      <c r="W8280">
        <v>0</v>
      </c>
      <c r="X8280">
        <v>2.3092052339849989</v>
      </c>
      <c r="Y8280">
        <v>0.33249825221070001</v>
      </c>
      <c r="Z8280">
        <v>7.8746626809860345</v>
      </c>
      <c r="AA8280">
        <v>12.706133093854332</v>
      </c>
      <c r="AB8280">
        <v>4.5318714797221631</v>
      </c>
      <c r="AC8280">
        <v>15.745099315865311</v>
      </c>
      <c r="AD8280">
        <v>0</v>
      </c>
      <c r="AE8280">
        <v>43.499470056623537</v>
      </c>
    </row>
    <row r="8281" spans="1:31" x14ac:dyDescent="0.3">
      <c r="A8281">
        <v>2593426</v>
      </c>
      <c r="B8281">
        <v>1</v>
      </c>
      <c r="C8281" t="s">
        <v>80</v>
      </c>
      <c r="D8281" t="s">
        <v>83</v>
      </c>
      <c r="E8281" t="s">
        <v>166</v>
      </c>
      <c r="F8281" t="s">
        <v>15700</v>
      </c>
      <c r="G8281" t="s">
        <v>181</v>
      </c>
      <c r="H8281" t="s">
        <v>157</v>
      </c>
      <c r="I8281" t="s">
        <v>136</v>
      </c>
      <c r="J8281" t="s">
        <v>137</v>
      </c>
      <c r="K8281" t="s">
        <v>138</v>
      </c>
      <c r="L8281" t="s">
        <v>22956</v>
      </c>
      <c r="M8281" t="s">
        <v>22957</v>
      </c>
      <c r="N8281">
        <v>5.9794444440000003</v>
      </c>
      <c r="O8281">
        <v>0</v>
      </c>
      <c r="P8281">
        <v>2</v>
      </c>
      <c r="Q8281">
        <v>0</v>
      </c>
      <c r="R8281">
        <v>0</v>
      </c>
      <c r="S8281">
        <v>0</v>
      </c>
      <c r="T8281">
        <v>1</v>
      </c>
      <c r="U8281">
        <v>0</v>
      </c>
      <c r="V8281">
        <v>0</v>
      </c>
      <c r="W8281">
        <v>0</v>
      </c>
      <c r="X8281">
        <v>2.64113527062</v>
      </c>
      <c r="Y8281">
        <v>0</v>
      </c>
      <c r="Z8281">
        <v>0</v>
      </c>
      <c r="AA8281">
        <v>0</v>
      </c>
      <c r="AB8281">
        <v>1.5574857445583334E-4</v>
      </c>
      <c r="AC8281">
        <v>0</v>
      </c>
      <c r="AD8281">
        <v>0</v>
      </c>
      <c r="AE8281">
        <v>2.6412910191944556</v>
      </c>
    </row>
    <row r="8282" spans="1:31" x14ac:dyDescent="0.3">
      <c r="A8282">
        <v>2593403</v>
      </c>
      <c r="B8282">
        <v>1</v>
      </c>
      <c r="C8282" t="s">
        <v>80</v>
      </c>
      <c r="D8282" t="s">
        <v>94</v>
      </c>
      <c r="E8282" t="s">
        <v>171</v>
      </c>
      <c r="F8282" t="s">
        <v>22958</v>
      </c>
      <c r="G8282" t="s">
        <v>190</v>
      </c>
      <c r="H8282" t="s">
        <v>157</v>
      </c>
      <c r="I8282" t="s">
        <v>136</v>
      </c>
      <c r="J8282" t="s">
        <v>137</v>
      </c>
      <c r="K8282" t="s">
        <v>138</v>
      </c>
      <c r="L8282" t="s">
        <v>22959</v>
      </c>
      <c r="M8282" t="s">
        <v>22960</v>
      </c>
      <c r="N8282">
        <v>2.4283333329999999</v>
      </c>
      <c r="O8282">
        <v>0</v>
      </c>
      <c r="P8282">
        <v>0</v>
      </c>
      <c r="Q8282">
        <v>0</v>
      </c>
      <c r="R8282">
        <v>14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27.910779323941085</v>
      </c>
      <c r="AA8282">
        <v>0</v>
      </c>
      <c r="AB8282">
        <v>0</v>
      </c>
      <c r="AC8282">
        <v>0</v>
      </c>
      <c r="AD8282">
        <v>0</v>
      </c>
      <c r="AE8282">
        <v>27.910779323941085</v>
      </c>
    </row>
    <row r="8283" spans="1:31" x14ac:dyDescent="0.3">
      <c r="A8283">
        <v>2592925</v>
      </c>
      <c r="B8283">
        <v>1</v>
      </c>
      <c r="C8283" t="s">
        <v>80</v>
      </c>
      <c r="D8283" t="s">
        <v>101</v>
      </c>
      <c r="E8283" t="s">
        <v>171</v>
      </c>
      <c r="F8283" t="s">
        <v>22961</v>
      </c>
      <c r="G8283" t="s">
        <v>177</v>
      </c>
      <c r="H8283" t="s">
        <v>157</v>
      </c>
      <c r="I8283" t="s">
        <v>136</v>
      </c>
      <c r="J8283" t="s">
        <v>137</v>
      </c>
      <c r="K8283" t="s">
        <v>138</v>
      </c>
      <c r="L8283" t="s">
        <v>22962</v>
      </c>
      <c r="M8283" t="s">
        <v>22963</v>
      </c>
      <c r="N8283">
        <v>5.3369444440000002</v>
      </c>
      <c r="O8283">
        <v>0</v>
      </c>
      <c r="P8283">
        <v>83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60.975772829794238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60.975772829794238</v>
      </c>
    </row>
    <row r="8284" spans="1:31" x14ac:dyDescent="0.3">
      <c r="A8284">
        <v>2592948</v>
      </c>
      <c r="B8284">
        <v>1</v>
      </c>
      <c r="C8284" t="s">
        <v>80</v>
      </c>
      <c r="D8284" t="s">
        <v>94</v>
      </c>
      <c r="E8284" t="s">
        <v>184</v>
      </c>
      <c r="F8284" t="s">
        <v>22964</v>
      </c>
      <c r="G8284" t="s">
        <v>149</v>
      </c>
      <c r="H8284" t="s">
        <v>135</v>
      </c>
      <c r="I8284" t="s">
        <v>136</v>
      </c>
      <c r="J8284" t="s">
        <v>137</v>
      </c>
      <c r="K8284" t="s">
        <v>138</v>
      </c>
      <c r="L8284" t="s">
        <v>22965</v>
      </c>
      <c r="M8284" t="s">
        <v>22966</v>
      </c>
      <c r="N8284">
        <v>0.88833333299999995</v>
      </c>
      <c r="O8284">
        <v>0</v>
      </c>
      <c r="P8284">
        <v>13</v>
      </c>
      <c r="Q8284">
        <v>4</v>
      </c>
      <c r="R8284">
        <v>94</v>
      </c>
      <c r="S8284">
        <v>0</v>
      </c>
      <c r="T8284">
        <v>20</v>
      </c>
      <c r="U8284">
        <v>0</v>
      </c>
      <c r="V8284">
        <v>0</v>
      </c>
      <c r="W8284">
        <v>0</v>
      </c>
      <c r="X8284">
        <v>6.4915879903674805</v>
      </c>
      <c r="Y8284">
        <v>3.3403190537299983</v>
      </c>
      <c r="Z8284">
        <v>68.692471380618329</v>
      </c>
      <c r="AA8284">
        <v>0</v>
      </c>
      <c r="AB8284">
        <v>8.5192206631190324</v>
      </c>
      <c r="AC8284">
        <v>0</v>
      </c>
      <c r="AD8284">
        <v>0</v>
      </c>
      <c r="AE8284">
        <v>87.043599087834835</v>
      </c>
    </row>
    <row r="8285" spans="1:31" x14ac:dyDescent="0.3">
      <c r="A8285">
        <v>2593068</v>
      </c>
      <c r="B8285">
        <v>1</v>
      </c>
      <c r="C8285" t="s">
        <v>80</v>
      </c>
      <c r="D8285" t="s">
        <v>103</v>
      </c>
      <c r="E8285" t="s">
        <v>184</v>
      </c>
      <c r="F8285" t="s">
        <v>22967</v>
      </c>
      <c r="G8285" t="s">
        <v>202</v>
      </c>
      <c r="H8285" t="s">
        <v>135</v>
      </c>
      <c r="I8285" t="s">
        <v>136</v>
      </c>
      <c r="J8285" t="s">
        <v>137</v>
      </c>
      <c r="K8285" t="s">
        <v>138</v>
      </c>
      <c r="L8285" t="s">
        <v>22968</v>
      </c>
      <c r="M8285" t="s">
        <v>22969</v>
      </c>
      <c r="N8285">
        <v>0.766666666</v>
      </c>
      <c r="O8285">
        <v>0</v>
      </c>
      <c r="P8285">
        <v>5159</v>
      </c>
      <c r="Q8285">
        <v>0</v>
      </c>
      <c r="R8285">
        <v>81</v>
      </c>
      <c r="S8285">
        <v>0</v>
      </c>
      <c r="T8285">
        <v>510</v>
      </c>
      <c r="U8285">
        <v>0</v>
      </c>
      <c r="V8285">
        <v>0</v>
      </c>
      <c r="W8285">
        <v>0</v>
      </c>
      <c r="X8285">
        <v>885.00242007907548</v>
      </c>
      <c r="Y8285">
        <v>0</v>
      </c>
      <c r="Z8285">
        <v>81.290256280219666</v>
      </c>
      <c r="AA8285">
        <v>0</v>
      </c>
      <c r="AB8285">
        <v>373.59899039736581</v>
      </c>
      <c r="AC8285">
        <v>0</v>
      </c>
      <c r="AD8285">
        <v>0</v>
      </c>
      <c r="AE8285">
        <v>1339.8916667566609</v>
      </c>
    </row>
    <row r="8286" spans="1:31" x14ac:dyDescent="0.3">
      <c r="A8286">
        <v>2592905</v>
      </c>
      <c r="B8286">
        <v>1</v>
      </c>
      <c r="C8286" t="s">
        <v>80</v>
      </c>
      <c r="D8286" t="s">
        <v>93</v>
      </c>
      <c r="E8286" t="s">
        <v>171</v>
      </c>
      <c r="F8286" t="s">
        <v>22970</v>
      </c>
      <c r="G8286" t="s">
        <v>190</v>
      </c>
      <c r="H8286" t="s">
        <v>157</v>
      </c>
      <c r="I8286" t="s">
        <v>136</v>
      </c>
      <c r="J8286" t="s">
        <v>137</v>
      </c>
      <c r="K8286" t="s">
        <v>138</v>
      </c>
      <c r="L8286" t="s">
        <v>22971</v>
      </c>
      <c r="M8286" t="s">
        <v>22972</v>
      </c>
      <c r="N8286">
        <v>0.51611111099999996</v>
      </c>
      <c r="O8286">
        <v>0</v>
      </c>
      <c r="P8286">
        <v>49</v>
      </c>
      <c r="Q8286">
        <v>0</v>
      </c>
      <c r="R8286">
        <v>7</v>
      </c>
      <c r="S8286">
        <v>0</v>
      </c>
      <c r="T8286">
        <v>7</v>
      </c>
      <c r="U8286">
        <v>0</v>
      </c>
      <c r="V8286">
        <v>0</v>
      </c>
      <c r="W8286">
        <v>0</v>
      </c>
      <c r="X8286">
        <v>3.9027307938928053</v>
      </c>
      <c r="Y8286">
        <v>0</v>
      </c>
      <c r="Z8286">
        <v>8.4092452336865584</v>
      </c>
      <c r="AA8286">
        <v>0</v>
      </c>
      <c r="AB8286">
        <v>1.2934825753839609</v>
      </c>
      <c r="AC8286">
        <v>0</v>
      </c>
      <c r="AD8286">
        <v>0</v>
      </c>
      <c r="AE8286">
        <v>13.605458602963324</v>
      </c>
    </row>
    <row r="8287" spans="1:31" x14ac:dyDescent="0.3">
      <c r="A8287">
        <v>2593154</v>
      </c>
      <c r="B8287">
        <v>1</v>
      </c>
      <c r="C8287" t="s">
        <v>80</v>
      </c>
      <c r="D8287" t="s">
        <v>105</v>
      </c>
      <c r="E8287" t="s">
        <v>184</v>
      </c>
      <c r="F8287" t="s">
        <v>22973</v>
      </c>
      <c r="G8287" t="s">
        <v>149</v>
      </c>
      <c r="H8287" t="s">
        <v>135</v>
      </c>
      <c r="I8287" t="s">
        <v>136</v>
      </c>
      <c r="J8287" t="s">
        <v>137</v>
      </c>
      <c r="K8287" t="s">
        <v>138</v>
      </c>
      <c r="L8287" t="s">
        <v>22974</v>
      </c>
      <c r="M8287" t="s">
        <v>22975</v>
      </c>
      <c r="N8287">
        <v>1.6058333330000001</v>
      </c>
      <c r="O8287">
        <v>0</v>
      </c>
      <c r="P8287">
        <v>0</v>
      </c>
      <c r="Q8287">
        <v>0</v>
      </c>
      <c r="R8287">
        <v>0</v>
      </c>
      <c r="S8287">
        <v>1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</row>
    <row r="8288" spans="1:31" x14ac:dyDescent="0.3">
      <c r="A8288">
        <v>2593555</v>
      </c>
      <c r="B8288">
        <v>1</v>
      </c>
      <c r="C8288" t="s">
        <v>80</v>
      </c>
      <c r="D8288" t="s">
        <v>94</v>
      </c>
      <c r="E8288" t="s">
        <v>171</v>
      </c>
      <c r="F8288" t="s">
        <v>22976</v>
      </c>
      <c r="G8288" t="s">
        <v>190</v>
      </c>
      <c r="H8288" t="s">
        <v>157</v>
      </c>
      <c r="I8288" t="s">
        <v>136</v>
      </c>
      <c r="J8288" t="s">
        <v>137</v>
      </c>
      <c r="K8288" t="s">
        <v>138</v>
      </c>
      <c r="L8288" t="s">
        <v>22977</v>
      </c>
      <c r="M8288" t="s">
        <v>22978</v>
      </c>
      <c r="N8288">
        <v>5.5425000000000004</v>
      </c>
      <c r="O8288">
        <v>0</v>
      </c>
      <c r="P8288">
        <v>18</v>
      </c>
      <c r="Q8288">
        <v>0</v>
      </c>
      <c r="R8288">
        <v>0</v>
      </c>
      <c r="S8288">
        <v>0</v>
      </c>
      <c r="T8288">
        <v>12</v>
      </c>
      <c r="U8288">
        <v>0</v>
      </c>
      <c r="V8288">
        <v>0</v>
      </c>
      <c r="W8288">
        <v>0</v>
      </c>
      <c r="X8288">
        <v>20.682416745642765</v>
      </c>
      <c r="Y8288">
        <v>0</v>
      </c>
      <c r="Z8288">
        <v>0</v>
      </c>
      <c r="AA8288">
        <v>0</v>
      </c>
      <c r="AB8288">
        <v>29.314516533810391</v>
      </c>
      <c r="AC8288">
        <v>0</v>
      </c>
      <c r="AD8288">
        <v>0</v>
      </c>
      <c r="AE8288">
        <v>49.99693327945316</v>
      </c>
    </row>
    <row r="8289" spans="1:31" x14ac:dyDescent="0.3">
      <c r="A8289">
        <v>2593246</v>
      </c>
      <c r="B8289">
        <v>1</v>
      </c>
      <c r="C8289" t="s">
        <v>80</v>
      </c>
      <c r="D8289" t="s">
        <v>105</v>
      </c>
      <c r="E8289" t="s">
        <v>141</v>
      </c>
      <c r="F8289" t="s">
        <v>22979</v>
      </c>
      <c r="G8289" t="s">
        <v>134</v>
      </c>
      <c r="H8289" t="s">
        <v>135</v>
      </c>
      <c r="I8289" t="s">
        <v>136</v>
      </c>
      <c r="J8289" t="s">
        <v>137</v>
      </c>
      <c r="K8289" t="s">
        <v>138</v>
      </c>
      <c r="L8289" t="s">
        <v>22980</v>
      </c>
      <c r="M8289" t="s">
        <v>22981</v>
      </c>
      <c r="N8289">
        <v>0.60750000000000004</v>
      </c>
      <c r="O8289">
        <v>12</v>
      </c>
      <c r="P8289">
        <v>1071</v>
      </c>
      <c r="Q8289">
        <v>18</v>
      </c>
      <c r="R8289">
        <v>592</v>
      </c>
      <c r="S8289">
        <v>33</v>
      </c>
      <c r="T8289">
        <v>167</v>
      </c>
      <c r="U8289">
        <v>0</v>
      </c>
      <c r="V8289">
        <v>1</v>
      </c>
      <c r="W8289">
        <v>3.1400459878192493</v>
      </c>
      <c r="X8289">
        <v>119.41281799799641</v>
      </c>
      <c r="Y8289">
        <v>55.743440346338517</v>
      </c>
      <c r="Z8289">
        <v>119.18280328163779</v>
      </c>
      <c r="AA8289">
        <v>53.427363262435698</v>
      </c>
      <c r="AB8289">
        <v>59.037869693230981</v>
      </c>
      <c r="AC8289">
        <v>0</v>
      </c>
      <c r="AD8289">
        <v>5.2157918000205798</v>
      </c>
      <c r="AE8289">
        <v>415.16013236947919</v>
      </c>
    </row>
    <row r="8290" spans="1:31" x14ac:dyDescent="0.3">
      <c r="A8290">
        <v>2592937</v>
      </c>
      <c r="B8290">
        <v>1</v>
      </c>
      <c r="C8290" t="s">
        <v>80</v>
      </c>
      <c r="D8290" t="s">
        <v>97</v>
      </c>
      <c r="E8290" t="s">
        <v>141</v>
      </c>
      <c r="F8290" t="s">
        <v>1840</v>
      </c>
      <c r="G8290" t="s">
        <v>134</v>
      </c>
      <c r="H8290" t="s">
        <v>135</v>
      </c>
      <c r="I8290" t="s">
        <v>136</v>
      </c>
      <c r="J8290" t="s">
        <v>137</v>
      </c>
      <c r="K8290" t="s">
        <v>138</v>
      </c>
      <c r="L8290" t="s">
        <v>22982</v>
      </c>
      <c r="M8290" t="s">
        <v>22983</v>
      </c>
      <c r="N8290">
        <v>0.223611111</v>
      </c>
      <c r="O8290">
        <v>5</v>
      </c>
      <c r="P8290">
        <v>1605</v>
      </c>
      <c r="Q8290">
        <v>5</v>
      </c>
      <c r="R8290">
        <v>69</v>
      </c>
      <c r="S8290">
        <v>15</v>
      </c>
      <c r="T8290">
        <v>148</v>
      </c>
      <c r="U8290">
        <v>1</v>
      </c>
      <c r="V8290">
        <v>0</v>
      </c>
      <c r="W8290">
        <v>5.0131749954671001</v>
      </c>
      <c r="X8290">
        <v>56.012422256352259</v>
      </c>
      <c r="Y8290">
        <v>0.48200908201322928</v>
      </c>
      <c r="Z8290">
        <v>2.6579496422182656</v>
      </c>
      <c r="AA8290">
        <v>7.4091140299811293</v>
      </c>
      <c r="AB8290">
        <v>21.145349819427523</v>
      </c>
      <c r="AC8290">
        <v>27.572840533479937</v>
      </c>
      <c r="AD8290">
        <v>0</v>
      </c>
      <c r="AE8290">
        <v>120.29286035893944</v>
      </c>
    </row>
    <row r="8291" spans="1:31" x14ac:dyDescent="0.3">
      <c r="A8291">
        <v>2593269</v>
      </c>
      <c r="B8291">
        <v>1</v>
      </c>
      <c r="C8291" t="s">
        <v>80</v>
      </c>
      <c r="D8291" t="s">
        <v>95</v>
      </c>
      <c r="E8291" t="s">
        <v>166</v>
      </c>
      <c r="F8291" t="s">
        <v>22984</v>
      </c>
      <c r="G8291" t="s">
        <v>181</v>
      </c>
      <c r="H8291" t="s">
        <v>157</v>
      </c>
      <c r="I8291" t="s">
        <v>136</v>
      </c>
      <c r="J8291" t="s">
        <v>137</v>
      </c>
      <c r="K8291" t="s">
        <v>138</v>
      </c>
      <c r="L8291" t="s">
        <v>22985</v>
      </c>
      <c r="M8291" t="s">
        <v>22986</v>
      </c>
      <c r="N8291">
        <v>7.5719444439999997</v>
      </c>
      <c r="O8291">
        <v>0</v>
      </c>
      <c r="P8291">
        <v>1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1.0425943143584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1.0425943143584</v>
      </c>
    </row>
    <row r="8292" spans="1:31" x14ac:dyDescent="0.3">
      <c r="A8292">
        <v>2593409</v>
      </c>
      <c r="B8292">
        <v>1</v>
      </c>
      <c r="C8292" t="s">
        <v>81</v>
      </c>
      <c r="D8292" t="s">
        <v>118</v>
      </c>
      <c r="E8292" t="s">
        <v>184</v>
      </c>
      <c r="F8292" t="s">
        <v>13708</v>
      </c>
      <c r="G8292" t="s">
        <v>149</v>
      </c>
      <c r="H8292" t="s">
        <v>135</v>
      </c>
      <c r="I8292" t="s">
        <v>136</v>
      </c>
      <c r="J8292" t="s">
        <v>137</v>
      </c>
      <c r="K8292" t="s">
        <v>138</v>
      </c>
      <c r="L8292" t="s">
        <v>22987</v>
      </c>
      <c r="M8292" t="s">
        <v>22988</v>
      </c>
      <c r="N8292">
        <v>0.80083333300000004</v>
      </c>
      <c r="O8292">
        <v>0</v>
      </c>
      <c r="P8292">
        <v>0</v>
      </c>
      <c r="Q8292">
        <v>10</v>
      </c>
      <c r="R8292">
        <v>0</v>
      </c>
      <c r="S8292">
        <v>11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23.520132860317421</v>
      </c>
      <c r="Z8292">
        <v>0</v>
      </c>
      <c r="AA8292">
        <v>8.9112963600038508</v>
      </c>
      <c r="AB8292">
        <v>0</v>
      </c>
      <c r="AC8292">
        <v>0</v>
      </c>
      <c r="AD8292">
        <v>0</v>
      </c>
      <c r="AE8292">
        <v>32.43142922032127</v>
      </c>
    </row>
    <row r="8293" spans="1:31" x14ac:dyDescent="0.3">
      <c r="A8293">
        <v>2593432</v>
      </c>
      <c r="B8293">
        <v>1</v>
      </c>
      <c r="C8293" t="s">
        <v>80</v>
      </c>
      <c r="D8293" t="s">
        <v>105</v>
      </c>
      <c r="E8293" t="s">
        <v>147</v>
      </c>
      <c r="F8293" t="s">
        <v>7520</v>
      </c>
      <c r="G8293" t="s">
        <v>149</v>
      </c>
      <c r="H8293" t="s">
        <v>135</v>
      </c>
      <c r="I8293" t="s">
        <v>136</v>
      </c>
      <c r="J8293" t="s">
        <v>137</v>
      </c>
      <c r="K8293" t="s">
        <v>138</v>
      </c>
      <c r="L8293" t="s">
        <v>22989</v>
      </c>
      <c r="M8293" t="s">
        <v>22990</v>
      </c>
      <c r="N8293">
        <v>0.84861111099999997</v>
      </c>
      <c r="O8293">
        <v>3</v>
      </c>
      <c r="P8293">
        <v>325</v>
      </c>
      <c r="Q8293">
        <v>5</v>
      </c>
      <c r="R8293">
        <v>2</v>
      </c>
      <c r="S8293">
        <v>32</v>
      </c>
      <c r="T8293">
        <v>161</v>
      </c>
      <c r="U8293">
        <v>23</v>
      </c>
      <c r="V8293">
        <v>39</v>
      </c>
      <c r="W8293">
        <v>8.0847602275344794</v>
      </c>
      <c r="X8293">
        <v>75.446487218092344</v>
      </c>
      <c r="Y8293">
        <v>2.2336626643445405</v>
      </c>
      <c r="Z8293">
        <v>11.009801573353737</v>
      </c>
      <c r="AA8293">
        <v>240.21259865003233</v>
      </c>
      <c r="AB8293">
        <v>416.25989226786072</v>
      </c>
      <c r="AC8293">
        <v>1075.9016052847151</v>
      </c>
      <c r="AD8293">
        <v>464.34348487596117</v>
      </c>
      <c r="AE8293">
        <v>2293.4922927618945</v>
      </c>
    </row>
    <row r="8294" spans="1:31" x14ac:dyDescent="0.3">
      <c r="A8294">
        <v>2593369</v>
      </c>
      <c r="B8294">
        <v>1</v>
      </c>
      <c r="C8294" t="s">
        <v>81</v>
      </c>
      <c r="D8294" t="s">
        <v>120</v>
      </c>
      <c r="E8294" t="s">
        <v>147</v>
      </c>
      <c r="F8294" t="s">
        <v>1280</v>
      </c>
      <c r="G8294" t="s">
        <v>134</v>
      </c>
      <c r="H8294" t="s">
        <v>135</v>
      </c>
      <c r="I8294" t="s">
        <v>136</v>
      </c>
      <c r="J8294" t="s">
        <v>137</v>
      </c>
      <c r="K8294" t="s">
        <v>138</v>
      </c>
      <c r="L8294" t="s">
        <v>22991</v>
      </c>
      <c r="M8294" t="s">
        <v>22992</v>
      </c>
      <c r="N8294">
        <v>0.51777777700000005</v>
      </c>
      <c r="O8294">
        <v>2</v>
      </c>
      <c r="P8294">
        <v>1</v>
      </c>
      <c r="Q8294">
        <v>63</v>
      </c>
      <c r="R8294">
        <v>29</v>
      </c>
      <c r="S8294">
        <v>6</v>
      </c>
      <c r="T8294">
        <v>2</v>
      </c>
      <c r="U8294">
        <v>1</v>
      </c>
      <c r="V8294">
        <v>0</v>
      </c>
      <c r="W8294">
        <v>0.23642963584000001</v>
      </c>
      <c r="X8294">
        <v>0</v>
      </c>
      <c r="Y8294">
        <v>82.507948623594515</v>
      </c>
      <c r="Z8294">
        <v>35.728665456293946</v>
      </c>
      <c r="AA8294">
        <v>7.9937308644194065</v>
      </c>
      <c r="AB8294">
        <v>7.7265160107123337E-2</v>
      </c>
      <c r="AC8294">
        <v>0.86836059231401663</v>
      </c>
      <c r="AD8294">
        <v>0</v>
      </c>
      <c r="AE8294">
        <v>127.41240033256901</v>
      </c>
    </row>
    <row r="8295" spans="1:31" x14ac:dyDescent="0.3">
      <c r="A8295">
        <v>2592977</v>
      </c>
      <c r="B8295">
        <v>1</v>
      </c>
      <c r="C8295" t="s">
        <v>80</v>
      </c>
      <c r="D8295" t="s">
        <v>104</v>
      </c>
      <c r="E8295" t="s">
        <v>184</v>
      </c>
      <c r="F8295" t="s">
        <v>22993</v>
      </c>
      <c r="G8295" t="s">
        <v>149</v>
      </c>
      <c r="H8295" t="s">
        <v>135</v>
      </c>
      <c r="I8295" t="s">
        <v>136</v>
      </c>
      <c r="J8295" t="s">
        <v>137</v>
      </c>
      <c r="K8295" t="s">
        <v>138</v>
      </c>
      <c r="L8295" t="s">
        <v>22994</v>
      </c>
      <c r="M8295" t="s">
        <v>22995</v>
      </c>
      <c r="N8295">
        <v>2.9049999999999998</v>
      </c>
      <c r="O8295">
        <v>0</v>
      </c>
      <c r="P8295">
        <v>1</v>
      </c>
      <c r="Q8295">
        <v>0</v>
      </c>
      <c r="R8295">
        <v>0</v>
      </c>
      <c r="S8295">
        <v>8</v>
      </c>
      <c r="T8295">
        <v>1</v>
      </c>
      <c r="U8295">
        <v>1</v>
      </c>
      <c r="V8295">
        <v>0</v>
      </c>
      <c r="W8295">
        <v>0</v>
      </c>
      <c r="X8295">
        <v>0.55780267393815752</v>
      </c>
      <c r="Y8295">
        <v>0</v>
      </c>
      <c r="Z8295">
        <v>0</v>
      </c>
      <c r="AA8295">
        <v>16.348869218239198</v>
      </c>
      <c r="AB8295">
        <v>0</v>
      </c>
      <c r="AC8295">
        <v>70.070195715253433</v>
      </c>
      <c r="AD8295">
        <v>0</v>
      </c>
      <c r="AE8295">
        <v>86.97686760743079</v>
      </c>
    </row>
    <row r="8296" spans="1:31" x14ac:dyDescent="0.3">
      <c r="A8296">
        <v>2593077</v>
      </c>
      <c r="B8296">
        <v>1</v>
      </c>
      <c r="C8296" t="s">
        <v>81</v>
      </c>
      <c r="D8296" t="s">
        <v>117</v>
      </c>
      <c r="E8296" t="s">
        <v>184</v>
      </c>
      <c r="F8296" t="s">
        <v>22996</v>
      </c>
      <c r="G8296" t="s">
        <v>134</v>
      </c>
      <c r="H8296" t="s">
        <v>135</v>
      </c>
      <c r="I8296" t="s">
        <v>136</v>
      </c>
      <c r="J8296" t="s">
        <v>137</v>
      </c>
      <c r="K8296" t="s">
        <v>138</v>
      </c>
      <c r="L8296" t="s">
        <v>22997</v>
      </c>
      <c r="M8296" t="s">
        <v>22998</v>
      </c>
      <c r="N8296">
        <v>8.7044444439999999</v>
      </c>
      <c r="O8296">
        <v>0</v>
      </c>
      <c r="P8296">
        <v>0</v>
      </c>
      <c r="Q8296">
        <v>1</v>
      </c>
      <c r="R8296">
        <v>0</v>
      </c>
      <c r="S8296">
        <v>1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5.3214999448752005</v>
      </c>
      <c r="Z8296">
        <v>0</v>
      </c>
      <c r="AA8296">
        <v>175.1181509742415</v>
      </c>
      <c r="AB8296">
        <v>0</v>
      </c>
      <c r="AC8296">
        <v>0</v>
      </c>
      <c r="AD8296">
        <v>0</v>
      </c>
      <c r="AE8296">
        <v>180.4396509191167</v>
      </c>
    </row>
    <row r="8297" spans="1:31" x14ac:dyDescent="0.3">
      <c r="A8297">
        <v>2592931</v>
      </c>
      <c r="B8297">
        <v>1</v>
      </c>
      <c r="C8297" t="s">
        <v>81</v>
      </c>
      <c r="D8297" t="s">
        <v>113</v>
      </c>
      <c r="E8297" t="s">
        <v>171</v>
      </c>
      <c r="F8297" t="s">
        <v>22999</v>
      </c>
      <c r="G8297" t="s">
        <v>190</v>
      </c>
      <c r="H8297" t="s">
        <v>157</v>
      </c>
      <c r="I8297" t="s">
        <v>136</v>
      </c>
      <c r="J8297" t="s">
        <v>137</v>
      </c>
      <c r="K8297" t="s">
        <v>138</v>
      </c>
      <c r="L8297" t="s">
        <v>23000</v>
      </c>
      <c r="M8297" t="s">
        <v>23001</v>
      </c>
      <c r="N8297">
        <v>1.5508333329999999</v>
      </c>
      <c r="O8297">
        <v>0</v>
      </c>
      <c r="P8297">
        <v>96</v>
      </c>
      <c r="Q8297">
        <v>0</v>
      </c>
      <c r="R8297">
        <v>0</v>
      </c>
      <c r="S8297">
        <v>0</v>
      </c>
      <c r="T8297">
        <v>34</v>
      </c>
      <c r="U8297">
        <v>0</v>
      </c>
      <c r="V8297">
        <v>0</v>
      </c>
      <c r="W8297">
        <v>0</v>
      </c>
      <c r="X8297">
        <v>24.420998400295556</v>
      </c>
      <c r="Y8297">
        <v>0</v>
      </c>
      <c r="Z8297">
        <v>0</v>
      </c>
      <c r="AA8297">
        <v>0</v>
      </c>
      <c r="AB8297">
        <v>15.221959010320665</v>
      </c>
      <c r="AC8297">
        <v>0</v>
      </c>
      <c r="AD8297">
        <v>0</v>
      </c>
      <c r="AE8297">
        <v>39.642957410616219</v>
      </c>
    </row>
    <row r="8298" spans="1:31" x14ac:dyDescent="0.3">
      <c r="A8298">
        <v>2592951</v>
      </c>
      <c r="B8298">
        <v>1</v>
      </c>
      <c r="C8298" t="s">
        <v>81</v>
      </c>
      <c r="D8298" t="s">
        <v>123</v>
      </c>
      <c r="E8298" t="s">
        <v>141</v>
      </c>
      <c r="F8298" t="s">
        <v>6332</v>
      </c>
      <c r="G8298" t="s">
        <v>134</v>
      </c>
      <c r="H8298" t="s">
        <v>135</v>
      </c>
      <c r="I8298" t="s">
        <v>136</v>
      </c>
      <c r="J8298" t="s">
        <v>137</v>
      </c>
      <c r="K8298" t="s">
        <v>138</v>
      </c>
      <c r="L8298" t="s">
        <v>23002</v>
      </c>
      <c r="M8298" t="s">
        <v>23003</v>
      </c>
      <c r="N8298">
        <v>0.21249999999999999</v>
      </c>
      <c r="O8298">
        <v>2</v>
      </c>
      <c r="P8298">
        <v>1</v>
      </c>
      <c r="Q8298">
        <v>101</v>
      </c>
      <c r="R8298">
        <v>1</v>
      </c>
      <c r="S8298">
        <v>12</v>
      </c>
      <c r="T8298">
        <v>0</v>
      </c>
      <c r="U8298">
        <v>0</v>
      </c>
      <c r="V8298">
        <v>0</v>
      </c>
      <c r="W8298">
        <v>3.7732391904149995E-2</v>
      </c>
      <c r="X8298">
        <v>2.8018085522174999E-2</v>
      </c>
      <c r="Y8298">
        <v>25.071109186960541</v>
      </c>
      <c r="Z8298">
        <v>0.27174238837499998</v>
      </c>
      <c r="AA8298">
        <v>2.41043406461415</v>
      </c>
      <c r="AB8298">
        <v>0</v>
      </c>
      <c r="AC8298">
        <v>0</v>
      </c>
      <c r="AD8298">
        <v>0</v>
      </c>
      <c r="AE8298">
        <v>27.819036117376015</v>
      </c>
    </row>
    <row r="8299" spans="1:31" x14ac:dyDescent="0.3">
      <c r="A8299">
        <v>2593306</v>
      </c>
      <c r="B8299">
        <v>1</v>
      </c>
      <c r="C8299" t="s">
        <v>80</v>
      </c>
      <c r="D8299" t="s">
        <v>106</v>
      </c>
      <c r="E8299" t="s">
        <v>166</v>
      </c>
      <c r="F8299" t="s">
        <v>23004</v>
      </c>
      <c r="G8299" t="s">
        <v>181</v>
      </c>
      <c r="H8299" t="s">
        <v>157</v>
      </c>
      <c r="I8299" t="s">
        <v>136</v>
      </c>
      <c r="J8299" t="s">
        <v>137</v>
      </c>
      <c r="K8299" t="s">
        <v>138</v>
      </c>
      <c r="L8299" t="s">
        <v>23005</v>
      </c>
      <c r="M8299" t="s">
        <v>23006</v>
      </c>
      <c r="N8299">
        <v>1.6430555549999999</v>
      </c>
      <c r="O8299">
        <v>0</v>
      </c>
      <c r="P8299">
        <v>1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0.41815522018200002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0.41815522018200002</v>
      </c>
    </row>
    <row r="8300" spans="1:31" x14ac:dyDescent="0.3">
      <c r="A8300">
        <v>2592957</v>
      </c>
      <c r="B8300">
        <v>1</v>
      </c>
      <c r="C8300" t="s">
        <v>81</v>
      </c>
      <c r="D8300" t="s">
        <v>122</v>
      </c>
      <c r="E8300" t="s">
        <v>147</v>
      </c>
      <c r="F8300" t="s">
        <v>2998</v>
      </c>
      <c r="G8300" t="s">
        <v>134</v>
      </c>
      <c r="H8300" t="s">
        <v>135</v>
      </c>
      <c r="I8300" t="s">
        <v>136</v>
      </c>
      <c r="J8300" t="s">
        <v>137</v>
      </c>
      <c r="K8300" t="s">
        <v>138</v>
      </c>
      <c r="L8300" t="s">
        <v>23007</v>
      </c>
      <c r="M8300" t="s">
        <v>23008</v>
      </c>
      <c r="N8300">
        <v>1.5636111109999999</v>
      </c>
      <c r="O8300">
        <v>3</v>
      </c>
      <c r="P8300">
        <v>1844</v>
      </c>
      <c r="Q8300">
        <v>14</v>
      </c>
      <c r="R8300">
        <v>28</v>
      </c>
      <c r="S8300">
        <v>3</v>
      </c>
      <c r="T8300">
        <v>175</v>
      </c>
      <c r="U8300">
        <v>2</v>
      </c>
      <c r="V8300">
        <v>0</v>
      </c>
      <c r="W8300">
        <v>0.74436371676000002</v>
      </c>
      <c r="X8300">
        <v>336.09080806300398</v>
      </c>
      <c r="Y8300">
        <v>54.607531573326895</v>
      </c>
      <c r="Z8300">
        <v>33.943966548338892</v>
      </c>
      <c r="AA8300">
        <v>6.4801097717331242</v>
      </c>
      <c r="AB8300">
        <v>128.76552963044543</v>
      </c>
      <c r="AC8300">
        <v>59.682597588865349</v>
      </c>
      <c r="AD8300">
        <v>0</v>
      </c>
      <c r="AE8300">
        <v>620.31490689247357</v>
      </c>
    </row>
    <row r="8301" spans="1:31" x14ac:dyDescent="0.3">
      <c r="A8301">
        <v>2593100</v>
      </c>
      <c r="B8301">
        <v>1</v>
      </c>
      <c r="C8301" t="s">
        <v>80</v>
      </c>
      <c r="D8301" t="s">
        <v>95</v>
      </c>
      <c r="E8301" t="s">
        <v>184</v>
      </c>
      <c r="F8301" t="s">
        <v>20294</v>
      </c>
      <c r="G8301" t="s">
        <v>149</v>
      </c>
      <c r="H8301" t="s">
        <v>135</v>
      </c>
      <c r="I8301" t="s">
        <v>136</v>
      </c>
      <c r="J8301" t="s">
        <v>137</v>
      </c>
      <c r="K8301" t="s">
        <v>138</v>
      </c>
      <c r="L8301" t="s">
        <v>23009</v>
      </c>
      <c r="M8301" t="s">
        <v>23010</v>
      </c>
      <c r="N8301">
        <v>1.0847222219999999</v>
      </c>
      <c r="O8301">
        <v>0</v>
      </c>
      <c r="P8301">
        <v>567</v>
      </c>
      <c r="Q8301">
        <v>0</v>
      </c>
      <c r="R8301">
        <v>3</v>
      </c>
      <c r="S8301">
        <v>2</v>
      </c>
      <c r="T8301">
        <v>62</v>
      </c>
      <c r="U8301">
        <v>0</v>
      </c>
      <c r="V8301">
        <v>0</v>
      </c>
      <c r="W8301">
        <v>0</v>
      </c>
      <c r="X8301">
        <v>106.20300422575832</v>
      </c>
      <c r="Y8301">
        <v>0</v>
      </c>
      <c r="Z8301">
        <v>0.46144439731280001</v>
      </c>
      <c r="AA8301">
        <v>10.001402639514</v>
      </c>
      <c r="AB8301">
        <v>66.335735426336214</v>
      </c>
      <c r="AC8301">
        <v>0</v>
      </c>
      <c r="AD8301">
        <v>0</v>
      </c>
      <c r="AE8301">
        <v>183.00158668892135</v>
      </c>
    </row>
    <row r="8302" spans="1:31" x14ac:dyDescent="0.3">
      <c r="A8302">
        <v>2593243</v>
      </c>
      <c r="B8302">
        <v>1</v>
      </c>
      <c r="C8302" t="s">
        <v>80</v>
      </c>
      <c r="D8302" t="s">
        <v>85</v>
      </c>
      <c r="E8302" t="s">
        <v>166</v>
      </c>
      <c r="F8302" t="s">
        <v>21956</v>
      </c>
      <c r="G8302" t="s">
        <v>181</v>
      </c>
      <c r="H8302" t="s">
        <v>157</v>
      </c>
      <c r="I8302" t="s">
        <v>136</v>
      </c>
      <c r="J8302" t="s">
        <v>137</v>
      </c>
      <c r="K8302" t="s">
        <v>138</v>
      </c>
      <c r="L8302" t="s">
        <v>23011</v>
      </c>
      <c r="M8302" t="s">
        <v>23012</v>
      </c>
      <c r="N8302">
        <v>1.089444444</v>
      </c>
      <c r="O8302">
        <v>0</v>
      </c>
      <c r="P8302">
        <v>20</v>
      </c>
      <c r="Q8302">
        <v>0</v>
      </c>
      <c r="R8302">
        <v>0</v>
      </c>
      <c r="S8302">
        <v>0</v>
      </c>
      <c r="T8302">
        <v>1</v>
      </c>
      <c r="U8302">
        <v>0</v>
      </c>
      <c r="V8302">
        <v>0</v>
      </c>
      <c r="W8302">
        <v>0</v>
      </c>
      <c r="X8302">
        <v>7.3094157359338325</v>
      </c>
      <c r="Y8302">
        <v>0</v>
      </c>
      <c r="Z8302">
        <v>0</v>
      </c>
      <c r="AA8302">
        <v>0</v>
      </c>
      <c r="AB8302">
        <v>1.9768623306577777</v>
      </c>
      <c r="AC8302">
        <v>0</v>
      </c>
      <c r="AD8302">
        <v>0</v>
      </c>
      <c r="AE8302">
        <v>9.2862780665916098</v>
      </c>
    </row>
    <row r="8303" spans="1:31" x14ac:dyDescent="0.3">
      <c r="A8303">
        <v>2593249</v>
      </c>
      <c r="B8303">
        <v>1</v>
      </c>
      <c r="C8303" t="s">
        <v>80</v>
      </c>
      <c r="D8303" t="s">
        <v>89</v>
      </c>
      <c r="E8303" t="s">
        <v>166</v>
      </c>
      <c r="F8303" t="s">
        <v>23013</v>
      </c>
      <c r="G8303" t="s">
        <v>198</v>
      </c>
      <c r="H8303" t="s">
        <v>157</v>
      </c>
      <c r="I8303" t="s">
        <v>136</v>
      </c>
      <c r="J8303" t="s">
        <v>137</v>
      </c>
      <c r="K8303" t="s">
        <v>138</v>
      </c>
      <c r="L8303" t="s">
        <v>23014</v>
      </c>
      <c r="M8303" t="s">
        <v>23015</v>
      </c>
      <c r="N8303">
        <v>1.3186111110000001</v>
      </c>
      <c r="O8303">
        <v>0</v>
      </c>
      <c r="P8303">
        <v>2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0.65697783273164512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0.65697783273164512</v>
      </c>
    </row>
    <row r="8304" spans="1:31" x14ac:dyDescent="0.3">
      <c r="A8304">
        <v>2593057</v>
      </c>
      <c r="B8304">
        <v>1</v>
      </c>
      <c r="C8304" t="s">
        <v>80</v>
      </c>
      <c r="D8304" t="s">
        <v>96</v>
      </c>
      <c r="E8304" t="s">
        <v>166</v>
      </c>
      <c r="F8304" t="s">
        <v>23016</v>
      </c>
      <c r="G8304" t="s">
        <v>168</v>
      </c>
      <c r="H8304" t="s">
        <v>157</v>
      </c>
      <c r="I8304" t="s">
        <v>136</v>
      </c>
      <c r="J8304" t="s">
        <v>137</v>
      </c>
      <c r="K8304" t="s">
        <v>138</v>
      </c>
      <c r="L8304" t="s">
        <v>23017</v>
      </c>
      <c r="M8304" t="s">
        <v>23018</v>
      </c>
      <c r="N8304">
        <v>2.8180555549999999</v>
      </c>
      <c r="O8304">
        <v>0</v>
      </c>
      <c r="P8304">
        <v>1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0.9600814432678626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0.9600814432678626</v>
      </c>
    </row>
    <row r="8305" spans="1:31" x14ac:dyDescent="0.3">
      <c r="A8305">
        <v>2593535</v>
      </c>
      <c r="B8305">
        <v>1</v>
      </c>
      <c r="C8305" t="s">
        <v>81</v>
      </c>
      <c r="D8305" t="s">
        <v>118</v>
      </c>
      <c r="E8305" t="s">
        <v>171</v>
      </c>
      <c r="F8305" t="s">
        <v>23019</v>
      </c>
      <c r="G8305" t="s">
        <v>177</v>
      </c>
      <c r="H8305" t="s">
        <v>157</v>
      </c>
      <c r="I8305" t="s">
        <v>136</v>
      </c>
      <c r="J8305" t="s">
        <v>137</v>
      </c>
      <c r="K8305" t="s">
        <v>138</v>
      </c>
      <c r="L8305" t="s">
        <v>23020</v>
      </c>
      <c r="M8305" t="s">
        <v>23021</v>
      </c>
      <c r="N8305">
        <v>1.224444444</v>
      </c>
      <c r="O8305">
        <v>0</v>
      </c>
      <c r="P8305">
        <v>21</v>
      </c>
      <c r="Q8305">
        <v>0</v>
      </c>
      <c r="R8305">
        <v>0</v>
      </c>
      <c r="S8305">
        <v>0</v>
      </c>
      <c r="T8305">
        <v>1</v>
      </c>
      <c r="U8305">
        <v>0</v>
      </c>
      <c r="V8305">
        <v>0</v>
      </c>
      <c r="W8305">
        <v>0</v>
      </c>
      <c r="X8305">
        <v>3.5364882584053015</v>
      </c>
      <c r="Y8305">
        <v>0</v>
      </c>
      <c r="Z8305">
        <v>0</v>
      </c>
      <c r="AA8305">
        <v>0</v>
      </c>
      <c r="AB8305">
        <v>3.0011402901289168E-2</v>
      </c>
      <c r="AC8305">
        <v>0</v>
      </c>
      <c r="AD8305">
        <v>0</v>
      </c>
      <c r="AE8305">
        <v>3.5664996613065907</v>
      </c>
    </row>
    <row r="8306" spans="1:31" x14ac:dyDescent="0.3">
      <c r="A8306">
        <v>2593558</v>
      </c>
      <c r="B8306">
        <v>1</v>
      </c>
      <c r="C8306" t="s">
        <v>80</v>
      </c>
      <c r="D8306" t="s">
        <v>106</v>
      </c>
      <c r="E8306" t="s">
        <v>147</v>
      </c>
      <c r="F8306" t="s">
        <v>2330</v>
      </c>
      <c r="G8306" t="s">
        <v>134</v>
      </c>
      <c r="H8306" t="s">
        <v>135</v>
      </c>
      <c r="I8306" t="s">
        <v>136</v>
      </c>
      <c r="J8306" t="s">
        <v>137</v>
      </c>
      <c r="K8306" t="s">
        <v>138</v>
      </c>
      <c r="L8306" t="s">
        <v>23022</v>
      </c>
      <c r="M8306" t="s">
        <v>23023</v>
      </c>
      <c r="N8306">
        <v>6.1961111109999996</v>
      </c>
      <c r="O8306">
        <v>0</v>
      </c>
      <c r="P8306">
        <v>0</v>
      </c>
      <c r="Q8306">
        <v>10</v>
      </c>
      <c r="R8306">
        <v>67</v>
      </c>
      <c r="S8306">
        <v>4</v>
      </c>
      <c r="T8306">
        <v>7</v>
      </c>
      <c r="U8306">
        <v>0</v>
      </c>
      <c r="V8306">
        <v>0</v>
      </c>
      <c r="W8306">
        <v>0</v>
      </c>
      <c r="X8306">
        <v>0</v>
      </c>
      <c r="Y8306">
        <v>234.2839234729953</v>
      </c>
      <c r="Z8306">
        <v>1069.3907630774067</v>
      </c>
      <c r="AA8306">
        <v>70.446296490202869</v>
      </c>
      <c r="AB8306">
        <v>183.1957778488493</v>
      </c>
      <c r="AC8306">
        <v>0</v>
      </c>
      <c r="AD8306">
        <v>0</v>
      </c>
      <c r="AE8306">
        <v>1557.3167608894541</v>
      </c>
    </row>
    <row r="8307" spans="1:31" x14ac:dyDescent="0.3">
      <c r="A8307">
        <v>2593040</v>
      </c>
      <c r="B8307">
        <v>1</v>
      </c>
      <c r="C8307" t="s">
        <v>80</v>
      </c>
      <c r="D8307" t="s">
        <v>86</v>
      </c>
      <c r="E8307" t="s">
        <v>166</v>
      </c>
      <c r="F8307" t="s">
        <v>21544</v>
      </c>
      <c r="G8307" t="s">
        <v>311</v>
      </c>
      <c r="H8307" t="s">
        <v>157</v>
      </c>
      <c r="I8307" t="s">
        <v>136</v>
      </c>
      <c r="J8307" t="s">
        <v>3</v>
      </c>
      <c r="K8307" t="s">
        <v>138</v>
      </c>
      <c r="L8307" t="s">
        <v>23024</v>
      </c>
      <c r="M8307" t="s">
        <v>23025</v>
      </c>
      <c r="N8307">
        <v>5.4275000000000002</v>
      </c>
      <c r="O8307">
        <v>0</v>
      </c>
      <c r="P8307">
        <v>1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2.2578168731668198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2.2578168731668198</v>
      </c>
    </row>
    <row r="8308" spans="1:31" x14ac:dyDescent="0.3">
      <c r="A8308">
        <v>2592934</v>
      </c>
      <c r="B8308">
        <v>1</v>
      </c>
      <c r="C8308" t="s">
        <v>80</v>
      </c>
      <c r="D8308" t="s">
        <v>105</v>
      </c>
      <c r="E8308" t="s">
        <v>171</v>
      </c>
      <c r="F8308" t="s">
        <v>23026</v>
      </c>
      <c r="G8308" t="s">
        <v>229</v>
      </c>
      <c r="H8308" t="s">
        <v>157</v>
      </c>
      <c r="I8308" t="s">
        <v>136</v>
      </c>
      <c r="J8308" t="s">
        <v>137</v>
      </c>
      <c r="K8308" t="s">
        <v>138</v>
      </c>
      <c r="L8308" t="s">
        <v>23027</v>
      </c>
      <c r="M8308" t="s">
        <v>23028</v>
      </c>
      <c r="N8308">
        <v>2.4049999999999998</v>
      </c>
      <c r="O8308">
        <v>0</v>
      </c>
      <c r="P8308">
        <v>15</v>
      </c>
      <c r="Q8308">
        <v>0</v>
      </c>
      <c r="R8308">
        <v>1</v>
      </c>
      <c r="S8308">
        <v>0</v>
      </c>
      <c r="T8308">
        <v>1</v>
      </c>
      <c r="U8308">
        <v>0</v>
      </c>
      <c r="V8308">
        <v>0</v>
      </c>
      <c r="W8308">
        <v>0</v>
      </c>
      <c r="X8308">
        <v>8.997372250805789</v>
      </c>
      <c r="Y8308">
        <v>0</v>
      </c>
      <c r="Z8308">
        <v>2.7275572328964746</v>
      </c>
      <c r="AA8308">
        <v>0</v>
      </c>
      <c r="AB8308">
        <v>0.60710121525227423</v>
      </c>
      <c r="AC8308">
        <v>0</v>
      </c>
      <c r="AD8308">
        <v>0</v>
      </c>
      <c r="AE8308">
        <v>12.332030698954538</v>
      </c>
    </row>
    <row r="8309" spans="1:31" x14ac:dyDescent="0.3">
      <c r="A8309">
        <v>2593266</v>
      </c>
      <c r="B8309">
        <v>1</v>
      </c>
      <c r="C8309" t="s">
        <v>80</v>
      </c>
      <c r="D8309" t="s">
        <v>98</v>
      </c>
      <c r="E8309" t="s">
        <v>166</v>
      </c>
      <c r="F8309" t="s">
        <v>23029</v>
      </c>
      <c r="G8309" t="s">
        <v>168</v>
      </c>
      <c r="H8309" t="s">
        <v>157</v>
      </c>
      <c r="I8309" t="s">
        <v>136</v>
      </c>
      <c r="J8309" t="s">
        <v>137</v>
      </c>
      <c r="K8309" t="s">
        <v>138</v>
      </c>
      <c r="L8309" t="s">
        <v>23030</v>
      </c>
      <c r="M8309" t="s">
        <v>23031</v>
      </c>
      <c r="N8309">
        <v>7.6636111109999998</v>
      </c>
      <c r="O8309">
        <v>0</v>
      </c>
      <c r="P8309">
        <v>1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6.8853159062801073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6.8853159062801073</v>
      </c>
    </row>
    <row r="8310" spans="1:31" x14ac:dyDescent="0.3">
      <c r="A8310">
        <v>2593575</v>
      </c>
      <c r="B8310">
        <v>1</v>
      </c>
      <c r="C8310" t="s">
        <v>80</v>
      </c>
      <c r="D8310" t="s">
        <v>107</v>
      </c>
      <c r="E8310" t="s">
        <v>171</v>
      </c>
      <c r="F8310" t="s">
        <v>21720</v>
      </c>
      <c r="G8310" t="s">
        <v>190</v>
      </c>
      <c r="H8310" t="s">
        <v>157</v>
      </c>
      <c r="I8310" t="s">
        <v>136</v>
      </c>
      <c r="J8310" t="s">
        <v>137</v>
      </c>
      <c r="K8310" t="s">
        <v>138</v>
      </c>
      <c r="L8310" t="s">
        <v>23032</v>
      </c>
      <c r="M8310" t="s">
        <v>23033</v>
      </c>
      <c r="N8310">
        <v>1.4430555549999999</v>
      </c>
      <c r="O8310">
        <v>0</v>
      </c>
      <c r="P8310">
        <v>128</v>
      </c>
      <c r="Q8310">
        <v>0</v>
      </c>
      <c r="R8310">
        <v>0</v>
      </c>
      <c r="S8310">
        <v>0</v>
      </c>
      <c r="T8310">
        <v>12</v>
      </c>
      <c r="U8310">
        <v>0</v>
      </c>
      <c r="V8310">
        <v>1</v>
      </c>
      <c r="W8310">
        <v>0</v>
      </c>
      <c r="X8310">
        <v>29.89630566266807</v>
      </c>
      <c r="Y8310">
        <v>0</v>
      </c>
      <c r="Z8310">
        <v>0</v>
      </c>
      <c r="AA8310">
        <v>0</v>
      </c>
      <c r="AB8310">
        <v>9.3886095280793587</v>
      </c>
      <c r="AC8310">
        <v>0</v>
      </c>
      <c r="AD8310">
        <v>2.5412317862688902</v>
      </c>
      <c r="AE8310">
        <v>41.826146977016315</v>
      </c>
    </row>
    <row r="8311" spans="1:31" x14ac:dyDescent="0.3">
      <c r="A8311">
        <v>2593518</v>
      </c>
      <c r="B8311">
        <v>1</v>
      </c>
      <c r="C8311" t="s">
        <v>81</v>
      </c>
      <c r="D8311" t="s">
        <v>120</v>
      </c>
      <c r="E8311" t="s">
        <v>147</v>
      </c>
      <c r="F8311" t="s">
        <v>23034</v>
      </c>
      <c r="G8311" t="s">
        <v>23035</v>
      </c>
      <c r="H8311" t="s">
        <v>135</v>
      </c>
      <c r="I8311" t="s">
        <v>136</v>
      </c>
      <c r="J8311" t="s">
        <v>137</v>
      </c>
      <c r="K8311" t="s">
        <v>138</v>
      </c>
      <c r="L8311" t="s">
        <v>23036</v>
      </c>
      <c r="M8311" t="s">
        <v>23037</v>
      </c>
      <c r="N8311">
        <v>0.34194444400000001</v>
      </c>
      <c r="O8311">
        <v>0</v>
      </c>
      <c r="P8311">
        <v>35</v>
      </c>
      <c r="Q8311">
        <v>0</v>
      </c>
      <c r="R8311">
        <v>4</v>
      </c>
      <c r="S8311">
        <v>0</v>
      </c>
      <c r="T8311">
        <v>11</v>
      </c>
      <c r="U8311">
        <v>0</v>
      </c>
      <c r="V8311">
        <v>0</v>
      </c>
      <c r="W8311">
        <v>0</v>
      </c>
      <c r="X8311">
        <v>2.6491730430692946</v>
      </c>
      <c r="Y8311">
        <v>0</v>
      </c>
      <c r="Z8311">
        <v>1.9953561294773168</v>
      </c>
      <c r="AA8311">
        <v>0</v>
      </c>
      <c r="AB8311">
        <v>1.6347079048971342</v>
      </c>
      <c r="AC8311">
        <v>0</v>
      </c>
      <c r="AD8311">
        <v>0</v>
      </c>
      <c r="AE8311">
        <v>6.2792370774437458</v>
      </c>
    </row>
    <row r="8312" spans="1:31" x14ac:dyDescent="0.3">
      <c r="A8312">
        <v>2593080</v>
      </c>
      <c r="B8312">
        <v>1</v>
      </c>
      <c r="C8312" t="s">
        <v>80</v>
      </c>
      <c r="D8312" t="s">
        <v>108</v>
      </c>
      <c r="E8312" t="s">
        <v>155</v>
      </c>
      <c r="F8312" t="s">
        <v>23038</v>
      </c>
      <c r="G8312" t="s">
        <v>301</v>
      </c>
      <c r="H8312" t="s">
        <v>157</v>
      </c>
      <c r="I8312" t="s">
        <v>136</v>
      </c>
      <c r="J8312" t="s">
        <v>137</v>
      </c>
      <c r="K8312" t="s">
        <v>144</v>
      </c>
      <c r="L8312" t="s">
        <v>23039</v>
      </c>
      <c r="M8312" t="s">
        <v>23040</v>
      </c>
      <c r="N8312">
        <v>4.2152777769999998</v>
      </c>
      <c r="O8312">
        <v>0</v>
      </c>
      <c r="P8312">
        <v>11</v>
      </c>
      <c r="Q8312">
        <v>0</v>
      </c>
      <c r="R8312">
        <v>3</v>
      </c>
      <c r="S8312">
        <v>0</v>
      </c>
      <c r="T8312">
        <v>1</v>
      </c>
      <c r="U8312">
        <v>0</v>
      </c>
      <c r="V8312">
        <v>0</v>
      </c>
      <c r="W8312">
        <v>0</v>
      </c>
      <c r="X8312">
        <v>5.6163304101028872</v>
      </c>
      <c r="Y8312">
        <v>0</v>
      </c>
      <c r="Z8312">
        <v>11.192585057537068</v>
      </c>
      <c r="AA8312">
        <v>0</v>
      </c>
      <c r="AB8312">
        <v>1.1873262920075933</v>
      </c>
      <c r="AC8312">
        <v>0</v>
      </c>
      <c r="AD8312">
        <v>0</v>
      </c>
      <c r="AE8312">
        <v>17.99624175964755</v>
      </c>
    </row>
    <row r="8313" spans="1:31" x14ac:dyDescent="0.3">
      <c r="A8313">
        <v>2593326</v>
      </c>
      <c r="B8313">
        <v>1</v>
      </c>
      <c r="C8313" t="s">
        <v>80</v>
      </c>
      <c r="D8313" t="s">
        <v>93</v>
      </c>
      <c r="E8313" t="s">
        <v>171</v>
      </c>
      <c r="F8313" t="s">
        <v>23041</v>
      </c>
      <c r="G8313" t="s">
        <v>190</v>
      </c>
      <c r="H8313" t="s">
        <v>157</v>
      </c>
      <c r="I8313" t="s">
        <v>136</v>
      </c>
      <c r="J8313" t="s">
        <v>137</v>
      </c>
      <c r="K8313" t="s">
        <v>138</v>
      </c>
      <c r="L8313" t="s">
        <v>23042</v>
      </c>
      <c r="M8313" t="s">
        <v>23043</v>
      </c>
      <c r="N8313">
        <v>1.2736111109999999</v>
      </c>
      <c r="O8313">
        <v>0</v>
      </c>
      <c r="P8313">
        <v>3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0.73091605795924997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0.73091605795924997</v>
      </c>
    </row>
    <row r="8314" spans="1:31" x14ac:dyDescent="0.3">
      <c r="A8314">
        <v>2593289</v>
      </c>
      <c r="B8314">
        <v>1</v>
      </c>
      <c r="C8314" t="s">
        <v>80</v>
      </c>
      <c r="D8314" t="s">
        <v>95</v>
      </c>
      <c r="E8314" t="s">
        <v>184</v>
      </c>
      <c r="F8314" t="s">
        <v>23044</v>
      </c>
      <c r="G8314" t="s">
        <v>149</v>
      </c>
      <c r="H8314" t="s">
        <v>135</v>
      </c>
      <c r="I8314" t="s">
        <v>136</v>
      </c>
      <c r="J8314" t="s">
        <v>137</v>
      </c>
      <c r="K8314" t="s">
        <v>138</v>
      </c>
      <c r="L8314" t="s">
        <v>23045</v>
      </c>
      <c r="M8314" t="s">
        <v>23046</v>
      </c>
      <c r="N8314">
        <v>1.709166666</v>
      </c>
      <c r="O8314">
        <v>0</v>
      </c>
      <c r="P8314">
        <v>0</v>
      </c>
      <c r="Q8314">
        <v>1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1.5025284204263667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1.5025284204263667</v>
      </c>
    </row>
    <row r="8315" spans="1:31" x14ac:dyDescent="0.3">
      <c r="A8315">
        <v>2592911</v>
      </c>
      <c r="B8315">
        <v>1</v>
      </c>
      <c r="C8315" t="s">
        <v>81</v>
      </c>
      <c r="D8315" t="s">
        <v>113</v>
      </c>
      <c r="E8315" t="s">
        <v>132</v>
      </c>
      <c r="F8315" t="s">
        <v>22355</v>
      </c>
      <c r="G8315" t="s">
        <v>8518</v>
      </c>
      <c r="H8315" t="s">
        <v>276</v>
      </c>
      <c r="I8315" t="s">
        <v>136</v>
      </c>
      <c r="J8315" t="s">
        <v>137</v>
      </c>
      <c r="K8315" t="s">
        <v>144</v>
      </c>
      <c r="L8315" t="s">
        <v>23047</v>
      </c>
      <c r="M8315" t="s">
        <v>23048</v>
      </c>
      <c r="N8315">
        <v>5.6388887999999998E-2</v>
      </c>
      <c r="O8315">
        <v>9</v>
      </c>
      <c r="P8315">
        <v>8687</v>
      </c>
      <c r="Q8315">
        <v>272</v>
      </c>
      <c r="R8315">
        <v>1000</v>
      </c>
      <c r="S8315">
        <v>21</v>
      </c>
      <c r="T8315">
        <v>844</v>
      </c>
      <c r="U8315">
        <v>0</v>
      </c>
      <c r="V8315">
        <v>1</v>
      </c>
      <c r="W8315">
        <v>8.8647282360000024E-2</v>
      </c>
      <c r="X8315">
        <v>70.989231949533135</v>
      </c>
      <c r="Y8315">
        <v>85.9354262583131</v>
      </c>
      <c r="Z8315">
        <v>133.73373777376813</v>
      </c>
      <c r="AA8315">
        <v>8.1205023902540123</v>
      </c>
      <c r="AB8315">
        <v>24.69820605465496</v>
      </c>
      <c r="AC8315">
        <v>0</v>
      </c>
      <c r="AD8315">
        <v>0.16450570886099583</v>
      </c>
      <c r="AE8315">
        <v>323.73025741774427</v>
      </c>
    </row>
    <row r="8316" spans="1:31" x14ac:dyDescent="0.3">
      <c r="A8316">
        <v>2593160</v>
      </c>
      <c r="B8316">
        <v>1</v>
      </c>
      <c r="C8316" t="s">
        <v>80</v>
      </c>
      <c r="D8316" t="s">
        <v>88</v>
      </c>
      <c r="E8316" t="s">
        <v>166</v>
      </c>
      <c r="F8316" t="s">
        <v>23049</v>
      </c>
      <c r="G8316" t="s">
        <v>198</v>
      </c>
      <c r="H8316" t="s">
        <v>157</v>
      </c>
      <c r="I8316" t="s">
        <v>136</v>
      </c>
      <c r="J8316" t="s">
        <v>137</v>
      </c>
      <c r="K8316" t="s">
        <v>138</v>
      </c>
      <c r="L8316" t="s">
        <v>23050</v>
      </c>
      <c r="M8316" t="s">
        <v>23051</v>
      </c>
      <c r="N8316">
        <v>1.0366666659999999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1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1.5396253154638269</v>
      </c>
      <c r="AC8316">
        <v>0</v>
      </c>
      <c r="AD8316">
        <v>0</v>
      </c>
      <c r="AE8316">
        <v>1.5396253154638269</v>
      </c>
    </row>
    <row r="8317" spans="1:31" x14ac:dyDescent="0.3">
      <c r="A8317">
        <v>2593097</v>
      </c>
      <c r="B8317">
        <v>1</v>
      </c>
      <c r="C8317" t="s">
        <v>80</v>
      </c>
      <c r="D8317" t="s">
        <v>105</v>
      </c>
      <c r="E8317" t="s">
        <v>171</v>
      </c>
      <c r="F8317" t="s">
        <v>23052</v>
      </c>
      <c r="G8317" t="s">
        <v>202</v>
      </c>
      <c r="H8317" t="s">
        <v>157</v>
      </c>
      <c r="I8317" t="s">
        <v>136</v>
      </c>
      <c r="J8317" t="s">
        <v>137</v>
      </c>
      <c r="K8317" t="s">
        <v>138</v>
      </c>
      <c r="L8317" t="s">
        <v>23053</v>
      </c>
      <c r="M8317" t="s">
        <v>23054</v>
      </c>
      <c r="N8317">
        <v>3.571111111</v>
      </c>
      <c r="O8317">
        <v>0</v>
      </c>
      <c r="P8317">
        <v>117</v>
      </c>
      <c r="Q8317">
        <v>0</v>
      </c>
      <c r="R8317">
        <v>0</v>
      </c>
      <c r="S8317">
        <v>0</v>
      </c>
      <c r="T8317">
        <v>2</v>
      </c>
      <c r="U8317">
        <v>0</v>
      </c>
      <c r="V8317">
        <v>0</v>
      </c>
      <c r="W8317">
        <v>0</v>
      </c>
      <c r="X8317">
        <v>90.386906276124037</v>
      </c>
      <c r="Y8317">
        <v>0</v>
      </c>
      <c r="Z8317">
        <v>0</v>
      </c>
      <c r="AA8317">
        <v>0</v>
      </c>
      <c r="AB8317">
        <v>6.4071419460800003</v>
      </c>
      <c r="AC8317">
        <v>0</v>
      </c>
      <c r="AD8317">
        <v>0</v>
      </c>
      <c r="AE8317">
        <v>96.79404822220404</v>
      </c>
    </row>
    <row r="8318" spans="1:31" x14ac:dyDescent="0.3">
      <c r="A8318">
        <v>2593203</v>
      </c>
      <c r="B8318">
        <v>1</v>
      </c>
      <c r="C8318" t="s">
        <v>81</v>
      </c>
      <c r="D8318" t="s">
        <v>120</v>
      </c>
      <c r="E8318" t="s">
        <v>141</v>
      </c>
      <c r="F8318" t="s">
        <v>4336</v>
      </c>
      <c r="G8318" t="s">
        <v>134</v>
      </c>
      <c r="H8318" t="s">
        <v>135</v>
      </c>
      <c r="I8318" t="s">
        <v>136</v>
      </c>
      <c r="J8318" t="s">
        <v>137</v>
      </c>
      <c r="K8318" t="s">
        <v>138</v>
      </c>
      <c r="L8318" t="s">
        <v>23055</v>
      </c>
      <c r="M8318" t="s">
        <v>23056</v>
      </c>
      <c r="N8318">
        <v>0.45972222200000001</v>
      </c>
      <c r="O8318">
        <v>0</v>
      </c>
      <c r="P8318">
        <v>1147</v>
      </c>
      <c r="Q8318">
        <v>0</v>
      </c>
      <c r="R8318">
        <v>8</v>
      </c>
      <c r="S8318">
        <v>0</v>
      </c>
      <c r="T8318">
        <v>147</v>
      </c>
      <c r="U8318">
        <v>1</v>
      </c>
      <c r="V8318">
        <v>0</v>
      </c>
      <c r="W8318">
        <v>0</v>
      </c>
      <c r="X8318">
        <v>89.119700918237839</v>
      </c>
      <c r="Y8318">
        <v>0</v>
      </c>
      <c r="Z8318">
        <v>6.7839450596574125</v>
      </c>
      <c r="AA8318">
        <v>0</v>
      </c>
      <c r="AB8318">
        <v>37.665884104578957</v>
      </c>
      <c r="AC8318">
        <v>3.6785137459799997</v>
      </c>
      <c r="AD8318">
        <v>0</v>
      </c>
      <c r="AE8318">
        <v>137.24804382845423</v>
      </c>
    </row>
    <row r="8319" spans="1:31" x14ac:dyDescent="0.3">
      <c r="A8319">
        <v>2593352</v>
      </c>
      <c r="B8319">
        <v>1</v>
      </c>
      <c r="C8319" t="s">
        <v>81</v>
      </c>
      <c r="D8319" t="s">
        <v>117</v>
      </c>
      <c r="E8319" t="s">
        <v>184</v>
      </c>
      <c r="F8319" t="s">
        <v>23057</v>
      </c>
      <c r="G8319" t="s">
        <v>149</v>
      </c>
      <c r="H8319" t="s">
        <v>135</v>
      </c>
      <c r="I8319" t="s">
        <v>136</v>
      </c>
      <c r="J8319" t="s">
        <v>137</v>
      </c>
      <c r="K8319" t="s">
        <v>138</v>
      </c>
      <c r="L8319" t="s">
        <v>23058</v>
      </c>
      <c r="M8319" t="s">
        <v>23059</v>
      </c>
      <c r="N8319">
        <v>3.963055555</v>
      </c>
      <c r="O8319">
        <v>2</v>
      </c>
      <c r="P8319">
        <v>65</v>
      </c>
      <c r="Q8319">
        <v>0</v>
      </c>
      <c r="R8319">
        <v>5</v>
      </c>
      <c r="S8319">
        <v>4</v>
      </c>
      <c r="T8319">
        <v>24</v>
      </c>
      <c r="U8319">
        <v>0</v>
      </c>
      <c r="V8319">
        <v>0</v>
      </c>
      <c r="W8319">
        <v>1.5428879508943716</v>
      </c>
      <c r="X8319">
        <v>72.269324495408441</v>
      </c>
      <c r="Y8319">
        <v>0</v>
      </c>
      <c r="Z8319">
        <v>20.863522722698342</v>
      </c>
      <c r="AA8319">
        <v>20.986496326308416</v>
      </c>
      <c r="AB8319">
        <v>98.293165098388897</v>
      </c>
      <c r="AC8319">
        <v>0</v>
      </c>
      <c r="AD8319">
        <v>0</v>
      </c>
      <c r="AE8319">
        <v>213.95539659369845</v>
      </c>
    </row>
    <row r="8320" spans="1:31" x14ac:dyDescent="0.3">
      <c r="A8320">
        <v>2593461</v>
      </c>
      <c r="B8320">
        <v>1</v>
      </c>
      <c r="C8320" t="s">
        <v>80</v>
      </c>
      <c r="D8320" t="s">
        <v>91</v>
      </c>
      <c r="E8320" t="s">
        <v>166</v>
      </c>
      <c r="F8320" t="s">
        <v>10776</v>
      </c>
      <c r="G8320" t="s">
        <v>181</v>
      </c>
      <c r="H8320" t="s">
        <v>157</v>
      </c>
      <c r="I8320" t="s">
        <v>136</v>
      </c>
      <c r="J8320" t="s">
        <v>137</v>
      </c>
      <c r="K8320" t="s">
        <v>138</v>
      </c>
      <c r="L8320" t="s">
        <v>23060</v>
      </c>
      <c r="M8320" t="s">
        <v>23061</v>
      </c>
      <c r="N8320">
        <v>0.83972222200000002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1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3.2737908477201677E-2</v>
      </c>
      <c r="AC8320">
        <v>0</v>
      </c>
      <c r="AD8320">
        <v>0</v>
      </c>
      <c r="AE8320">
        <v>3.2737908477201677E-2</v>
      </c>
    </row>
    <row r="8321" spans="1:31" x14ac:dyDescent="0.3">
      <c r="A8321">
        <v>2593106</v>
      </c>
      <c r="B8321">
        <v>1</v>
      </c>
      <c r="C8321" t="s">
        <v>80</v>
      </c>
      <c r="D8321" t="s">
        <v>100</v>
      </c>
      <c r="E8321" t="s">
        <v>147</v>
      </c>
      <c r="F8321" t="s">
        <v>16449</v>
      </c>
      <c r="G8321" t="s">
        <v>202</v>
      </c>
      <c r="H8321" t="s">
        <v>135</v>
      </c>
      <c r="I8321" t="s">
        <v>136</v>
      </c>
      <c r="J8321" t="s">
        <v>137</v>
      </c>
      <c r="K8321" t="s">
        <v>138</v>
      </c>
      <c r="L8321" t="s">
        <v>23062</v>
      </c>
      <c r="M8321" t="s">
        <v>23063</v>
      </c>
      <c r="N8321">
        <v>0.98361111099999998</v>
      </c>
      <c r="O8321">
        <v>5</v>
      </c>
      <c r="P8321">
        <v>132</v>
      </c>
      <c r="Q8321">
        <v>5</v>
      </c>
      <c r="R8321">
        <v>14</v>
      </c>
      <c r="S8321">
        <v>14</v>
      </c>
      <c r="T8321">
        <v>30</v>
      </c>
      <c r="U8321">
        <v>1</v>
      </c>
      <c r="V8321">
        <v>1</v>
      </c>
      <c r="W8321">
        <v>2.3590196417004994</v>
      </c>
      <c r="X8321">
        <v>27.119589452320675</v>
      </c>
      <c r="Y8321">
        <v>38.800857452352702</v>
      </c>
      <c r="Z8321">
        <v>5.4989380641307486</v>
      </c>
      <c r="AA8321">
        <v>100.86033911797837</v>
      </c>
      <c r="AB8321">
        <v>22.781198182999887</v>
      </c>
      <c r="AC8321">
        <v>147.54270456766164</v>
      </c>
      <c r="AD8321">
        <v>8.3633432676041881</v>
      </c>
      <c r="AE8321">
        <v>353.32598974674875</v>
      </c>
    </row>
    <row r="8322" spans="1:31" x14ac:dyDescent="0.3">
      <c r="A8322">
        <v>2593438</v>
      </c>
      <c r="B8322">
        <v>1</v>
      </c>
      <c r="C8322" t="s">
        <v>80</v>
      </c>
      <c r="D8322" t="s">
        <v>106</v>
      </c>
      <c r="E8322" t="s">
        <v>155</v>
      </c>
      <c r="F8322" t="s">
        <v>12078</v>
      </c>
      <c r="G8322" t="s">
        <v>206</v>
      </c>
      <c r="H8322" t="s">
        <v>157</v>
      </c>
      <c r="I8322" t="s">
        <v>136</v>
      </c>
      <c r="J8322" t="s">
        <v>137</v>
      </c>
      <c r="K8322" t="s">
        <v>138</v>
      </c>
      <c r="L8322" t="s">
        <v>23064</v>
      </c>
      <c r="M8322" t="s">
        <v>23065</v>
      </c>
      <c r="N8322">
        <v>2.3033333329999999</v>
      </c>
      <c r="O8322">
        <v>0</v>
      </c>
      <c r="P8322">
        <v>0</v>
      </c>
      <c r="Q8322">
        <v>0</v>
      </c>
      <c r="R8322">
        <v>12</v>
      </c>
      <c r="S8322">
        <v>0</v>
      </c>
      <c r="T8322">
        <v>1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70.513151870962176</v>
      </c>
      <c r="AA8322">
        <v>0</v>
      </c>
      <c r="AB8322">
        <v>34.246906356745853</v>
      </c>
      <c r="AC8322">
        <v>0</v>
      </c>
      <c r="AD8322">
        <v>0</v>
      </c>
      <c r="AE8322">
        <v>104.76005822770803</v>
      </c>
    </row>
    <row r="8323" spans="1:31" x14ac:dyDescent="0.3">
      <c r="A8323">
        <v>2593083</v>
      </c>
      <c r="B8323">
        <v>1</v>
      </c>
      <c r="C8323" t="s">
        <v>80</v>
      </c>
      <c r="D8323" t="s">
        <v>105</v>
      </c>
      <c r="E8323" t="s">
        <v>141</v>
      </c>
      <c r="F8323" t="s">
        <v>14506</v>
      </c>
      <c r="G8323" t="s">
        <v>134</v>
      </c>
      <c r="H8323" t="s">
        <v>135</v>
      </c>
      <c r="I8323" t="s">
        <v>136</v>
      </c>
      <c r="J8323" t="s">
        <v>137</v>
      </c>
      <c r="K8323" t="s">
        <v>138</v>
      </c>
      <c r="L8323" t="s">
        <v>23066</v>
      </c>
      <c r="M8323" t="s">
        <v>23067</v>
      </c>
      <c r="N8323">
        <v>0.58166666600000005</v>
      </c>
      <c r="O8323">
        <v>0</v>
      </c>
      <c r="P8323">
        <v>161</v>
      </c>
      <c r="Q8323">
        <v>0</v>
      </c>
      <c r="R8323">
        <v>12</v>
      </c>
      <c r="S8323">
        <v>8</v>
      </c>
      <c r="T8323">
        <v>29</v>
      </c>
      <c r="U8323">
        <v>6</v>
      </c>
      <c r="V8323">
        <v>1</v>
      </c>
      <c r="W8323">
        <v>0</v>
      </c>
      <c r="X8323">
        <v>20.498561874217916</v>
      </c>
      <c r="Y8323">
        <v>0</v>
      </c>
      <c r="Z8323">
        <v>2.7787012909236002</v>
      </c>
      <c r="AA8323">
        <v>19.463399507907997</v>
      </c>
      <c r="AB8323">
        <v>27.432511762008176</v>
      </c>
      <c r="AC8323">
        <v>327.53486971868892</v>
      </c>
      <c r="AD8323">
        <v>1.7026219781621701</v>
      </c>
      <c r="AE8323">
        <v>399.41066613190878</v>
      </c>
    </row>
    <row r="8324" spans="1:31" x14ac:dyDescent="0.3">
      <c r="A8324">
        <v>2592943</v>
      </c>
      <c r="B8324">
        <v>1</v>
      </c>
      <c r="C8324" t="s">
        <v>81</v>
      </c>
      <c r="D8324" t="s">
        <v>121</v>
      </c>
      <c r="E8324" t="s">
        <v>147</v>
      </c>
      <c r="F8324" t="s">
        <v>1189</v>
      </c>
      <c r="G8324" t="s">
        <v>134</v>
      </c>
      <c r="H8324" t="s">
        <v>135</v>
      </c>
      <c r="I8324" t="s">
        <v>136</v>
      </c>
      <c r="J8324" t="s">
        <v>137</v>
      </c>
      <c r="K8324" t="s">
        <v>138</v>
      </c>
      <c r="L8324" t="s">
        <v>23068</v>
      </c>
      <c r="M8324" t="s">
        <v>23069</v>
      </c>
      <c r="N8324">
        <v>0.224722222</v>
      </c>
      <c r="O8324">
        <v>3</v>
      </c>
      <c r="P8324">
        <v>290</v>
      </c>
      <c r="Q8324">
        <v>4</v>
      </c>
      <c r="R8324">
        <v>37</v>
      </c>
      <c r="S8324">
        <v>3</v>
      </c>
      <c r="T8324">
        <v>14</v>
      </c>
      <c r="U8324">
        <v>0</v>
      </c>
      <c r="V8324">
        <v>0</v>
      </c>
      <c r="W8324">
        <v>9.2590438319999996E-2</v>
      </c>
      <c r="X8324">
        <v>6.5176097373817994</v>
      </c>
      <c r="Y8324">
        <v>1.2868588775169008</v>
      </c>
      <c r="Z8324">
        <v>3.7773428123772081</v>
      </c>
      <c r="AA8324">
        <v>3.3099574677089652</v>
      </c>
      <c r="AB8324">
        <v>1.161286382776</v>
      </c>
      <c r="AC8324">
        <v>0</v>
      </c>
      <c r="AD8324">
        <v>0</v>
      </c>
      <c r="AE8324">
        <v>16.145645716080875</v>
      </c>
    </row>
    <row r="8325" spans="1:31" x14ac:dyDescent="0.3">
      <c r="A8325">
        <v>2593229</v>
      </c>
      <c r="B8325">
        <v>1</v>
      </c>
      <c r="C8325" t="s">
        <v>80</v>
      </c>
      <c r="D8325" t="s">
        <v>108</v>
      </c>
      <c r="E8325" t="s">
        <v>155</v>
      </c>
      <c r="F8325" t="s">
        <v>23070</v>
      </c>
      <c r="G8325" t="s">
        <v>202</v>
      </c>
      <c r="H8325" t="s">
        <v>157</v>
      </c>
      <c r="I8325" t="s">
        <v>136</v>
      </c>
      <c r="J8325" t="s">
        <v>137</v>
      </c>
      <c r="K8325" t="s">
        <v>138</v>
      </c>
      <c r="L8325" t="s">
        <v>23071</v>
      </c>
      <c r="M8325" t="s">
        <v>23072</v>
      </c>
      <c r="N8325">
        <v>1.0405555550000001</v>
      </c>
      <c r="O8325">
        <v>0</v>
      </c>
      <c r="P8325">
        <v>56</v>
      </c>
      <c r="Q8325">
        <v>0</v>
      </c>
      <c r="R8325">
        <v>3</v>
      </c>
      <c r="S8325">
        <v>0</v>
      </c>
      <c r="T8325">
        <v>11</v>
      </c>
      <c r="U8325">
        <v>0</v>
      </c>
      <c r="V8325">
        <v>0</v>
      </c>
      <c r="W8325">
        <v>0</v>
      </c>
      <c r="X8325">
        <v>11.161447946939687</v>
      </c>
      <c r="Y8325">
        <v>0</v>
      </c>
      <c r="Z8325">
        <v>3.4741641976338</v>
      </c>
      <c r="AA8325">
        <v>0</v>
      </c>
      <c r="AB8325">
        <v>26.881296126412103</v>
      </c>
      <c r="AC8325">
        <v>0</v>
      </c>
      <c r="AD8325">
        <v>0</v>
      </c>
      <c r="AE8325">
        <v>41.516908270985589</v>
      </c>
    </row>
    <row r="8326" spans="1:31" x14ac:dyDescent="0.3">
      <c r="A8326">
        <v>2593421</v>
      </c>
      <c r="B8326">
        <v>1</v>
      </c>
      <c r="C8326" t="s">
        <v>80</v>
      </c>
      <c r="D8326" t="s">
        <v>107</v>
      </c>
      <c r="E8326" t="s">
        <v>171</v>
      </c>
      <c r="F8326" t="s">
        <v>23073</v>
      </c>
      <c r="G8326" t="s">
        <v>190</v>
      </c>
      <c r="H8326" t="s">
        <v>157</v>
      </c>
      <c r="I8326" t="s">
        <v>136</v>
      </c>
      <c r="J8326" t="s">
        <v>137</v>
      </c>
      <c r="K8326" t="s">
        <v>138</v>
      </c>
      <c r="L8326" t="s">
        <v>23074</v>
      </c>
      <c r="M8326" t="s">
        <v>23075</v>
      </c>
      <c r="N8326">
        <v>0.74583333299999999</v>
      </c>
      <c r="O8326">
        <v>0</v>
      </c>
      <c r="P8326">
        <v>131</v>
      </c>
      <c r="Q8326">
        <v>0</v>
      </c>
      <c r="R8326">
        <v>0</v>
      </c>
      <c r="S8326">
        <v>0</v>
      </c>
      <c r="T8326">
        <v>12</v>
      </c>
      <c r="U8326">
        <v>0</v>
      </c>
      <c r="V8326">
        <v>1</v>
      </c>
      <c r="W8326">
        <v>0</v>
      </c>
      <c r="X8326">
        <v>15.246914432514421</v>
      </c>
      <c r="Y8326">
        <v>0</v>
      </c>
      <c r="Z8326">
        <v>0</v>
      </c>
      <c r="AA8326">
        <v>0</v>
      </c>
      <c r="AB8326">
        <v>6.572182865091925</v>
      </c>
      <c r="AC8326">
        <v>0</v>
      </c>
      <c r="AD8326">
        <v>1.5295631015131501</v>
      </c>
      <c r="AE8326">
        <v>23.348660399119499</v>
      </c>
    </row>
    <row r="8327" spans="1:31" x14ac:dyDescent="0.3">
      <c r="A8327">
        <v>2593275</v>
      </c>
      <c r="B8327">
        <v>1</v>
      </c>
      <c r="C8327" t="s">
        <v>80</v>
      </c>
      <c r="D8327" t="s">
        <v>96</v>
      </c>
      <c r="E8327" t="s">
        <v>155</v>
      </c>
      <c r="F8327" t="s">
        <v>21853</v>
      </c>
      <c r="G8327" t="s">
        <v>206</v>
      </c>
      <c r="H8327" t="s">
        <v>157</v>
      </c>
      <c r="I8327" t="s">
        <v>136</v>
      </c>
      <c r="J8327" t="s">
        <v>137</v>
      </c>
      <c r="K8327" t="s">
        <v>138</v>
      </c>
      <c r="L8327" t="s">
        <v>23076</v>
      </c>
      <c r="M8327" t="s">
        <v>23077</v>
      </c>
      <c r="N8327">
        <v>0.55222222200000004</v>
      </c>
      <c r="O8327">
        <v>0</v>
      </c>
      <c r="P8327">
        <v>28</v>
      </c>
      <c r="Q8327">
        <v>0</v>
      </c>
      <c r="R8327">
        <v>0</v>
      </c>
      <c r="S8327">
        <v>0</v>
      </c>
      <c r="T8327">
        <v>16</v>
      </c>
      <c r="U8327">
        <v>0</v>
      </c>
      <c r="V8327">
        <v>0</v>
      </c>
      <c r="W8327">
        <v>0</v>
      </c>
      <c r="X8327">
        <v>9.9510191156073997</v>
      </c>
      <c r="Y8327">
        <v>0</v>
      </c>
      <c r="Z8327">
        <v>0</v>
      </c>
      <c r="AA8327">
        <v>0</v>
      </c>
      <c r="AB8327">
        <v>60.13209141600138</v>
      </c>
      <c r="AC8327">
        <v>0</v>
      </c>
      <c r="AD8327">
        <v>0</v>
      </c>
      <c r="AE8327">
        <v>70.083110531608781</v>
      </c>
    </row>
    <row r="8328" spans="1:31" x14ac:dyDescent="0.3">
      <c r="A8328">
        <v>2593212</v>
      </c>
      <c r="B8328">
        <v>1</v>
      </c>
      <c r="C8328" t="s">
        <v>80</v>
      </c>
      <c r="D8328" t="s">
        <v>104</v>
      </c>
      <c r="E8328" t="s">
        <v>171</v>
      </c>
      <c r="F8328" t="s">
        <v>23078</v>
      </c>
      <c r="G8328" t="s">
        <v>3034</v>
      </c>
      <c r="H8328" t="s">
        <v>157</v>
      </c>
      <c r="I8328" t="s">
        <v>136</v>
      </c>
      <c r="J8328" t="s">
        <v>3</v>
      </c>
      <c r="K8328" t="s">
        <v>138</v>
      </c>
      <c r="L8328" t="s">
        <v>23079</v>
      </c>
      <c r="M8328" t="s">
        <v>23080</v>
      </c>
      <c r="N8328">
        <v>1.3486111110000001</v>
      </c>
      <c r="O8328">
        <v>0</v>
      </c>
      <c r="P8328">
        <v>3</v>
      </c>
      <c r="Q8328">
        <v>0</v>
      </c>
      <c r="R8328">
        <v>5</v>
      </c>
      <c r="S8328">
        <v>0</v>
      </c>
      <c r="T8328">
        <v>2</v>
      </c>
      <c r="U8328">
        <v>0</v>
      </c>
      <c r="V8328">
        <v>0</v>
      </c>
      <c r="W8328">
        <v>0</v>
      </c>
      <c r="X8328">
        <v>2.4379804872163127</v>
      </c>
      <c r="Y8328">
        <v>0</v>
      </c>
      <c r="Z8328">
        <v>2.8184754804502159</v>
      </c>
      <c r="AA8328">
        <v>0</v>
      </c>
      <c r="AB8328">
        <v>0</v>
      </c>
      <c r="AC8328">
        <v>0</v>
      </c>
      <c r="AD8328">
        <v>0</v>
      </c>
      <c r="AE8328">
        <v>5.256455967666529</v>
      </c>
    </row>
    <row r="8329" spans="1:31" x14ac:dyDescent="0.3">
      <c r="A8329">
        <v>2593567</v>
      </c>
      <c r="B8329">
        <v>1</v>
      </c>
      <c r="C8329" t="s">
        <v>80</v>
      </c>
      <c r="D8329" t="s">
        <v>88</v>
      </c>
      <c r="E8329" t="s">
        <v>175</v>
      </c>
      <c r="F8329" t="s">
        <v>23081</v>
      </c>
      <c r="G8329" t="s">
        <v>190</v>
      </c>
      <c r="H8329" t="s">
        <v>157</v>
      </c>
      <c r="I8329" t="s">
        <v>136</v>
      </c>
      <c r="J8329" t="s">
        <v>137</v>
      </c>
      <c r="K8329" t="s">
        <v>138</v>
      </c>
      <c r="L8329" t="s">
        <v>23082</v>
      </c>
      <c r="M8329" t="s">
        <v>23083</v>
      </c>
      <c r="N8329">
        <v>2.591388888</v>
      </c>
      <c r="O8329">
        <v>0</v>
      </c>
      <c r="P8329">
        <v>202</v>
      </c>
      <c r="Q8329">
        <v>0</v>
      </c>
      <c r="R8329">
        <v>0</v>
      </c>
      <c r="S8329">
        <v>0</v>
      </c>
      <c r="T8329">
        <v>6</v>
      </c>
      <c r="U8329">
        <v>0</v>
      </c>
      <c r="V8329">
        <v>1</v>
      </c>
      <c r="W8329">
        <v>0</v>
      </c>
      <c r="X8329">
        <v>116.96797206576269</v>
      </c>
      <c r="Y8329">
        <v>0</v>
      </c>
      <c r="Z8329">
        <v>0</v>
      </c>
      <c r="AA8329">
        <v>0</v>
      </c>
      <c r="AB8329">
        <v>3.8498645875334354</v>
      </c>
      <c r="AC8329">
        <v>0</v>
      </c>
      <c r="AD8329">
        <v>4.5205050737654995</v>
      </c>
      <c r="AE8329">
        <v>125.33834172706163</v>
      </c>
    </row>
    <row r="8330" spans="1:31" x14ac:dyDescent="0.3">
      <c r="A8330">
        <v>2593590</v>
      </c>
      <c r="B8330">
        <v>1</v>
      </c>
      <c r="C8330" t="s">
        <v>81</v>
      </c>
      <c r="D8330" t="s">
        <v>115</v>
      </c>
      <c r="E8330" t="s">
        <v>184</v>
      </c>
      <c r="F8330" t="s">
        <v>23084</v>
      </c>
      <c r="G8330" t="s">
        <v>149</v>
      </c>
      <c r="H8330" t="s">
        <v>135</v>
      </c>
      <c r="I8330" t="s">
        <v>136</v>
      </c>
      <c r="J8330" t="s">
        <v>137</v>
      </c>
      <c r="K8330" t="s">
        <v>138</v>
      </c>
      <c r="L8330" t="s">
        <v>23085</v>
      </c>
      <c r="M8330" t="s">
        <v>23086</v>
      </c>
      <c r="N8330">
        <v>0.70472222200000001</v>
      </c>
      <c r="O8330">
        <v>0</v>
      </c>
      <c r="P8330">
        <v>27</v>
      </c>
      <c r="Q8330">
        <v>0</v>
      </c>
      <c r="R8330">
        <v>7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1.6288978934381364</v>
      </c>
      <c r="Y8330">
        <v>0</v>
      </c>
      <c r="Z8330">
        <v>1.3332922271703807</v>
      </c>
      <c r="AA8330">
        <v>0</v>
      </c>
      <c r="AB8330">
        <v>0</v>
      </c>
      <c r="AC8330">
        <v>0</v>
      </c>
      <c r="AD8330">
        <v>0</v>
      </c>
      <c r="AE8330">
        <v>2.9621901206085171</v>
      </c>
    </row>
    <row r="8331" spans="1:31" x14ac:dyDescent="0.3">
      <c r="A8331">
        <v>2593312</v>
      </c>
      <c r="B8331">
        <v>1</v>
      </c>
      <c r="C8331" t="s">
        <v>80</v>
      </c>
      <c r="D8331" t="s">
        <v>104</v>
      </c>
      <c r="E8331" t="s">
        <v>171</v>
      </c>
      <c r="F8331" t="s">
        <v>23087</v>
      </c>
      <c r="G8331" t="s">
        <v>229</v>
      </c>
      <c r="H8331" t="s">
        <v>157</v>
      </c>
      <c r="I8331" t="s">
        <v>136</v>
      </c>
      <c r="J8331" t="s">
        <v>137</v>
      </c>
      <c r="K8331" t="s">
        <v>138</v>
      </c>
      <c r="L8331" t="s">
        <v>23088</v>
      </c>
      <c r="M8331" t="s">
        <v>23089</v>
      </c>
      <c r="N8331">
        <v>2.1377777770000002</v>
      </c>
      <c r="O8331">
        <v>0</v>
      </c>
      <c r="P8331">
        <v>78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38.436096495391595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38.436096495391595</v>
      </c>
    </row>
    <row r="8332" spans="1:31" x14ac:dyDescent="0.3">
      <c r="A8332">
        <v>2593063</v>
      </c>
      <c r="B8332">
        <v>1</v>
      </c>
      <c r="C8332" t="s">
        <v>80</v>
      </c>
      <c r="D8332" t="s">
        <v>100</v>
      </c>
      <c r="E8332" t="s">
        <v>184</v>
      </c>
      <c r="F8332" t="s">
        <v>23090</v>
      </c>
      <c r="G8332" t="s">
        <v>149</v>
      </c>
      <c r="H8332" t="s">
        <v>135</v>
      </c>
      <c r="I8332" t="s">
        <v>136</v>
      </c>
      <c r="J8332" t="s">
        <v>137</v>
      </c>
      <c r="K8332" t="s">
        <v>138</v>
      </c>
      <c r="L8332" t="s">
        <v>23091</v>
      </c>
      <c r="M8332" t="s">
        <v>23092</v>
      </c>
      <c r="N8332">
        <v>2.71</v>
      </c>
      <c r="O8332">
        <v>0</v>
      </c>
      <c r="P8332">
        <v>57</v>
      </c>
      <c r="Q8332">
        <v>0</v>
      </c>
      <c r="R8332">
        <v>25</v>
      </c>
      <c r="S8332">
        <v>0</v>
      </c>
      <c r="T8332">
        <v>37</v>
      </c>
      <c r="U8332">
        <v>0</v>
      </c>
      <c r="V8332">
        <v>0</v>
      </c>
      <c r="W8332">
        <v>0</v>
      </c>
      <c r="X8332">
        <v>41.263783086481823</v>
      </c>
      <c r="Y8332">
        <v>0</v>
      </c>
      <c r="Z8332">
        <v>28.851907543254292</v>
      </c>
      <c r="AA8332">
        <v>0</v>
      </c>
      <c r="AB8332">
        <v>36.940794894970168</v>
      </c>
      <c r="AC8332">
        <v>0</v>
      </c>
      <c r="AD8332">
        <v>0</v>
      </c>
      <c r="AE8332">
        <v>107.05648552470629</v>
      </c>
    </row>
    <row r="8333" spans="1:31" x14ac:dyDescent="0.3">
      <c r="A8333">
        <v>2593049</v>
      </c>
      <c r="B8333">
        <v>1</v>
      </c>
      <c r="C8333" t="s">
        <v>80</v>
      </c>
      <c r="D8333" t="s">
        <v>98</v>
      </c>
      <c r="E8333" t="s">
        <v>141</v>
      </c>
      <c r="F8333" t="s">
        <v>4330</v>
      </c>
      <c r="G8333" t="s">
        <v>134</v>
      </c>
      <c r="H8333" t="s">
        <v>135</v>
      </c>
      <c r="I8333" t="s">
        <v>136</v>
      </c>
      <c r="J8333" t="s">
        <v>137</v>
      </c>
      <c r="K8333" t="s">
        <v>138</v>
      </c>
      <c r="L8333" t="s">
        <v>23093</v>
      </c>
      <c r="M8333" t="s">
        <v>23094</v>
      </c>
      <c r="N8333">
        <v>0.17</v>
      </c>
      <c r="O8333">
        <v>0</v>
      </c>
      <c r="P8333">
        <v>3212</v>
      </c>
      <c r="Q8333">
        <v>11</v>
      </c>
      <c r="R8333">
        <v>733</v>
      </c>
      <c r="S8333">
        <v>23</v>
      </c>
      <c r="T8333">
        <v>830</v>
      </c>
      <c r="U8333">
        <v>3</v>
      </c>
      <c r="V8333">
        <v>0</v>
      </c>
      <c r="W8333">
        <v>0</v>
      </c>
      <c r="X8333">
        <v>74.266546425997646</v>
      </c>
      <c r="Y8333">
        <v>4.305105014379361</v>
      </c>
      <c r="Z8333">
        <v>83.350267818300566</v>
      </c>
      <c r="AA8333">
        <v>34.19024448737926</v>
      </c>
      <c r="AB8333">
        <v>84.578016627684065</v>
      </c>
      <c r="AC8333">
        <v>49.830953352250788</v>
      </c>
      <c r="AD8333">
        <v>0</v>
      </c>
      <c r="AE8333">
        <v>330.52113372599166</v>
      </c>
    </row>
    <row r="8334" spans="1:31" x14ac:dyDescent="0.3">
      <c r="A8334">
        <v>2593547</v>
      </c>
      <c r="B8334">
        <v>1</v>
      </c>
      <c r="C8334" t="s">
        <v>80</v>
      </c>
      <c r="D8334" t="s">
        <v>94</v>
      </c>
      <c r="E8334" t="s">
        <v>184</v>
      </c>
      <c r="F8334" t="s">
        <v>23095</v>
      </c>
      <c r="G8334" t="s">
        <v>149</v>
      </c>
      <c r="H8334" t="s">
        <v>135</v>
      </c>
      <c r="I8334" t="s">
        <v>136</v>
      </c>
      <c r="J8334" t="s">
        <v>137</v>
      </c>
      <c r="K8334" t="s">
        <v>138</v>
      </c>
      <c r="L8334" t="s">
        <v>23096</v>
      </c>
      <c r="M8334" t="s">
        <v>23097</v>
      </c>
      <c r="N8334">
        <v>1.628333333</v>
      </c>
      <c r="O8334">
        <v>1</v>
      </c>
      <c r="P8334">
        <v>0</v>
      </c>
      <c r="Q8334">
        <v>13</v>
      </c>
      <c r="R8334">
        <v>0</v>
      </c>
      <c r="S8334">
        <v>3</v>
      </c>
      <c r="T8334">
        <v>0</v>
      </c>
      <c r="U8334">
        <v>0</v>
      </c>
      <c r="V8334">
        <v>0</v>
      </c>
      <c r="W8334">
        <v>1.3075104486137801</v>
      </c>
      <c r="X8334">
        <v>0</v>
      </c>
      <c r="Y8334">
        <v>55.977278539657149</v>
      </c>
      <c r="Z8334">
        <v>0</v>
      </c>
      <c r="AA8334">
        <v>5.7894802484048551</v>
      </c>
      <c r="AB8334">
        <v>0</v>
      </c>
      <c r="AC8334">
        <v>0</v>
      </c>
      <c r="AD8334">
        <v>0</v>
      </c>
      <c r="AE8334">
        <v>63.074269236675789</v>
      </c>
    </row>
    <row r="8335" spans="1:31" x14ac:dyDescent="0.3">
      <c r="A8335">
        <v>2593298</v>
      </c>
      <c r="B8335">
        <v>1</v>
      </c>
      <c r="C8335" t="s">
        <v>80</v>
      </c>
      <c r="D8335" t="s">
        <v>92</v>
      </c>
      <c r="E8335" t="s">
        <v>166</v>
      </c>
      <c r="F8335" t="s">
        <v>23098</v>
      </c>
      <c r="G8335" t="s">
        <v>198</v>
      </c>
      <c r="H8335" t="s">
        <v>157</v>
      </c>
      <c r="I8335" t="s">
        <v>136</v>
      </c>
      <c r="J8335" t="s">
        <v>137</v>
      </c>
      <c r="K8335" t="s">
        <v>138</v>
      </c>
      <c r="L8335" t="s">
        <v>23099</v>
      </c>
      <c r="M8335" t="s">
        <v>23100</v>
      </c>
      <c r="N8335">
        <v>1.247222222</v>
      </c>
      <c r="O8335">
        <v>0</v>
      </c>
      <c r="P8335">
        <v>1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0.59854448637534996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0.59854448637534996</v>
      </c>
    </row>
    <row r="8336" spans="1:31" x14ac:dyDescent="0.3">
      <c r="A8336">
        <v>2593398</v>
      </c>
      <c r="B8336">
        <v>1</v>
      </c>
      <c r="C8336" t="s">
        <v>81</v>
      </c>
      <c r="D8336" t="s">
        <v>123</v>
      </c>
      <c r="E8336" t="s">
        <v>147</v>
      </c>
      <c r="F8336" t="s">
        <v>1074</v>
      </c>
      <c r="G8336" t="s">
        <v>134</v>
      </c>
      <c r="H8336" t="s">
        <v>135</v>
      </c>
      <c r="I8336" t="s">
        <v>136</v>
      </c>
      <c r="J8336" t="s">
        <v>137</v>
      </c>
      <c r="K8336" t="s">
        <v>138</v>
      </c>
      <c r="L8336" t="s">
        <v>23101</v>
      </c>
      <c r="M8336" t="s">
        <v>23102</v>
      </c>
      <c r="N8336">
        <v>3.3977777769999999</v>
      </c>
      <c r="O8336">
        <v>0</v>
      </c>
      <c r="P8336">
        <v>9</v>
      </c>
      <c r="Q8336">
        <v>0</v>
      </c>
      <c r="R8336">
        <v>115</v>
      </c>
      <c r="S8336">
        <v>0</v>
      </c>
      <c r="T8336">
        <v>11</v>
      </c>
      <c r="U8336">
        <v>0</v>
      </c>
      <c r="V8336">
        <v>0</v>
      </c>
      <c r="W8336">
        <v>0</v>
      </c>
      <c r="X8336">
        <v>33.732713954560097</v>
      </c>
      <c r="Y8336">
        <v>0</v>
      </c>
      <c r="Z8336">
        <v>869.69649087810524</v>
      </c>
      <c r="AA8336">
        <v>0</v>
      </c>
      <c r="AB8336">
        <v>34.524742112759498</v>
      </c>
      <c r="AC8336">
        <v>0</v>
      </c>
      <c r="AD8336">
        <v>0</v>
      </c>
      <c r="AE8336">
        <v>937.95394694542483</v>
      </c>
    </row>
    <row r="8337" spans="1:31" x14ac:dyDescent="0.3">
      <c r="A8337">
        <v>2592940</v>
      </c>
      <c r="B8337">
        <v>1</v>
      </c>
      <c r="C8337" t="s">
        <v>80</v>
      </c>
      <c r="D8337" t="s">
        <v>100</v>
      </c>
      <c r="E8337" t="s">
        <v>184</v>
      </c>
      <c r="F8337" t="s">
        <v>23103</v>
      </c>
      <c r="G8337" t="s">
        <v>149</v>
      </c>
      <c r="H8337" t="s">
        <v>135</v>
      </c>
      <c r="I8337" t="s">
        <v>136</v>
      </c>
      <c r="J8337" t="s">
        <v>137</v>
      </c>
      <c r="K8337" t="s">
        <v>138</v>
      </c>
      <c r="L8337" t="s">
        <v>23104</v>
      </c>
      <c r="M8337" t="s">
        <v>23105</v>
      </c>
      <c r="N8337">
        <v>4.0680555549999999</v>
      </c>
      <c r="O8337">
        <v>0</v>
      </c>
      <c r="P8337">
        <v>341</v>
      </c>
      <c r="Q8337">
        <v>0</v>
      </c>
      <c r="R8337">
        <v>12</v>
      </c>
      <c r="S8337">
        <v>0</v>
      </c>
      <c r="T8337">
        <v>20</v>
      </c>
      <c r="U8337">
        <v>0</v>
      </c>
      <c r="V8337">
        <v>0</v>
      </c>
      <c r="W8337">
        <v>0</v>
      </c>
      <c r="X8337">
        <v>247.79759423266594</v>
      </c>
      <c r="Y8337">
        <v>0</v>
      </c>
      <c r="Z8337">
        <v>25.562586262924569</v>
      </c>
      <c r="AA8337">
        <v>0</v>
      </c>
      <c r="AB8337">
        <v>69.463582007106922</v>
      </c>
      <c r="AC8337">
        <v>0</v>
      </c>
      <c r="AD8337">
        <v>0</v>
      </c>
      <c r="AE8337">
        <v>342.82376250269743</v>
      </c>
    </row>
    <row r="8338" spans="1:31" x14ac:dyDescent="0.3">
      <c r="A8338">
        <v>2592986</v>
      </c>
      <c r="B8338">
        <v>1</v>
      </c>
      <c r="C8338" t="s">
        <v>81</v>
      </c>
      <c r="D8338" t="s">
        <v>122</v>
      </c>
      <c r="E8338" t="s">
        <v>141</v>
      </c>
      <c r="F8338" t="s">
        <v>23106</v>
      </c>
      <c r="G8338" t="s">
        <v>194</v>
      </c>
      <c r="H8338" t="s">
        <v>135</v>
      </c>
      <c r="I8338" t="s">
        <v>136</v>
      </c>
      <c r="J8338" t="s">
        <v>137</v>
      </c>
      <c r="K8338" t="s">
        <v>144</v>
      </c>
      <c r="L8338" t="s">
        <v>23107</v>
      </c>
      <c r="M8338" t="s">
        <v>23108</v>
      </c>
      <c r="N8338">
        <v>2.1013888879999998</v>
      </c>
      <c r="O8338">
        <v>0</v>
      </c>
      <c r="P8338">
        <v>5704</v>
      </c>
      <c r="Q8338">
        <v>0</v>
      </c>
      <c r="R8338">
        <v>14</v>
      </c>
      <c r="S8338">
        <v>3</v>
      </c>
      <c r="T8338">
        <v>423</v>
      </c>
      <c r="U8338">
        <v>0</v>
      </c>
      <c r="V8338">
        <v>2</v>
      </c>
      <c r="W8338">
        <v>0</v>
      </c>
      <c r="X8338">
        <v>2093.790857401817</v>
      </c>
      <c r="Y8338">
        <v>0</v>
      </c>
      <c r="Z8338">
        <v>5.6645606573653176</v>
      </c>
      <c r="AA8338">
        <v>148.72847132071624</v>
      </c>
      <c r="AB8338">
        <v>851.90306616453802</v>
      </c>
      <c r="AC8338">
        <v>0</v>
      </c>
      <c r="AD8338">
        <v>345.69128319439022</v>
      </c>
      <c r="AE8338">
        <v>3445.7782387388265</v>
      </c>
    </row>
    <row r="8339" spans="1:31" x14ac:dyDescent="0.3">
      <c r="A8339">
        <v>2593458</v>
      </c>
      <c r="B8339">
        <v>1</v>
      </c>
      <c r="C8339" t="s">
        <v>81</v>
      </c>
      <c r="D8339" t="s">
        <v>112</v>
      </c>
      <c r="E8339" t="s">
        <v>184</v>
      </c>
      <c r="F8339" t="s">
        <v>23109</v>
      </c>
      <c r="G8339" t="s">
        <v>134</v>
      </c>
      <c r="H8339" t="s">
        <v>135</v>
      </c>
      <c r="I8339" t="s">
        <v>136</v>
      </c>
      <c r="J8339" t="s">
        <v>137</v>
      </c>
      <c r="K8339" t="s">
        <v>138</v>
      </c>
      <c r="L8339" t="s">
        <v>23110</v>
      </c>
      <c r="M8339" t="s">
        <v>23111</v>
      </c>
      <c r="N8339">
        <v>0.96444444399999996</v>
      </c>
      <c r="O8339">
        <v>1</v>
      </c>
      <c r="P8339">
        <v>587</v>
      </c>
      <c r="Q8339">
        <v>0</v>
      </c>
      <c r="R8339">
        <v>13</v>
      </c>
      <c r="S8339">
        <v>0</v>
      </c>
      <c r="T8339">
        <v>79</v>
      </c>
      <c r="U8339">
        <v>0</v>
      </c>
      <c r="V8339">
        <v>0</v>
      </c>
      <c r="W8339">
        <v>0.23929109656</v>
      </c>
      <c r="X8339">
        <v>98.963435189966944</v>
      </c>
      <c r="Y8339">
        <v>0</v>
      </c>
      <c r="Z8339">
        <v>35.370421338579291</v>
      </c>
      <c r="AA8339">
        <v>0</v>
      </c>
      <c r="AB8339">
        <v>25.503140991071</v>
      </c>
      <c r="AC8339">
        <v>0</v>
      </c>
      <c r="AD8339">
        <v>0</v>
      </c>
      <c r="AE8339">
        <v>160.07628861617724</v>
      </c>
    </row>
    <row r="8340" spans="1:31" x14ac:dyDescent="0.3">
      <c r="A8340">
        <v>2592917</v>
      </c>
      <c r="B8340">
        <v>1</v>
      </c>
      <c r="C8340" t="s">
        <v>81</v>
      </c>
      <c r="D8340" t="s">
        <v>113</v>
      </c>
      <c r="E8340" t="s">
        <v>132</v>
      </c>
      <c r="F8340" t="s">
        <v>23112</v>
      </c>
      <c r="G8340" t="s">
        <v>8518</v>
      </c>
      <c r="H8340" t="s">
        <v>276</v>
      </c>
      <c r="I8340" t="s">
        <v>136</v>
      </c>
      <c r="J8340" t="s">
        <v>137</v>
      </c>
      <c r="K8340" t="s">
        <v>144</v>
      </c>
      <c r="L8340" t="s">
        <v>23113</v>
      </c>
      <c r="M8340" t="s">
        <v>23114</v>
      </c>
      <c r="N8340">
        <v>0.47916666600000002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1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4.1660601802852497</v>
      </c>
      <c r="AD8340">
        <v>0</v>
      </c>
      <c r="AE8340">
        <v>4.1660601802852497</v>
      </c>
    </row>
    <row r="8341" spans="1:31" x14ac:dyDescent="0.3">
      <c r="A8341">
        <v>2593172</v>
      </c>
      <c r="B8341">
        <v>1</v>
      </c>
      <c r="C8341" t="s">
        <v>80</v>
      </c>
      <c r="D8341" t="s">
        <v>85</v>
      </c>
      <c r="E8341" t="s">
        <v>171</v>
      </c>
      <c r="F8341" t="s">
        <v>23115</v>
      </c>
      <c r="G8341" t="s">
        <v>989</v>
      </c>
      <c r="H8341" t="s">
        <v>157</v>
      </c>
      <c r="I8341" t="s">
        <v>136</v>
      </c>
      <c r="J8341" t="s">
        <v>137</v>
      </c>
      <c r="K8341" t="s">
        <v>138</v>
      </c>
      <c r="L8341" t="s">
        <v>23116</v>
      </c>
      <c r="M8341" t="s">
        <v>23117</v>
      </c>
      <c r="N8341">
        <v>2.2808333329999999</v>
      </c>
      <c r="O8341">
        <v>0</v>
      </c>
      <c r="P8341">
        <v>155</v>
      </c>
      <c r="Q8341">
        <v>0</v>
      </c>
      <c r="R8341">
        <v>0</v>
      </c>
      <c r="S8341">
        <v>0</v>
      </c>
      <c r="T8341">
        <v>7</v>
      </c>
      <c r="U8341">
        <v>0</v>
      </c>
      <c r="V8341">
        <v>0</v>
      </c>
      <c r="W8341">
        <v>0</v>
      </c>
      <c r="X8341">
        <v>80.638447926130837</v>
      </c>
      <c r="Y8341">
        <v>0</v>
      </c>
      <c r="Z8341">
        <v>0</v>
      </c>
      <c r="AA8341">
        <v>0</v>
      </c>
      <c r="AB8341">
        <v>10.971170298655696</v>
      </c>
      <c r="AC8341">
        <v>0</v>
      </c>
      <c r="AD8341">
        <v>0</v>
      </c>
      <c r="AE8341">
        <v>91.60961822478653</v>
      </c>
    </row>
    <row r="8342" spans="1:31" x14ac:dyDescent="0.3">
      <c r="A8342">
        <v>2593418</v>
      </c>
      <c r="B8342">
        <v>1</v>
      </c>
      <c r="C8342" t="s">
        <v>80</v>
      </c>
      <c r="D8342" t="s">
        <v>93</v>
      </c>
      <c r="E8342" t="s">
        <v>141</v>
      </c>
      <c r="F8342" t="s">
        <v>6983</v>
      </c>
      <c r="G8342" t="s">
        <v>134</v>
      </c>
      <c r="H8342" t="s">
        <v>135</v>
      </c>
      <c r="I8342" t="s">
        <v>136</v>
      </c>
      <c r="J8342" t="s">
        <v>137</v>
      </c>
      <c r="K8342" t="s">
        <v>138</v>
      </c>
      <c r="L8342" t="s">
        <v>23118</v>
      </c>
      <c r="M8342" t="s">
        <v>23119</v>
      </c>
      <c r="N8342">
        <v>0.49333333299999999</v>
      </c>
      <c r="O8342">
        <v>0</v>
      </c>
      <c r="P8342">
        <v>1850</v>
      </c>
      <c r="Q8342">
        <v>27</v>
      </c>
      <c r="R8342">
        <v>66</v>
      </c>
      <c r="S8342">
        <v>10</v>
      </c>
      <c r="T8342">
        <v>212</v>
      </c>
      <c r="U8342">
        <v>2</v>
      </c>
      <c r="V8342">
        <v>1</v>
      </c>
      <c r="W8342">
        <v>0</v>
      </c>
      <c r="X8342">
        <v>164.37539572757279</v>
      </c>
      <c r="Y8342">
        <v>46.824681012102602</v>
      </c>
      <c r="Z8342">
        <v>38.24576738351012</v>
      </c>
      <c r="AA8342">
        <v>28.938074435246723</v>
      </c>
      <c r="AB8342">
        <v>67.271747697797878</v>
      </c>
      <c r="AC8342">
        <v>80.362492520441577</v>
      </c>
      <c r="AD8342">
        <v>7.9207929356407991</v>
      </c>
      <c r="AE8342">
        <v>433.93895171231253</v>
      </c>
    </row>
    <row r="8343" spans="1:31" x14ac:dyDescent="0.3">
      <c r="A8343">
        <v>2593026</v>
      </c>
      <c r="B8343">
        <v>1</v>
      </c>
      <c r="C8343" t="s">
        <v>80</v>
      </c>
      <c r="D8343" t="s">
        <v>100</v>
      </c>
      <c r="E8343" t="s">
        <v>141</v>
      </c>
      <c r="F8343" t="s">
        <v>21472</v>
      </c>
      <c r="G8343" t="s">
        <v>202</v>
      </c>
      <c r="H8343" t="s">
        <v>135</v>
      </c>
      <c r="I8343" t="s">
        <v>136</v>
      </c>
      <c r="J8343" t="s">
        <v>137</v>
      </c>
      <c r="K8343" t="s">
        <v>138</v>
      </c>
      <c r="L8343" t="s">
        <v>23120</v>
      </c>
      <c r="M8343" t="s">
        <v>23121</v>
      </c>
      <c r="N8343">
        <v>0.66583333300000003</v>
      </c>
      <c r="O8343">
        <v>0</v>
      </c>
      <c r="P8343">
        <v>659</v>
      </c>
      <c r="Q8343">
        <v>2</v>
      </c>
      <c r="R8343">
        <v>34</v>
      </c>
      <c r="S8343">
        <v>13</v>
      </c>
      <c r="T8343">
        <v>116</v>
      </c>
      <c r="U8343">
        <v>3</v>
      </c>
      <c r="V8343">
        <v>3</v>
      </c>
      <c r="W8343">
        <v>0</v>
      </c>
      <c r="X8343">
        <v>101.07286799173512</v>
      </c>
      <c r="Y8343">
        <v>1.4058570643965902</v>
      </c>
      <c r="Z8343">
        <v>15.047306520574791</v>
      </c>
      <c r="AA8343">
        <v>47.266403149663269</v>
      </c>
      <c r="AB8343">
        <v>65.009002499383087</v>
      </c>
      <c r="AC8343">
        <v>120.4791719226252</v>
      </c>
      <c r="AD8343">
        <v>109.61651231290968</v>
      </c>
      <c r="AE8343">
        <v>459.89712146128772</v>
      </c>
    </row>
    <row r="8344" spans="1:31" x14ac:dyDescent="0.3">
      <c r="A8344">
        <v>2592980</v>
      </c>
      <c r="B8344">
        <v>1</v>
      </c>
      <c r="C8344" t="s">
        <v>80</v>
      </c>
      <c r="D8344" t="s">
        <v>103</v>
      </c>
      <c r="E8344" t="s">
        <v>171</v>
      </c>
      <c r="F8344" t="s">
        <v>18080</v>
      </c>
      <c r="G8344" t="s">
        <v>3589</v>
      </c>
      <c r="H8344" t="s">
        <v>157</v>
      </c>
      <c r="I8344" t="s">
        <v>136</v>
      </c>
      <c r="J8344" t="s">
        <v>137</v>
      </c>
      <c r="K8344" t="s">
        <v>138</v>
      </c>
      <c r="L8344" t="s">
        <v>23122</v>
      </c>
      <c r="M8344" t="s">
        <v>23123</v>
      </c>
      <c r="N8344">
        <v>2.62</v>
      </c>
      <c r="O8344">
        <v>0</v>
      </c>
      <c r="P8344">
        <v>144</v>
      </c>
      <c r="Q8344">
        <v>0</v>
      </c>
      <c r="R8344">
        <v>1</v>
      </c>
      <c r="S8344">
        <v>0</v>
      </c>
      <c r="T8344">
        <v>27</v>
      </c>
      <c r="U8344">
        <v>0</v>
      </c>
      <c r="V8344">
        <v>0</v>
      </c>
      <c r="W8344">
        <v>0</v>
      </c>
      <c r="X8344">
        <v>68.117708700578376</v>
      </c>
      <c r="Y8344">
        <v>0</v>
      </c>
      <c r="Z8344">
        <v>0.33161892865122</v>
      </c>
      <c r="AA8344">
        <v>0</v>
      </c>
      <c r="AB8344">
        <v>46.351261951663204</v>
      </c>
      <c r="AC8344">
        <v>0</v>
      </c>
      <c r="AD8344">
        <v>0</v>
      </c>
      <c r="AE8344">
        <v>114.8005895808928</v>
      </c>
    </row>
    <row r="8345" spans="1:31" x14ac:dyDescent="0.3">
      <c r="A8345">
        <v>2593046</v>
      </c>
      <c r="B8345">
        <v>1</v>
      </c>
      <c r="C8345" t="s">
        <v>81</v>
      </c>
      <c r="D8345" t="s">
        <v>114</v>
      </c>
      <c r="E8345" t="s">
        <v>184</v>
      </c>
      <c r="F8345" t="s">
        <v>23124</v>
      </c>
      <c r="G8345" t="s">
        <v>149</v>
      </c>
      <c r="H8345" t="s">
        <v>135</v>
      </c>
      <c r="I8345" t="s">
        <v>136</v>
      </c>
      <c r="J8345" t="s">
        <v>137</v>
      </c>
      <c r="K8345" t="s">
        <v>138</v>
      </c>
      <c r="L8345" t="s">
        <v>23125</v>
      </c>
      <c r="M8345" t="s">
        <v>23126</v>
      </c>
      <c r="N8345">
        <v>1.548888888</v>
      </c>
      <c r="O8345">
        <v>0</v>
      </c>
      <c r="P8345">
        <v>46</v>
      </c>
      <c r="Q8345">
        <v>0</v>
      </c>
      <c r="R8345">
        <v>4</v>
      </c>
      <c r="S8345">
        <v>0</v>
      </c>
      <c r="T8345">
        <v>4</v>
      </c>
      <c r="U8345">
        <v>0</v>
      </c>
      <c r="V8345">
        <v>0</v>
      </c>
      <c r="W8345">
        <v>0</v>
      </c>
      <c r="X8345">
        <v>3.6076250315762901</v>
      </c>
      <c r="Y8345">
        <v>0</v>
      </c>
      <c r="Z8345">
        <v>2.7067639302397404</v>
      </c>
      <c r="AA8345">
        <v>0</v>
      </c>
      <c r="AB8345">
        <v>5.8267272131333012</v>
      </c>
      <c r="AC8345">
        <v>0</v>
      </c>
      <c r="AD8345">
        <v>0</v>
      </c>
      <c r="AE8345">
        <v>12.141116174949332</v>
      </c>
    </row>
    <row r="8346" spans="1:31" x14ac:dyDescent="0.3">
      <c r="A8346">
        <v>2593209</v>
      </c>
      <c r="B8346">
        <v>1</v>
      </c>
      <c r="C8346" t="s">
        <v>81</v>
      </c>
      <c r="D8346" t="s">
        <v>114</v>
      </c>
      <c r="E8346" t="s">
        <v>147</v>
      </c>
      <c r="F8346" t="s">
        <v>10700</v>
      </c>
      <c r="G8346" t="s">
        <v>134</v>
      </c>
      <c r="H8346" t="s">
        <v>135</v>
      </c>
      <c r="I8346" t="s">
        <v>136</v>
      </c>
      <c r="J8346" t="s">
        <v>137</v>
      </c>
      <c r="K8346" t="s">
        <v>138</v>
      </c>
      <c r="L8346" t="s">
        <v>23127</v>
      </c>
      <c r="M8346" t="s">
        <v>23128</v>
      </c>
      <c r="N8346">
        <v>0.75138888800000003</v>
      </c>
      <c r="O8346">
        <v>0</v>
      </c>
      <c r="P8346">
        <v>255</v>
      </c>
      <c r="Q8346">
        <v>0</v>
      </c>
      <c r="R8346">
        <v>1</v>
      </c>
      <c r="S8346">
        <v>3</v>
      </c>
      <c r="T8346">
        <v>38</v>
      </c>
      <c r="U8346">
        <v>0</v>
      </c>
      <c r="V8346">
        <v>0</v>
      </c>
      <c r="W8346">
        <v>0</v>
      </c>
      <c r="X8346">
        <v>18.258719105002324</v>
      </c>
      <c r="Y8346">
        <v>0</v>
      </c>
      <c r="Z8346">
        <v>2.5510715841083336E-4</v>
      </c>
      <c r="AA8346">
        <v>4.4734184538552757</v>
      </c>
      <c r="AB8346">
        <v>5.9060852805191395</v>
      </c>
      <c r="AC8346">
        <v>0</v>
      </c>
      <c r="AD8346">
        <v>0</v>
      </c>
      <c r="AE8346">
        <v>28.638477946535151</v>
      </c>
    </row>
    <row r="8347" spans="1:31" x14ac:dyDescent="0.3">
      <c r="A8347">
        <v>2593089</v>
      </c>
      <c r="B8347">
        <v>1</v>
      </c>
      <c r="C8347" t="s">
        <v>81</v>
      </c>
      <c r="D8347" t="s">
        <v>117</v>
      </c>
      <c r="E8347" t="s">
        <v>141</v>
      </c>
      <c r="F8347" t="s">
        <v>8894</v>
      </c>
      <c r="G8347" t="s">
        <v>202</v>
      </c>
      <c r="H8347" t="s">
        <v>135</v>
      </c>
      <c r="I8347" t="s">
        <v>680</v>
      </c>
      <c r="J8347" t="s">
        <v>137</v>
      </c>
      <c r="K8347" t="s">
        <v>138</v>
      </c>
      <c r="L8347" t="s">
        <v>23129</v>
      </c>
      <c r="M8347" t="s">
        <v>23130</v>
      </c>
      <c r="N8347">
        <v>4.5277776999999998E-2</v>
      </c>
      <c r="O8347">
        <v>4</v>
      </c>
      <c r="P8347">
        <v>2454</v>
      </c>
      <c r="Q8347">
        <v>40</v>
      </c>
      <c r="R8347">
        <v>87</v>
      </c>
      <c r="S8347">
        <v>25</v>
      </c>
      <c r="T8347">
        <v>240</v>
      </c>
      <c r="U8347">
        <v>4</v>
      </c>
      <c r="V8347">
        <v>0</v>
      </c>
      <c r="W8347">
        <v>4.7533876616850004E-2</v>
      </c>
      <c r="X8347">
        <v>12.786129630039555</v>
      </c>
      <c r="Y8347">
        <v>9.4280593005720785</v>
      </c>
      <c r="Z8347">
        <v>1.4220884150970969</v>
      </c>
      <c r="AA8347">
        <v>10.239768182323395</v>
      </c>
      <c r="AB8347">
        <v>5.6594839995891171</v>
      </c>
      <c r="AC8347">
        <v>27.149410096613806</v>
      </c>
      <c r="AD8347">
        <v>0</v>
      </c>
      <c r="AE8347">
        <v>66.732473500851896</v>
      </c>
    </row>
    <row r="8348" spans="1:31" x14ac:dyDescent="0.3">
      <c r="A8348">
        <v>2593066</v>
      </c>
      <c r="B8348">
        <v>1</v>
      </c>
      <c r="C8348" t="s">
        <v>80</v>
      </c>
      <c r="D8348" t="s">
        <v>101</v>
      </c>
      <c r="E8348" t="s">
        <v>171</v>
      </c>
      <c r="F8348" t="s">
        <v>22961</v>
      </c>
      <c r="G8348" t="s">
        <v>202</v>
      </c>
      <c r="H8348" t="s">
        <v>157</v>
      </c>
      <c r="I8348" t="s">
        <v>136</v>
      </c>
      <c r="J8348" t="s">
        <v>137</v>
      </c>
      <c r="K8348" t="s">
        <v>138</v>
      </c>
      <c r="L8348" t="s">
        <v>23131</v>
      </c>
      <c r="M8348" t="s">
        <v>23132</v>
      </c>
      <c r="N8348">
        <v>0.69</v>
      </c>
      <c r="O8348">
        <v>0</v>
      </c>
      <c r="P8348">
        <v>83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9.1053414215041073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9.1053414215041073</v>
      </c>
    </row>
    <row r="8349" spans="1:31" x14ac:dyDescent="0.3">
      <c r="A8349">
        <v>2593146</v>
      </c>
      <c r="B8349">
        <v>1</v>
      </c>
      <c r="C8349" t="s">
        <v>81</v>
      </c>
      <c r="D8349" t="s">
        <v>124</v>
      </c>
      <c r="E8349" t="s">
        <v>141</v>
      </c>
      <c r="F8349" t="s">
        <v>1430</v>
      </c>
      <c r="G8349" t="s">
        <v>134</v>
      </c>
      <c r="H8349" t="s">
        <v>135</v>
      </c>
      <c r="I8349" t="s">
        <v>136</v>
      </c>
      <c r="J8349" t="s">
        <v>137</v>
      </c>
      <c r="K8349" t="s">
        <v>138</v>
      </c>
      <c r="L8349" t="s">
        <v>23133</v>
      </c>
      <c r="M8349" t="s">
        <v>23134</v>
      </c>
      <c r="N8349">
        <v>1.8758333330000001</v>
      </c>
      <c r="O8349">
        <v>2</v>
      </c>
      <c r="P8349">
        <v>183</v>
      </c>
      <c r="Q8349">
        <v>38</v>
      </c>
      <c r="R8349">
        <v>128</v>
      </c>
      <c r="S8349">
        <v>14</v>
      </c>
      <c r="T8349">
        <v>21</v>
      </c>
      <c r="U8349">
        <v>1</v>
      </c>
      <c r="V8349">
        <v>0</v>
      </c>
      <c r="W8349">
        <v>2.0899042638247902</v>
      </c>
      <c r="X8349">
        <v>41.769544199081643</v>
      </c>
      <c r="Y8349">
        <v>100.03080316528045</v>
      </c>
      <c r="Z8349">
        <v>278.81916213716335</v>
      </c>
      <c r="AA8349">
        <v>79.578325039724845</v>
      </c>
      <c r="AB8349">
        <v>14.22393167740376</v>
      </c>
      <c r="AC8349">
        <v>3.5225757756627085</v>
      </c>
      <c r="AD8349">
        <v>0</v>
      </c>
      <c r="AE8349">
        <v>520.03424625814159</v>
      </c>
    </row>
    <row r="8350" spans="1:31" x14ac:dyDescent="0.3">
      <c r="A8350">
        <v>2592960</v>
      </c>
      <c r="B8350">
        <v>1</v>
      </c>
      <c r="C8350" t="s">
        <v>80</v>
      </c>
      <c r="D8350" t="s">
        <v>108</v>
      </c>
      <c r="E8350" t="s">
        <v>171</v>
      </c>
      <c r="F8350" t="s">
        <v>23135</v>
      </c>
      <c r="G8350" t="s">
        <v>190</v>
      </c>
      <c r="H8350" t="s">
        <v>157</v>
      </c>
      <c r="I8350" t="s">
        <v>136</v>
      </c>
      <c r="J8350" t="s">
        <v>137</v>
      </c>
      <c r="K8350" t="s">
        <v>138</v>
      </c>
      <c r="L8350" t="s">
        <v>23136</v>
      </c>
      <c r="M8350" t="s">
        <v>23137</v>
      </c>
      <c r="N8350">
        <v>2.4655555549999999</v>
      </c>
      <c r="O8350">
        <v>0</v>
      </c>
      <c r="P8350">
        <v>3</v>
      </c>
      <c r="Q8350">
        <v>0</v>
      </c>
      <c r="R8350">
        <v>0</v>
      </c>
      <c r="S8350">
        <v>0</v>
      </c>
      <c r="T8350">
        <v>2</v>
      </c>
      <c r="U8350">
        <v>0</v>
      </c>
      <c r="V8350">
        <v>0</v>
      </c>
      <c r="W8350">
        <v>0</v>
      </c>
      <c r="X8350">
        <v>1.4688045026664003</v>
      </c>
      <c r="Y8350">
        <v>0</v>
      </c>
      <c r="Z8350">
        <v>0</v>
      </c>
      <c r="AA8350">
        <v>0</v>
      </c>
      <c r="AB8350">
        <v>0.63083161050947911</v>
      </c>
      <c r="AC8350">
        <v>0</v>
      </c>
      <c r="AD8350">
        <v>0</v>
      </c>
      <c r="AE8350">
        <v>2.0996361131758796</v>
      </c>
    </row>
    <row r="8351" spans="1:31" x14ac:dyDescent="0.3">
      <c r="A8351">
        <v>2593252</v>
      </c>
      <c r="B8351">
        <v>1</v>
      </c>
      <c r="C8351" t="s">
        <v>80</v>
      </c>
      <c r="D8351" t="s">
        <v>104</v>
      </c>
      <c r="E8351" t="s">
        <v>171</v>
      </c>
      <c r="F8351" t="s">
        <v>23138</v>
      </c>
      <c r="G8351" t="s">
        <v>190</v>
      </c>
      <c r="H8351" t="s">
        <v>157</v>
      </c>
      <c r="I8351" t="s">
        <v>136</v>
      </c>
      <c r="J8351" t="s">
        <v>137</v>
      </c>
      <c r="K8351" t="s">
        <v>138</v>
      </c>
      <c r="L8351" t="s">
        <v>23139</v>
      </c>
      <c r="M8351" t="s">
        <v>23140</v>
      </c>
      <c r="N8351">
        <v>2.9127777770000001</v>
      </c>
      <c r="O8351">
        <v>0</v>
      </c>
      <c r="P8351">
        <v>130</v>
      </c>
      <c r="Q8351">
        <v>0</v>
      </c>
      <c r="R8351">
        <v>0</v>
      </c>
      <c r="S8351">
        <v>0</v>
      </c>
      <c r="T8351">
        <v>5</v>
      </c>
      <c r="U8351">
        <v>0</v>
      </c>
      <c r="V8351">
        <v>0</v>
      </c>
      <c r="W8351">
        <v>0</v>
      </c>
      <c r="X8351">
        <v>71.388596640827487</v>
      </c>
      <c r="Y8351">
        <v>0</v>
      </c>
      <c r="Z8351">
        <v>0</v>
      </c>
      <c r="AA8351">
        <v>0</v>
      </c>
      <c r="AB8351">
        <v>5.3000437387323558</v>
      </c>
      <c r="AC8351">
        <v>0</v>
      </c>
      <c r="AD8351">
        <v>0</v>
      </c>
      <c r="AE8351">
        <v>76.688640379559843</v>
      </c>
    </row>
    <row r="8352" spans="1:31" x14ac:dyDescent="0.3">
      <c r="A8352">
        <v>2592966</v>
      </c>
      <c r="B8352">
        <v>1</v>
      </c>
      <c r="C8352" t="s">
        <v>80</v>
      </c>
      <c r="D8352" t="s">
        <v>101</v>
      </c>
      <c r="E8352" t="s">
        <v>171</v>
      </c>
      <c r="F8352" t="s">
        <v>23141</v>
      </c>
      <c r="G8352" t="s">
        <v>190</v>
      </c>
      <c r="H8352" t="s">
        <v>157</v>
      </c>
      <c r="I8352" t="s">
        <v>136</v>
      </c>
      <c r="J8352" t="s">
        <v>137</v>
      </c>
      <c r="K8352" t="s">
        <v>138</v>
      </c>
      <c r="L8352" t="s">
        <v>23142</v>
      </c>
      <c r="M8352" t="s">
        <v>23143</v>
      </c>
      <c r="N8352">
        <v>1.983333333</v>
      </c>
      <c r="O8352">
        <v>0</v>
      </c>
      <c r="P8352">
        <v>48</v>
      </c>
      <c r="Q8352">
        <v>0</v>
      </c>
      <c r="R8352">
        <v>1</v>
      </c>
      <c r="S8352">
        <v>0</v>
      </c>
      <c r="T8352">
        <v>14</v>
      </c>
      <c r="U8352">
        <v>0</v>
      </c>
      <c r="V8352">
        <v>0</v>
      </c>
      <c r="W8352">
        <v>0</v>
      </c>
      <c r="X8352">
        <v>18.716293730055959</v>
      </c>
      <c r="Y8352">
        <v>0</v>
      </c>
      <c r="Z8352">
        <v>0.17230814934723002</v>
      </c>
      <c r="AA8352">
        <v>0</v>
      </c>
      <c r="AB8352">
        <v>80.035263914155067</v>
      </c>
      <c r="AC8352">
        <v>0</v>
      </c>
      <c r="AD8352">
        <v>0</v>
      </c>
      <c r="AE8352">
        <v>98.923865793558264</v>
      </c>
    </row>
    <row r="8353" spans="1:31" x14ac:dyDescent="0.3">
      <c r="A8353">
        <v>2593135</v>
      </c>
      <c r="B8353">
        <v>1</v>
      </c>
      <c r="C8353" t="s">
        <v>80</v>
      </c>
      <c r="D8353" t="s">
        <v>84</v>
      </c>
      <c r="E8353" t="s">
        <v>155</v>
      </c>
      <c r="F8353" t="s">
        <v>23144</v>
      </c>
      <c r="G8353" t="s">
        <v>190</v>
      </c>
      <c r="H8353" t="s">
        <v>157</v>
      </c>
      <c r="I8353" t="s">
        <v>136</v>
      </c>
      <c r="J8353" t="s">
        <v>137</v>
      </c>
      <c r="K8353" t="s">
        <v>138</v>
      </c>
      <c r="L8353" t="s">
        <v>23145</v>
      </c>
      <c r="M8353" t="s">
        <v>23146</v>
      </c>
      <c r="N8353">
        <v>4.6950000000000003</v>
      </c>
      <c r="O8353">
        <v>0</v>
      </c>
      <c r="P8353">
        <v>11</v>
      </c>
      <c r="Q8353">
        <v>0</v>
      </c>
      <c r="R8353">
        <v>0</v>
      </c>
      <c r="S8353">
        <v>0</v>
      </c>
      <c r="T8353">
        <v>280</v>
      </c>
      <c r="U8353">
        <v>0</v>
      </c>
      <c r="V8353">
        <v>5</v>
      </c>
      <c r="W8353">
        <v>0</v>
      </c>
      <c r="X8353">
        <v>14.447745669272667</v>
      </c>
      <c r="Y8353">
        <v>0</v>
      </c>
      <c r="Z8353">
        <v>0</v>
      </c>
      <c r="AA8353">
        <v>0</v>
      </c>
      <c r="AB8353">
        <v>1479.1333332992276</v>
      </c>
      <c r="AC8353">
        <v>0</v>
      </c>
      <c r="AD8353">
        <v>408.80348812455907</v>
      </c>
      <c r="AE8353">
        <v>1902.3845670930596</v>
      </c>
    </row>
    <row r="8354" spans="1:31" x14ac:dyDescent="0.3">
      <c r="A8354">
        <v>2593384</v>
      </c>
      <c r="B8354">
        <v>1</v>
      </c>
      <c r="C8354" t="s">
        <v>80</v>
      </c>
      <c r="D8354" t="s">
        <v>93</v>
      </c>
      <c r="E8354" t="s">
        <v>141</v>
      </c>
      <c r="F8354" t="s">
        <v>6983</v>
      </c>
      <c r="G8354" t="s">
        <v>134</v>
      </c>
      <c r="H8354" t="s">
        <v>135</v>
      </c>
      <c r="I8354" t="s">
        <v>136</v>
      </c>
      <c r="J8354" t="s">
        <v>137</v>
      </c>
      <c r="K8354" t="s">
        <v>138</v>
      </c>
      <c r="L8354" t="s">
        <v>23147</v>
      </c>
      <c r="M8354" t="s">
        <v>23148</v>
      </c>
      <c r="N8354">
        <v>0.333055555</v>
      </c>
      <c r="O8354">
        <v>0</v>
      </c>
      <c r="P8354">
        <v>1850</v>
      </c>
      <c r="Q8354">
        <v>27</v>
      </c>
      <c r="R8354">
        <v>66</v>
      </c>
      <c r="S8354">
        <v>10</v>
      </c>
      <c r="T8354">
        <v>212</v>
      </c>
      <c r="U8354">
        <v>2</v>
      </c>
      <c r="V8354">
        <v>1</v>
      </c>
      <c r="W8354">
        <v>0</v>
      </c>
      <c r="X8354">
        <v>111.04350848022612</v>
      </c>
      <c r="Y8354">
        <v>31.499797650601284</v>
      </c>
      <c r="Z8354">
        <v>26.204529175413587</v>
      </c>
      <c r="AA8354">
        <v>19.900045459464842</v>
      </c>
      <c r="AB8354">
        <v>47.029564591314937</v>
      </c>
      <c r="AC8354">
        <v>59.662881585108863</v>
      </c>
      <c r="AD8354">
        <v>6.265028814432366</v>
      </c>
      <c r="AE8354">
        <v>301.60535575656201</v>
      </c>
    </row>
    <row r="8355" spans="1:31" x14ac:dyDescent="0.3">
      <c r="A8355">
        <v>2593075</v>
      </c>
      <c r="B8355">
        <v>1</v>
      </c>
      <c r="C8355" t="s">
        <v>80</v>
      </c>
      <c r="D8355" t="s">
        <v>94</v>
      </c>
      <c r="E8355" t="s">
        <v>166</v>
      </c>
      <c r="F8355" t="s">
        <v>23149</v>
      </c>
      <c r="G8355" t="s">
        <v>168</v>
      </c>
      <c r="H8355" t="s">
        <v>157</v>
      </c>
      <c r="I8355" t="s">
        <v>136</v>
      </c>
      <c r="J8355" t="s">
        <v>137</v>
      </c>
      <c r="K8355" t="s">
        <v>138</v>
      </c>
      <c r="L8355" t="s">
        <v>23150</v>
      </c>
      <c r="M8355" t="s">
        <v>23151</v>
      </c>
      <c r="N8355">
        <v>5.4766666659999999</v>
      </c>
      <c r="O8355">
        <v>0</v>
      </c>
      <c r="P8355">
        <v>1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0.63089573479466665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0.63089573479466665</v>
      </c>
    </row>
    <row r="8356" spans="1:31" x14ac:dyDescent="0.3">
      <c r="A8356">
        <v>2593321</v>
      </c>
      <c r="B8356">
        <v>1</v>
      </c>
      <c r="C8356" t="s">
        <v>80</v>
      </c>
      <c r="D8356" t="s">
        <v>107</v>
      </c>
      <c r="E8356" t="s">
        <v>166</v>
      </c>
      <c r="F8356" t="s">
        <v>23152</v>
      </c>
      <c r="G8356" t="s">
        <v>168</v>
      </c>
      <c r="H8356" t="s">
        <v>157</v>
      </c>
      <c r="I8356" t="s">
        <v>136</v>
      </c>
      <c r="J8356" t="s">
        <v>137</v>
      </c>
      <c r="K8356" t="s">
        <v>138</v>
      </c>
      <c r="L8356" t="s">
        <v>23153</v>
      </c>
      <c r="M8356" t="s">
        <v>23154</v>
      </c>
      <c r="N8356">
        <v>0.97027777699999995</v>
      </c>
      <c r="O8356">
        <v>0</v>
      </c>
      <c r="P8356">
        <v>1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0.10098253766552251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0.10098253766552251</v>
      </c>
    </row>
    <row r="8357" spans="1:31" x14ac:dyDescent="0.3">
      <c r="A8357">
        <v>2592929</v>
      </c>
      <c r="B8357">
        <v>1</v>
      </c>
      <c r="C8357" t="s">
        <v>81</v>
      </c>
      <c r="D8357" t="s">
        <v>127</v>
      </c>
      <c r="E8357" t="s">
        <v>171</v>
      </c>
      <c r="F8357" t="s">
        <v>23155</v>
      </c>
      <c r="G8357" t="s">
        <v>229</v>
      </c>
      <c r="H8357" t="s">
        <v>157</v>
      </c>
      <c r="I8357" t="s">
        <v>136</v>
      </c>
      <c r="J8357" t="s">
        <v>137</v>
      </c>
      <c r="K8357" t="s">
        <v>138</v>
      </c>
      <c r="L8357" t="s">
        <v>23156</v>
      </c>
      <c r="M8357" t="s">
        <v>23157</v>
      </c>
      <c r="N8357">
        <v>3.366944444</v>
      </c>
      <c r="O8357">
        <v>0</v>
      </c>
      <c r="P8357">
        <v>98</v>
      </c>
      <c r="Q8357">
        <v>0</v>
      </c>
      <c r="R8357">
        <v>0</v>
      </c>
      <c r="S8357">
        <v>0</v>
      </c>
      <c r="T8357">
        <v>2</v>
      </c>
      <c r="U8357">
        <v>0</v>
      </c>
      <c r="V8357">
        <v>0</v>
      </c>
      <c r="W8357">
        <v>0</v>
      </c>
      <c r="X8357">
        <v>54.584482488013769</v>
      </c>
      <c r="Y8357">
        <v>0</v>
      </c>
      <c r="Z8357">
        <v>0</v>
      </c>
      <c r="AA8357">
        <v>0</v>
      </c>
      <c r="AB8357">
        <v>9.367422747716736</v>
      </c>
      <c r="AC8357">
        <v>0</v>
      </c>
      <c r="AD8357">
        <v>0</v>
      </c>
      <c r="AE8357">
        <v>63.951905235730507</v>
      </c>
    </row>
    <row r="8358" spans="1:31" x14ac:dyDescent="0.3">
      <c r="A8358">
        <v>2593029</v>
      </c>
      <c r="B8358">
        <v>1</v>
      </c>
      <c r="C8358" t="s">
        <v>80</v>
      </c>
      <c r="D8358" t="s">
        <v>105</v>
      </c>
      <c r="E8358" t="s">
        <v>166</v>
      </c>
      <c r="F8358" t="s">
        <v>23158</v>
      </c>
      <c r="G8358" t="s">
        <v>198</v>
      </c>
      <c r="H8358" t="s">
        <v>157</v>
      </c>
      <c r="I8358" t="s">
        <v>136</v>
      </c>
      <c r="J8358" t="s">
        <v>137</v>
      </c>
      <c r="K8358" t="s">
        <v>138</v>
      </c>
      <c r="L8358" t="s">
        <v>23159</v>
      </c>
      <c r="M8358" t="s">
        <v>23160</v>
      </c>
      <c r="N8358">
        <v>1.116666666</v>
      </c>
      <c r="O8358">
        <v>0</v>
      </c>
      <c r="P8358">
        <v>16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3.0445079145448388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3.0445079145448388</v>
      </c>
    </row>
    <row r="8359" spans="1:31" x14ac:dyDescent="0.3">
      <c r="A8359">
        <v>2593404</v>
      </c>
      <c r="B8359">
        <v>1</v>
      </c>
      <c r="C8359" t="s">
        <v>81</v>
      </c>
      <c r="D8359" t="s">
        <v>127</v>
      </c>
      <c r="E8359" t="s">
        <v>184</v>
      </c>
      <c r="F8359" t="s">
        <v>23161</v>
      </c>
      <c r="G8359" t="s">
        <v>149</v>
      </c>
      <c r="H8359" t="s">
        <v>135</v>
      </c>
      <c r="I8359" t="s">
        <v>136</v>
      </c>
      <c r="J8359" t="s">
        <v>137</v>
      </c>
      <c r="K8359" t="s">
        <v>138</v>
      </c>
      <c r="L8359" t="s">
        <v>23162</v>
      </c>
      <c r="M8359" t="s">
        <v>23163</v>
      </c>
      <c r="N8359">
        <v>2.3291666659999999</v>
      </c>
      <c r="O8359">
        <v>0</v>
      </c>
      <c r="P8359">
        <v>55</v>
      </c>
      <c r="Q8359">
        <v>0</v>
      </c>
      <c r="R8359">
        <v>0</v>
      </c>
      <c r="S8359">
        <v>0</v>
      </c>
      <c r="T8359">
        <v>2</v>
      </c>
      <c r="U8359">
        <v>0</v>
      </c>
      <c r="V8359">
        <v>0</v>
      </c>
      <c r="W8359">
        <v>0</v>
      </c>
      <c r="X8359">
        <v>15.362770477155191</v>
      </c>
      <c r="Y8359">
        <v>0</v>
      </c>
      <c r="Z8359">
        <v>0</v>
      </c>
      <c r="AA8359">
        <v>0</v>
      </c>
      <c r="AB8359">
        <v>0.65683208849505159</v>
      </c>
      <c r="AC8359">
        <v>0</v>
      </c>
      <c r="AD8359">
        <v>0</v>
      </c>
      <c r="AE8359">
        <v>16.019602565650242</v>
      </c>
    </row>
    <row r="8360" spans="1:31" x14ac:dyDescent="0.3">
      <c r="A8360">
        <v>2592949</v>
      </c>
      <c r="B8360">
        <v>1</v>
      </c>
      <c r="C8360" t="s">
        <v>80</v>
      </c>
      <c r="D8360" t="s">
        <v>103</v>
      </c>
      <c r="E8360" t="s">
        <v>141</v>
      </c>
      <c r="F8360" t="s">
        <v>23164</v>
      </c>
      <c r="G8360" t="s">
        <v>134</v>
      </c>
      <c r="H8360" t="s">
        <v>135</v>
      </c>
      <c r="I8360" t="s">
        <v>136</v>
      </c>
      <c r="J8360" t="s">
        <v>137</v>
      </c>
      <c r="K8360" t="s">
        <v>138</v>
      </c>
      <c r="L8360" t="s">
        <v>23165</v>
      </c>
      <c r="M8360" t="s">
        <v>23166</v>
      </c>
      <c r="N8360">
        <v>0.29777777700000002</v>
      </c>
      <c r="O8360">
        <v>0</v>
      </c>
      <c r="P8360">
        <v>5480</v>
      </c>
      <c r="Q8360">
        <v>0</v>
      </c>
      <c r="R8360">
        <v>82</v>
      </c>
      <c r="S8360">
        <v>0</v>
      </c>
      <c r="T8360">
        <v>530</v>
      </c>
      <c r="U8360">
        <v>0</v>
      </c>
      <c r="V8360">
        <v>0</v>
      </c>
      <c r="W8360">
        <v>0</v>
      </c>
      <c r="X8360">
        <v>294.96723706871887</v>
      </c>
      <c r="Y8360">
        <v>0</v>
      </c>
      <c r="Z8360">
        <v>25.407566767098952</v>
      </c>
      <c r="AA8360">
        <v>0</v>
      </c>
      <c r="AB8360">
        <v>82.589041039072413</v>
      </c>
      <c r="AC8360">
        <v>0</v>
      </c>
      <c r="AD8360">
        <v>0</v>
      </c>
      <c r="AE8360">
        <v>402.96384487489024</v>
      </c>
    </row>
    <row r="8361" spans="1:31" x14ac:dyDescent="0.3">
      <c r="A8361">
        <v>2593092</v>
      </c>
      <c r="B8361">
        <v>1</v>
      </c>
      <c r="C8361" t="s">
        <v>81</v>
      </c>
      <c r="D8361" t="s">
        <v>118</v>
      </c>
      <c r="E8361" t="s">
        <v>184</v>
      </c>
      <c r="F8361" t="s">
        <v>13708</v>
      </c>
      <c r="G8361" t="s">
        <v>149</v>
      </c>
      <c r="H8361" t="s">
        <v>135</v>
      </c>
      <c r="I8361" t="s">
        <v>136</v>
      </c>
      <c r="J8361" t="s">
        <v>137</v>
      </c>
      <c r="K8361" t="s">
        <v>138</v>
      </c>
      <c r="L8361" t="s">
        <v>23167</v>
      </c>
      <c r="M8361" t="s">
        <v>23168</v>
      </c>
      <c r="N8361">
        <v>1.2183333329999999</v>
      </c>
      <c r="O8361">
        <v>0</v>
      </c>
      <c r="P8361">
        <v>0</v>
      </c>
      <c r="Q8361">
        <v>10</v>
      </c>
      <c r="R8361">
        <v>0</v>
      </c>
      <c r="S8361">
        <v>11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38.674386047993316</v>
      </c>
      <c r="Z8361">
        <v>0</v>
      </c>
      <c r="AA8361">
        <v>15.282261733682246</v>
      </c>
      <c r="AB8361">
        <v>0</v>
      </c>
      <c r="AC8361">
        <v>0</v>
      </c>
      <c r="AD8361">
        <v>0</v>
      </c>
      <c r="AE8361">
        <v>53.956647781675564</v>
      </c>
    </row>
    <row r="8362" spans="1:31" x14ac:dyDescent="0.3">
      <c r="A8362">
        <v>2593098</v>
      </c>
      <c r="B8362">
        <v>1</v>
      </c>
      <c r="C8362" t="s">
        <v>80</v>
      </c>
      <c r="D8362" t="s">
        <v>93</v>
      </c>
      <c r="E8362" t="s">
        <v>141</v>
      </c>
      <c r="F8362" t="s">
        <v>23169</v>
      </c>
      <c r="G8362" t="s">
        <v>134</v>
      </c>
      <c r="H8362" t="s">
        <v>135</v>
      </c>
      <c r="I8362" t="s">
        <v>136</v>
      </c>
      <c r="J8362" t="s">
        <v>137</v>
      </c>
      <c r="K8362" t="s">
        <v>138</v>
      </c>
      <c r="L8362" t="s">
        <v>23170</v>
      </c>
      <c r="M8362" t="s">
        <v>23171</v>
      </c>
      <c r="N8362">
        <v>2.235833333</v>
      </c>
      <c r="O8362">
        <v>1</v>
      </c>
      <c r="P8362">
        <v>342</v>
      </c>
      <c r="Q8362">
        <v>42</v>
      </c>
      <c r="R8362">
        <v>188</v>
      </c>
      <c r="S8362">
        <v>7</v>
      </c>
      <c r="T8362">
        <v>102</v>
      </c>
      <c r="U8362">
        <v>0</v>
      </c>
      <c r="V8362">
        <v>0</v>
      </c>
      <c r="W8362">
        <v>2.3749027166091525</v>
      </c>
      <c r="X8362">
        <v>120.05959310235455</v>
      </c>
      <c r="Y8362">
        <v>754.31903916293538</v>
      </c>
      <c r="Z8362">
        <v>450.55915476861412</v>
      </c>
      <c r="AA8362">
        <v>137.66345720717055</v>
      </c>
      <c r="AB8362">
        <v>164.73573687906796</v>
      </c>
      <c r="AC8362">
        <v>0</v>
      </c>
      <c r="AD8362">
        <v>0</v>
      </c>
      <c r="AE8362">
        <v>1629.7118838367514</v>
      </c>
    </row>
    <row r="8363" spans="1:31" x14ac:dyDescent="0.3">
      <c r="A8363">
        <v>2593490</v>
      </c>
      <c r="B8363">
        <v>1</v>
      </c>
      <c r="C8363" t="s">
        <v>81</v>
      </c>
      <c r="D8363" t="s">
        <v>119</v>
      </c>
      <c r="E8363" t="s">
        <v>171</v>
      </c>
      <c r="F8363" t="s">
        <v>23172</v>
      </c>
      <c r="G8363" t="s">
        <v>190</v>
      </c>
      <c r="H8363" t="s">
        <v>157</v>
      </c>
      <c r="I8363" t="s">
        <v>136</v>
      </c>
      <c r="J8363" t="s">
        <v>137</v>
      </c>
      <c r="K8363" t="s">
        <v>138</v>
      </c>
      <c r="L8363" t="s">
        <v>23173</v>
      </c>
      <c r="M8363" t="s">
        <v>23174</v>
      </c>
      <c r="N8363">
        <v>1.009166666</v>
      </c>
      <c r="O8363">
        <v>0</v>
      </c>
      <c r="P8363">
        <v>5</v>
      </c>
      <c r="Q8363">
        <v>0</v>
      </c>
      <c r="R8363">
        <v>1</v>
      </c>
      <c r="S8363">
        <v>0</v>
      </c>
      <c r="T8363">
        <v>1</v>
      </c>
      <c r="U8363">
        <v>0</v>
      </c>
      <c r="V8363">
        <v>0</v>
      </c>
      <c r="W8363">
        <v>0</v>
      </c>
      <c r="X8363">
        <v>0.6390058639770676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0.6390058639770676</v>
      </c>
    </row>
    <row r="8364" spans="1:31" x14ac:dyDescent="0.3">
      <c r="A8364">
        <v>2593055</v>
      </c>
      <c r="B8364">
        <v>1</v>
      </c>
      <c r="C8364" t="s">
        <v>80</v>
      </c>
      <c r="D8364" t="s">
        <v>82</v>
      </c>
      <c r="E8364" t="s">
        <v>155</v>
      </c>
      <c r="F8364" t="s">
        <v>23175</v>
      </c>
      <c r="G8364" t="s">
        <v>202</v>
      </c>
      <c r="H8364" t="s">
        <v>157</v>
      </c>
      <c r="I8364" t="s">
        <v>136</v>
      </c>
      <c r="J8364" t="s">
        <v>137</v>
      </c>
      <c r="K8364" t="s">
        <v>138</v>
      </c>
      <c r="L8364" t="s">
        <v>23176</v>
      </c>
      <c r="M8364" t="s">
        <v>23177</v>
      </c>
      <c r="N8364">
        <v>0.87527777699999998</v>
      </c>
      <c r="O8364">
        <v>0</v>
      </c>
      <c r="P8364">
        <v>345</v>
      </c>
      <c r="Q8364">
        <v>0</v>
      </c>
      <c r="R8364">
        <v>0</v>
      </c>
      <c r="S8364">
        <v>0</v>
      </c>
      <c r="T8364">
        <v>54</v>
      </c>
      <c r="U8364">
        <v>0</v>
      </c>
      <c r="V8364">
        <v>0</v>
      </c>
      <c r="W8364">
        <v>0</v>
      </c>
      <c r="X8364">
        <v>58.538465660384368</v>
      </c>
      <c r="Y8364">
        <v>0</v>
      </c>
      <c r="Z8364">
        <v>0</v>
      </c>
      <c r="AA8364">
        <v>0</v>
      </c>
      <c r="AB8364">
        <v>40.569158648955963</v>
      </c>
      <c r="AC8364">
        <v>0</v>
      </c>
      <c r="AD8364">
        <v>0</v>
      </c>
      <c r="AE8364">
        <v>99.107624309340338</v>
      </c>
    </row>
    <row r="8365" spans="1:31" x14ac:dyDescent="0.3">
      <c r="A8365">
        <v>2593198</v>
      </c>
      <c r="B8365">
        <v>1</v>
      </c>
      <c r="C8365" t="s">
        <v>81</v>
      </c>
      <c r="D8365" t="s">
        <v>115</v>
      </c>
      <c r="E8365" t="s">
        <v>155</v>
      </c>
      <c r="F8365" t="s">
        <v>23178</v>
      </c>
      <c r="G8365" t="s">
        <v>202</v>
      </c>
      <c r="H8365" t="s">
        <v>157</v>
      </c>
      <c r="I8365" t="s">
        <v>136</v>
      </c>
      <c r="J8365" t="s">
        <v>137</v>
      </c>
      <c r="K8365" t="s">
        <v>138</v>
      </c>
      <c r="L8365" t="s">
        <v>23179</v>
      </c>
      <c r="M8365" t="s">
        <v>23180</v>
      </c>
      <c r="N8365">
        <v>1.278888888</v>
      </c>
      <c r="O8365">
        <v>0</v>
      </c>
      <c r="P8365">
        <v>20</v>
      </c>
      <c r="Q8365">
        <v>0</v>
      </c>
      <c r="R8365">
        <v>1</v>
      </c>
      <c r="S8365">
        <v>0</v>
      </c>
      <c r="T8365">
        <v>2</v>
      </c>
      <c r="U8365">
        <v>0</v>
      </c>
      <c r="V8365">
        <v>0</v>
      </c>
      <c r="W8365">
        <v>0</v>
      </c>
      <c r="X8365">
        <v>4.5949635849403005</v>
      </c>
      <c r="Y8365">
        <v>0</v>
      </c>
      <c r="Z8365">
        <v>0.24322102322904504</v>
      </c>
      <c r="AA8365">
        <v>0</v>
      </c>
      <c r="AB8365">
        <v>2.1518693359379601</v>
      </c>
      <c r="AC8365">
        <v>0</v>
      </c>
      <c r="AD8365">
        <v>0</v>
      </c>
      <c r="AE8365">
        <v>6.9900539441073057</v>
      </c>
    </row>
    <row r="8366" spans="1:31" x14ac:dyDescent="0.3">
      <c r="A8366">
        <v>2593447</v>
      </c>
      <c r="B8366">
        <v>1</v>
      </c>
      <c r="C8366" t="s">
        <v>80</v>
      </c>
      <c r="D8366" t="s">
        <v>108</v>
      </c>
      <c r="E8366" t="s">
        <v>171</v>
      </c>
      <c r="F8366" t="s">
        <v>20770</v>
      </c>
      <c r="G8366" t="s">
        <v>311</v>
      </c>
      <c r="H8366" t="s">
        <v>157</v>
      </c>
      <c r="I8366" t="s">
        <v>136</v>
      </c>
      <c r="J8366" t="s">
        <v>3</v>
      </c>
      <c r="K8366" t="s">
        <v>138</v>
      </c>
      <c r="L8366" t="s">
        <v>23181</v>
      </c>
      <c r="M8366" t="s">
        <v>23182</v>
      </c>
      <c r="N8366">
        <v>1.8419444439999999</v>
      </c>
      <c r="O8366">
        <v>0</v>
      </c>
      <c r="P8366">
        <v>29</v>
      </c>
      <c r="Q8366">
        <v>0</v>
      </c>
      <c r="R8366">
        <v>8</v>
      </c>
      <c r="S8366">
        <v>0</v>
      </c>
      <c r="T8366">
        <v>22</v>
      </c>
      <c r="U8366">
        <v>0</v>
      </c>
      <c r="V8366">
        <v>0</v>
      </c>
      <c r="W8366">
        <v>0</v>
      </c>
      <c r="X8366">
        <v>8.8604790177819535</v>
      </c>
      <c r="Y8366">
        <v>0</v>
      </c>
      <c r="Z8366">
        <v>3.5954471901856957</v>
      </c>
      <c r="AA8366">
        <v>0</v>
      </c>
      <c r="AB8366">
        <v>18.167027292709712</v>
      </c>
      <c r="AC8366">
        <v>0</v>
      </c>
      <c r="AD8366">
        <v>0</v>
      </c>
      <c r="AE8366">
        <v>30.622953500677362</v>
      </c>
    </row>
    <row r="8367" spans="1:31" x14ac:dyDescent="0.3">
      <c r="A8367">
        <v>2593009</v>
      </c>
      <c r="B8367">
        <v>1</v>
      </c>
      <c r="C8367" t="s">
        <v>81</v>
      </c>
      <c r="D8367" t="s">
        <v>115</v>
      </c>
      <c r="E8367" t="s">
        <v>155</v>
      </c>
      <c r="F8367" t="s">
        <v>6384</v>
      </c>
      <c r="G8367" t="s">
        <v>202</v>
      </c>
      <c r="H8367" t="s">
        <v>157</v>
      </c>
      <c r="I8367" t="s">
        <v>136</v>
      </c>
      <c r="J8367" t="s">
        <v>137</v>
      </c>
      <c r="K8367" t="s">
        <v>138</v>
      </c>
      <c r="L8367" t="s">
        <v>23183</v>
      </c>
      <c r="M8367" t="s">
        <v>23184</v>
      </c>
      <c r="N8367">
        <v>1.541111111</v>
      </c>
      <c r="O8367">
        <v>0</v>
      </c>
      <c r="P8367">
        <v>66</v>
      </c>
      <c r="Q8367">
        <v>0</v>
      </c>
      <c r="R8367">
        <v>13</v>
      </c>
      <c r="S8367">
        <v>0</v>
      </c>
      <c r="T8367">
        <v>6</v>
      </c>
      <c r="U8367">
        <v>0</v>
      </c>
      <c r="V8367">
        <v>0</v>
      </c>
      <c r="W8367">
        <v>0</v>
      </c>
      <c r="X8367">
        <v>7.3153518509013686</v>
      </c>
      <c r="Y8367">
        <v>0</v>
      </c>
      <c r="Z8367">
        <v>4.8634431080494007</v>
      </c>
      <c r="AA8367">
        <v>0</v>
      </c>
      <c r="AB8367">
        <v>6.8660789906522313</v>
      </c>
      <c r="AC8367">
        <v>0</v>
      </c>
      <c r="AD8367">
        <v>0</v>
      </c>
      <c r="AE8367">
        <v>19.044873949603002</v>
      </c>
    </row>
    <row r="8368" spans="1:31" x14ac:dyDescent="0.3">
      <c r="A8368">
        <v>2593487</v>
      </c>
      <c r="B8368">
        <v>1</v>
      </c>
      <c r="C8368" t="s">
        <v>80</v>
      </c>
      <c r="D8368" t="s">
        <v>94</v>
      </c>
      <c r="E8368" t="s">
        <v>141</v>
      </c>
      <c r="F8368" t="s">
        <v>22655</v>
      </c>
      <c r="G8368" t="s">
        <v>202</v>
      </c>
      <c r="H8368" t="s">
        <v>135</v>
      </c>
      <c r="I8368" t="s">
        <v>136</v>
      </c>
      <c r="J8368" t="s">
        <v>137</v>
      </c>
      <c r="K8368" t="s">
        <v>138</v>
      </c>
      <c r="L8368" t="s">
        <v>23185</v>
      </c>
      <c r="M8368" t="s">
        <v>23186</v>
      </c>
      <c r="N8368">
        <v>0.42861111099999999</v>
      </c>
      <c r="O8368">
        <v>0</v>
      </c>
      <c r="P8368">
        <v>761</v>
      </c>
      <c r="Q8368">
        <v>35</v>
      </c>
      <c r="R8368">
        <v>50</v>
      </c>
      <c r="S8368">
        <v>22</v>
      </c>
      <c r="T8368">
        <v>111</v>
      </c>
      <c r="U8368">
        <v>7</v>
      </c>
      <c r="V8368">
        <v>0</v>
      </c>
      <c r="W8368">
        <v>0</v>
      </c>
      <c r="X8368">
        <v>64.505341339639202</v>
      </c>
      <c r="Y8368">
        <v>25.66661379606898</v>
      </c>
      <c r="Z8368">
        <v>31.207916478885387</v>
      </c>
      <c r="AA8368">
        <v>84.666912732542457</v>
      </c>
      <c r="AB8368">
        <v>28.137591015060664</v>
      </c>
      <c r="AC8368">
        <v>107.3833562106103</v>
      </c>
      <c r="AD8368">
        <v>0</v>
      </c>
      <c r="AE8368">
        <v>341.56773157280696</v>
      </c>
    </row>
    <row r="8369" spans="1:31" x14ac:dyDescent="0.3">
      <c r="A8369">
        <v>2593410</v>
      </c>
      <c r="B8369">
        <v>1</v>
      </c>
      <c r="C8369" t="s">
        <v>81</v>
      </c>
      <c r="D8369" t="s">
        <v>118</v>
      </c>
      <c r="E8369" t="s">
        <v>184</v>
      </c>
      <c r="F8369" t="s">
        <v>23187</v>
      </c>
      <c r="G8369" t="s">
        <v>149</v>
      </c>
      <c r="H8369" t="s">
        <v>135</v>
      </c>
      <c r="I8369" t="s">
        <v>136</v>
      </c>
      <c r="J8369" t="s">
        <v>137</v>
      </c>
      <c r="K8369" t="s">
        <v>138</v>
      </c>
      <c r="L8369" t="s">
        <v>23188</v>
      </c>
      <c r="M8369" t="s">
        <v>23189</v>
      </c>
      <c r="N8369">
        <v>1.906666666</v>
      </c>
      <c r="O8369">
        <v>0</v>
      </c>
      <c r="P8369">
        <v>0</v>
      </c>
      <c r="Q8369">
        <v>0</v>
      </c>
      <c r="R8369">
        <v>0</v>
      </c>
      <c r="S8369">
        <v>1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1.8130556918117224</v>
      </c>
      <c r="AB8369">
        <v>0</v>
      </c>
      <c r="AC8369">
        <v>0</v>
      </c>
      <c r="AD8369">
        <v>0</v>
      </c>
      <c r="AE8369">
        <v>1.8130556918117224</v>
      </c>
    </row>
    <row r="8370" spans="1:31" x14ac:dyDescent="0.3">
      <c r="A8370">
        <v>2592969</v>
      </c>
      <c r="B8370">
        <v>1</v>
      </c>
      <c r="C8370" t="s">
        <v>81</v>
      </c>
      <c r="D8370" t="s">
        <v>118</v>
      </c>
      <c r="E8370" t="s">
        <v>184</v>
      </c>
      <c r="F8370" t="s">
        <v>23190</v>
      </c>
      <c r="G8370" t="s">
        <v>149</v>
      </c>
      <c r="H8370" t="s">
        <v>135</v>
      </c>
      <c r="I8370" t="s">
        <v>136</v>
      </c>
      <c r="J8370" t="s">
        <v>137</v>
      </c>
      <c r="K8370" t="s">
        <v>138</v>
      </c>
      <c r="L8370" t="s">
        <v>23191</v>
      </c>
      <c r="M8370" t="s">
        <v>23192</v>
      </c>
      <c r="N8370">
        <v>1.429444444</v>
      </c>
      <c r="O8370">
        <v>0</v>
      </c>
      <c r="P8370">
        <v>0</v>
      </c>
      <c r="Q8370">
        <v>3</v>
      </c>
      <c r="R8370">
        <v>4</v>
      </c>
      <c r="S8370">
        <v>0</v>
      </c>
      <c r="T8370">
        <v>0</v>
      </c>
      <c r="U8370">
        <v>1</v>
      </c>
      <c r="V8370">
        <v>0</v>
      </c>
      <c r="W8370">
        <v>0</v>
      </c>
      <c r="X8370">
        <v>0</v>
      </c>
      <c r="Y8370">
        <v>151.16335633771811</v>
      </c>
      <c r="Z8370">
        <v>35.635699041617542</v>
      </c>
      <c r="AA8370">
        <v>0</v>
      </c>
      <c r="AB8370">
        <v>0</v>
      </c>
      <c r="AC8370">
        <v>10.949421169384001</v>
      </c>
      <c r="AD8370">
        <v>0</v>
      </c>
      <c r="AE8370">
        <v>197.74847654871965</v>
      </c>
    </row>
    <row r="8371" spans="1:31" x14ac:dyDescent="0.3">
      <c r="A8371">
        <v>2593573</v>
      </c>
      <c r="B8371">
        <v>1</v>
      </c>
      <c r="C8371" t="s">
        <v>81</v>
      </c>
      <c r="D8371" t="s">
        <v>118</v>
      </c>
      <c r="E8371" t="s">
        <v>147</v>
      </c>
      <c r="F8371" t="s">
        <v>552</v>
      </c>
      <c r="G8371" t="s">
        <v>134</v>
      </c>
      <c r="H8371" t="s">
        <v>135</v>
      </c>
      <c r="I8371" t="s">
        <v>136</v>
      </c>
      <c r="J8371" t="s">
        <v>137</v>
      </c>
      <c r="K8371" t="s">
        <v>138</v>
      </c>
      <c r="L8371" t="s">
        <v>23193</v>
      </c>
      <c r="M8371" t="s">
        <v>23194</v>
      </c>
      <c r="N8371">
        <v>0.63249999999999995</v>
      </c>
      <c r="O8371">
        <v>0</v>
      </c>
      <c r="P8371">
        <v>0</v>
      </c>
      <c r="Q8371">
        <v>30</v>
      </c>
      <c r="R8371">
        <v>56</v>
      </c>
      <c r="S8371">
        <v>4</v>
      </c>
      <c r="T8371">
        <v>5</v>
      </c>
      <c r="U8371">
        <v>0</v>
      </c>
      <c r="V8371">
        <v>0</v>
      </c>
      <c r="W8371">
        <v>0</v>
      </c>
      <c r="X8371">
        <v>0</v>
      </c>
      <c r="Y8371">
        <v>24.647023182647533</v>
      </c>
      <c r="Z8371">
        <v>28.486351439932296</v>
      </c>
      <c r="AA8371">
        <v>9.8466363893199258</v>
      </c>
      <c r="AB8371">
        <v>1.8900094353307628</v>
      </c>
      <c r="AC8371">
        <v>0</v>
      </c>
      <c r="AD8371">
        <v>0</v>
      </c>
      <c r="AE8371">
        <v>64.870020447230516</v>
      </c>
    </row>
    <row r="8372" spans="1:31" x14ac:dyDescent="0.3">
      <c r="A8372">
        <v>2593032</v>
      </c>
      <c r="B8372">
        <v>1</v>
      </c>
      <c r="C8372" t="s">
        <v>80</v>
      </c>
      <c r="D8372" t="s">
        <v>100</v>
      </c>
      <c r="E8372" t="s">
        <v>141</v>
      </c>
      <c r="F8372" t="s">
        <v>5359</v>
      </c>
      <c r="G8372" t="s">
        <v>134</v>
      </c>
      <c r="H8372" t="s">
        <v>135</v>
      </c>
      <c r="I8372" t="s">
        <v>136</v>
      </c>
      <c r="J8372" t="s">
        <v>137</v>
      </c>
      <c r="K8372" t="s">
        <v>138</v>
      </c>
      <c r="L8372" t="s">
        <v>23195</v>
      </c>
      <c r="M8372" t="s">
        <v>23196</v>
      </c>
      <c r="N8372">
        <v>0.41527777700000001</v>
      </c>
      <c r="O8372">
        <v>11</v>
      </c>
      <c r="P8372">
        <v>35</v>
      </c>
      <c r="Q8372">
        <v>67</v>
      </c>
      <c r="R8372">
        <v>85</v>
      </c>
      <c r="S8372">
        <v>14</v>
      </c>
      <c r="T8372">
        <v>39</v>
      </c>
      <c r="U8372">
        <v>0</v>
      </c>
      <c r="V8372">
        <v>1</v>
      </c>
      <c r="W8372">
        <v>1.5855635142001421</v>
      </c>
      <c r="X8372">
        <v>2.873463637553058</v>
      </c>
      <c r="Y8372">
        <v>39.098821476575687</v>
      </c>
      <c r="Z8372">
        <v>33.583107477370149</v>
      </c>
      <c r="AA8372">
        <v>37.581181950291565</v>
      </c>
      <c r="AB8372">
        <v>21.226203042462608</v>
      </c>
      <c r="AC8372">
        <v>0</v>
      </c>
      <c r="AD8372">
        <v>3.7351642105448666</v>
      </c>
      <c r="AE8372">
        <v>139.68350530899806</v>
      </c>
    </row>
    <row r="8373" spans="1:31" x14ac:dyDescent="0.3">
      <c r="A8373">
        <v>2593095</v>
      </c>
      <c r="B8373">
        <v>1</v>
      </c>
      <c r="C8373" t="s">
        <v>81</v>
      </c>
      <c r="D8373" t="s">
        <v>120</v>
      </c>
      <c r="E8373" t="s">
        <v>175</v>
      </c>
      <c r="F8373" t="s">
        <v>23197</v>
      </c>
      <c r="G8373" t="s">
        <v>213</v>
      </c>
      <c r="H8373" t="s">
        <v>157</v>
      </c>
      <c r="I8373" t="s">
        <v>136</v>
      </c>
      <c r="J8373" t="s">
        <v>137</v>
      </c>
      <c r="K8373" t="s">
        <v>138</v>
      </c>
      <c r="L8373" t="s">
        <v>23198</v>
      </c>
      <c r="M8373" t="s">
        <v>23199</v>
      </c>
      <c r="N8373">
        <v>1.3291666660000001</v>
      </c>
      <c r="O8373">
        <v>0</v>
      </c>
      <c r="P8373">
        <v>3</v>
      </c>
      <c r="Q8373">
        <v>0</v>
      </c>
      <c r="R8373">
        <v>0</v>
      </c>
      <c r="S8373">
        <v>0</v>
      </c>
      <c r="T8373">
        <v>2</v>
      </c>
      <c r="U8373">
        <v>0</v>
      </c>
      <c r="V8373">
        <v>0</v>
      </c>
      <c r="W8373">
        <v>0</v>
      </c>
      <c r="X8373">
        <v>1.3634121697752501E-2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1.3634121697752501E-2</v>
      </c>
    </row>
    <row r="8374" spans="1:31" x14ac:dyDescent="0.3">
      <c r="A8374">
        <v>2592972</v>
      </c>
      <c r="B8374">
        <v>1</v>
      </c>
      <c r="C8374" t="s">
        <v>81</v>
      </c>
      <c r="D8374" t="s">
        <v>118</v>
      </c>
      <c r="E8374" t="s">
        <v>184</v>
      </c>
      <c r="F8374" t="s">
        <v>6707</v>
      </c>
      <c r="G8374" t="s">
        <v>149</v>
      </c>
      <c r="H8374" t="s">
        <v>135</v>
      </c>
      <c r="I8374" t="s">
        <v>136</v>
      </c>
      <c r="J8374" t="s">
        <v>137</v>
      </c>
      <c r="K8374" t="s">
        <v>138</v>
      </c>
      <c r="L8374" t="s">
        <v>23200</v>
      </c>
      <c r="M8374" t="s">
        <v>23201</v>
      </c>
      <c r="N8374">
        <v>2.1402777770000001</v>
      </c>
      <c r="O8374">
        <v>0</v>
      </c>
      <c r="P8374">
        <v>1</v>
      </c>
      <c r="Q8374">
        <v>0</v>
      </c>
      <c r="R8374">
        <v>31</v>
      </c>
      <c r="S8374">
        <v>1</v>
      </c>
      <c r="T8374">
        <v>6</v>
      </c>
      <c r="U8374">
        <v>0</v>
      </c>
      <c r="V8374">
        <v>0</v>
      </c>
      <c r="W8374">
        <v>0</v>
      </c>
      <c r="X8374">
        <v>8.9116964827916662E-3</v>
      </c>
      <c r="Y8374">
        <v>0</v>
      </c>
      <c r="Z8374">
        <v>95.605205657257372</v>
      </c>
      <c r="AA8374">
        <v>35.401043002121902</v>
      </c>
      <c r="AB8374">
        <v>16.925642349436579</v>
      </c>
      <c r="AC8374">
        <v>0</v>
      </c>
      <c r="AD8374">
        <v>0</v>
      </c>
      <c r="AE8374">
        <v>147.94080270529864</v>
      </c>
    </row>
    <row r="8375" spans="1:31" x14ac:dyDescent="0.3">
      <c r="A8375">
        <v>2593115</v>
      </c>
      <c r="B8375">
        <v>1</v>
      </c>
      <c r="C8375" t="s">
        <v>80</v>
      </c>
      <c r="D8375" t="s">
        <v>96</v>
      </c>
      <c r="E8375" t="s">
        <v>166</v>
      </c>
      <c r="F8375" t="s">
        <v>23202</v>
      </c>
      <c r="G8375" t="s">
        <v>168</v>
      </c>
      <c r="H8375" t="s">
        <v>157</v>
      </c>
      <c r="I8375" t="s">
        <v>136</v>
      </c>
      <c r="J8375" t="s">
        <v>137</v>
      </c>
      <c r="K8375" t="s">
        <v>138</v>
      </c>
      <c r="L8375" t="s">
        <v>23203</v>
      </c>
      <c r="M8375" t="s">
        <v>23204</v>
      </c>
      <c r="N8375">
        <v>2.4930555550000002</v>
      </c>
      <c r="O8375">
        <v>0</v>
      </c>
      <c r="P8375">
        <v>1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0.15761524475930083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0.15761524475930083</v>
      </c>
    </row>
    <row r="8376" spans="1:31" x14ac:dyDescent="0.3">
      <c r="A8376">
        <v>2592946</v>
      </c>
      <c r="B8376">
        <v>1</v>
      </c>
      <c r="C8376" t="s">
        <v>80</v>
      </c>
      <c r="D8376" t="s">
        <v>88</v>
      </c>
      <c r="E8376" t="s">
        <v>147</v>
      </c>
      <c r="F8376" t="s">
        <v>18994</v>
      </c>
      <c r="G8376" t="s">
        <v>134</v>
      </c>
      <c r="H8376" t="s">
        <v>135</v>
      </c>
      <c r="I8376" t="s">
        <v>136</v>
      </c>
      <c r="J8376" t="s">
        <v>137</v>
      </c>
      <c r="K8376" t="s">
        <v>138</v>
      </c>
      <c r="L8376" t="s">
        <v>23205</v>
      </c>
      <c r="M8376" t="s">
        <v>23206</v>
      </c>
      <c r="N8376">
        <v>2.3250000000000002</v>
      </c>
      <c r="O8376">
        <v>0</v>
      </c>
      <c r="P8376">
        <v>680</v>
      </c>
      <c r="Q8376">
        <v>0</v>
      </c>
      <c r="R8376">
        <v>0</v>
      </c>
      <c r="S8376">
        <v>1</v>
      </c>
      <c r="T8376">
        <v>110</v>
      </c>
      <c r="U8376">
        <v>0</v>
      </c>
      <c r="V8376">
        <v>0</v>
      </c>
      <c r="W8376">
        <v>0</v>
      </c>
      <c r="X8376">
        <v>397.54941730416289</v>
      </c>
      <c r="Y8376">
        <v>0</v>
      </c>
      <c r="Z8376">
        <v>0</v>
      </c>
      <c r="AA8376">
        <v>250.93727413106399</v>
      </c>
      <c r="AB8376">
        <v>180.35231195740855</v>
      </c>
      <c r="AC8376">
        <v>0</v>
      </c>
      <c r="AD8376">
        <v>0</v>
      </c>
      <c r="AE8376">
        <v>828.8390033926355</v>
      </c>
    </row>
    <row r="8377" spans="1:31" x14ac:dyDescent="0.3">
      <c r="A8377">
        <v>2592909</v>
      </c>
      <c r="B8377">
        <v>1</v>
      </c>
      <c r="C8377" t="s">
        <v>81</v>
      </c>
      <c r="D8377" t="s">
        <v>113</v>
      </c>
      <c r="E8377" t="s">
        <v>132</v>
      </c>
      <c r="F8377" t="s">
        <v>23207</v>
      </c>
      <c r="G8377" t="s">
        <v>8518</v>
      </c>
      <c r="H8377" t="s">
        <v>276</v>
      </c>
      <c r="I8377" t="s">
        <v>136</v>
      </c>
      <c r="J8377" t="s">
        <v>137</v>
      </c>
      <c r="K8377" t="s">
        <v>144</v>
      </c>
      <c r="L8377" t="s">
        <v>23208</v>
      </c>
      <c r="M8377" t="s">
        <v>23209</v>
      </c>
      <c r="N8377">
        <v>5.8055555000000002E-2</v>
      </c>
      <c r="O8377">
        <v>13</v>
      </c>
      <c r="P8377">
        <v>2858</v>
      </c>
      <c r="Q8377">
        <v>89</v>
      </c>
      <c r="R8377">
        <v>699</v>
      </c>
      <c r="S8377">
        <v>50</v>
      </c>
      <c r="T8377">
        <v>553</v>
      </c>
      <c r="U8377">
        <v>22</v>
      </c>
      <c r="V8377">
        <v>4</v>
      </c>
      <c r="W8377">
        <v>0.13187357478688252</v>
      </c>
      <c r="X8377">
        <v>23.812445284957661</v>
      </c>
      <c r="Y8377">
        <v>14.784563446426789</v>
      </c>
      <c r="Z8377">
        <v>20.726168997821297</v>
      </c>
      <c r="AA8377">
        <v>78.615608335405582</v>
      </c>
      <c r="AB8377">
        <v>24.380003238519237</v>
      </c>
      <c r="AC8377">
        <v>138.95534205213858</v>
      </c>
      <c r="AD8377">
        <v>0.17145749482471501</v>
      </c>
      <c r="AE8377">
        <v>301.57746242488076</v>
      </c>
    </row>
    <row r="8378" spans="1:31" x14ac:dyDescent="0.3">
      <c r="A8378">
        <v>2593407</v>
      </c>
      <c r="B8378">
        <v>1</v>
      </c>
      <c r="C8378" t="s">
        <v>80</v>
      </c>
      <c r="D8378" t="s">
        <v>86</v>
      </c>
      <c r="E8378" t="s">
        <v>155</v>
      </c>
      <c r="F8378" t="s">
        <v>23210</v>
      </c>
      <c r="G8378" t="s">
        <v>311</v>
      </c>
      <c r="H8378" t="s">
        <v>157</v>
      </c>
      <c r="I8378" t="s">
        <v>136</v>
      </c>
      <c r="J8378" t="s">
        <v>3</v>
      </c>
      <c r="K8378" t="s">
        <v>138</v>
      </c>
      <c r="L8378" t="s">
        <v>23211</v>
      </c>
      <c r="M8378" t="s">
        <v>23212</v>
      </c>
      <c r="N8378">
        <v>2.048333333</v>
      </c>
      <c r="O8378">
        <v>0</v>
      </c>
      <c r="P8378">
        <v>81</v>
      </c>
      <c r="Q8378">
        <v>0</v>
      </c>
      <c r="R8378">
        <v>0</v>
      </c>
      <c r="S8378">
        <v>0</v>
      </c>
      <c r="T8378">
        <v>2</v>
      </c>
      <c r="U8378">
        <v>0</v>
      </c>
      <c r="V8378">
        <v>0</v>
      </c>
      <c r="W8378">
        <v>0</v>
      </c>
      <c r="X8378">
        <v>47.569182345536063</v>
      </c>
      <c r="Y8378">
        <v>0</v>
      </c>
      <c r="Z8378">
        <v>0</v>
      </c>
      <c r="AA8378">
        <v>0</v>
      </c>
      <c r="AB8378">
        <v>1.8865168180705782</v>
      </c>
      <c r="AC8378">
        <v>0</v>
      </c>
      <c r="AD8378">
        <v>0</v>
      </c>
      <c r="AE8378">
        <v>49.455699163606639</v>
      </c>
    </row>
    <row r="8379" spans="1:31" x14ac:dyDescent="0.3">
      <c r="A8379">
        <v>2593158</v>
      </c>
      <c r="B8379">
        <v>1</v>
      </c>
      <c r="C8379" t="s">
        <v>80</v>
      </c>
      <c r="D8379" t="s">
        <v>103</v>
      </c>
      <c r="E8379" t="s">
        <v>155</v>
      </c>
      <c r="F8379" t="s">
        <v>23213</v>
      </c>
      <c r="G8379" t="s">
        <v>206</v>
      </c>
      <c r="H8379" t="s">
        <v>157</v>
      </c>
      <c r="I8379" t="s">
        <v>136</v>
      </c>
      <c r="J8379" t="s">
        <v>137</v>
      </c>
      <c r="K8379" t="s">
        <v>138</v>
      </c>
      <c r="L8379" t="s">
        <v>23214</v>
      </c>
      <c r="M8379" t="s">
        <v>23215</v>
      </c>
      <c r="N8379">
        <v>1.2166666660000001</v>
      </c>
      <c r="O8379">
        <v>0</v>
      </c>
      <c r="P8379">
        <v>108</v>
      </c>
      <c r="Q8379">
        <v>0</v>
      </c>
      <c r="R8379">
        <v>7</v>
      </c>
      <c r="S8379">
        <v>0</v>
      </c>
      <c r="T8379">
        <v>5</v>
      </c>
      <c r="U8379">
        <v>0</v>
      </c>
      <c r="V8379">
        <v>0</v>
      </c>
      <c r="W8379">
        <v>0</v>
      </c>
      <c r="X8379">
        <v>28.008016656752357</v>
      </c>
      <c r="Y8379">
        <v>0</v>
      </c>
      <c r="Z8379">
        <v>24.03779607315219</v>
      </c>
      <c r="AA8379">
        <v>0</v>
      </c>
      <c r="AB8379">
        <v>11.329176233681459</v>
      </c>
      <c r="AC8379">
        <v>0</v>
      </c>
      <c r="AD8379">
        <v>0</v>
      </c>
      <c r="AE8379">
        <v>63.374988963586006</v>
      </c>
    </row>
    <row r="8380" spans="1:31" x14ac:dyDescent="0.3">
      <c r="A8380">
        <v>2593536</v>
      </c>
      <c r="B8380">
        <v>1</v>
      </c>
      <c r="C8380" t="s">
        <v>80</v>
      </c>
      <c r="D8380" t="s">
        <v>94</v>
      </c>
      <c r="E8380" t="s">
        <v>166</v>
      </c>
      <c r="F8380" t="s">
        <v>23216</v>
      </c>
      <c r="G8380" t="s">
        <v>198</v>
      </c>
      <c r="H8380" t="s">
        <v>157</v>
      </c>
      <c r="I8380" t="s">
        <v>136</v>
      </c>
      <c r="J8380" t="s">
        <v>137</v>
      </c>
      <c r="K8380" t="s">
        <v>138</v>
      </c>
      <c r="L8380" t="s">
        <v>23217</v>
      </c>
      <c r="M8380" t="s">
        <v>23218</v>
      </c>
      <c r="N8380">
        <v>3.0622222219999999</v>
      </c>
      <c r="O8380">
        <v>0</v>
      </c>
      <c r="P8380">
        <v>0</v>
      </c>
      <c r="Q8380">
        <v>0</v>
      </c>
      <c r="R8380">
        <v>5</v>
      </c>
      <c r="S8380">
        <v>0</v>
      </c>
      <c r="T8380">
        <v>1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8.8040678068397611</v>
      </c>
      <c r="AA8380">
        <v>0</v>
      </c>
      <c r="AB8380">
        <v>1.5475501033980801</v>
      </c>
      <c r="AC8380">
        <v>0</v>
      </c>
      <c r="AD8380">
        <v>0</v>
      </c>
      <c r="AE8380">
        <v>10.351617910237842</v>
      </c>
    </row>
    <row r="8381" spans="1:31" x14ac:dyDescent="0.3">
      <c r="A8381">
        <v>2593436</v>
      </c>
      <c r="B8381">
        <v>1</v>
      </c>
      <c r="C8381" t="s">
        <v>80</v>
      </c>
      <c r="D8381" t="s">
        <v>106</v>
      </c>
      <c r="E8381" t="s">
        <v>171</v>
      </c>
      <c r="F8381" t="s">
        <v>23219</v>
      </c>
      <c r="G8381" t="s">
        <v>190</v>
      </c>
      <c r="H8381" t="s">
        <v>157</v>
      </c>
      <c r="I8381" t="s">
        <v>136</v>
      </c>
      <c r="J8381" t="s">
        <v>137</v>
      </c>
      <c r="K8381" t="s">
        <v>138</v>
      </c>
      <c r="L8381" t="s">
        <v>23220</v>
      </c>
      <c r="M8381" t="s">
        <v>23221</v>
      </c>
      <c r="N8381">
        <v>1.9286111109999999</v>
      </c>
      <c r="O8381">
        <v>0</v>
      </c>
      <c r="P8381">
        <v>2</v>
      </c>
      <c r="Q8381">
        <v>0</v>
      </c>
      <c r="R8381">
        <v>1</v>
      </c>
      <c r="S8381">
        <v>0</v>
      </c>
      <c r="T8381">
        <v>4</v>
      </c>
      <c r="U8381">
        <v>0</v>
      </c>
      <c r="V8381">
        <v>0</v>
      </c>
      <c r="W8381">
        <v>0</v>
      </c>
      <c r="X8381">
        <v>0.79243736986218005</v>
      </c>
      <c r="Y8381">
        <v>0</v>
      </c>
      <c r="Z8381">
        <v>4.77203825074431</v>
      </c>
      <c r="AA8381">
        <v>0</v>
      </c>
      <c r="AB8381">
        <v>12.467973498746948</v>
      </c>
      <c r="AC8381">
        <v>0</v>
      </c>
      <c r="AD8381">
        <v>0</v>
      </c>
      <c r="AE8381">
        <v>18.032449119353437</v>
      </c>
    </row>
    <row r="8382" spans="1:31" x14ac:dyDescent="0.3">
      <c r="A8382">
        <v>2593459</v>
      </c>
      <c r="B8382">
        <v>1</v>
      </c>
      <c r="C8382" t="s">
        <v>81</v>
      </c>
      <c r="D8382" t="s">
        <v>127</v>
      </c>
      <c r="E8382" t="s">
        <v>147</v>
      </c>
      <c r="F8382" t="s">
        <v>11947</v>
      </c>
      <c r="G8382" t="s">
        <v>134</v>
      </c>
      <c r="H8382" t="s">
        <v>135</v>
      </c>
      <c r="I8382" t="s">
        <v>136</v>
      </c>
      <c r="J8382" t="s">
        <v>137</v>
      </c>
      <c r="K8382" t="s">
        <v>138</v>
      </c>
      <c r="L8382" t="s">
        <v>23222</v>
      </c>
      <c r="M8382" t="s">
        <v>23223</v>
      </c>
      <c r="N8382">
        <v>1.873611111</v>
      </c>
      <c r="O8382">
        <v>2</v>
      </c>
      <c r="P8382">
        <v>3</v>
      </c>
      <c r="Q8382">
        <v>59</v>
      </c>
      <c r="R8382">
        <v>34</v>
      </c>
      <c r="S8382">
        <v>6</v>
      </c>
      <c r="T8382">
        <v>0</v>
      </c>
      <c r="U8382">
        <v>0</v>
      </c>
      <c r="V8382">
        <v>0</v>
      </c>
      <c r="W8382">
        <v>2.1179128910972098</v>
      </c>
      <c r="X8382">
        <v>3.8558419382307125</v>
      </c>
      <c r="Y8382">
        <v>341.92280179693506</v>
      </c>
      <c r="Z8382">
        <v>333.49499801555748</v>
      </c>
      <c r="AA8382">
        <v>60.114156590682562</v>
      </c>
      <c r="AB8382">
        <v>0</v>
      </c>
      <c r="AC8382">
        <v>0</v>
      </c>
      <c r="AD8382">
        <v>0</v>
      </c>
      <c r="AE8382">
        <v>741.50571123250302</v>
      </c>
    </row>
    <row r="8383" spans="1:31" x14ac:dyDescent="0.3">
      <c r="A8383">
        <v>2593582</v>
      </c>
      <c r="B8383">
        <v>1</v>
      </c>
      <c r="C8383" t="s">
        <v>80</v>
      </c>
      <c r="D8383" t="s">
        <v>97</v>
      </c>
      <c r="E8383" t="s">
        <v>155</v>
      </c>
      <c r="F8383" t="s">
        <v>23224</v>
      </c>
      <c r="G8383" t="s">
        <v>1013</v>
      </c>
      <c r="H8383" t="s">
        <v>157</v>
      </c>
      <c r="I8383" t="s">
        <v>136</v>
      </c>
      <c r="J8383" t="s">
        <v>137</v>
      </c>
      <c r="K8383" t="s">
        <v>138</v>
      </c>
      <c r="L8383" t="s">
        <v>23225</v>
      </c>
      <c r="M8383" t="s">
        <v>23226</v>
      </c>
      <c r="N8383">
        <v>0.36333333299999998</v>
      </c>
      <c r="O8383">
        <v>0</v>
      </c>
      <c r="P8383">
        <v>153</v>
      </c>
      <c r="Q8383">
        <v>0</v>
      </c>
      <c r="R8383">
        <v>0</v>
      </c>
      <c r="S8383">
        <v>0</v>
      </c>
      <c r="T8383">
        <v>8</v>
      </c>
      <c r="U8383">
        <v>0</v>
      </c>
      <c r="V8383">
        <v>0</v>
      </c>
      <c r="W8383">
        <v>0</v>
      </c>
      <c r="X8383">
        <v>26.449797027577592</v>
      </c>
      <c r="Y8383">
        <v>0</v>
      </c>
      <c r="Z8383">
        <v>0</v>
      </c>
      <c r="AA8383">
        <v>0</v>
      </c>
      <c r="AB8383">
        <v>1.8040315455603269</v>
      </c>
      <c r="AC8383">
        <v>0</v>
      </c>
      <c r="AD8383">
        <v>0</v>
      </c>
      <c r="AE8383">
        <v>28.25382857313792</v>
      </c>
    </row>
    <row r="8384" spans="1:31" x14ac:dyDescent="0.3">
      <c r="A8384">
        <v>2592918</v>
      </c>
      <c r="B8384">
        <v>1</v>
      </c>
      <c r="C8384" t="s">
        <v>81</v>
      </c>
      <c r="D8384" t="s">
        <v>113</v>
      </c>
      <c r="E8384" t="s">
        <v>132</v>
      </c>
      <c r="F8384" t="s">
        <v>23227</v>
      </c>
      <c r="G8384" t="s">
        <v>8518</v>
      </c>
      <c r="H8384" t="s">
        <v>276</v>
      </c>
      <c r="I8384" t="s">
        <v>136</v>
      </c>
      <c r="J8384" t="s">
        <v>137</v>
      </c>
      <c r="K8384" t="s">
        <v>144</v>
      </c>
      <c r="L8384" t="s">
        <v>23228</v>
      </c>
      <c r="M8384" t="s">
        <v>23229</v>
      </c>
      <c r="N8384">
        <v>0.335277777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1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225.26606818716709</v>
      </c>
      <c r="AD8384">
        <v>0</v>
      </c>
      <c r="AE8384">
        <v>225.26606818716709</v>
      </c>
    </row>
    <row r="8385" spans="1:31" x14ac:dyDescent="0.3">
      <c r="A8385">
        <v>2592935</v>
      </c>
      <c r="B8385">
        <v>1</v>
      </c>
      <c r="C8385" t="s">
        <v>80</v>
      </c>
      <c r="D8385" t="s">
        <v>101</v>
      </c>
      <c r="E8385" t="s">
        <v>171</v>
      </c>
      <c r="F8385" t="s">
        <v>23230</v>
      </c>
      <c r="G8385" t="s">
        <v>202</v>
      </c>
      <c r="H8385" t="s">
        <v>157</v>
      </c>
      <c r="I8385" t="s">
        <v>136</v>
      </c>
      <c r="J8385" t="s">
        <v>137</v>
      </c>
      <c r="K8385" t="s">
        <v>138</v>
      </c>
      <c r="L8385" t="s">
        <v>23231</v>
      </c>
      <c r="M8385" t="s">
        <v>23232</v>
      </c>
      <c r="N8385">
        <v>2.9163888880000002</v>
      </c>
      <c r="O8385">
        <v>0</v>
      </c>
      <c r="P8385">
        <v>144</v>
      </c>
      <c r="Q8385">
        <v>0</v>
      </c>
      <c r="R8385">
        <v>0</v>
      </c>
      <c r="S8385">
        <v>0</v>
      </c>
      <c r="T8385">
        <v>4</v>
      </c>
      <c r="U8385">
        <v>0</v>
      </c>
      <c r="V8385">
        <v>0</v>
      </c>
      <c r="W8385">
        <v>0</v>
      </c>
      <c r="X8385">
        <v>51.779051013431321</v>
      </c>
      <c r="Y8385">
        <v>0</v>
      </c>
      <c r="Z8385">
        <v>0</v>
      </c>
      <c r="AA8385">
        <v>0</v>
      </c>
      <c r="AB8385">
        <v>4.2214176479366881</v>
      </c>
      <c r="AC8385">
        <v>0</v>
      </c>
      <c r="AD8385">
        <v>0</v>
      </c>
      <c r="AE8385">
        <v>56.000468661368011</v>
      </c>
    </row>
    <row r="8386" spans="1:31" x14ac:dyDescent="0.3">
      <c r="A8386">
        <v>2593522</v>
      </c>
      <c r="B8386">
        <v>1</v>
      </c>
      <c r="C8386" t="s">
        <v>80</v>
      </c>
      <c r="D8386" t="s">
        <v>107</v>
      </c>
      <c r="E8386" t="s">
        <v>171</v>
      </c>
      <c r="F8386" t="s">
        <v>21720</v>
      </c>
      <c r="G8386" t="s">
        <v>190</v>
      </c>
      <c r="H8386" t="s">
        <v>157</v>
      </c>
      <c r="I8386" t="s">
        <v>136</v>
      </c>
      <c r="J8386" t="s">
        <v>137</v>
      </c>
      <c r="K8386" t="s">
        <v>138</v>
      </c>
      <c r="L8386" t="s">
        <v>23233</v>
      </c>
      <c r="M8386" t="s">
        <v>23234</v>
      </c>
      <c r="N8386">
        <v>0.97583333299999997</v>
      </c>
      <c r="O8386">
        <v>0</v>
      </c>
      <c r="P8386">
        <v>128</v>
      </c>
      <c r="Q8386">
        <v>0</v>
      </c>
      <c r="R8386">
        <v>0</v>
      </c>
      <c r="S8386">
        <v>0</v>
      </c>
      <c r="T8386">
        <v>12</v>
      </c>
      <c r="U8386">
        <v>0</v>
      </c>
      <c r="V8386">
        <v>1</v>
      </c>
      <c r="W8386">
        <v>0</v>
      </c>
      <c r="X8386">
        <v>20.223082013878567</v>
      </c>
      <c r="Y8386">
        <v>0</v>
      </c>
      <c r="Z8386">
        <v>0</v>
      </c>
      <c r="AA8386">
        <v>0</v>
      </c>
      <c r="AB8386">
        <v>7.7863638650344598</v>
      </c>
      <c r="AC8386">
        <v>0</v>
      </c>
      <c r="AD8386">
        <v>1.79443985439246</v>
      </c>
      <c r="AE8386">
        <v>29.803885733305489</v>
      </c>
    </row>
    <row r="8387" spans="1:31" x14ac:dyDescent="0.3">
      <c r="A8387">
        <v>2593373</v>
      </c>
      <c r="B8387">
        <v>1</v>
      </c>
      <c r="C8387" t="s">
        <v>81</v>
      </c>
      <c r="D8387" t="s">
        <v>112</v>
      </c>
      <c r="E8387" t="s">
        <v>184</v>
      </c>
      <c r="F8387" t="s">
        <v>23235</v>
      </c>
      <c r="G8387" t="s">
        <v>1218</v>
      </c>
      <c r="H8387" t="s">
        <v>135</v>
      </c>
      <c r="I8387" t="s">
        <v>136</v>
      </c>
      <c r="J8387" t="s">
        <v>137</v>
      </c>
      <c r="K8387" t="s">
        <v>138</v>
      </c>
      <c r="L8387" t="s">
        <v>23236</v>
      </c>
      <c r="M8387" t="s">
        <v>23237</v>
      </c>
      <c r="N8387">
        <v>2.3972222219999999</v>
      </c>
      <c r="O8387">
        <v>0</v>
      </c>
      <c r="P8387">
        <v>50</v>
      </c>
      <c r="Q8387">
        <v>0</v>
      </c>
      <c r="R8387">
        <v>1</v>
      </c>
      <c r="S8387">
        <v>0</v>
      </c>
      <c r="T8387">
        <v>5</v>
      </c>
      <c r="U8387">
        <v>0</v>
      </c>
      <c r="V8387">
        <v>0</v>
      </c>
      <c r="W8387">
        <v>0</v>
      </c>
      <c r="X8387">
        <v>14.797933145291617</v>
      </c>
      <c r="Y8387">
        <v>0</v>
      </c>
      <c r="Z8387">
        <v>0.48854504253198011</v>
      </c>
      <c r="AA8387">
        <v>0</v>
      </c>
      <c r="AB8387">
        <v>9.8158889698614984E-2</v>
      </c>
      <c r="AC8387">
        <v>0</v>
      </c>
      <c r="AD8387">
        <v>0</v>
      </c>
      <c r="AE8387">
        <v>15.384637077522212</v>
      </c>
    </row>
    <row r="8388" spans="1:31" x14ac:dyDescent="0.3">
      <c r="A8388">
        <v>2593141</v>
      </c>
      <c r="B8388">
        <v>1</v>
      </c>
      <c r="C8388" t="s">
        <v>81</v>
      </c>
      <c r="D8388" t="s">
        <v>123</v>
      </c>
      <c r="E8388" t="s">
        <v>166</v>
      </c>
      <c r="F8388" t="s">
        <v>23238</v>
      </c>
      <c r="G8388" t="s">
        <v>202</v>
      </c>
      <c r="H8388" t="s">
        <v>157</v>
      </c>
      <c r="I8388" t="s">
        <v>136</v>
      </c>
      <c r="J8388" t="s">
        <v>137</v>
      </c>
      <c r="K8388" t="s">
        <v>138</v>
      </c>
      <c r="L8388" t="s">
        <v>23239</v>
      </c>
      <c r="M8388" t="s">
        <v>23240</v>
      </c>
      <c r="N8388">
        <v>1.8191666660000001</v>
      </c>
      <c r="O8388">
        <v>0</v>
      </c>
      <c r="P8388">
        <v>2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1.1482502625795692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1.1482502625795692</v>
      </c>
    </row>
    <row r="8389" spans="1:31" x14ac:dyDescent="0.3">
      <c r="A8389">
        <v>2593353</v>
      </c>
      <c r="B8389">
        <v>1</v>
      </c>
      <c r="C8389" t="s">
        <v>80</v>
      </c>
      <c r="D8389" t="s">
        <v>94</v>
      </c>
      <c r="E8389" t="s">
        <v>141</v>
      </c>
      <c r="F8389" t="s">
        <v>23241</v>
      </c>
      <c r="G8389" t="s">
        <v>134</v>
      </c>
      <c r="H8389" t="s">
        <v>135</v>
      </c>
      <c r="I8389" t="s">
        <v>136</v>
      </c>
      <c r="J8389" t="s">
        <v>137</v>
      </c>
      <c r="K8389" t="s">
        <v>138</v>
      </c>
      <c r="L8389" t="s">
        <v>23242</v>
      </c>
      <c r="M8389" t="s">
        <v>23243</v>
      </c>
      <c r="N8389">
        <v>0.114722222</v>
      </c>
      <c r="O8389">
        <v>0</v>
      </c>
      <c r="P8389">
        <v>724</v>
      </c>
      <c r="Q8389">
        <v>16</v>
      </c>
      <c r="R8389">
        <v>50</v>
      </c>
      <c r="S8389">
        <v>37</v>
      </c>
      <c r="T8389">
        <v>96</v>
      </c>
      <c r="U8389">
        <v>1</v>
      </c>
      <c r="V8389">
        <v>0</v>
      </c>
      <c r="W8389">
        <v>0</v>
      </c>
      <c r="X8389">
        <v>14.178761038062955</v>
      </c>
      <c r="Y8389">
        <v>7.294697656969042</v>
      </c>
      <c r="Z8389">
        <v>5.5296305557638448</v>
      </c>
      <c r="AA8389">
        <v>19.102825641446902</v>
      </c>
      <c r="AB8389">
        <v>13.383413536799136</v>
      </c>
      <c r="AC8389">
        <v>13.500138343607066</v>
      </c>
      <c r="AD8389">
        <v>0</v>
      </c>
      <c r="AE8389">
        <v>72.989466772648939</v>
      </c>
    </row>
    <row r="8390" spans="1:31" x14ac:dyDescent="0.3">
      <c r="A8390">
        <v>2592998</v>
      </c>
      <c r="B8390">
        <v>1</v>
      </c>
      <c r="C8390" t="s">
        <v>81</v>
      </c>
      <c r="D8390" t="s">
        <v>120</v>
      </c>
      <c r="E8390" t="s">
        <v>147</v>
      </c>
      <c r="F8390" t="s">
        <v>1280</v>
      </c>
      <c r="G8390" t="s">
        <v>134</v>
      </c>
      <c r="H8390" t="s">
        <v>135</v>
      </c>
      <c r="I8390" t="s">
        <v>136</v>
      </c>
      <c r="J8390" t="s">
        <v>137</v>
      </c>
      <c r="K8390" t="s">
        <v>138</v>
      </c>
      <c r="L8390" t="s">
        <v>23244</v>
      </c>
      <c r="M8390" t="s">
        <v>23245</v>
      </c>
      <c r="N8390">
        <v>0.54249999999999998</v>
      </c>
      <c r="O8390">
        <v>2</v>
      </c>
      <c r="P8390">
        <v>1</v>
      </c>
      <c r="Q8390">
        <v>63</v>
      </c>
      <c r="R8390">
        <v>29</v>
      </c>
      <c r="S8390">
        <v>6</v>
      </c>
      <c r="T8390">
        <v>2</v>
      </c>
      <c r="U8390">
        <v>1</v>
      </c>
      <c r="V8390">
        <v>0</v>
      </c>
      <c r="W8390">
        <v>0.20444563728000001</v>
      </c>
      <c r="X8390">
        <v>0</v>
      </c>
      <c r="Y8390">
        <v>84.509736720770093</v>
      </c>
      <c r="Z8390">
        <v>37.576692467481827</v>
      </c>
      <c r="AA8390">
        <v>7.9206681652335371</v>
      </c>
      <c r="AB8390">
        <v>6.8903839640737499E-2</v>
      </c>
      <c r="AC8390">
        <v>1.3492765953905999</v>
      </c>
      <c r="AD8390">
        <v>0</v>
      </c>
      <c r="AE8390">
        <v>131.62972342579678</v>
      </c>
    </row>
    <row r="8391" spans="1:31" x14ac:dyDescent="0.3">
      <c r="A8391">
        <v>2593310</v>
      </c>
      <c r="B8391">
        <v>1</v>
      </c>
      <c r="C8391" t="s">
        <v>80</v>
      </c>
      <c r="D8391" t="s">
        <v>105</v>
      </c>
      <c r="E8391" t="s">
        <v>171</v>
      </c>
      <c r="F8391" t="s">
        <v>20212</v>
      </c>
      <c r="G8391" t="s">
        <v>190</v>
      </c>
      <c r="H8391" t="s">
        <v>157</v>
      </c>
      <c r="I8391" t="s">
        <v>136</v>
      </c>
      <c r="J8391" t="s">
        <v>137</v>
      </c>
      <c r="K8391" t="s">
        <v>138</v>
      </c>
      <c r="L8391" t="s">
        <v>23246</v>
      </c>
      <c r="M8391" t="s">
        <v>23247</v>
      </c>
      <c r="N8391">
        <v>1.653888888</v>
      </c>
      <c r="O8391">
        <v>0</v>
      </c>
      <c r="P8391">
        <v>28</v>
      </c>
      <c r="Q8391">
        <v>0</v>
      </c>
      <c r="R8391">
        <v>11</v>
      </c>
      <c r="S8391">
        <v>0</v>
      </c>
      <c r="T8391">
        <v>6</v>
      </c>
      <c r="U8391">
        <v>0</v>
      </c>
      <c r="V8391">
        <v>0</v>
      </c>
      <c r="W8391">
        <v>0</v>
      </c>
      <c r="X8391">
        <v>10.814829652468996</v>
      </c>
      <c r="Y8391">
        <v>0</v>
      </c>
      <c r="Z8391">
        <v>1.9638025925711236</v>
      </c>
      <c r="AA8391">
        <v>0</v>
      </c>
      <c r="AB8391">
        <v>2.1009901462509868</v>
      </c>
      <c r="AC8391">
        <v>0</v>
      </c>
      <c r="AD8391">
        <v>0</v>
      </c>
      <c r="AE8391">
        <v>14.879622391291107</v>
      </c>
    </row>
    <row r="8392" spans="1:31" x14ac:dyDescent="0.3">
      <c r="A8392">
        <v>2593161</v>
      </c>
      <c r="B8392">
        <v>1</v>
      </c>
      <c r="C8392" t="s">
        <v>80</v>
      </c>
      <c r="D8392" t="s">
        <v>94</v>
      </c>
      <c r="E8392" t="s">
        <v>147</v>
      </c>
      <c r="F8392" t="s">
        <v>1102</v>
      </c>
      <c r="G8392" t="s">
        <v>202</v>
      </c>
      <c r="H8392" t="s">
        <v>135</v>
      </c>
      <c r="I8392" t="s">
        <v>136</v>
      </c>
      <c r="J8392" t="s">
        <v>137</v>
      </c>
      <c r="K8392" t="s">
        <v>138</v>
      </c>
      <c r="L8392" t="s">
        <v>23248</v>
      </c>
      <c r="M8392" t="s">
        <v>23249</v>
      </c>
      <c r="N8392">
        <v>0.92361111100000004</v>
      </c>
      <c r="O8392">
        <v>0</v>
      </c>
      <c r="P8392">
        <v>101</v>
      </c>
      <c r="Q8392">
        <v>0</v>
      </c>
      <c r="R8392">
        <v>0</v>
      </c>
      <c r="S8392">
        <v>0</v>
      </c>
      <c r="T8392">
        <v>13</v>
      </c>
      <c r="U8392">
        <v>0</v>
      </c>
      <c r="V8392">
        <v>0</v>
      </c>
      <c r="W8392">
        <v>0</v>
      </c>
      <c r="X8392">
        <v>8.8066155299599522</v>
      </c>
      <c r="Y8392">
        <v>0</v>
      </c>
      <c r="Z8392">
        <v>0</v>
      </c>
      <c r="AA8392">
        <v>0</v>
      </c>
      <c r="AB8392">
        <v>22.807737693268471</v>
      </c>
      <c r="AC8392">
        <v>0</v>
      </c>
      <c r="AD8392">
        <v>0</v>
      </c>
      <c r="AE8392">
        <v>31.614353223228424</v>
      </c>
    </row>
    <row r="8393" spans="1:31" x14ac:dyDescent="0.3">
      <c r="A8393">
        <v>2593210</v>
      </c>
      <c r="B8393">
        <v>1</v>
      </c>
      <c r="C8393" t="s">
        <v>80</v>
      </c>
      <c r="D8393" t="s">
        <v>94</v>
      </c>
      <c r="E8393" t="s">
        <v>166</v>
      </c>
      <c r="F8393" t="s">
        <v>23250</v>
      </c>
      <c r="G8393" t="s">
        <v>198</v>
      </c>
      <c r="H8393" t="s">
        <v>157</v>
      </c>
      <c r="I8393" t="s">
        <v>136</v>
      </c>
      <c r="J8393" t="s">
        <v>137</v>
      </c>
      <c r="K8393" t="s">
        <v>138</v>
      </c>
      <c r="L8393" t="s">
        <v>23251</v>
      </c>
      <c r="M8393" t="s">
        <v>23252</v>
      </c>
      <c r="N8393">
        <v>4.8358333330000001</v>
      </c>
      <c r="O8393">
        <v>0</v>
      </c>
      <c r="P8393">
        <v>1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0.51179890831266583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0.51179890831266583</v>
      </c>
    </row>
    <row r="8394" spans="1:31" x14ac:dyDescent="0.3">
      <c r="A8394">
        <v>2593147</v>
      </c>
      <c r="B8394">
        <v>1</v>
      </c>
      <c r="C8394" t="s">
        <v>80</v>
      </c>
      <c r="D8394" t="s">
        <v>94</v>
      </c>
      <c r="E8394" t="s">
        <v>184</v>
      </c>
      <c r="F8394" t="s">
        <v>1868</v>
      </c>
      <c r="G8394" t="s">
        <v>149</v>
      </c>
      <c r="H8394" t="s">
        <v>135</v>
      </c>
      <c r="I8394" t="s">
        <v>136</v>
      </c>
      <c r="J8394" t="s">
        <v>137</v>
      </c>
      <c r="K8394" t="s">
        <v>138</v>
      </c>
      <c r="L8394" t="s">
        <v>23253</v>
      </c>
      <c r="M8394" t="s">
        <v>23254</v>
      </c>
      <c r="N8394">
        <v>2.5686111110000001</v>
      </c>
      <c r="O8394">
        <v>0</v>
      </c>
      <c r="P8394">
        <v>78</v>
      </c>
      <c r="Q8394">
        <v>0</v>
      </c>
      <c r="R8394">
        <v>0</v>
      </c>
      <c r="S8394">
        <v>0</v>
      </c>
      <c r="T8394">
        <v>4</v>
      </c>
      <c r="U8394">
        <v>0</v>
      </c>
      <c r="V8394">
        <v>0</v>
      </c>
      <c r="W8394">
        <v>0</v>
      </c>
      <c r="X8394">
        <v>18.954044459861052</v>
      </c>
      <c r="Y8394">
        <v>0</v>
      </c>
      <c r="Z8394">
        <v>0</v>
      </c>
      <c r="AA8394">
        <v>0</v>
      </c>
      <c r="AB8394">
        <v>8.2853898631168512</v>
      </c>
      <c r="AC8394">
        <v>0</v>
      </c>
      <c r="AD8394">
        <v>0</v>
      </c>
      <c r="AE8394">
        <v>27.239434322977903</v>
      </c>
    </row>
    <row r="8395" spans="1:31" x14ac:dyDescent="0.3">
      <c r="A8395">
        <v>2592912</v>
      </c>
      <c r="B8395">
        <v>1</v>
      </c>
      <c r="C8395" t="s">
        <v>81</v>
      </c>
      <c r="D8395" t="s">
        <v>113</v>
      </c>
      <c r="E8395" t="s">
        <v>132</v>
      </c>
      <c r="F8395" t="s">
        <v>22150</v>
      </c>
      <c r="G8395" t="s">
        <v>8518</v>
      </c>
      <c r="H8395" t="s">
        <v>276</v>
      </c>
      <c r="I8395" t="s">
        <v>136</v>
      </c>
      <c r="J8395" t="s">
        <v>137</v>
      </c>
      <c r="K8395" t="s">
        <v>144</v>
      </c>
      <c r="L8395" t="s">
        <v>23255</v>
      </c>
      <c r="M8395" t="s">
        <v>23256</v>
      </c>
      <c r="N8395">
        <v>0.48083333299999997</v>
      </c>
      <c r="O8395">
        <v>6</v>
      </c>
      <c r="P8395">
        <v>2191</v>
      </c>
      <c r="Q8395">
        <v>20</v>
      </c>
      <c r="R8395">
        <v>89</v>
      </c>
      <c r="S8395">
        <v>4</v>
      </c>
      <c r="T8395">
        <v>312</v>
      </c>
      <c r="U8395">
        <v>0</v>
      </c>
      <c r="V8395">
        <v>2</v>
      </c>
      <c r="W8395">
        <v>2.1615940438534653</v>
      </c>
      <c r="X8395">
        <v>142.28091476438323</v>
      </c>
      <c r="Y8395">
        <v>70.895039413918255</v>
      </c>
      <c r="Z8395">
        <v>25.410545538522978</v>
      </c>
      <c r="AA8395">
        <v>48.506978861594462</v>
      </c>
      <c r="AB8395">
        <v>48.72097847653594</v>
      </c>
      <c r="AC8395">
        <v>0</v>
      </c>
      <c r="AD8395">
        <v>0.61415149437508498</v>
      </c>
      <c r="AE8395">
        <v>338.59020259318339</v>
      </c>
    </row>
    <row r="8396" spans="1:31" x14ac:dyDescent="0.3">
      <c r="A8396">
        <v>2593104</v>
      </c>
      <c r="B8396">
        <v>1</v>
      </c>
      <c r="C8396" t="s">
        <v>81</v>
      </c>
      <c r="D8396" t="s">
        <v>120</v>
      </c>
      <c r="E8396" t="s">
        <v>147</v>
      </c>
      <c r="F8396" t="s">
        <v>1280</v>
      </c>
      <c r="G8396" t="s">
        <v>134</v>
      </c>
      <c r="H8396" t="s">
        <v>135</v>
      </c>
      <c r="I8396" t="s">
        <v>136</v>
      </c>
      <c r="J8396" t="s">
        <v>137</v>
      </c>
      <c r="K8396" t="s">
        <v>138</v>
      </c>
      <c r="L8396" t="s">
        <v>23257</v>
      </c>
      <c r="M8396" t="s">
        <v>23258</v>
      </c>
      <c r="N8396">
        <v>0.67277777699999997</v>
      </c>
      <c r="O8396">
        <v>2</v>
      </c>
      <c r="P8396">
        <v>1</v>
      </c>
      <c r="Q8396">
        <v>63</v>
      </c>
      <c r="R8396">
        <v>29</v>
      </c>
      <c r="S8396">
        <v>6</v>
      </c>
      <c r="T8396">
        <v>2</v>
      </c>
      <c r="U8396">
        <v>1</v>
      </c>
      <c r="V8396">
        <v>0</v>
      </c>
      <c r="W8396">
        <v>0.30614328415999997</v>
      </c>
      <c r="X8396">
        <v>0</v>
      </c>
      <c r="Y8396">
        <v>113.61549291553712</v>
      </c>
      <c r="Z8396">
        <v>48.225896764590146</v>
      </c>
      <c r="AA8396">
        <v>11.260672638711476</v>
      </c>
      <c r="AB8396">
        <v>0.10354108601438</v>
      </c>
      <c r="AC8396">
        <v>1.9372578143661665</v>
      </c>
      <c r="AD8396">
        <v>0</v>
      </c>
      <c r="AE8396">
        <v>175.44900450337931</v>
      </c>
    </row>
    <row r="8397" spans="1:31" x14ac:dyDescent="0.3">
      <c r="A8397">
        <v>2593224</v>
      </c>
      <c r="B8397">
        <v>1</v>
      </c>
      <c r="C8397" t="s">
        <v>80</v>
      </c>
      <c r="D8397" t="s">
        <v>105</v>
      </c>
      <c r="E8397" t="s">
        <v>184</v>
      </c>
      <c r="F8397" t="s">
        <v>23259</v>
      </c>
      <c r="G8397" t="s">
        <v>149</v>
      </c>
      <c r="H8397" t="s">
        <v>135</v>
      </c>
      <c r="I8397" t="s">
        <v>136</v>
      </c>
      <c r="J8397" t="s">
        <v>137</v>
      </c>
      <c r="K8397" t="s">
        <v>138</v>
      </c>
      <c r="L8397" t="s">
        <v>23260</v>
      </c>
      <c r="M8397" t="s">
        <v>23261</v>
      </c>
      <c r="N8397">
        <v>5.789722222</v>
      </c>
      <c r="O8397">
        <v>2</v>
      </c>
      <c r="P8397">
        <v>0</v>
      </c>
      <c r="Q8397">
        <v>4</v>
      </c>
      <c r="R8397">
        <v>0</v>
      </c>
      <c r="S8397">
        <v>4</v>
      </c>
      <c r="T8397">
        <v>0</v>
      </c>
      <c r="U8397">
        <v>0</v>
      </c>
      <c r="V8397">
        <v>0</v>
      </c>
      <c r="W8397">
        <v>6.1442695000944418</v>
      </c>
      <c r="X8397">
        <v>0</v>
      </c>
      <c r="Y8397">
        <v>7.9611180258619232</v>
      </c>
      <c r="Z8397">
        <v>0</v>
      </c>
      <c r="AA8397">
        <v>89.41373904859077</v>
      </c>
      <c r="AB8397">
        <v>0</v>
      </c>
      <c r="AC8397">
        <v>0</v>
      </c>
      <c r="AD8397">
        <v>0</v>
      </c>
      <c r="AE8397">
        <v>103.51912657454713</v>
      </c>
    </row>
    <row r="8398" spans="1:31" x14ac:dyDescent="0.3">
      <c r="A8398">
        <v>2592915</v>
      </c>
      <c r="B8398">
        <v>1</v>
      </c>
      <c r="C8398" t="s">
        <v>81</v>
      </c>
      <c r="D8398" t="s">
        <v>113</v>
      </c>
      <c r="E8398" t="s">
        <v>132</v>
      </c>
      <c r="F8398" t="s">
        <v>23262</v>
      </c>
      <c r="G8398" t="s">
        <v>8518</v>
      </c>
      <c r="H8398" t="s">
        <v>276</v>
      </c>
      <c r="I8398" t="s">
        <v>136</v>
      </c>
      <c r="J8398" t="s">
        <v>137</v>
      </c>
      <c r="K8398" t="s">
        <v>144</v>
      </c>
      <c r="L8398" t="s">
        <v>23263</v>
      </c>
      <c r="M8398" t="s">
        <v>23264</v>
      </c>
      <c r="N8398">
        <v>0.49694444399999999</v>
      </c>
      <c r="O8398">
        <v>3</v>
      </c>
      <c r="P8398">
        <v>2430</v>
      </c>
      <c r="Q8398">
        <v>132</v>
      </c>
      <c r="R8398">
        <v>449</v>
      </c>
      <c r="S8398">
        <v>10</v>
      </c>
      <c r="T8398">
        <v>287</v>
      </c>
      <c r="U8398">
        <v>0</v>
      </c>
      <c r="V8398">
        <v>0</v>
      </c>
      <c r="W8398">
        <v>0.83156483781835766</v>
      </c>
      <c r="X8398">
        <v>198.21736229906372</v>
      </c>
      <c r="Y8398">
        <v>293.49568998571573</v>
      </c>
      <c r="Z8398">
        <v>644.48198991009122</v>
      </c>
      <c r="AA8398">
        <v>53.49432065752184</v>
      </c>
      <c r="AB8398">
        <v>47.258004971806173</v>
      </c>
      <c r="AC8398">
        <v>0</v>
      </c>
      <c r="AD8398">
        <v>0</v>
      </c>
      <c r="AE8398">
        <v>1237.7789326620173</v>
      </c>
    </row>
    <row r="8399" spans="1:31" x14ac:dyDescent="0.3">
      <c r="A8399">
        <v>2593579</v>
      </c>
      <c r="B8399">
        <v>1</v>
      </c>
      <c r="C8399" t="s">
        <v>81</v>
      </c>
      <c r="D8399" t="s">
        <v>127</v>
      </c>
      <c r="E8399" t="s">
        <v>171</v>
      </c>
      <c r="F8399" t="s">
        <v>23265</v>
      </c>
      <c r="G8399" t="s">
        <v>190</v>
      </c>
      <c r="H8399" t="s">
        <v>157</v>
      </c>
      <c r="I8399" t="s">
        <v>136</v>
      </c>
      <c r="J8399" t="s">
        <v>137</v>
      </c>
      <c r="K8399" t="s">
        <v>138</v>
      </c>
      <c r="L8399" t="s">
        <v>23266</v>
      </c>
      <c r="M8399" t="s">
        <v>23267</v>
      </c>
      <c r="N8399">
        <v>0.705555555</v>
      </c>
      <c r="O8399">
        <v>0</v>
      </c>
      <c r="P8399">
        <v>17</v>
      </c>
      <c r="Q8399">
        <v>0</v>
      </c>
      <c r="R8399">
        <v>2</v>
      </c>
      <c r="S8399">
        <v>0</v>
      </c>
      <c r="T8399">
        <v>7</v>
      </c>
      <c r="U8399">
        <v>0</v>
      </c>
      <c r="V8399">
        <v>0</v>
      </c>
      <c r="W8399">
        <v>0</v>
      </c>
      <c r="X8399">
        <v>1.4015803150523731</v>
      </c>
      <c r="Y8399">
        <v>0</v>
      </c>
      <c r="Z8399">
        <v>2.2968512622866667E-3</v>
      </c>
      <c r="AA8399">
        <v>0</v>
      </c>
      <c r="AB8399">
        <v>0.99419636661816124</v>
      </c>
      <c r="AC8399">
        <v>0</v>
      </c>
      <c r="AD8399">
        <v>0</v>
      </c>
      <c r="AE8399">
        <v>2.3980735329328211</v>
      </c>
    </row>
    <row r="8400" spans="1:31" x14ac:dyDescent="0.3">
      <c r="A8400">
        <v>2593247</v>
      </c>
      <c r="B8400">
        <v>1</v>
      </c>
      <c r="C8400" t="s">
        <v>81</v>
      </c>
      <c r="D8400" t="s">
        <v>128</v>
      </c>
      <c r="E8400" t="s">
        <v>171</v>
      </c>
      <c r="F8400" t="s">
        <v>23268</v>
      </c>
      <c r="G8400" t="s">
        <v>190</v>
      </c>
      <c r="H8400" t="s">
        <v>157</v>
      </c>
      <c r="I8400" t="s">
        <v>136</v>
      </c>
      <c r="J8400" t="s">
        <v>137</v>
      </c>
      <c r="K8400" t="s">
        <v>138</v>
      </c>
      <c r="L8400" t="s">
        <v>23269</v>
      </c>
      <c r="M8400" t="s">
        <v>23270</v>
      </c>
      <c r="N8400">
        <v>3.4622222219999998</v>
      </c>
      <c r="O8400">
        <v>0</v>
      </c>
      <c r="P8400">
        <v>2</v>
      </c>
      <c r="Q8400">
        <v>0</v>
      </c>
      <c r="R8400">
        <v>1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1.5834281306879998</v>
      </c>
      <c r="Y8400">
        <v>0</v>
      </c>
      <c r="Z8400">
        <v>0.59839614028676003</v>
      </c>
      <c r="AA8400">
        <v>0</v>
      </c>
      <c r="AB8400">
        <v>0</v>
      </c>
      <c r="AC8400">
        <v>0</v>
      </c>
      <c r="AD8400">
        <v>0</v>
      </c>
      <c r="AE8400">
        <v>2.1818242709747597</v>
      </c>
    </row>
    <row r="8401" spans="1:31" x14ac:dyDescent="0.3">
      <c r="A8401">
        <v>2592938</v>
      </c>
      <c r="B8401">
        <v>1</v>
      </c>
      <c r="C8401" t="s">
        <v>80</v>
      </c>
      <c r="D8401" t="s">
        <v>108</v>
      </c>
      <c r="E8401" t="s">
        <v>147</v>
      </c>
      <c r="F8401" t="s">
        <v>6596</v>
      </c>
      <c r="G8401" t="s">
        <v>134</v>
      </c>
      <c r="H8401" t="s">
        <v>135</v>
      </c>
      <c r="I8401" t="s">
        <v>136</v>
      </c>
      <c r="J8401" t="s">
        <v>137</v>
      </c>
      <c r="K8401" t="s">
        <v>138</v>
      </c>
      <c r="L8401" t="s">
        <v>23271</v>
      </c>
      <c r="M8401" t="s">
        <v>23272</v>
      </c>
      <c r="N8401">
        <v>0.50666666599999999</v>
      </c>
      <c r="O8401">
        <v>0</v>
      </c>
      <c r="P8401">
        <v>696</v>
      </c>
      <c r="Q8401">
        <v>0</v>
      </c>
      <c r="R8401">
        <v>102</v>
      </c>
      <c r="S8401">
        <v>3</v>
      </c>
      <c r="T8401">
        <v>124</v>
      </c>
      <c r="U8401">
        <v>0</v>
      </c>
      <c r="V8401">
        <v>0</v>
      </c>
      <c r="W8401">
        <v>0</v>
      </c>
      <c r="X8401">
        <v>34.410121001761567</v>
      </c>
      <c r="Y8401">
        <v>0</v>
      </c>
      <c r="Z8401">
        <v>8.1706138973952456</v>
      </c>
      <c r="AA8401">
        <v>2.7442124333348001</v>
      </c>
      <c r="AB8401">
        <v>30.195914746097081</v>
      </c>
      <c r="AC8401">
        <v>0</v>
      </c>
      <c r="AD8401">
        <v>0</v>
      </c>
      <c r="AE8401">
        <v>75.520862078588692</v>
      </c>
    </row>
    <row r="8402" spans="1:31" x14ac:dyDescent="0.3">
      <c r="A8402">
        <v>2593439</v>
      </c>
      <c r="B8402">
        <v>1</v>
      </c>
      <c r="C8402" t="s">
        <v>81</v>
      </c>
      <c r="D8402" t="s">
        <v>121</v>
      </c>
      <c r="E8402" t="s">
        <v>155</v>
      </c>
      <c r="F8402" t="s">
        <v>23273</v>
      </c>
      <c r="G8402" t="s">
        <v>202</v>
      </c>
      <c r="H8402" t="s">
        <v>157</v>
      </c>
      <c r="I8402" t="s">
        <v>136</v>
      </c>
      <c r="J8402" t="s">
        <v>5</v>
      </c>
      <c r="K8402" t="s">
        <v>138</v>
      </c>
      <c r="L8402" t="s">
        <v>23274</v>
      </c>
      <c r="M8402" t="s">
        <v>23275</v>
      </c>
      <c r="N8402">
        <v>1.3572222220000001</v>
      </c>
      <c r="O8402">
        <v>0</v>
      </c>
      <c r="P8402">
        <v>11</v>
      </c>
      <c r="Q8402">
        <v>0</v>
      </c>
      <c r="R8402">
        <v>34</v>
      </c>
      <c r="S8402">
        <v>0</v>
      </c>
      <c r="T8402">
        <v>3</v>
      </c>
      <c r="U8402">
        <v>0</v>
      </c>
      <c r="V8402">
        <v>0</v>
      </c>
      <c r="W8402">
        <v>0</v>
      </c>
      <c r="X8402">
        <v>1.6741312889573436</v>
      </c>
      <c r="Y8402">
        <v>0</v>
      </c>
      <c r="Z8402">
        <v>16.711006644120292</v>
      </c>
      <c r="AA8402">
        <v>0</v>
      </c>
      <c r="AB8402">
        <v>2.0315098205510269</v>
      </c>
      <c r="AC8402">
        <v>0</v>
      </c>
      <c r="AD8402">
        <v>0</v>
      </c>
      <c r="AE8402">
        <v>20.416647753628663</v>
      </c>
    </row>
    <row r="8403" spans="1:31" x14ac:dyDescent="0.3">
      <c r="A8403">
        <v>2593038</v>
      </c>
      <c r="B8403">
        <v>1</v>
      </c>
      <c r="C8403" t="s">
        <v>80</v>
      </c>
      <c r="D8403" t="s">
        <v>104</v>
      </c>
      <c r="E8403" t="s">
        <v>155</v>
      </c>
      <c r="F8403" t="s">
        <v>23276</v>
      </c>
      <c r="G8403" t="s">
        <v>190</v>
      </c>
      <c r="H8403" t="s">
        <v>157</v>
      </c>
      <c r="I8403" t="s">
        <v>136</v>
      </c>
      <c r="J8403" t="s">
        <v>137</v>
      </c>
      <c r="K8403" t="s">
        <v>138</v>
      </c>
      <c r="L8403" t="s">
        <v>23277</v>
      </c>
      <c r="M8403" t="s">
        <v>23278</v>
      </c>
      <c r="N8403">
        <v>3.5102777770000002</v>
      </c>
      <c r="O8403">
        <v>0</v>
      </c>
      <c r="P8403">
        <v>4</v>
      </c>
      <c r="Q8403">
        <v>0</v>
      </c>
      <c r="R8403">
        <v>6</v>
      </c>
      <c r="S8403">
        <v>0</v>
      </c>
      <c r="T8403">
        <v>2</v>
      </c>
      <c r="U8403">
        <v>0</v>
      </c>
      <c r="V8403">
        <v>0</v>
      </c>
      <c r="W8403">
        <v>0</v>
      </c>
      <c r="X8403">
        <v>9.4147992702654797</v>
      </c>
      <c r="Y8403">
        <v>0</v>
      </c>
      <c r="Z8403">
        <v>39.48142096599166</v>
      </c>
      <c r="AA8403">
        <v>0</v>
      </c>
      <c r="AB8403">
        <v>11.783013959517701</v>
      </c>
      <c r="AC8403">
        <v>0</v>
      </c>
      <c r="AD8403">
        <v>0</v>
      </c>
      <c r="AE8403">
        <v>60.679234195774839</v>
      </c>
    </row>
    <row r="8404" spans="1:31" x14ac:dyDescent="0.3">
      <c r="A8404">
        <v>2593124</v>
      </c>
      <c r="B8404">
        <v>1</v>
      </c>
      <c r="C8404" t="s">
        <v>81</v>
      </c>
      <c r="D8404" t="s">
        <v>128</v>
      </c>
      <c r="E8404" t="s">
        <v>147</v>
      </c>
      <c r="F8404" t="s">
        <v>2458</v>
      </c>
      <c r="G8404" t="s">
        <v>134</v>
      </c>
      <c r="H8404" t="s">
        <v>135</v>
      </c>
      <c r="I8404" t="s">
        <v>136</v>
      </c>
      <c r="J8404" t="s">
        <v>137</v>
      </c>
      <c r="K8404" t="s">
        <v>138</v>
      </c>
      <c r="L8404" t="s">
        <v>23279</v>
      </c>
      <c r="M8404" t="s">
        <v>23280</v>
      </c>
      <c r="N8404">
        <v>9.7500000000000003E-2</v>
      </c>
      <c r="O8404">
        <v>6</v>
      </c>
      <c r="P8404">
        <v>583</v>
      </c>
      <c r="Q8404">
        <v>4</v>
      </c>
      <c r="R8404">
        <v>3</v>
      </c>
      <c r="S8404">
        <v>2</v>
      </c>
      <c r="T8404">
        <v>47</v>
      </c>
      <c r="U8404">
        <v>0</v>
      </c>
      <c r="V8404">
        <v>0</v>
      </c>
      <c r="W8404">
        <v>0.13631624346600002</v>
      </c>
      <c r="X8404">
        <v>5.6768788417825542</v>
      </c>
      <c r="Y8404">
        <v>1.5761204905539603</v>
      </c>
      <c r="Z8404">
        <v>0.17032091883066003</v>
      </c>
      <c r="AA8404">
        <v>2.3179024901307601</v>
      </c>
      <c r="AB8404">
        <v>1.4540086021096352</v>
      </c>
      <c r="AC8404">
        <v>0</v>
      </c>
      <c r="AD8404">
        <v>0</v>
      </c>
      <c r="AE8404">
        <v>11.331547586873569</v>
      </c>
    </row>
    <row r="8405" spans="1:31" x14ac:dyDescent="0.3">
      <c r="A8405">
        <v>2593184</v>
      </c>
      <c r="B8405">
        <v>1</v>
      </c>
      <c r="C8405" t="s">
        <v>80</v>
      </c>
      <c r="D8405" t="s">
        <v>108</v>
      </c>
      <c r="E8405" t="s">
        <v>171</v>
      </c>
      <c r="F8405" t="s">
        <v>23281</v>
      </c>
      <c r="G8405" t="s">
        <v>190</v>
      </c>
      <c r="H8405" t="s">
        <v>157</v>
      </c>
      <c r="I8405" t="s">
        <v>136</v>
      </c>
      <c r="J8405" t="s">
        <v>137</v>
      </c>
      <c r="K8405" t="s">
        <v>138</v>
      </c>
      <c r="L8405" t="s">
        <v>23282</v>
      </c>
      <c r="M8405" t="s">
        <v>23283</v>
      </c>
      <c r="N8405">
        <v>0.92916666599999997</v>
      </c>
      <c r="O8405">
        <v>0</v>
      </c>
      <c r="P8405">
        <v>0</v>
      </c>
      <c r="Q8405">
        <v>0</v>
      </c>
      <c r="R8405">
        <v>9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40.54185563534535</v>
      </c>
      <c r="AA8405">
        <v>0</v>
      </c>
      <c r="AB8405">
        <v>0</v>
      </c>
      <c r="AC8405">
        <v>0</v>
      </c>
      <c r="AD8405">
        <v>0</v>
      </c>
      <c r="AE8405">
        <v>40.54185563534535</v>
      </c>
    </row>
    <row r="8406" spans="1:31" x14ac:dyDescent="0.3">
      <c r="A8406">
        <v>2592978</v>
      </c>
      <c r="B8406">
        <v>1</v>
      </c>
      <c r="C8406" t="s">
        <v>81</v>
      </c>
      <c r="D8406" t="s">
        <v>127</v>
      </c>
      <c r="E8406" t="s">
        <v>184</v>
      </c>
      <c r="F8406" t="s">
        <v>2720</v>
      </c>
      <c r="G8406" t="s">
        <v>134</v>
      </c>
      <c r="H8406" t="s">
        <v>135</v>
      </c>
      <c r="I8406" t="s">
        <v>136</v>
      </c>
      <c r="J8406" t="s">
        <v>137</v>
      </c>
      <c r="K8406" t="s">
        <v>138</v>
      </c>
      <c r="L8406" t="s">
        <v>23284</v>
      </c>
      <c r="M8406" t="s">
        <v>23285</v>
      </c>
      <c r="N8406">
        <v>1.405</v>
      </c>
      <c r="O8406">
        <v>1</v>
      </c>
      <c r="P8406">
        <v>492</v>
      </c>
      <c r="Q8406">
        <v>93</v>
      </c>
      <c r="R8406">
        <v>132</v>
      </c>
      <c r="S8406">
        <v>8</v>
      </c>
      <c r="T8406">
        <v>70</v>
      </c>
      <c r="U8406">
        <v>0</v>
      </c>
      <c r="V8406">
        <v>0</v>
      </c>
      <c r="W8406">
        <v>3.4705999293110334</v>
      </c>
      <c r="X8406">
        <v>108.62395349892593</v>
      </c>
      <c r="Y8406">
        <v>932.06656025717177</v>
      </c>
      <c r="Z8406">
        <v>436.04980409480004</v>
      </c>
      <c r="AA8406">
        <v>53.393901373285829</v>
      </c>
      <c r="AB8406">
        <v>34.835609652861613</v>
      </c>
      <c r="AC8406">
        <v>0</v>
      </c>
      <c r="AD8406">
        <v>0</v>
      </c>
      <c r="AE8406">
        <v>1568.4404288063563</v>
      </c>
    </row>
    <row r="8407" spans="1:31" x14ac:dyDescent="0.3">
      <c r="A8407">
        <v>2593376</v>
      </c>
      <c r="B8407">
        <v>1</v>
      </c>
      <c r="C8407" t="s">
        <v>80</v>
      </c>
      <c r="D8407" t="s">
        <v>101</v>
      </c>
      <c r="E8407" t="s">
        <v>171</v>
      </c>
      <c r="F8407" t="s">
        <v>23286</v>
      </c>
      <c r="G8407" t="s">
        <v>190</v>
      </c>
      <c r="H8407" t="s">
        <v>157</v>
      </c>
      <c r="I8407" t="s">
        <v>136</v>
      </c>
      <c r="J8407" t="s">
        <v>137</v>
      </c>
      <c r="K8407" t="s">
        <v>138</v>
      </c>
      <c r="L8407" t="s">
        <v>23287</v>
      </c>
      <c r="M8407" t="s">
        <v>23288</v>
      </c>
      <c r="N8407">
        <v>1.956388888</v>
      </c>
      <c r="O8407">
        <v>0</v>
      </c>
      <c r="P8407">
        <v>21</v>
      </c>
      <c r="Q8407">
        <v>0</v>
      </c>
      <c r="R8407">
        <v>0</v>
      </c>
      <c r="S8407">
        <v>0</v>
      </c>
      <c r="T8407">
        <v>6</v>
      </c>
      <c r="U8407">
        <v>0</v>
      </c>
      <c r="V8407">
        <v>0</v>
      </c>
      <c r="W8407">
        <v>0</v>
      </c>
      <c r="X8407">
        <v>8.566284741445072</v>
      </c>
      <c r="Y8407">
        <v>0</v>
      </c>
      <c r="Z8407">
        <v>0</v>
      </c>
      <c r="AA8407">
        <v>0</v>
      </c>
      <c r="AB8407">
        <v>32.74694449326234</v>
      </c>
      <c r="AC8407">
        <v>0</v>
      </c>
      <c r="AD8407">
        <v>0</v>
      </c>
      <c r="AE8407">
        <v>41.313229234707414</v>
      </c>
    </row>
    <row r="8408" spans="1:31" x14ac:dyDescent="0.3">
      <c r="A8408">
        <v>2593078</v>
      </c>
      <c r="B8408">
        <v>1</v>
      </c>
      <c r="C8408" t="s">
        <v>80</v>
      </c>
      <c r="D8408" t="s">
        <v>83</v>
      </c>
      <c r="E8408" t="s">
        <v>166</v>
      </c>
      <c r="F8408" t="s">
        <v>22186</v>
      </c>
      <c r="G8408" t="s">
        <v>181</v>
      </c>
      <c r="H8408" t="s">
        <v>157</v>
      </c>
      <c r="I8408" t="s">
        <v>136</v>
      </c>
      <c r="J8408" t="s">
        <v>137</v>
      </c>
      <c r="K8408" t="s">
        <v>138</v>
      </c>
      <c r="L8408" t="s">
        <v>23289</v>
      </c>
      <c r="M8408" t="s">
        <v>23290</v>
      </c>
      <c r="N8408">
        <v>2.0169444439999999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16</v>
      </c>
      <c r="U8408">
        <v>0</v>
      </c>
      <c r="V8408">
        <v>2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35.508492098107752</v>
      </c>
      <c r="AC8408">
        <v>0</v>
      </c>
      <c r="AD8408">
        <v>23.975927420297815</v>
      </c>
      <c r="AE8408">
        <v>59.484419518405566</v>
      </c>
    </row>
    <row r="8409" spans="1:31" x14ac:dyDescent="0.3">
      <c r="A8409">
        <v>2593307</v>
      </c>
      <c r="B8409">
        <v>1</v>
      </c>
      <c r="C8409" t="s">
        <v>80</v>
      </c>
      <c r="D8409" t="s">
        <v>98</v>
      </c>
      <c r="E8409" t="s">
        <v>166</v>
      </c>
      <c r="F8409" t="s">
        <v>23291</v>
      </c>
      <c r="G8409" t="s">
        <v>168</v>
      </c>
      <c r="H8409" t="s">
        <v>157</v>
      </c>
      <c r="I8409" t="s">
        <v>136</v>
      </c>
      <c r="J8409" t="s">
        <v>137</v>
      </c>
      <c r="K8409" t="s">
        <v>138</v>
      </c>
      <c r="L8409" t="s">
        <v>23292</v>
      </c>
      <c r="M8409" t="s">
        <v>23293</v>
      </c>
      <c r="N8409">
        <v>1.1875</v>
      </c>
      <c r="O8409">
        <v>0</v>
      </c>
      <c r="P8409">
        <v>1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0.20706225911103751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0.20706225911103751</v>
      </c>
    </row>
    <row r="8410" spans="1:31" x14ac:dyDescent="0.3">
      <c r="A8410">
        <v>2593330</v>
      </c>
      <c r="B8410">
        <v>1</v>
      </c>
      <c r="C8410" t="s">
        <v>80</v>
      </c>
      <c r="D8410" t="s">
        <v>87</v>
      </c>
      <c r="E8410" t="s">
        <v>171</v>
      </c>
      <c r="F8410" t="s">
        <v>23294</v>
      </c>
      <c r="G8410" t="s">
        <v>190</v>
      </c>
      <c r="H8410" t="s">
        <v>157</v>
      </c>
      <c r="I8410" t="s">
        <v>136</v>
      </c>
      <c r="J8410" t="s">
        <v>137</v>
      </c>
      <c r="K8410" t="s">
        <v>138</v>
      </c>
      <c r="L8410" t="s">
        <v>23295</v>
      </c>
      <c r="M8410" t="s">
        <v>23296</v>
      </c>
      <c r="N8410">
        <v>1.394722222</v>
      </c>
      <c r="O8410">
        <v>0</v>
      </c>
      <c r="P8410">
        <v>47</v>
      </c>
      <c r="Q8410">
        <v>0</v>
      </c>
      <c r="R8410">
        <v>0</v>
      </c>
      <c r="S8410">
        <v>0</v>
      </c>
      <c r="T8410">
        <v>1</v>
      </c>
      <c r="U8410">
        <v>0</v>
      </c>
      <c r="V8410">
        <v>0</v>
      </c>
      <c r="W8410">
        <v>0</v>
      </c>
      <c r="X8410">
        <v>16.956744042736936</v>
      </c>
      <c r="Y8410">
        <v>0</v>
      </c>
      <c r="Z8410">
        <v>0</v>
      </c>
      <c r="AA8410">
        <v>0</v>
      </c>
      <c r="AB8410">
        <v>0.56064459211366668</v>
      </c>
      <c r="AC8410">
        <v>0</v>
      </c>
      <c r="AD8410">
        <v>0</v>
      </c>
      <c r="AE8410">
        <v>17.517388634850604</v>
      </c>
    </row>
    <row r="8411" spans="1:31" x14ac:dyDescent="0.3">
      <c r="A8411">
        <v>2592995</v>
      </c>
      <c r="B8411">
        <v>1</v>
      </c>
      <c r="C8411" t="s">
        <v>81</v>
      </c>
      <c r="D8411" t="s">
        <v>128</v>
      </c>
      <c r="E8411" t="s">
        <v>184</v>
      </c>
      <c r="F8411" t="s">
        <v>11829</v>
      </c>
      <c r="G8411" t="s">
        <v>1218</v>
      </c>
      <c r="H8411" t="s">
        <v>135</v>
      </c>
      <c r="I8411" t="s">
        <v>136</v>
      </c>
      <c r="J8411" t="s">
        <v>137</v>
      </c>
      <c r="K8411" t="s">
        <v>138</v>
      </c>
      <c r="L8411" t="s">
        <v>23297</v>
      </c>
      <c r="M8411" t="s">
        <v>23298</v>
      </c>
      <c r="N8411">
        <v>4.8352777769999999</v>
      </c>
      <c r="O8411">
        <v>0</v>
      </c>
      <c r="P8411">
        <v>85</v>
      </c>
      <c r="Q8411">
        <v>0</v>
      </c>
      <c r="R8411">
        <v>2</v>
      </c>
      <c r="S8411">
        <v>0</v>
      </c>
      <c r="T8411">
        <v>6</v>
      </c>
      <c r="U8411">
        <v>0</v>
      </c>
      <c r="V8411">
        <v>0</v>
      </c>
      <c r="W8411">
        <v>0</v>
      </c>
      <c r="X8411">
        <v>49.672710923631215</v>
      </c>
      <c r="Y8411">
        <v>0</v>
      </c>
      <c r="Z8411">
        <v>1.4302791393465681</v>
      </c>
      <c r="AA8411">
        <v>0</v>
      </c>
      <c r="AB8411">
        <v>18.421920382873587</v>
      </c>
      <c r="AC8411">
        <v>0</v>
      </c>
      <c r="AD8411">
        <v>0</v>
      </c>
      <c r="AE8411">
        <v>69.524910445851361</v>
      </c>
    </row>
    <row r="8412" spans="1:31" x14ac:dyDescent="0.3">
      <c r="A8412">
        <v>2593207</v>
      </c>
      <c r="B8412">
        <v>1</v>
      </c>
      <c r="C8412" t="s">
        <v>80</v>
      </c>
      <c r="D8412" t="s">
        <v>93</v>
      </c>
      <c r="E8412" t="s">
        <v>171</v>
      </c>
      <c r="F8412" t="s">
        <v>23299</v>
      </c>
      <c r="G8412" t="s">
        <v>229</v>
      </c>
      <c r="H8412" t="s">
        <v>157</v>
      </c>
      <c r="I8412" t="s">
        <v>136</v>
      </c>
      <c r="J8412" t="s">
        <v>137</v>
      </c>
      <c r="K8412" t="s">
        <v>138</v>
      </c>
      <c r="L8412" t="s">
        <v>23300</v>
      </c>
      <c r="M8412" t="s">
        <v>23301</v>
      </c>
      <c r="N8412">
        <v>4.9761111109999998</v>
      </c>
      <c r="O8412">
        <v>0</v>
      </c>
      <c r="P8412">
        <v>0</v>
      </c>
      <c r="Q8412">
        <v>0</v>
      </c>
      <c r="R8412">
        <v>1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2.8142199803496877</v>
      </c>
      <c r="AA8412">
        <v>0</v>
      </c>
      <c r="AB8412">
        <v>0</v>
      </c>
      <c r="AC8412">
        <v>0</v>
      </c>
      <c r="AD8412">
        <v>0</v>
      </c>
      <c r="AE8412">
        <v>2.8142199803496877</v>
      </c>
    </row>
    <row r="8413" spans="1:31" x14ac:dyDescent="0.3">
      <c r="A8413">
        <v>2593001</v>
      </c>
      <c r="B8413">
        <v>1</v>
      </c>
      <c r="C8413" t="s">
        <v>80</v>
      </c>
      <c r="D8413" t="s">
        <v>84</v>
      </c>
      <c r="E8413" t="s">
        <v>171</v>
      </c>
      <c r="F8413" t="s">
        <v>17823</v>
      </c>
      <c r="G8413" t="s">
        <v>177</v>
      </c>
      <c r="H8413" t="s">
        <v>157</v>
      </c>
      <c r="I8413" t="s">
        <v>136</v>
      </c>
      <c r="J8413" t="s">
        <v>137</v>
      </c>
      <c r="K8413" t="s">
        <v>138</v>
      </c>
      <c r="L8413" t="s">
        <v>23302</v>
      </c>
      <c r="M8413" t="s">
        <v>23303</v>
      </c>
      <c r="N8413">
        <v>2.270277777</v>
      </c>
      <c r="O8413">
        <v>0</v>
      </c>
      <c r="P8413">
        <v>240</v>
      </c>
      <c r="Q8413">
        <v>0</v>
      </c>
      <c r="R8413">
        <v>0</v>
      </c>
      <c r="S8413">
        <v>0</v>
      </c>
      <c r="T8413">
        <v>4</v>
      </c>
      <c r="U8413">
        <v>0</v>
      </c>
      <c r="V8413">
        <v>0</v>
      </c>
      <c r="W8413">
        <v>0</v>
      </c>
      <c r="X8413">
        <v>88.978108874111555</v>
      </c>
      <c r="Y8413">
        <v>0</v>
      </c>
      <c r="Z8413">
        <v>0</v>
      </c>
      <c r="AA8413">
        <v>0</v>
      </c>
      <c r="AB8413">
        <v>8.614791903763896</v>
      </c>
      <c r="AC8413">
        <v>0</v>
      </c>
      <c r="AD8413">
        <v>0</v>
      </c>
      <c r="AE8413">
        <v>97.592900777875457</v>
      </c>
    </row>
    <row r="8414" spans="1:31" x14ac:dyDescent="0.3">
      <c r="A8414">
        <v>2593674</v>
      </c>
      <c r="B8414">
        <v>1</v>
      </c>
      <c r="C8414" t="s">
        <v>81</v>
      </c>
      <c r="D8414" t="s">
        <v>118</v>
      </c>
      <c r="E8414" t="s">
        <v>147</v>
      </c>
      <c r="F8414" t="s">
        <v>23304</v>
      </c>
      <c r="G8414" t="s">
        <v>134</v>
      </c>
      <c r="H8414" t="s">
        <v>135</v>
      </c>
      <c r="I8414" t="s">
        <v>136</v>
      </c>
      <c r="J8414" t="s">
        <v>137</v>
      </c>
      <c r="K8414" t="s">
        <v>138</v>
      </c>
      <c r="L8414" t="s">
        <v>23305</v>
      </c>
      <c r="M8414" t="s">
        <v>23306</v>
      </c>
      <c r="N8414">
        <v>1.6672222219999999</v>
      </c>
      <c r="O8414">
        <v>0</v>
      </c>
      <c r="P8414">
        <v>2</v>
      </c>
      <c r="Q8414">
        <v>49</v>
      </c>
      <c r="R8414">
        <v>78</v>
      </c>
      <c r="S8414">
        <v>8</v>
      </c>
      <c r="T8414">
        <v>9</v>
      </c>
      <c r="U8414">
        <v>0</v>
      </c>
      <c r="V8414">
        <v>0</v>
      </c>
      <c r="W8414">
        <v>0</v>
      </c>
      <c r="X8414">
        <v>0.52745857577748501</v>
      </c>
      <c r="Y8414">
        <v>548.23543228754465</v>
      </c>
      <c r="Z8414">
        <v>358.81381180959011</v>
      </c>
      <c r="AA8414">
        <v>53.6532999366352</v>
      </c>
      <c r="AB8414">
        <v>17.086553833571177</v>
      </c>
      <c r="AC8414">
        <v>0</v>
      </c>
      <c r="AD8414">
        <v>0</v>
      </c>
      <c r="AE8414">
        <v>978.31655644311866</v>
      </c>
    </row>
    <row r="8415" spans="1:31" x14ac:dyDescent="0.3">
      <c r="A8415">
        <v>2594029</v>
      </c>
      <c r="B8415">
        <v>1</v>
      </c>
      <c r="C8415" t="s">
        <v>80</v>
      </c>
      <c r="D8415" t="s">
        <v>101</v>
      </c>
      <c r="E8415" t="s">
        <v>175</v>
      </c>
      <c r="F8415" t="s">
        <v>23307</v>
      </c>
      <c r="G8415" t="s">
        <v>190</v>
      </c>
      <c r="H8415" t="s">
        <v>157</v>
      </c>
      <c r="I8415" t="s">
        <v>136</v>
      </c>
      <c r="J8415" t="s">
        <v>137</v>
      </c>
      <c r="K8415" t="s">
        <v>138</v>
      </c>
      <c r="L8415" t="s">
        <v>23308</v>
      </c>
      <c r="M8415" t="s">
        <v>23309</v>
      </c>
      <c r="N8415">
        <v>1.4341666660000001</v>
      </c>
      <c r="O8415">
        <v>0</v>
      </c>
      <c r="P8415">
        <v>45</v>
      </c>
      <c r="Q8415">
        <v>0</v>
      </c>
      <c r="R8415">
        <v>0</v>
      </c>
      <c r="S8415">
        <v>0</v>
      </c>
      <c r="T8415">
        <v>58</v>
      </c>
      <c r="U8415">
        <v>0</v>
      </c>
      <c r="V8415">
        <v>0</v>
      </c>
      <c r="W8415">
        <v>0</v>
      </c>
      <c r="X8415">
        <v>9.6184213439989978</v>
      </c>
      <c r="Y8415">
        <v>0</v>
      </c>
      <c r="Z8415">
        <v>0</v>
      </c>
      <c r="AA8415">
        <v>0</v>
      </c>
      <c r="AB8415">
        <v>157.14183350344535</v>
      </c>
      <c r="AC8415">
        <v>0</v>
      </c>
      <c r="AD8415">
        <v>0</v>
      </c>
      <c r="AE8415">
        <v>166.76025484744434</v>
      </c>
    </row>
    <row r="8416" spans="1:31" x14ac:dyDescent="0.3">
      <c r="A8416">
        <v>2593983</v>
      </c>
      <c r="B8416">
        <v>1</v>
      </c>
      <c r="C8416" t="s">
        <v>80</v>
      </c>
      <c r="D8416" t="s">
        <v>86</v>
      </c>
      <c r="E8416" t="s">
        <v>155</v>
      </c>
      <c r="F8416" t="s">
        <v>23310</v>
      </c>
      <c r="G8416" t="s">
        <v>202</v>
      </c>
      <c r="H8416" t="s">
        <v>157</v>
      </c>
      <c r="I8416" t="s">
        <v>136</v>
      </c>
      <c r="J8416" t="s">
        <v>137</v>
      </c>
      <c r="K8416" t="s">
        <v>138</v>
      </c>
      <c r="L8416" t="s">
        <v>23311</v>
      </c>
      <c r="M8416" t="s">
        <v>23312</v>
      </c>
      <c r="N8416">
        <v>0.64833333299999996</v>
      </c>
      <c r="O8416">
        <v>0</v>
      </c>
      <c r="P8416">
        <v>350</v>
      </c>
      <c r="Q8416">
        <v>0</v>
      </c>
      <c r="R8416">
        <v>0</v>
      </c>
      <c r="S8416">
        <v>0</v>
      </c>
      <c r="T8416">
        <v>23</v>
      </c>
      <c r="U8416">
        <v>0</v>
      </c>
      <c r="V8416">
        <v>0</v>
      </c>
      <c r="W8416">
        <v>0</v>
      </c>
      <c r="X8416">
        <v>56.67957836234136</v>
      </c>
      <c r="Y8416">
        <v>0</v>
      </c>
      <c r="Z8416">
        <v>0</v>
      </c>
      <c r="AA8416">
        <v>0</v>
      </c>
      <c r="AB8416">
        <v>8.6386002889862574</v>
      </c>
      <c r="AC8416">
        <v>0</v>
      </c>
      <c r="AD8416">
        <v>0</v>
      </c>
      <c r="AE8416">
        <v>65.318178651327614</v>
      </c>
    </row>
    <row r="8417" spans="1:31" x14ac:dyDescent="0.3">
      <c r="A8417">
        <v>2594023</v>
      </c>
      <c r="B8417">
        <v>1</v>
      </c>
      <c r="C8417" t="s">
        <v>81</v>
      </c>
      <c r="D8417" t="s">
        <v>114</v>
      </c>
      <c r="E8417" t="s">
        <v>166</v>
      </c>
      <c r="F8417" t="s">
        <v>23313</v>
      </c>
      <c r="G8417" t="s">
        <v>168</v>
      </c>
      <c r="H8417" t="s">
        <v>157</v>
      </c>
      <c r="I8417" t="s">
        <v>136</v>
      </c>
      <c r="J8417" t="s">
        <v>137</v>
      </c>
      <c r="K8417" t="s">
        <v>138</v>
      </c>
      <c r="L8417" t="s">
        <v>23314</v>
      </c>
      <c r="M8417" t="s">
        <v>23315</v>
      </c>
      <c r="N8417">
        <v>2.3191666660000001</v>
      </c>
      <c r="O8417">
        <v>0</v>
      </c>
      <c r="P8417">
        <v>1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</row>
    <row r="8418" spans="1:31" x14ac:dyDescent="0.3">
      <c r="A8418">
        <v>2593774</v>
      </c>
      <c r="B8418">
        <v>1</v>
      </c>
      <c r="C8418" t="s">
        <v>80</v>
      </c>
      <c r="D8418" t="s">
        <v>102</v>
      </c>
      <c r="E8418" t="s">
        <v>155</v>
      </c>
      <c r="F8418" t="s">
        <v>23316</v>
      </c>
      <c r="G8418" t="s">
        <v>206</v>
      </c>
      <c r="H8418" t="s">
        <v>157</v>
      </c>
      <c r="I8418" t="s">
        <v>136</v>
      </c>
      <c r="J8418" t="s">
        <v>137</v>
      </c>
      <c r="K8418" t="s">
        <v>138</v>
      </c>
      <c r="L8418" t="s">
        <v>23317</v>
      </c>
      <c r="M8418" t="s">
        <v>23318</v>
      </c>
      <c r="N8418">
        <v>3.02</v>
      </c>
      <c r="O8418">
        <v>0</v>
      </c>
      <c r="P8418">
        <v>25</v>
      </c>
      <c r="Q8418">
        <v>0</v>
      </c>
      <c r="R8418">
        <v>2</v>
      </c>
      <c r="S8418">
        <v>0</v>
      </c>
      <c r="T8418">
        <v>3</v>
      </c>
      <c r="U8418">
        <v>0</v>
      </c>
      <c r="V8418">
        <v>0</v>
      </c>
      <c r="W8418">
        <v>0</v>
      </c>
      <c r="X8418">
        <v>12.240769597919625</v>
      </c>
      <c r="Y8418">
        <v>0</v>
      </c>
      <c r="Z8418">
        <v>7.4347950550180997</v>
      </c>
      <c r="AA8418">
        <v>0</v>
      </c>
      <c r="AB8418">
        <v>18.016216732178925</v>
      </c>
      <c r="AC8418">
        <v>0</v>
      </c>
      <c r="AD8418">
        <v>0</v>
      </c>
      <c r="AE8418">
        <v>37.691781385116649</v>
      </c>
    </row>
    <row r="8419" spans="1:31" x14ac:dyDescent="0.3">
      <c r="A8419">
        <v>2593920</v>
      </c>
      <c r="B8419">
        <v>1</v>
      </c>
      <c r="C8419" t="s">
        <v>81</v>
      </c>
      <c r="D8419" t="s">
        <v>112</v>
      </c>
      <c r="E8419" t="s">
        <v>166</v>
      </c>
      <c r="F8419" t="s">
        <v>23319</v>
      </c>
      <c r="G8419" t="s">
        <v>168</v>
      </c>
      <c r="H8419" t="s">
        <v>157</v>
      </c>
      <c r="I8419" t="s">
        <v>136</v>
      </c>
      <c r="J8419" t="s">
        <v>137</v>
      </c>
      <c r="K8419" t="s">
        <v>138</v>
      </c>
      <c r="L8419" t="s">
        <v>23320</v>
      </c>
      <c r="M8419" t="s">
        <v>23321</v>
      </c>
      <c r="N8419">
        <v>4.1436111110000002</v>
      </c>
      <c r="O8419">
        <v>0</v>
      </c>
      <c r="P8419">
        <v>1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0.27640160757025001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0.27640160757025001</v>
      </c>
    </row>
    <row r="8420" spans="1:31" x14ac:dyDescent="0.3">
      <c r="A8420">
        <v>2593820</v>
      </c>
      <c r="B8420">
        <v>1</v>
      </c>
      <c r="C8420" t="s">
        <v>81</v>
      </c>
      <c r="D8420" t="s">
        <v>127</v>
      </c>
      <c r="E8420" t="s">
        <v>184</v>
      </c>
      <c r="F8420" t="s">
        <v>12825</v>
      </c>
      <c r="G8420" t="s">
        <v>149</v>
      </c>
      <c r="H8420" t="s">
        <v>135</v>
      </c>
      <c r="I8420" t="s">
        <v>136</v>
      </c>
      <c r="J8420" t="s">
        <v>137</v>
      </c>
      <c r="K8420" t="s">
        <v>138</v>
      </c>
      <c r="L8420" t="s">
        <v>23322</v>
      </c>
      <c r="M8420" t="s">
        <v>23323</v>
      </c>
      <c r="N8420">
        <v>6.8738888879999998</v>
      </c>
      <c r="O8420">
        <v>0</v>
      </c>
      <c r="P8420">
        <v>175</v>
      </c>
      <c r="Q8420">
        <v>27</v>
      </c>
      <c r="R8420">
        <v>29</v>
      </c>
      <c r="S8420">
        <v>1</v>
      </c>
      <c r="T8420">
        <v>15</v>
      </c>
      <c r="U8420">
        <v>0</v>
      </c>
      <c r="V8420">
        <v>0</v>
      </c>
      <c r="W8420">
        <v>0</v>
      </c>
      <c r="X8420">
        <v>196.50682962892577</v>
      </c>
      <c r="Y8420">
        <v>1051.339834425685</v>
      </c>
      <c r="Z8420">
        <v>197.77821316643178</v>
      </c>
      <c r="AA8420">
        <v>17.950435456087234</v>
      </c>
      <c r="AB8420">
        <v>41.403849300137452</v>
      </c>
      <c r="AC8420">
        <v>0</v>
      </c>
      <c r="AD8420">
        <v>0</v>
      </c>
      <c r="AE8420">
        <v>1504.979161977267</v>
      </c>
    </row>
    <row r="8421" spans="1:31" x14ac:dyDescent="0.3">
      <c r="A8421">
        <v>2593814</v>
      </c>
      <c r="B8421">
        <v>1</v>
      </c>
      <c r="C8421" t="s">
        <v>80</v>
      </c>
      <c r="D8421" t="s">
        <v>101</v>
      </c>
      <c r="E8421" t="s">
        <v>171</v>
      </c>
      <c r="F8421" t="s">
        <v>21888</v>
      </c>
      <c r="G8421" t="s">
        <v>190</v>
      </c>
      <c r="H8421" t="s">
        <v>157</v>
      </c>
      <c r="I8421" t="s">
        <v>136</v>
      </c>
      <c r="J8421" t="s">
        <v>137</v>
      </c>
      <c r="K8421" t="s">
        <v>138</v>
      </c>
      <c r="L8421" t="s">
        <v>23324</v>
      </c>
      <c r="M8421" t="s">
        <v>23325</v>
      </c>
      <c r="N8421">
        <v>0.58888888800000005</v>
      </c>
      <c r="O8421">
        <v>0</v>
      </c>
      <c r="P8421">
        <v>184</v>
      </c>
      <c r="Q8421">
        <v>0</v>
      </c>
      <c r="R8421">
        <v>0</v>
      </c>
      <c r="S8421">
        <v>0</v>
      </c>
      <c r="T8421">
        <v>6</v>
      </c>
      <c r="U8421">
        <v>0</v>
      </c>
      <c r="V8421">
        <v>0</v>
      </c>
      <c r="W8421">
        <v>0</v>
      </c>
      <c r="X8421">
        <v>18.205257254805051</v>
      </c>
      <c r="Y8421">
        <v>0</v>
      </c>
      <c r="Z8421">
        <v>0</v>
      </c>
      <c r="AA8421">
        <v>0</v>
      </c>
      <c r="AB8421">
        <v>46.263293419207344</v>
      </c>
      <c r="AC8421">
        <v>0</v>
      </c>
      <c r="AD8421">
        <v>0</v>
      </c>
      <c r="AE8421">
        <v>64.468550674012391</v>
      </c>
    </row>
    <row r="8422" spans="1:31" x14ac:dyDescent="0.3">
      <c r="A8422">
        <v>2594112</v>
      </c>
      <c r="B8422">
        <v>1</v>
      </c>
      <c r="C8422" t="s">
        <v>81</v>
      </c>
      <c r="D8422" t="s">
        <v>114</v>
      </c>
      <c r="E8422" t="s">
        <v>166</v>
      </c>
      <c r="F8422" t="s">
        <v>23326</v>
      </c>
      <c r="G8422" t="s">
        <v>168</v>
      </c>
      <c r="H8422" t="s">
        <v>157</v>
      </c>
      <c r="I8422" t="s">
        <v>136</v>
      </c>
      <c r="J8422" t="s">
        <v>137</v>
      </c>
      <c r="K8422" t="s">
        <v>138</v>
      </c>
      <c r="L8422" t="s">
        <v>23327</v>
      </c>
      <c r="M8422" t="s">
        <v>23328</v>
      </c>
      <c r="N8422">
        <v>1.8186111110000001</v>
      </c>
      <c r="O8422">
        <v>0</v>
      </c>
      <c r="P8422">
        <v>1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0.38351203612000001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0.38351203612000001</v>
      </c>
    </row>
    <row r="8423" spans="1:31" x14ac:dyDescent="0.3">
      <c r="A8423">
        <v>2593880</v>
      </c>
      <c r="B8423">
        <v>1</v>
      </c>
      <c r="C8423" t="s">
        <v>80</v>
      </c>
      <c r="D8423" t="s">
        <v>103</v>
      </c>
      <c r="E8423" t="s">
        <v>166</v>
      </c>
      <c r="F8423" t="s">
        <v>23329</v>
      </c>
      <c r="G8423" t="s">
        <v>168</v>
      </c>
      <c r="H8423" t="s">
        <v>157</v>
      </c>
      <c r="I8423" t="s">
        <v>136</v>
      </c>
      <c r="J8423" t="s">
        <v>137</v>
      </c>
      <c r="K8423" t="s">
        <v>138</v>
      </c>
      <c r="L8423" t="s">
        <v>23330</v>
      </c>
      <c r="M8423" t="s">
        <v>23331</v>
      </c>
      <c r="N8423">
        <v>3.3447222220000001</v>
      </c>
      <c r="O8423">
        <v>0</v>
      </c>
      <c r="P8423">
        <v>1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1.0304894183334077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1.0304894183334077</v>
      </c>
    </row>
    <row r="8424" spans="1:31" x14ac:dyDescent="0.3">
      <c r="A8424">
        <v>2593731</v>
      </c>
      <c r="B8424">
        <v>1</v>
      </c>
      <c r="C8424" t="s">
        <v>80</v>
      </c>
      <c r="D8424" t="s">
        <v>105</v>
      </c>
      <c r="E8424" t="s">
        <v>141</v>
      </c>
      <c r="F8424" t="s">
        <v>23332</v>
      </c>
      <c r="G8424" t="s">
        <v>134</v>
      </c>
      <c r="H8424" t="s">
        <v>135</v>
      </c>
      <c r="I8424" t="s">
        <v>136</v>
      </c>
      <c r="J8424" t="s">
        <v>137</v>
      </c>
      <c r="K8424" t="s">
        <v>138</v>
      </c>
      <c r="L8424" t="s">
        <v>23333</v>
      </c>
      <c r="M8424" t="s">
        <v>23334</v>
      </c>
      <c r="N8424">
        <v>0.73527777699999997</v>
      </c>
      <c r="O8424">
        <v>0</v>
      </c>
      <c r="P8424">
        <v>1575</v>
      </c>
      <c r="Q8424">
        <v>0</v>
      </c>
      <c r="R8424">
        <v>0</v>
      </c>
      <c r="S8424">
        <v>3</v>
      </c>
      <c r="T8424">
        <v>164</v>
      </c>
      <c r="U8424">
        <v>2</v>
      </c>
      <c r="V8424">
        <v>4</v>
      </c>
      <c r="W8424">
        <v>0</v>
      </c>
      <c r="X8424">
        <v>246.73500248945024</v>
      </c>
      <c r="Y8424">
        <v>0</v>
      </c>
      <c r="Z8424">
        <v>0</v>
      </c>
      <c r="AA8424">
        <v>13.566844385192711</v>
      </c>
      <c r="AB8424">
        <v>223.92082566422837</v>
      </c>
      <c r="AC8424">
        <v>80.897685861079225</v>
      </c>
      <c r="AD8424">
        <v>212.05991276008382</v>
      </c>
      <c r="AE8424">
        <v>777.18027116003441</v>
      </c>
    </row>
    <row r="8425" spans="1:31" x14ac:dyDescent="0.3">
      <c r="A8425">
        <v>2594129</v>
      </c>
      <c r="B8425">
        <v>1</v>
      </c>
      <c r="C8425" t="s">
        <v>81</v>
      </c>
      <c r="D8425" t="s">
        <v>128</v>
      </c>
      <c r="E8425" t="s">
        <v>141</v>
      </c>
      <c r="F8425" t="s">
        <v>23335</v>
      </c>
      <c r="G8425" t="s">
        <v>134</v>
      </c>
      <c r="H8425" t="s">
        <v>135</v>
      </c>
      <c r="I8425" t="s">
        <v>136</v>
      </c>
      <c r="J8425" t="s">
        <v>137</v>
      </c>
      <c r="K8425" t="s">
        <v>138</v>
      </c>
      <c r="L8425" t="s">
        <v>23336</v>
      </c>
      <c r="M8425" t="s">
        <v>23337</v>
      </c>
      <c r="N8425">
        <v>0.62416666600000004</v>
      </c>
      <c r="O8425">
        <v>0</v>
      </c>
      <c r="P8425">
        <v>0</v>
      </c>
      <c r="Q8425">
        <v>0</v>
      </c>
      <c r="R8425">
        <v>0</v>
      </c>
      <c r="S8425">
        <v>2</v>
      </c>
      <c r="T8425">
        <v>0</v>
      </c>
      <c r="U8425">
        <v>7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8.488145297617157</v>
      </c>
      <c r="AB8425">
        <v>0</v>
      </c>
      <c r="AC8425">
        <v>80.49779598067984</v>
      </c>
      <c r="AD8425">
        <v>0</v>
      </c>
      <c r="AE8425">
        <v>88.985941278296991</v>
      </c>
    </row>
    <row r="8426" spans="1:31" x14ac:dyDescent="0.3">
      <c r="A8426">
        <v>2593737</v>
      </c>
      <c r="B8426">
        <v>1</v>
      </c>
      <c r="C8426" t="s">
        <v>80</v>
      </c>
      <c r="D8426" t="s">
        <v>84</v>
      </c>
      <c r="E8426" t="s">
        <v>184</v>
      </c>
      <c r="F8426" t="s">
        <v>23338</v>
      </c>
      <c r="G8426" t="s">
        <v>149</v>
      </c>
      <c r="H8426" t="s">
        <v>135</v>
      </c>
      <c r="I8426" t="s">
        <v>136</v>
      </c>
      <c r="J8426" t="s">
        <v>137</v>
      </c>
      <c r="K8426" t="s">
        <v>138</v>
      </c>
      <c r="L8426" t="s">
        <v>23339</v>
      </c>
      <c r="M8426" t="s">
        <v>23340</v>
      </c>
      <c r="N8426">
        <v>7.6633333329999997</v>
      </c>
      <c r="O8426">
        <v>0</v>
      </c>
      <c r="P8426">
        <v>6</v>
      </c>
      <c r="Q8426">
        <v>0</v>
      </c>
      <c r="R8426">
        <v>0</v>
      </c>
      <c r="S8426">
        <v>1</v>
      </c>
      <c r="T8426">
        <v>6</v>
      </c>
      <c r="U8426">
        <v>0</v>
      </c>
      <c r="V8426">
        <v>0</v>
      </c>
      <c r="W8426">
        <v>0</v>
      </c>
      <c r="X8426">
        <v>10.029761043840004</v>
      </c>
      <c r="Y8426">
        <v>0</v>
      </c>
      <c r="Z8426">
        <v>0</v>
      </c>
      <c r="AA8426">
        <v>5.9683027326048013</v>
      </c>
      <c r="AB8426">
        <v>17.746907674466801</v>
      </c>
      <c r="AC8426">
        <v>0</v>
      </c>
      <c r="AD8426">
        <v>0</v>
      </c>
      <c r="AE8426">
        <v>33.744971450911606</v>
      </c>
    </row>
    <row r="8427" spans="1:31" x14ac:dyDescent="0.3">
      <c r="A8427">
        <v>2594086</v>
      </c>
      <c r="B8427">
        <v>1</v>
      </c>
      <c r="C8427" t="s">
        <v>81</v>
      </c>
      <c r="D8427" t="s">
        <v>128</v>
      </c>
      <c r="E8427" t="s">
        <v>147</v>
      </c>
      <c r="F8427" t="s">
        <v>5286</v>
      </c>
      <c r="G8427" t="s">
        <v>134</v>
      </c>
      <c r="H8427" t="s">
        <v>135</v>
      </c>
      <c r="I8427" t="s">
        <v>136</v>
      </c>
      <c r="J8427" t="s">
        <v>137</v>
      </c>
      <c r="K8427" t="s">
        <v>138</v>
      </c>
      <c r="L8427" t="s">
        <v>23341</v>
      </c>
      <c r="M8427" t="s">
        <v>23342</v>
      </c>
      <c r="N8427">
        <v>2.6486111110000001</v>
      </c>
      <c r="O8427">
        <v>6</v>
      </c>
      <c r="P8427">
        <v>570</v>
      </c>
      <c r="Q8427">
        <v>100</v>
      </c>
      <c r="R8427">
        <v>29</v>
      </c>
      <c r="S8427">
        <v>6</v>
      </c>
      <c r="T8427">
        <v>61</v>
      </c>
      <c r="U8427">
        <v>0</v>
      </c>
      <c r="V8427">
        <v>0</v>
      </c>
      <c r="W8427">
        <v>5.0583122061790506</v>
      </c>
      <c r="X8427">
        <v>257.36098551699536</v>
      </c>
      <c r="Y8427">
        <v>248.18373304667892</v>
      </c>
      <c r="Z8427">
        <v>30.551183013604991</v>
      </c>
      <c r="AA8427">
        <v>48.100771946221954</v>
      </c>
      <c r="AB8427">
        <v>78.666222252355453</v>
      </c>
      <c r="AC8427">
        <v>0</v>
      </c>
      <c r="AD8427">
        <v>0</v>
      </c>
      <c r="AE8427">
        <v>667.92120798203564</v>
      </c>
    </row>
    <row r="8428" spans="1:31" x14ac:dyDescent="0.3">
      <c r="A8428">
        <v>2593943</v>
      </c>
      <c r="B8428">
        <v>1</v>
      </c>
      <c r="C8428" t="s">
        <v>80</v>
      </c>
      <c r="D8428" t="s">
        <v>96</v>
      </c>
      <c r="E8428" t="s">
        <v>166</v>
      </c>
      <c r="F8428" t="s">
        <v>23343</v>
      </c>
      <c r="G8428" t="s">
        <v>181</v>
      </c>
      <c r="H8428" t="s">
        <v>157</v>
      </c>
      <c r="I8428" t="s">
        <v>136</v>
      </c>
      <c r="J8428" t="s">
        <v>137</v>
      </c>
      <c r="K8428" t="s">
        <v>138</v>
      </c>
      <c r="L8428" t="s">
        <v>23344</v>
      </c>
      <c r="M8428" t="s">
        <v>23345</v>
      </c>
      <c r="N8428">
        <v>2.9277777770000002</v>
      </c>
      <c r="O8428">
        <v>0</v>
      </c>
      <c r="P8428">
        <v>1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1.2306802693926402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1.2306802693926402</v>
      </c>
    </row>
    <row r="8429" spans="1:31" x14ac:dyDescent="0.3">
      <c r="A8429">
        <v>2593794</v>
      </c>
      <c r="B8429">
        <v>1</v>
      </c>
      <c r="C8429" t="s">
        <v>81</v>
      </c>
      <c r="D8429" t="s">
        <v>118</v>
      </c>
      <c r="E8429" t="s">
        <v>147</v>
      </c>
      <c r="F8429" t="s">
        <v>22540</v>
      </c>
      <c r="G8429" t="s">
        <v>134</v>
      </c>
      <c r="H8429" t="s">
        <v>135</v>
      </c>
      <c r="I8429" t="s">
        <v>680</v>
      </c>
      <c r="J8429" t="s">
        <v>137</v>
      </c>
      <c r="K8429" t="s">
        <v>138</v>
      </c>
      <c r="L8429" t="s">
        <v>23346</v>
      </c>
      <c r="M8429" t="s">
        <v>23347</v>
      </c>
      <c r="N8429">
        <v>9.1666660000000004E-3</v>
      </c>
      <c r="O8429">
        <v>1</v>
      </c>
      <c r="P8429">
        <v>0</v>
      </c>
      <c r="Q8429">
        <v>36</v>
      </c>
      <c r="R8429">
        <v>74</v>
      </c>
      <c r="S8429">
        <v>3</v>
      </c>
      <c r="T8429">
        <v>3</v>
      </c>
      <c r="U8429">
        <v>0</v>
      </c>
      <c r="V8429">
        <v>0</v>
      </c>
      <c r="W8429">
        <v>1.3886624081879999E-2</v>
      </c>
      <c r="X8429">
        <v>0</v>
      </c>
      <c r="Y8429">
        <v>2.0577720873823298</v>
      </c>
      <c r="Z8429">
        <v>1.8235788745887349</v>
      </c>
      <c r="AA8429">
        <v>0.51982971323514005</v>
      </c>
      <c r="AB8429">
        <v>0.23449027140307999</v>
      </c>
      <c r="AC8429">
        <v>0</v>
      </c>
      <c r="AD8429">
        <v>0</v>
      </c>
      <c r="AE8429">
        <v>4.6495575706911643</v>
      </c>
    </row>
    <row r="8430" spans="1:31" x14ac:dyDescent="0.3">
      <c r="A8430">
        <v>2593694</v>
      </c>
      <c r="B8430">
        <v>1</v>
      </c>
      <c r="C8430" t="s">
        <v>81</v>
      </c>
      <c r="D8430" t="s">
        <v>127</v>
      </c>
      <c r="E8430" t="s">
        <v>147</v>
      </c>
      <c r="F8430" t="s">
        <v>2172</v>
      </c>
      <c r="G8430" t="s">
        <v>134</v>
      </c>
      <c r="H8430" t="s">
        <v>135</v>
      </c>
      <c r="I8430" t="s">
        <v>136</v>
      </c>
      <c r="J8430" t="s">
        <v>137</v>
      </c>
      <c r="K8430" t="s">
        <v>138</v>
      </c>
      <c r="L8430" t="s">
        <v>23348</v>
      </c>
      <c r="M8430" t="s">
        <v>23349</v>
      </c>
      <c r="N8430">
        <v>0.89833333299999996</v>
      </c>
      <c r="O8430">
        <v>4</v>
      </c>
      <c r="P8430">
        <v>87</v>
      </c>
      <c r="Q8430">
        <v>100</v>
      </c>
      <c r="R8430">
        <v>98</v>
      </c>
      <c r="S8430">
        <v>2</v>
      </c>
      <c r="T8430">
        <v>8</v>
      </c>
      <c r="U8430">
        <v>0</v>
      </c>
      <c r="V8430">
        <v>0</v>
      </c>
      <c r="W8430">
        <v>0.7076005899327199</v>
      </c>
      <c r="X8430">
        <v>12.386326744686441</v>
      </c>
      <c r="Y8430">
        <v>121.1988678672062</v>
      </c>
      <c r="Z8430">
        <v>123.12369824113554</v>
      </c>
      <c r="AA8430">
        <v>6.1606056110633602</v>
      </c>
      <c r="AB8430">
        <v>4.0488534635362647</v>
      </c>
      <c r="AC8430">
        <v>0</v>
      </c>
      <c r="AD8430">
        <v>0</v>
      </c>
      <c r="AE8430">
        <v>267.62595251756056</v>
      </c>
    </row>
    <row r="8431" spans="1:31" x14ac:dyDescent="0.3">
      <c r="A8431">
        <v>2594049</v>
      </c>
      <c r="B8431">
        <v>1</v>
      </c>
      <c r="C8431" t="s">
        <v>80</v>
      </c>
      <c r="D8431" t="s">
        <v>106</v>
      </c>
      <c r="E8431" t="s">
        <v>184</v>
      </c>
      <c r="F8431" t="s">
        <v>23350</v>
      </c>
      <c r="G8431" t="s">
        <v>2568</v>
      </c>
      <c r="H8431" t="s">
        <v>135</v>
      </c>
      <c r="I8431" t="s">
        <v>136</v>
      </c>
      <c r="J8431" t="s">
        <v>137</v>
      </c>
      <c r="K8431" t="s">
        <v>138</v>
      </c>
      <c r="L8431" t="s">
        <v>23351</v>
      </c>
      <c r="M8431" t="s">
        <v>23352</v>
      </c>
      <c r="N8431">
        <v>0.35749999999999998</v>
      </c>
      <c r="O8431">
        <v>0</v>
      </c>
      <c r="P8431">
        <v>584</v>
      </c>
      <c r="Q8431">
        <v>0</v>
      </c>
      <c r="R8431">
        <v>5</v>
      </c>
      <c r="S8431">
        <v>0</v>
      </c>
      <c r="T8431">
        <v>13</v>
      </c>
      <c r="U8431">
        <v>0</v>
      </c>
      <c r="V8431">
        <v>0</v>
      </c>
      <c r="W8431">
        <v>0</v>
      </c>
      <c r="X8431">
        <v>41.399245970539965</v>
      </c>
      <c r="Y8431">
        <v>0</v>
      </c>
      <c r="Z8431">
        <v>3.6892228887828593</v>
      </c>
      <c r="AA8431">
        <v>0</v>
      </c>
      <c r="AB8431">
        <v>5.2726086428637045</v>
      </c>
      <c r="AC8431">
        <v>0</v>
      </c>
      <c r="AD8431">
        <v>0</v>
      </c>
      <c r="AE8431">
        <v>50.361077502186525</v>
      </c>
    </row>
    <row r="8432" spans="1:31" x14ac:dyDescent="0.3">
      <c r="A8432">
        <v>2593631</v>
      </c>
      <c r="B8432">
        <v>1</v>
      </c>
      <c r="C8432" t="s">
        <v>80</v>
      </c>
      <c r="D8432" t="s">
        <v>90</v>
      </c>
      <c r="E8432" t="s">
        <v>171</v>
      </c>
      <c r="F8432" t="s">
        <v>23353</v>
      </c>
      <c r="G8432" t="s">
        <v>3034</v>
      </c>
      <c r="H8432" t="s">
        <v>157</v>
      </c>
      <c r="I8432" t="s">
        <v>136</v>
      </c>
      <c r="J8432" t="s">
        <v>3</v>
      </c>
      <c r="K8432" t="s">
        <v>138</v>
      </c>
      <c r="L8432" t="s">
        <v>23354</v>
      </c>
      <c r="M8432" t="s">
        <v>23355</v>
      </c>
      <c r="N8432">
        <v>6.5655555550000004</v>
      </c>
      <c r="O8432">
        <v>0</v>
      </c>
      <c r="P8432">
        <v>115</v>
      </c>
      <c r="Q8432">
        <v>0</v>
      </c>
      <c r="R8432">
        <v>0</v>
      </c>
      <c r="S8432">
        <v>0</v>
      </c>
      <c r="T8432">
        <v>3</v>
      </c>
      <c r="U8432">
        <v>0</v>
      </c>
      <c r="V8432">
        <v>0</v>
      </c>
      <c r="W8432">
        <v>0</v>
      </c>
      <c r="X8432">
        <v>126.90874525456994</v>
      </c>
      <c r="Y8432">
        <v>0</v>
      </c>
      <c r="Z8432">
        <v>0</v>
      </c>
      <c r="AA8432">
        <v>0</v>
      </c>
      <c r="AB8432">
        <v>1.9304385176369465</v>
      </c>
      <c r="AC8432">
        <v>0</v>
      </c>
      <c r="AD8432">
        <v>0</v>
      </c>
      <c r="AE8432">
        <v>128.83918377220689</v>
      </c>
    </row>
    <row r="8433" spans="1:31" x14ac:dyDescent="0.3">
      <c r="A8433">
        <v>2593717</v>
      </c>
      <c r="B8433">
        <v>1</v>
      </c>
      <c r="C8433" t="s">
        <v>80</v>
      </c>
      <c r="D8433" t="s">
        <v>102</v>
      </c>
      <c r="E8433" t="s">
        <v>184</v>
      </c>
      <c r="F8433" t="s">
        <v>23356</v>
      </c>
      <c r="G8433" t="s">
        <v>202</v>
      </c>
      <c r="H8433" t="s">
        <v>135</v>
      </c>
      <c r="I8433" t="s">
        <v>136</v>
      </c>
      <c r="J8433" t="s">
        <v>137</v>
      </c>
      <c r="K8433" t="s">
        <v>138</v>
      </c>
      <c r="L8433" t="s">
        <v>23357</v>
      </c>
      <c r="M8433" t="s">
        <v>23358</v>
      </c>
      <c r="N8433">
        <v>0.61666666599999997</v>
      </c>
      <c r="O8433">
        <v>0</v>
      </c>
      <c r="P8433">
        <v>723</v>
      </c>
      <c r="Q8433">
        <v>0</v>
      </c>
      <c r="R8433">
        <v>46</v>
      </c>
      <c r="S8433">
        <v>1</v>
      </c>
      <c r="T8433">
        <v>171</v>
      </c>
      <c r="U8433">
        <v>0</v>
      </c>
      <c r="V8433">
        <v>1</v>
      </c>
      <c r="W8433">
        <v>0</v>
      </c>
      <c r="X8433">
        <v>73.102963909006377</v>
      </c>
      <c r="Y8433">
        <v>0</v>
      </c>
      <c r="Z8433">
        <v>9.5558302876518528</v>
      </c>
      <c r="AA8433">
        <v>3.8025825486920004</v>
      </c>
      <c r="AB8433">
        <v>67.776746541963178</v>
      </c>
      <c r="AC8433">
        <v>0</v>
      </c>
      <c r="AD8433">
        <v>51.715111403200005</v>
      </c>
      <c r="AE8433">
        <v>205.95323469051343</v>
      </c>
    </row>
    <row r="8434" spans="1:31" x14ac:dyDescent="0.3">
      <c r="A8434">
        <v>2594089</v>
      </c>
      <c r="B8434">
        <v>1</v>
      </c>
      <c r="C8434" t="s">
        <v>80</v>
      </c>
      <c r="D8434" t="s">
        <v>83</v>
      </c>
      <c r="E8434" t="s">
        <v>166</v>
      </c>
      <c r="F8434" t="s">
        <v>23359</v>
      </c>
      <c r="G8434" t="s">
        <v>198</v>
      </c>
      <c r="H8434" t="s">
        <v>157</v>
      </c>
      <c r="I8434" t="s">
        <v>136</v>
      </c>
      <c r="J8434" t="s">
        <v>137</v>
      </c>
      <c r="K8434" t="s">
        <v>138</v>
      </c>
      <c r="L8434" t="s">
        <v>23360</v>
      </c>
      <c r="M8434" t="s">
        <v>23361</v>
      </c>
      <c r="N8434">
        <v>1.667777777</v>
      </c>
      <c r="O8434">
        <v>0</v>
      </c>
      <c r="P8434">
        <v>26</v>
      </c>
      <c r="Q8434">
        <v>0</v>
      </c>
      <c r="R8434">
        <v>0</v>
      </c>
      <c r="S8434">
        <v>0</v>
      </c>
      <c r="T8434">
        <v>7</v>
      </c>
      <c r="U8434">
        <v>0</v>
      </c>
      <c r="V8434">
        <v>0</v>
      </c>
      <c r="W8434">
        <v>0</v>
      </c>
      <c r="X8434">
        <v>11.160261149689463</v>
      </c>
      <c r="Y8434">
        <v>0</v>
      </c>
      <c r="Z8434">
        <v>0</v>
      </c>
      <c r="AA8434">
        <v>0</v>
      </c>
      <c r="AB8434">
        <v>8.4640869459657626</v>
      </c>
      <c r="AC8434">
        <v>0</v>
      </c>
      <c r="AD8434">
        <v>0</v>
      </c>
      <c r="AE8434">
        <v>19.624348095655225</v>
      </c>
    </row>
    <row r="8435" spans="1:31" x14ac:dyDescent="0.3">
      <c r="A8435">
        <v>2593877</v>
      </c>
      <c r="B8435">
        <v>1</v>
      </c>
      <c r="C8435" t="s">
        <v>80</v>
      </c>
      <c r="D8435" t="s">
        <v>94</v>
      </c>
      <c r="E8435" t="s">
        <v>155</v>
      </c>
      <c r="F8435" t="s">
        <v>23362</v>
      </c>
      <c r="G8435" t="s">
        <v>190</v>
      </c>
      <c r="H8435" t="s">
        <v>157</v>
      </c>
      <c r="I8435" t="s">
        <v>136</v>
      </c>
      <c r="J8435" t="s">
        <v>137</v>
      </c>
      <c r="K8435" t="s">
        <v>138</v>
      </c>
      <c r="L8435" t="s">
        <v>23363</v>
      </c>
      <c r="M8435" t="s">
        <v>23364</v>
      </c>
      <c r="N8435">
        <v>1.029722222</v>
      </c>
      <c r="O8435">
        <v>0</v>
      </c>
      <c r="P8435">
        <v>0</v>
      </c>
      <c r="Q8435">
        <v>0</v>
      </c>
      <c r="R8435">
        <v>10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11.202487736542246</v>
      </c>
      <c r="AA8435">
        <v>0</v>
      </c>
      <c r="AB8435">
        <v>0</v>
      </c>
      <c r="AC8435">
        <v>0</v>
      </c>
      <c r="AD8435">
        <v>0</v>
      </c>
      <c r="AE8435">
        <v>11.202487736542246</v>
      </c>
    </row>
    <row r="8436" spans="1:31" x14ac:dyDescent="0.3">
      <c r="A8436">
        <v>2593634</v>
      </c>
      <c r="B8436">
        <v>1</v>
      </c>
      <c r="C8436" t="s">
        <v>81</v>
      </c>
      <c r="D8436" t="s">
        <v>127</v>
      </c>
      <c r="E8436" t="s">
        <v>184</v>
      </c>
      <c r="F8436" t="s">
        <v>23365</v>
      </c>
      <c r="G8436" t="s">
        <v>149</v>
      </c>
      <c r="H8436" t="s">
        <v>135</v>
      </c>
      <c r="I8436" t="s">
        <v>136</v>
      </c>
      <c r="J8436" t="s">
        <v>137</v>
      </c>
      <c r="K8436" t="s">
        <v>138</v>
      </c>
      <c r="L8436" t="s">
        <v>23366</v>
      </c>
      <c r="M8436" t="s">
        <v>23367</v>
      </c>
      <c r="N8436">
        <v>1.1205555549999999</v>
      </c>
      <c r="O8436">
        <v>0</v>
      </c>
      <c r="P8436">
        <v>223</v>
      </c>
      <c r="Q8436">
        <v>0</v>
      </c>
      <c r="R8436">
        <v>0</v>
      </c>
      <c r="S8436">
        <v>0</v>
      </c>
      <c r="T8436">
        <v>13</v>
      </c>
      <c r="U8436">
        <v>0</v>
      </c>
      <c r="V8436">
        <v>0</v>
      </c>
      <c r="W8436">
        <v>0</v>
      </c>
      <c r="X8436">
        <v>32.431502879315474</v>
      </c>
      <c r="Y8436">
        <v>0</v>
      </c>
      <c r="Z8436">
        <v>0</v>
      </c>
      <c r="AA8436">
        <v>0</v>
      </c>
      <c r="AB8436">
        <v>4.5545586192311074</v>
      </c>
      <c r="AC8436">
        <v>0</v>
      </c>
      <c r="AD8436">
        <v>0</v>
      </c>
      <c r="AE8436">
        <v>36.986061498546583</v>
      </c>
    </row>
    <row r="8437" spans="1:31" x14ac:dyDescent="0.3">
      <c r="A8437">
        <v>2593903</v>
      </c>
      <c r="B8437">
        <v>1</v>
      </c>
      <c r="C8437" t="s">
        <v>80</v>
      </c>
      <c r="D8437" t="s">
        <v>93</v>
      </c>
      <c r="E8437" t="s">
        <v>171</v>
      </c>
      <c r="F8437" t="s">
        <v>23368</v>
      </c>
      <c r="G8437" t="s">
        <v>190</v>
      </c>
      <c r="H8437" t="s">
        <v>157</v>
      </c>
      <c r="I8437" t="s">
        <v>136</v>
      </c>
      <c r="J8437" t="s">
        <v>137</v>
      </c>
      <c r="K8437" t="s">
        <v>138</v>
      </c>
      <c r="L8437" t="s">
        <v>23369</v>
      </c>
      <c r="M8437" t="s">
        <v>23370</v>
      </c>
      <c r="N8437">
        <v>3.9030555549999999</v>
      </c>
      <c r="O8437">
        <v>0</v>
      </c>
      <c r="P8437">
        <v>15</v>
      </c>
      <c r="Q8437">
        <v>0</v>
      </c>
      <c r="R8437">
        <v>0</v>
      </c>
      <c r="S8437">
        <v>0</v>
      </c>
      <c r="T8437">
        <v>1</v>
      </c>
      <c r="U8437">
        <v>0</v>
      </c>
      <c r="V8437">
        <v>0</v>
      </c>
      <c r="W8437">
        <v>0</v>
      </c>
      <c r="X8437">
        <v>8.6125275435663049</v>
      </c>
      <c r="Y8437">
        <v>0</v>
      </c>
      <c r="Z8437">
        <v>0</v>
      </c>
      <c r="AA8437">
        <v>0</v>
      </c>
      <c r="AB8437">
        <v>6.6537209660463104</v>
      </c>
      <c r="AC8437">
        <v>0</v>
      </c>
      <c r="AD8437">
        <v>0</v>
      </c>
      <c r="AE8437">
        <v>15.266248509612616</v>
      </c>
    </row>
    <row r="8438" spans="1:31" x14ac:dyDescent="0.3">
      <c r="A8438">
        <v>2593648</v>
      </c>
      <c r="B8438">
        <v>1</v>
      </c>
      <c r="C8438" t="s">
        <v>81</v>
      </c>
      <c r="D8438" t="s">
        <v>122</v>
      </c>
      <c r="E8438" t="s">
        <v>141</v>
      </c>
      <c r="F8438" t="s">
        <v>23371</v>
      </c>
      <c r="G8438" t="s">
        <v>318</v>
      </c>
      <c r="H8438" t="s">
        <v>135</v>
      </c>
      <c r="I8438" t="s">
        <v>136</v>
      </c>
      <c r="J8438" t="s">
        <v>137</v>
      </c>
      <c r="K8438" t="s">
        <v>138</v>
      </c>
      <c r="L8438" t="s">
        <v>23372</v>
      </c>
      <c r="M8438" t="s">
        <v>23373</v>
      </c>
      <c r="N8438">
        <v>0.35138888800000001</v>
      </c>
      <c r="O8438">
        <v>3</v>
      </c>
      <c r="P8438">
        <v>113</v>
      </c>
      <c r="Q8438">
        <v>14</v>
      </c>
      <c r="R8438">
        <v>0</v>
      </c>
      <c r="S8438">
        <v>8</v>
      </c>
      <c r="T8438">
        <v>4</v>
      </c>
      <c r="U8438">
        <v>1</v>
      </c>
      <c r="V8438">
        <v>0</v>
      </c>
      <c r="W8438">
        <v>0.11164883938541666</v>
      </c>
      <c r="X8438">
        <v>2.8315855651636208</v>
      </c>
      <c r="Y8438">
        <v>5.5843134392055997</v>
      </c>
      <c r="Z8438">
        <v>0</v>
      </c>
      <c r="AA8438">
        <v>8.5556264749917492</v>
      </c>
      <c r="AB8438">
        <v>0.33632762596514576</v>
      </c>
      <c r="AC8438">
        <v>15.660532357983332</v>
      </c>
      <c r="AD8438">
        <v>0</v>
      </c>
      <c r="AE8438">
        <v>33.08003430269487</v>
      </c>
    </row>
    <row r="8439" spans="1:31" x14ac:dyDescent="0.3">
      <c r="A8439">
        <v>2593912</v>
      </c>
      <c r="B8439">
        <v>1</v>
      </c>
      <c r="C8439" t="s">
        <v>80</v>
      </c>
      <c r="D8439" t="s">
        <v>100</v>
      </c>
      <c r="E8439" t="s">
        <v>141</v>
      </c>
      <c r="F8439" t="s">
        <v>23374</v>
      </c>
      <c r="G8439" t="s">
        <v>134</v>
      </c>
      <c r="H8439" t="s">
        <v>135</v>
      </c>
      <c r="I8439" t="s">
        <v>136</v>
      </c>
      <c r="J8439" t="s">
        <v>137</v>
      </c>
      <c r="K8439" t="s">
        <v>138</v>
      </c>
      <c r="L8439" t="s">
        <v>23375</v>
      </c>
      <c r="M8439" t="s">
        <v>23376</v>
      </c>
      <c r="N8439">
        <v>1.4597222219999999</v>
      </c>
      <c r="O8439">
        <v>0</v>
      </c>
      <c r="P8439">
        <v>221</v>
      </c>
      <c r="Q8439">
        <v>0</v>
      </c>
      <c r="R8439">
        <v>31</v>
      </c>
      <c r="S8439">
        <v>1</v>
      </c>
      <c r="T8439">
        <v>28</v>
      </c>
      <c r="U8439">
        <v>0</v>
      </c>
      <c r="V8439">
        <v>0</v>
      </c>
      <c r="W8439">
        <v>0</v>
      </c>
      <c r="X8439">
        <v>56.742462861903235</v>
      </c>
      <c r="Y8439">
        <v>0</v>
      </c>
      <c r="Z8439">
        <v>28.498153721430178</v>
      </c>
      <c r="AA8439">
        <v>11.872125163521332</v>
      </c>
      <c r="AB8439">
        <v>55.623843242152198</v>
      </c>
      <c r="AC8439">
        <v>0</v>
      </c>
      <c r="AD8439">
        <v>0</v>
      </c>
      <c r="AE8439">
        <v>152.73658498900693</v>
      </c>
    </row>
    <row r="8440" spans="1:31" x14ac:dyDescent="0.3">
      <c r="A8440">
        <v>2594052</v>
      </c>
      <c r="B8440">
        <v>1</v>
      </c>
      <c r="C8440" t="s">
        <v>80</v>
      </c>
      <c r="D8440" t="s">
        <v>107</v>
      </c>
      <c r="E8440" t="s">
        <v>171</v>
      </c>
      <c r="F8440" t="s">
        <v>23377</v>
      </c>
      <c r="G8440" t="s">
        <v>190</v>
      </c>
      <c r="H8440" t="s">
        <v>157</v>
      </c>
      <c r="I8440" t="s">
        <v>136</v>
      </c>
      <c r="J8440" t="s">
        <v>137</v>
      </c>
      <c r="K8440" t="s">
        <v>138</v>
      </c>
      <c r="L8440" t="s">
        <v>23378</v>
      </c>
      <c r="M8440" t="s">
        <v>23379</v>
      </c>
      <c r="N8440">
        <v>0.76027777699999999</v>
      </c>
      <c r="O8440">
        <v>0</v>
      </c>
      <c r="P8440">
        <v>10</v>
      </c>
      <c r="Q8440">
        <v>0</v>
      </c>
      <c r="R8440">
        <v>0</v>
      </c>
      <c r="S8440">
        <v>0</v>
      </c>
      <c r="T8440">
        <v>6</v>
      </c>
      <c r="U8440">
        <v>0</v>
      </c>
      <c r="V8440">
        <v>0</v>
      </c>
      <c r="W8440">
        <v>0</v>
      </c>
      <c r="X8440">
        <v>1.24503383714784</v>
      </c>
      <c r="Y8440">
        <v>0</v>
      </c>
      <c r="Z8440">
        <v>0</v>
      </c>
      <c r="AA8440">
        <v>0</v>
      </c>
      <c r="AB8440">
        <v>5.4269498377875856</v>
      </c>
      <c r="AC8440">
        <v>0</v>
      </c>
      <c r="AD8440">
        <v>0</v>
      </c>
      <c r="AE8440">
        <v>6.6719836749354258</v>
      </c>
    </row>
    <row r="8441" spans="1:31" x14ac:dyDescent="0.3">
      <c r="A8441">
        <v>2594012</v>
      </c>
      <c r="B8441">
        <v>1</v>
      </c>
      <c r="C8441" t="s">
        <v>80</v>
      </c>
      <c r="D8441" t="s">
        <v>89</v>
      </c>
      <c r="E8441" t="s">
        <v>166</v>
      </c>
      <c r="F8441" t="s">
        <v>23380</v>
      </c>
      <c r="G8441" t="s">
        <v>198</v>
      </c>
      <c r="H8441" t="s">
        <v>157</v>
      </c>
      <c r="I8441" t="s">
        <v>136</v>
      </c>
      <c r="J8441" t="s">
        <v>137</v>
      </c>
      <c r="K8441" t="s">
        <v>138</v>
      </c>
      <c r="L8441" t="s">
        <v>23381</v>
      </c>
      <c r="M8441" t="s">
        <v>23382</v>
      </c>
      <c r="N8441">
        <v>1.5661111109999999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1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20.382280542051809</v>
      </c>
      <c r="AC8441">
        <v>0</v>
      </c>
      <c r="AD8441">
        <v>0</v>
      </c>
      <c r="AE8441">
        <v>20.382280542051809</v>
      </c>
    </row>
    <row r="8442" spans="1:31" x14ac:dyDescent="0.3">
      <c r="A8442">
        <v>2593680</v>
      </c>
      <c r="B8442">
        <v>1</v>
      </c>
      <c r="C8442" t="s">
        <v>80</v>
      </c>
      <c r="D8442" t="s">
        <v>101</v>
      </c>
      <c r="E8442" t="s">
        <v>155</v>
      </c>
      <c r="F8442" t="s">
        <v>23383</v>
      </c>
      <c r="G8442" t="s">
        <v>202</v>
      </c>
      <c r="H8442" t="s">
        <v>157</v>
      </c>
      <c r="I8442" t="s">
        <v>136</v>
      </c>
      <c r="J8442" t="s">
        <v>137</v>
      </c>
      <c r="K8442" t="s">
        <v>138</v>
      </c>
      <c r="L8442" t="s">
        <v>23384</v>
      </c>
      <c r="M8442" t="s">
        <v>23385</v>
      </c>
      <c r="N8442">
        <v>2.744444444</v>
      </c>
      <c r="O8442">
        <v>0</v>
      </c>
      <c r="P8442">
        <v>422</v>
      </c>
      <c r="Q8442">
        <v>0</v>
      </c>
      <c r="R8442">
        <v>0</v>
      </c>
      <c r="S8442">
        <v>0</v>
      </c>
      <c r="T8442">
        <v>7</v>
      </c>
      <c r="U8442">
        <v>0</v>
      </c>
      <c r="V8442">
        <v>0</v>
      </c>
      <c r="W8442">
        <v>0</v>
      </c>
      <c r="X8442">
        <v>175.67813967410396</v>
      </c>
      <c r="Y8442">
        <v>0</v>
      </c>
      <c r="Z8442">
        <v>0</v>
      </c>
      <c r="AA8442">
        <v>0</v>
      </c>
      <c r="AB8442">
        <v>28.912345341415179</v>
      </c>
      <c r="AC8442">
        <v>0</v>
      </c>
      <c r="AD8442">
        <v>0</v>
      </c>
      <c r="AE8442">
        <v>204.59048501551914</v>
      </c>
    </row>
    <row r="8443" spans="1:31" x14ac:dyDescent="0.3">
      <c r="A8443">
        <v>2593906</v>
      </c>
      <c r="B8443">
        <v>1</v>
      </c>
      <c r="C8443" t="s">
        <v>80</v>
      </c>
      <c r="D8443" t="s">
        <v>108</v>
      </c>
      <c r="E8443" t="s">
        <v>147</v>
      </c>
      <c r="F8443" t="s">
        <v>23386</v>
      </c>
      <c r="G8443" t="s">
        <v>134</v>
      </c>
      <c r="H8443" t="s">
        <v>135</v>
      </c>
      <c r="I8443" t="s">
        <v>680</v>
      </c>
      <c r="J8443" t="s">
        <v>137</v>
      </c>
      <c r="K8443" t="s">
        <v>138</v>
      </c>
      <c r="L8443" t="s">
        <v>23387</v>
      </c>
      <c r="M8443" t="s">
        <v>23388</v>
      </c>
      <c r="N8443">
        <v>1.1111111E-2</v>
      </c>
      <c r="O8443">
        <v>0</v>
      </c>
      <c r="P8443">
        <v>1707</v>
      </c>
      <c r="Q8443">
        <v>5</v>
      </c>
      <c r="R8443">
        <v>278</v>
      </c>
      <c r="S8443">
        <v>5</v>
      </c>
      <c r="T8443">
        <v>301</v>
      </c>
      <c r="U8443">
        <v>1</v>
      </c>
      <c r="V8443">
        <v>0</v>
      </c>
      <c r="W8443">
        <v>0</v>
      </c>
      <c r="X8443">
        <v>3.2374171789723962</v>
      </c>
      <c r="Y8443">
        <v>0.39176965388033336</v>
      </c>
      <c r="Z8443">
        <v>1.5143722785190219</v>
      </c>
      <c r="AA8443">
        <v>0.25400034405073335</v>
      </c>
      <c r="AB8443">
        <v>2.4220321224037344</v>
      </c>
      <c r="AC8443">
        <v>0.11728392874800002</v>
      </c>
      <c r="AD8443">
        <v>0</v>
      </c>
      <c r="AE8443">
        <v>7.9368755065742196</v>
      </c>
    </row>
    <row r="8444" spans="1:31" x14ac:dyDescent="0.3">
      <c r="A8444">
        <v>2594058</v>
      </c>
      <c r="B8444">
        <v>1</v>
      </c>
      <c r="C8444" t="s">
        <v>80</v>
      </c>
      <c r="D8444" t="s">
        <v>93</v>
      </c>
      <c r="E8444" t="s">
        <v>141</v>
      </c>
      <c r="F8444" t="s">
        <v>23389</v>
      </c>
      <c r="G8444" t="s">
        <v>134</v>
      </c>
      <c r="H8444" t="s">
        <v>135</v>
      </c>
      <c r="I8444" t="s">
        <v>136</v>
      </c>
      <c r="J8444" t="s">
        <v>137</v>
      </c>
      <c r="K8444" t="s">
        <v>138</v>
      </c>
      <c r="L8444" t="s">
        <v>23390</v>
      </c>
      <c r="M8444" t="s">
        <v>23391</v>
      </c>
      <c r="N8444">
        <v>8.8888887999999999E-2</v>
      </c>
      <c r="O8444">
        <v>0</v>
      </c>
      <c r="P8444">
        <v>517</v>
      </c>
      <c r="Q8444">
        <v>0</v>
      </c>
      <c r="R8444">
        <v>29</v>
      </c>
      <c r="S8444">
        <v>0</v>
      </c>
      <c r="T8444">
        <v>76</v>
      </c>
      <c r="U8444">
        <v>1</v>
      </c>
      <c r="V8444">
        <v>0</v>
      </c>
      <c r="W8444">
        <v>0</v>
      </c>
      <c r="X8444">
        <v>6.4230472108000001</v>
      </c>
      <c r="Y8444">
        <v>0</v>
      </c>
      <c r="Z8444">
        <v>1.3479880271125333</v>
      </c>
      <c r="AA8444">
        <v>0</v>
      </c>
      <c r="AB8444">
        <v>5.835524818015287</v>
      </c>
      <c r="AC8444">
        <v>5.4470930602666667E-2</v>
      </c>
      <c r="AD8444">
        <v>0</v>
      </c>
      <c r="AE8444">
        <v>13.661030986530488</v>
      </c>
    </row>
    <row r="8445" spans="1:31" x14ac:dyDescent="0.3">
      <c r="A8445">
        <v>2593766</v>
      </c>
      <c r="B8445">
        <v>1</v>
      </c>
      <c r="C8445" t="s">
        <v>81</v>
      </c>
      <c r="D8445" t="s">
        <v>128</v>
      </c>
      <c r="E8445" t="s">
        <v>184</v>
      </c>
      <c r="F8445" t="s">
        <v>21814</v>
      </c>
      <c r="G8445" t="s">
        <v>1218</v>
      </c>
      <c r="H8445" t="s">
        <v>135</v>
      </c>
      <c r="I8445" t="s">
        <v>136</v>
      </c>
      <c r="J8445" t="s">
        <v>137</v>
      </c>
      <c r="K8445" t="s">
        <v>138</v>
      </c>
      <c r="L8445" t="s">
        <v>23392</v>
      </c>
      <c r="M8445" t="s">
        <v>23393</v>
      </c>
      <c r="N8445">
        <v>2.863888888</v>
      </c>
      <c r="O8445">
        <v>0</v>
      </c>
      <c r="P8445">
        <v>87</v>
      </c>
      <c r="Q8445">
        <v>0</v>
      </c>
      <c r="R8445">
        <v>0</v>
      </c>
      <c r="S8445">
        <v>0</v>
      </c>
      <c r="T8445">
        <v>9</v>
      </c>
      <c r="U8445">
        <v>0</v>
      </c>
      <c r="V8445">
        <v>0</v>
      </c>
      <c r="W8445">
        <v>0</v>
      </c>
      <c r="X8445">
        <v>24.478289748101748</v>
      </c>
      <c r="Y8445">
        <v>0</v>
      </c>
      <c r="Z8445">
        <v>0</v>
      </c>
      <c r="AA8445">
        <v>0</v>
      </c>
      <c r="AB8445">
        <v>5.8375929138970237</v>
      </c>
      <c r="AC8445">
        <v>0</v>
      </c>
      <c r="AD8445">
        <v>0</v>
      </c>
      <c r="AE8445">
        <v>30.315882661998771</v>
      </c>
    </row>
    <row r="8446" spans="1:31" x14ac:dyDescent="0.3">
      <c r="A8446">
        <v>2594115</v>
      </c>
      <c r="B8446">
        <v>1</v>
      </c>
      <c r="C8446" t="s">
        <v>80</v>
      </c>
      <c r="D8446" t="s">
        <v>96</v>
      </c>
      <c r="E8446" t="s">
        <v>171</v>
      </c>
      <c r="F8446" t="s">
        <v>23394</v>
      </c>
      <c r="G8446" t="s">
        <v>190</v>
      </c>
      <c r="H8446" t="s">
        <v>157</v>
      </c>
      <c r="I8446" t="s">
        <v>136</v>
      </c>
      <c r="J8446" t="s">
        <v>137</v>
      </c>
      <c r="K8446" t="s">
        <v>138</v>
      </c>
      <c r="L8446" t="s">
        <v>23395</v>
      </c>
      <c r="M8446" t="s">
        <v>23396</v>
      </c>
      <c r="N8446">
        <v>1.52</v>
      </c>
      <c r="O8446">
        <v>0</v>
      </c>
      <c r="P8446">
        <v>166</v>
      </c>
      <c r="Q8446">
        <v>0</v>
      </c>
      <c r="R8446">
        <v>0</v>
      </c>
      <c r="S8446">
        <v>0</v>
      </c>
      <c r="T8446">
        <v>5</v>
      </c>
      <c r="U8446">
        <v>0</v>
      </c>
      <c r="V8446">
        <v>0</v>
      </c>
      <c r="W8446">
        <v>0</v>
      </c>
      <c r="X8446">
        <v>54.775395191815839</v>
      </c>
      <c r="Y8446">
        <v>0</v>
      </c>
      <c r="Z8446">
        <v>0</v>
      </c>
      <c r="AA8446">
        <v>0</v>
      </c>
      <c r="AB8446">
        <v>3.80876939692918</v>
      </c>
      <c r="AC8446">
        <v>0</v>
      </c>
      <c r="AD8446">
        <v>0</v>
      </c>
      <c r="AE8446">
        <v>58.584164588745018</v>
      </c>
    </row>
    <row r="8447" spans="1:31" x14ac:dyDescent="0.3">
      <c r="A8447">
        <v>2593866</v>
      </c>
      <c r="B8447">
        <v>1</v>
      </c>
      <c r="C8447" t="s">
        <v>80</v>
      </c>
      <c r="D8447" t="s">
        <v>108</v>
      </c>
      <c r="E8447" t="s">
        <v>147</v>
      </c>
      <c r="F8447" t="s">
        <v>23386</v>
      </c>
      <c r="G8447" t="s">
        <v>134</v>
      </c>
      <c r="H8447" t="s">
        <v>135</v>
      </c>
      <c r="I8447" t="s">
        <v>680</v>
      </c>
      <c r="J8447" t="s">
        <v>137</v>
      </c>
      <c r="K8447" t="s">
        <v>138</v>
      </c>
      <c r="L8447" t="s">
        <v>23397</v>
      </c>
      <c r="M8447" t="s">
        <v>23398</v>
      </c>
      <c r="N8447">
        <v>3.2500000000000001E-2</v>
      </c>
      <c r="O8447">
        <v>0</v>
      </c>
      <c r="P8447">
        <v>1707</v>
      </c>
      <c r="Q8447">
        <v>5</v>
      </c>
      <c r="R8447">
        <v>278</v>
      </c>
      <c r="S8447">
        <v>5</v>
      </c>
      <c r="T8447">
        <v>301</v>
      </c>
      <c r="U8447">
        <v>1</v>
      </c>
      <c r="V8447">
        <v>0</v>
      </c>
      <c r="W8447">
        <v>0</v>
      </c>
      <c r="X8447">
        <v>9.0560557150988217</v>
      </c>
      <c r="Y8447">
        <v>1.1491194455110498</v>
      </c>
      <c r="Z8447">
        <v>4.5275473799288184</v>
      </c>
      <c r="AA8447">
        <v>0.75191863911635259</v>
      </c>
      <c r="AB8447">
        <v>7.1381616381515069</v>
      </c>
      <c r="AC8447">
        <v>0.35979975395910002</v>
      </c>
      <c r="AD8447">
        <v>0</v>
      </c>
      <c r="AE8447">
        <v>22.982602571765646</v>
      </c>
    </row>
    <row r="8448" spans="1:31" x14ac:dyDescent="0.3">
      <c r="A8448">
        <v>2593637</v>
      </c>
      <c r="B8448">
        <v>1</v>
      </c>
      <c r="C8448" t="s">
        <v>80</v>
      </c>
      <c r="D8448" t="s">
        <v>98</v>
      </c>
      <c r="E8448" t="s">
        <v>184</v>
      </c>
      <c r="F8448" t="s">
        <v>21245</v>
      </c>
      <c r="G8448" t="s">
        <v>1572</v>
      </c>
      <c r="H8448" t="s">
        <v>135</v>
      </c>
      <c r="I8448" t="s">
        <v>136</v>
      </c>
      <c r="J8448" t="s">
        <v>137</v>
      </c>
      <c r="K8448" t="s">
        <v>138</v>
      </c>
      <c r="L8448" t="s">
        <v>23399</v>
      </c>
      <c r="M8448" t="s">
        <v>23400</v>
      </c>
      <c r="N8448">
        <v>4.2847222220000001</v>
      </c>
      <c r="O8448">
        <v>0</v>
      </c>
      <c r="P8448">
        <v>0</v>
      </c>
      <c r="Q8448">
        <v>8</v>
      </c>
      <c r="R8448">
        <v>23</v>
      </c>
      <c r="S8448">
        <v>4</v>
      </c>
      <c r="T8448">
        <v>13</v>
      </c>
      <c r="U8448">
        <v>0</v>
      </c>
      <c r="V8448">
        <v>0</v>
      </c>
      <c r="W8448">
        <v>0</v>
      </c>
      <c r="X8448">
        <v>0</v>
      </c>
      <c r="Y8448">
        <v>107.23344951140618</v>
      </c>
      <c r="Z8448">
        <v>145.1292338988151</v>
      </c>
      <c r="AA8448">
        <v>110.21519726952806</v>
      </c>
      <c r="AB8448">
        <v>156.99505138922632</v>
      </c>
      <c r="AC8448">
        <v>0</v>
      </c>
      <c r="AD8448">
        <v>0</v>
      </c>
      <c r="AE8448">
        <v>519.57293206897566</v>
      </c>
    </row>
    <row r="8449" spans="1:31" x14ac:dyDescent="0.3">
      <c r="A8449">
        <v>2593972</v>
      </c>
      <c r="B8449">
        <v>1</v>
      </c>
      <c r="C8449" t="s">
        <v>80</v>
      </c>
      <c r="D8449" t="s">
        <v>96</v>
      </c>
      <c r="E8449" t="s">
        <v>175</v>
      </c>
      <c r="F8449" t="s">
        <v>23401</v>
      </c>
      <c r="G8449" t="s">
        <v>177</v>
      </c>
      <c r="H8449" t="s">
        <v>157</v>
      </c>
      <c r="I8449" t="s">
        <v>136</v>
      </c>
      <c r="J8449" t="s">
        <v>137</v>
      </c>
      <c r="K8449" t="s">
        <v>138</v>
      </c>
      <c r="L8449" t="s">
        <v>23402</v>
      </c>
      <c r="M8449" t="s">
        <v>23403</v>
      </c>
      <c r="N8449">
        <v>7.005833333</v>
      </c>
      <c r="O8449">
        <v>0</v>
      </c>
      <c r="P8449">
        <v>27</v>
      </c>
      <c r="Q8449">
        <v>0</v>
      </c>
      <c r="R8449">
        <v>3</v>
      </c>
      <c r="S8449">
        <v>0</v>
      </c>
      <c r="T8449">
        <v>3</v>
      </c>
      <c r="U8449">
        <v>0</v>
      </c>
      <c r="V8449">
        <v>0</v>
      </c>
      <c r="W8449">
        <v>0</v>
      </c>
      <c r="X8449">
        <v>80.844389844499517</v>
      </c>
      <c r="Y8449">
        <v>0</v>
      </c>
      <c r="Z8449">
        <v>20.976497525415326</v>
      </c>
      <c r="AA8449">
        <v>0</v>
      </c>
      <c r="AB8449">
        <v>1.2546727676725001E-3</v>
      </c>
      <c r="AC8449">
        <v>0</v>
      </c>
      <c r="AD8449">
        <v>0</v>
      </c>
      <c r="AE8449">
        <v>101.82214204268251</v>
      </c>
    </row>
    <row r="8450" spans="1:31" x14ac:dyDescent="0.3">
      <c r="A8450">
        <v>2593614</v>
      </c>
      <c r="B8450">
        <v>1</v>
      </c>
      <c r="C8450" t="s">
        <v>80</v>
      </c>
      <c r="D8450" t="s">
        <v>90</v>
      </c>
      <c r="E8450" t="s">
        <v>175</v>
      </c>
      <c r="F8450" t="s">
        <v>23404</v>
      </c>
      <c r="G8450" t="s">
        <v>202</v>
      </c>
      <c r="H8450" t="s">
        <v>157</v>
      </c>
      <c r="I8450" t="s">
        <v>136</v>
      </c>
      <c r="J8450" t="s">
        <v>137</v>
      </c>
      <c r="K8450" t="s">
        <v>138</v>
      </c>
      <c r="L8450" t="s">
        <v>23405</v>
      </c>
      <c r="M8450" t="s">
        <v>23406</v>
      </c>
      <c r="N8450">
        <v>0.79861111100000004</v>
      </c>
      <c r="O8450">
        <v>0</v>
      </c>
      <c r="P8450">
        <v>112</v>
      </c>
      <c r="Q8450">
        <v>0</v>
      </c>
      <c r="R8450">
        <v>0</v>
      </c>
      <c r="S8450">
        <v>0</v>
      </c>
      <c r="T8450">
        <v>16</v>
      </c>
      <c r="U8450">
        <v>0</v>
      </c>
      <c r="V8450">
        <v>0</v>
      </c>
      <c r="W8450">
        <v>0</v>
      </c>
      <c r="X8450">
        <v>17.322876803568374</v>
      </c>
      <c r="Y8450">
        <v>0</v>
      </c>
      <c r="Z8450">
        <v>0</v>
      </c>
      <c r="AA8450">
        <v>0</v>
      </c>
      <c r="AB8450">
        <v>10.268650353417797</v>
      </c>
      <c r="AC8450">
        <v>0</v>
      </c>
      <c r="AD8450">
        <v>0</v>
      </c>
      <c r="AE8450">
        <v>27.591527156986171</v>
      </c>
    </row>
    <row r="8451" spans="1:31" x14ac:dyDescent="0.3">
      <c r="A8451">
        <v>2593849</v>
      </c>
      <c r="B8451">
        <v>1</v>
      </c>
      <c r="C8451" t="s">
        <v>80</v>
      </c>
      <c r="D8451" t="s">
        <v>110</v>
      </c>
      <c r="E8451" t="s">
        <v>171</v>
      </c>
      <c r="F8451" t="s">
        <v>23407</v>
      </c>
      <c r="G8451" t="s">
        <v>3232</v>
      </c>
      <c r="H8451" t="s">
        <v>157</v>
      </c>
      <c r="I8451" t="s">
        <v>136</v>
      </c>
      <c r="J8451" t="s">
        <v>137</v>
      </c>
      <c r="K8451" t="s">
        <v>138</v>
      </c>
      <c r="L8451" t="s">
        <v>23408</v>
      </c>
      <c r="M8451" t="s">
        <v>23409</v>
      </c>
      <c r="N8451">
        <v>1.9488888879999999</v>
      </c>
      <c r="O8451">
        <v>0</v>
      </c>
      <c r="P8451">
        <v>219</v>
      </c>
      <c r="Q8451">
        <v>0</v>
      </c>
      <c r="R8451">
        <v>0</v>
      </c>
      <c r="S8451">
        <v>0</v>
      </c>
      <c r="T8451">
        <v>7</v>
      </c>
      <c r="U8451">
        <v>0</v>
      </c>
      <c r="V8451">
        <v>0</v>
      </c>
      <c r="W8451">
        <v>0</v>
      </c>
      <c r="X8451">
        <v>86.934727824230919</v>
      </c>
      <c r="Y8451">
        <v>0</v>
      </c>
      <c r="Z8451">
        <v>0</v>
      </c>
      <c r="AA8451">
        <v>0</v>
      </c>
      <c r="AB8451">
        <v>21.413782265049157</v>
      </c>
      <c r="AC8451">
        <v>0</v>
      </c>
      <c r="AD8451">
        <v>0</v>
      </c>
      <c r="AE8451">
        <v>108.34851008928007</v>
      </c>
    </row>
    <row r="8452" spans="1:31" x14ac:dyDescent="0.3">
      <c r="A8452">
        <v>2593829</v>
      </c>
      <c r="B8452">
        <v>1</v>
      </c>
      <c r="C8452" t="s">
        <v>80</v>
      </c>
      <c r="D8452" t="s">
        <v>96</v>
      </c>
      <c r="E8452" t="s">
        <v>141</v>
      </c>
      <c r="F8452" t="s">
        <v>23410</v>
      </c>
      <c r="G8452" t="s">
        <v>134</v>
      </c>
      <c r="H8452" t="s">
        <v>135</v>
      </c>
      <c r="I8452" t="s">
        <v>136</v>
      </c>
      <c r="J8452" t="s">
        <v>137</v>
      </c>
      <c r="K8452" t="s">
        <v>138</v>
      </c>
      <c r="L8452" t="s">
        <v>23411</v>
      </c>
      <c r="M8452" t="s">
        <v>23412</v>
      </c>
      <c r="N8452">
        <v>0.36861111099999999</v>
      </c>
      <c r="O8452">
        <v>0</v>
      </c>
      <c r="P8452">
        <v>914</v>
      </c>
      <c r="Q8452">
        <v>0</v>
      </c>
      <c r="R8452">
        <v>3</v>
      </c>
      <c r="S8452">
        <v>4</v>
      </c>
      <c r="T8452">
        <v>226</v>
      </c>
      <c r="U8452">
        <v>0</v>
      </c>
      <c r="V8452">
        <v>0</v>
      </c>
      <c r="W8452">
        <v>0</v>
      </c>
      <c r="X8452">
        <v>88.226567333466249</v>
      </c>
      <c r="Y8452">
        <v>0</v>
      </c>
      <c r="Z8452">
        <v>1.0339708630514399</v>
      </c>
      <c r="AA8452">
        <v>22.137484367185156</v>
      </c>
      <c r="AB8452">
        <v>109.58653513544967</v>
      </c>
      <c r="AC8452">
        <v>0</v>
      </c>
      <c r="AD8452">
        <v>0</v>
      </c>
      <c r="AE8452">
        <v>220.9845576991525</v>
      </c>
    </row>
    <row r="8453" spans="1:31" x14ac:dyDescent="0.3">
      <c r="A8453">
        <v>2594035</v>
      </c>
      <c r="B8453">
        <v>1</v>
      </c>
      <c r="C8453" t="s">
        <v>80</v>
      </c>
      <c r="D8453" t="s">
        <v>100</v>
      </c>
      <c r="E8453" t="s">
        <v>166</v>
      </c>
      <c r="F8453" t="s">
        <v>23413</v>
      </c>
      <c r="G8453" t="s">
        <v>198</v>
      </c>
      <c r="H8453" t="s">
        <v>157</v>
      </c>
      <c r="I8453" t="s">
        <v>136</v>
      </c>
      <c r="J8453" t="s">
        <v>137</v>
      </c>
      <c r="K8453" t="s">
        <v>138</v>
      </c>
      <c r="L8453" t="s">
        <v>23414</v>
      </c>
      <c r="M8453" t="s">
        <v>23415</v>
      </c>
      <c r="N8453">
        <v>1.018333333</v>
      </c>
      <c r="O8453">
        <v>0</v>
      </c>
      <c r="P8453">
        <v>5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0.85038838494529334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0.85038838494529334</v>
      </c>
    </row>
    <row r="8454" spans="1:31" x14ac:dyDescent="0.3">
      <c r="A8454">
        <v>2593743</v>
      </c>
      <c r="B8454">
        <v>1</v>
      </c>
      <c r="C8454" t="s">
        <v>81</v>
      </c>
      <c r="D8454" t="s">
        <v>118</v>
      </c>
      <c r="E8454" t="s">
        <v>147</v>
      </c>
      <c r="F8454" t="s">
        <v>23416</v>
      </c>
      <c r="G8454" t="s">
        <v>134</v>
      </c>
      <c r="H8454" t="s">
        <v>135</v>
      </c>
      <c r="I8454" t="s">
        <v>136</v>
      </c>
      <c r="J8454" t="s">
        <v>137</v>
      </c>
      <c r="K8454" t="s">
        <v>138</v>
      </c>
      <c r="L8454" t="s">
        <v>23417</v>
      </c>
      <c r="M8454" t="s">
        <v>23418</v>
      </c>
      <c r="N8454">
        <v>0.45722222200000001</v>
      </c>
      <c r="O8454">
        <v>1</v>
      </c>
      <c r="P8454">
        <v>236</v>
      </c>
      <c r="Q8454">
        <v>3</v>
      </c>
      <c r="R8454">
        <v>1</v>
      </c>
      <c r="S8454">
        <v>13</v>
      </c>
      <c r="T8454">
        <v>24</v>
      </c>
      <c r="U8454">
        <v>2</v>
      </c>
      <c r="V8454">
        <v>0</v>
      </c>
      <c r="W8454">
        <v>0.58114777677607998</v>
      </c>
      <c r="X8454">
        <v>30.82003123230486</v>
      </c>
      <c r="Y8454">
        <v>1.9555075053796918</v>
      </c>
      <c r="Z8454">
        <v>2.8694241539474197</v>
      </c>
      <c r="AA8454">
        <v>40.758223344766883</v>
      </c>
      <c r="AB8454">
        <v>12.637790796766323</v>
      </c>
      <c r="AC8454">
        <v>10.859696016588575</v>
      </c>
      <c r="AD8454">
        <v>0</v>
      </c>
      <c r="AE8454">
        <v>100.48182082652983</v>
      </c>
    </row>
    <row r="8455" spans="1:31" x14ac:dyDescent="0.3">
      <c r="A8455">
        <v>2594078</v>
      </c>
      <c r="B8455">
        <v>1</v>
      </c>
      <c r="C8455" t="s">
        <v>81</v>
      </c>
      <c r="D8455" t="s">
        <v>123</v>
      </c>
      <c r="E8455" t="s">
        <v>147</v>
      </c>
      <c r="F8455" t="s">
        <v>6125</v>
      </c>
      <c r="G8455" t="s">
        <v>202</v>
      </c>
      <c r="H8455" t="s">
        <v>135</v>
      </c>
      <c r="I8455" t="s">
        <v>136</v>
      </c>
      <c r="J8455" t="s">
        <v>137</v>
      </c>
      <c r="K8455" t="s">
        <v>138</v>
      </c>
      <c r="L8455" t="s">
        <v>23419</v>
      </c>
      <c r="M8455" t="s">
        <v>23420</v>
      </c>
      <c r="N8455">
        <v>0.635833333</v>
      </c>
      <c r="O8455">
        <v>0</v>
      </c>
      <c r="P8455">
        <v>6</v>
      </c>
      <c r="Q8455">
        <v>1</v>
      </c>
      <c r="R8455">
        <v>151</v>
      </c>
      <c r="S8455">
        <v>0</v>
      </c>
      <c r="T8455">
        <v>13</v>
      </c>
      <c r="U8455">
        <v>0</v>
      </c>
      <c r="V8455">
        <v>0</v>
      </c>
      <c r="W8455">
        <v>0</v>
      </c>
      <c r="X8455">
        <v>1.3679957711971602</v>
      </c>
      <c r="Y8455">
        <v>10.636172022464624</v>
      </c>
      <c r="Z8455">
        <v>231.87899304711635</v>
      </c>
      <c r="AA8455">
        <v>0</v>
      </c>
      <c r="AB8455">
        <v>4.4183898476185997</v>
      </c>
      <c r="AC8455">
        <v>0</v>
      </c>
      <c r="AD8455">
        <v>0</v>
      </c>
      <c r="AE8455">
        <v>248.30155068839676</v>
      </c>
    </row>
    <row r="8456" spans="1:31" x14ac:dyDescent="0.3">
      <c r="A8456">
        <v>2594055</v>
      </c>
      <c r="B8456">
        <v>1</v>
      </c>
      <c r="C8456" t="s">
        <v>81</v>
      </c>
      <c r="D8456" t="s">
        <v>127</v>
      </c>
      <c r="E8456" t="s">
        <v>184</v>
      </c>
      <c r="F8456" t="s">
        <v>23421</v>
      </c>
      <c r="G8456" t="s">
        <v>149</v>
      </c>
      <c r="H8456" t="s">
        <v>135</v>
      </c>
      <c r="I8456" t="s">
        <v>136</v>
      </c>
      <c r="J8456" t="s">
        <v>137</v>
      </c>
      <c r="K8456" t="s">
        <v>138</v>
      </c>
      <c r="L8456" t="s">
        <v>23422</v>
      </c>
      <c r="M8456" t="s">
        <v>23423</v>
      </c>
      <c r="N8456">
        <v>1.7808333329999999</v>
      </c>
      <c r="O8456">
        <v>0</v>
      </c>
      <c r="P8456">
        <v>126</v>
      </c>
      <c r="Q8456">
        <v>0</v>
      </c>
      <c r="R8456">
        <v>13</v>
      </c>
      <c r="S8456">
        <v>0</v>
      </c>
      <c r="T8456">
        <v>7</v>
      </c>
      <c r="U8456">
        <v>0</v>
      </c>
      <c r="V8456">
        <v>0</v>
      </c>
      <c r="W8456">
        <v>0</v>
      </c>
      <c r="X8456">
        <v>34.550693415659168</v>
      </c>
      <c r="Y8456">
        <v>0</v>
      </c>
      <c r="Z8456">
        <v>30.177059504947291</v>
      </c>
      <c r="AA8456">
        <v>0</v>
      </c>
      <c r="AB8456">
        <v>5.1444991343445317</v>
      </c>
      <c r="AC8456">
        <v>0</v>
      </c>
      <c r="AD8456">
        <v>0</v>
      </c>
      <c r="AE8456">
        <v>69.872252054950991</v>
      </c>
    </row>
    <row r="8457" spans="1:31" x14ac:dyDescent="0.3">
      <c r="A8457">
        <v>2593723</v>
      </c>
      <c r="B8457">
        <v>1</v>
      </c>
      <c r="C8457" t="s">
        <v>80</v>
      </c>
      <c r="D8457" t="s">
        <v>93</v>
      </c>
      <c r="E8457" t="s">
        <v>171</v>
      </c>
      <c r="F8457" t="s">
        <v>23424</v>
      </c>
      <c r="G8457" t="s">
        <v>190</v>
      </c>
      <c r="H8457" t="s">
        <v>157</v>
      </c>
      <c r="I8457" t="s">
        <v>136</v>
      </c>
      <c r="J8457" t="s">
        <v>137</v>
      </c>
      <c r="K8457" t="s">
        <v>138</v>
      </c>
      <c r="L8457" t="s">
        <v>23425</v>
      </c>
      <c r="M8457" t="s">
        <v>23426</v>
      </c>
      <c r="N8457">
        <v>7.6894444440000003</v>
      </c>
      <c r="O8457">
        <v>0</v>
      </c>
      <c r="P8457">
        <v>0</v>
      </c>
      <c r="Q8457">
        <v>0</v>
      </c>
      <c r="R8457">
        <v>7</v>
      </c>
      <c r="S8457">
        <v>0</v>
      </c>
      <c r="T8457">
        <v>2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125.13629021749719</v>
      </c>
      <c r="AA8457">
        <v>0</v>
      </c>
      <c r="AB8457">
        <v>30.181581112151846</v>
      </c>
      <c r="AC8457">
        <v>0</v>
      </c>
      <c r="AD8457">
        <v>0</v>
      </c>
      <c r="AE8457">
        <v>155.31787132964905</v>
      </c>
    </row>
    <row r="8458" spans="1:31" x14ac:dyDescent="0.3">
      <c r="A8458">
        <v>2593700</v>
      </c>
      <c r="B8458">
        <v>1</v>
      </c>
      <c r="C8458" t="s">
        <v>81</v>
      </c>
      <c r="D8458" t="s">
        <v>128</v>
      </c>
      <c r="E8458" t="s">
        <v>184</v>
      </c>
      <c r="F8458" t="s">
        <v>23427</v>
      </c>
      <c r="G8458" t="s">
        <v>134</v>
      </c>
      <c r="H8458" t="s">
        <v>135</v>
      </c>
      <c r="I8458" t="s">
        <v>136</v>
      </c>
      <c r="J8458" t="s">
        <v>137</v>
      </c>
      <c r="K8458" t="s">
        <v>138</v>
      </c>
      <c r="L8458" t="s">
        <v>23428</v>
      </c>
      <c r="M8458" t="s">
        <v>23429</v>
      </c>
      <c r="N8458">
        <v>0.77</v>
      </c>
      <c r="O8458">
        <v>0</v>
      </c>
      <c r="P8458">
        <v>322</v>
      </c>
      <c r="Q8458">
        <v>1</v>
      </c>
      <c r="R8458">
        <v>3</v>
      </c>
      <c r="S8458">
        <v>2</v>
      </c>
      <c r="T8458">
        <v>23</v>
      </c>
      <c r="U8458">
        <v>0</v>
      </c>
      <c r="V8458">
        <v>0</v>
      </c>
      <c r="W8458">
        <v>0</v>
      </c>
      <c r="X8458">
        <v>43.519542075293302</v>
      </c>
      <c r="Y8458">
        <v>5.0147443382076666</v>
      </c>
      <c r="Z8458">
        <v>3.7151669890622072</v>
      </c>
      <c r="AA8458">
        <v>18.166301100532131</v>
      </c>
      <c r="AB8458">
        <v>18.323250534414321</v>
      </c>
      <c r="AC8458">
        <v>0</v>
      </c>
      <c r="AD8458">
        <v>0</v>
      </c>
      <c r="AE8458">
        <v>88.739005037509628</v>
      </c>
    </row>
    <row r="8459" spans="1:31" x14ac:dyDescent="0.3">
      <c r="A8459">
        <v>2593909</v>
      </c>
      <c r="B8459">
        <v>1</v>
      </c>
      <c r="C8459" t="s">
        <v>81</v>
      </c>
      <c r="D8459" t="s">
        <v>118</v>
      </c>
      <c r="E8459" t="s">
        <v>166</v>
      </c>
      <c r="F8459" t="s">
        <v>23430</v>
      </c>
      <c r="G8459" t="s">
        <v>181</v>
      </c>
      <c r="H8459" t="s">
        <v>157</v>
      </c>
      <c r="I8459" t="s">
        <v>136</v>
      </c>
      <c r="J8459" t="s">
        <v>137</v>
      </c>
      <c r="K8459" t="s">
        <v>138</v>
      </c>
      <c r="L8459" t="s">
        <v>23431</v>
      </c>
      <c r="M8459" t="s">
        <v>23432</v>
      </c>
      <c r="N8459">
        <v>3.4275000000000002</v>
      </c>
      <c r="O8459">
        <v>0</v>
      </c>
      <c r="P8459">
        <v>1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0.14666869488598003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0.14666869488598003</v>
      </c>
    </row>
    <row r="8460" spans="1:31" x14ac:dyDescent="0.3">
      <c r="A8460">
        <v>2594015</v>
      </c>
      <c r="B8460">
        <v>1</v>
      </c>
      <c r="C8460" t="s">
        <v>80</v>
      </c>
      <c r="D8460" t="s">
        <v>93</v>
      </c>
      <c r="E8460" t="s">
        <v>141</v>
      </c>
      <c r="F8460" t="s">
        <v>23389</v>
      </c>
      <c r="G8460" t="s">
        <v>134</v>
      </c>
      <c r="H8460" t="s">
        <v>135</v>
      </c>
      <c r="I8460" t="s">
        <v>680</v>
      </c>
      <c r="J8460" t="s">
        <v>137</v>
      </c>
      <c r="K8460" t="s">
        <v>138</v>
      </c>
      <c r="L8460" t="s">
        <v>23433</v>
      </c>
      <c r="M8460" t="s">
        <v>23434</v>
      </c>
      <c r="N8460">
        <v>3.9722222000000001E-2</v>
      </c>
      <c r="O8460">
        <v>0</v>
      </c>
      <c r="P8460">
        <v>517</v>
      </c>
      <c r="Q8460">
        <v>0</v>
      </c>
      <c r="R8460">
        <v>29</v>
      </c>
      <c r="S8460">
        <v>0</v>
      </c>
      <c r="T8460">
        <v>76</v>
      </c>
      <c r="U8460">
        <v>1</v>
      </c>
      <c r="V8460">
        <v>0</v>
      </c>
      <c r="W8460">
        <v>0</v>
      </c>
      <c r="X8460">
        <v>2.9386029290260502</v>
      </c>
      <c r="Y8460">
        <v>0</v>
      </c>
      <c r="Z8460">
        <v>0.59325646358728767</v>
      </c>
      <c r="AA8460">
        <v>0</v>
      </c>
      <c r="AB8460">
        <v>2.7091744032171858</v>
      </c>
      <c r="AC8460">
        <v>2.4611282695999999E-2</v>
      </c>
      <c r="AD8460">
        <v>0</v>
      </c>
      <c r="AE8460">
        <v>6.2656450785265241</v>
      </c>
    </row>
    <row r="8461" spans="1:31" x14ac:dyDescent="0.3">
      <c r="A8461">
        <v>2593640</v>
      </c>
      <c r="B8461">
        <v>1</v>
      </c>
      <c r="C8461" t="s">
        <v>80</v>
      </c>
      <c r="D8461" t="s">
        <v>100</v>
      </c>
      <c r="E8461" t="s">
        <v>147</v>
      </c>
      <c r="F8461" t="s">
        <v>18792</v>
      </c>
      <c r="G8461" t="s">
        <v>134</v>
      </c>
      <c r="H8461" t="s">
        <v>135</v>
      </c>
      <c r="I8461" t="s">
        <v>136</v>
      </c>
      <c r="J8461" t="s">
        <v>137</v>
      </c>
      <c r="K8461" t="s">
        <v>138</v>
      </c>
      <c r="L8461" t="s">
        <v>23435</v>
      </c>
      <c r="M8461" t="s">
        <v>23436</v>
      </c>
      <c r="N8461">
        <v>1.217222222</v>
      </c>
      <c r="O8461">
        <v>0</v>
      </c>
      <c r="P8461">
        <v>29</v>
      </c>
      <c r="Q8461">
        <v>1</v>
      </c>
      <c r="R8461">
        <v>12</v>
      </c>
      <c r="S8461">
        <v>8</v>
      </c>
      <c r="T8461">
        <v>20</v>
      </c>
      <c r="U8461">
        <v>3</v>
      </c>
      <c r="V8461">
        <v>0</v>
      </c>
      <c r="W8461">
        <v>0</v>
      </c>
      <c r="X8461">
        <v>5.5502692614687499</v>
      </c>
      <c r="Y8461">
        <v>0.76819428980406657</v>
      </c>
      <c r="Z8461">
        <v>21.513077243815641</v>
      </c>
      <c r="AA8461">
        <v>24.794689045214277</v>
      </c>
      <c r="AB8461">
        <v>7.5907591663693124</v>
      </c>
      <c r="AC8461">
        <v>17.721063743798606</v>
      </c>
      <c r="AD8461">
        <v>0</v>
      </c>
      <c r="AE8461">
        <v>77.938052750470646</v>
      </c>
    </row>
    <row r="8462" spans="1:31" x14ac:dyDescent="0.3">
      <c r="A8462">
        <v>2593995</v>
      </c>
      <c r="B8462">
        <v>1</v>
      </c>
      <c r="C8462" t="s">
        <v>80</v>
      </c>
      <c r="D8462" t="s">
        <v>98</v>
      </c>
      <c r="E8462" t="s">
        <v>166</v>
      </c>
      <c r="F8462" t="s">
        <v>23437</v>
      </c>
      <c r="G8462" t="s">
        <v>181</v>
      </c>
      <c r="H8462" t="s">
        <v>157</v>
      </c>
      <c r="I8462" t="s">
        <v>136</v>
      </c>
      <c r="J8462" t="s">
        <v>137</v>
      </c>
      <c r="K8462" t="s">
        <v>138</v>
      </c>
      <c r="L8462" t="s">
        <v>23438</v>
      </c>
      <c r="M8462" t="s">
        <v>23439</v>
      </c>
      <c r="N8462">
        <v>6.0547222219999997</v>
      </c>
      <c r="O8462">
        <v>0</v>
      </c>
      <c r="P8462">
        <v>0</v>
      </c>
      <c r="Q8462">
        <v>0</v>
      </c>
      <c r="R8462">
        <v>1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</row>
    <row r="8463" spans="1:31" x14ac:dyDescent="0.3">
      <c r="A8463">
        <v>2593760</v>
      </c>
      <c r="B8463">
        <v>1</v>
      </c>
      <c r="C8463" t="s">
        <v>81</v>
      </c>
      <c r="D8463" t="s">
        <v>113</v>
      </c>
      <c r="E8463" t="s">
        <v>184</v>
      </c>
      <c r="F8463" t="s">
        <v>23440</v>
      </c>
      <c r="G8463" t="s">
        <v>202</v>
      </c>
      <c r="H8463" t="s">
        <v>135</v>
      </c>
      <c r="I8463" t="s">
        <v>136</v>
      </c>
      <c r="J8463" t="s">
        <v>137</v>
      </c>
      <c r="K8463" t="s">
        <v>138</v>
      </c>
      <c r="L8463" t="s">
        <v>23441</v>
      </c>
      <c r="M8463" t="s">
        <v>23442</v>
      </c>
      <c r="N8463">
        <v>0.98972222200000004</v>
      </c>
      <c r="O8463">
        <v>0</v>
      </c>
      <c r="P8463">
        <v>0</v>
      </c>
      <c r="Q8463">
        <v>0</v>
      </c>
      <c r="R8463">
        <v>0</v>
      </c>
      <c r="S8463">
        <v>3</v>
      </c>
      <c r="T8463">
        <v>0</v>
      </c>
      <c r="U8463">
        <v>1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108.87304148787366</v>
      </c>
      <c r="AB8463">
        <v>0</v>
      </c>
      <c r="AC8463">
        <v>38.60914467900627</v>
      </c>
      <c r="AD8463">
        <v>0</v>
      </c>
      <c r="AE8463">
        <v>147.48218616687993</v>
      </c>
    </row>
    <row r="8464" spans="1:31" x14ac:dyDescent="0.3">
      <c r="A8464">
        <v>2593683</v>
      </c>
      <c r="B8464">
        <v>1</v>
      </c>
      <c r="C8464" t="s">
        <v>80</v>
      </c>
      <c r="D8464" t="s">
        <v>84</v>
      </c>
      <c r="E8464" t="s">
        <v>166</v>
      </c>
      <c r="F8464" t="s">
        <v>23443</v>
      </c>
      <c r="G8464" t="s">
        <v>168</v>
      </c>
      <c r="H8464" t="s">
        <v>157</v>
      </c>
      <c r="I8464" t="s">
        <v>136</v>
      </c>
      <c r="J8464" t="s">
        <v>137</v>
      </c>
      <c r="K8464" t="s">
        <v>138</v>
      </c>
      <c r="L8464" t="s">
        <v>23444</v>
      </c>
      <c r="M8464" t="s">
        <v>23445</v>
      </c>
      <c r="N8464">
        <v>5.5794444439999999</v>
      </c>
      <c r="O8464">
        <v>0</v>
      </c>
      <c r="P8464">
        <v>5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3.7080469066151553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3.7080469066151553</v>
      </c>
    </row>
    <row r="8465" spans="1:31" x14ac:dyDescent="0.3">
      <c r="A8465">
        <v>2593826</v>
      </c>
      <c r="B8465">
        <v>1</v>
      </c>
      <c r="C8465" t="s">
        <v>80</v>
      </c>
      <c r="D8465" t="s">
        <v>105</v>
      </c>
      <c r="E8465" t="s">
        <v>171</v>
      </c>
      <c r="F8465" t="s">
        <v>23446</v>
      </c>
      <c r="G8465" t="s">
        <v>202</v>
      </c>
      <c r="H8465" t="s">
        <v>157</v>
      </c>
      <c r="I8465" t="s">
        <v>136</v>
      </c>
      <c r="J8465" t="s">
        <v>137</v>
      </c>
      <c r="K8465" t="s">
        <v>138</v>
      </c>
      <c r="L8465" t="s">
        <v>23447</v>
      </c>
      <c r="M8465" t="s">
        <v>23448</v>
      </c>
      <c r="N8465">
        <v>0.67861111100000004</v>
      </c>
      <c r="O8465">
        <v>0</v>
      </c>
      <c r="P8465">
        <v>171</v>
      </c>
      <c r="Q8465">
        <v>0</v>
      </c>
      <c r="R8465">
        <v>0</v>
      </c>
      <c r="S8465">
        <v>0</v>
      </c>
      <c r="T8465">
        <v>12</v>
      </c>
      <c r="U8465">
        <v>0</v>
      </c>
      <c r="V8465">
        <v>0</v>
      </c>
      <c r="W8465">
        <v>0</v>
      </c>
      <c r="X8465">
        <v>25.782600084247395</v>
      </c>
      <c r="Y8465">
        <v>0</v>
      </c>
      <c r="Z8465">
        <v>0</v>
      </c>
      <c r="AA8465">
        <v>0</v>
      </c>
      <c r="AB8465">
        <v>5.9981193274472222</v>
      </c>
      <c r="AC8465">
        <v>0</v>
      </c>
      <c r="AD8465">
        <v>0</v>
      </c>
      <c r="AE8465">
        <v>31.780719411694619</v>
      </c>
    </row>
    <row r="8466" spans="1:31" x14ac:dyDescent="0.3">
      <c r="A8466">
        <v>2593803</v>
      </c>
      <c r="B8466">
        <v>1</v>
      </c>
      <c r="C8466" t="s">
        <v>80</v>
      </c>
      <c r="D8466" t="s">
        <v>102</v>
      </c>
      <c r="E8466" t="s">
        <v>184</v>
      </c>
      <c r="F8466" t="s">
        <v>23449</v>
      </c>
      <c r="G8466" t="s">
        <v>6242</v>
      </c>
      <c r="H8466" t="s">
        <v>135</v>
      </c>
      <c r="I8466" t="s">
        <v>136</v>
      </c>
      <c r="J8466" t="s">
        <v>137</v>
      </c>
      <c r="K8466" t="s">
        <v>138</v>
      </c>
      <c r="L8466" t="s">
        <v>23450</v>
      </c>
      <c r="M8466" t="s">
        <v>23451</v>
      </c>
      <c r="N8466">
        <v>0.37916666599999999</v>
      </c>
      <c r="O8466">
        <v>0</v>
      </c>
      <c r="P8466">
        <v>6</v>
      </c>
      <c r="Q8466">
        <v>0</v>
      </c>
      <c r="R8466">
        <v>9</v>
      </c>
      <c r="S8466">
        <v>0</v>
      </c>
      <c r="T8466">
        <v>6</v>
      </c>
      <c r="U8466">
        <v>0</v>
      </c>
      <c r="V8466">
        <v>0</v>
      </c>
      <c r="W8466">
        <v>0</v>
      </c>
      <c r="X8466">
        <v>0.46403423055990006</v>
      </c>
      <c r="Y8466">
        <v>0</v>
      </c>
      <c r="Z8466">
        <v>7.8593186532201251</v>
      </c>
      <c r="AA8466">
        <v>0</v>
      </c>
      <c r="AB8466">
        <v>7.1227746143827</v>
      </c>
      <c r="AC8466">
        <v>0</v>
      </c>
      <c r="AD8466">
        <v>0</v>
      </c>
      <c r="AE8466">
        <v>15.446127498162724</v>
      </c>
    </row>
    <row r="8467" spans="1:31" x14ac:dyDescent="0.3">
      <c r="A8467">
        <v>2593975</v>
      </c>
      <c r="B8467">
        <v>1</v>
      </c>
      <c r="C8467" t="s">
        <v>80</v>
      </c>
      <c r="D8467" t="s">
        <v>83</v>
      </c>
      <c r="E8467" t="s">
        <v>132</v>
      </c>
      <c r="F8467" t="s">
        <v>23452</v>
      </c>
      <c r="G8467" t="s">
        <v>134</v>
      </c>
      <c r="H8467" t="s">
        <v>135</v>
      </c>
      <c r="I8467" t="s">
        <v>136</v>
      </c>
      <c r="J8467" t="s">
        <v>137</v>
      </c>
      <c r="K8467" t="s">
        <v>138</v>
      </c>
      <c r="L8467" t="s">
        <v>23453</v>
      </c>
      <c r="M8467" t="s">
        <v>23454</v>
      </c>
      <c r="N8467">
        <v>0.15055555500000001</v>
      </c>
      <c r="O8467">
        <v>24</v>
      </c>
      <c r="P8467">
        <v>2781</v>
      </c>
      <c r="Q8467">
        <v>15</v>
      </c>
      <c r="R8467">
        <v>389</v>
      </c>
      <c r="S8467">
        <v>52</v>
      </c>
      <c r="T8467">
        <v>454</v>
      </c>
      <c r="U8467">
        <v>4</v>
      </c>
      <c r="V8467">
        <v>1</v>
      </c>
      <c r="W8467">
        <v>2.0359807021084699</v>
      </c>
      <c r="X8467">
        <v>79.081398209443421</v>
      </c>
      <c r="Y8467">
        <v>11.230304202721113</v>
      </c>
      <c r="Z8467">
        <v>40.68473228423467</v>
      </c>
      <c r="AA8467">
        <v>29.312872803113912</v>
      </c>
      <c r="AB8467">
        <v>63.453307274668539</v>
      </c>
      <c r="AC8467">
        <v>18.085304125408552</v>
      </c>
      <c r="AD8467">
        <v>0.28637778836150002</v>
      </c>
      <c r="AE8467">
        <v>244.17027739006019</v>
      </c>
    </row>
    <row r="8468" spans="1:31" x14ac:dyDescent="0.3">
      <c r="A8468">
        <v>2594095</v>
      </c>
      <c r="B8468">
        <v>1</v>
      </c>
      <c r="C8468" t="s">
        <v>80</v>
      </c>
      <c r="D8468" t="s">
        <v>97</v>
      </c>
      <c r="E8468" t="s">
        <v>166</v>
      </c>
      <c r="F8468" t="s">
        <v>23455</v>
      </c>
      <c r="G8468" t="s">
        <v>198</v>
      </c>
      <c r="H8468" t="s">
        <v>157</v>
      </c>
      <c r="I8468" t="s">
        <v>136</v>
      </c>
      <c r="J8468" t="s">
        <v>137</v>
      </c>
      <c r="K8468" t="s">
        <v>138</v>
      </c>
      <c r="L8468" t="s">
        <v>23456</v>
      </c>
      <c r="M8468" t="s">
        <v>23457</v>
      </c>
      <c r="N8468">
        <v>1.4822222220000001</v>
      </c>
      <c r="O8468">
        <v>0</v>
      </c>
      <c r="P8468">
        <v>1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1.9196815187604552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1.9196815187604552</v>
      </c>
    </row>
    <row r="8469" spans="1:31" x14ac:dyDescent="0.3">
      <c r="A8469">
        <v>2593740</v>
      </c>
      <c r="B8469">
        <v>1</v>
      </c>
      <c r="C8469" t="s">
        <v>80</v>
      </c>
      <c r="D8469" t="s">
        <v>98</v>
      </c>
      <c r="E8469" t="s">
        <v>141</v>
      </c>
      <c r="F8469" t="s">
        <v>23458</v>
      </c>
      <c r="G8469" t="s">
        <v>134</v>
      </c>
      <c r="H8469" t="s">
        <v>135</v>
      </c>
      <c r="I8469" t="s">
        <v>136</v>
      </c>
      <c r="J8469" t="s">
        <v>137</v>
      </c>
      <c r="K8469" t="s">
        <v>138</v>
      </c>
      <c r="L8469" t="s">
        <v>23459</v>
      </c>
      <c r="M8469" t="s">
        <v>23460</v>
      </c>
      <c r="N8469">
        <v>0.64055555500000005</v>
      </c>
      <c r="O8469">
        <v>0</v>
      </c>
      <c r="P8469">
        <v>218</v>
      </c>
      <c r="Q8469">
        <v>36</v>
      </c>
      <c r="R8469">
        <v>39</v>
      </c>
      <c r="S8469">
        <v>5</v>
      </c>
      <c r="T8469">
        <v>50</v>
      </c>
      <c r="U8469">
        <v>1</v>
      </c>
      <c r="V8469">
        <v>0</v>
      </c>
      <c r="W8469">
        <v>0</v>
      </c>
      <c r="X8469">
        <v>35.729495677627582</v>
      </c>
      <c r="Y8469">
        <v>145.45475343928086</v>
      </c>
      <c r="Z8469">
        <v>60.785567364806752</v>
      </c>
      <c r="AA8469">
        <v>11.926113195000109</v>
      </c>
      <c r="AB8469">
        <v>46.735242142648595</v>
      </c>
      <c r="AC8469">
        <v>0.9777491774958017</v>
      </c>
      <c r="AD8469">
        <v>0</v>
      </c>
      <c r="AE8469">
        <v>301.60892099685975</v>
      </c>
    </row>
    <row r="8470" spans="1:31" x14ac:dyDescent="0.3">
      <c r="A8470">
        <v>2593889</v>
      </c>
      <c r="B8470">
        <v>1</v>
      </c>
      <c r="C8470" t="s">
        <v>80</v>
      </c>
      <c r="D8470" t="s">
        <v>94</v>
      </c>
      <c r="E8470" t="s">
        <v>184</v>
      </c>
      <c r="F8470" t="s">
        <v>23461</v>
      </c>
      <c r="G8470" t="s">
        <v>1056</v>
      </c>
      <c r="H8470" t="s">
        <v>135</v>
      </c>
      <c r="I8470" t="s">
        <v>136</v>
      </c>
      <c r="J8470" t="s">
        <v>137</v>
      </c>
      <c r="K8470" t="s">
        <v>138</v>
      </c>
      <c r="L8470" t="s">
        <v>23462</v>
      </c>
      <c r="M8470" t="s">
        <v>23463</v>
      </c>
      <c r="N8470">
        <v>4.2005555550000002</v>
      </c>
      <c r="O8470">
        <v>0</v>
      </c>
      <c r="P8470">
        <v>0</v>
      </c>
      <c r="Q8470">
        <v>0</v>
      </c>
      <c r="R8470">
        <v>21</v>
      </c>
      <c r="S8470">
        <v>0</v>
      </c>
      <c r="T8470">
        <v>1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120.89038780965912</v>
      </c>
      <c r="AA8470">
        <v>0</v>
      </c>
      <c r="AB8470">
        <v>2.7154684942315601</v>
      </c>
      <c r="AC8470">
        <v>0</v>
      </c>
      <c r="AD8470">
        <v>0</v>
      </c>
      <c r="AE8470">
        <v>123.60585630389068</v>
      </c>
    </row>
    <row r="8471" spans="1:31" x14ac:dyDescent="0.3">
      <c r="A8471">
        <v>2593649</v>
      </c>
      <c r="B8471">
        <v>1</v>
      </c>
      <c r="C8471" t="s">
        <v>80</v>
      </c>
      <c r="D8471" t="s">
        <v>106</v>
      </c>
      <c r="E8471" t="s">
        <v>141</v>
      </c>
      <c r="F8471" t="s">
        <v>5305</v>
      </c>
      <c r="G8471" t="s">
        <v>134</v>
      </c>
      <c r="H8471" t="s">
        <v>135</v>
      </c>
      <c r="I8471" t="s">
        <v>680</v>
      </c>
      <c r="J8471" t="s">
        <v>137</v>
      </c>
      <c r="K8471" t="s">
        <v>138</v>
      </c>
      <c r="L8471" t="s">
        <v>23464</v>
      </c>
      <c r="M8471" t="s">
        <v>23465</v>
      </c>
      <c r="N8471">
        <v>4.9444443999999997E-2</v>
      </c>
      <c r="O8471">
        <v>1</v>
      </c>
      <c r="P8471">
        <v>4</v>
      </c>
      <c r="Q8471">
        <v>68</v>
      </c>
      <c r="R8471">
        <v>332</v>
      </c>
      <c r="S8471">
        <v>27</v>
      </c>
      <c r="T8471">
        <v>63</v>
      </c>
      <c r="U8471">
        <v>0</v>
      </c>
      <c r="V8471">
        <v>0</v>
      </c>
      <c r="W8471">
        <v>1.7378338136249998E-2</v>
      </c>
      <c r="X8471">
        <v>6.1690734388033325E-2</v>
      </c>
      <c r="Y8471">
        <v>27.515299758708235</v>
      </c>
      <c r="Z8471">
        <v>47.103571605407112</v>
      </c>
      <c r="AA8471">
        <v>3.4506572125117851</v>
      </c>
      <c r="AB8471">
        <v>5.6963315719022569</v>
      </c>
      <c r="AC8471">
        <v>0</v>
      </c>
      <c r="AD8471">
        <v>0</v>
      </c>
      <c r="AE8471">
        <v>83.844929221053675</v>
      </c>
    </row>
    <row r="8472" spans="1:31" x14ac:dyDescent="0.3">
      <c r="A8472">
        <v>2593958</v>
      </c>
      <c r="B8472">
        <v>1</v>
      </c>
      <c r="C8472" t="s">
        <v>80</v>
      </c>
      <c r="D8472" t="s">
        <v>92</v>
      </c>
      <c r="E8472" t="s">
        <v>166</v>
      </c>
      <c r="F8472" t="s">
        <v>23466</v>
      </c>
      <c r="G8472" t="s">
        <v>181</v>
      </c>
      <c r="H8472" t="s">
        <v>157</v>
      </c>
      <c r="I8472" t="s">
        <v>136</v>
      </c>
      <c r="J8472" t="s">
        <v>137</v>
      </c>
      <c r="K8472" t="s">
        <v>138</v>
      </c>
      <c r="L8472" t="s">
        <v>23467</v>
      </c>
      <c r="M8472" t="s">
        <v>23468</v>
      </c>
      <c r="N8472">
        <v>1.411944444</v>
      </c>
      <c r="O8472">
        <v>0</v>
      </c>
      <c r="P8472">
        <v>1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0.29151105612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0.29151105612</v>
      </c>
    </row>
    <row r="8473" spans="1:31" x14ac:dyDescent="0.3">
      <c r="A8473">
        <v>2594104</v>
      </c>
      <c r="B8473">
        <v>1</v>
      </c>
      <c r="C8473" t="s">
        <v>80</v>
      </c>
      <c r="D8473" t="s">
        <v>98</v>
      </c>
      <c r="E8473" t="s">
        <v>166</v>
      </c>
      <c r="F8473" t="s">
        <v>23469</v>
      </c>
      <c r="G8473" t="s">
        <v>168</v>
      </c>
      <c r="H8473" t="s">
        <v>157</v>
      </c>
      <c r="I8473" t="s">
        <v>136</v>
      </c>
      <c r="J8473" t="s">
        <v>137</v>
      </c>
      <c r="K8473" t="s">
        <v>138</v>
      </c>
      <c r="L8473" t="s">
        <v>23470</v>
      </c>
      <c r="M8473" t="s">
        <v>23471</v>
      </c>
      <c r="N8473">
        <v>1.828888888</v>
      </c>
      <c r="O8473">
        <v>0</v>
      </c>
      <c r="P8473">
        <v>0</v>
      </c>
      <c r="Q8473">
        <v>0</v>
      </c>
      <c r="R8473">
        <v>1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7.1004164923373331E-2</v>
      </c>
      <c r="AA8473">
        <v>0</v>
      </c>
      <c r="AB8473">
        <v>0</v>
      </c>
      <c r="AC8473">
        <v>0</v>
      </c>
      <c r="AD8473">
        <v>0</v>
      </c>
      <c r="AE8473">
        <v>7.1004164923373331E-2</v>
      </c>
    </row>
    <row r="8474" spans="1:31" x14ac:dyDescent="0.3">
      <c r="A8474">
        <v>2594121</v>
      </c>
      <c r="B8474">
        <v>1</v>
      </c>
      <c r="C8474" t="s">
        <v>80</v>
      </c>
      <c r="D8474" t="s">
        <v>82</v>
      </c>
      <c r="E8474" t="s">
        <v>166</v>
      </c>
      <c r="F8474" t="s">
        <v>23472</v>
      </c>
      <c r="G8474" t="s">
        <v>168</v>
      </c>
      <c r="H8474" t="s">
        <v>157</v>
      </c>
      <c r="I8474" t="s">
        <v>136</v>
      </c>
      <c r="J8474" t="s">
        <v>137</v>
      </c>
      <c r="K8474" t="s">
        <v>138</v>
      </c>
      <c r="L8474" t="s">
        <v>23473</v>
      </c>
      <c r="M8474" t="s">
        <v>23474</v>
      </c>
      <c r="N8474">
        <v>1.2741666659999999</v>
      </c>
      <c r="O8474">
        <v>0</v>
      </c>
      <c r="P8474">
        <v>2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0.50535756583922997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0.50535756583922997</v>
      </c>
    </row>
    <row r="8475" spans="1:31" x14ac:dyDescent="0.3">
      <c r="A8475">
        <v>2593812</v>
      </c>
      <c r="B8475">
        <v>1</v>
      </c>
      <c r="C8475" t="s">
        <v>81</v>
      </c>
      <c r="D8475" t="s">
        <v>128</v>
      </c>
      <c r="E8475" t="s">
        <v>147</v>
      </c>
      <c r="F8475" t="s">
        <v>897</v>
      </c>
      <c r="G8475" t="s">
        <v>134</v>
      </c>
      <c r="H8475" t="s">
        <v>135</v>
      </c>
      <c r="I8475" t="s">
        <v>136</v>
      </c>
      <c r="J8475" t="s">
        <v>137</v>
      </c>
      <c r="K8475" t="s">
        <v>138</v>
      </c>
      <c r="L8475" t="s">
        <v>23475</v>
      </c>
      <c r="M8475" t="s">
        <v>23476</v>
      </c>
      <c r="N8475">
        <v>0.88916666600000005</v>
      </c>
      <c r="O8475">
        <v>7</v>
      </c>
      <c r="P8475">
        <v>1170</v>
      </c>
      <c r="Q8475">
        <v>4</v>
      </c>
      <c r="R8475">
        <v>3</v>
      </c>
      <c r="S8475">
        <v>3</v>
      </c>
      <c r="T8475">
        <v>83</v>
      </c>
      <c r="U8475">
        <v>0</v>
      </c>
      <c r="V8475">
        <v>0</v>
      </c>
      <c r="W8475">
        <v>1.3560892833599998</v>
      </c>
      <c r="X8475">
        <v>106.79746595418142</v>
      </c>
      <c r="Y8475">
        <v>13.399844376246744</v>
      </c>
      <c r="Z8475">
        <v>2.9799848680014898</v>
      </c>
      <c r="AA8475">
        <v>24.620347235308348</v>
      </c>
      <c r="AB8475">
        <v>20.664513319836654</v>
      </c>
      <c r="AC8475">
        <v>0</v>
      </c>
      <c r="AD8475">
        <v>0</v>
      </c>
      <c r="AE8475">
        <v>169.81824503693468</v>
      </c>
    </row>
    <row r="8476" spans="1:31" x14ac:dyDescent="0.3">
      <c r="A8476">
        <v>2593666</v>
      </c>
      <c r="B8476">
        <v>1</v>
      </c>
      <c r="C8476" t="s">
        <v>80</v>
      </c>
      <c r="D8476" t="s">
        <v>93</v>
      </c>
      <c r="E8476" t="s">
        <v>141</v>
      </c>
      <c r="F8476" t="s">
        <v>23477</v>
      </c>
      <c r="G8476" t="s">
        <v>134</v>
      </c>
      <c r="H8476" t="s">
        <v>135</v>
      </c>
      <c r="I8476" t="s">
        <v>136</v>
      </c>
      <c r="J8476" t="s">
        <v>137</v>
      </c>
      <c r="K8476" t="s">
        <v>138</v>
      </c>
      <c r="L8476" t="s">
        <v>23478</v>
      </c>
      <c r="M8476" t="s">
        <v>23479</v>
      </c>
      <c r="N8476">
        <v>0.60722222199999998</v>
      </c>
      <c r="O8476">
        <v>0</v>
      </c>
      <c r="P8476">
        <v>434</v>
      </c>
      <c r="Q8476">
        <v>25</v>
      </c>
      <c r="R8476">
        <v>49</v>
      </c>
      <c r="S8476">
        <v>10</v>
      </c>
      <c r="T8476">
        <v>128</v>
      </c>
      <c r="U8476">
        <v>0</v>
      </c>
      <c r="V8476">
        <v>0</v>
      </c>
      <c r="W8476">
        <v>0</v>
      </c>
      <c r="X8476">
        <v>44.924731868658881</v>
      </c>
      <c r="Y8476">
        <v>155.16678151063684</v>
      </c>
      <c r="Z8476">
        <v>87.457936446151393</v>
      </c>
      <c r="AA8476">
        <v>41.716695684340792</v>
      </c>
      <c r="AB8476">
        <v>56.987384339249147</v>
      </c>
      <c r="AC8476">
        <v>0</v>
      </c>
      <c r="AD8476">
        <v>0</v>
      </c>
      <c r="AE8476">
        <v>386.25352984903708</v>
      </c>
    </row>
    <row r="8477" spans="1:31" x14ac:dyDescent="0.3">
      <c r="A8477">
        <v>2594064</v>
      </c>
      <c r="B8477">
        <v>1</v>
      </c>
      <c r="C8477" t="s">
        <v>80</v>
      </c>
      <c r="D8477" t="s">
        <v>96</v>
      </c>
      <c r="E8477" t="s">
        <v>184</v>
      </c>
      <c r="F8477" t="s">
        <v>23480</v>
      </c>
      <c r="G8477" t="s">
        <v>202</v>
      </c>
      <c r="H8477" t="s">
        <v>135</v>
      </c>
      <c r="I8477" t="s">
        <v>136</v>
      </c>
      <c r="J8477" t="s">
        <v>137</v>
      </c>
      <c r="K8477" t="s">
        <v>138</v>
      </c>
      <c r="L8477" t="s">
        <v>23481</v>
      </c>
      <c r="M8477" t="s">
        <v>23482</v>
      </c>
      <c r="N8477">
        <v>0.99222222199999999</v>
      </c>
      <c r="O8477">
        <v>2</v>
      </c>
      <c r="P8477">
        <v>401</v>
      </c>
      <c r="Q8477">
        <v>5</v>
      </c>
      <c r="R8477">
        <v>1</v>
      </c>
      <c r="S8477">
        <v>8</v>
      </c>
      <c r="T8477">
        <v>67</v>
      </c>
      <c r="U8477">
        <v>0</v>
      </c>
      <c r="V8477">
        <v>0</v>
      </c>
      <c r="W8477">
        <v>6.8124460795237614</v>
      </c>
      <c r="X8477">
        <v>154.25035323338483</v>
      </c>
      <c r="Y8477">
        <v>4.5374423875209997</v>
      </c>
      <c r="Z8477">
        <v>0.71465079915276997</v>
      </c>
      <c r="AA8477">
        <v>41.151885632478169</v>
      </c>
      <c r="AB8477">
        <v>96.421499452381966</v>
      </c>
      <c r="AC8477">
        <v>0</v>
      </c>
      <c r="AD8477">
        <v>0</v>
      </c>
      <c r="AE8477">
        <v>303.88827758444251</v>
      </c>
    </row>
    <row r="8478" spans="1:31" x14ac:dyDescent="0.3">
      <c r="A8478">
        <v>2593686</v>
      </c>
      <c r="B8478">
        <v>1</v>
      </c>
      <c r="C8478" t="s">
        <v>81</v>
      </c>
      <c r="D8478" t="s">
        <v>117</v>
      </c>
      <c r="E8478" t="s">
        <v>141</v>
      </c>
      <c r="F8478" t="s">
        <v>8894</v>
      </c>
      <c r="G8478" t="s">
        <v>134</v>
      </c>
      <c r="H8478" t="s">
        <v>135</v>
      </c>
      <c r="I8478" t="s">
        <v>136</v>
      </c>
      <c r="J8478" t="s">
        <v>137</v>
      </c>
      <c r="K8478" t="s">
        <v>138</v>
      </c>
      <c r="L8478" t="s">
        <v>23483</v>
      </c>
      <c r="M8478" t="s">
        <v>23484</v>
      </c>
      <c r="N8478">
        <v>0.19916666599999999</v>
      </c>
      <c r="O8478">
        <v>4</v>
      </c>
      <c r="P8478">
        <v>2454</v>
      </c>
      <c r="Q8478">
        <v>41</v>
      </c>
      <c r="R8478">
        <v>87</v>
      </c>
      <c r="S8478">
        <v>26</v>
      </c>
      <c r="T8478">
        <v>240</v>
      </c>
      <c r="U8478">
        <v>4</v>
      </c>
      <c r="V8478">
        <v>0</v>
      </c>
      <c r="W8478">
        <v>0.1488929327177175</v>
      </c>
      <c r="X8478">
        <v>52.238591002142265</v>
      </c>
      <c r="Y8478">
        <v>37.100232474925953</v>
      </c>
      <c r="Z8478">
        <v>6.5014571732493325</v>
      </c>
      <c r="AA8478">
        <v>44.018380581498029</v>
      </c>
      <c r="AB8478">
        <v>21.497987022210204</v>
      </c>
      <c r="AC8478">
        <v>52.837137176120606</v>
      </c>
      <c r="AD8478">
        <v>0</v>
      </c>
      <c r="AE8478">
        <v>214.34267836286409</v>
      </c>
    </row>
    <row r="8479" spans="1:31" x14ac:dyDescent="0.3">
      <c r="A8479">
        <v>2593663</v>
      </c>
      <c r="B8479">
        <v>1</v>
      </c>
      <c r="C8479" t="s">
        <v>81</v>
      </c>
      <c r="D8479" t="s">
        <v>123</v>
      </c>
      <c r="E8479" t="s">
        <v>184</v>
      </c>
      <c r="F8479" t="s">
        <v>23485</v>
      </c>
      <c r="G8479" t="s">
        <v>134</v>
      </c>
      <c r="H8479" t="s">
        <v>135</v>
      </c>
      <c r="I8479" t="s">
        <v>136</v>
      </c>
      <c r="J8479" t="s">
        <v>137</v>
      </c>
      <c r="K8479" t="s">
        <v>138</v>
      </c>
      <c r="L8479" t="s">
        <v>23486</v>
      </c>
      <c r="M8479" t="s">
        <v>23487</v>
      </c>
      <c r="N8479">
        <v>1.7013888880000001</v>
      </c>
      <c r="O8479">
        <v>2</v>
      </c>
      <c r="P8479">
        <v>7</v>
      </c>
      <c r="Q8479">
        <v>39</v>
      </c>
      <c r="R8479">
        <v>159</v>
      </c>
      <c r="S8479">
        <v>4</v>
      </c>
      <c r="T8479">
        <v>12</v>
      </c>
      <c r="U8479">
        <v>0</v>
      </c>
      <c r="V8479">
        <v>0</v>
      </c>
      <c r="W8479">
        <v>5.5365451120413365</v>
      </c>
      <c r="X8479">
        <v>10.965557782251691</v>
      </c>
      <c r="Y8479">
        <v>70.912543385262964</v>
      </c>
      <c r="Z8479">
        <v>415.96238715896368</v>
      </c>
      <c r="AA8479">
        <v>11.467163215736726</v>
      </c>
      <c r="AB8479">
        <v>50.829578335367465</v>
      </c>
      <c r="AC8479">
        <v>0</v>
      </c>
      <c r="AD8479">
        <v>0</v>
      </c>
      <c r="AE8479">
        <v>565.67377498962389</v>
      </c>
    </row>
    <row r="8480" spans="1:31" x14ac:dyDescent="0.3">
      <c r="A8480">
        <v>2593855</v>
      </c>
      <c r="B8480">
        <v>1</v>
      </c>
      <c r="C8480" t="s">
        <v>80</v>
      </c>
      <c r="D8480" t="s">
        <v>93</v>
      </c>
      <c r="E8480" t="s">
        <v>155</v>
      </c>
      <c r="F8480" t="s">
        <v>23488</v>
      </c>
      <c r="G8480" t="s">
        <v>202</v>
      </c>
      <c r="H8480" t="s">
        <v>157</v>
      </c>
      <c r="I8480" t="s">
        <v>136</v>
      </c>
      <c r="J8480" t="s">
        <v>137</v>
      </c>
      <c r="K8480" t="s">
        <v>138</v>
      </c>
      <c r="L8480" t="s">
        <v>23489</v>
      </c>
      <c r="M8480" t="s">
        <v>23490</v>
      </c>
      <c r="N8480">
        <v>2.0102777770000002</v>
      </c>
      <c r="O8480">
        <v>0</v>
      </c>
      <c r="P8480">
        <v>12</v>
      </c>
      <c r="Q8480">
        <v>0</v>
      </c>
      <c r="R8480">
        <v>15</v>
      </c>
      <c r="S8480">
        <v>0</v>
      </c>
      <c r="T8480">
        <v>20</v>
      </c>
      <c r="U8480">
        <v>0</v>
      </c>
      <c r="V8480">
        <v>0</v>
      </c>
      <c r="W8480">
        <v>0</v>
      </c>
      <c r="X8480">
        <v>2.4341178849162453</v>
      </c>
      <c r="Y8480">
        <v>0</v>
      </c>
      <c r="Z8480">
        <v>125.84366272823776</v>
      </c>
      <c r="AA8480">
        <v>0</v>
      </c>
      <c r="AB8480">
        <v>20.128282517005726</v>
      </c>
      <c r="AC8480">
        <v>0</v>
      </c>
      <c r="AD8480">
        <v>0</v>
      </c>
      <c r="AE8480">
        <v>148.40606313015971</v>
      </c>
    </row>
    <row r="8481" spans="1:31" x14ac:dyDescent="0.3">
      <c r="A8481">
        <v>2593729</v>
      </c>
      <c r="B8481">
        <v>1</v>
      </c>
      <c r="C8481" t="s">
        <v>80</v>
      </c>
      <c r="D8481" t="s">
        <v>96</v>
      </c>
      <c r="E8481" t="s">
        <v>155</v>
      </c>
      <c r="F8481" t="s">
        <v>23491</v>
      </c>
      <c r="G8481" t="s">
        <v>202</v>
      </c>
      <c r="H8481" t="s">
        <v>157</v>
      </c>
      <c r="I8481" t="s">
        <v>136</v>
      </c>
      <c r="J8481" t="s">
        <v>137</v>
      </c>
      <c r="K8481" t="s">
        <v>138</v>
      </c>
      <c r="L8481" t="s">
        <v>23492</v>
      </c>
      <c r="M8481" t="s">
        <v>23493</v>
      </c>
      <c r="N8481">
        <v>2.3747222219999999</v>
      </c>
      <c r="O8481">
        <v>0</v>
      </c>
      <c r="P8481">
        <v>356</v>
      </c>
      <c r="Q8481">
        <v>0</v>
      </c>
      <c r="R8481">
        <v>0</v>
      </c>
      <c r="S8481">
        <v>0</v>
      </c>
      <c r="T8481">
        <v>30</v>
      </c>
      <c r="U8481">
        <v>0</v>
      </c>
      <c r="V8481">
        <v>0</v>
      </c>
      <c r="W8481">
        <v>0</v>
      </c>
      <c r="X8481">
        <v>279.91286530665138</v>
      </c>
      <c r="Y8481">
        <v>0</v>
      </c>
      <c r="Z8481">
        <v>0</v>
      </c>
      <c r="AA8481">
        <v>0</v>
      </c>
      <c r="AB8481">
        <v>187.99368350168729</v>
      </c>
      <c r="AC8481">
        <v>0</v>
      </c>
      <c r="AD8481">
        <v>0</v>
      </c>
      <c r="AE8481">
        <v>467.9065488083387</v>
      </c>
    </row>
    <row r="8482" spans="1:31" x14ac:dyDescent="0.3">
      <c r="A8482">
        <v>2593706</v>
      </c>
      <c r="B8482">
        <v>1</v>
      </c>
      <c r="C8482" t="s">
        <v>81</v>
      </c>
      <c r="D8482" t="s">
        <v>127</v>
      </c>
      <c r="E8482" t="s">
        <v>184</v>
      </c>
      <c r="F8482" t="s">
        <v>23494</v>
      </c>
      <c r="G8482" t="s">
        <v>134</v>
      </c>
      <c r="H8482" t="s">
        <v>135</v>
      </c>
      <c r="I8482" t="s">
        <v>136</v>
      </c>
      <c r="J8482" t="s">
        <v>137</v>
      </c>
      <c r="K8482" t="s">
        <v>138</v>
      </c>
      <c r="L8482" t="s">
        <v>23495</v>
      </c>
      <c r="M8482" t="s">
        <v>23496</v>
      </c>
      <c r="N8482">
        <v>1.5533333330000001</v>
      </c>
      <c r="O8482">
        <v>0</v>
      </c>
      <c r="P8482">
        <v>185</v>
      </c>
      <c r="Q8482">
        <v>11</v>
      </c>
      <c r="R8482">
        <v>11</v>
      </c>
      <c r="S8482">
        <v>2</v>
      </c>
      <c r="T8482">
        <v>19</v>
      </c>
      <c r="U8482">
        <v>0</v>
      </c>
      <c r="V8482">
        <v>0</v>
      </c>
      <c r="W8482">
        <v>0</v>
      </c>
      <c r="X8482">
        <v>59.049912536496791</v>
      </c>
      <c r="Y8482">
        <v>36.852412212652567</v>
      </c>
      <c r="Z8482">
        <v>31.927461796374065</v>
      </c>
      <c r="AA8482">
        <v>24.228139547446702</v>
      </c>
      <c r="AB8482">
        <v>15.13509709482306</v>
      </c>
      <c r="AC8482">
        <v>0</v>
      </c>
      <c r="AD8482">
        <v>0</v>
      </c>
      <c r="AE8482">
        <v>167.19302318779319</v>
      </c>
    </row>
    <row r="8483" spans="1:31" x14ac:dyDescent="0.3">
      <c r="A8483">
        <v>2593878</v>
      </c>
      <c r="B8483">
        <v>1</v>
      </c>
      <c r="C8483" t="s">
        <v>80</v>
      </c>
      <c r="D8483" t="s">
        <v>93</v>
      </c>
      <c r="E8483" t="s">
        <v>171</v>
      </c>
      <c r="F8483" t="s">
        <v>16579</v>
      </c>
      <c r="G8483" t="s">
        <v>190</v>
      </c>
      <c r="H8483" t="s">
        <v>157</v>
      </c>
      <c r="I8483" t="s">
        <v>136</v>
      </c>
      <c r="J8483" t="s">
        <v>137</v>
      </c>
      <c r="K8483" t="s">
        <v>138</v>
      </c>
      <c r="L8483" t="s">
        <v>23497</v>
      </c>
      <c r="M8483" t="s">
        <v>23498</v>
      </c>
      <c r="N8483">
        <v>5.2711111109999997</v>
      </c>
      <c r="O8483">
        <v>0</v>
      </c>
      <c r="P8483">
        <v>0</v>
      </c>
      <c r="Q8483">
        <v>0</v>
      </c>
      <c r="R8483">
        <v>3</v>
      </c>
      <c r="S8483">
        <v>0</v>
      </c>
      <c r="T8483">
        <v>1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99.256034902782602</v>
      </c>
      <c r="AA8483">
        <v>0</v>
      </c>
      <c r="AB8483">
        <v>69.598866517916491</v>
      </c>
      <c r="AC8483">
        <v>0</v>
      </c>
      <c r="AD8483">
        <v>0</v>
      </c>
      <c r="AE8483">
        <v>168.85490142069909</v>
      </c>
    </row>
    <row r="8484" spans="1:31" x14ac:dyDescent="0.3">
      <c r="A8484">
        <v>2593749</v>
      </c>
      <c r="B8484">
        <v>1</v>
      </c>
      <c r="C8484" t="s">
        <v>80</v>
      </c>
      <c r="D8484" t="s">
        <v>87</v>
      </c>
      <c r="E8484" t="s">
        <v>166</v>
      </c>
      <c r="F8484" t="s">
        <v>23499</v>
      </c>
      <c r="G8484" t="s">
        <v>198</v>
      </c>
      <c r="H8484" t="s">
        <v>157</v>
      </c>
      <c r="I8484" t="s">
        <v>136</v>
      </c>
      <c r="J8484" t="s">
        <v>137</v>
      </c>
      <c r="K8484" t="s">
        <v>138</v>
      </c>
      <c r="L8484" t="s">
        <v>23500</v>
      </c>
      <c r="M8484" t="s">
        <v>23501</v>
      </c>
      <c r="N8484">
        <v>2.8138888880000001</v>
      </c>
      <c r="O8484">
        <v>0</v>
      </c>
      <c r="P8484">
        <v>1</v>
      </c>
      <c r="Q8484">
        <v>0</v>
      </c>
      <c r="R8484">
        <v>0</v>
      </c>
      <c r="S8484">
        <v>0</v>
      </c>
      <c r="T8484">
        <v>1</v>
      </c>
      <c r="U8484">
        <v>0</v>
      </c>
      <c r="V8484">
        <v>0</v>
      </c>
      <c r="W8484">
        <v>0</v>
      </c>
      <c r="X8484">
        <v>0.59200051619452343</v>
      </c>
      <c r="Y8484">
        <v>0</v>
      </c>
      <c r="Z8484">
        <v>0</v>
      </c>
      <c r="AA8484">
        <v>0</v>
      </c>
      <c r="AB8484">
        <v>0.48050611370445673</v>
      </c>
      <c r="AC8484">
        <v>0</v>
      </c>
      <c r="AD8484">
        <v>0</v>
      </c>
      <c r="AE8484">
        <v>1.0725066298989803</v>
      </c>
    </row>
    <row r="8485" spans="1:31" x14ac:dyDescent="0.3">
      <c r="A8485">
        <v>2593892</v>
      </c>
      <c r="B8485">
        <v>1</v>
      </c>
      <c r="C8485" t="s">
        <v>80</v>
      </c>
      <c r="D8485" t="s">
        <v>108</v>
      </c>
      <c r="E8485" t="s">
        <v>147</v>
      </c>
      <c r="F8485" t="s">
        <v>23386</v>
      </c>
      <c r="G8485" t="s">
        <v>134</v>
      </c>
      <c r="H8485" t="s">
        <v>135</v>
      </c>
      <c r="I8485" t="s">
        <v>680</v>
      </c>
      <c r="J8485" t="s">
        <v>137</v>
      </c>
      <c r="K8485" t="s">
        <v>138</v>
      </c>
      <c r="L8485" t="s">
        <v>23502</v>
      </c>
      <c r="M8485" t="s">
        <v>23503</v>
      </c>
      <c r="N8485">
        <v>2.2222222E-2</v>
      </c>
      <c r="O8485">
        <v>0</v>
      </c>
      <c r="P8485">
        <v>1707</v>
      </c>
      <c r="Q8485">
        <v>5</v>
      </c>
      <c r="R8485">
        <v>278</v>
      </c>
      <c r="S8485">
        <v>5</v>
      </c>
      <c r="T8485">
        <v>301</v>
      </c>
      <c r="U8485">
        <v>1</v>
      </c>
      <c r="V8485">
        <v>0</v>
      </c>
      <c r="W8485">
        <v>0</v>
      </c>
      <c r="X8485">
        <v>6.4748343579448298</v>
      </c>
      <c r="Y8485">
        <v>0.78353930776066671</v>
      </c>
      <c r="Z8485">
        <v>3.028744557038046</v>
      </c>
      <c r="AA8485">
        <v>0.5080006881014667</v>
      </c>
      <c r="AB8485">
        <v>4.8440642448074689</v>
      </c>
      <c r="AC8485">
        <v>0.23456785749600004</v>
      </c>
      <c r="AD8485">
        <v>0</v>
      </c>
      <c r="AE8485">
        <v>15.873751013148478</v>
      </c>
    </row>
    <row r="8486" spans="1:31" x14ac:dyDescent="0.3">
      <c r="A8486">
        <v>2593643</v>
      </c>
      <c r="B8486">
        <v>1</v>
      </c>
      <c r="C8486" t="s">
        <v>80</v>
      </c>
      <c r="D8486" t="s">
        <v>98</v>
      </c>
      <c r="E8486" t="s">
        <v>141</v>
      </c>
      <c r="F8486" t="s">
        <v>23458</v>
      </c>
      <c r="G8486" t="s">
        <v>134</v>
      </c>
      <c r="H8486" t="s">
        <v>135</v>
      </c>
      <c r="I8486" t="s">
        <v>136</v>
      </c>
      <c r="J8486" t="s">
        <v>137</v>
      </c>
      <c r="K8486" t="s">
        <v>138</v>
      </c>
      <c r="L8486" t="s">
        <v>23504</v>
      </c>
      <c r="M8486" t="s">
        <v>23505</v>
      </c>
      <c r="N8486">
        <v>6.5555555000000001E-2</v>
      </c>
      <c r="O8486">
        <v>0</v>
      </c>
      <c r="P8486">
        <v>218</v>
      </c>
      <c r="Q8486">
        <v>36</v>
      </c>
      <c r="R8486">
        <v>39</v>
      </c>
      <c r="S8486">
        <v>5</v>
      </c>
      <c r="T8486">
        <v>50</v>
      </c>
      <c r="U8486">
        <v>1</v>
      </c>
      <c r="V8486">
        <v>0</v>
      </c>
      <c r="W8486">
        <v>0</v>
      </c>
      <c r="X8486">
        <v>2.824792444598752</v>
      </c>
      <c r="Y8486">
        <v>11.650191012957601</v>
      </c>
      <c r="Z8486">
        <v>5.1083537366227825</v>
      </c>
      <c r="AA8486">
        <v>0.71932110810458683</v>
      </c>
      <c r="AB8486">
        <v>2.4291678835034678</v>
      </c>
      <c r="AC8486">
        <v>6.0096890020913341E-2</v>
      </c>
      <c r="AD8486">
        <v>0</v>
      </c>
      <c r="AE8486">
        <v>22.7919230758081</v>
      </c>
    </row>
    <row r="8487" spans="1:31" x14ac:dyDescent="0.3">
      <c r="A8487">
        <v>2594101</v>
      </c>
      <c r="B8487">
        <v>1</v>
      </c>
      <c r="C8487" t="s">
        <v>80</v>
      </c>
      <c r="D8487" t="s">
        <v>93</v>
      </c>
      <c r="E8487" t="s">
        <v>141</v>
      </c>
      <c r="F8487" t="s">
        <v>23389</v>
      </c>
      <c r="G8487" t="s">
        <v>134</v>
      </c>
      <c r="H8487" t="s">
        <v>135</v>
      </c>
      <c r="I8487" t="s">
        <v>680</v>
      </c>
      <c r="J8487" t="s">
        <v>137</v>
      </c>
      <c r="K8487" t="s">
        <v>138</v>
      </c>
      <c r="L8487" t="s">
        <v>23506</v>
      </c>
      <c r="M8487" t="s">
        <v>23507</v>
      </c>
      <c r="N8487">
        <v>2.4722221999999999E-2</v>
      </c>
      <c r="O8487">
        <v>0</v>
      </c>
      <c r="P8487">
        <v>517</v>
      </c>
      <c r="Q8487">
        <v>0</v>
      </c>
      <c r="R8487">
        <v>29</v>
      </c>
      <c r="S8487">
        <v>0</v>
      </c>
      <c r="T8487">
        <v>76</v>
      </c>
      <c r="U8487">
        <v>1</v>
      </c>
      <c r="V8487">
        <v>0</v>
      </c>
      <c r="W8487">
        <v>0</v>
      </c>
      <c r="X8487">
        <v>1.8787659064640128</v>
      </c>
      <c r="Y8487">
        <v>0</v>
      </c>
      <c r="Z8487">
        <v>0.35814510322067172</v>
      </c>
      <c r="AA8487">
        <v>0</v>
      </c>
      <c r="AB8487">
        <v>1.5132933572542762</v>
      </c>
      <c r="AC8487">
        <v>1.5649404806933335E-2</v>
      </c>
      <c r="AD8487">
        <v>0</v>
      </c>
      <c r="AE8487">
        <v>3.7658537717458938</v>
      </c>
    </row>
    <row r="8488" spans="1:31" x14ac:dyDescent="0.3">
      <c r="A8488">
        <v>2593769</v>
      </c>
      <c r="B8488">
        <v>1</v>
      </c>
      <c r="C8488" t="s">
        <v>80</v>
      </c>
      <c r="D8488" t="s">
        <v>90</v>
      </c>
      <c r="E8488" t="s">
        <v>155</v>
      </c>
      <c r="F8488" t="s">
        <v>11821</v>
      </c>
      <c r="G8488" t="s">
        <v>202</v>
      </c>
      <c r="H8488" t="s">
        <v>157</v>
      </c>
      <c r="I8488" t="s">
        <v>136</v>
      </c>
      <c r="J8488" t="s">
        <v>137</v>
      </c>
      <c r="K8488" t="s">
        <v>138</v>
      </c>
      <c r="L8488" t="s">
        <v>23508</v>
      </c>
      <c r="M8488" t="s">
        <v>23509</v>
      </c>
      <c r="N8488">
        <v>1.0136111109999999</v>
      </c>
      <c r="O8488">
        <v>0</v>
      </c>
      <c r="P8488">
        <v>639</v>
      </c>
      <c r="Q8488">
        <v>0</v>
      </c>
      <c r="R8488">
        <v>0</v>
      </c>
      <c r="S8488">
        <v>0</v>
      </c>
      <c r="T8488">
        <v>31</v>
      </c>
      <c r="U8488">
        <v>0</v>
      </c>
      <c r="V8488">
        <v>0</v>
      </c>
      <c r="W8488">
        <v>0</v>
      </c>
      <c r="X8488">
        <v>136.27758772679206</v>
      </c>
      <c r="Y8488">
        <v>0</v>
      </c>
      <c r="Z8488">
        <v>0</v>
      </c>
      <c r="AA8488">
        <v>0</v>
      </c>
      <c r="AB8488">
        <v>56.574873430527823</v>
      </c>
      <c r="AC8488">
        <v>0</v>
      </c>
      <c r="AD8488">
        <v>0</v>
      </c>
      <c r="AE8488">
        <v>192.85246115731988</v>
      </c>
    </row>
    <row r="8489" spans="1:31" x14ac:dyDescent="0.3">
      <c r="A8489">
        <v>2593978</v>
      </c>
      <c r="B8489">
        <v>1</v>
      </c>
      <c r="C8489" t="s">
        <v>80</v>
      </c>
      <c r="D8489" t="s">
        <v>107</v>
      </c>
      <c r="E8489" t="s">
        <v>166</v>
      </c>
      <c r="F8489" t="s">
        <v>23510</v>
      </c>
      <c r="G8489" t="s">
        <v>198</v>
      </c>
      <c r="H8489" t="s">
        <v>157</v>
      </c>
      <c r="I8489" t="s">
        <v>136</v>
      </c>
      <c r="J8489" t="s">
        <v>137</v>
      </c>
      <c r="K8489" t="s">
        <v>138</v>
      </c>
      <c r="L8489" t="s">
        <v>23511</v>
      </c>
      <c r="M8489" t="s">
        <v>23512</v>
      </c>
      <c r="N8489">
        <v>1.0872222220000001</v>
      </c>
      <c r="O8489">
        <v>0</v>
      </c>
      <c r="P8489">
        <v>1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0.17466361043068585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0.17466361043068585</v>
      </c>
    </row>
    <row r="8490" spans="1:31" x14ac:dyDescent="0.3">
      <c r="A8490">
        <v>2594001</v>
      </c>
      <c r="B8490">
        <v>1</v>
      </c>
      <c r="C8490" t="s">
        <v>80</v>
      </c>
      <c r="D8490" t="s">
        <v>85</v>
      </c>
      <c r="E8490" t="s">
        <v>166</v>
      </c>
      <c r="F8490" t="s">
        <v>23513</v>
      </c>
      <c r="G8490" t="s">
        <v>168</v>
      </c>
      <c r="H8490" t="s">
        <v>157</v>
      </c>
      <c r="I8490" t="s">
        <v>136</v>
      </c>
      <c r="J8490" t="s">
        <v>137</v>
      </c>
      <c r="K8490" t="s">
        <v>138</v>
      </c>
      <c r="L8490" t="s">
        <v>23514</v>
      </c>
      <c r="M8490" t="s">
        <v>23515</v>
      </c>
      <c r="N8490">
        <v>0.89472222199999996</v>
      </c>
      <c r="O8490">
        <v>0</v>
      </c>
      <c r="P8490">
        <v>2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0.150743502806055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0.150743502806055</v>
      </c>
    </row>
    <row r="8491" spans="1:31" x14ac:dyDescent="0.3">
      <c r="A8491">
        <v>2594024</v>
      </c>
      <c r="B8491">
        <v>1</v>
      </c>
      <c r="C8491" t="s">
        <v>81</v>
      </c>
      <c r="D8491" t="s">
        <v>128</v>
      </c>
      <c r="E8491" t="s">
        <v>147</v>
      </c>
      <c r="F8491" t="s">
        <v>9690</v>
      </c>
      <c r="G8491" t="s">
        <v>134</v>
      </c>
      <c r="H8491" t="s">
        <v>135</v>
      </c>
      <c r="I8491" t="s">
        <v>136</v>
      </c>
      <c r="J8491" t="s">
        <v>137</v>
      </c>
      <c r="K8491" t="s">
        <v>138</v>
      </c>
      <c r="L8491" t="s">
        <v>23516</v>
      </c>
      <c r="M8491" t="s">
        <v>23517</v>
      </c>
      <c r="N8491">
        <v>0.74194444400000004</v>
      </c>
      <c r="O8491">
        <v>0</v>
      </c>
      <c r="P8491">
        <v>0</v>
      </c>
      <c r="Q8491">
        <v>1</v>
      </c>
      <c r="R8491">
        <v>0</v>
      </c>
      <c r="S8491">
        <v>26</v>
      </c>
      <c r="T8491">
        <v>0</v>
      </c>
      <c r="U8491">
        <v>25</v>
      </c>
      <c r="V8491">
        <v>0</v>
      </c>
      <c r="W8491">
        <v>0</v>
      </c>
      <c r="X8491">
        <v>0</v>
      </c>
      <c r="Y8491">
        <v>0.57642342239855004</v>
      </c>
      <c r="Z8491">
        <v>0</v>
      </c>
      <c r="AA8491">
        <v>63.947099179528983</v>
      </c>
      <c r="AB8491">
        <v>0</v>
      </c>
      <c r="AC8491">
        <v>737.88231696134494</v>
      </c>
      <c r="AD8491">
        <v>0</v>
      </c>
      <c r="AE8491">
        <v>802.40583956327248</v>
      </c>
    </row>
    <row r="8492" spans="1:31" x14ac:dyDescent="0.3">
      <c r="A8492">
        <v>2593809</v>
      </c>
      <c r="B8492">
        <v>1</v>
      </c>
      <c r="C8492" t="s">
        <v>80</v>
      </c>
      <c r="D8492" t="s">
        <v>108</v>
      </c>
      <c r="E8492" t="s">
        <v>147</v>
      </c>
      <c r="F8492" t="s">
        <v>6596</v>
      </c>
      <c r="G8492" t="s">
        <v>134</v>
      </c>
      <c r="H8492" t="s">
        <v>135</v>
      </c>
      <c r="I8492" t="s">
        <v>136</v>
      </c>
      <c r="J8492" t="s">
        <v>137</v>
      </c>
      <c r="K8492" t="s">
        <v>138</v>
      </c>
      <c r="L8492" t="s">
        <v>23518</v>
      </c>
      <c r="M8492" t="s">
        <v>23519</v>
      </c>
      <c r="N8492">
        <v>0.62166666599999998</v>
      </c>
      <c r="O8492">
        <v>0</v>
      </c>
      <c r="P8492">
        <v>696</v>
      </c>
      <c r="Q8492">
        <v>0</v>
      </c>
      <c r="R8492">
        <v>102</v>
      </c>
      <c r="S8492">
        <v>3</v>
      </c>
      <c r="T8492">
        <v>124</v>
      </c>
      <c r="U8492">
        <v>0</v>
      </c>
      <c r="V8492">
        <v>0</v>
      </c>
      <c r="W8492">
        <v>0</v>
      </c>
      <c r="X8492">
        <v>55.331625887820934</v>
      </c>
      <c r="Y8492">
        <v>0</v>
      </c>
      <c r="Z8492">
        <v>13.503215268899678</v>
      </c>
      <c r="AA8492">
        <v>5.4969294934129316</v>
      </c>
      <c r="AB8492">
        <v>76.049882557162846</v>
      </c>
      <c r="AC8492">
        <v>0</v>
      </c>
      <c r="AD8492">
        <v>0</v>
      </c>
      <c r="AE8492">
        <v>150.38165320729638</v>
      </c>
    </row>
    <row r="8493" spans="1:31" x14ac:dyDescent="0.3">
      <c r="A8493">
        <v>2594061</v>
      </c>
      <c r="B8493">
        <v>1</v>
      </c>
      <c r="C8493" t="s">
        <v>81</v>
      </c>
      <c r="D8493" t="s">
        <v>113</v>
      </c>
      <c r="E8493" t="s">
        <v>184</v>
      </c>
      <c r="F8493" t="s">
        <v>23520</v>
      </c>
      <c r="G8493" t="s">
        <v>149</v>
      </c>
      <c r="H8493" t="s">
        <v>135</v>
      </c>
      <c r="I8493" t="s">
        <v>136</v>
      </c>
      <c r="J8493" t="s">
        <v>137</v>
      </c>
      <c r="K8493" t="s">
        <v>138</v>
      </c>
      <c r="L8493" t="s">
        <v>23521</v>
      </c>
      <c r="M8493" t="s">
        <v>23522</v>
      </c>
      <c r="N8493">
        <v>1.0938888879999999</v>
      </c>
      <c r="O8493">
        <v>0</v>
      </c>
      <c r="P8493">
        <v>129</v>
      </c>
      <c r="Q8493">
        <v>0</v>
      </c>
      <c r="R8493">
        <v>10</v>
      </c>
      <c r="S8493">
        <v>0</v>
      </c>
      <c r="T8493">
        <v>6</v>
      </c>
      <c r="U8493">
        <v>0</v>
      </c>
      <c r="V8493">
        <v>0</v>
      </c>
      <c r="W8493">
        <v>0</v>
      </c>
      <c r="X8493">
        <v>24.460048634127858</v>
      </c>
      <c r="Y8493">
        <v>0</v>
      </c>
      <c r="Z8493">
        <v>14.986378810939687</v>
      </c>
      <c r="AA8493">
        <v>0</v>
      </c>
      <c r="AB8493">
        <v>8.9772785850639814</v>
      </c>
      <c r="AC8493">
        <v>0</v>
      </c>
      <c r="AD8493">
        <v>0</v>
      </c>
      <c r="AE8493">
        <v>48.423706030131527</v>
      </c>
    </row>
    <row r="8494" spans="1:31" x14ac:dyDescent="0.3">
      <c r="A8494">
        <v>2593815</v>
      </c>
      <c r="B8494">
        <v>1</v>
      </c>
      <c r="C8494" t="s">
        <v>81</v>
      </c>
      <c r="D8494" t="s">
        <v>128</v>
      </c>
      <c r="E8494" t="s">
        <v>166</v>
      </c>
      <c r="F8494" t="s">
        <v>23523</v>
      </c>
      <c r="G8494" t="s">
        <v>311</v>
      </c>
      <c r="H8494" t="s">
        <v>157</v>
      </c>
      <c r="I8494" t="s">
        <v>136</v>
      </c>
      <c r="J8494" t="s">
        <v>3</v>
      </c>
      <c r="K8494" t="s">
        <v>138</v>
      </c>
      <c r="L8494" t="s">
        <v>23524</v>
      </c>
      <c r="M8494" t="s">
        <v>23525</v>
      </c>
      <c r="N8494">
        <v>2.9394444439999998</v>
      </c>
      <c r="O8494">
        <v>0</v>
      </c>
      <c r="P8494">
        <v>10</v>
      </c>
      <c r="Q8494">
        <v>0</v>
      </c>
      <c r="R8494">
        <v>0</v>
      </c>
      <c r="S8494">
        <v>0</v>
      </c>
      <c r="T8494">
        <v>1</v>
      </c>
      <c r="U8494">
        <v>0</v>
      </c>
      <c r="V8494">
        <v>0</v>
      </c>
      <c r="W8494">
        <v>0</v>
      </c>
      <c r="X8494">
        <v>6.5635376860885106</v>
      </c>
      <c r="Y8494">
        <v>0</v>
      </c>
      <c r="Z8494">
        <v>0</v>
      </c>
      <c r="AA8494">
        <v>0</v>
      </c>
      <c r="AB8494">
        <v>1.0982684583878399</v>
      </c>
      <c r="AC8494">
        <v>0</v>
      </c>
      <c r="AD8494">
        <v>0</v>
      </c>
      <c r="AE8494">
        <v>7.6618061444763503</v>
      </c>
    </row>
    <row r="8495" spans="1:31" x14ac:dyDescent="0.3">
      <c r="A8495">
        <v>2593669</v>
      </c>
      <c r="B8495">
        <v>1</v>
      </c>
      <c r="C8495" t="s">
        <v>81</v>
      </c>
      <c r="D8495" t="s">
        <v>113</v>
      </c>
      <c r="E8495" t="s">
        <v>141</v>
      </c>
      <c r="F8495" t="s">
        <v>23526</v>
      </c>
      <c r="G8495" t="s">
        <v>134</v>
      </c>
      <c r="H8495" t="s">
        <v>135</v>
      </c>
      <c r="I8495" t="s">
        <v>136</v>
      </c>
      <c r="J8495" t="s">
        <v>137</v>
      </c>
      <c r="K8495" t="s">
        <v>138</v>
      </c>
      <c r="L8495" t="s">
        <v>23527</v>
      </c>
      <c r="M8495" t="s">
        <v>23528</v>
      </c>
      <c r="N8495">
        <v>1.0925</v>
      </c>
      <c r="O8495">
        <v>10</v>
      </c>
      <c r="P8495">
        <v>1303</v>
      </c>
      <c r="Q8495">
        <v>49</v>
      </c>
      <c r="R8495">
        <v>579</v>
      </c>
      <c r="S8495">
        <v>11</v>
      </c>
      <c r="T8495">
        <v>67</v>
      </c>
      <c r="U8495">
        <v>0</v>
      </c>
      <c r="V8495">
        <v>0</v>
      </c>
      <c r="W8495">
        <v>3.0374786933084881</v>
      </c>
      <c r="X8495">
        <v>172.25867050060589</v>
      </c>
      <c r="Y8495">
        <v>238.74204091254808</v>
      </c>
      <c r="Z8495">
        <v>1087.0245935849887</v>
      </c>
      <c r="AA8495">
        <v>9.8239328921079814</v>
      </c>
      <c r="AB8495">
        <v>55.731464802497612</v>
      </c>
      <c r="AC8495">
        <v>0</v>
      </c>
      <c r="AD8495">
        <v>0</v>
      </c>
      <c r="AE8495">
        <v>1566.6181813860567</v>
      </c>
    </row>
    <row r="8496" spans="1:31" x14ac:dyDescent="0.3">
      <c r="A8496">
        <v>2594044</v>
      </c>
      <c r="B8496">
        <v>1</v>
      </c>
      <c r="C8496" t="s">
        <v>81</v>
      </c>
      <c r="D8496" t="s">
        <v>127</v>
      </c>
      <c r="E8496" t="s">
        <v>147</v>
      </c>
      <c r="F8496" t="s">
        <v>9257</v>
      </c>
      <c r="G8496" t="s">
        <v>149</v>
      </c>
      <c r="H8496" t="s">
        <v>135</v>
      </c>
      <c r="I8496" t="s">
        <v>136</v>
      </c>
      <c r="J8496" t="s">
        <v>137</v>
      </c>
      <c r="K8496" t="s">
        <v>138</v>
      </c>
      <c r="L8496" t="s">
        <v>23529</v>
      </c>
      <c r="M8496" t="s">
        <v>23530</v>
      </c>
      <c r="N8496">
        <v>4.8780555550000004</v>
      </c>
      <c r="O8496">
        <v>3</v>
      </c>
      <c r="P8496">
        <v>34</v>
      </c>
      <c r="Q8496">
        <v>89</v>
      </c>
      <c r="R8496">
        <v>131</v>
      </c>
      <c r="S8496">
        <v>14</v>
      </c>
      <c r="T8496">
        <v>7</v>
      </c>
      <c r="U8496">
        <v>0</v>
      </c>
      <c r="V8496">
        <v>0</v>
      </c>
      <c r="W8496">
        <v>5.4259740745824478</v>
      </c>
      <c r="X8496">
        <v>35.917988694968216</v>
      </c>
      <c r="Y8496">
        <v>451.58813556275038</v>
      </c>
      <c r="Z8496">
        <v>362.71066194362913</v>
      </c>
      <c r="AA8496">
        <v>202.77154592691511</v>
      </c>
      <c r="AB8496">
        <v>17.921139136035077</v>
      </c>
      <c r="AC8496">
        <v>0</v>
      </c>
      <c r="AD8496">
        <v>0</v>
      </c>
      <c r="AE8496">
        <v>1076.3354453388802</v>
      </c>
    </row>
    <row r="8497" spans="1:31" x14ac:dyDescent="0.3">
      <c r="A8497">
        <v>2593832</v>
      </c>
      <c r="B8497">
        <v>1</v>
      </c>
      <c r="C8497" t="s">
        <v>81</v>
      </c>
      <c r="D8497" t="s">
        <v>112</v>
      </c>
      <c r="E8497" t="s">
        <v>171</v>
      </c>
      <c r="F8497" t="s">
        <v>23531</v>
      </c>
      <c r="G8497" t="s">
        <v>190</v>
      </c>
      <c r="H8497" t="s">
        <v>157</v>
      </c>
      <c r="I8497" t="s">
        <v>136</v>
      </c>
      <c r="J8497" t="s">
        <v>137</v>
      </c>
      <c r="K8497" t="s">
        <v>138</v>
      </c>
      <c r="L8497" t="s">
        <v>23532</v>
      </c>
      <c r="M8497" t="s">
        <v>23533</v>
      </c>
      <c r="N8497">
        <v>0.394166666</v>
      </c>
      <c r="O8497">
        <v>0</v>
      </c>
      <c r="P8497">
        <v>327</v>
      </c>
      <c r="Q8497">
        <v>0</v>
      </c>
      <c r="R8497">
        <v>11</v>
      </c>
      <c r="S8497">
        <v>0</v>
      </c>
      <c r="T8497">
        <v>9</v>
      </c>
      <c r="U8497">
        <v>0</v>
      </c>
      <c r="V8497">
        <v>0</v>
      </c>
      <c r="W8497">
        <v>0</v>
      </c>
      <c r="X8497">
        <v>20.818152222210802</v>
      </c>
      <c r="Y8497">
        <v>0</v>
      </c>
      <c r="Z8497">
        <v>2.3432915187578605</v>
      </c>
      <c r="AA8497">
        <v>0</v>
      </c>
      <c r="AB8497">
        <v>2.0511045051088534</v>
      </c>
      <c r="AC8497">
        <v>0</v>
      </c>
      <c r="AD8497">
        <v>0</v>
      </c>
      <c r="AE8497">
        <v>25.212548246077517</v>
      </c>
    </row>
    <row r="8498" spans="1:31" x14ac:dyDescent="0.3">
      <c r="A8498">
        <v>2593732</v>
      </c>
      <c r="B8498">
        <v>1</v>
      </c>
      <c r="C8498" t="s">
        <v>80</v>
      </c>
      <c r="D8498" t="s">
        <v>96</v>
      </c>
      <c r="E8498" t="s">
        <v>166</v>
      </c>
      <c r="F8498" t="s">
        <v>23534</v>
      </c>
      <c r="G8498" t="s">
        <v>168</v>
      </c>
      <c r="H8498" t="s">
        <v>157</v>
      </c>
      <c r="I8498" t="s">
        <v>136</v>
      </c>
      <c r="J8498" t="s">
        <v>137</v>
      </c>
      <c r="K8498" t="s">
        <v>138</v>
      </c>
      <c r="L8498" t="s">
        <v>23535</v>
      </c>
      <c r="M8498" t="s">
        <v>23536</v>
      </c>
      <c r="N8498">
        <v>5.3163888879999996</v>
      </c>
      <c r="O8498">
        <v>0</v>
      </c>
      <c r="P8498">
        <v>1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2.2220764227433333E-2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2.2220764227433333E-2</v>
      </c>
    </row>
    <row r="8499" spans="1:31" x14ac:dyDescent="0.3">
      <c r="A8499">
        <v>2593689</v>
      </c>
      <c r="B8499">
        <v>1</v>
      </c>
      <c r="C8499" t="s">
        <v>80</v>
      </c>
      <c r="D8499" t="s">
        <v>104</v>
      </c>
      <c r="E8499" t="s">
        <v>166</v>
      </c>
      <c r="F8499" t="s">
        <v>23537</v>
      </c>
      <c r="G8499" t="s">
        <v>168</v>
      </c>
      <c r="H8499" t="s">
        <v>157</v>
      </c>
      <c r="I8499" t="s">
        <v>136</v>
      </c>
      <c r="J8499" t="s">
        <v>137</v>
      </c>
      <c r="K8499" t="s">
        <v>138</v>
      </c>
      <c r="L8499" t="s">
        <v>23538</v>
      </c>
      <c r="M8499" t="s">
        <v>23539</v>
      </c>
      <c r="N8499">
        <v>3.5747222220000001</v>
      </c>
      <c r="O8499">
        <v>0</v>
      </c>
      <c r="P8499">
        <v>1</v>
      </c>
      <c r="Q8499">
        <v>0</v>
      </c>
      <c r="R8499">
        <v>0</v>
      </c>
      <c r="S8499">
        <v>0</v>
      </c>
      <c r="T8499">
        <v>1</v>
      </c>
      <c r="U8499">
        <v>0</v>
      </c>
      <c r="V8499">
        <v>0</v>
      </c>
      <c r="W8499">
        <v>0</v>
      </c>
      <c r="X8499">
        <v>0.72770370610310997</v>
      </c>
      <c r="Y8499">
        <v>0</v>
      </c>
      <c r="Z8499">
        <v>0</v>
      </c>
      <c r="AA8499">
        <v>0</v>
      </c>
      <c r="AB8499">
        <v>1.8222587420519999E-2</v>
      </c>
      <c r="AC8499">
        <v>0</v>
      </c>
      <c r="AD8499">
        <v>0</v>
      </c>
      <c r="AE8499">
        <v>0.74592629352362994</v>
      </c>
    </row>
    <row r="8500" spans="1:31" x14ac:dyDescent="0.3">
      <c r="A8500">
        <v>2593795</v>
      </c>
      <c r="B8500">
        <v>1</v>
      </c>
      <c r="C8500" t="s">
        <v>81</v>
      </c>
      <c r="D8500" t="s">
        <v>118</v>
      </c>
      <c r="E8500" t="s">
        <v>166</v>
      </c>
      <c r="F8500" t="s">
        <v>23540</v>
      </c>
      <c r="G8500" t="s">
        <v>311</v>
      </c>
      <c r="H8500" t="s">
        <v>157</v>
      </c>
      <c r="I8500" t="s">
        <v>136</v>
      </c>
      <c r="J8500" t="s">
        <v>3</v>
      </c>
      <c r="K8500" t="s">
        <v>138</v>
      </c>
      <c r="L8500" t="s">
        <v>23541</v>
      </c>
      <c r="M8500" t="s">
        <v>23542</v>
      </c>
      <c r="N8500">
        <v>1.1258333330000001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1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0.28711134147674749</v>
      </c>
      <c r="AE8500">
        <v>0.28711134147674749</v>
      </c>
    </row>
    <row r="8501" spans="1:31" x14ac:dyDescent="0.3">
      <c r="A8501">
        <v>2593646</v>
      </c>
      <c r="B8501">
        <v>1</v>
      </c>
      <c r="C8501" t="s">
        <v>80</v>
      </c>
      <c r="D8501" t="s">
        <v>106</v>
      </c>
      <c r="E8501" t="s">
        <v>147</v>
      </c>
      <c r="F8501" t="s">
        <v>23543</v>
      </c>
      <c r="G8501" t="s">
        <v>134</v>
      </c>
      <c r="H8501" t="s">
        <v>135</v>
      </c>
      <c r="I8501" t="s">
        <v>136</v>
      </c>
      <c r="J8501" t="s">
        <v>137</v>
      </c>
      <c r="K8501" t="s">
        <v>138</v>
      </c>
      <c r="L8501" t="s">
        <v>23544</v>
      </c>
      <c r="M8501" t="s">
        <v>23545</v>
      </c>
      <c r="N8501">
        <v>0.67111111099999998</v>
      </c>
      <c r="O8501">
        <v>1</v>
      </c>
      <c r="P8501">
        <v>97</v>
      </c>
      <c r="Q8501">
        <v>7</v>
      </c>
      <c r="R8501">
        <v>57</v>
      </c>
      <c r="S8501">
        <v>10</v>
      </c>
      <c r="T8501">
        <v>27</v>
      </c>
      <c r="U8501">
        <v>0</v>
      </c>
      <c r="V8501">
        <v>0</v>
      </c>
      <c r="W8501">
        <v>0.17829694071285002</v>
      </c>
      <c r="X8501">
        <v>9.2405169029260286</v>
      </c>
      <c r="Y8501">
        <v>25.942443334497376</v>
      </c>
      <c r="Z8501">
        <v>48.226075742644426</v>
      </c>
      <c r="AA8501">
        <v>14.347097374572423</v>
      </c>
      <c r="AB8501">
        <v>7.4503421539813992</v>
      </c>
      <c r="AC8501">
        <v>0</v>
      </c>
      <c r="AD8501">
        <v>0</v>
      </c>
      <c r="AE8501">
        <v>105.38477244933451</v>
      </c>
    </row>
    <row r="8502" spans="1:31" x14ac:dyDescent="0.3">
      <c r="A8502">
        <v>2594038</v>
      </c>
      <c r="B8502">
        <v>1</v>
      </c>
      <c r="C8502" t="s">
        <v>80</v>
      </c>
      <c r="D8502" t="s">
        <v>96</v>
      </c>
      <c r="E8502" t="s">
        <v>155</v>
      </c>
      <c r="F8502" t="s">
        <v>23546</v>
      </c>
      <c r="G8502" t="s">
        <v>206</v>
      </c>
      <c r="H8502" t="s">
        <v>157</v>
      </c>
      <c r="I8502" t="s">
        <v>136</v>
      </c>
      <c r="J8502" t="s">
        <v>137</v>
      </c>
      <c r="K8502" t="s">
        <v>138</v>
      </c>
      <c r="L8502" t="s">
        <v>23547</v>
      </c>
      <c r="M8502" t="s">
        <v>23548</v>
      </c>
      <c r="N8502">
        <v>6.3955555549999996</v>
      </c>
      <c r="O8502">
        <v>0</v>
      </c>
      <c r="P8502">
        <v>252</v>
      </c>
      <c r="Q8502">
        <v>0</v>
      </c>
      <c r="R8502">
        <v>0</v>
      </c>
      <c r="S8502">
        <v>0</v>
      </c>
      <c r="T8502">
        <v>110</v>
      </c>
      <c r="U8502">
        <v>0</v>
      </c>
      <c r="V8502">
        <v>0</v>
      </c>
      <c r="W8502">
        <v>0</v>
      </c>
      <c r="X8502">
        <v>766.39269037260021</v>
      </c>
      <c r="Y8502">
        <v>0</v>
      </c>
      <c r="Z8502">
        <v>0</v>
      </c>
      <c r="AA8502">
        <v>0</v>
      </c>
      <c r="AB8502">
        <v>1490.0081693619411</v>
      </c>
      <c r="AC8502">
        <v>0</v>
      </c>
      <c r="AD8502">
        <v>0</v>
      </c>
      <c r="AE8502">
        <v>2256.4008597345414</v>
      </c>
    </row>
    <row r="8503" spans="1:31" x14ac:dyDescent="0.3">
      <c r="A8503">
        <v>2593678</v>
      </c>
      <c r="B8503">
        <v>1</v>
      </c>
      <c r="C8503" t="s">
        <v>81</v>
      </c>
      <c r="D8503" t="s">
        <v>128</v>
      </c>
      <c r="E8503" t="s">
        <v>147</v>
      </c>
      <c r="F8503" t="s">
        <v>606</v>
      </c>
      <c r="G8503" t="s">
        <v>134</v>
      </c>
      <c r="H8503" t="s">
        <v>135</v>
      </c>
      <c r="I8503" t="s">
        <v>136</v>
      </c>
      <c r="J8503" t="s">
        <v>137</v>
      </c>
      <c r="K8503" t="s">
        <v>138</v>
      </c>
      <c r="L8503" t="s">
        <v>23549</v>
      </c>
      <c r="M8503" t="s">
        <v>23550</v>
      </c>
      <c r="N8503">
        <v>0.64555555499999995</v>
      </c>
      <c r="O8503">
        <v>3</v>
      </c>
      <c r="P8503">
        <v>221</v>
      </c>
      <c r="Q8503">
        <v>1</v>
      </c>
      <c r="R8503">
        <v>3</v>
      </c>
      <c r="S8503">
        <v>3</v>
      </c>
      <c r="T8503">
        <v>21</v>
      </c>
      <c r="U8503">
        <v>2</v>
      </c>
      <c r="V8503">
        <v>0</v>
      </c>
      <c r="W8503">
        <v>0.31395836304000002</v>
      </c>
      <c r="X8503">
        <v>23.485052387326427</v>
      </c>
      <c r="Y8503">
        <v>7.282551704399999E-2</v>
      </c>
      <c r="Z8503">
        <v>1.71165384393696</v>
      </c>
      <c r="AA8503">
        <v>23.928151067765903</v>
      </c>
      <c r="AB8503">
        <v>7.4712338006781218</v>
      </c>
      <c r="AC8503">
        <v>11.436728137120882</v>
      </c>
      <c r="AD8503">
        <v>0</v>
      </c>
      <c r="AE8503">
        <v>68.419603116912299</v>
      </c>
    </row>
    <row r="8504" spans="1:31" x14ac:dyDescent="0.3">
      <c r="A8504">
        <v>2593655</v>
      </c>
      <c r="B8504">
        <v>1</v>
      </c>
      <c r="C8504" t="s">
        <v>80</v>
      </c>
      <c r="D8504" t="s">
        <v>93</v>
      </c>
      <c r="E8504" t="s">
        <v>171</v>
      </c>
      <c r="F8504" t="s">
        <v>23551</v>
      </c>
      <c r="G8504" t="s">
        <v>190</v>
      </c>
      <c r="H8504" t="s">
        <v>157</v>
      </c>
      <c r="I8504" t="s">
        <v>136</v>
      </c>
      <c r="J8504" t="s">
        <v>137</v>
      </c>
      <c r="K8504" t="s">
        <v>138</v>
      </c>
      <c r="L8504" t="s">
        <v>23552</v>
      </c>
      <c r="M8504" t="s">
        <v>23553</v>
      </c>
      <c r="N8504">
        <v>1.933888888</v>
      </c>
      <c r="O8504">
        <v>0</v>
      </c>
      <c r="P8504">
        <v>65</v>
      </c>
      <c r="Q8504">
        <v>0</v>
      </c>
      <c r="R8504">
        <v>2</v>
      </c>
      <c r="S8504">
        <v>0</v>
      </c>
      <c r="T8504">
        <v>4</v>
      </c>
      <c r="U8504">
        <v>0</v>
      </c>
      <c r="V8504">
        <v>0</v>
      </c>
      <c r="W8504">
        <v>0</v>
      </c>
      <c r="X8504">
        <v>19.796222352711094</v>
      </c>
      <c r="Y8504">
        <v>0</v>
      </c>
      <c r="Z8504">
        <v>6.4270025331666671</v>
      </c>
      <c r="AA8504">
        <v>0</v>
      </c>
      <c r="AB8504">
        <v>1.0276619250885599</v>
      </c>
      <c r="AC8504">
        <v>0</v>
      </c>
      <c r="AD8504">
        <v>0</v>
      </c>
      <c r="AE8504">
        <v>27.250886810966321</v>
      </c>
    </row>
    <row r="8505" spans="1:31" x14ac:dyDescent="0.3">
      <c r="A8505">
        <v>2594050</v>
      </c>
      <c r="B8505">
        <v>1</v>
      </c>
      <c r="C8505" t="s">
        <v>81</v>
      </c>
      <c r="D8505" t="s">
        <v>118</v>
      </c>
      <c r="E8505" t="s">
        <v>147</v>
      </c>
      <c r="F8505" t="s">
        <v>6512</v>
      </c>
      <c r="G8505" t="s">
        <v>134</v>
      </c>
      <c r="H8505" t="s">
        <v>135</v>
      </c>
      <c r="I8505" t="s">
        <v>136</v>
      </c>
      <c r="J8505" t="s">
        <v>137</v>
      </c>
      <c r="K8505" t="s">
        <v>138</v>
      </c>
      <c r="L8505" t="s">
        <v>23554</v>
      </c>
      <c r="M8505" t="s">
        <v>23555</v>
      </c>
      <c r="N8505">
        <v>0.89861111100000002</v>
      </c>
      <c r="O8505">
        <v>0</v>
      </c>
      <c r="P8505">
        <v>0</v>
      </c>
      <c r="Q8505">
        <v>18</v>
      </c>
      <c r="R8505">
        <v>8</v>
      </c>
      <c r="S8505">
        <v>14</v>
      </c>
      <c r="T8505">
        <v>0</v>
      </c>
      <c r="U8505">
        <v>10</v>
      </c>
      <c r="V8505">
        <v>0</v>
      </c>
      <c r="W8505">
        <v>0</v>
      </c>
      <c r="X8505">
        <v>0</v>
      </c>
      <c r="Y8505">
        <v>60.415337206028248</v>
      </c>
      <c r="Z8505">
        <v>12.441154667286867</v>
      </c>
      <c r="AA8505">
        <v>153.82702030698567</v>
      </c>
      <c r="AB8505">
        <v>0</v>
      </c>
      <c r="AC8505">
        <v>356.40460941860891</v>
      </c>
      <c r="AD8505">
        <v>0</v>
      </c>
      <c r="AE8505">
        <v>583.08812159890977</v>
      </c>
    </row>
    <row r="8506" spans="1:31" x14ac:dyDescent="0.3">
      <c r="A8506">
        <v>2594156</v>
      </c>
      <c r="B8506">
        <v>1</v>
      </c>
      <c r="C8506" t="s">
        <v>80</v>
      </c>
      <c r="D8506" t="s">
        <v>101</v>
      </c>
      <c r="E8506" t="s">
        <v>171</v>
      </c>
      <c r="F8506" t="s">
        <v>23556</v>
      </c>
      <c r="G8506" t="s">
        <v>190</v>
      </c>
      <c r="H8506" t="s">
        <v>157</v>
      </c>
      <c r="I8506" t="s">
        <v>136</v>
      </c>
      <c r="J8506" t="s">
        <v>137</v>
      </c>
      <c r="K8506" t="s">
        <v>138</v>
      </c>
      <c r="L8506" t="s">
        <v>23557</v>
      </c>
      <c r="M8506" t="s">
        <v>23558</v>
      </c>
      <c r="N8506">
        <v>2.2455555550000001</v>
      </c>
      <c r="O8506">
        <v>0</v>
      </c>
      <c r="P8506">
        <v>242</v>
      </c>
      <c r="Q8506">
        <v>0</v>
      </c>
      <c r="R8506">
        <v>0</v>
      </c>
      <c r="S8506">
        <v>0</v>
      </c>
      <c r="T8506">
        <v>3</v>
      </c>
      <c r="U8506">
        <v>0</v>
      </c>
      <c r="V8506">
        <v>0</v>
      </c>
      <c r="W8506">
        <v>0</v>
      </c>
      <c r="X8506">
        <v>107.37460644008003</v>
      </c>
      <c r="Y8506">
        <v>0</v>
      </c>
      <c r="Z8506">
        <v>0</v>
      </c>
      <c r="AA8506">
        <v>0</v>
      </c>
      <c r="AB8506">
        <v>6.8300600981678024</v>
      </c>
      <c r="AC8506">
        <v>0</v>
      </c>
      <c r="AD8506">
        <v>0</v>
      </c>
      <c r="AE8506">
        <v>114.20466653824784</v>
      </c>
    </row>
    <row r="8507" spans="1:31" x14ac:dyDescent="0.3">
      <c r="A8507">
        <v>2594010</v>
      </c>
      <c r="B8507">
        <v>1</v>
      </c>
      <c r="C8507" t="s">
        <v>80</v>
      </c>
      <c r="D8507" t="s">
        <v>103</v>
      </c>
      <c r="E8507" t="s">
        <v>147</v>
      </c>
      <c r="F8507" t="s">
        <v>23559</v>
      </c>
      <c r="G8507" t="s">
        <v>318</v>
      </c>
      <c r="H8507" t="s">
        <v>135</v>
      </c>
      <c r="I8507" t="s">
        <v>136</v>
      </c>
      <c r="J8507" t="s">
        <v>137</v>
      </c>
      <c r="K8507" t="s">
        <v>138</v>
      </c>
      <c r="L8507" t="s">
        <v>23560</v>
      </c>
      <c r="M8507" t="s">
        <v>23561</v>
      </c>
      <c r="N8507">
        <v>1.1644444439999999</v>
      </c>
      <c r="O8507">
        <v>0</v>
      </c>
      <c r="P8507">
        <v>0</v>
      </c>
      <c r="Q8507">
        <v>3</v>
      </c>
      <c r="R8507">
        <v>0</v>
      </c>
      <c r="S8507">
        <v>1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11.99595534977504</v>
      </c>
      <c r="Z8507">
        <v>0</v>
      </c>
      <c r="AA8507">
        <v>2.0398417987556696</v>
      </c>
      <c r="AB8507">
        <v>0</v>
      </c>
      <c r="AC8507">
        <v>0</v>
      </c>
      <c r="AD8507">
        <v>0</v>
      </c>
      <c r="AE8507">
        <v>14.035797148530708</v>
      </c>
    </row>
    <row r="8508" spans="1:31" x14ac:dyDescent="0.3">
      <c r="A8508">
        <v>2594113</v>
      </c>
      <c r="B8508">
        <v>1</v>
      </c>
      <c r="C8508" t="s">
        <v>81</v>
      </c>
      <c r="D8508" t="s">
        <v>118</v>
      </c>
      <c r="E8508" t="s">
        <v>147</v>
      </c>
      <c r="F8508" t="s">
        <v>23562</v>
      </c>
      <c r="G8508" t="s">
        <v>134</v>
      </c>
      <c r="H8508" t="s">
        <v>135</v>
      </c>
      <c r="I8508" t="s">
        <v>136</v>
      </c>
      <c r="J8508" t="s">
        <v>137</v>
      </c>
      <c r="K8508" t="s">
        <v>138</v>
      </c>
      <c r="L8508" t="s">
        <v>23563</v>
      </c>
      <c r="M8508" t="s">
        <v>23564</v>
      </c>
      <c r="N8508">
        <v>0.55194444399999998</v>
      </c>
      <c r="O8508">
        <v>0</v>
      </c>
      <c r="P8508">
        <v>0</v>
      </c>
      <c r="Q8508">
        <v>3</v>
      </c>
      <c r="R8508">
        <v>0</v>
      </c>
      <c r="S8508">
        <v>3</v>
      </c>
      <c r="T8508">
        <v>0</v>
      </c>
      <c r="U8508">
        <v>5</v>
      </c>
      <c r="V8508">
        <v>0</v>
      </c>
      <c r="W8508">
        <v>0</v>
      </c>
      <c r="X8508">
        <v>0</v>
      </c>
      <c r="Y8508">
        <v>7.1278150062589329</v>
      </c>
      <c r="Z8508">
        <v>0</v>
      </c>
      <c r="AA8508">
        <v>58.444476154328811</v>
      </c>
      <c r="AB8508">
        <v>0</v>
      </c>
      <c r="AC8508">
        <v>44.031593903950352</v>
      </c>
      <c r="AD8508">
        <v>0</v>
      </c>
      <c r="AE8508">
        <v>109.60388506453809</v>
      </c>
    </row>
    <row r="8509" spans="1:31" x14ac:dyDescent="0.3">
      <c r="A8509">
        <v>2593635</v>
      </c>
      <c r="B8509">
        <v>1</v>
      </c>
      <c r="C8509" t="s">
        <v>80</v>
      </c>
      <c r="D8509" t="s">
        <v>104</v>
      </c>
      <c r="E8509" t="s">
        <v>184</v>
      </c>
      <c r="F8509" t="s">
        <v>11474</v>
      </c>
      <c r="G8509" t="s">
        <v>134</v>
      </c>
      <c r="H8509" t="s">
        <v>135</v>
      </c>
      <c r="I8509" t="s">
        <v>136</v>
      </c>
      <c r="J8509" t="s">
        <v>137</v>
      </c>
      <c r="K8509" t="s">
        <v>138</v>
      </c>
      <c r="L8509" t="s">
        <v>23565</v>
      </c>
      <c r="M8509" t="s">
        <v>23566</v>
      </c>
      <c r="N8509">
        <v>0.91027777700000001</v>
      </c>
      <c r="O8509">
        <v>5</v>
      </c>
      <c r="P8509">
        <v>0</v>
      </c>
      <c r="Q8509">
        <v>17</v>
      </c>
      <c r="R8509">
        <v>0</v>
      </c>
      <c r="S8509">
        <v>15</v>
      </c>
      <c r="T8509">
        <v>0</v>
      </c>
      <c r="U8509">
        <v>1</v>
      </c>
      <c r="V8509">
        <v>0</v>
      </c>
      <c r="W8509">
        <v>0.82700011902440007</v>
      </c>
      <c r="X8509">
        <v>0</v>
      </c>
      <c r="Y8509">
        <v>6.857743107473377</v>
      </c>
      <c r="Z8509">
        <v>0</v>
      </c>
      <c r="AA8509">
        <v>42.682692937850582</v>
      </c>
      <c r="AB8509">
        <v>0</v>
      </c>
      <c r="AC8509">
        <v>4.9706756958996667</v>
      </c>
      <c r="AD8509">
        <v>0</v>
      </c>
      <c r="AE8509">
        <v>55.338111860248027</v>
      </c>
    </row>
    <row r="8510" spans="1:31" x14ac:dyDescent="0.3">
      <c r="A8510">
        <v>2593755</v>
      </c>
      <c r="B8510">
        <v>1</v>
      </c>
      <c r="C8510" t="s">
        <v>80</v>
      </c>
      <c r="D8510" t="s">
        <v>106</v>
      </c>
      <c r="E8510" t="s">
        <v>171</v>
      </c>
      <c r="F8510" t="s">
        <v>23567</v>
      </c>
      <c r="G8510" t="s">
        <v>229</v>
      </c>
      <c r="H8510" t="s">
        <v>157</v>
      </c>
      <c r="I8510" t="s">
        <v>136</v>
      </c>
      <c r="J8510" t="s">
        <v>137</v>
      </c>
      <c r="K8510" t="s">
        <v>138</v>
      </c>
      <c r="L8510" t="s">
        <v>23568</v>
      </c>
      <c r="M8510" t="s">
        <v>23569</v>
      </c>
      <c r="N8510">
        <v>3.3447222220000001</v>
      </c>
      <c r="O8510">
        <v>0</v>
      </c>
      <c r="P8510">
        <v>1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0.47975166692930504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0.47975166692930504</v>
      </c>
    </row>
    <row r="8511" spans="1:31" x14ac:dyDescent="0.3">
      <c r="A8511">
        <v>2593798</v>
      </c>
      <c r="B8511">
        <v>1</v>
      </c>
      <c r="C8511" t="s">
        <v>80</v>
      </c>
      <c r="D8511" t="s">
        <v>101</v>
      </c>
      <c r="E8511" t="s">
        <v>175</v>
      </c>
      <c r="F8511" t="s">
        <v>23570</v>
      </c>
      <c r="G8511" t="s">
        <v>202</v>
      </c>
      <c r="H8511" t="s">
        <v>157</v>
      </c>
      <c r="I8511" t="s">
        <v>136</v>
      </c>
      <c r="J8511" t="s">
        <v>137</v>
      </c>
      <c r="K8511" t="s">
        <v>138</v>
      </c>
      <c r="L8511" t="s">
        <v>23571</v>
      </c>
      <c r="M8511" t="s">
        <v>23572</v>
      </c>
      <c r="N8511">
        <v>0.55583333300000004</v>
      </c>
      <c r="O8511">
        <v>0</v>
      </c>
      <c r="P8511">
        <v>10</v>
      </c>
      <c r="Q8511">
        <v>0</v>
      </c>
      <c r="R8511">
        <v>0</v>
      </c>
      <c r="S8511">
        <v>0</v>
      </c>
      <c r="T8511">
        <v>17</v>
      </c>
      <c r="U8511">
        <v>0</v>
      </c>
      <c r="V8511">
        <v>0</v>
      </c>
      <c r="W8511">
        <v>0</v>
      </c>
      <c r="X8511">
        <v>0.76955216293957507</v>
      </c>
      <c r="Y8511">
        <v>0</v>
      </c>
      <c r="Z8511">
        <v>0</v>
      </c>
      <c r="AA8511">
        <v>0</v>
      </c>
      <c r="AB8511">
        <v>8.6296539033763793</v>
      </c>
      <c r="AC8511">
        <v>0</v>
      </c>
      <c r="AD8511">
        <v>0</v>
      </c>
      <c r="AE8511">
        <v>9.3992060663159549</v>
      </c>
    </row>
    <row r="8512" spans="1:31" x14ac:dyDescent="0.3">
      <c r="A8512">
        <v>2594133</v>
      </c>
      <c r="B8512">
        <v>1</v>
      </c>
      <c r="C8512" t="s">
        <v>80</v>
      </c>
      <c r="D8512" t="s">
        <v>96</v>
      </c>
      <c r="E8512" t="s">
        <v>171</v>
      </c>
      <c r="F8512" t="s">
        <v>23573</v>
      </c>
      <c r="G8512" t="s">
        <v>190</v>
      </c>
      <c r="H8512" t="s">
        <v>157</v>
      </c>
      <c r="I8512" t="s">
        <v>136</v>
      </c>
      <c r="J8512" t="s">
        <v>137</v>
      </c>
      <c r="K8512" t="s">
        <v>138</v>
      </c>
      <c r="L8512" t="s">
        <v>23574</v>
      </c>
      <c r="M8512" t="s">
        <v>23575</v>
      </c>
      <c r="N8512">
        <v>3.7519444439999998</v>
      </c>
      <c r="O8512">
        <v>0</v>
      </c>
      <c r="P8512">
        <v>58</v>
      </c>
      <c r="Q8512">
        <v>0</v>
      </c>
      <c r="R8512">
        <v>1</v>
      </c>
      <c r="S8512">
        <v>0</v>
      </c>
      <c r="T8512">
        <v>3</v>
      </c>
      <c r="U8512">
        <v>0</v>
      </c>
      <c r="V8512">
        <v>0</v>
      </c>
      <c r="W8512">
        <v>0</v>
      </c>
      <c r="X8512">
        <v>46.020515024075415</v>
      </c>
      <c r="Y8512">
        <v>0</v>
      </c>
      <c r="Z8512">
        <v>9.8518633993866664E-2</v>
      </c>
      <c r="AA8512">
        <v>0</v>
      </c>
      <c r="AB8512">
        <v>2.3926511823451713</v>
      </c>
      <c r="AC8512">
        <v>0</v>
      </c>
      <c r="AD8512">
        <v>0</v>
      </c>
      <c r="AE8512">
        <v>48.511684840414453</v>
      </c>
    </row>
    <row r="8513" spans="1:31" x14ac:dyDescent="0.3">
      <c r="A8513">
        <v>2593741</v>
      </c>
      <c r="B8513">
        <v>1</v>
      </c>
      <c r="C8513" t="s">
        <v>80</v>
      </c>
      <c r="D8513" t="s">
        <v>94</v>
      </c>
      <c r="E8513" t="s">
        <v>184</v>
      </c>
      <c r="F8513" t="s">
        <v>23576</v>
      </c>
      <c r="G8513" t="s">
        <v>149</v>
      </c>
      <c r="H8513" t="s">
        <v>135</v>
      </c>
      <c r="I8513" t="s">
        <v>136</v>
      </c>
      <c r="J8513" t="s">
        <v>137</v>
      </c>
      <c r="K8513" t="s">
        <v>138</v>
      </c>
      <c r="L8513" t="s">
        <v>23429</v>
      </c>
      <c r="M8513" t="s">
        <v>23577</v>
      </c>
      <c r="N8513">
        <v>3.568888888</v>
      </c>
      <c r="O8513">
        <v>0</v>
      </c>
      <c r="P8513">
        <v>131</v>
      </c>
      <c r="Q8513">
        <v>0</v>
      </c>
      <c r="R8513">
        <v>1</v>
      </c>
      <c r="S8513">
        <v>0</v>
      </c>
      <c r="T8513">
        <v>17</v>
      </c>
      <c r="U8513">
        <v>0</v>
      </c>
      <c r="V8513">
        <v>0</v>
      </c>
      <c r="W8513">
        <v>0</v>
      </c>
      <c r="X8513">
        <v>60.889781629711337</v>
      </c>
      <c r="Y8513">
        <v>0</v>
      </c>
      <c r="Z8513">
        <v>0.40655918854244671</v>
      </c>
      <c r="AA8513">
        <v>0</v>
      </c>
      <c r="AB8513">
        <v>10.264600584121263</v>
      </c>
      <c r="AC8513">
        <v>0</v>
      </c>
      <c r="AD8513">
        <v>0</v>
      </c>
      <c r="AE8513">
        <v>71.56094140237505</v>
      </c>
    </row>
    <row r="8514" spans="1:31" x14ac:dyDescent="0.3">
      <c r="A8514">
        <v>2593841</v>
      </c>
      <c r="B8514">
        <v>1</v>
      </c>
      <c r="C8514" t="s">
        <v>80</v>
      </c>
      <c r="D8514" t="s">
        <v>96</v>
      </c>
      <c r="E8514" t="s">
        <v>184</v>
      </c>
      <c r="F8514" t="s">
        <v>23578</v>
      </c>
      <c r="G8514" t="s">
        <v>6242</v>
      </c>
      <c r="H8514" t="s">
        <v>135</v>
      </c>
      <c r="I8514" t="s">
        <v>136</v>
      </c>
      <c r="J8514" t="s">
        <v>137</v>
      </c>
      <c r="K8514" t="s">
        <v>138</v>
      </c>
      <c r="L8514" t="s">
        <v>23579</v>
      </c>
      <c r="M8514" t="s">
        <v>23580</v>
      </c>
      <c r="N8514">
        <v>0.92749999999999999</v>
      </c>
      <c r="O8514">
        <v>0</v>
      </c>
      <c r="P8514">
        <v>137</v>
      </c>
      <c r="Q8514">
        <v>0</v>
      </c>
      <c r="R8514">
        <v>1</v>
      </c>
      <c r="S8514">
        <v>0</v>
      </c>
      <c r="T8514">
        <v>26</v>
      </c>
      <c r="U8514">
        <v>0</v>
      </c>
      <c r="V8514">
        <v>0</v>
      </c>
      <c r="W8514">
        <v>0</v>
      </c>
      <c r="X8514">
        <v>75.457609221592406</v>
      </c>
      <c r="Y8514">
        <v>0</v>
      </c>
      <c r="Z8514">
        <v>0</v>
      </c>
      <c r="AA8514">
        <v>0</v>
      </c>
      <c r="AB8514">
        <v>92.870559456384782</v>
      </c>
      <c r="AC8514">
        <v>0</v>
      </c>
      <c r="AD8514">
        <v>0</v>
      </c>
      <c r="AE8514">
        <v>168.3281686779772</v>
      </c>
    </row>
    <row r="8515" spans="1:31" x14ac:dyDescent="0.3">
      <c r="A8515">
        <v>2593984</v>
      </c>
      <c r="B8515">
        <v>1</v>
      </c>
      <c r="C8515" t="s">
        <v>80</v>
      </c>
      <c r="D8515" t="s">
        <v>106</v>
      </c>
      <c r="E8515" t="s">
        <v>155</v>
      </c>
      <c r="F8515" t="s">
        <v>23581</v>
      </c>
      <c r="G8515" t="s">
        <v>1531</v>
      </c>
      <c r="H8515" t="s">
        <v>157</v>
      </c>
      <c r="I8515" t="s">
        <v>136</v>
      </c>
      <c r="J8515" t="s">
        <v>137</v>
      </c>
      <c r="K8515" t="s">
        <v>138</v>
      </c>
      <c r="L8515" t="s">
        <v>23582</v>
      </c>
      <c r="M8515" t="s">
        <v>23583</v>
      </c>
      <c r="N8515">
        <v>1.52</v>
      </c>
      <c r="O8515">
        <v>0</v>
      </c>
      <c r="P8515">
        <v>585</v>
      </c>
      <c r="Q8515">
        <v>0</v>
      </c>
      <c r="R8515">
        <v>5</v>
      </c>
      <c r="S8515">
        <v>0</v>
      </c>
      <c r="T8515">
        <v>13</v>
      </c>
      <c r="U8515">
        <v>0</v>
      </c>
      <c r="V8515">
        <v>0</v>
      </c>
      <c r="W8515">
        <v>0</v>
      </c>
      <c r="X8515">
        <v>178.79155573482788</v>
      </c>
      <c r="Y8515">
        <v>0</v>
      </c>
      <c r="Z8515">
        <v>15.430500627449426</v>
      </c>
      <c r="AA8515">
        <v>0</v>
      </c>
      <c r="AB8515">
        <v>23.649310722839015</v>
      </c>
      <c r="AC8515">
        <v>0</v>
      </c>
      <c r="AD8515">
        <v>0</v>
      </c>
      <c r="AE8515">
        <v>217.8713670851163</v>
      </c>
    </row>
    <row r="8516" spans="1:31" x14ac:dyDescent="0.3">
      <c r="A8516">
        <v>2593675</v>
      </c>
      <c r="B8516">
        <v>1</v>
      </c>
      <c r="C8516" t="s">
        <v>80</v>
      </c>
      <c r="D8516" t="s">
        <v>91</v>
      </c>
      <c r="E8516" t="s">
        <v>184</v>
      </c>
      <c r="F8516" t="s">
        <v>4347</v>
      </c>
      <c r="G8516" t="s">
        <v>134</v>
      </c>
      <c r="H8516" t="s">
        <v>135</v>
      </c>
      <c r="I8516" t="s">
        <v>136</v>
      </c>
      <c r="J8516" t="s">
        <v>137</v>
      </c>
      <c r="K8516" t="s">
        <v>138</v>
      </c>
      <c r="L8516" t="s">
        <v>23584</v>
      </c>
      <c r="M8516" t="s">
        <v>23585</v>
      </c>
      <c r="N8516">
        <v>0.770277777</v>
      </c>
      <c r="O8516">
        <v>0</v>
      </c>
      <c r="P8516">
        <v>3</v>
      </c>
      <c r="Q8516">
        <v>2</v>
      </c>
      <c r="R8516">
        <v>5</v>
      </c>
      <c r="S8516">
        <v>12</v>
      </c>
      <c r="T8516">
        <v>19</v>
      </c>
      <c r="U8516">
        <v>0</v>
      </c>
      <c r="V8516">
        <v>0</v>
      </c>
      <c r="W8516">
        <v>0</v>
      </c>
      <c r="X8516">
        <v>0.10515379203306251</v>
      </c>
      <c r="Y8516">
        <v>12.246107986454176</v>
      </c>
      <c r="Z8516">
        <v>4.7336333080319974</v>
      </c>
      <c r="AA8516">
        <v>75.155201507781257</v>
      </c>
      <c r="AB8516">
        <v>14.441348207721424</v>
      </c>
      <c r="AC8516">
        <v>0</v>
      </c>
      <c r="AD8516">
        <v>0</v>
      </c>
      <c r="AE8516">
        <v>106.68144480202191</v>
      </c>
    </row>
    <row r="8517" spans="1:31" x14ac:dyDescent="0.3">
      <c r="A8517">
        <v>2594007</v>
      </c>
      <c r="B8517">
        <v>1</v>
      </c>
      <c r="C8517" t="s">
        <v>80</v>
      </c>
      <c r="D8517" t="s">
        <v>94</v>
      </c>
      <c r="E8517" t="s">
        <v>171</v>
      </c>
      <c r="F8517" t="s">
        <v>23586</v>
      </c>
      <c r="G8517" t="s">
        <v>190</v>
      </c>
      <c r="H8517" t="s">
        <v>157</v>
      </c>
      <c r="I8517" t="s">
        <v>136</v>
      </c>
      <c r="J8517" t="s">
        <v>137</v>
      </c>
      <c r="K8517" t="s">
        <v>138</v>
      </c>
      <c r="L8517" t="s">
        <v>23587</v>
      </c>
      <c r="M8517" t="s">
        <v>23588</v>
      </c>
      <c r="N8517">
        <v>1.9611111109999999</v>
      </c>
      <c r="O8517">
        <v>0</v>
      </c>
      <c r="P8517">
        <v>0</v>
      </c>
      <c r="Q8517">
        <v>0</v>
      </c>
      <c r="R8517">
        <v>5</v>
      </c>
      <c r="S8517">
        <v>0</v>
      </c>
      <c r="T8517">
        <v>1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6.7710816637280997</v>
      </c>
      <c r="AA8517">
        <v>0</v>
      </c>
      <c r="AB8517">
        <v>1.2406619058336001</v>
      </c>
      <c r="AC8517">
        <v>0</v>
      </c>
      <c r="AD8517">
        <v>0</v>
      </c>
      <c r="AE8517">
        <v>8.0117435695617001</v>
      </c>
    </row>
    <row r="8518" spans="1:31" x14ac:dyDescent="0.3">
      <c r="A8518">
        <v>2593861</v>
      </c>
      <c r="B8518">
        <v>1</v>
      </c>
      <c r="C8518" t="s">
        <v>81</v>
      </c>
      <c r="D8518" t="s">
        <v>118</v>
      </c>
      <c r="E8518" t="s">
        <v>171</v>
      </c>
      <c r="F8518" t="s">
        <v>23589</v>
      </c>
      <c r="G8518" t="s">
        <v>190</v>
      </c>
      <c r="H8518" t="s">
        <v>157</v>
      </c>
      <c r="I8518" t="s">
        <v>136</v>
      </c>
      <c r="J8518" t="s">
        <v>137</v>
      </c>
      <c r="K8518" t="s">
        <v>138</v>
      </c>
      <c r="L8518" t="s">
        <v>23590</v>
      </c>
      <c r="M8518" t="s">
        <v>23591</v>
      </c>
      <c r="N8518">
        <v>1.754444444</v>
      </c>
      <c r="O8518">
        <v>0</v>
      </c>
      <c r="P8518">
        <v>24</v>
      </c>
      <c r="Q8518">
        <v>0</v>
      </c>
      <c r="R8518">
        <v>4</v>
      </c>
      <c r="S8518">
        <v>0</v>
      </c>
      <c r="T8518">
        <v>3</v>
      </c>
      <c r="U8518">
        <v>0</v>
      </c>
      <c r="V8518">
        <v>0</v>
      </c>
      <c r="W8518">
        <v>0</v>
      </c>
      <c r="X8518">
        <v>5.4240259023822865</v>
      </c>
      <c r="Y8518">
        <v>0</v>
      </c>
      <c r="Z8518">
        <v>7.7117198365468393</v>
      </c>
      <c r="AA8518">
        <v>0</v>
      </c>
      <c r="AB8518">
        <v>3.1310633446999998</v>
      </c>
      <c r="AC8518">
        <v>0</v>
      </c>
      <c r="AD8518">
        <v>0</v>
      </c>
      <c r="AE8518">
        <v>16.266809083629127</v>
      </c>
    </row>
    <row r="8519" spans="1:31" x14ac:dyDescent="0.3">
      <c r="A8519">
        <v>2593967</v>
      </c>
      <c r="B8519">
        <v>1</v>
      </c>
      <c r="C8519" t="s">
        <v>81</v>
      </c>
      <c r="D8519" t="s">
        <v>115</v>
      </c>
      <c r="E8519" t="s">
        <v>171</v>
      </c>
      <c r="F8519" t="s">
        <v>23592</v>
      </c>
      <c r="G8519" t="s">
        <v>190</v>
      </c>
      <c r="H8519" t="s">
        <v>157</v>
      </c>
      <c r="I8519" t="s">
        <v>136</v>
      </c>
      <c r="J8519" t="s">
        <v>137</v>
      </c>
      <c r="K8519" t="s">
        <v>138</v>
      </c>
      <c r="L8519" t="s">
        <v>23593</v>
      </c>
      <c r="M8519" t="s">
        <v>23594</v>
      </c>
      <c r="N8519">
        <v>1.3066666659999999</v>
      </c>
      <c r="O8519">
        <v>0</v>
      </c>
      <c r="P8519">
        <v>51</v>
      </c>
      <c r="Q8519">
        <v>0</v>
      </c>
      <c r="R8519">
        <v>0</v>
      </c>
      <c r="S8519">
        <v>0</v>
      </c>
      <c r="T8519">
        <v>7</v>
      </c>
      <c r="U8519">
        <v>0</v>
      </c>
      <c r="V8519">
        <v>0</v>
      </c>
      <c r="W8519">
        <v>0</v>
      </c>
      <c r="X8519">
        <v>5.0904899888740269</v>
      </c>
      <c r="Y8519">
        <v>0</v>
      </c>
      <c r="Z8519">
        <v>0</v>
      </c>
      <c r="AA8519">
        <v>0</v>
      </c>
      <c r="AB8519">
        <v>0.14605633369693335</v>
      </c>
      <c r="AC8519">
        <v>0</v>
      </c>
      <c r="AD8519">
        <v>0</v>
      </c>
      <c r="AE8519">
        <v>5.2365463225709599</v>
      </c>
    </row>
    <row r="8520" spans="1:31" x14ac:dyDescent="0.3">
      <c r="A8520">
        <v>2593758</v>
      </c>
      <c r="B8520">
        <v>1</v>
      </c>
      <c r="C8520" t="s">
        <v>80</v>
      </c>
      <c r="D8520" t="s">
        <v>102</v>
      </c>
      <c r="E8520" t="s">
        <v>184</v>
      </c>
      <c r="F8520" t="s">
        <v>13188</v>
      </c>
      <c r="G8520" t="s">
        <v>6242</v>
      </c>
      <c r="H8520" t="s">
        <v>135</v>
      </c>
      <c r="I8520" t="s">
        <v>136</v>
      </c>
      <c r="J8520" t="s">
        <v>137</v>
      </c>
      <c r="K8520" t="s">
        <v>138</v>
      </c>
      <c r="L8520" t="s">
        <v>23595</v>
      </c>
      <c r="M8520" t="s">
        <v>23596</v>
      </c>
      <c r="N8520">
        <v>1.301111111</v>
      </c>
      <c r="O8520">
        <v>0</v>
      </c>
      <c r="P8520">
        <v>20</v>
      </c>
      <c r="Q8520">
        <v>0</v>
      </c>
      <c r="R8520">
        <v>43</v>
      </c>
      <c r="S8520">
        <v>0</v>
      </c>
      <c r="T8520">
        <v>13</v>
      </c>
      <c r="U8520">
        <v>0</v>
      </c>
      <c r="V8520">
        <v>0</v>
      </c>
      <c r="W8520">
        <v>0</v>
      </c>
      <c r="X8520">
        <v>6.7370731930717502</v>
      </c>
      <c r="Y8520">
        <v>0</v>
      </c>
      <c r="Z8520">
        <v>43.750365767164361</v>
      </c>
      <c r="AA8520">
        <v>0</v>
      </c>
      <c r="AB8520">
        <v>18.426260105460567</v>
      </c>
      <c r="AC8520">
        <v>0</v>
      </c>
      <c r="AD8520">
        <v>0</v>
      </c>
      <c r="AE8520">
        <v>68.913699065696676</v>
      </c>
    </row>
    <row r="8521" spans="1:31" x14ac:dyDescent="0.3">
      <c r="A8521">
        <v>2593901</v>
      </c>
      <c r="B8521">
        <v>1</v>
      </c>
      <c r="C8521" t="s">
        <v>80</v>
      </c>
      <c r="D8521" t="s">
        <v>93</v>
      </c>
      <c r="E8521" t="s">
        <v>171</v>
      </c>
      <c r="F8521" t="s">
        <v>23597</v>
      </c>
      <c r="G8521" t="s">
        <v>190</v>
      </c>
      <c r="H8521" t="s">
        <v>157</v>
      </c>
      <c r="I8521" t="s">
        <v>136</v>
      </c>
      <c r="J8521" t="s">
        <v>137</v>
      </c>
      <c r="K8521" t="s">
        <v>138</v>
      </c>
      <c r="L8521" t="s">
        <v>23598</v>
      </c>
      <c r="M8521" t="s">
        <v>23599</v>
      </c>
      <c r="N8521">
        <v>3.7777777769999998</v>
      </c>
      <c r="O8521">
        <v>0</v>
      </c>
      <c r="P8521">
        <v>31</v>
      </c>
      <c r="Q8521">
        <v>0</v>
      </c>
      <c r="R8521">
        <v>0</v>
      </c>
      <c r="S8521">
        <v>0</v>
      </c>
      <c r="T8521">
        <v>2</v>
      </c>
      <c r="U8521">
        <v>0</v>
      </c>
      <c r="V8521">
        <v>0</v>
      </c>
      <c r="W8521">
        <v>0</v>
      </c>
      <c r="X8521">
        <v>22.801275879592083</v>
      </c>
      <c r="Y8521">
        <v>0</v>
      </c>
      <c r="Z8521">
        <v>0</v>
      </c>
      <c r="AA8521">
        <v>0</v>
      </c>
      <c r="AB8521">
        <v>4.2284049828113197</v>
      </c>
      <c r="AC8521">
        <v>0</v>
      </c>
      <c r="AD8521">
        <v>0</v>
      </c>
      <c r="AE8521">
        <v>27.029680862403403</v>
      </c>
    </row>
    <row r="8522" spans="1:31" x14ac:dyDescent="0.3">
      <c r="A8522">
        <v>2593881</v>
      </c>
      <c r="B8522">
        <v>1</v>
      </c>
      <c r="C8522" t="s">
        <v>80</v>
      </c>
      <c r="D8522" t="s">
        <v>99</v>
      </c>
      <c r="E8522" t="s">
        <v>171</v>
      </c>
      <c r="F8522" t="s">
        <v>23600</v>
      </c>
      <c r="G8522" t="s">
        <v>190</v>
      </c>
      <c r="H8522" t="s">
        <v>157</v>
      </c>
      <c r="I8522" t="s">
        <v>136</v>
      </c>
      <c r="J8522" t="s">
        <v>137</v>
      </c>
      <c r="K8522" t="s">
        <v>138</v>
      </c>
      <c r="L8522" t="s">
        <v>23601</v>
      </c>
      <c r="M8522" t="s">
        <v>23602</v>
      </c>
      <c r="N8522">
        <v>1.4069444440000001</v>
      </c>
      <c r="O8522">
        <v>0</v>
      </c>
      <c r="P8522">
        <v>78</v>
      </c>
      <c r="Q8522">
        <v>0</v>
      </c>
      <c r="R8522">
        <v>0</v>
      </c>
      <c r="S8522">
        <v>0</v>
      </c>
      <c r="T8522">
        <v>2</v>
      </c>
      <c r="U8522">
        <v>0</v>
      </c>
      <c r="V8522">
        <v>0</v>
      </c>
      <c r="W8522">
        <v>0</v>
      </c>
      <c r="X8522">
        <v>17.980704172647403</v>
      </c>
      <c r="Y8522">
        <v>0</v>
      </c>
      <c r="Z8522">
        <v>0</v>
      </c>
      <c r="AA8522">
        <v>0</v>
      </c>
      <c r="AB8522">
        <v>7.068938299542852</v>
      </c>
      <c r="AC8522">
        <v>0</v>
      </c>
      <c r="AD8522">
        <v>0</v>
      </c>
      <c r="AE8522">
        <v>25.049642472190257</v>
      </c>
    </row>
    <row r="8523" spans="1:31" x14ac:dyDescent="0.3">
      <c r="A8523">
        <v>2594093</v>
      </c>
      <c r="B8523">
        <v>1</v>
      </c>
      <c r="C8523" t="s">
        <v>80</v>
      </c>
      <c r="D8523" t="s">
        <v>96</v>
      </c>
      <c r="E8523" t="s">
        <v>132</v>
      </c>
      <c r="F8523" t="s">
        <v>15759</v>
      </c>
      <c r="G8523" t="s">
        <v>7176</v>
      </c>
      <c r="H8523" t="s">
        <v>135</v>
      </c>
      <c r="I8523" t="s">
        <v>136</v>
      </c>
      <c r="J8523" t="s">
        <v>137</v>
      </c>
      <c r="K8523" t="s">
        <v>138</v>
      </c>
      <c r="L8523" t="s">
        <v>23603</v>
      </c>
      <c r="M8523" t="s">
        <v>23604</v>
      </c>
      <c r="N8523">
        <v>3.3805555549999999</v>
      </c>
      <c r="O8523">
        <v>0</v>
      </c>
      <c r="P8523">
        <v>288</v>
      </c>
      <c r="Q8523">
        <v>11</v>
      </c>
      <c r="R8523">
        <v>31</v>
      </c>
      <c r="S8523">
        <v>13</v>
      </c>
      <c r="T8523">
        <v>61</v>
      </c>
      <c r="U8523">
        <v>4</v>
      </c>
      <c r="V8523">
        <v>0</v>
      </c>
      <c r="W8523">
        <v>0</v>
      </c>
      <c r="X8523">
        <v>273.48444950984828</v>
      </c>
      <c r="Y8523">
        <v>101.5952814702835</v>
      </c>
      <c r="Z8523">
        <v>57.768341629586182</v>
      </c>
      <c r="AA8523">
        <v>286.72904310878664</v>
      </c>
      <c r="AB8523">
        <v>119.19765168228157</v>
      </c>
      <c r="AC8523">
        <v>524.2188290110804</v>
      </c>
      <c r="AD8523">
        <v>0</v>
      </c>
      <c r="AE8523">
        <v>1362.9935964118667</v>
      </c>
    </row>
    <row r="8524" spans="1:31" x14ac:dyDescent="0.3">
      <c r="A8524">
        <v>2593695</v>
      </c>
      <c r="B8524">
        <v>1</v>
      </c>
      <c r="C8524" t="s">
        <v>80</v>
      </c>
      <c r="D8524" t="s">
        <v>96</v>
      </c>
      <c r="E8524" t="s">
        <v>155</v>
      </c>
      <c r="F8524" t="s">
        <v>21853</v>
      </c>
      <c r="G8524" t="s">
        <v>206</v>
      </c>
      <c r="H8524" t="s">
        <v>157</v>
      </c>
      <c r="I8524" t="s">
        <v>136</v>
      </c>
      <c r="J8524" t="s">
        <v>137</v>
      </c>
      <c r="K8524" t="s">
        <v>138</v>
      </c>
      <c r="L8524" t="s">
        <v>23605</v>
      </c>
      <c r="M8524" t="s">
        <v>23606</v>
      </c>
      <c r="N8524">
        <v>1.5022222220000001</v>
      </c>
      <c r="O8524">
        <v>0</v>
      </c>
      <c r="P8524">
        <v>28</v>
      </c>
      <c r="Q8524">
        <v>0</v>
      </c>
      <c r="R8524">
        <v>0</v>
      </c>
      <c r="S8524">
        <v>0</v>
      </c>
      <c r="T8524">
        <v>16</v>
      </c>
      <c r="U8524">
        <v>0</v>
      </c>
      <c r="V8524">
        <v>0</v>
      </c>
      <c r="W8524">
        <v>0</v>
      </c>
      <c r="X8524">
        <v>26.014607733747475</v>
      </c>
      <c r="Y8524">
        <v>0</v>
      </c>
      <c r="Z8524">
        <v>0</v>
      </c>
      <c r="AA8524">
        <v>0</v>
      </c>
      <c r="AB8524">
        <v>159.34602830178255</v>
      </c>
      <c r="AC8524">
        <v>0</v>
      </c>
      <c r="AD8524">
        <v>0</v>
      </c>
      <c r="AE8524">
        <v>185.36063603553004</v>
      </c>
    </row>
    <row r="8525" spans="1:31" x14ac:dyDescent="0.3">
      <c r="A8525">
        <v>2593844</v>
      </c>
      <c r="B8525">
        <v>1</v>
      </c>
      <c r="C8525" t="s">
        <v>80</v>
      </c>
      <c r="D8525" t="s">
        <v>107</v>
      </c>
      <c r="E8525" t="s">
        <v>166</v>
      </c>
      <c r="F8525" t="s">
        <v>23607</v>
      </c>
      <c r="G8525" t="s">
        <v>198</v>
      </c>
      <c r="H8525" t="s">
        <v>157</v>
      </c>
      <c r="I8525" t="s">
        <v>136</v>
      </c>
      <c r="J8525" t="s">
        <v>137</v>
      </c>
      <c r="K8525" t="s">
        <v>138</v>
      </c>
      <c r="L8525" t="s">
        <v>23608</v>
      </c>
      <c r="M8525" t="s">
        <v>23609</v>
      </c>
      <c r="N8525">
        <v>1.4063888879999999</v>
      </c>
      <c r="O8525">
        <v>0</v>
      </c>
      <c r="P8525">
        <v>0</v>
      </c>
      <c r="Q8525">
        <v>0</v>
      </c>
      <c r="R8525">
        <v>2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1.2564775327902376</v>
      </c>
      <c r="AA8525">
        <v>0</v>
      </c>
      <c r="AB8525">
        <v>0</v>
      </c>
      <c r="AC8525">
        <v>0</v>
      </c>
      <c r="AD8525">
        <v>0</v>
      </c>
      <c r="AE8525">
        <v>1.2564775327902376</v>
      </c>
    </row>
    <row r="8526" spans="1:31" x14ac:dyDescent="0.3">
      <c r="A8526">
        <v>2594136</v>
      </c>
      <c r="B8526">
        <v>1</v>
      </c>
      <c r="C8526" t="s">
        <v>81</v>
      </c>
      <c r="D8526" t="s">
        <v>121</v>
      </c>
      <c r="E8526" t="s">
        <v>155</v>
      </c>
      <c r="F8526" t="s">
        <v>23610</v>
      </c>
      <c r="G8526" t="s">
        <v>206</v>
      </c>
      <c r="H8526" t="s">
        <v>157</v>
      </c>
      <c r="I8526" t="s">
        <v>136</v>
      </c>
      <c r="J8526" t="s">
        <v>137</v>
      </c>
      <c r="K8526" t="s">
        <v>138</v>
      </c>
      <c r="L8526" t="s">
        <v>23611</v>
      </c>
      <c r="M8526" t="s">
        <v>23612</v>
      </c>
      <c r="N8526">
        <v>0.941111111</v>
      </c>
      <c r="O8526">
        <v>0</v>
      </c>
      <c r="P8526">
        <v>178</v>
      </c>
      <c r="Q8526">
        <v>0</v>
      </c>
      <c r="R8526">
        <v>1</v>
      </c>
      <c r="S8526">
        <v>0</v>
      </c>
      <c r="T8526">
        <v>6</v>
      </c>
      <c r="U8526">
        <v>0</v>
      </c>
      <c r="V8526">
        <v>0</v>
      </c>
      <c r="W8526">
        <v>0</v>
      </c>
      <c r="X8526">
        <v>17.492330124309547</v>
      </c>
      <c r="Y8526">
        <v>0</v>
      </c>
      <c r="Z8526">
        <v>2.5377387586320001E-2</v>
      </c>
      <c r="AA8526">
        <v>0</v>
      </c>
      <c r="AB8526">
        <v>1.6536029988635423</v>
      </c>
      <c r="AC8526">
        <v>0</v>
      </c>
      <c r="AD8526">
        <v>0</v>
      </c>
      <c r="AE8526">
        <v>19.171310510759412</v>
      </c>
    </row>
    <row r="8527" spans="1:31" x14ac:dyDescent="0.3">
      <c r="A8527">
        <v>2593910</v>
      </c>
      <c r="B8527">
        <v>1</v>
      </c>
      <c r="C8527" t="s">
        <v>80</v>
      </c>
      <c r="D8527" t="s">
        <v>95</v>
      </c>
      <c r="E8527" t="s">
        <v>171</v>
      </c>
      <c r="F8527" t="s">
        <v>23613</v>
      </c>
      <c r="G8527" t="s">
        <v>202</v>
      </c>
      <c r="H8527" t="s">
        <v>157</v>
      </c>
      <c r="I8527" t="s">
        <v>136</v>
      </c>
      <c r="J8527" t="s">
        <v>137</v>
      </c>
      <c r="K8527" t="s">
        <v>138</v>
      </c>
      <c r="L8527" t="s">
        <v>23614</v>
      </c>
      <c r="M8527" t="s">
        <v>23615</v>
      </c>
      <c r="N8527">
        <v>1.431944444</v>
      </c>
      <c r="O8527">
        <v>0</v>
      </c>
      <c r="P8527">
        <v>138</v>
      </c>
      <c r="Q8527">
        <v>0</v>
      </c>
      <c r="R8527">
        <v>0</v>
      </c>
      <c r="S8527">
        <v>0</v>
      </c>
      <c r="T8527">
        <v>6</v>
      </c>
      <c r="U8527">
        <v>0</v>
      </c>
      <c r="V8527">
        <v>0</v>
      </c>
      <c r="W8527">
        <v>0</v>
      </c>
      <c r="X8527">
        <v>37.159127792870436</v>
      </c>
      <c r="Y8527">
        <v>0</v>
      </c>
      <c r="Z8527">
        <v>0</v>
      </c>
      <c r="AA8527">
        <v>0</v>
      </c>
      <c r="AB8527">
        <v>9.361411428877247</v>
      </c>
      <c r="AC8527">
        <v>0</v>
      </c>
      <c r="AD8527">
        <v>0</v>
      </c>
      <c r="AE8527">
        <v>46.520539221747683</v>
      </c>
    </row>
    <row r="8528" spans="1:31" x14ac:dyDescent="0.3">
      <c r="A8528">
        <v>2593747</v>
      </c>
      <c r="B8528">
        <v>1</v>
      </c>
      <c r="C8528" t="s">
        <v>80</v>
      </c>
      <c r="D8528" t="s">
        <v>83</v>
      </c>
      <c r="E8528" t="s">
        <v>184</v>
      </c>
      <c r="F8528" t="s">
        <v>23616</v>
      </c>
      <c r="G8528" t="s">
        <v>134</v>
      </c>
      <c r="H8528" t="s">
        <v>135</v>
      </c>
      <c r="I8528" t="s">
        <v>136</v>
      </c>
      <c r="J8528" t="s">
        <v>137</v>
      </c>
      <c r="K8528" t="s">
        <v>138</v>
      </c>
      <c r="L8528" t="s">
        <v>23617</v>
      </c>
      <c r="M8528" t="s">
        <v>23618</v>
      </c>
      <c r="N8528">
        <v>2.895277777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2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37.416534145845532</v>
      </c>
      <c r="AC8528">
        <v>0</v>
      </c>
      <c r="AD8528">
        <v>0</v>
      </c>
      <c r="AE8528">
        <v>37.416534145845532</v>
      </c>
    </row>
    <row r="8529" spans="1:31" x14ac:dyDescent="0.3">
      <c r="A8529">
        <v>2594079</v>
      </c>
      <c r="B8529">
        <v>1</v>
      </c>
      <c r="C8529" t="s">
        <v>80</v>
      </c>
      <c r="D8529" t="s">
        <v>108</v>
      </c>
      <c r="E8529" t="s">
        <v>171</v>
      </c>
      <c r="F8529" t="s">
        <v>23619</v>
      </c>
      <c r="G8529" t="s">
        <v>190</v>
      </c>
      <c r="H8529" t="s">
        <v>157</v>
      </c>
      <c r="I8529" t="s">
        <v>136</v>
      </c>
      <c r="J8529" t="s">
        <v>137</v>
      </c>
      <c r="K8529" t="s">
        <v>138</v>
      </c>
      <c r="L8529" t="s">
        <v>23620</v>
      </c>
      <c r="M8529" t="s">
        <v>23621</v>
      </c>
      <c r="N8529">
        <v>2.688055555</v>
      </c>
      <c r="O8529">
        <v>0</v>
      </c>
      <c r="P8529">
        <v>21</v>
      </c>
      <c r="Q8529">
        <v>0</v>
      </c>
      <c r="R8529">
        <v>4</v>
      </c>
      <c r="S8529">
        <v>0</v>
      </c>
      <c r="T8529">
        <v>2</v>
      </c>
      <c r="U8529">
        <v>0</v>
      </c>
      <c r="V8529">
        <v>0</v>
      </c>
      <c r="W8529">
        <v>0</v>
      </c>
      <c r="X8529">
        <v>16.140264743143128</v>
      </c>
      <c r="Y8529">
        <v>0</v>
      </c>
      <c r="Z8529">
        <v>19.284791994964177</v>
      </c>
      <c r="AA8529">
        <v>0</v>
      </c>
      <c r="AB8529">
        <v>1.7968807225669201</v>
      </c>
      <c r="AC8529">
        <v>0</v>
      </c>
      <c r="AD8529">
        <v>0</v>
      </c>
      <c r="AE8529">
        <v>37.221937460674219</v>
      </c>
    </row>
    <row r="8530" spans="1:31" x14ac:dyDescent="0.3">
      <c r="A8530">
        <v>2594056</v>
      </c>
      <c r="B8530">
        <v>1</v>
      </c>
      <c r="C8530" t="s">
        <v>80</v>
      </c>
      <c r="D8530" t="s">
        <v>93</v>
      </c>
      <c r="E8530" t="s">
        <v>171</v>
      </c>
      <c r="F8530" t="s">
        <v>23622</v>
      </c>
      <c r="G8530" t="s">
        <v>190</v>
      </c>
      <c r="H8530" t="s">
        <v>157</v>
      </c>
      <c r="I8530" t="s">
        <v>136</v>
      </c>
      <c r="J8530" t="s">
        <v>137</v>
      </c>
      <c r="K8530" t="s">
        <v>138</v>
      </c>
      <c r="L8530" t="s">
        <v>23623</v>
      </c>
      <c r="M8530" t="s">
        <v>23624</v>
      </c>
      <c r="N8530">
        <v>0.52249999999999996</v>
      </c>
      <c r="O8530">
        <v>0</v>
      </c>
      <c r="P8530">
        <v>0</v>
      </c>
      <c r="Q8530">
        <v>0</v>
      </c>
      <c r="R8530">
        <v>3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1.27714520273538</v>
      </c>
      <c r="AA8530">
        <v>0</v>
      </c>
      <c r="AB8530">
        <v>0</v>
      </c>
      <c r="AC8530">
        <v>0</v>
      </c>
      <c r="AD8530">
        <v>0</v>
      </c>
      <c r="AE8530">
        <v>1.27714520273538</v>
      </c>
    </row>
    <row r="8531" spans="1:31" x14ac:dyDescent="0.3">
      <c r="A8531">
        <v>2593701</v>
      </c>
      <c r="B8531">
        <v>1</v>
      </c>
      <c r="C8531" t="s">
        <v>81</v>
      </c>
      <c r="D8531" t="s">
        <v>120</v>
      </c>
      <c r="E8531" t="s">
        <v>184</v>
      </c>
      <c r="F8531" t="s">
        <v>16568</v>
      </c>
      <c r="G8531" t="s">
        <v>134</v>
      </c>
      <c r="H8531" t="s">
        <v>135</v>
      </c>
      <c r="I8531" t="s">
        <v>136</v>
      </c>
      <c r="J8531" t="s">
        <v>137</v>
      </c>
      <c r="K8531" t="s">
        <v>138</v>
      </c>
      <c r="L8531" t="s">
        <v>23625</v>
      </c>
      <c r="M8531" t="s">
        <v>23626</v>
      </c>
      <c r="N8531">
        <v>0.66861111100000004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1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49.053012282108334</v>
      </c>
      <c r="AD8531">
        <v>0</v>
      </c>
      <c r="AE8531">
        <v>49.053012282108334</v>
      </c>
    </row>
    <row r="8532" spans="1:31" x14ac:dyDescent="0.3">
      <c r="A8532">
        <v>2593764</v>
      </c>
      <c r="B8532">
        <v>1</v>
      </c>
      <c r="C8532" t="s">
        <v>80</v>
      </c>
      <c r="D8532" t="s">
        <v>103</v>
      </c>
      <c r="E8532" t="s">
        <v>184</v>
      </c>
      <c r="F8532" t="s">
        <v>5429</v>
      </c>
      <c r="G8532" t="s">
        <v>202</v>
      </c>
      <c r="H8532" t="s">
        <v>135</v>
      </c>
      <c r="I8532" t="s">
        <v>136</v>
      </c>
      <c r="J8532" t="s">
        <v>137</v>
      </c>
      <c r="K8532" t="s">
        <v>138</v>
      </c>
      <c r="L8532" t="s">
        <v>23627</v>
      </c>
      <c r="M8532" t="s">
        <v>23628</v>
      </c>
      <c r="N8532">
        <v>0.30944444399999999</v>
      </c>
      <c r="O8532">
        <v>0</v>
      </c>
      <c r="P8532">
        <v>268</v>
      </c>
      <c r="Q8532">
        <v>0</v>
      </c>
      <c r="R8532">
        <v>7</v>
      </c>
      <c r="S8532">
        <v>1</v>
      </c>
      <c r="T8532">
        <v>33</v>
      </c>
      <c r="U8532">
        <v>0</v>
      </c>
      <c r="V8532">
        <v>0</v>
      </c>
      <c r="W8532">
        <v>0</v>
      </c>
      <c r="X8532">
        <v>16.699776579132212</v>
      </c>
      <c r="Y8532">
        <v>0</v>
      </c>
      <c r="Z8532">
        <v>0.48124895233075005</v>
      </c>
      <c r="AA8532">
        <v>45.866025661956876</v>
      </c>
      <c r="AB8532">
        <v>37.23689100211179</v>
      </c>
      <c r="AC8532">
        <v>0</v>
      </c>
      <c r="AD8532">
        <v>0</v>
      </c>
      <c r="AE8532">
        <v>100.28394219553162</v>
      </c>
    </row>
    <row r="8533" spans="1:31" x14ac:dyDescent="0.3">
      <c r="A8533">
        <v>2594165</v>
      </c>
      <c r="B8533">
        <v>1</v>
      </c>
      <c r="C8533" t="s">
        <v>80</v>
      </c>
      <c r="D8533" t="s">
        <v>96</v>
      </c>
      <c r="E8533" t="s">
        <v>171</v>
      </c>
      <c r="F8533" t="s">
        <v>23629</v>
      </c>
      <c r="G8533" t="s">
        <v>190</v>
      </c>
      <c r="H8533" t="s">
        <v>157</v>
      </c>
      <c r="I8533" t="s">
        <v>136</v>
      </c>
      <c r="J8533" t="s">
        <v>137</v>
      </c>
      <c r="K8533" t="s">
        <v>138</v>
      </c>
      <c r="L8533" t="s">
        <v>23630</v>
      </c>
      <c r="M8533" t="s">
        <v>23631</v>
      </c>
      <c r="N8533">
        <v>2.6033333330000001</v>
      </c>
      <c r="O8533">
        <v>0</v>
      </c>
      <c r="P8533">
        <v>13</v>
      </c>
      <c r="Q8533">
        <v>0</v>
      </c>
      <c r="R8533">
        <v>0</v>
      </c>
      <c r="S8533">
        <v>0</v>
      </c>
      <c r="T8533">
        <v>2</v>
      </c>
      <c r="U8533">
        <v>0</v>
      </c>
      <c r="V8533">
        <v>0</v>
      </c>
      <c r="W8533">
        <v>0</v>
      </c>
      <c r="X8533">
        <v>7.3669410505456812</v>
      </c>
      <c r="Y8533">
        <v>0</v>
      </c>
      <c r="Z8533">
        <v>0</v>
      </c>
      <c r="AA8533">
        <v>0</v>
      </c>
      <c r="AB8533">
        <v>3.8873937393152342</v>
      </c>
      <c r="AC8533">
        <v>0</v>
      </c>
      <c r="AD8533">
        <v>0</v>
      </c>
      <c r="AE8533">
        <v>11.254334789860916</v>
      </c>
    </row>
    <row r="8534" spans="1:31" x14ac:dyDescent="0.3">
      <c r="A8534">
        <v>2593810</v>
      </c>
      <c r="B8534">
        <v>1</v>
      </c>
      <c r="C8534" t="s">
        <v>80</v>
      </c>
      <c r="D8534" t="s">
        <v>105</v>
      </c>
      <c r="E8534" t="s">
        <v>166</v>
      </c>
      <c r="F8534" t="s">
        <v>23632</v>
      </c>
      <c r="G8534" t="s">
        <v>198</v>
      </c>
      <c r="H8534" t="s">
        <v>157</v>
      </c>
      <c r="I8534" t="s">
        <v>136</v>
      </c>
      <c r="J8534" t="s">
        <v>137</v>
      </c>
      <c r="K8534" t="s">
        <v>138</v>
      </c>
      <c r="L8534" t="s">
        <v>23633</v>
      </c>
      <c r="M8534" t="s">
        <v>23634</v>
      </c>
      <c r="N8534">
        <v>0.87833333300000005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14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15.495729135446268</v>
      </c>
      <c r="AC8534">
        <v>0</v>
      </c>
      <c r="AD8534">
        <v>0</v>
      </c>
      <c r="AE8534">
        <v>15.495729135446268</v>
      </c>
    </row>
    <row r="8535" spans="1:31" x14ac:dyDescent="0.3">
      <c r="A8535">
        <v>2593996</v>
      </c>
      <c r="B8535">
        <v>1</v>
      </c>
      <c r="C8535" t="s">
        <v>80</v>
      </c>
      <c r="D8535" t="s">
        <v>103</v>
      </c>
      <c r="E8535" t="s">
        <v>166</v>
      </c>
      <c r="F8535" t="s">
        <v>23635</v>
      </c>
      <c r="G8535" t="s">
        <v>168</v>
      </c>
      <c r="H8535" t="s">
        <v>157</v>
      </c>
      <c r="I8535" t="s">
        <v>136</v>
      </c>
      <c r="J8535" t="s">
        <v>137</v>
      </c>
      <c r="K8535" t="s">
        <v>138</v>
      </c>
      <c r="L8535" t="s">
        <v>23636</v>
      </c>
      <c r="M8535" t="s">
        <v>23637</v>
      </c>
      <c r="N8535">
        <v>3.3038888879999999</v>
      </c>
      <c r="O8535">
        <v>0</v>
      </c>
      <c r="P8535">
        <v>1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3.4307094677466669E-2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3.4307094677466669E-2</v>
      </c>
    </row>
    <row r="8536" spans="1:31" x14ac:dyDescent="0.3">
      <c r="A8536">
        <v>2594019</v>
      </c>
      <c r="B8536">
        <v>1</v>
      </c>
      <c r="C8536" t="s">
        <v>81</v>
      </c>
      <c r="D8536" t="s">
        <v>118</v>
      </c>
      <c r="E8536" t="s">
        <v>184</v>
      </c>
      <c r="F8536" t="s">
        <v>14644</v>
      </c>
      <c r="G8536" t="s">
        <v>149</v>
      </c>
      <c r="H8536" t="s">
        <v>135</v>
      </c>
      <c r="I8536" t="s">
        <v>136</v>
      </c>
      <c r="J8536" t="s">
        <v>137</v>
      </c>
      <c r="K8536" t="s">
        <v>138</v>
      </c>
      <c r="L8536" t="s">
        <v>23638</v>
      </c>
      <c r="M8536" t="s">
        <v>23639</v>
      </c>
      <c r="N8536">
        <v>1.5238888880000001</v>
      </c>
      <c r="O8536">
        <v>0</v>
      </c>
      <c r="P8536">
        <v>153</v>
      </c>
      <c r="Q8536">
        <v>14</v>
      </c>
      <c r="R8536">
        <v>12</v>
      </c>
      <c r="S8536">
        <v>0</v>
      </c>
      <c r="T8536">
        <v>5</v>
      </c>
      <c r="U8536">
        <v>0</v>
      </c>
      <c r="V8536">
        <v>0</v>
      </c>
      <c r="W8536">
        <v>0</v>
      </c>
      <c r="X8536">
        <v>26.99252154784195</v>
      </c>
      <c r="Y8536">
        <v>49.345492747851139</v>
      </c>
      <c r="Z8536">
        <v>32.257044041811618</v>
      </c>
      <c r="AA8536">
        <v>0</v>
      </c>
      <c r="AB8536">
        <v>4.3168213123316708</v>
      </c>
      <c r="AC8536">
        <v>0</v>
      </c>
      <c r="AD8536">
        <v>0</v>
      </c>
      <c r="AE8536">
        <v>112.91187964983637</v>
      </c>
    </row>
    <row r="8537" spans="1:31" x14ac:dyDescent="0.3">
      <c r="A8537">
        <v>2593827</v>
      </c>
      <c r="B8537">
        <v>1</v>
      </c>
      <c r="C8537" t="s">
        <v>80</v>
      </c>
      <c r="D8537" t="s">
        <v>92</v>
      </c>
      <c r="E8537" t="s">
        <v>171</v>
      </c>
      <c r="F8537" t="s">
        <v>23640</v>
      </c>
      <c r="G8537" t="s">
        <v>190</v>
      </c>
      <c r="H8537" t="s">
        <v>157</v>
      </c>
      <c r="I8537" t="s">
        <v>136</v>
      </c>
      <c r="J8537" t="s">
        <v>137</v>
      </c>
      <c r="K8537" t="s">
        <v>138</v>
      </c>
      <c r="L8537" t="s">
        <v>23641</v>
      </c>
      <c r="M8537" t="s">
        <v>23642</v>
      </c>
      <c r="N8537">
        <v>1.1458333329999999</v>
      </c>
      <c r="O8537">
        <v>0</v>
      </c>
      <c r="P8537">
        <v>22</v>
      </c>
      <c r="Q8537">
        <v>0</v>
      </c>
      <c r="R8537">
        <v>0</v>
      </c>
      <c r="S8537">
        <v>0</v>
      </c>
      <c r="T8537">
        <v>1</v>
      </c>
      <c r="U8537">
        <v>0</v>
      </c>
      <c r="V8537">
        <v>0</v>
      </c>
      <c r="W8537">
        <v>0</v>
      </c>
      <c r="X8537">
        <v>3.4598839438758007</v>
      </c>
      <c r="Y8537">
        <v>0</v>
      </c>
      <c r="Z8537">
        <v>0</v>
      </c>
      <c r="AA8537">
        <v>0</v>
      </c>
      <c r="AB8537">
        <v>2.1670874873000003</v>
      </c>
      <c r="AC8537">
        <v>0</v>
      </c>
      <c r="AD8537">
        <v>0</v>
      </c>
      <c r="AE8537">
        <v>5.626971431175801</v>
      </c>
    </row>
    <row r="8538" spans="1:31" x14ac:dyDescent="0.3">
      <c r="A8538">
        <v>2593976</v>
      </c>
      <c r="B8538">
        <v>1</v>
      </c>
      <c r="C8538" t="s">
        <v>80</v>
      </c>
      <c r="D8538" t="s">
        <v>96</v>
      </c>
      <c r="E8538" t="s">
        <v>155</v>
      </c>
      <c r="F8538" t="s">
        <v>23643</v>
      </c>
      <c r="G8538" t="s">
        <v>1531</v>
      </c>
      <c r="H8538" t="s">
        <v>157</v>
      </c>
      <c r="I8538" t="s">
        <v>136</v>
      </c>
      <c r="J8538" t="s">
        <v>137</v>
      </c>
      <c r="K8538" t="s">
        <v>138</v>
      </c>
      <c r="L8538" t="s">
        <v>23644</v>
      </c>
      <c r="M8538" t="s">
        <v>23645</v>
      </c>
      <c r="N8538">
        <v>3.5625</v>
      </c>
      <c r="O8538">
        <v>0</v>
      </c>
      <c r="P8538">
        <v>613</v>
      </c>
      <c r="Q8538">
        <v>0</v>
      </c>
      <c r="R8538">
        <v>5</v>
      </c>
      <c r="S8538">
        <v>0</v>
      </c>
      <c r="T8538">
        <v>84</v>
      </c>
      <c r="U8538">
        <v>0</v>
      </c>
      <c r="V8538">
        <v>0</v>
      </c>
      <c r="W8538">
        <v>0</v>
      </c>
      <c r="X8538">
        <v>589.28759468498151</v>
      </c>
      <c r="Y8538">
        <v>0</v>
      </c>
      <c r="Z8538">
        <v>10.014177321381112</v>
      </c>
      <c r="AA8538">
        <v>0</v>
      </c>
      <c r="AB8538">
        <v>335.51012889393417</v>
      </c>
      <c r="AC8538">
        <v>0</v>
      </c>
      <c r="AD8538">
        <v>0</v>
      </c>
      <c r="AE8538">
        <v>934.81190090029679</v>
      </c>
    </row>
    <row r="8539" spans="1:31" x14ac:dyDescent="0.3">
      <c r="A8539">
        <v>2593804</v>
      </c>
      <c r="B8539">
        <v>1</v>
      </c>
      <c r="C8539" t="s">
        <v>81</v>
      </c>
      <c r="D8539" t="s">
        <v>122</v>
      </c>
      <c r="E8539" t="s">
        <v>171</v>
      </c>
      <c r="F8539" t="s">
        <v>23646</v>
      </c>
      <c r="G8539" t="s">
        <v>2558</v>
      </c>
      <c r="H8539" t="s">
        <v>157</v>
      </c>
      <c r="I8539" t="s">
        <v>136</v>
      </c>
      <c r="J8539" t="s">
        <v>137</v>
      </c>
      <c r="K8539" t="s">
        <v>138</v>
      </c>
      <c r="L8539" t="s">
        <v>23647</v>
      </c>
      <c r="M8539" t="s">
        <v>23648</v>
      </c>
      <c r="N8539">
        <v>1.9852777770000001</v>
      </c>
      <c r="O8539">
        <v>0</v>
      </c>
      <c r="P8539">
        <v>17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4.4907401388156067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4.4907401388156067</v>
      </c>
    </row>
    <row r="8540" spans="1:31" x14ac:dyDescent="0.3">
      <c r="A8540">
        <v>2593721</v>
      </c>
      <c r="B8540">
        <v>1</v>
      </c>
      <c r="C8540" t="s">
        <v>80</v>
      </c>
      <c r="D8540" t="s">
        <v>107</v>
      </c>
      <c r="E8540" t="s">
        <v>147</v>
      </c>
      <c r="F8540" t="s">
        <v>23649</v>
      </c>
      <c r="G8540" t="s">
        <v>134</v>
      </c>
      <c r="H8540" t="s">
        <v>135</v>
      </c>
      <c r="I8540" t="s">
        <v>136</v>
      </c>
      <c r="J8540" t="s">
        <v>137</v>
      </c>
      <c r="K8540" t="s">
        <v>138</v>
      </c>
      <c r="L8540" t="s">
        <v>23650</v>
      </c>
      <c r="M8540" t="s">
        <v>23651</v>
      </c>
      <c r="N8540">
        <v>1.4311111110000001</v>
      </c>
      <c r="O8540">
        <v>0</v>
      </c>
      <c r="P8540">
        <v>0</v>
      </c>
      <c r="Q8540">
        <v>8</v>
      </c>
      <c r="R8540">
        <v>0</v>
      </c>
      <c r="S8540">
        <v>2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7.4669932243847512</v>
      </c>
      <c r="Z8540">
        <v>0</v>
      </c>
      <c r="AA8540">
        <v>0.2087556654981817</v>
      </c>
      <c r="AB8540">
        <v>0</v>
      </c>
      <c r="AC8540">
        <v>0</v>
      </c>
      <c r="AD8540">
        <v>0</v>
      </c>
      <c r="AE8540">
        <v>7.6757488898829331</v>
      </c>
    </row>
    <row r="8541" spans="1:31" x14ac:dyDescent="0.3">
      <c r="A8541">
        <v>2594099</v>
      </c>
      <c r="B8541">
        <v>1</v>
      </c>
      <c r="C8541" t="s">
        <v>80</v>
      </c>
      <c r="D8541" t="s">
        <v>101</v>
      </c>
      <c r="E8541" t="s">
        <v>171</v>
      </c>
      <c r="F8541" t="s">
        <v>23652</v>
      </c>
      <c r="G8541" t="s">
        <v>5725</v>
      </c>
      <c r="H8541" t="s">
        <v>157</v>
      </c>
      <c r="I8541" t="s">
        <v>136</v>
      </c>
      <c r="J8541" t="s">
        <v>3</v>
      </c>
      <c r="K8541" t="s">
        <v>138</v>
      </c>
      <c r="L8541" t="s">
        <v>23522</v>
      </c>
      <c r="M8541" t="s">
        <v>23653</v>
      </c>
      <c r="N8541">
        <v>1.9424999999999999</v>
      </c>
      <c r="O8541">
        <v>0</v>
      </c>
      <c r="P8541">
        <v>17</v>
      </c>
      <c r="Q8541">
        <v>0</v>
      </c>
      <c r="R8541">
        <v>0</v>
      </c>
      <c r="S8541">
        <v>0</v>
      </c>
      <c r="T8541">
        <v>1</v>
      </c>
      <c r="U8541">
        <v>0</v>
      </c>
      <c r="V8541">
        <v>0</v>
      </c>
      <c r="W8541">
        <v>0</v>
      </c>
      <c r="X8541">
        <v>5.5753598844342696</v>
      </c>
      <c r="Y8541">
        <v>0</v>
      </c>
      <c r="Z8541">
        <v>0</v>
      </c>
      <c r="AA8541">
        <v>0</v>
      </c>
      <c r="AB8541">
        <v>2.7784506260411117</v>
      </c>
      <c r="AC8541">
        <v>0</v>
      </c>
      <c r="AD8541">
        <v>0</v>
      </c>
      <c r="AE8541">
        <v>8.3538105104753804</v>
      </c>
    </row>
    <row r="8542" spans="1:31" x14ac:dyDescent="0.3">
      <c r="A8542">
        <v>2593621</v>
      </c>
      <c r="B8542">
        <v>1</v>
      </c>
      <c r="C8542" t="s">
        <v>80</v>
      </c>
      <c r="D8542" t="s">
        <v>84</v>
      </c>
      <c r="E8542" t="s">
        <v>141</v>
      </c>
      <c r="F8542" t="s">
        <v>14067</v>
      </c>
      <c r="G8542" t="s">
        <v>318</v>
      </c>
      <c r="H8542" t="s">
        <v>135</v>
      </c>
      <c r="I8542" t="s">
        <v>136</v>
      </c>
      <c r="J8542" t="s">
        <v>137</v>
      </c>
      <c r="K8542" t="s">
        <v>144</v>
      </c>
      <c r="L8542" t="s">
        <v>23654</v>
      </c>
      <c r="M8542" t="s">
        <v>23655</v>
      </c>
      <c r="N8542">
        <v>0.14388888799999999</v>
      </c>
      <c r="O8542">
        <v>0</v>
      </c>
      <c r="P8542">
        <v>9712</v>
      </c>
      <c r="Q8542">
        <v>0</v>
      </c>
      <c r="R8542">
        <v>0</v>
      </c>
      <c r="S8542">
        <v>1</v>
      </c>
      <c r="T8542">
        <v>2738</v>
      </c>
      <c r="U8542">
        <v>0</v>
      </c>
      <c r="V8542">
        <v>25</v>
      </c>
      <c r="W8542">
        <v>0</v>
      </c>
      <c r="X8542">
        <v>258.71280394859696</v>
      </c>
      <c r="Y8542">
        <v>0</v>
      </c>
      <c r="Z8542">
        <v>0</v>
      </c>
      <c r="AA8542">
        <v>0.15933218203777777</v>
      </c>
      <c r="AB8542">
        <v>168.05927770806289</v>
      </c>
      <c r="AC8542">
        <v>0</v>
      </c>
      <c r="AD8542">
        <v>26.827869073247602</v>
      </c>
      <c r="AE8542">
        <v>453.75928291194521</v>
      </c>
    </row>
    <row r="8543" spans="1:31" x14ac:dyDescent="0.3">
      <c r="A8543">
        <v>2593727</v>
      </c>
      <c r="B8543">
        <v>1</v>
      </c>
      <c r="C8543" t="s">
        <v>81</v>
      </c>
      <c r="D8543" t="s">
        <v>112</v>
      </c>
      <c r="E8543" t="s">
        <v>147</v>
      </c>
      <c r="F8543" t="s">
        <v>23656</v>
      </c>
      <c r="G8543" t="s">
        <v>134</v>
      </c>
      <c r="H8543" t="s">
        <v>135</v>
      </c>
      <c r="I8543" t="s">
        <v>136</v>
      </c>
      <c r="J8543" t="s">
        <v>137</v>
      </c>
      <c r="K8543" t="s">
        <v>138</v>
      </c>
      <c r="L8543" t="s">
        <v>23657</v>
      </c>
      <c r="M8543" t="s">
        <v>23658</v>
      </c>
      <c r="N8543">
        <v>1.315833333</v>
      </c>
      <c r="O8543">
        <v>1</v>
      </c>
      <c r="P8543">
        <v>0</v>
      </c>
      <c r="Q8543">
        <v>29</v>
      </c>
      <c r="R8543">
        <v>13</v>
      </c>
      <c r="S8543">
        <v>0</v>
      </c>
      <c r="T8543">
        <v>0</v>
      </c>
      <c r="U8543">
        <v>0</v>
      </c>
      <c r="V8543">
        <v>0</v>
      </c>
      <c r="W8543">
        <v>0.26666923303999995</v>
      </c>
      <c r="X8543">
        <v>0</v>
      </c>
      <c r="Y8543">
        <v>10.715877547663549</v>
      </c>
      <c r="Z8543">
        <v>6.8451777113193399</v>
      </c>
      <c r="AA8543">
        <v>0</v>
      </c>
      <c r="AB8543">
        <v>0</v>
      </c>
      <c r="AC8543">
        <v>0</v>
      </c>
      <c r="AD8543">
        <v>0</v>
      </c>
      <c r="AE8543">
        <v>17.827724492022888</v>
      </c>
    </row>
    <row r="8544" spans="1:31" x14ac:dyDescent="0.3">
      <c r="A8544">
        <v>2593867</v>
      </c>
      <c r="B8544">
        <v>1</v>
      </c>
      <c r="C8544" t="s">
        <v>80</v>
      </c>
      <c r="D8544" t="s">
        <v>110</v>
      </c>
      <c r="E8544" t="s">
        <v>166</v>
      </c>
      <c r="F8544" t="s">
        <v>23659</v>
      </c>
      <c r="G8544" t="s">
        <v>181</v>
      </c>
      <c r="H8544" t="s">
        <v>157</v>
      </c>
      <c r="I8544" t="s">
        <v>136</v>
      </c>
      <c r="J8544" t="s">
        <v>137</v>
      </c>
      <c r="K8544" t="s">
        <v>138</v>
      </c>
      <c r="L8544" t="s">
        <v>23660</v>
      </c>
      <c r="M8544" t="s">
        <v>23661</v>
      </c>
      <c r="N8544">
        <v>8.8177777769999999</v>
      </c>
      <c r="O8544">
        <v>0</v>
      </c>
      <c r="P8544">
        <v>7</v>
      </c>
      <c r="Q8544">
        <v>0</v>
      </c>
      <c r="R8544">
        <v>0</v>
      </c>
      <c r="S8544">
        <v>0</v>
      </c>
      <c r="T8544">
        <v>1</v>
      </c>
      <c r="U8544">
        <v>0</v>
      </c>
      <c r="V8544">
        <v>0</v>
      </c>
      <c r="W8544">
        <v>0</v>
      </c>
      <c r="X8544">
        <v>9.790397679140737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9.790397679140737</v>
      </c>
    </row>
    <row r="8545" spans="1:31" x14ac:dyDescent="0.3">
      <c r="A8545">
        <v>2594013</v>
      </c>
      <c r="B8545">
        <v>1</v>
      </c>
      <c r="C8545" t="s">
        <v>80</v>
      </c>
      <c r="D8545" t="s">
        <v>106</v>
      </c>
      <c r="E8545" t="s">
        <v>141</v>
      </c>
      <c r="F8545" t="s">
        <v>18957</v>
      </c>
      <c r="G8545" t="s">
        <v>202</v>
      </c>
      <c r="H8545" t="s">
        <v>135</v>
      </c>
      <c r="I8545" t="s">
        <v>136</v>
      </c>
      <c r="J8545" t="s">
        <v>137</v>
      </c>
      <c r="K8545" t="s">
        <v>138</v>
      </c>
      <c r="L8545" t="s">
        <v>23662</v>
      </c>
      <c r="M8545" t="s">
        <v>23663</v>
      </c>
      <c r="N8545">
        <v>0.73805555499999997</v>
      </c>
      <c r="O8545">
        <v>0</v>
      </c>
      <c r="P8545">
        <v>1634</v>
      </c>
      <c r="Q8545">
        <v>0</v>
      </c>
      <c r="R8545">
        <v>5</v>
      </c>
      <c r="S8545">
        <v>1</v>
      </c>
      <c r="T8545">
        <v>114</v>
      </c>
      <c r="U8545">
        <v>0</v>
      </c>
      <c r="V8545">
        <v>0</v>
      </c>
      <c r="W8545">
        <v>0</v>
      </c>
      <c r="X8545">
        <v>238.11938878677279</v>
      </c>
      <c r="Y8545">
        <v>0</v>
      </c>
      <c r="Z8545">
        <v>1.0252218728408999</v>
      </c>
      <c r="AA8545">
        <v>18.727654576740377</v>
      </c>
      <c r="AB8545">
        <v>86.961646480538164</v>
      </c>
      <c r="AC8545">
        <v>0</v>
      </c>
      <c r="AD8545">
        <v>0</v>
      </c>
      <c r="AE8545">
        <v>344.8339117168922</v>
      </c>
    </row>
    <row r="8546" spans="1:31" x14ac:dyDescent="0.3">
      <c r="A8546">
        <v>2593993</v>
      </c>
      <c r="B8546">
        <v>1</v>
      </c>
      <c r="C8546" t="s">
        <v>80</v>
      </c>
      <c r="D8546" t="s">
        <v>104</v>
      </c>
      <c r="E8546" t="s">
        <v>166</v>
      </c>
      <c r="F8546" t="s">
        <v>23664</v>
      </c>
      <c r="G8546" t="s">
        <v>168</v>
      </c>
      <c r="H8546" t="s">
        <v>157</v>
      </c>
      <c r="I8546" t="s">
        <v>136</v>
      </c>
      <c r="J8546" t="s">
        <v>137</v>
      </c>
      <c r="K8546" t="s">
        <v>138</v>
      </c>
      <c r="L8546" t="s">
        <v>23665</v>
      </c>
      <c r="M8546" t="s">
        <v>23666</v>
      </c>
      <c r="N8546">
        <v>1.753055555</v>
      </c>
      <c r="O8546">
        <v>0</v>
      </c>
      <c r="P8546">
        <v>1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0.21057910893392498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0.21057910893392498</v>
      </c>
    </row>
    <row r="8547" spans="1:31" x14ac:dyDescent="0.3">
      <c r="A8547">
        <v>2593638</v>
      </c>
      <c r="B8547">
        <v>1</v>
      </c>
      <c r="C8547" t="s">
        <v>80</v>
      </c>
      <c r="D8547" t="s">
        <v>88</v>
      </c>
      <c r="E8547" t="s">
        <v>184</v>
      </c>
      <c r="F8547" t="s">
        <v>21845</v>
      </c>
      <c r="G8547" t="s">
        <v>134</v>
      </c>
      <c r="H8547" t="s">
        <v>135</v>
      </c>
      <c r="I8547" t="s">
        <v>136</v>
      </c>
      <c r="J8547" t="s">
        <v>137</v>
      </c>
      <c r="K8547" t="s">
        <v>138</v>
      </c>
      <c r="L8547" t="s">
        <v>23667</v>
      </c>
      <c r="M8547" t="s">
        <v>23668</v>
      </c>
      <c r="N8547">
        <v>0.18666666600000001</v>
      </c>
      <c r="O8547">
        <v>1</v>
      </c>
      <c r="P8547">
        <v>530</v>
      </c>
      <c r="Q8547">
        <v>0</v>
      </c>
      <c r="R8547">
        <v>1</v>
      </c>
      <c r="S8547">
        <v>13</v>
      </c>
      <c r="T8547">
        <v>120</v>
      </c>
      <c r="U8547">
        <v>2</v>
      </c>
      <c r="V8547">
        <v>1</v>
      </c>
      <c r="W8547">
        <v>1.1557424125192499</v>
      </c>
      <c r="X8547">
        <v>20.056113712643896</v>
      </c>
      <c r="Y8547">
        <v>0</v>
      </c>
      <c r="Z8547">
        <v>0.25478055083333334</v>
      </c>
      <c r="AA8547">
        <v>15.811769139184747</v>
      </c>
      <c r="AB8547">
        <v>19.404593950861692</v>
      </c>
      <c r="AC8547">
        <v>10.711705160357599</v>
      </c>
      <c r="AD8547">
        <v>1.3002471301133331</v>
      </c>
      <c r="AE8547">
        <v>68.694952056513856</v>
      </c>
    </row>
    <row r="8548" spans="1:31" x14ac:dyDescent="0.3">
      <c r="A8548">
        <v>2593807</v>
      </c>
      <c r="B8548">
        <v>1</v>
      </c>
      <c r="C8548" t="s">
        <v>81</v>
      </c>
      <c r="D8548" t="s">
        <v>125</v>
      </c>
      <c r="E8548" t="s">
        <v>171</v>
      </c>
      <c r="F8548" t="s">
        <v>23669</v>
      </c>
      <c r="G8548" t="s">
        <v>190</v>
      </c>
      <c r="H8548" t="s">
        <v>157</v>
      </c>
      <c r="I8548" t="s">
        <v>136</v>
      </c>
      <c r="J8548" t="s">
        <v>137</v>
      </c>
      <c r="K8548" t="s">
        <v>138</v>
      </c>
      <c r="L8548" t="s">
        <v>23670</v>
      </c>
      <c r="M8548" t="s">
        <v>23671</v>
      </c>
      <c r="N8548">
        <v>1.3474999999999999</v>
      </c>
      <c r="O8548">
        <v>0</v>
      </c>
      <c r="P8548">
        <v>32</v>
      </c>
      <c r="Q8548">
        <v>0</v>
      </c>
      <c r="R8548">
        <v>4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10.236405879707508</v>
      </c>
      <c r="Y8548">
        <v>0</v>
      </c>
      <c r="Z8548">
        <v>17.076591358446763</v>
      </c>
      <c r="AA8548">
        <v>0</v>
      </c>
      <c r="AB8548">
        <v>0</v>
      </c>
      <c r="AC8548">
        <v>0</v>
      </c>
      <c r="AD8548">
        <v>0</v>
      </c>
      <c r="AE8548">
        <v>27.312997238154271</v>
      </c>
    </row>
    <row r="8549" spans="1:31" x14ac:dyDescent="0.3">
      <c r="A8549">
        <v>2593973</v>
      </c>
      <c r="B8549">
        <v>1</v>
      </c>
      <c r="C8549" t="s">
        <v>80</v>
      </c>
      <c r="D8549" t="s">
        <v>82</v>
      </c>
      <c r="E8549" t="s">
        <v>166</v>
      </c>
      <c r="F8549" t="s">
        <v>23672</v>
      </c>
      <c r="G8549" t="s">
        <v>168</v>
      </c>
      <c r="H8549" t="s">
        <v>157</v>
      </c>
      <c r="I8549" t="s">
        <v>136</v>
      </c>
      <c r="J8549" t="s">
        <v>137</v>
      </c>
      <c r="K8549" t="s">
        <v>138</v>
      </c>
      <c r="L8549" t="s">
        <v>23673</v>
      </c>
      <c r="M8549" t="s">
        <v>23674</v>
      </c>
      <c r="N8549">
        <v>0.75166666599999998</v>
      </c>
      <c r="O8549">
        <v>0</v>
      </c>
      <c r="P8549">
        <v>1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0.32967340771942499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0.32967340771942499</v>
      </c>
    </row>
    <row r="8550" spans="1:31" x14ac:dyDescent="0.3">
      <c r="A8550">
        <v>2593658</v>
      </c>
      <c r="B8550">
        <v>1</v>
      </c>
      <c r="C8550" t="s">
        <v>80</v>
      </c>
      <c r="D8550" t="s">
        <v>83</v>
      </c>
      <c r="E8550" t="s">
        <v>184</v>
      </c>
      <c r="F8550" t="s">
        <v>9663</v>
      </c>
      <c r="G8550" t="s">
        <v>134</v>
      </c>
      <c r="H8550" t="s">
        <v>135</v>
      </c>
      <c r="I8550" t="s">
        <v>136</v>
      </c>
      <c r="J8550" t="s">
        <v>137</v>
      </c>
      <c r="K8550" t="s">
        <v>138</v>
      </c>
      <c r="L8550" t="s">
        <v>23675</v>
      </c>
      <c r="M8550" t="s">
        <v>23676</v>
      </c>
      <c r="N8550">
        <v>2.011111111</v>
      </c>
      <c r="O8550">
        <v>0</v>
      </c>
      <c r="P8550">
        <v>129</v>
      </c>
      <c r="Q8550">
        <v>0</v>
      </c>
      <c r="R8550">
        <v>0</v>
      </c>
      <c r="S8550">
        <v>10</v>
      </c>
      <c r="T8550">
        <v>45</v>
      </c>
      <c r="U8550">
        <v>7</v>
      </c>
      <c r="V8550">
        <v>11</v>
      </c>
      <c r="W8550">
        <v>0</v>
      </c>
      <c r="X8550">
        <v>43.720938504045279</v>
      </c>
      <c r="Y8550">
        <v>0</v>
      </c>
      <c r="Z8550">
        <v>0</v>
      </c>
      <c r="AA8550">
        <v>258.79506558659392</v>
      </c>
      <c r="AB8550">
        <v>453.58759349051468</v>
      </c>
      <c r="AC8550">
        <v>1626.4779911284872</v>
      </c>
      <c r="AD8550">
        <v>131.26419222169841</v>
      </c>
      <c r="AE8550">
        <v>2513.8457809313395</v>
      </c>
    </row>
    <row r="8551" spans="1:31" x14ac:dyDescent="0.3">
      <c r="A8551">
        <v>2593830</v>
      </c>
      <c r="B8551">
        <v>1</v>
      </c>
      <c r="C8551" t="s">
        <v>80</v>
      </c>
      <c r="D8551" t="s">
        <v>108</v>
      </c>
      <c r="E8551" t="s">
        <v>141</v>
      </c>
      <c r="F8551" t="s">
        <v>23677</v>
      </c>
      <c r="G8551" t="s">
        <v>134</v>
      </c>
      <c r="H8551" t="s">
        <v>135</v>
      </c>
      <c r="I8551" t="s">
        <v>136</v>
      </c>
      <c r="J8551" t="s">
        <v>137</v>
      </c>
      <c r="K8551" t="s">
        <v>138</v>
      </c>
      <c r="L8551" t="s">
        <v>23678</v>
      </c>
      <c r="M8551" t="s">
        <v>23679</v>
      </c>
      <c r="N8551">
        <v>0.40666666600000001</v>
      </c>
      <c r="O8551">
        <v>0</v>
      </c>
      <c r="P8551">
        <v>2403</v>
      </c>
      <c r="Q8551">
        <v>5</v>
      </c>
      <c r="R8551">
        <v>380</v>
      </c>
      <c r="S8551">
        <v>8</v>
      </c>
      <c r="T8551">
        <v>425</v>
      </c>
      <c r="U8551">
        <v>1</v>
      </c>
      <c r="V8551">
        <v>0</v>
      </c>
      <c r="W8551">
        <v>0</v>
      </c>
      <c r="X8551">
        <v>137.58456674533991</v>
      </c>
      <c r="Y8551">
        <v>14.1651227611642</v>
      </c>
      <c r="Z8551">
        <v>66.518126272613912</v>
      </c>
      <c r="AA8551">
        <v>13.502872179526101</v>
      </c>
      <c r="AB8551">
        <v>143.16554745660198</v>
      </c>
      <c r="AC8551">
        <v>5.2394266406832006</v>
      </c>
      <c r="AD8551">
        <v>0</v>
      </c>
      <c r="AE8551">
        <v>380.17566205592931</v>
      </c>
    </row>
    <row r="8552" spans="1:31" x14ac:dyDescent="0.3">
      <c r="A8552">
        <v>2594142</v>
      </c>
      <c r="B8552">
        <v>1</v>
      </c>
      <c r="C8552" t="s">
        <v>80</v>
      </c>
      <c r="D8552" t="s">
        <v>88</v>
      </c>
      <c r="E8552" t="s">
        <v>166</v>
      </c>
      <c r="F8552" t="s">
        <v>23680</v>
      </c>
      <c r="G8552" t="s">
        <v>168</v>
      </c>
      <c r="H8552" t="s">
        <v>157</v>
      </c>
      <c r="I8552" t="s">
        <v>136</v>
      </c>
      <c r="J8552" t="s">
        <v>137</v>
      </c>
      <c r="K8552" t="s">
        <v>138</v>
      </c>
      <c r="L8552" t="s">
        <v>23681</v>
      </c>
      <c r="M8552" t="s">
        <v>23682</v>
      </c>
      <c r="N8552">
        <v>2.8736111110000002</v>
      </c>
      <c r="O8552">
        <v>0</v>
      </c>
      <c r="P8552">
        <v>4</v>
      </c>
      <c r="Q8552">
        <v>0</v>
      </c>
      <c r="R8552">
        <v>0</v>
      </c>
      <c r="S8552">
        <v>0</v>
      </c>
      <c r="T8552">
        <v>1</v>
      </c>
      <c r="U8552">
        <v>0</v>
      </c>
      <c r="V8552">
        <v>0</v>
      </c>
      <c r="W8552">
        <v>0</v>
      </c>
      <c r="X8552">
        <v>2.0691667305384835</v>
      </c>
      <c r="Y8552">
        <v>0</v>
      </c>
      <c r="Z8552">
        <v>0</v>
      </c>
      <c r="AA8552">
        <v>0</v>
      </c>
      <c r="AB8552">
        <v>4.792829212068801</v>
      </c>
      <c r="AC8552">
        <v>0</v>
      </c>
      <c r="AD8552">
        <v>0</v>
      </c>
      <c r="AE8552">
        <v>6.861995942607285</v>
      </c>
    </row>
    <row r="8553" spans="1:31" x14ac:dyDescent="0.3">
      <c r="A8553">
        <v>2594125</v>
      </c>
      <c r="B8553">
        <v>1</v>
      </c>
      <c r="C8553" t="s">
        <v>80</v>
      </c>
      <c r="D8553" t="s">
        <v>99</v>
      </c>
      <c r="E8553" t="s">
        <v>184</v>
      </c>
      <c r="F8553" t="s">
        <v>23683</v>
      </c>
      <c r="G8553" t="s">
        <v>134</v>
      </c>
      <c r="H8553" t="s">
        <v>135</v>
      </c>
      <c r="I8553" t="s">
        <v>136</v>
      </c>
      <c r="J8553" t="s">
        <v>137</v>
      </c>
      <c r="K8553" t="s">
        <v>138</v>
      </c>
      <c r="L8553" t="s">
        <v>23684</v>
      </c>
      <c r="M8553" t="s">
        <v>23685</v>
      </c>
      <c r="N8553">
        <v>0.84111111100000002</v>
      </c>
      <c r="O8553">
        <v>2</v>
      </c>
      <c r="P8553">
        <v>282</v>
      </c>
      <c r="Q8553">
        <v>0</v>
      </c>
      <c r="R8553">
        <v>33</v>
      </c>
      <c r="S8553">
        <v>1</v>
      </c>
      <c r="T8553">
        <v>37</v>
      </c>
      <c r="U8553">
        <v>0</v>
      </c>
      <c r="V8553">
        <v>0</v>
      </c>
      <c r="W8553">
        <v>6.8637883573106357</v>
      </c>
      <c r="X8553">
        <v>43.710116269880707</v>
      </c>
      <c r="Y8553">
        <v>0</v>
      </c>
      <c r="Z8553">
        <v>1.0568472809970382</v>
      </c>
      <c r="AA8553">
        <v>1.4347728339101333</v>
      </c>
      <c r="AB8553">
        <v>19.211292903942017</v>
      </c>
      <c r="AC8553">
        <v>0</v>
      </c>
      <c r="AD8553">
        <v>0</v>
      </c>
      <c r="AE8553">
        <v>72.276817646040527</v>
      </c>
    </row>
    <row r="8554" spans="1:31" x14ac:dyDescent="0.3">
      <c r="A8554">
        <v>2593793</v>
      </c>
      <c r="B8554">
        <v>1</v>
      </c>
      <c r="C8554" t="s">
        <v>80</v>
      </c>
      <c r="D8554" t="s">
        <v>98</v>
      </c>
      <c r="E8554" t="s">
        <v>155</v>
      </c>
      <c r="F8554" t="s">
        <v>23686</v>
      </c>
      <c r="G8554" t="s">
        <v>202</v>
      </c>
      <c r="H8554" t="s">
        <v>157</v>
      </c>
      <c r="I8554" t="s">
        <v>136</v>
      </c>
      <c r="J8554" t="s">
        <v>137</v>
      </c>
      <c r="K8554" t="s">
        <v>138</v>
      </c>
      <c r="L8554" t="s">
        <v>23687</v>
      </c>
      <c r="M8554" t="s">
        <v>23688</v>
      </c>
      <c r="N8554">
        <v>0.32750000000000001</v>
      </c>
      <c r="O8554">
        <v>0</v>
      </c>
      <c r="P8554">
        <v>17</v>
      </c>
      <c r="Q8554">
        <v>0</v>
      </c>
      <c r="R8554">
        <v>44</v>
      </c>
      <c r="S8554">
        <v>0</v>
      </c>
      <c r="T8554">
        <v>9</v>
      </c>
      <c r="U8554">
        <v>0</v>
      </c>
      <c r="V8554">
        <v>0</v>
      </c>
      <c r="W8554">
        <v>0</v>
      </c>
      <c r="X8554">
        <v>1.4889264812118668</v>
      </c>
      <c r="Y8554">
        <v>0</v>
      </c>
      <c r="Z8554">
        <v>14.687217721442211</v>
      </c>
      <c r="AA8554">
        <v>0</v>
      </c>
      <c r="AB8554">
        <v>3.1704154319304134</v>
      </c>
      <c r="AC8554">
        <v>0</v>
      </c>
      <c r="AD8554">
        <v>0</v>
      </c>
      <c r="AE8554">
        <v>19.346559634584494</v>
      </c>
    </row>
    <row r="8555" spans="1:31" x14ac:dyDescent="0.3">
      <c r="A8555">
        <v>2593979</v>
      </c>
      <c r="B8555">
        <v>1</v>
      </c>
      <c r="C8555" t="s">
        <v>80</v>
      </c>
      <c r="D8555" t="s">
        <v>98</v>
      </c>
      <c r="E8555" t="s">
        <v>166</v>
      </c>
      <c r="F8555" t="s">
        <v>23689</v>
      </c>
      <c r="G8555" t="s">
        <v>168</v>
      </c>
      <c r="H8555" t="s">
        <v>157</v>
      </c>
      <c r="I8555" t="s">
        <v>136</v>
      </c>
      <c r="J8555" t="s">
        <v>137</v>
      </c>
      <c r="K8555" t="s">
        <v>138</v>
      </c>
      <c r="L8555" t="s">
        <v>23690</v>
      </c>
      <c r="M8555" t="s">
        <v>23691</v>
      </c>
      <c r="N8555">
        <v>1.173888888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1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0.70081649792595835</v>
      </c>
      <c r="AC8555">
        <v>0</v>
      </c>
      <c r="AD8555">
        <v>0</v>
      </c>
      <c r="AE8555">
        <v>0.70081649792595835</v>
      </c>
    </row>
    <row r="8556" spans="1:31" x14ac:dyDescent="0.3">
      <c r="A8556">
        <v>2594002</v>
      </c>
      <c r="B8556">
        <v>1</v>
      </c>
      <c r="C8556" t="s">
        <v>80</v>
      </c>
      <c r="D8556" t="s">
        <v>84</v>
      </c>
      <c r="E8556" t="s">
        <v>147</v>
      </c>
      <c r="F8556" t="s">
        <v>13980</v>
      </c>
      <c r="G8556" t="s">
        <v>149</v>
      </c>
      <c r="H8556" t="s">
        <v>135</v>
      </c>
      <c r="I8556" t="s">
        <v>136</v>
      </c>
      <c r="J8556" t="s">
        <v>137</v>
      </c>
      <c r="K8556" t="s">
        <v>138</v>
      </c>
      <c r="L8556" t="s">
        <v>23692</v>
      </c>
      <c r="M8556" t="s">
        <v>23693</v>
      </c>
      <c r="N8556">
        <v>4.0919444440000001</v>
      </c>
      <c r="O8556">
        <v>0</v>
      </c>
      <c r="P8556">
        <v>1</v>
      </c>
      <c r="Q8556">
        <v>0</v>
      </c>
      <c r="R8556">
        <v>0</v>
      </c>
      <c r="S8556">
        <v>1</v>
      </c>
      <c r="T8556">
        <v>59</v>
      </c>
      <c r="U8556">
        <v>2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80.0146772829886</v>
      </c>
      <c r="AB8556">
        <v>364.65018285234237</v>
      </c>
      <c r="AC8556">
        <v>274.41398714102661</v>
      </c>
      <c r="AD8556">
        <v>0</v>
      </c>
      <c r="AE8556">
        <v>719.07884727635758</v>
      </c>
    </row>
    <row r="8557" spans="1:31" x14ac:dyDescent="0.3">
      <c r="A8557">
        <v>2594025</v>
      </c>
      <c r="B8557">
        <v>1</v>
      </c>
      <c r="C8557" t="s">
        <v>81</v>
      </c>
      <c r="D8557" t="s">
        <v>118</v>
      </c>
      <c r="E8557" t="s">
        <v>184</v>
      </c>
      <c r="F8557" t="s">
        <v>13708</v>
      </c>
      <c r="G8557" t="s">
        <v>149</v>
      </c>
      <c r="H8557" t="s">
        <v>135</v>
      </c>
      <c r="I8557" t="s">
        <v>136</v>
      </c>
      <c r="J8557" t="s">
        <v>137</v>
      </c>
      <c r="K8557" t="s">
        <v>138</v>
      </c>
      <c r="L8557" t="s">
        <v>23694</v>
      </c>
      <c r="M8557" t="s">
        <v>23695</v>
      </c>
      <c r="N8557">
        <v>2.259166666</v>
      </c>
      <c r="O8557">
        <v>0</v>
      </c>
      <c r="P8557">
        <v>0</v>
      </c>
      <c r="Q8557">
        <v>10</v>
      </c>
      <c r="R8557">
        <v>0</v>
      </c>
      <c r="S8557">
        <v>11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65.561955014933005</v>
      </c>
      <c r="Z8557">
        <v>0</v>
      </c>
      <c r="AA8557">
        <v>23.38880037651818</v>
      </c>
      <c r="AB8557">
        <v>0</v>
      </c>
      <c r="AC8557">
        <v>0</v>
      </c>
      <c r="AD8557">
        <v>0</v>
      </c>
      <c r="AE8557">
        <v>88.950755391451182</v>
      </c>
    </row>
    <row r="8558" spans="1:31" x14ac:dyDescent="0.3">
      <c r="A8558">
        <v>2593962</v>
      </c>
      <c r="B8558">
        <v>1</v>
      </c>
      <c r="C8558" t="s">
        <v>80</v>
      </c>
      <c r="D8558" t="s">
        <v>103</v>
      </c>
      <c r="E8558" t="s">
        <v>184</v>
      </c>
      <c r="F8558" t="s">
        <v>23696</v>
      </c>
      <c r="G8558" t="s">
        <v>1084</v>
      </c>
      <c r="H8558" t="s">
        <v>135</v>
      </c>
      <c r="I8558" t="s">
        <v>136</v>
      </c>
      <c r="J8558" t="s">
        <v>137</v>
      </c>
      <c r="K8558" t="s">
        <v>138</v>
      </c>
      <c r="L8558" t="s">
        <v>23697</v>
      </c>
      <c r="M8558" t="s">
        <v>23698</v>
      </c>
      <c r="N8558">
        <v>2.4900000000000002</v>
      </c>
      <c r="O8558">
        <v>0</v>
      </c>
      <c r="P8558">
        <v>0</v>
      </c>
      <c r="Q8558">
        <v>2</v>
      </c>
      <c r="R8558">
        <v>0</v>
      </c>
      <c r="S8558">
        <v>1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23.228081119739699</v>
      </c>
      <c r="Z8558">
        <v>0</v>
      </c>
      <c r="AA8558">
        <v>4.4510397263512953</v>
      </c>
      <c r="AB8558">
        <v>0</v>
      </c>
      <c r="AC8558">
        <v>0</v>
      </c>
      <c r="AD8558">
        <v>0</v>
      </c>
      <c r="AE8558">
        <v>27.679120846090996</v>
      </c>
    </row>
    <row r="8559" spans="1:31" x14ac:dyDescent="0.3">
      <c r="A8559">
        <v>2593710</v>
      </c>
      <c r="B8559">
        <v>1</v>
      </c>
      <c r="C8559" t="s">
        <v>80</v>
      </c>
      <c r="D8559" t="s">
        <v>100</v>
      </c>
      <c r="E8559" t="s">
        <v>141</v>
      </c>
      <c r="F8559" t="s">
        <v>14258</v>
      </c>
      <c r="G8559" t="s">
        <v>134</v>
      </c>
      <c r="H8559" t="s">
        <v>135</v>
      </c>
      <c r="I8559" t="s">
        <v>136</v>
      </c>
      <c r="J8559" t="s">
        <v>137</v>
      </c>
      <c r="K8559" t="s">
        <v>138</v>
      </c>
      <c r="L8559" t="s">
        <v>23699</v>
      </c>
      <c r="M8559" t="s">
        <v>23700</v>
      </c>
      <c r="N8559">
        <v>0.69527777700000004</v>
      </c>
      <c r="O8559">
        <v>5</v>
      </c>
      <c r="P8559">
        <v>1633</v>
      </c>
      <c r="Q8559">
        <v>34</v>
      </c>
      <c r="R8559">
        <v>331</v>
      </c>
      <c r="S8559">
        <v>19</v>
      </c>
      <c r="T8559">
        <v>272</v>
      </c>
      <c r="U8559">
        <v>0</v>
      </c>
      <c r="V8559">
        <v>0</v>
      </c>
      <c r="W8559">
        <v>10.949231065049585</v>
      </c>
      <c r="X8559">
        <v>208.82557747382569</v>
      </c>
      <c r="Y8559">
        <v>140.50888211684787</v>
      </c>
      <c r="Z8559">
        <v>217.17300045387424</v>
      </c>
      <c r="AA8559">
        <v>73.148916980022918</v>
      </c>
      <c r="AB8559">
        <v>220.65877783829467</v>
      </c>
      <c r="AC8559">
        <v>0</v>
      </c>
      <c r="AD8559">
        <v>0</v>
      </c>
      <c r="AE8559">
        <v>871.26438592791499</v>
      </c>
    </row>
    <row r="8560" spans="1:31" x14ac:dyDescent="0.3">
      <c r="A8560">
        <v>2593902</v>
      </c>
      <c r="B8560">
        <v>1</v>
      </c>
      <c r="C8560" t="s">
        <v>80</v>
      </c>
      <c r="D8560" t="s">
        <v>94</v>
      </c>
      <c r="E8560" t="s">
        <v>155</v>
      </c>
      <c r="F8560" t="s">
        <v>23701</v>
      </c>
      <c r="G8560" t="s">
        <v>202</v>
      </c>
      <c r="H8560" t="s">
        <v>157</v>
      </c>
      <c r="I8560" t="s">
        <v>136</v>
      </c>
      <c r="J8560" t="s">
        <v>137</v>
      </c>
      <c r="K8560" t="s">
        <v>138</v>
      </c>
      <c r="L8560" t="s">
        <v>23702</v>
      </c>
      <c r="M8560" t="s">
        <v>23703</v>
      </c>
      <c r="N8560">
        <v>0.37638888799999998</v>
      </c>
      <c r="O8560">
        <v>0</v>
      </c>
      <c r="P8560">
        <v>79</v>
      </c>
      <c r="Q8560">
        <v>0</v>
      </c>
      <c r="R8560">
        <v>3</v>
      </c>
      <c r="S8560">
        <v>0</v>
      </c>
      <c r="T8560">
        <v>5</v>
      </c>
      <c r="U8560">
        <v>0</v>
      </c>
      <c r="V8560">
        <v>0</v>
      </c>
      <c r="W8560">
        <v>0</v>
      </c>
      <c r="X8560">
        <v>2.9036805460636077</v>
      </c>
      <c r="Y8560">
        <v>0</v>
      </c>
      <c r="Z8560">
        <v>1.0283208149952499</v>
      </c>
      <c r="AA8560">
        <v>0</v>
      </c>
      <c r="AB8560">
        <v>0.76375238155970004</v>
      </c>
      <c r="AC8560">
        <v>0</v>
      </c>
      <c r="AD8560">
        <v>0</v>
      </c>
      <c r="AE8560">
        <v>4.6957537426185576</v>
      </c>
    </row>
    <row r="8561" spans="1:31" x14ac:dyDescent="0.3">
      <c r="A8561">
        <v>2593853</v>
      </c>
      <c r="B8561">
        <v>1</v>
      </c>
      <c r="C8561" t="s">
        <v>81</v>
      </c>
      <c r="D8561" t="s">
        <v>126</v>
      </c>
      <c r="E8561" t="s">
        <v>171</v>
      </c>
      <c r="F8561" t="s">
        <v>23704</v>
      </c>
      <c r="G8561" t="s">
        <v>177</v>
      </c>
      <c r="H8561" t="s">
        <v>157</v>
      </c>
      <c r="I8561" t="s">
        <v>136</v>
      </c>
      <c r="J8561" t="s">
        <v>137</v>
      </c>
      <c r="K8561" t="s">
        <v>138</v>
      </c>
      <c r="L8561" t="s">
        <v>23705</v>
      </c>
      <c r="M8561" t="s">
        <v>23706</v>
      </c>
      <c r="N8561">
        <v>3.156111111</v>
      </c>
      <c r="O8561">
        <v>0</v>
      </c>
      <c r="P8561">
        <v>30</v>
      </c>
      <c r="Q8561">
        <v>0</v>
      </c>
      <c r="R8561">
        <v>2</v>
      </c>
      <c r="S8561">
        <v>0</v>
      </c>
      <c r="T8561">
        <v>4</v>
      </c>
      <c r="U8561">
        <v>0</v>
      </c>
      <c r="V8561">
        <v>0</v>
      </c>
      <c r="W8561">
        <v>0</v>
      </c>
      <c r="X8561">
        <v>9.2195540267373435</v>
      </c>
      <c r="Y8561">
        <v>0</v>
      </c>
      <c r="Z8561">
        <v>0</v>
      </c>
      <c r="AA8561">
        <v>0</v>
      </c>
      <c r="AB8561">
        <v>5.4298777209892473</v>
      </c>
      <c r="AC8561">
        <v>0</v>
      </c>
      <c r="AD8561">
        <v>0</v>
      </c>
      <c r="AE8561">
        <v>14.649431747726592</v>
      </c>
    </row>
    <row r="8562" spans="1:31" x14ac:dyDescent="0.3">
      <c r="A8562">
        <v>2594131</v>
      </c>
      <c r="B8562">
        <v>1</v>
      </c>
      <c r="C8562" t="s">
        <v>80</v>
      </c>
      <c r="D8562" t="s">
        <v>110</v>
      </c>
      <c r="E8562" t="s">
        <v>171</v>
      </c>
      <c r="F8562" t="s">
        <v>23707</v>
      </c>
      <c r="G8562" t="s">
        <v>202</v>
      </c>
      <c r="H8562" t="s">
        <v>157</v>
      </c>
      <c r="I8562" t="s">
        <v>136</v>
      </c>
      <c r="J8562" t="s">
        <v>137</v>
      </c>
      <c r="K8562" t="s">
        <v>138</v>
      </c>
      <c r="L8562" t="s">
        <v>23555</v>
      </c>
      <c r="M8562" t="s">
        <v>23708</v>
      </c>
      <c r="N8562">
        <v>2.1377777770000002</v>
      </c>
      <c r="O8562">
        <v>0</v>
      </c>
      <c r="P8562">
        <v>245</v>
      </c>
      <c r="Q8562">
        <v>0</v>
      </c>
      <c r="R8562">
        <v>0</v>
      </c>
      <c r="S8562">
        <v>0</v>
      </c>
      <c r="T8562">
        <v>9</v>
      </c>
      <c r="U8562">
        <v>0</v>
      </c>
      <c r="V8562">
        <v>0</v>
      </c>
      <c r="W8562">
        <v>0</v>
      </c>
      <c r="X8562">
        <v>121.13524839524001</v>
      </c>
      <c r="Y8562">
        <v>0</v>
      </c>
      <c r="Z8562">
        <v>0</v>
      </c>
      <c r="AA8562">
        <v>0</v>
      </c>
      <c r="AB8562">
        <v>2.9486759968106138</v>
      </c>
      <c r="AC8562">
        <v>0</v>
      </c>
      <c r="AD8562">
        <v>0</v>
      </c>
      <c r="AE8562">
        <v>124.08392439205062</v>
      </c>
    </row>
    <row r="8563" spans="1:31" x14ac:dyDescent="0.3">
      <c r="A8563">
        <v>2593833</v>
      </c>
      <c r="B8563">
        <v>1</v>
      </c>
      <c r="C8563" t="s">
        <v>80</v>
      </c>
      <c r="D8563" t="s">
        <v>94</v>
      </c>
      <c r="E8563" t="s">
        <v>166</v>
      </c>
      <c r="F8563" t="s">
        <v>23709</v>
      </c>
      <c r="G8563" t="s">
        <v>168</v>
      </c>
      <c r="H8563" t="s">
        <v>157</v>
      </c>
      <c r="I8563" t="s">
        <v>136</v>
      </c>
      <c r="J8563" t="s">
        <v>137</v>
      </c>
      <c r="K8563" t="s">
        <v>138</v>
      </c>
      <c r="L8563" t="s">
        <v>23710</v>
      </c>
      <c r="M8563" t="s">
        <v>23711</v>
      </c>
      <c r="N8563">
        <v>2.6358333329999999</v>
      </c>
      <c r="O8563">
        <v>0</v>
      </c>
      <c r="P8563">
        <v>1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0.60784740520584668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0.60784740520584668</v>
      </c>
    </row>
    <row r="8564" spans="1:31" x14ac:dyDescent="0.3">
      <c r="A8564">
        <v>2593796</v>
      </c>
      <c r="B8564">
        <v>1</v>
      </c>
      <c r="C8564" t="s">
        <v>81</v>
      </c>
      <c r="D8564" t="s">
        <v>118</v>
      </c>
      <c r="E8564" t="s">
        <v>184</v>
      </c>
      <c r="F8564" t="s">
        <v>23712</v>
      </c>
      <c r="G8564" t="s">
        <v>149</v>
      </c>
      <c r="H8564" t="s">
        <v>135</v>
      </c>
      <c r="I8564" t="s">
        <v>136</v>
      </c>
      <c r="J8564" t="s">
        <v>137</v>
      </c>
      <c r="K8564" t="s">
        <v>138</v>
      </c>
      <c r="L8564" t="s">
        <v>23713</v>
      </c>
      <c r="M8564" t="s">
        <v>23714</v>
      </c>
      <c r="N8564">
        <v>1.7949999999999999</v>
      </c>
      <c r="O8564">
        <v>2</v>
      </c>
      <c r="P8564">
        <v>150</v>
      </c>
      <c r="Q8564">
        <v>12</v>
      </c>
      <c r="R8564">
        <v>27</v>
      </c>
      <c r="S8564">
        <v>6</v>
      </c>
      <c r="T8564">
        <v>23</v>
      </c>
      <c r="U8564">
        <v>0</v>
      </c>
      <c r="V8564">
        <v>0</v>
      </c>
      <c r="W8564">
        <v>0.78241139352</v>
      </c>
      <c r="X8564">
        <v>28.47646187497374</v>
      </c>
      <c r="Y8564">
        <v>169.14055583392738</v>
      </c>
      <c r="Z8564">
        <v>7.1073791265177571</v>
      </c>
      <c r="AA8564">
        <v>19.141840360918046</v>
      </c>
      <c r="AB8564">
        <v>10.526690536971492</v>
      </c>
      <c r="AC8564">
        <v>0</v>
      </c>
      <c r="AD8564">
        <v>0</v>
      </c>
      <c r="AE8564">
        <v>235.17533912682845</v>
      </c>
    </row>
    <row r="8565" spans="1:31" x14ac:dyDescent="0.3">
      <c r="A8565">
        <v>2593690</v>
      </c>
      <c r="B8565">
        <v>1</v>
      </c>
      <c r="C8565" t="s">
        <v>81</v>
      </c>
      <c r="D8565" t="s">
        <v>123</v>
      </c>
      <c r="E8565" t="s">
        <v>171</v>
      </c>
      <c r="F8565" t="s">
        <v>23715</v>
      </c>
      <c r="G8565" t="s">
        <v>190</v>
      </c>
      <c r="H8565" t="s">
        <v>157</v>
      </c>
      <c r="I8565" t="s">
        <v>136</v>
      </c>
      <c r="J8565" t="s">
        <v>137</v>
      </c>
      <c r="K8565" t="s">
        <v>138</v>
      </c>
      <c r="L8565" t="s">
        <v>23716</v>
      </c>
      <c r="M8565" t="s">
        <v>23717</v>
      </c>
      <c r="N8565">
        <v>1.873888888</v>
      </c>
      <c r="O8565">
        <v>0</v>
      </c>
      <c r="P8565">
        <v>22</v>
      </c>
      <c r="Q8565">
        <v>0</v>
      </c>
      <c r="R8565">
        <v>1</v>
      </c>
      <c r="S8565">
        <v>0</v>
      </c>
      <c r="T8565">
        <v>1</v>
      </c>
      <c r="U8565">
        <v>0</v>
      </c>
      <c r="V8565">
        <v>0</v>
      </c>
      <c r="W8565">
        <v>0</v>
      </c>
      <c r="X8565">
        <v>5.7566238968806518</v>
      </c>
      <c r="Y8565">
        <v>0</v>
      </c>
      <c r="Z8565">
        <v>8.3206503519270003E-2</v>
      </c>
      <c r="AA8565">
        <v>0</v>
      </c>
      <c r="AB8565">
        <v>0.84422711898601999</v>
      </c>
      <c r="AC8565">
        <v>0</v>
      </c>
      <c r="AD8565">
        <v>0</v>
      </c>
      <c r="AE8565">
        <v>6.6840575193859424</v>
      </c>
    </row>
    <row r="8566" spans="1:31" x14ac:dyDescent="0.3">
      <c r="A8566">
        <v>2593673</v>
      </c>
      <c r="B8566">
        <v>1</v>
      </c>
      <c r="C8566" t="s">
        <v>81</v>
      </c>
      <c r="D8566" t="s">
        <v>119</v>
      </c>
      <c r="E8566" t="s">
        <v>184</v>
      </c>
      <c r="F8566" t="s">
        <v>23718</v>
      </c>
      <c r="G8566" t="s">
        <v>149</v>
      </c>
      <c r="H8566" t="s">
        <v>135</v>
      </c>
      <c r="I8566" t="s">
        <v>136</v>
      </c>
      <c r="J8566" t="s">
        <v>137</v>
      </c>
      <c r="K8566" t="s">
        <v>138</v>
      </c>
      <c r="L8566" t="s">
        <v>23719</v>
      </c>
      <c r="M8566" t="s">
        <v>23720</v>
      </c>
      <c r="N8566">
        <v>1.3547222219999999</v>
      </c>
      <c r="O8566">
        <v>0</v>
      </c>
      <c r="P8566">
        <v>322</v>
      </c>
      <c r="Q8566">
        <v>0</v>
      </c>
      <c r="R8566">
        <v>8</v>
      </c>
      <c r="S8566">
        <v>0</v>
      </c>
      <c r="T8566">
        <v>20</v>
      </c>
      <c r="U8566">
        <v>0</v>
      </c>
      <c r="V8566">
        <v>0</v>
      </c>
      <c r="W8566">
        <v>0</v>
      </c>
      <c r="X8566">
        <v>48.095936437634968</v>
      </c>
      <c r="Y8566">
        <v>0</v>
      </c>
      <c r="Z8566">
        <v>22.363103922202576</v>
      </c>
      <c r="AA8566">
        <v>0</v>
      </c>
      <c r="AB8566">
        <v>15.83637297023748</v>
      </c>
      <c r="AC8566">
        <v>0</v>
      </c>
      <c r="AD8566">
        <v>0</v>
      </c>
      <c r="AE8566">
        <v>86.295413330075021</v>
      </c>
    </row>
    <row r="8567" spans="1:31" x14ac:dyDescent="0.3">
      <c r="A8567">
        <v>2593650</v>
      </c>
      <c r="B8567">
        <v>1</v>
      </c>
      <c r="C8567" t="s">
        <v>80</v>
      </c>
      <c r="D8567" t="s">
        <v>104</v>
      </c>
      <c r="E8567" t="s">
        <v>171</v>
      </c>
      <c r="F8567" t="s">
        <v>23721</v>
      </c>
      <c r="G8567" t="s">
        <v>190</v>
      </c>
      <c r="H8567" t="s">
        <v>157</v>
      </c>
      <c r="I8567" t="s">
        <v>136</v>
      </c>
      <c r="J8567" t="s">
        <v>137</v>
      </c>
      <c r="K8567" t="s">
        <v>138</v>
      </c>
      <c r="L8567" t="s">
        <v>23722</v>
      </c>
      <c r="M8567" t="s">
        <v>23723</v>
      </c>
      <c r="N8567">
        <v>5.6455555549999996</v>
      </c>
      <c r="O8567">
        <v>0</v>
      </c>
      <c r="P8567">
        <v>0</v>
      </c>
      <c r="Q8567">
        <v>0</v>
      </c>
      <c r="R8567">
        <v>13</v>
      </c>
      <c r="S8567">
        <v>0</v>
      </c>
      <c r="T8567">
        <v>2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20.350497528183418</v>
      </c>
      <c r="AA8567">
        <v>0</v>
      </c>
      <c r="AB8567">
        <v>22.787620941575216</v>
      </c>
      <c r="AC8567">
        <v>0</v>
      </c>
      <c r="AD8567">
        <v>0</v>
      </c>
      <c r="AE8567">
        <v>43.138118469758638</v>
      </c>
    </row>
    <row r="8568" spans="1:31" x14ac:dyDescent="0.3">
      <c r="A8568">
        <v>2594128</v>
      </c>
      <c r="B8568">
        <v>1</v>
      </c>
      <c r="C8568" t="s">
        <v>81</v>
      </c>
      <c r="D8568" t="s">
        <v>113</v>
      </c>
      <c r="E8568" t="s">
        <v>155</v>
      </c>
      <c r="F8568" t="s">
        <v>4604</v>
      </c>
      <c r="G8568" t="s">
        <v>202</v>
      </c>
      <c r="H8568" t="s">
        <v>157</v>
      </c>
      <c r="I8568" t="s">
        <v>136</v>
      </c>
      <c r="J8568" t="s">
        <v>137</v>
      </c>
      <c r="K8568" t="s">
        <v>138</v>
      </c>
      <c r="L8568" t="s">
        <v>23724</v>
      </c>
      <c r="M8568" t="s">
        <v>23725</v>
      </c>
      <c r="N8568">
        <v>0.573333333</v>
      </c>
      <c r="O8568">
        <v>0</v>
      </c>
      <c r="P8568">
        <v>24</v>
      </c>
      <c r="Q8568">
        <v>0</v>
      </c>
      <c r="R8568">
        <v>19</v>
      </c>
      <c r="S8568">
        <v>0</v>
      </c>
      <c r="T8568">
        <v>47</v>
      </c>
      <c r="U8568">
        <v>0</v>
      </c>
      <c r="V8568">
        <v>0</v>
      </c>
      <c r="W8568">
        <v>0</v>
      </c>
      <c r="X8568">
        <v>2.2100416928348765</v>
      </c>
      <c r="Y8568">
        <v>0</v>
      </c>
      <c r="Z8568">
        <v>2.7282588142640667</v>
      </c>
      <c r="AA8568">
        <v>0</v>
      </c>
      <c r="AB8568">
        <v>39.917931391154198</v>
      </c>
      <c r="AC8568">
        <v>0</v>
      </c>
      <c r="AD8568">
        <v>0</v>
      </c>
      <c r="AE8568">
        <v>44.856231898253142</v>
      </c>
    </row>
    <row r="8569" spans="1:31" x14ac:dyDescent="0.3">
      <c r="A8569">
        <v>2594151</v>
      </c>
      <c r="B8569">
        <v>1</v>
      </c>
      <c r="C8569" t="s">
        <v>80</v>
      </c>
      <c r="D8569" t="s">
        <v>103</v>
      </c>
      <c r="E8569" t="s">
        <v>166</v>
      </c>
      <c r="F8569" t="s">
        <v>22661</v>
      </c>
      <c r="G8569" t="s">
        <v>181</v>
      </c>
      <c r="H8569" t="s">
        <v>157</v>
      </c>
      <c r="I8569" t="s">
        <v>136</v>
      </c>
      <c r="J8569" t="s">
        <v>137</v>
      </c>
      <c r="K8569" t="s">
        <v>138</v>
      </c>
      <c r="L8569" t="s">
        <v>23726</v>
      </c>
      <c r="M8569" t="s">
        <v>23727</v>
      </c>
      <c r="N8569">
        <v>1.4297222220000001</v>
      </c>
      <c r="O8569">
        <v>0</v>
      </c>
      <c r="P8569">
        <v>6</v>
      </c>
      <c r="Q8569">
        <v>0</v>
      </c>
      <c r="R8569">
        <v>0</v>
      </c>
      <c r="S8569">
        <v>0</v>
      </c>
      <c r="T8569">
        <v>1</v>
      </c>
      <c r="U8569">
        <v>0</v>
      </c>
      <c r="V8569">
        <v>0</v>
      </c>
      <c r="W8569">
        <v>0</v>
      </c>
      <c r="X8569">
        <v>1.5462635053626863</v>
      </c>
      <c r="Y8569">
        <v>0</v>
      </c>
      <c r="Z8569">
        <v>0</v>
      </c>
      <c r="AA8569">
        <v>0</v>
      </c>
      <c r="AB8569">
        <v>0.26389520258215671</v>
      </c>
      <c r="AC8569">
        <v>0</v>
      </c>
      <c r="AD8569">
        <v>0</v>
      </c>
      <c r="AE8569">
        <v>1.8101587079448431</v>
      </c>
    </row>
    <row r="8570" spans="1:31" x14ac:dyDescent="0.3">
      <c r="A8570">
        <v>2593610</v>
      </c>
      <c r="B8570">
        <v>1</v>
      </c>
      <c r="C8570" t="s">
        <v>80</v>
      </c>
      <c r="D8570" t="s">
        <v>98</v>
      </c>
      <c r="E8570" t="s">
        <v>147</v>
      </c>
      <c r="F8570" t="s">
        <v>7123</v>
      </c>
      <c r="G8570" t="s">
        <v>134</v>
      </c>
      <c r="H8570" t="s">
        <v>135</v>
      </c>
      <c r="I8570" t="s">
        <v>136</v>
      </c>
      <c r="J8570" t="s">
        <v>137</v>
      </c>
      <c r="K8570" t="s">
        <v>138</v>
      </c>
      <c r="L8570" t="s">
        <v>23728</v>
      </c>
      <c r="M8570" t="s">
        <v>23729</v>
      </c>
      <c r="N8570">
        <v>1.1869444440000001</v>
      </c>
      <c r="O8570">
        <v>0</v>
      </c>
      <c r="P8570">
        <v>765</v>
      </c>
      <c r="Q8570">
        <v>6</v>
      </c>
      <c r="R8570">
        <v>323</v>
      </c>
      <c r="S8570">
        <v>2</v>
      </c>
      <c r="T8570">
        <v>213</v>
      </c>
      <c r="U8570">
        <v>1</v>
      </c>
      <c r="V8570">
        <v>0</v>
      </c>
      <c r="W8570">
        <v>0</v>
      </c>
      <c r="X8570">
        <v>188.37067015955631</v>
      </c>
      <c r="Y8570">
        <v>14.656363009872299</v>
      </c>
      <c r="Z8570">
        <v>240.10726591452229</v>
      </c>
      <c r="AA8570">
        <v>26.949885574806004</v>
      </c>
      <c r="AB8570">
        <v>138.948075499558</v>
      </c>
      <c r="AC8570">
        <v>66.008375458923339</v>
      </c>
      <c r="AD8570">
        <v>0</v>
      </c>
      <c r="AE8570">
        <v>675.04063561723819</v>
      </c>
    </row>
    <row r="8571" spans="1:31" x14ac:dyDescent="0.3">
      <c r="A8571">
        <v>2593773</v>
      </c>
      <c r="B8571">
        <v>1</v>
      </c>
      <c r="C8571" t="s">
        <v>80</v>
      </c>
      <c r="D8571" t="s">
        <v>94</v>
      </c>
      <c r="E8571" t="s">
        <v>166</v>
      </c>
      <c r="F8571" t="s">
        <v>23730</v>
      </c>
      <c r="G8571" t="s">
        <v>198</v>
      </c>
      <c r="H8571" t="s">
        <v>157</v>
      </c>
      <c r="I8571" t="s">
        <v>136</v>
      </c>
      <c r="J8571" t="s">
        <v>137</v>
      </c>
      <c r="K8571" t="s">
        <v>138</v>
      </c>
      <c r="L8571" t="s">
        <v>23731</v>
      </c>
      <c r="M8571" t="s">
        <v>23732</v>
      </c>
      <c r="N8571">
        <v>1.4627777769999999</v>
      </c>
      <c r="O8571">
        <v>0</v>
      </c>
      <c r="P8571">
        <v>2</v>
      </c>
      <c r="Q8571">
        <v>0</v>
      </c>
      <c r="R8571">
        <v>0</v>
      </c>
      <c r="S8571">
        <v>0</v>
      </c>
      <c r="T8571">
        <v>80</v>
      </c>
      <c r="U8571">
        <v>0</v>
      </c>
      <c r="V8571">
        <v>3</v>
      </c>
      <c r="W8571">
        <v>0</v>
      </c>
      <c r="X8571">
        <v>0.30302806095870666</v>
      </c>
      <c r="Y8571">
        <v>0</v>
      </c>
      <c r="Z8571">
        <v>0</v>
      </c>
      <c r="AA8571">
        <v>0</v>
      </c>
      <c r="AB8571">
        <v>56.536956981159456</v>
      </c>
      <c r="AC8571">
        <v>0</v>
      </c>
      <c r="AD8571">
        <v>26.768287307687146</v>
      </c>
      <c r="AE8571">
        <v>83.608272349805304</v>
      </c>
    </row>
    <row r="8572" spans="1:31" x14ac:dyDescent="0.3">
      <c r="A8572">
        <v>2594105</v>
      </c>
      <c r="B8572">
        <v>1</v>
      </c>
      <c r="C8572" t="s">
        <v>81</v>
      </c>
      <c r="D8572" t="s">
        <v>119</v>
      </c>
      <c r="E8572" t="s">
        <v>155</v>
      </c>
      <c r="F8572" t="s">
        <v>23733</v>
      </c>
      <c r="G8572" t="s">
        <v>206</v>
      </c>
      <c r="H8572" t="s">
        <v>157</v>
      </c>
      <c r="I8572" t="s">
        <v>136</v>
      </c>
      <c r="J8572" t="s">
        <v>137</v>
      </c>
      <c r="K8572" t="s">
        <v>138</v>
      </c>
      <c r="L8572" t="s">
        <v>23734</v>
      </c>
      <c r="M8572" t="s">
        <v>23735</v>
      </c>
      <c r="N8572">
        <v>0.90777777699999995</v>
      </c>
      <c r="O8572">
        <v>0</v>
      </c>
      <c r="P8572">
        <v>43</v>
      </c>
      <c r="Q8572">
        <v>0</v>
      </c>
      <c r="R8572">
        <v>8</v>
      </c>
      <c r="S8572">
        <v>0</v>
      </c>
      <c r="T8572">
        <v>4</v>
      </c>
      <c r="U8572">
        <v>0</v>
      </c>
      <c r="V8572">
        <v>0</v>
      </c>
      <c r="W8572">
        <v>0</v>
      </c>
      <c r="X8572">
        <v>6.8016949826829656</v>
      </c>
      <c r="Y8572">
        <v>0</v>
      </c>
      <c r="Z8572">
        <v>18.935286104266922</v>
      </c>
      <c r="AA8572">
        <v>0</v>
      </c>
      <c r="AB8572">
        <v>2.7084184114779557</v>
      </c>
      <c r="AC8572">
        <v>0</v>
      </c>
      <c r="AD8572">
        <v>0</v>
      </c>
      <c r="AE8572">
        <v>28.445399498427847</v>
      </c>
    </row>
    <row r="8573" spans="1:31" x14ac:dyDescent="0.3">
      <c r="A8573">
        <v>2593713</v>
      </c>
      <c r="B8573">
        <v>1</v>
      </c>
      <c r="C8573" t="s">
        <v>80</v>
      </c>
      <c r="D8573" t="s">
        <v>103</v>
      </c>
      <c r="E8573" t="s">
        <v>166</v>
      </c>
      <c r="F8573" t="s">
        <v>22661</v>
      </c>
      <c r="G8573" t="s">
        <v>198</v>
      </c>
      <c r="H8573" t="s">
        <v>157</v>
      </c>
      <c r="I8573" t="s">
        <v>136</v>
      </c>
      <c r="J8573" t="s">
        <v>137</v>
      </c>
      <c r="K8573" t="s">
        <v>138</v>
      </c>
      <c r="L8573" t="s">
        <v>23736</v>
      </c>
      <c r="M8573" t="s">
        <v>23737</v>
      </c>
      <c r="N8573">
        <v>0.74527777699999997</v>
      </c>
      <c r="O8573">
        <v>0</v>
      </c>
      <c r="P8573">
        <v>6</v>
      </c>
      <c r="Q8573">
        <v>0</v>
      </c>
      <c r="R8573">
        <v>0</v>
      </c>
      <c r="S8573">
        <v>0</v>
      </c>
      <c r="T8573">
        <v>1</v>
      </c>
      <c r="U8573">
        <v>0</v>
      </c>
      <c r="V8573">
        <v>0</v>
      </c>
      <c r="W8573">
        <v>0</v>
      </c>
      <c r="X8573">
        <v>0.8012138004090501</v>
      </c>
      <c r="Y8573">
        <v>0</v>
      </c>
      <c r="Z8573">
        <v>0</v>
      </c>
      <c r="AA8573">
        <v>0</v>
      </c>
      <c r="AB8573">
        <v>0.20675421196087002</v>
      </c>
      <c r="AC8573">
        <v>0</v>
      </c>
      <c r="AD8573">
        <v>0</v>
      </c>
      <c r="AE8573">
        <v>1.0079680123699202</v>
      </c>
    </row>
    <row r="8574" spans="1:31" x14ac:dyDescent="0.3">
      <c r="A8574">
        <v>2593667</v>
      </c>
      <c r="B8574">
        <v>1</v>
      </c>
      <c r="C8574" t="s">
        <v>81</v>
      </c>
      <c r="D8574" t="s">
        <v>128</v>
      </c>
      <c r="E8574" t="s">
        <v>175</v>
      </c>
      <c r="F8574" t="s">
        <v>23738</v>
      </c>
      <c r="G8574" t="s">
        <v>229</v>
      </c>
      <c r="H8574" t="s">
        <v>157</v>
      </c>
      <c r="I8574" t="s">
        <v>136</v>
      </c>
      <c r="J8574" t="s">
        <v>137</v>
      </c>
      <c r="K8574" t="s">
        <v>138</v>
      </c>
      <c r="L8574" t="s">
        <v>23739</v>
      </c>
      <c r="M8574" t="s">
        <v>23740</v>
      </c>
      <c r="N8574">
        <v>1.42</v>
      </c>
      <c r="O8574">
        <v>0</v>
      </c>
      <c r="P8574">
        <v>13</v>
      </c>
      <c r="Q8574">
        <v>0</v>
      </c>
      <c r="R8574">
        <v>0</v>
      </c>
      <c r="S8574">
        <v>0</v>
      </c>
      <c r="T8574">
        <v>1</v>
      </c>
      <c r="U8574">
        <v>0</v>
      </c>
      <c r="V8574">
        <v>0</v>
      </c>
      <c r="W8574">
        <v>0</v>
      </c>
      <c r="X8574">
        <v>2.0862685202263802</v>
      </c>
      <c r="Y8574">
        <v>0</v>
      </c>
      <c r="Z8574">
        <v>0</v>
      </c>
      <c r="AA8574">
        <v>0</v>
      </c>
      <c r="AB8574">
        <v>1.9708739398616668</v>
      </c>
      <c r="AC8574">
        <v>0</v>
      </c>
      <c r="AD8574">
        <v>0</v>
      </c>
      <c r="AE8574">
        <v>4.0571424600880466</v>
      </c>
    </row>
    <row r="8575" spans="1:31" x14ac:dyDescent="0.3">
      <c r="A8575">
        <v>2593687</v>
      </c>
      <c r="B8575">
        <v>1</v>
      </c>
      <c r="C8575" t="s">
        <v>80</v>
      </c>
      <c r="D8575" t="s">
        <v>85</v>
      </c>
      <c r="E8575" t="s">
        <v>175</v>
      </c>
      <c r="F8575" t="s">
        <v>23741</v>
      </c>
      <c r="G8575" t="s">
        <v>177</v>
      </c>
      <c r="H8575" t="s">
        <v>157</v>
      </c>
      <c r="I8575" t="s">
        <v>136</v>
      </c>
      <c r="J8575" t="s">
        <v>137</v>
      </c>
      <c r="K8575" t="s">
        <v>138</v>
      </c>
      <c r="L8575" t="s">
        <v>23742</v>
      </c>
      <c r="M8575" t="s">
        <v>23743</v>
      </c>
      <c r="N8575">
        <v>4.0199999999999996</v>
      </c>
      <c r="O8575">
        <v>0</v>
      </c>
      <c r="P8575">
        <v>42</v>
      </c>
      <c r="Q8575">
        <v>0</v>
      </c>
      <c r="R8575">
        <v>0</v>
      </c>
      <c r="S8575">
        <v>0</v>
      </c>
      <c r="T8575">
        <v>2</v>
      </c>
      <c r="U8575">
        <v>0</v>
      </c>
      <c r="V8575">
        <v>0</v>
      </c>
      <c r="W8575">
        <v>0</v>
      </c>
      <c r="X8575">
        <v>35.96254197427308</v>
      </c>
      <c r="Y8575">
        <v>0</v>
      </c>
      <c r="Z8575">
        <v>0</v>
      </c>
      <c r="AA8575">
        <v>0</v>
      </c>
      <c r="AB8575">
        <v>1.1081167944733334E-3</v>
      </c>
      <c r="AC8575">
        <v>0</v>
      </c>
      <c r="AD8575">
        <v>0</v>
      </c>
      <c r="AE8575">
        <v>35.963650091067557</v>
      </c>
    </row>
    <row r="8576" spans="1:31" x14ac:dyDescent="0.3">
      <c r="A8576">
        <v>2593856</v>
      </c>
      <c r="B8576">
        <v>1</v>
      </c>
      <c r="C8576" t="s">
        <v>81</v>
      </c>
      <c r="D8576" t="s">
        <v>123</v>
      </c>
      <c r="E8576" t="s">
        <v>184</v>
      </c>
      <c r="F8576" t="s">
        <v>23744</v>
      </c>
      <c r="G8576" t="s">
        <v>134</v>
      </c>
      <c r="H8576" t="s">
        <v>135</v>
      </c>
      <c r="I8576" t="s">
        <v>136</v>
      </c>
      <c r="J8576" t="s">
        <v>137</v>
      </c>
      <c r="K8576" t="s">
        <v>138</v>
      </c>
      <c r="L8576" t="s">
        <v>23745</v>
      </c>
      <c r="M8576" t="s">
        <v>23746</v>
      </c>
      <c r="N8576">
        <v>0.84083333299999996</v>
      </c>
      <c r="O8576">
        <v>0</v>
      </c>
      <c r="P8576">
        <v>0</v>
      </c>
      <c r="Q8576">
        <v>19</v>
      </c>
      <c r="R8576">
        <v>0</v>
      </c>
      <c r="S8576">
        <v>2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28.249863939542049</v>
      </c>
      <c r="Z8576">
        <v>0</v>
      </c>
      <c r="AA8576">
        <v>1.9608743068806727</v>
      </c>
      <c r="AB8576">
        <v>0</v>
      </c>
      <c r="AC8576">
        <v>0</v>
      </c>
      <c r="AD8576">
        <v>0</v>
      </c>
      <c r="AE8576">
        <v>30.210738246422721</v>
      </c>
    </row>
    <row r="8577" spans="1:31" x14ac:dyDescent="0.3">
      <c r="A8577">
        <v>2593836</v>
      </c>
      <c r="B8577">
        <v>1</v>
      </c>
      <c r="C8577" t="s">
        <v>80</v>
      </c>
      <c r="D8577" t="s">
        <v>105</v>
      </c>
      <c r="E8577" t="s">
        <v>141</v>
      </c>
      <c r="F8577" t="s">
        <v>23747</v>
      </c>
      <c r="G8577" t="s">
        <v>134</v>
      </c>
      <c r="H8577" t="s">
        <v>135</v>
      </c>
      <c r="I8577" t="s">
        <v>680</v>
      </c>
      <c r="J8577" t="s">
        <v>137</v>
      </c>
      <c r="K8577" t="s">
        <v>138</v>
      </c>
      <c r="L8577" t="s">
        <v>23748</v>
      </c>
      <c r="M8577" t="s">
        <v>23749</v>
      </c>
      <c r="N8577">
        <v>4.2777777000000003E-2</v>
      </c>
      <c r="O8577">
        <v>4</v>
      </c>
      <c r="P8577">
        <v>2691</v>
      </c>
      <c r="Q8577">
        <v>14</v>
      </c>
      <c r="R8577">
        <v>49</v>
      </c>
      <c r="S8577">
        <v>4</v>
      </c>
      <c r="T8577">
        <v>700</v>
      </c>
      <c r="U8577">
        <v>4</v>
      </c>
      <c r="V8577">
        <v>0</v>
      </c>
      <c r="W8577">
        <v>0.15599874011259998</v>
      </c>
      <c r="X8577">
        <v>21.313110846313787</v>
      </c>
      <c r="Y8577">
        <v>0.50550179161122666</v>
      </c>
      <c r="Z8577">
        <v>1.1869715906440703</v>
      </c>
      <c r="AA8577">
        <v>1.2387395334502223</v>
      </c>
      <c r="AB8577">
        <v>32.344325587504692</v>
      </c>
      <c r="AC8577">
        <v>5.1084080652712807</v>
      </c>
      <c r="AD8577">
        <v>0</v>
      </c>
      <c r="AE8577">
        <v>61.853056154907875</v>
      </c>
    </row>
    <row r="8578" spans="1:31" x14ac:dyDescent="0.3">
      <c r="A8578">
        <v>2593750</v>
      </c>
      <c r="B8578">
        <v>1</v>
      </c>
      <c r="C8578" t="s">
        <v>80</v>
      </c>
      <c r="D8578" t="s">
        <v>90</v>
      </c>
      <c r="E8578" t="s">
        <v>166</v>
      </c>
      <c r="F8578" t="s">
        <v>23750</v>
      </c>
      <c r="G8578" t="s">
        <v>168</v>
      </c>
      <c r="H8578" t="s">
        <v>157</v>
      </c>
      <c r="I8578" t="s">
        <v>136</v>
      </c>
      <c r="J8578" t="s">
        <v>137</v>
      </c>
      <c r="K8578" t="s">
        <v>138</v>
      </c>
      <c r="L8578" t="s">
        <v>23751</v>
      </c>
      <c r="M8578" t="s">
        <v>23752</v>
      </c>
      <c r="N8578">
        <v>1.356666666</v>
      </c>
      <c r="O8578">
        <v>0</v>
      </c>
      <c r="P8578">
        <v>1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0.14304311425648003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0.14304311425648003</v>
      </c>
    </row>
    <row r="8579" spans="1:31" x14ac:dyDescent="0.3">
      <c r="A8579">
        <v>2593985</v>
      </c>
      <c r="B8579">
        <v>1</v>
      </c>
      <c r="C8579" t="s">
        <v>81</v>
      </c>
      <c r="D8579" t="s">
        <v>123</v>
      </c>
      <c r="E8579" t="s">
        <v>184</v>
      </c>
      <c r="F8579" t="s">
        <v>23753</v>
      </c>
      <c r="G8579" t="s">
        <v>134</v>
      </c>
      <c r="H8579" t="s">
        <v>135</v>
      </c>
      <c r="I8579" t="s">
        <v>136</v>
      </c>
      <c r="J8579" t="s">
        <v>137</v>
      </c>
      <c r="K8579" t="s">
        <v>138</v>
      </c>
      <c r="L8579" t="s">
        <v>23754</v>
      </c>
      <c r="M8579" t="s">
        <v>23755</v>
      </c>
      <c r="N8579">
        <v>1.438055555</v>
      </c>
      <c r="O8579">
        <v>14</v>
      </c>
      <c r="P8579">
        <v>20</v>
      </c>
      <c r="Q8579">
        <v>207</v>
      </c>
      <c r="R8579">
        <v>169</v>
      </c>
      <c r="S8579">
        <v>40</v>
      </c>
      <c r="T8579">
        <v>19</v>
      </c>
      <c r="U8579">
        <v>0</v>
      </c>
      <c r="V8579">
        <v>0</v>
      </c>
      <c r="W8579">
        <v>19.073610341763754</v>
      </c>
      <c r="X8579">
        <v>19.264949976124807</v>
      </c>
      <c r="Y8579">
        <v>431.69931683052931</v>
      </c>
      <c r="Z8579">
        <v>376.70947345634744</v>
      </c>
      <c r="AA8579">
        <v>69.441992574568459</v>
      </c>
      <c r="AB8579">
        <v>57.106882077387255</v>
      </c>
      <c r="AC8579">
        <v>0</v>
      </c>
      <c r="AD8579">
        <v>0</v>
      </c>
      <c r="AE8579">
        <v>973.29622525672096</v>
      </c>
    </row>
    <row r="8580" spans="1:31" x14ac:dyDescent="0.3">
      <c r="A8580">
        <v>2593693</v>
      </c>
      <c r="B8580">
        <v>1</v>
      </c>
      <c r="C8580" t="s">
        <v>81</v>
      </c>
      <c r="D8580" t="s">
        <v>118</v>
      </c>
      <c r="E8580" t="s">
        <v>184</v>
      </c>
      <c r="F8580" t="s">
        <v>23756</v>
      </c>
      <c r="G8580" t="s">
        <v>149</v>
      </c>
      <c r="H8580" t="s">
        <v>135</v>
      </c>
      <c r="I8580" t="s">
        <v>136</v>
      </c>
      <c r="J8580" t="s">
        <v>137</v>
      </c>
      <c r="K8580" t="s">
        <v>138</v>
      </c>
      <c r="L8580" t="s">
        <v>23757</v>
      </c>
      <c r="M8580" t="s">
        <v>23758</v>
      </c>
      <c r="N8580">
        <v>1.9594444440000001</v>
      </c>
      <c r="O8580">
        <v>1</v>
      </c>
      <c r="P8580">
        <v>6</v>
      </c>
      <c r="Q8580">
        <v>36</v>
      </c>
      <c r="R8580">
        <v>62</v>
      </c>
      <c r="S8580">
        <v>2</v>
      </c>
      <c r="T8580">
        <v>5</v>
      </c>
      <c r="U8580">
        <v>0</v>
      </c>
      <c r="V8580">
        <v>0</v>
      </c>
      <c r="W8580">
        <v>0.38481950288</v>
      </c>
      <c r="X8580">
        <v>14.748303919139953</v>
      </c>
      <c r="Y8580">
        <v>119.82206122819701</v>
      </c>
      <c r="Z8580">
        <v>270.30379001098675</v>
      </c>
      <c r="AA8580">
        <v>1.02276917429259</v>
      </c>
      <c r="AB8580">
        <v>25.204134656870465</v>
      </c>
      <c r="AC8580">
        <v>0</v>
      </c>
      <c r="AD8580">
        <v>0</v>
      </c>
      <c r="AE8580">
        <v>431.48587849236679</v>
      </c>
    </row>
    <row r="8581" spans="1:31" x14ac:dyDescent="0.3">
      <c r="A8581">
        <v>2593722</v>
      </c>
      <c r="B8581">
        <v>1</v>
      </c>
      <c r="C8581" t="s">
        <v>81</v>
      </c>
      <c r="D8581" t="s">
        <v>119</v>
      </c>
      <c r="E8581" t="s">
        <v>184</v>
      </c>
      <c r="F8581" t="s">
        <v>23759</v>
      </c>
      <c r="G8581" t="s">
        <v>149</v>
      </c>
      <c r="H8581" t="s">
        <v>135</v>
      </c>
      <c r="I8581" t="s">
        <v>136</v>
      </c>
      <c r="J8581" t="s">
        <v>137</v>
      </c>
      <c r="K8581" t="s">
        <v>138</v>
      </c>
      <c r="L8581" t="s">
        <v>23760</v>
      </c>
      <c r="M8581" t="s">
        <v>23761</v>
      </c>
      <c r="N8581">
        <v>2.2038888879999998</v>
      </c>
      <c r="O8581">
        <v>0</v>
      </c>
      <c r="P8581">
        <v>12</v>
      </c>
      <c r="Q8581">
        <v>0</v>
      </c>
      <c r="R8581">
        <v>4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0.82289355568788003</v>
      </c>
      <c r="Y8581">
        <v>0</v>
      </c>
      <c r="Z8581">
        <v>15.285230966357044</v>
      </c>
      <c r="AA8581">
        <v>0</v>
      </c>
      <c r="AB8581">
        <v>0</v>
      </c>
      <c r="AC8581">
        <v>0</v>
      </c>
      <c r="AD8581">
        <v>0</v>
      </c>
      <c r="AE8581">
        <v>16.108124522044925</v>
      </c>
    </row>
    <row r="8582" spans="1:31" x14ac:dyDescent="0.3">
      <c r="A8582">
        <v>2594008</v>
      </c>
      <c r="B8582">
        <v>1</v>
      </c>
      <c r="C8582" t="s">
        <v>81</v>
      </c>
      <c r="D8582" t="s">
        <v>128</v>
      </c>
      <c r="E8582" t="s">
        <v>184</v>
      </c>
      <c r="F8582" t="s">
        <v>23762</v>
      </c>
      <c r="G8582" t="s">
        <v>134</v>
      </c>
      <c r="H8582" t="s">
        <v>135</v>
      </c>
      <c r="I8582" t="s">
        <v>136</v>
      </c>
      <c r="J8582" t="s">
        <v>137</v>
      </c>
      <c r="K8582" t="s">
        <v>138</v>
      </c>
      <c r="L8582" t="s">
        <v>23763</v>
      </c>
      <c r="M8582" t="s">
        <v>23764</v>
      </c>
      <c r="N8582">
        <v>0.82888888800000005</v>
      </c>
      <c r="O8582">
        <v>4</v>
      </c>
      <c r="P8582">
        <v>9122</v>
      </c>
      <c r="Q8582">
        <v>13</v>
      </c>
      <c r="R8582">
        <v>146</v>
      </c>
      <c r="S8582">
        <v>22</v>
      </c>
      <c r="T8582">
        <v>867</v>
      </c>
      <c r="U8582">
        <v>7</v>
      </c>
      <c r="V8582">
        <v>1</v>
      </c>
      <c r="W8582">
        <v>1.28044911949614</v>
      </c>
      <c r="X8582">
        <v>1415.8682587866042</v>
      </c>
      <c r="Y8582">
        <v>20.472828242162326</v>
      </c>
      <c r="Z8582">
        <v>119.74545235751631</v>
      </c>
      <c r="AA8582">
        <v>192.90343303520675</v>
      </c>
      <c r="AB8582">
        <v>753.13911110443337</v>
      </c>
      <c r="AC8582">
        <v>311.62618886913799</v>
      </c>
      <c r="AD8582">
        <v>3.7148081458076052</v>
      </c>
      <c r="AE8582">
        <v>2818.7505296603645</v>
      </c>
    </row>
    <row r="8583" spans="1:31" x14ac:dyDescent="0.3">
      <c r="A8583">
        <v>2593699</v>
      </c>
      <c r="B8583">
        <v>1</v>
      </c>
      <c r="C8583" t="s">
        <v>81</v>
      </c>
      <c r="D8583" t="s">
        <v>122</v>
      </c>
      <c r="E8583" t="s">
        <v>155</v>
      </c>
      <c r="F8583" t="s">
        <v>23765</v>
      </c>
      <c r="G8583" t="s">
        <v>206</v>
      </c>
      <c r="H8583" t="s">
        <v>157</v>
      </c>
      <c r="I8583" t="s">
        <v>136</v>
      </c>
      <c r="J8583" t="s">
        <v>137</v>
      </c>
      <c r="K8583" t="s">
        <v>138</v>
      </c>
      <c r="L8583" t="s">
        <v>23766</v>
      </c>
      <c r="M8583" t="s">
        <v>23767</v>
      </c>
      <c r="N8583">
        <v>1.8391666659999999</v>
      </c>
      <c r="O8583">
        <v>0</v>
      </c>
      <c r="P8583">
        <v>166</v>
      </c>
      <c r="Q8583">
        <v>0</v>
      </c>
      <c r="R8583">
        <v>2</v>
      </c>
      <c r="S8583">
        <v>0</v>
      </c>
      <c r="T8583">
        <v>20</v>
      </c>
      <c r="U8583">
        <v>0</v>
      </c>
      <c r="V8583">
        <v>0</v>
      </c>
      <c r="W8583">
        <v>0</v>
      </c>
      <c r="X8583">
        <v>35.459014161257109</v>
      </c>
      <c r="Y8583">
        <v>0</v>
      </c>
      <c r="Z8583">
        <v>8.753816484855749E-2</v>
      </c>
      <c r="AA8583">
        <v>0</v>
      </c>
      <c r="AB8583">
        <v>16.260005343113832</v>
      </c>
      <c r="AC8583">
        <v>0</v>
      </c>
      <c r="AD8583">
        <v>0</v>
      </c>
      <c r="AE8583">
        <v>51.806557669219501</v>
      </c>
    </row>
    <row r="8584" spans="1:31" x14ac:dyDescent="0.3">
      <c r="A8584">
        <v>2594031</v>
      </c>
      <c r="B8584">
        <v>1</v>
      </c>
      <c r="C8584" t="s">
        <v>80</v>
      </c>
      <c r="D8584" t="s">
        <v>103</v>
      </c>
      <c r="E8584" t="s">
        <v>171</v>
      </c>
      <c r="F8584" t="s">
        <v>23768</v>
      </c>
      <c r="G8584" t="s">
        <v>190</v>
      </c>
      <c r="H8584" t="s">
        <v>157</v>
      </c>
      <c r="I8584" t="s">
        <v>136</v>
      </c>
      <c r="J8584" t="s">
        <v>137</v>
      </c>
      <c r="K8584" t="s">
        <v>138</v>
      </c>
      <c r="L8584" t="s">
        <v>23769</v>
      </c>
      <c r="M8584" t="s">
        <v>23770</v>
      </c>
      <c r="N8584">
        <v>1.180833333</v>
      </c>
      <c r="O8584">
        <v>0</v>
      </c>
      <c r="P8584">
        <v>95</v>
      </c>
      <c r="Q8584">
        <v>0</v>
      </c>
      <c r="R8584">
        <v>0</v>
      </c>
      <c r="S8584">
        <v>0</v>
      </c>
      <c r="T8584">
        <v>2</v>
      </c>
      <c r="U8584">
        <v>0</v>
      </c>
      <c r="V8584">
        <v>0</v>
      </c>
      <c r="W8584">
        <v>0</v>
      </c>
      <c r="X8584">
        <v>29.641463432655392</v>
      </c>
      <c r="Y8584">
        <v>0</v>
      </c>
      <c r="Z8584">
        <v>0</v>
      </c>
      <c r="AA8584">
        <v>0</v>
      </c>
      <c r="AB8584">
        <v>3.7199901804233328</v>
      </c>
      <c r="AC8584">
        <v>0</v>
      </c>
      <c r="AD8584">
        <v>0</v>
      </c>
      <c r="AE8584">
        <v>33.361453613078723</v>
      </c>
    </row>
    <row r="8585" spans="1:31" x14ac:dyDescent="0.3">
      <c r="A8585">
        <v>2593716</v>
      </c>
      <c r="B8585">
        <v>1</v>
      </c>
      <c r="C8585" t="s">
        <v>80</v>
      </c>
      <c r="D8585" t="s">
        <v>100</v>
      </c>
      <c r="E8585" t="s">
        <v>166</v>
      </c>
      <c r="F8585" t="s">
        <v>23771</v>
      </c>
      <c r="G8585" t="s">
        <v>168</v>
      </c>
      <c r="H8585" t="s">
        <v>157</v>
      </c>
      <c r="I8585" t="s">
        <v>136</v>
      </c>
      <c r="J8585" t="s">
        <v>137</v>
      </c>
      <c r="K8585" t="s">
        <v>138</v>
      </c>
      <c r="L8585" t="s">
        <v>23772</v>
      </c>
      <c r="M8585" t="s">
        <v>23773</v>
      </c>
      <c r="N8585">
        <v>0.67388888800000002</v>
      </c>
      <c r="O8585">
        <v>0</v>
      </c>
      <c r="P8585">
        <v>0</v>
      </c>
      <c r="Q8585">
        <v>0</v>
      </c>
      <c r="R8585">
        <v>1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0.23381166683609333</v>
      </c>
      <c r="AA8585">
        <v>0</v>
      </c>
      <c r="AB8585">
        <v>0</v>
      </c>
      <c r="AC8585">
        <v>0</v>
      </c>
      <c r="AD8585">
        <v>0</v>
      </c>
      <c r="AE8585">
        <v>0.23381166683609333</v>
      </c>
    </row>
    <row r="8586" spans="1:31" x14ac:dyDescent="0.3">
      <c r="A8586">
        <v>2593762</v>
      </c>
      <c r="B8586">
        <v>1</v>
      </c>
      <c r="C8586" t="s">
        <v>80</v>
      </c>
      <c r="D8586" t="s">
        <v>98</v>
      </c>
      <c r="E8586" t="s">
        <v>141</v>
      </c>
      <c r="F8586" t="s">
        <v>11361</v>
      </c>
      <c r="G8586" t="s">
        <v>202</v>
      </c>
      <c r="H8586" t="s">
        <v>135</v>
      </c>
      <c r="I8586" t="s">
        <v>136</v>
      </c>
      <c r="J8586" t="s">
        <v>137</v>
      </c>
      <c r="K8586" t="s">
        <v>138</v>
      </c>
      <c r="L8586" t="s">
        <v>23774</v>
      </c>
      <c r="M8586" t="s">
        <v>23775</v>
      </c>
      <c r="N8586">
        <v>1.956388888</v>
      </c>
      <c r="O8586">
        <v>0</v>
      </c>
      <c r="P8586">
        <v>21</v>
      </c>
      <c r="Q8586">
        <v>30</v>
      </c>
      <c r="R8586">
        <v>194</v>
      </c>
      <c r="S8586">
        <v>8</v>
      </c>
      <c r="T8586">
        <v>63</v>
      </c>
      <c r="U8586">
        <v>2</v>
      </c>
      <c r="V8586">
        <v>0</v>
      </c>
      <c r="W8586">
        <v>0</v>
      </c>
      <c r="X8586">
        <v>19.892111630379983</v>
      </c>
      <c r="Y8586">
        <v>570.64868345045261</v>
      </c>
      <c r="Z8586">
        <v>1396.5008206544667</v>
      </c>
      <c r="AA8586">
        <v>143.53142215598984</v>
      </c>
      <c r="AB8586">
        <v>401.31942175725823</v>
      </c>
      <c r="AC8586">
        <v>42.465915458923327</v>
      </c>
      <c r="AD8586">
        <v>0</v>
      </c>
      <c r="AE8586">
        <v>2574.3583751074707</v>
      </c>
    </row>
    <row r="8587" spans="1:31" x14ac:dyDescent="0.3">
      <c r="A8587">
        <v>2593759</v>
      </c>
      <c r="B8587">
        <v>1</v>
      </c>
      <c r="C8587" t="s">
        <v>81</v>
      </c>
      <c r="D8587" t="s">
        <v>118</v>
      </c>
      <c r="E8587" t="s">
        <v>184</v>
      </c>
      <c r="F8587" t="s">
        <v>23776</v>
      </c>
      <c r="G8587" t="s">
        <v>149</v>
      </c>
      <c r="H8587" t="s">
        <v>135</v>
      </c>
      <c r="I8587" t="s">
        <v>136</v>
      </c>
      <c r="J8587" t="s">
        <v>137</v>
      </c>
      <c r="K8587" t="s">
        <v>138</v>
      </c>
      <c r="L8587" t="s">
        <v>23777</v>
      </c>
      <c r="M8587" t="s">
        <v>23778</v>
      </c>
      <c r="N8587">
        <v>1.8363888880000001</v>
      </c>
      <c r="O8587">
        <v>2</v>
      </c>
      <c r="P8587">
        <v>145</v>
      </c>
      <c r="Q8587">
        <v>22</v>
      </c>
      <c r="R8587">
        <v>28</v>
      </c>
      <c r="S8587">
        <v>5</v>
      </c>
      <c r="T8587">
        <v>7</v>
      </c>
      <c r="U8587">
        <v>0</v>
      </c>
      <c r="V8587">
        <v>0</v>
      </c>
      <c r="W8587">
        <v>0.38953228223999997</v>
      </c>
      <c r="X8587">
        <v>36.927973454796479</v>
      </c>
      <c r="Y8587">
        <v>352.12811933172941</v>
      </c>
      <c r="Z8587">
        <v>55.386454835349767</v>
      </c>
      <c r="AA8587">
        <v>17.998914370523245</v>
      </c>
      <c r="AB8587">
        <v>3.4633070457463928</v>
      </c>
      <c r="AC8587">
        <v>0</v>
      </c>
      <c r="AD8587">
        <v>0</v>
      </c>
      <c r="AE8587">
        <v>466.29430132038527</v>
      </c>
    </row>
    <row r="8588" spans="1:31" x14ac:dyDescent="0.3">
      <c r="A8588">
        <v>2593802</v>
      </c>
      <c r="B8588">
        <v>1</v>
      </c>
      <c r="C8588" t="s">
        <v>80</v>
      </c>
      <c r="D8588" t="s">
        <v>95</v>
      </c>
      <c r="E8588" t="s">
        <v>171</v>
      </c>
      <c r="F8588" t="s">
        <v>23779</v>
      </c>
      <c r="G8588" t="s">
        <v>5725</v>
      </c>
      <c r="H8588" t="s">
        <v>157</v>
      </c>
      <c r="I8588" t="s">
        <v>136</v>
      </c>
      <c r="J8588" t="s">
        <v>3</v>
      </c>
      <c r="K8588" t="s">
        <v>138</v>
      </c>
      <c r="L8588" t="s">
        <v>23780</v>
      </c>
      <c r="M8588" t="s">
        <v>23781</v>
      </c>
      <c r="N8588">
        <v>1.0180555549999999</v>
      </c>
      <c r="O8588">
        <v>0</v>
      </c>
      <c r="P8588">
        <v>255</v>
      </c>
      <c r="Q8588">
        <v>0</v>
      </c>
      <c r="R8588">
        <v>0</v>
      </c>
      <c r="S8588">
        <v>0</v>
      </c>
      <c r="T8588">
        <v>30</v>
      </c>
      <c r="U8588">
        <v>0</v>
      </c>
      <c r="V8588">
        <v>0</v>
      </c>
      <c r="W8588">
        <v>0</v>
      </c>
      <c r="X8588">
        <v>49.447426225453945</v>
      </c>
      <c r="Y8588">
        <v>0</v>
      </c>
      <c r="Z8588">
        <v>0</v>
      </c>
      <c r="AA8588">
        <v>0</v>
      </c>
      <c r="AB8588">
        <v>34.735896494233302</v>
      </c>
      <c r="AC8588">
        <v>0</v>
      </c>
      <c r="AD8588">
        <v>0</v>
      </c>
      <c r="AE8588">
        <v>84.183322719687254</v>
      </c>
    </row>
    <row r="8589" spans="1:31" x14ac:dyDescent="0.3">
      <c r="A8589">
        <v>2593825</v>
      </c>
      <c r="B8589">
        <v>1</v>
      </c>
      <c r="C8589" t="s">
        <v>80</v>
      </c>
      <c r="D8589" t="s">
        <v>87</v>
      </c>
      <c r="E8589" t="s">
        <v>141</v>
      </c>
      <c r="F8589" t="s">
        <v>23782</v>
      </c>
      <c r="G8589" t="s">
        <v>318</v>
      </c>
      <c r="H8589" t="s">
        <v>135</v>
      </c>
      <c r="I8589" t="s">
        <v>136</v>
      </c>
      <c r="J8589" t="s">
        <v>137</v>
      </c>
      <c r="K8589" t="s">
        <v>138</v>
      </c>
      <c r="L8589" t="s">
        <v>23783</v>
      </c>
      <c r="M8589" t="s">
        <v>23784</v>
      </c>
      <c r="N8589">
        <v>8.0277776999999995E-2</v>
      </c>
      <c r="O8589">
        <v>0</v>
      </c>
      <c r="P8589">
        <v>1757</v>
      </c>
      <c r="Q8589">
        <v>0</v>
      </c>
      <c r="R8589">
        <v>0</v>
      </c>
      <c r="S8589">
        <v>18</v>
      </c>
      <c r="T8589">
        <v>262</v>
      </c>
      <c r="U8589">
        <v>19</v>
      </c>
      <c r="V8589">
        <v>13</v>
      </c>
      <c r="W8589">
        <v>0</v>
      </c>
      <c r="X8589">
        <v>31.058989324440592</v>
      </c>
      <c r="Y8589">
        <v>0</v>
      </c>
      <c r="Z8589">
        <v>0</v>
      </c>
      <c r="AA8589">
        <v>53.491841424552774</v>
      </c>
      <c r="AB8589">
        <v>62.771297279973489</v>
      </c>
      <c r="AC8589">
        <v>104.67639525490517</v>
      </c>
      <c r="AD8589">
        <v>14.046281755653627</v>
      </c>
      <c r="AE8589">
        <v>266.04480503952567</v>
      </c>
    </row>
    <row r="8590" spans="1:31" x14ac:dyDescent="0.3">
      <c r="A8590">
        <v>2593925</v>
      </c>
      <c r="B8590">
        <v>1</v>
      </c>
      <c r="C8590" t="s">
        <v>80</v>
      </c>
      <c r="D8590" t="s">
        <v>101</v>
      </c>
      <c r="E8590" t="s">
        <v>171</v>
      </c>
      <c r="F8590" t="s">
        <v>23785</v>
      </c>
      <c r="G8590" t="s">
        <v>190</v>
      </c>
      <c r="H8590" t="s">
        <v>157</v>
      </c>
      <c r="I8590" t="s">
        <v>136</v>
      </c>
      <c r="J8590" t="s">
        <v>137</v>
      </c>
      <c r="K8590" t="s">
        <v>138</v>
      </c>
      <c r="L8590" t="s">
        <v>23786</v>
      </c>
      <c r="M8590" t="s">
        <v>23787</v>
      </c>
      <c r="N8590">
        <v>7.8991666660000002</v>
      </c>
      <c r="O8590">
        <v>0</v>
      </c>
      <c r="P8590">
        <v>47</v>
      </c>
      <c r="Q8590">
        <v>0</v>
      </c>
      <c r="R8590">
        <v>0</v>
      </c>
      <c r="S8590">
        <v>0</v>
      </c>
      <c r="T8590">
        <v>1</v>
      </c>
      <c r="U8590">
        <v>0</v>
      </c>
      <c r="V8590">
        <v>0</v>
      </c>
      <c r="W8590">
        <v>0</v>
      </c>
      <c r="X8590">
        <v>83.245658799112761</v>
      </c>
      <c r="Y8590">
        <v>0</v>
      </c>
      <c r="Z8590">
        <v>0</v>
      </c>
      <c r="AA8590">
        <v>0</v>
      </c>
      <c r="AB8590">
        <v>6.2487746684748355</v>
      </c>
      <c r="AC8590">
        <v>0</v>
      </c>
      <c r="AD8590">
        <v>0</v>
      </c>
      <c r="AE8590">
        <v>89.494433467587598</v>
      </c>
    </row>
    <row r="8591" spans="1:31" x14ac:dyDescent="0.3">
      <c r="A8591">
        <v>2593882</v>
      </c>
      <c r="B8591">
        <v>1</v>
      </c>
      <c r="C8591" t="s">
        <v>81</v>
      </c>
      <c r="D8591" t="s">
        <v>121</v>
      </c>
      <c r="E8591" t="s">
        <v>171</v>
      </c>
      <c r="F8591" t="s">
        <v>23788</v>
      </c>
      <c r="G8591" t="s">
        <v>190</v>
      </c>
      <c r="H8591" t="s">
        <v>157</v>
      </c>
      <c r="I8591" t="s">
        <v>136</v>
      </c>
      <c r="J8591" t="s">
        <v>137</v>
      </c>
      <c r="K8591" t="s">
        <v>138</v>
      </c>
      <c r="L8591" t="s">
        <v>23789</v>
      </c>
      <c r="M8591" t="s">
        <v>23790</v>
      </c>
      <c r="N8591">
        <v>1.2922222219999999</v>
      </c>
      <c r="O8591">
        <v>0</v>
      </c>
      <c r="P8591">
        <v>20</v>
      </c>
      <c r="Q8591">
        <v>0</v>
      </c>
      <c r="R8591">
        <v>0</v>
      </c>
      <c r="S8591">
        <v>0</v>
      </c>
      <c r="T8591">
        <v>1</v>
      </c>
      <c r="U8591">
        <v>0</v>
      </c>
      <c r="V8591">
        <v>0</v>
      </c>
      <c r="W8591">
        <v>0</v>
      </c>
      <c r="X8591">
        <v>3.6511769885986807</v>
      </c>
      <c r="Y8591">
        <v>0</v>
      </c>
      <c r="Z8591">
        <v>0</v>
      </c>
      <c r="AA8591">
        <v>0</v>
      </c>
      <c r="AB8591">
        <v>4.8297277793093341E-2</v>
      </c>
      <c r="AC8591">
        <v>0</v>
      </c>
      <c r="AD8591">
        <v>0</v>
      </c>
      <c r="AE8591">
        <v>3.6994742663917739</v>
      </c>
    </row>
    <row r="8592" spans="1:31" x14ac:dyDescent="0.3">
      <c r="A8592">
        <v>2593739</v>
      </c>
      <c r="B8592">
        <v>1</v>
      </c>
      <c r="C8592" t="s">
        <v>80</v>
      </c>
      <c r="D8592" t="s">
        <v>93</v>
      </c>
      <c r="E8592" t="s">
        <v>171</v>
      </c>
      <c r="F8592" t="s">
        <v>23791</v>
      </c>
      <c r="G8592" t="s">
        <v>989</v>
      </c>
      <c r="H8592" t="s">
        <v>157</v>
      </c>
      <c r="I8592" t="s">
        <v>136</v>
      </c>
      <c r="J8592" t="s">
        <v>137</v>
      </c>
      <c r="K8592" t="s">
        <v>138</v>
      </c>
      <c r="L8592" t="s">
        <v>23792</v>
      </c>
      <c r="M8592" t="s">
        <v>23793</v>
      </c>
      <c r="N8592">
        <v>4.9141666659999999</v>
      </c>
      <c r="O8592">
        <v>0</v>
      </c>
      <c r="P8592">
        <v>3</v>
      </c>
      <c r="Q8592">
        <v>0</v>
      </c>
      <c r="R8592">
        <v>5</v>
      </c>
      <c r="S8592">
        <v>0</v>
      </c>
      <c r="T8592">
        <v>10</v>
      </c>
      <c r="U8592">
        <v>0</v>
      </c>
      <c r="V8592">
        <v>0</v>
      </c>
      <c r="W8592">
        <v>0</v>
      </c>
      <c r="X8592">
        <v>1.6726503984078085</v>
      </c>
      <c r="Y8592">
        <v>0</v>
      </c>
      <c r="Z8592">
        <v>146.12614927528472</v>
      </c>
      <c r="AA8592">
        <v>0</v>
      </c>
      <c r="AB8592">
        <v>25.963325829372945</v>
      </c>
      <c r="AC8592">
        <v>0</v>
      </c>
      <c r="AD8592">
        <v>0</v>
      </c>
      <c r="AE8592">
        <v>173.76212550306545</v>
      </c>
    </row>
    <row r="8593" spans="1:31" x14ac:dyDescent="0.3">
      <c r="A8593">
        <v>2594094</v>
      </c>
      <c r="B8593">
        <v>1</v>
      </c>
      <c r="C8593" t="s">
        <v>80</v>
      </c>
      <c r="D8593" t="s">
        <v>107</v>
      </c>
      <c r="E8593" t="s">
        <v>171</v>
      </c>
      <c r="F8593" t="s">
        <v>23794</v>
      </c>
      <c r="G8593" t="s">
        <v>190</v>
      </c>
      <c r="H8593" t="s">
        <v>157</v>
      </c>
      <c r="I8593" t="s">
        <v>136</v>
      </c>
      <c r="J8593" t="s">
        <v>137</v>
      </c>
      <c r="K8593" t="s">
        <v>138</v>
      </c>
      <c r="L8593" t="s">
        <v>23795</v>
      </c>
      <c r="M8593" t="s">
        <v>23796</v>
      </c>
      <c r="N8593">
        <v>1.710555555</v>
      </c>
      <c r="O8593">
        <v>0</v>
      </c>
      <c r="P8593">
        <v>75</v>
      </c>
      <c r="Q8593">
        <v>0</v>
      </c>
      <c r="R8593">
        <v>1</v>
      </c>
      <c r="S8593">
        <v>0</v>
      </c>
      <c r="T8593">
        <v>8</v>
      </c>
      <c r="U8593">
        <v>0</v>
      </c>
      <c r="V8593">
        <v>0</v>
      </c>
      <c r="W8593">
        <v>0</v>
      </c>
      <c r="X8593">
        <v>19.570031154077746</v>
      </c>
      <c r="Y8593">
        <v>0</v>
      </c>
      <c r="Z8593">
        <v>6.0210408340000007E-2</v>
      </c>
      <c r="AA8593">
        <v>0</v>
      </c>
      <c r="AB8593">
        <v>4.2997266989311198</v>
      </c>
      <c r="AC8593">
        <v>0</v>
      </c>
      <c r="AD8593">
        <v>0</v>
      </c>
      <c r="AE8593">
        <v>23.929968261348868</v>
      </c>
    </row>
    <row r="8594" spans="1:31" x14ac:dyDescent="0.3">
      <c r="A8594">
        <v>2593696</v>
      </c>
      <c r="B8594">
        <v>1</v>
      </c>
      <c r="C8594" t="s">
        <v>81</v>
      </c>
      <c r="D8594" t="s">
        <v>113</v>
      </c>
      <c r="E8594" t="s">
        <v>184</v>
      </c>
      <c r="F8594" t="s">
        <v>21099</v>
      </c>
      <c r="G8594" t="s">
        <v>149</v>
      </c>
      <c r="H8594" t="s">
        <v>135</v>
      </c>
      <c r="I8594" t="s">
        <v>136</v>
      </c>
      <c r="J8594" t="s">
        <v>137</v>
      </c>
      <c r="K8594" t="s">
        <v>138</v>
      </c>
      <c r="L8594" t="s">
        <v>23797</v>
      </c>
      <c r="M8594" t="s">
        <v>23798</v>
      </c>
      <c r="N8594">
        <v>3.5972222220000001</v>
      </c>
      <c r="O8594">
        <v>0</v>
      </c>
      <c r="P8594">
        <v>0</v>
      </c>
      <c r="Q8594">
        <v>1</v>
      </c>
      <c r="R8594">
        <v>17</v>
      </c>
      <c r="S8594">
        <v>2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35.510503740738002</v>
      </c>
      <c r="Z8594">
        <v>111.28685605443449</v>
      </c>
      <c r="AA8594">
        <v>5.9234668568138886</v>
      </c>
      <c r="AB8594">
        <v>0</v>
      </c>
      <c r="AC8594">
        <v>0</v>
      </c>
      <c r="AD8594">
        <v>0</v>
      </c>
      <c r="AE8594">
        <v>152.72082665198639</v>
      </c>
    </row>
    <row r="8595" spans="1:31" x14ac:dyDescent="0.3">
      <c r="A8595">
        <v>2594051</v>
      </c>
      <c r="B8595">
        <v>1</v>
      </c>
      <c r="C8595" t="s">
        <v>80</v>
      </c>
      <c r="D8595" t="s">
        <v>97</v>
      </c>
      <c r="E8595" t="s">
        <v>166</v>
      </c>
      <c r="F8595" t="s">
        <v>23799</v>
      </c>
      <c r="G8595" t="s">
        <v>198</v>
      </c>
      <c r="H8595" t="s">
        <v>157</v>
      </c>
      <c r="I8595" t="s">
        <v>136</v>
      </c>
      <c r="J8595" t="s">
        <v>137</v>
      </c>
      <c r="K8595" t="s">
        <v>138</v>
      </c>
      <c r="L8595" t="s">
        <v>23800</v>
      </c>
      <c r="M8595" t="s">
        <v>23801</v>
      </c>
      <c r="N8595">
        <v>1.047222222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1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0.79252142161966499</v>
      </c>
      <c r="AC8595">
        <v>0</v>
      </c>
      <c r="AD8595">
        <v>0</v>
      </c>
      <c r="AE8595">
        <v>0.79252142161966499</v>
      </c>
    </row>
    <row r="8596" spans="1:31" x14ac:dyDescent="0.3">
      <c r="A8596">
        <v>2593702</v>
      </c>
      <c r="B8596">
        <v>1</v>
      </c>
      <c r="C8596" t="s">
        <v>80</v>
      </c>
      <c r="D8596" t="s">
        <v>103</v>
      </c>
      <c r="E8596" t="s">
        <v>184</v>
      </c>
      <c r="F8596" t="s">
        <v>23802</v>
      </c>
      <c r="G8596" t="s">
        <v>149</v>
      </c>
      <c r="H8596" t="s">
        <v>135</v>
      </c>
      <c r="I8596" t="s">
        <v>136</v>
      </c>
      <c r="J8596" t="s">
        <v>137</v>
      </c>
      <c r="K8596" t="s">
        <v>138</v>
      </c>
      <c r="L8596" t="s">
        <v>23803</v>
      </c>
      <c r="M8596" t="s">
        <v>23804</v>
      </c>
      <c r="N8596">
        <v>1.247777777</v>
      </c>
      <c r="O8596">
        <v>0</v>
      </c>
      <c r="P8596">
        <v>420</v>
      </c>
      <c r="Q8596">
        <v>0</v>
      </c>
      <c r="R8596">
        <v>1</v>
      </c>
      <c r="S8596">
        <v>0</v>
      </c>
      <c r="T8596">
        <v>52</v>
      </c>
      <c r="U8596">
        <v>0</v>
      </c>
      <c r="V8596">
        <v>0</v>
      </c>
      <c r="W8596">
        <v>0</v>
      </c>
      <c r="X8596">
        <v>94.192343825587557</v>
      </c>
      <c r="Y8596">
        <v>0</v>
      </c>
      <c r="Z8596">
        <v>0.32816746158717003</v>
      </c>
      <c r="AA8596">
        <v>0</v>
      </c>
      <c r="AB8596">
        <v>71.398279633623275</v>
      </c>
      <c r="AC8596">
        <v>0</v>
      </c>
      <c r="AD8596">
        <v>0</v>
      </c>
      <c r="AE8596">
        <v>165.91879092079802</v>
      </c>
    </row>
    <row r="8597" spans="1:31" x14ac:dyDescent="0.3">
      <c r="A8597">
        <v>2594097</v>
      </c>
      <c r="B8597">
        <v>1</v>
      </c>
      <c r="C8597" t="s">
        <v>80</v>
      </c>
      <c r="D8597" t="s">
        <v>96</v>
      </c>
      <c r="E8597" t="s">
        <v>155</v>
      </c>
      <c r="F8597" t="s">
        <v>23805</v>
      </c>
      <c r="G8597" t="s">
        <v>1531</v>
      </c>
      <c r="H8597" t="s">
        <v>157</v>
      </c>
      <c r="I8597" t="s">
        <v>136</v>
      </c>
      <c r="J8597" t="s">
        <v>137</v>
      </c>
      <c r="K8597" t="s">
        <v>138</v>
      </c>
      <c r="L8597" t="s">
        <v>23806</v>
      </c>
      <c r="M8597" t="s">
        <v>23807</v>
      </c>
      <c r="N8597">
        <v>2.7366666660000001</v>
      </c>
      <c r="O8597">
        <v>0</v>
      </c>
      <c r="P8597">
        <v>202</v>
      </c>
      <c r="Q8597">
        <v>0</v>
      </c>
      <c r="R8597">
        <v>2</v>
      </c>
      <c r="S8597">
        <v>0</v>
      </c>
      <c r="T8597">
        <v>17</v>
      </c>
      <c r="U8597">
        <v>0</v>
      </c>
      <c r="V8597">
        <v>0</v>
      </c>
      <c r="W8597">
        <v>0</v>
      </c>
      <c r="X8597">
        <v>121.20095628035989</v>
      </c>
      <c r="Y8597">
        <v>0</v>
      </c>
      <c r="Z8597">
        <v>0.38920238488105996</v>
      </c>
      <c r="AA8597">
        <v>0</v>
      </c>
      <c r="AB8597">
        <v>43.925116523679904</v>
      </c>
      <c r="AC8597">
        <v>0</v>
      </c>
      <c r="AD8597">
        <v>0</v>
      </c>
      <c r="AE8597">
        <v>165.51527518892084</v>
      </c>
    </row>
    <row r="8598" spans="1:31" x14ac:dyDescent="0.3">
      <c r="A8598">
        <v>2593736</v>
      </c>
      <c r="B8598">
        <v>1</v>
      </c>
      <c r="C8598" t="s">
        <v>80</v>
      </c>
      <c r="D8598" t="s">
        <v>103</v>
      </c>
      <c r="E8598" t="s">
        <v>141</v>
      </c>
      <c r="F8598" t="s">
        <v>23808</v>
      </c>
      <c r="G8598" t="s">
        <v>134</v>
      </c>
      <c r="H8598" t="s">
        <v>135</v>
      </c>
      <c r="I8598" t="s">
        <v>136</v>
      </c>
      <c r="J8598" t="s">
        <v>137</v>
      </c>
      <c r="K8598" t="s">
        <v>138</v>
      </c>
      <c r="L8598" t="s">
        <v>23809</v>
      </c>
      <c r="M8598" t="s">
        <v>23810</v>
      </c>
      <c r="N8598">
        <v>0.65083333300000001</v>
      </c>
      <c r="O8598">
        <v>0</v>
      </c>
      <c r="P8598">
        <v>29</v>
      </c>
      <c r="Q8598">
        <v>0</v>
      </c>
      <c r="R8598">
        <v>3</v>
      </c>
      <c r="S8598">
        <v>23</v>
      </c>
      <c r="T8598">
        <v>38</v>
      </c>
      <c r="U8598">
        <v>29</v>
      </c>
      <c r="V8598">
        <v>7</v>
      </c>
      <c r="W8598">
        <v>0</v>
      </c>
      <c r="X8598">
        <v>10.798784430613948</v>
      </c>
      <c r="Y8598">
        <v>0</v>
      </c>
      <c r="Z8598">
        <v>0.7350115655817917</v>
      </c>
      <c r="AA8598">
        <v>137.84873315717871</v>
      </c>
      <c r="AB8598">
        <v>36.396497692604264</v>
      </c>
      <c r="AC8598">
        <v>789.98012183799335</v>
      </c>
      <c r="AD8598">
        <v>139.95673215955199</v>
      </c>
      <c r="AE8598">
        <v>1115.715880843524</v>
      </c>
    </row>
    <row r="8599" spans="1:31" x14ac:dyDescent="0.3">
      <c r="A8599">
        <v>2593613</v>
      </c>
      <c r="B8599">
        <v>1</v>
      </c>
      <c r="C8599" t="s">
        <v>80</v>
      </c>
      <c r="D8599" t="s">
        <v>106</v>
      </c>
      <c r="E8599" t="s">
        <v>175</v>
      </c>
      <c r="F8599" t="s">
        <v>23811</v>
      </c>
      <c r="G8599" t="s">
        <v>213</v>
      </c>
      <c r="H8599" t="s">
        <v>157</v>
      </c>
      <c r="I8599" t="s">
        <v>136</v>
      </c>
      <c r="J8599" t="s">
        <v>137</v>
      </c>
      <c r="K8599" t="s">
        <v>138</v>
      </c>
      <c r="L8599" t="s">
        <v>23812</v>
      </c>
      <c r="M8599" t="s">
        <v>23813</v>
      </c>
      <c r="N8599">
        <v>1.051111111</v>
      </c>
      <c r="O8599">
        <v>0</v>
      </c>
      <c r="P8599">
        <v>68</v>
      </c>
      <c r="Q8599">
        <v>0</v>
      </c>
      <c r="R8599">
        <v>0</v>
      </c>
      <c r="S8599">
        <v>0</v>
      </c>
      <c r="T8599">
        <v>7</v>
      </c>
      <c r="U8599">
        <v>0</v>
      </c>
      <c r="V8599">
        <v>0</v>
      </c>
      <c r="W8599">
        <v>0</v>
      </c>
      <c r="X8599">
        <v>8.6870732559109989</v>
      </c>
      <c r="Y8599">
        <v>0</v>
      </c>
      <c r="Z8599">
        <v>0</v>
      </c>
      <c r="AA8599">
        <v>0</v>
      </c>
      <c r="AB8599">
        <v>0.62946938900486671</v>
      </c>
      <c r="AC8599">
        <v>0</v>
      </c>
      <c r="AD8599">
        <v>0</v>
      </c>
      <c r="AE8599">
        <v>9.3165426449158648</v>
      </c>
    </row>
    <row r="8600" spans="1:31" x14ac:dyDescent="0.3">
      <c r="A8600">
        <v>2593636</v>
      </c>
      <c r="B8600">
        <v>1</v>
      </c>
      <c r="C8600" t="s">
        <v>80</v>
      </c>
      <c r="D8600" t="s">
        <v>83</v>
      </c>
      <c r="E8600" t="s">
        <v>147</v>
      </c>
      <c r="F8600" t="s">
        <v>4994</v>
      </c>
      <c r="G8600" t="s">
        <v>134</v>
      </c>
      <c r="H8600" t="s">
        <v>135</v>
      </c>
      <c r="I8600" t="s">
        <v>136</v>
      </c>
      <c r="J8600" t="s">
        <v>137</v>
      </c>
      <c r="K8600" t="s">
        <v>138</v>
      </c>
      <c r="L8600" t="s">
        <v>23814</v>
      </c>
      <c r="M8600" t="s">
        <v>23815</v>
      </c>
      <c r="N8600">
        <v>8.5833332999999998E-2</v>
      </c>
      <c r="O8600">
        <v>0</v>
      </c>
      <c r="P8600">
        <v>0</v>
      </c>
      <c r="Q8600">
        <v>0</v>
      </c>
      <c r="R8600">
        <v>0</v>
      </c>
      <c r="S8600">
        <v>4</v>
      </c>
      <c r="T8600">
        <v>0</v>
      </c>
      <c r="U8600">
        <v>5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1.51549628495555</v>
      </c>
      <c r="AB8600">
        <v>0</v>
      </c>
      <c r="AC8600">
        <v>8.5084373095785004</v>
      </c>
      <c r="AD8600">
        <v>0</v>
      </c>
      <c r="AE8600">
        <v>10.02393359453405</v>
      </c>
    </row>
    <row r="8601" spans="1:31" x14ac:dyDescent="0.3">
      <c r="A8601">
        <v>2593779</v>
      </c>
      <c r="B8601">
        <v>1</v>
      </c>
      <c r="C8601" t="s">
        <v>81</v>
      </c>
      <c r="D8601" t="s">
        <v>113</v>
      </c>
      <c r="E8601" t="s">
        <v>141</v>
      </c>
      <c r="F8601" t="s">
        <v>23526</v>
      </c>
      <c r="G8601" t="s">
        <v>202</v>
      </c>
      <c r="H8601" t="s">
        <v>135</v>
      </c>
      <c r="I8601" t="s">
        <v>136</v>
      </c>
      <c r="J8601" t="s">
        <v>137</v>
      </c>
      <c r="K8601" t="s">
        <v>138</v>
      </c>
      <c r="L8601" t="s">
        <v>23816</v>
      </c>
      <c r="M8601" t="s">
        <v>23817</v>
      </c>
      <c r="N8601">
        <v>0.84833333300000002</v>
      </c>
      <c r="O8601">
        <v>10</v>
      </c>
      <c r="P8601">
        <v>1303</v>
      </c>
      <c r="Q8601">
        <v>49</v>
      </c>
      <c r="R8601">
        <v>579</v>
      </c>
      <c r="S8601">
        <v>11</v>
      </c>
      <c r="T8601">
        <v>67</v>
      </c>
      <c r="U8601">
        <v>0</v>
      </c>
      <c r="V8601">
        <v>0</v>
      </c>
      <c r="W8601">
        <v>3.3583254269378431</v>
      </c>
      <c r="X8601">
        <v>160.71572915038925</v>
      </c>
      <c r="Y8601">
        <v>213.82714043578858</v>
      </c>
      <c r="Z8601">
        <v>865.073779513521</v>
      </c>
      <c r="AA8601">
        <v>10.089420306211768</v>
      </c>
      <c r="AB8601">
        <v>63.789026596624474</v>
      </c>
      <c r="AC8601">
        <v>0</v>
      </c>
      <c r="AD8601">
        <v>0</v>
      </c>
      <c r="AE8601">
        <v>1316.8534214294732</v>
      </c>
    </row>
    <row r="8602" spans="1:31" x14ac:dyDescent="0.3">
      <c r="A8602">
        <v>2593799</v>
      </c>
      <c r="B8602">
        <v>1</v>
      </c>
      <c r="C8602" t="s">
        <v>81</v>
      </c>
      <c r="D8602" t="s">
        <v>124</v>
      </c>
      <c r="E8602" t="s">
        <v>141</v>
      </c>
      <c r="F8602" t="s">
        <v>1430</v>
      </c>
      <c r="G8602" t="s">
        <v>134</v>
      </c>
      <c r="H8602" t="s">
        <v>135</v>
      </c>
      <c r="I8602" t="s">
        <v>136</v>
      </c>
      <c r="J8602" t="s">
        <v>137</v>
      </c>
      <c r="K8602" t="s">
        <v>138</v>
      </c>
      <c r="L8602" t="s">
        <v>23818</v>
      </c>
      <c r="M8602" t="s">
        <v>23819</v>
      </c>
      <c r="N8602">
        <v>0.62972222200000005</v>
      </c>
      <c r="O8602">
        <v>2</v>
      </c>
      <c r="P8602">
        <v>183</v>
      </c>
      <c r="Q8602">
        <v>38</v>
      </c>
      <c r="R8602">
        <v>128</v>
      </c>
      <c r="S8602">
        <v>14</v>
      </c>
      <c r="T8602">
        <v>21</v>
      </c>
      <c r="U8602">
        <v>1</v>
      </c>
      <c r="V8602">
        <v>0</v>
      </c>
      <c r="W8602">
        <v>0.67773302158212001</v>
      </c>
      <c r="X8602">
        <v>14.757619018740034</v>
      </c>
      <c r="Y8602">
        <v>31.500921685399227</v>
      </c>
      <c r="Z8602">
        <v>90.246249187588162</v>
      </c>
      <c r="AA8602">
        <v>28.119204328881622</v>
      </c>
      <c r="AB8602">
        <v>5.1331331050414022</v>
      </c>
      <c r="AC8602">
        <v>0.67368462074281665</v>
      </c>
      <c r="AD8602">
        <v>0</v>
      </c>
      <c r="AE8602">
        <v>171.10854496797535</v>
      </c>
    </row>
    <row r="8603" spans="1:31" x14ac:dyDescent="0.3">
      <c r="A8603">
        <v>2594048</v>
      </c>
      <c r="B8603">
        <v>1</v>
      </c>
      <c r="C8603" t="s">
        <v>81</v>
      </c>
      <c r="D8603" t="s">
        <v>117</v>
      </c>
      <c r="E8603" t="s">
        <v>184</v>
      </c>
      <c r="F8603" t="s">
        <v>23820</v>
      </c>
      <c r="G8603" t="s">
        <v>149</v>
      </c>
      <c r="H8603" t="s">
        <v>135</v>
      </c>
      <c r="I8603" t="s">
        <v>136</v>
      </c>
      <c r="J8603" t="s">
        <v>137</v>
      </c>
      <c r="K8603" t="s">
        <v>138</v>
      </c>
      <c r="L8603" t="s">
        <v>23821</v>
      </c>
      <c r="M8603" t="s">
        <v>23822</v>
      </c>
      <c r="N8603">
        <v>3.2808333329999999</v>
      </c>
      <c r="O8603">
        <v>0</v>
      </c>
      <c r="P8603">
        <v>22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2.1354558502548899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2.1354558502548899</v>
      </c>
    </row>
    <row r="8604" spans="1:31" x14ac:dyDescent="0.3">
      <c r="A8604">
        <v>2593885</v>
      </c>
      <c r="B8604">
        <v>1</v>
      </c>
      <c r="C8604" t="s">
        <v>80</v>
      </c>
      <c r="D8604" t="s">
        <v>104</v>
      </c>
      <c r="E8604" t="s">
        <v>184</v>
      </c>
      <c r="F8604" t="s">
        <v>7190</v>
      </c>
      <c r="G8604" t="s">
        <v>134</v>
      </c>
      <c r="H8604" t="s">
        <v>135</v>
      </c>
      <c r="I8604" t="s">
        <v>136</v>
      </c>
      <c r="J8604" t="s">
        <v>137</v>
      </c>
      <c r="K8604" t="s">
        <v>138</v>
      </c>
      <c r="L8604" t="s">
        <v>23823</v>
      </c>
      <c r="M8604" t="s">
        <v>23824</v>
      </c>
      <c r="N8604">
        <v>1.041666666</v>
      </c>
      <c r="O8604">
        <v>0</v>
      </c>
      <c r="P8604">
        <v>109</v>
      </c>
      <c r="Q8604">
        <v>0</v>
      </c>
      <c r="R8604">
        <v>5</v>
      </c>
      <c r="S8604">
        <v>0</v>
      </c>
      <c r="T8604">
        <v>22</v>
      </c>
      <c r="U8604">
        <v>0</v>
      </c>
      <c r="V8604">
        <v>0</v>
      </c>
      <c r="W8604">
        <v>0</v>
      </c>
      <c r="X8604">
        <v>29.396166316010678</v>
      </c>
      <c r="Y8604">
        <v>0</v>
      </c>
      <c r="Z8604">
        <v>0.48190753198310998</v>
      </c>
      <c r="AA8604">
        <v>0</v>
      </c>
      <c r="AB8604">
        <v>20.93648839074535</v>
      </c>
      <c r="AC8604">
        <v>0</v>
      </c>
      <c r="AD8604">
        <v>0</v>
      </c>
      <c r="AE8604">
        <v>50.814562238739143</v>
      </c>
    </row>
    <row r="8605" spans="1:31" x14ac:dyDescent="0.3">
      <c r="A8605">
        <v>2594034</v>
      </c>
      <c r="B8605">
        <v>1</v>
      </c>
      <c r="C8605" t="s">
        <v>80</v>
      </c>
      <c r="D8605" t="s">
        <v>105</v>
      </c>
      <c r="E8605" t="s">
        <v>184</v>
      </c>
      <c r="F8605" t="s">
        <v>23825</v>
      </c>
      <c r="G8605" t="s">
        <v>149</v>
      </c>
      <c r="H8605" t="s">
        <v>135</v>
      </c>
      <c r="I8605" t="s">
        <v>136</v>
      </c>
      <c r="J8605" t="s">
        <v>137</v>
      </c>
      <c r="K8605" t="s">
        <v>138</v>
      </c>
      <c r="L8605" t="s">
        <v>23826</v>
      </c>
      <c r="M8605" t="s">
        <v>23827</v>
      </c>
      <c r="N8605">
        <v>1.0958333330000001</v>
      </c>
      <c r="O8605">
        <v>1</v>
      </c>
      <c r="P8605">
        <v>8</v>
      </c>
      <c r="Q8605">
        <v>1</v>
      </c>
      <c r="R8605">
        <v>2</v>
      </c>
      <c r="S8605">
        <v>8</v>
      </c>
      <c r="T8605">
        <v>9</v>
      </c>
      <c r="U8605">
        <v>1</v>
      </c>
      <c r="V8605">
        <v>0</v>
      </c>
      <c r="W8605">
        <v>9.2620173015294593</v>
      </c>
      <c r="X8605">
        <v>6.1381573291514266</v>
      </c>
      <c r="Y8605">
        <v>1.4060263710256418</v>
      </c>
      <c r="Z8605">
        <v>15.420616670525064</v>
      </c>
      <c r="AA8605">
        <v>86.61762708331652</v>
      </c>
      <c r="AB8605">
        <v>8.1667763481498987</v>
      </c>
      <c r="AC8605">
        <v>18.625155100524001</v>
      </c>
      <c r="AD8605">
        <v>0</v>
      </c>
      <c r="AE8605">
        <v>145.63637620422202</v>
      </c>
    </row>
    <row r="8606" spans="1:31" x14ac:dyDescent="0.3">
      <c r="A8606">
        <v>2593991</v>
      </c>
      <c r="B8606">
        <v>1</v>
      </c>
      <c r="C8606" t="s">
        <v>80</v>
      </c>
      <c r="D8606" t="s">
        <v>96</v>
      </c>
      <c r="E8606" t="s">
        <v>166</v>
      </c>
      <c r="F8606" t="s">
        <v>23828</v>
      </c>
      <c r="G8606" t="s">
        <v>181</v>
      </c>
      <c r="H8606" t="s">
        <v>157</v>
      </c>
      <c r="I8606" t="s">
        <v>136</v>
      </c>
      <c r="J8606" t="s">
        <v>137</v>
      </c>
      <c r="K8606" t="s">
        <v>138</v>
      </c>
      <c r="L8606" t="s">
        <v>23829</v>
      </c>
      <c r="M8606" t="s">
        <v>23830</v>
      </c>
      <c r="N8606">
        <v>6.0036111109999997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1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8.9174355760183346</v>
      </c>
      <c r="AC8606">
        <v>0</v>
      </c>
      <c r="AD8606">
        <v>0</v>
      </c>
      <c r="AE8606">
        <v>8.9174355760183346</v>
      </c>
    </row>
    <row r="8607" spans="1:31" x14ac:dyDescent="0.3">
      <c r="A8607">
        <v>2593742</v>
      </c>
      <c r="B8607">
        <v>1</v>
      </c>
      <c r="C8607" t="s">
        <v>81</v>
      </c>
      <c r="D8607" t="s">
        <v>115</v>
      </c>
      <c r="E8607" t="s">
        <v>147</v>
      </c>
      <c r="F8607" t="s">
        <v>11338</v>
      </c>
      <c r="G8607" t="s">
        <v>134</v>
      </c>
      <c r="H8607" t="s">
        <v>135</v>
      </c>
      <c r="I8607" t="s">
        <v>136</v>
      </c>
      <c r="J8607" t="s">
        <v>137</v>
      </c>
      <c r="K8607" t="s">
        <v>138</v>
      </c>
      <c r="L8607" t="s">
        <v>23831</v>
      </c>
      <c r="M8607" t="s">
        <v>23832</v>
      </c>
      <c r="N8607">
        <v>0.54222222200000003</v>
      </c>
      <c r="O8607">
        <v>4</v>
      </c>
      <c r="P8607">
        <v>480</v>
      </c>
      <c r="Q8607">
        <v>3</v>
      </c>
      <c r="R8607">
        <v>21</v>
      </c>
      <c r="S8607">
        <v>0</v>
      </c>
      <c r="T8607">
        <v>35</v>
      </c>
      <c r="U8607">
        <v>0</v>
      </c>
      <c r="V8607">
        <v>0</v>
      </c>
      <c r="W8607">
        <v>0.43533442880000001</v>
      </c>
      <c r="X8607">
        <v>18.254316669555884</v>
      </c>
      <c r="Y8607">
        <v>2.0361614148760041</v>
      </c>
      <c r="Z8607">
        <v>4.7406947532519235</v>
      </c>
      <c r="AA8607">
        <v>0</v>
      </c>
      <c r="AB8607">
        <v>4.3836044306059474</v>
      </c>
      <c r="AC8607">
        <v>0</v>
      </c>
      <c r="AD8607">
        <v>0</v>
      </c>
      <c r="AE8607">
        <v>29.850111697089758</v>
      </c>
    </row>
    <row r="8608" spans="1:31" x14ac:dyDescent="0.3">
      <c r="A8608">
        <v>2593745</v>
      </c>
      <c r="B8608">
        <v>1</v>
      </c>
      <c r="C8608" t="s">
        <v>80</v>
      </c>
      <c r="D8608" t="s">
        <v>85</v>
      </c>
      <c r="E8608" t="s">
        <v>166</v>
      </c>
      <c r="F8608" t="s">
        <v>23833</v>
      </c>
      <c r="G8608" t="s">
        <v>311</v>
      </c>
      <c r="H8608" t="s">
        <v>157</v>
      </c>
      <c r="I8608" t="s">
        <v>136</v>
      </c>
      <c r="J8608" t="s">
        <v>3</v>
      </c>
      <c r="K8608" t="s">
        <v>138</v>
      </c>
      <c r="L8608" t="s">
        <v>23834</v>
      </c>
      <c r="M8608" t="s">
        <v>23835</v>
      </c>
      <c r="N8608">
        <v>1.7952777769999999</v>
      </c>
      <c r="O8608">
        <v>0</v>
      </c>
      <c r="P8608">
        <v>11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4.2022473601146855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4.2022473601146855</v>
      </c>
    </row>
    <row r="8609" spans="1:31" x14ac:dyDescent="0.3">
      <c r="A8609">
        <v>2594146</v>
      </c>
      <c r="B8609">
        <v>1</v>
      </c>
      <c r="C8609" t="s">
        <v>80</v>
      </c>
      <c r="D8609" t="s">
        <v>84</v>
      </c>
      <c r="E8609" t="s">
        <v>171</v>
      </c>
      <c r="F8609" t="s">
        <v>23836</v>
      </c>
      <c r="G8609" t="s">
        <v>190</v>
      </c>
      <c r="H8609" t="s">
        <v>157</v>
      </c>
      <c r="I8609" t="s">
        <v>136</v>
      </c>
      <c r="J8609" t="s">
        <v>137</v>
      </c>
      <c r="K8609" t="s">
        <v>138</v>
      </c>
      <c r="L8609" t="s">
        <v>23837</v>
      </c>
      <c r="M8609" t="s">
        <v>23838</v>
      </c>
      <c r="N8609">
        <v>3.0022222219999999</v>
      </c>
      <c r="O8609">
        <v>0</v>
      </c>
      <c r="P8609">
        <v>9</v>
      </c>
      <c r="Q8609">
        <v>0</v>
      </c>
      <c r="R8609">
        <v>0</v>
      </c>
      <c r="S8609">
        <v>0</v>
      </c>
      <c r="T8609">
        <v>16</v>
      </c>
      <c r="U8609">
        <v>0</v>
      </c>
      <c r="V8609">
        <v>0</v>
      </c>
      <c r="W8609">
        <v>0</v>
      </c>
      <c r="X8609">
        <v>33.852587907997503</v>
      </c>
      <c r="Y8609">
        <v>0</v>
      </c>
      <c r="Z8609">
        <v>0</v>
      </c>
      <c r="AA8609">
        <v>0</v>
      </c>
      <c r="AB8609">
        <v>35.008988485461707</v>
      </c>
      <c r="AC8609">
        <v>0</v>
      </c>
      <c r="AD8609">
        <v>0</v>
      </c>
      <c r="AE8609">
        <v>68.861576393459217</v>
      </c>
    </row>
    <row r="8610" spans="1:31" x14ac:dyDescent="0.3">
      <c r="A8610">
        <v>2594123</v>
      </c>
      <c r="B8610">
        <v>1</v>
      </c>
      <c r="C8610" t="s">
        <v>80</v>
      </c>
      <c r="D8610" t="s">
        <v>107</v>
      </c>
      <c r="E8610" t="s">
        <v>171</v>
      </c>
      <c r="F8610" t="s">
        <v>23839</v>
      </c>
      <c r="G8610" t="s">
        <v>190</v>
      </c>
      <c r="H8610" t="s">
        <v>157</v>
      </c>
      <c r="I8610" t="s">
        <v>136</v>
      </c>
      <c r="J8610" t="s">
        <v>137</v>
      </c>
      <c r="K8610" t="s">
        <v>138</v>
      </c>
      <c r="L8610" t="s">
        <v>23840</v>
      </c>
      <c r="M8610" t="s">
        <v>23841</v>
      </c>
      <c r="N8610">
        <v>0.645277777</v>
      </c>
      <c r="O8610">
        <v>0</v>
      </c>
      <c r="P8610">
        <v>56</v>
      </c>
      <c r="Q8610">
        <v>0</v>
      </c>
      <c r="R8610">
        <v>0</v>
      </c>
      <c r="S8610">
        <v>0</v>
      </c>
      <c r="T8610">
        <v>5</v>
      </c>
      <c r="U8610">
        <v>0</v>
      </c>
      <c r="V8610">
        <v>0</v>
      </c>
      <c r="W8610">
        <v>0</v>
      </c>
      <c r="X8610">
        <v>6.4805806738285758</v>
      </c>
      <c r="Y8610">
        <v>0</v>
      </c>
      <c r="Z8610">
        <v>0</v>
      </c>
      <c r="AA8610">
        <v>0</v>
      </c>
      <c r="AB8610">
        <v>1.8134593388652092</v>
      </c>
      <c r="AC8610">
        <v>0</v>
      </c>
      <c r="AD8610">
        <v>0</v>
      </c>
      <c r="AE8610">
        <v>8.2940400126937845</v>
      </c>
    </row>
    <row r="8611" spans="1:31" x14ac:dyDescent="0.3">
      <c r="A8611">
        <v>2593914</v>
      </c>
      <c r="B8611">
        <v>1</v>
      </c>
      <c r="C8611" t="s">
        <v>80</v>
      </c>
      <c r="D8611" t="s">
        <v>89</v>
      </c>
      <c r="E8611" t="s">
        <v>184</v>
      </c>
      <c r="F8611" t="s">
        <v>23842</v>
      </c>
      <c r="G8611" t="s">
        <v>149</v>
      </c>
      <c r="H8611" t="s">
        <v>135</v>
      </c>
      <c r="I8611" t="s">
        <v>136</v>
      </c>
      <c r="J8611" t="s">
        <v>137</v>
      </c>
      <c r="K8611" t="s">
        <v>138</v>
      </c>
      <c r="L8611" t="s">
        <v>23843</v>
      </c>
      <c r="M8611" t="s">
        <v>23844</v>
      </c>
      <c r="N8611">
        <v>2.119722222</v>
      </c>
      <c r="O8611">
        <v>0</v>
      </c>
      <c r="P8611">
        <v>39</v>
      </c>
      <c r="Q8611">
        <v>0</v>
      </c>
      <c r="R8611">
        <v>38</v>
      </c>
      <c r="S8611">
        <v>4</v>
      </c>
      <c r="T8611">
        <v>3</v>
      </c>
      <c r="U8611">
        <v>0</v>
      </c>
      <c r="V8611">
        <v>0</v>
      </c>
      <c r="W8611">
        <v>0</v>
      </c>
      <c r="X8611">
        <v>36.935501964437179</v>
      </c>
      <c r="Y8611">
        <v>0</v>
      </c>
      <c r="Z8611">
        <v>50.267486596844279</v>
      </c>
      <c r="AA8611">
        <v>207.25538587562784</v>
      </c>
      <c r="AB8611">
        <v>17.089460963082839</v>
      </c>
      <c r="AC8611">
        <v>0</v>
      </c>
      <c r="AD8611">
        <v>0</v>
      </c>
      <c r="AE8611">
        <v>311.54783539999215</v>
      </c>
    </row>
    <row r="8612" spans="1:31" x14ac:dyDescent="0.3">
      <c r="A8612">
        <v>2593668</v>
      </c>
      <c r="B8612">
        <v>1</v>
      </c>
      <c r="C8612" t="s">
        <v>80</v>
      </c>
      <c r="D8612" t="s">
        <v>98</v>
      </c>
      <c r="E8612" t="s">
        <v>141</v>
      </c>
      <c r="F8612" t="s">
        <v>594</v>
      </c>
      <c r="G8612" t="s">
        <v>134</v>
      </c>
      <c r="H8612" t="s">
        <v>135</v>
      </c>
      <c r="I8612" t="s">
        <v>136</v>
      </c>
      <c r="J8612" t="s">
        <v>137</v>
      </c>
      <c r="K8612" t="s">
        <v>138</v>
      </c>
      <c r="L8612" t="s">
        <v>23845</v>
      </c>
      <c r="M8612" t="s">
        <v>23846</v>
      </c>
      <c r="N8612">
        <v>0.19500000000000001</v>
      </c>
      <c r="O8612">
        <v>0</v>
      </c>
      <c r="P8612">
        <v>3212</v>
      </c>
      <c r="Q8612">
        <v>11</v>
      </c>
      <c r="R8612">
        <v>733</v>
      </c>
      <c r="S8612">
        <v>23</v>
      </c>
      <c r="T8612">
        <v>830</v>
      </c>
      <c r="U8612">
        <v>3</v>
      </c>
      <c r="V8612">
        <v>0</v>
      </c>
      <c r="W8612">
        <v>0</v>
      </c>
      <c r="X8612">
        <v>74.485900571785237</v>
      </c>
      <c r="Y8612">
        <v>4.06948197185244</v>
      </c>
      <c r="Z8612">
        <v>94.171684302914272</v>
      </c>
      <c r="AA8612">
        <v>29.251932489090688</v>
      </c>
      <c r="AB8612">
        <v>66.894776674870172</v>
      </c>
      <c r="AC8612">
        <v>18.1414873225755</v>
      </c>
      <c r="AD8612">
        <v>0</v>
      </c>
      <c r="AE8612">
        <v>287.01526333308834</v>
      </c>
    </row>
    <row r="8613" spans="1:31" x14ac:dyDescent="0.3">
      <c r="A8613">
        <v>2593688</v>
      </c>
      <c r="B8613">
        <v>1</v>
      </c>
      <c r="C8613" t="s">
        <v>81</v>
      </c>
      <c r="D8613" t="s">
        <v>120</v>
      </c>
      <c r="E8613" t="s">
        <v>147</v>
      </c>
      <c r="F8613" t="s">
        <v>10588</v>
      </c>
      <c r="G8613" t="s">
        <v>134</v>
      </c>
      <c r="H8613" t="s">
        <v>135</v>
      </c>
      <c r="I8613" t="s">
        <v>136</v>
      </c>
      <c r="J8613" t="s">
        <v>137</v>
      </c>
      <c r="K8613" t="s">
        <v>138</v>
      </c>
      <c r="L8613" t="s">
        <v>23847</v>
      </c>
      <c r="M8613" t="s">
        <v>23848</v>
      </c>
      <c r="N8613">
        <v>0.84444444399999996</v>
      </c>
      <c r="O8613">
        <v>0</v>
      </c>
      <c r="P8613">
        <v>307</v>
      </c>
      <c r="Q8613">
        <v>5</v>
      </c>
      <c r="R8613">
        <v>26</v>
      </c>
      <c r="S8613">
        <v>0</v>
      </c>
      <c r="T8613">
        <v>30</v>
      </c>
      <c r="U8613">
        <v>0</v>
      </c>
      <c r="V8613">
        <v>0</v>
      </c>
      <c r="W8613">
        <v>0</v>
      </c>
      <c r="X8613">
        <v>37.97270237610951</v>
      </c>
      <c r="Y8613">
        <v>25.678750940983377</v>
      </c>
      <c r="Z8613">
        <v>127.97091317113805</v>
      </c>
      <c r="AA8613">
        <v>0</v>
      </c>
      <c r="AB8613">
        <v>19.662923405680445</v>
      </c>
      <c r="AC8613">
        <v>0</v>
      </c>
      <c r="AD8613">
        <v>0</v>
      </c>
      <c r="AE8613">
        <v>211.2852898939114</v>
      </c>
    </row>
    <row r="8614" spans="1:31" x14ac:dyDescent="0.3">
      <c r="A8614">
        <v>2594017</v>
      </c>
      <c r="B8614">
        <v>1</v>
      </c>
      <c r="C8614" t="s">
        <v>80</v>
      </c>
      <c r="D8614" t="s">
        <v>97</v>
      </c>
      <c r="E8614" t="s">
        <v>184</v>
      </c>
      <c r="F8614" t="s">
        <v>23849</v>
      </c>
      <c r="G8614" t="s">
        <v>149</v>
      </c>
      <c r="H8614" t="s">
        <v>135</v>
      </c>
      <c r="I8614" t="s">
        <v>136</v>
      </c>
      <c r="J8614" t="s">
        <v>137</v>
      </c>
      <c r="K8614" t="s">
        <v>138</v>
      </c>
      <c r="L8614" t="s">
        <v>23850</v>
      </c>
      <c r="M8614" t="s">
        <v>23851</v>
      </c>
      <c r="N8614">
        <v>1.5425</v>
      </c>
      <c r="O8614">
        <v>0</v>
      </c>
      <c r="P8614">
        <v>59</v>
      </c>
      <c r="Q8614">
        <v>0</v>
      </c>
      <c r="R8614">
        <v>8</v>
      </c>
      <c r="S8614">
        <v>0</v>
      </c>
      <c r="T8614">
        <v>11</v>
      </c>
      <c r="U8614">
        <v>0</v>
      </c>
      <c r="V8614">
        <v>0</v>
      </c>
      <c r="W8614">
        <v>0</v>
      </c>
      <c r="X8614">
        <v>20.753472689883733</v>
      </c>
      <c r="Y8614">
        <v>0</v>
      </c>
      <c r="Z8614">
        <v>9.7000246513749975</v>
      </c>
      <c r="AA8614">
        <v>0</v>
      </c>
      <c r="AB8614">
        <v>20.730941674569312</v>
      </c>
      <c r="AC8614">
        <v>0</v>
      </c>
      <c r="AD8614">
        <v>0</v>
      </c>
      <c r="AE8614">
        <v>51.184439015828048</v>
      </c>
    </row>
    <row r="8615" spans="1:31" x14ac:dyDescent="0.3">
      <c r="A8615">
        <v>2593874</v>
      </c>
      <c r="B8615">
        <v>1</v>
      </c>
      <c r="C8615" t="s">
        <v>81</v>
      </c>
      <c r="D8615" t="s">
        <v>122</v>
      </c>
      <c r="E8615" t="s">
        <v>171</v>
      </c>
      <c r="F8615" t="s">
        <v>23852</v>
      </c>
      <c r="G8615" t="s">
        <v>190</v>
      </c>
      <c r="H8615" t="s">
        <v>157</v>
      </c>
      <c r="I8615" t="s">
        <v>136</v>
      </c>
      <c r="J8615" t="s">
        <v>137</v>
      </c>
      <c r="K8615" t="s">
        <v>138</v>
      </c>
      <c r="L8615" t="s">
        <v>23853</v>
      </c>
      <c r="M8615" t="s">
        <v>23854</v>
      </c>
      <c r="N8615">
        <v>1.581111111</v>
      </c>
      <c r="O8615">
        <v>0</v>
      </c>
      <c r="P8615">
        <v>37</v>
      </c>
      <c r="Q8615">
        <v>0</v>
      </c>
      <c r="R8615">
        <v>0</v>
      </c>
      <c r="S8615">
        <v>0</v>
      </c>
      <c r="T8615">
        <v>3</v>
      </c>
      <c r="U8615">
        <v>0</v>
      </c>
      <c r="V8615">
        <v>0</v>
      </c>
      <c r="W8615">
        <v>0</v>
      </c>
      <c r="X8615">
        <v>6.6976837215177412</v>
      </c>
      <c r="Y8615">
        <v>0</v>
      </c>
      <c r="Z8615">
        <v>0</v>
      </c>
      <c r="AA8615">
        <v>0</v>
      </c>
      <c r="AB8615">
        <v>2.8548840190395488</v>
      </c>
      <c r="AC8615">
        <v>0</v>
      </c>
      <c r="AD8615">
        <v>0</v>
      </c>
      <c r="AE8615">
        <v>9.55256774055729</v>
      </c>
    </row>
    <row r="8616" spans="1:31" x14ac:dyDescent="0.3">
      <c r="A8616">
        <v>2593708</v>
      </c>
      <c r="B8616">
        <v>1</v>
      </c>
      <c r="C8616" t="s">
        <v>80</v>
      </c>
      <c r="D8616" t="s">
        <v>105</v>
      </c>
      <c r="E8616" t="s">
        <v>184</v>
      </c>
      <c r="F8616" t="s">
        <v>23855</v>
      </c>
      <c r="G8616" t="s">
        <v>149</v>
      </c>
      <c r="H8616" t="s">
        <v>135</v>
      </c>
      <c r="I8616" t="s">
        <v>136</v>
      </c>
      <c r="J8616" t="s">
        <v>137</v>
      </c>
      <c r="K8616" t="s">
        <v>138</v>
      </c>
      <c r="L8616" t="s">
        <v>23856</v>
      </c>
      <c r="M8616" t="s">
        <v>23857</v>
      </c>
      <c r="N8616">
        <v>1.1444444439999999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1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84.706629183633339</v>
      </c>
      <c r="AD8616">
        <v>0</v>
      </c>
      <c r="AE8616">
        <v>84.706629183633339</v>
      </c>
    </row>
    <row r="8617" spans="1:31" x14ac:dyDescent="0.3">
      <c r="A8617">
        <v>2593682</v>
      </c>
      <c r="B8617">
        <v>1</v>
      </c>
      <c r="C8617" t="s">
        <v>80</v>
      </c>
      <c r="D8617" t="s">
        <v>98</v>
      </c>
      <c r="E8617" t="s">
        <v>171</v>
      </c>
      <c r="F8617" t="s">
        <v>23858</v>
      </c>
      <c r="G8617" t="s">
        <v>190</v>
      </c>
      <c r="H8617" t="s">
        <v>157</v>
      </c>
      <c r="I8617" t="s">
        <v>136</v>
      </c>
      <c r="J8617" t="s">
        <v>137</v>
      </c>
      <c r="K8617" t="s">
        <v>138</v>
      </c>
      <c r="L8617" t="s">
        <v>23859</v>
      </c>
      <c r="M8617" t="s">
        <v>23860</v>
      </c>
      <c r="N8617">
        <v>2.9569444439999999</v>
      </c>
      <c r="O8617">
        <v>0</v>
      </c>
      <c r="P8617">
        <v>1</v>
      </c>
      <c r="Q8617">
        <v>0</v>
      </c>
      <c r="R8617">
        <v>20</v>
      </c>
      <c r="S8617">
        <v>0</v>
      </c>
      <c r="T8617">
        <v>5</v>
      </c>
      <c r="U8617">
        <v>0</v>
      </c>
      <c r="V8617">
        <v>0</v>
      </c>
      <c r="W8617">
        <v>0</v>
      </c>
      <c r="X8617">
        <v>1.0912842094119499</v>
      </c>
      <c r="Y8617">
        <v>0</v>
      </c>
      <c r="Z8617">
        <v>74.48369690235873</v>
      </c>
      <c r="AA8617">
        <v>0</v>
      </c>
      <c r="AB8617">
        <v>9.5053139915810334</v>
      </c>
      <c r="AC8617">
        <v>0</v>
      </c>
      <c r="AD8617">
        <v>0</v>
      </c>
      <c r="AE8617">
        <v>85.080295103351716</v>
      </c>
    </row>
    <row r="8618" spans="1:31" x14ac:dyDescent="0.3">
      <c r="A8618">
        <v>2593851</v>
      </c>
      <c r="B8618">
        <v>1</v>
      </c>
      <c r="C8618" t="s">
        <v>81</v>
      </c>
      <c r="D8618" t="s">
        <v>115</v>
      </c>
      <c r="E8618" t="s">
        <v>171</v>
      </c>
      <c r="F8618" t="s">
        <v>23861</v>
      </c>
      <c r="G8618" t="s">
        <v>190</v>
      </c>
      <c r="H8618" t="s">
        <v>157</v>
      </c>
      <c r="I8618" t="s">
        <v>136</v>
      </c>
      <c r="J8618" t="s">
        <v>137</v>
      </c>
      <c r="K8618" t="s">
        <v>138</v>
      </c>
      <c r="L8618" t="s">
        <v>23862</v>
      </c>
      <c r="M8618" t="s">
        <v>23863</v>
      </c>
      <c r="N8618">
        <v>0.8075</v>
      </c>
      <c r="O8618">
        <v>0</v>
      </c>
      <c r="P8618">
        <v>4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0.40772822762438093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0.40772822762438093</v>
      </c>
    </row>
    <row r="8619" spans="1:31" x14ac:dyDescent="0.3">
      <c r="A8619">
        <v>2593645</v>
      </c>
      <c r="B8619">
        <v>1</v>
      </c>
      <c r="C8619" t="s">
        <v>81</v>
      </c>
      <c r="D8619" t="s">
        <v>118</v>
      </c>
      <c r="E8619" t="s">
        <v>184</v>
      </c>
      <c r="F8619" t="s">
        <v>23864</v>
      </c>
      <c r="G8619" t="s">
        <v>149</v>
      </c>
      <c r="H8619" t="s">
        <v>135</v>
      </c>
      <c r="I8619" t="s">
        <v>136</v>
      </c>
      <c r="J8619" t="s">
        <v>137</v>
      </c>
      <c r="K8619" t="s">
        <v>138</v>
      </c>
      <c r="L8619" t="s">
        <v>23865</v>
      </c>
      <c r="M8619" t="s">
        <v>23866</v>
      </c>
      <c r="N8619">
        <v>1.633888888</v>
      </c>
      <c r="O8619">
        <v>1</v>
      </c>
      <c r="P8619">
        <v>14</v>
      </c>
      <c r="Q8619">
        <v>12</v>
      </c>
      <c r="R8619">
        <v>1</v>
      </c>
      <c r="S8619">
        <v>2</v>
      </c>
      <c r="T8619">
        <v>0</v>
      </c>
      <c r="U8619">
        <v>0</v>
      </c>
      <c r="V8619">
        <v>0</v>
      </c>
      <c r="W8619">
        <v>0</v>
      </c>
      <c r="X8619">
        <v>3.653383256181395</v>
      </c>
      <c r="Y8619">
        <v>48.116207922748146</v>
      </c>
      <c r="Z8619">
        <v>0</v>
      </c>
      <c r="AA8619">
        <v>3.2898834679762263</v>
      </c>
      <c r="AB8619">
        <v>0</v>
      </c>
      <c r="AC8619">
        <v>0</v>
      </c>
      <c r="AD8619">
        <v>0</v>
      </c>
      <c r="AE8619">
        <v>55.059474646905763</v>
      </c>
    </row>
    <row r="8620" spans="1:31" x14ac:dyDescent="0.3">
      <c r="A8620">
        <v>2594143</v>
      </c>
      <c r="B8620">
        <v>1</v>
      </c>
      <c r="C8620" t="s">
        <v>81</v>
      </c>
      <c r="D8620" t="s">
        <v>128</v>
      </c>
      <c r="E8620" t="s">
        <v>166</v>
      </c>
      <c r="F8620" t="s">
        <v>23867</v>
      </c>
      <c r="G8620" t="s">
        <v>198</v>
      </c>
      <c r="H8620" t="s">
        <v>157</v>
      </c>
      <c r="I8620" t="s">
        <v>136</v>
      </c>
      <c r="J8620" t="s">
        <v>137</v>
      </c>
      <c r="K8620" t="s">
        <v>138</v>
      </c>
      <c r="L8620" t="s">
        <v>23868</v>
      </c>
      <c r="M8620" t="s">
        <v>23869</v>
      </c>
      <c r="N8620">
        <v>1.2041666660000001</v>
      </c>
      <c r="O8620">
        <v>0</v>
      </c>
      <c r="P8620">
        <v>1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0.22413126671645078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0.22413126671645078</v>
      </c>
    </row>
    <row r="8621" spans="1:31" x14ac:dyDescent="0.3">
      <c r="A8621">
        <v>2593894</v>
      </c>
      <c r="B8621">
        <v>1</v>
      </c>
      <c r="C8621" t="s">
        <v>80</v>
      </c>
      <c r="D8621" t="s">
        <v>91</v>
      </c>
      <c r="E8621" t="s">
        <v>166</v>
      </c>
      <c r="F8621" t="s">
        <v>23870</v>
      </c>
      <c r="G8621" t="s">
        <v>181</v>
      </c>
      <c r="H8621" t="s">
        <v>157</v>
      </c>
      <c r="I8621" t="s">
        <v>136</v>
      </c>
      <c r="J8621" t="s">
        <v>137</v>
      </c>
      <c r="K8621" t="s">
        <v>138</v>
      </c>
      <c r="L8621" t="s">
        <v>23871</v>
      </c>
      <c r="M8621" t="s">
        <v>23872</v>
      </c>
      <c r="N8621">
        <v>6.8449999999999998</v>
      </c>
      <c r="O8621">
        <v>0</v>
      </c>
      <c r="P8621">
        <v>1</v>
      </c>
      <c r="Q8621">
        <v>0</v>
      </c>
      <c r="R8621">
        <v>0</v>
      </c>
      <c r="S8621">
        <v>0</v>
      </c>
      <c r="T8621">
        <v>3</v>
      </c>
      <c r="U8621">
        <v>0</v>
      </c>
      <c r="V8621">
        <v>0</v>
      </c>
      <c r="W8621">
        <v>0</v>
      </c>
      <c r="X8621">
        <v>0.55730965869214999</v>
      </c>
      <c r="Y8621">
        <v>0</v>
      </c>
      <c r="Z8621">
        <v>0</v>
      </c>
      <c r="AA8621">
        <v>0</v>
      </c>
      <c r="AB8621">
        <v>6.4722341229999993E-5</v>
      </c>
      <c r="AC8621">
        <v>0</v>
      </c>
      <c r="AD8621">
        <v>0</v>
      </c>
      <c r="AE8621">
        <v>0.55737438103338</v>
      </c>
    </row>
    <row r="8622" spans="1:31" x14ac:dyDescent="0.3">
      <c r="A8622">
        <v>2593751</v>
      </c>
      <c r="B8622">
        <v>1</v>
      </c>
      <c r="C8622" t="s">
        <v>80</v>
      </c>
      <c r="D8622" t="s">
        <v>103</v>
      </c>
      <c r="E8622" t="s">
        <v>147</v>
      </c>
      <c r="F8622" t="s">
        <v>14683</v>
      </c>
      <c r="G8622" t="s">
        <v>134</v>
      </c>
      <c r="H8622" t="s">
        <v>135</v>
      </c>
      <c r="I8622" t="s">
        <v>136</v>
      </c>
      <c r="J8622" t="s">
        <v>137</v>
      </c>
      <c r="K8622" t="s">
        <v>138</v>
      </c>
      <c r="L8622" t="s">
        <v>23873</v>
      </c>
      <c r="M8622" t="s">
        <v>23874</v>
      </c>
      <c r="N8622">
        <v>0.73555555500000003</v>
      </c>
      <c r="O8622">
        <v>0</v>
      </c>
      <c r="P8622">
        <v>0</v>
      </c>
      <c r="Q8622">
        <v>0</v>
      </c>
      <c r="R8622">
        <v>0</v>
      </c>
      <c r="S8622">
        <v>16</v>
      </c>
      <c r="T8622">
        <v>4</v>
      </c>
      <c r="U8622">
        <v>14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179.46470637588527</v>
      </c>
      <c r="AB8622">
        <v>5.1235646728992048</v>
      </c>
      <c r="AC8622">
        <v>530.26124737032535</v>
      </c>
      <c r="AD8622">
        <v>0</v>
      </c>
      <c r="AE8622">
        <v>714.84951841910981</v>
      </c>
    </row>
    <row r="8623" spans="1:31" x14ac:dyDescent="0.3">
      <c r="A8623">
        <v>2593937</v>
      </c>
      <c r="B8623">
        <v>1</v>
      </c>
      <c r="C8623" t="s">
        <v>81</v>
      </c>
      <c r="D8623" t="s">
        <v>117</v>
      </c>
      <c r="E8623" t="s">
        <v>166</v>
      </c>
      <c r="F8623" t="s">
        <v>23875</v>
      </c>
      <c r="G8623" t="s">
        <v>168</v>
      </c>
      <c r="H8623" t="s">
        <v>157</v>
      </c>
      <c r="I8623" t="s">
        <v>136</v>
      </c>
      <c r="J8623" t="s">
        <v>137</v>
      </c>
      <c r="K8623" t="s">
        <v>138</v>
      </c>
      <c r="L8623" t="s">
        <v>23876</v>
      </c>
      <c r="M8623" t="s">
        <v>23877</v>
      </c>
      <c r="N8623">
        <v>1.2880555549999999</v>
      </c>
      <c r="O8623">
        <v>0</v>
      </c>
      <c r="P8623">
        <v>3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0.29128880814979169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0.29128880814979169</v>
      </c>
    </row>
    <row r="8624" spans="1:31" x14ac:dyDescent="0.3">
      <c r="A8624">
        <v>2593771</v>
      </c>
      <c r="B8624">
        <v>1</v>
      </c>
      <c r="C8624" t="s">
        <v>81</v>
      </c>
      <c r="D8624" t="s">
        <v>118</v>
      </c>
      <c r="E8624" t="s">
        <v>184</v>
      </c>
      <c r="F8624" t="s">
        <v>6251</v>
      </c>
      <c r="G8624" t="s">
        <v>202</v>
      </c>
      <c r="H8624" t="s">
        <v>135</v>
      </c>
      <c r="I8624" t="s">
        <v>136</v>
      </c>
      <c r="J8624" t="s">
        <v>137</v>
      </c>
      <c r="K8624" t="s">
        <v>138</v>
      </c>
      <c r="L8624" t="s">
        <v>23878</v>
      </c>
      <c r="M8624" t="s">
        <v>23879</v>
      </c>
      <c r="N8624">
        <v>0.35305555500000002</v>
      </c>
      <c r="O8624">
        <v>2</v>
      </c>
      <c r="P8624">
        <v>465</v>
      </c>
      <c r="Q8624">
        <v>4</v>
      </c>
      <c r="R8624">
        <v>17</v>
      </c>
      <c r="S8624">
        <v>1</v>
      </c>
      <c r="T8624">
        <v>55</v>
      </c>
      <c r="U8624">
        <v>0</v>
      </c>
      <c r="V8624">
        <v>0</v>
      </c>
      <c r="W8624">
        <v>7.5097695920000013E-2</v>
      </c>
      <c r="X8624">
        <v>27.560760752585015</v>
      </c>
      <c r="Y8624">
        <v>8.316863732761913</v>
      </c>
      <c r="Z8624">
        <v>7.7980864126806768</v>
      </c>
      <c r="AA8624">
        <v>0.59297842879611107</v>
      </c>
      <c r="AB8624">
        <v>17.068817695787455</v>
      </c>
      <c r="AC8624">
        <v>0</v>
      </c>
      <c r="AD8624">
        <v>0</v>
      </c>
      <c r="AE8624">
        <v>61.412604718531171</v>
      </c>
    </row>
    <row r="8625" spans="1:31" x14ac:dyDescent="0.3">
      <c r="A8625">
        <v>2593748</v>
      </c>
      <c r="B8625">
        <v>1</v>
      </c>
      <c r="C8625" t="s">
        <v>80</v>
      </c>
      <c r="D8625" t="s">
        <v>96</v>
      </c>
      <c r="E8625" t="s">
        <v>141</v>
      </c>
      <c r="F8625" t="s">
        <v>23880</v>
      </c>
      <c r="G8625" t="s">
        <v>134</v>
      </c>
      <c r="H8625" t="s">
        <v>135</v>
      </c>
      <c r="I8625" t="s">
        <v>136</v>
      </c>
      <c r="J8625" t="s">
        <v>137</v>
      </c>
      <c r="K8625" t="s">
        <v>138</v>
      </c>
      <c r="L8625" t="s">
        <v>23881</v>
      </c>
      <c r="M8625" t="s">
        <v>23882</v>
      </c>
      <c r="N8625">
        <v>8.6111111000000004E-2</v>
      </c>
      <c r="O8625">
        <v>3</v>
      </c>
      <c r="P8625">
        <v>1617</v>
      </c>
      <c r="Q8625">
        <v>0</v>
      </c>
      <c r="R8625">
        <v>1</v>
      </c>
      <c r="S8625">
        <v>4</v>
      </c>
      <c r="T8625">
        <v>97</v>
      </c>
      <c r="U8625">
        <v>0</v>
      </c>
      <c r="V8625">
        <v>0</v>
      </c>
      <c r="W8625">
        <v>6.4489562092532839</v>
      </c>
      <c r="X8625">
        <v>27.913518544118315</v>
      </c>
      <c r="Y8625">
        <v>0</v>
      </c>
      <c r="Z8625">
        <v>0.18694505570593334</v>
      </c>
      <c r="AA8625">
        <v>5.2100809884009278</v>
      </c>
      <c r="AB8625">
        <v>8.6781460833103186</v>
      </c>
      <c r="AC8625">
        <v>0</v>
      </c>
      <c r="AD8625">
        <v>0</v>
      </c>
      <c r="AE8625">
        <v>48.437646880788776</v>
      </c>
    </row>
    <row r="8626" spans="1:31" x14ac:dyDescent="0.3">
      <c r="A8626">
        <v>2593625</v>
      </c>
      <c r="B8626">
        <v>1</v>
      </c>
      <c r="C8626" t="s">
        <v>80</v>
      </c>
      <c r="D8626" t="s">
        <v>82</v>
      </c>
      <c r="E8626" t="s">
        <v>141</v>
      </c>
      <c r="F8626" t="s">
        <v>23883</v>
      </c>
      <c r="G8626" t="s">
        <v>318</v>
      </c>
      <c r="H8626" t="s">
        <v>135</v>
      </c>
      <c r="I8626" t="s">
        <v>136</v>
      </c>
      <c r="J8626" t="s">
        <v>137</v>
      </c>
      <c r="K8626" t="s">
        <v>144</v>
      </c>
      <c r="L8626" t="s">
        <v>23884</v>
      </c>
      <c r="M8626" t="s">
        <v>23885</v>
      </c>
      <c r="N8626">
        <v>9.7222221999999997E-2</v>
      </c>
      <c r="O8626">
        <v>1</v>
      </c>
      <c r="P8626">
        <v>23036</v>
      </c>
      <c r="Q8626">
        <v>0</v>
      </c>
      <c r="R8626">
        <v>166</v>
      </c>
      <c r="S8626">
        <v>6</v>
      </c>
      <c r="T8626">
        <v>2497</v>
      </c>
      <c r="U8626">
        <v>1</v>
      </c>
      <c r="V8626">
        <v>8</v>
      </c>
      <c r="W8626">
        <v>0.5976093787739416</v>
      </c>
      <c r="X8626">
        <v>442.55011574136415</v>
      </c>
      <c r="Y8626">
        <v>0</v>
      </c>
      <c r="Z8626">
        <v>7.9428277610723157</v>
      </c>
      <c r="AA8626">
        <v>2.3772925402337641</v>
      </c>
      <c r="AB8626">
        <v>190.70059754890903</v>
      </c>
      <c r="AC8626">
        <v>19.679590554199216</v>
      </c>
      <c r="AD8626">
        <v>8.9872381510904251</v>
      </c>
      <c r="AE8626">
        <v>672.83527167564284</v>
      </c>
    </row>
    <row r="8627" spans="1:31" x14ac:dyDescent="0.3">
      <c r="A8627">
        <v>2593957</v>
      </c>
      <c r="B8627">
        <v>1</v>
      </c>
      <c r="C8627" t="s">
        <v>80</v>
      </c>
      <c r="D8627" t="s">
        <v>84</v>
      </c>
      <c r="E8627" t="s">
        <v>147</v>
      </c>
      <c r="F8627" t="s">
        <v>1224</v>
      </c>
      <c r="G8627" t="s">
        <v>134</v>
      </c>
      <c r="H8627" t="s">
        <v>135</v>
      </c>
      <c r="I8627" t="s">
        <v>136</v>
      </c>
      <c r="J8627" t="s">
        <v>137</v>
      </c>
      <c r="K8627" t="s">
        <v>138</v>
      </c>
      <c r="L8627" t="s">
        <v>23886</v>
      </c>
      <c r="M8627" t="s">
        <v>23887</v>
      </c>
      <c r="N8627">
        <v>0.30416666599999997</v>
      </c>
      <c r="O8627">
        <v>8</v>
      </c>
      <c r="P8627">
        <v>1640</v>
      </c>
      <c r="Q8627">
        <v>13</v>
      </c>
      <c r="R8627">
        <v>298</v>
      </c>
      <c r="S8627">
        <v>33</v>
      </c>
      <c r="T8627">
        <v>280</v>
      </c>
      <c r="U8627">
        <v>1</v>
      </c>
      <c r="V8627">
        <v>0</v>
      </c>
      <c r="W8627">
        <v>1.413493585453125</v>
      </c>
      <c r="X8627">
        <v>122.26991434436502</v>
      </c>
      <c r="Y8627">
        <v>8.1670237432441866</v>
      </c>
      <c r="Z8627">
        <v>38.660044140358629</v>
      </c>
      <c r="AA8627">
        <v>63.263502930844176</v>
      </c>
      <c r="AB8627">
        <v>99.786117999125807</v>
      </c>
      <c r="AC8627">
        <v>1.8746657831984996</v>
      </c>
      <c r="AD8627">
        <v>0</v>
      </c>
      <c r="AE8627">
        <v>335.43476252658945</v>
      </c>
    </row>
    <row r="8628" spans="1:31" x14ac:dyDescent="0.3">
      <c r="A8628">
        <v>2593980</v>
      </c>
      <c r="B8628">
        <v>1</v>
      </c>
      <c r="C8628" t="s">
        <v>80</v>
      </c>
      <c r="D8628" t="s">
        <v>94</v>
      </c>
      <c r="E8628" t="s">
        <v>132</v>
      </c>
      <c r="F8628" t="s">
        <v>11084</v>
      </c>
      <c r="G8628" t="s">
        <v>134</v>
      </c>
      <c r="H8628" t="s">
        <v>135</v>
      </c>
      <c r="I8628" t="s">
        <v>136</v>
      </c>
      <c r="J8628" t="s">
        <v>137</v>
      </c>
      <c r="K8628" t="s">
        <v>138</v>
      </c>
      <c r="L8628" t="s">
        <v>23888</v>
      </c>
      <c r="M8628" t="s">
        <v>23889</v>
      </c>
      <c r="N8628">
        <v>0.85555555500000002</v>
      </c>
      <c r="O8628">
        <v>1</v>
      </c>
      <c r="P8628">
        <v>994</v>
      </c>
      <c r="Q8628">
        <v>101</v>
      </c>
      <c r="R8628">
        <v>419</v>
      </c>
      <c r="S8628">
        <v>33</v>
      </c>
      <c r="T8628">
        <v>178</v>
      </c>
      <c r="U8628">
        <v>10</v>
      </c>
      <c r="V8628">
        <v>0</v>
      </c>
      <c r="W8628">
        <v>0.19652417223999999</v>
      </c>
      <c r="X8628">
        <v>168.53241034254685</v>
      </c>
      <c r="Y8628">
        <v>222.29232035268851</v>
      </c>
      <c r="Z8628">
        <v>620.78075194008181</v>
      </c>
      <c r="AA8628">
        <v>243.92253021322762</v>
      </c>
      <c r="AB8628">
        <v>122.87874863248229</v>
      </c>
      <c r="AC8628">
        <v>182.06396683961975</v>
      </c>
      <c r="AD8628">
        <v>0</v>
      </c>
      <c r="AE8628">
        <v>1560.6672524928867</v>
      </c>
    </row>
    <row r="8629" spans="1:31" x14ac:dyDescent="0.3">
      <c r="A8629">
        <v>2594120</v>
      </c>
      <c r="B8629">
        <v>1</v>
      </c>
      <c r="C8629" t="s">
        <v>80</v>
      </c>
      <c r="D8629" t="s">
        <v>96</v>
      </c>
      <c r="E8629" t="s">
        <v>166</v>
      </c>
      <c r="F8629" t="s">
        <v>23890</v>
      </c>
      <c r="G8629" t="s">
        <v>181</v>
      </c>
      <c r="H8629" t="s">
        <v>157</v>
      </c>
      <c r="I8629" t="s">
        <v>136</v>
      </c>
      <c r="J8629" t="s">
        <v>137</v>
      </c>
      <c r="K8629" t="s">
        <v>138</v>
      </c>
      <c r="L8629" t="s">
        <v>23891</v>
      </c>
      <c r="M8629" t="s">
        <v>23892</v>
      </c>
      <c r="N8629">
        <v>4.5847222219999999</v>
      </c>
      <c r="O8629">
        <v>0</v>
      </c>
      <c r="P8629">
        <v>6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12.500344529629022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12.500344529629022</v>
      </c>
    </row>
    <row r="8630" spans="1:31" x14ac:dyDescent="0.3">
      <c r="A8630">
        <v>2593665</v>
      </c>
      <c r="B8630">
        <v>1</v>
      </c>
      <c r="C8630" t="s">
        <v>81</v>
      </c>
      <c r="D8630" t="s">
        <v>125</v>
      </c>
      <c r="E8630" t="s">
        <v>141</v>
      </c>
      <c r="F8630" t="s">
        <v>22856</v>
      </c>
      <c r="G8630" t="s">
        <v>134</v>
      </c>
      <c r="H8630" t="s">
        <v>135</v>
      </c>
      <c r="I8630" t="s">
        <v>136</v>
      </c>
      <c r="J8630" t="s">
        <v>137</v>
      </c>
      <c r="K8630" t="s">
        <v>138</v>
      </c>
      <c r="L8630" t="s">
        <v>23893</v>
      </c>
      <c r="M8630" t="s">
        <v>23894</v>
      </c>
      <c r="N8630">
        <v>0.73416666600000002</v>
      </c>
      <c r="O8630">
        <v>2</v>
      </c>
      <c r="P8630">
        <v>751</v>
      </c>
      <c r="Q8630">
        <v>128</v>
      </c>
      <c r="R8630">
        <v>209</v>
      </c>
      <c r="S8630">
        <v>7</v>
      </c>
      <c r="T8630">
        <v>74</v>
      </c>
      <c r="U8630">
        <v>1</v>
      </c>
      <c r="V8630">
        <v>0</v>
      </c>
      <c r="W8630">
        <v>0.21900961464000002</v>
      </c>
      <c r="X8630">
        <v>77.667144251667466</v>
      </c>
      <c r="Y8630">
        <v>653.69448936661604</v>
      </c>
      <c r="Z8630">
        <v>606.27468488725435</v>
      </c>
      <c r="AA8630">
        <v>33.766814245772224</v>
      </c>
      <c r="AB8630">
        <v>29.810261661058483</v>
      </c>
      <c r="AC8630">
        <v>29.460571462476</v>
      </c>
      <c r="AD8630">
        <v>0</v>
      </c>
      <c r="AE8630">
        <v>1430.8929754894848</v>
      </c>
    </row>
    <row r="8631" spans="1:31" x14ac:dyDescent="0.3">
      <c r="A8631">
        <v>2593619</v>
      </c>
      <c r="B8631">
        <v>1</v>
      </c>
      <c r="C8631" t="s">
        <v>80</v>
      </c>
      <c r="D8631" t="s">
        <v>98</v>
      </c>
      <c r="E8631" t="s">
        <v>147</v>
      </c>
      <c r="F8631" t="s">
        <v>22918</v>
      </c>
      <c r="G8631" t="s">
        <v>134</v>
      </c>
      <c r="H8631" t="s">
        <v>135</v>
      </c>
      <c r="I8631" t="s">
        <v>136</v>
      </c>
      <c r="J8631" t="s">
        <v>137</v>
      </c>
      <c r="K8631" t="s">
        <v>138</v>
      </c>
      <c r="L8631" t="s">
        <v>23895</v>
      </c>
      <c r="M8631" t="s">
        <v>23896</v>
      </c>
      <c r="N8631">
        <v>0.97361111099999997</v>
      </c>
      <c r="O8631">
        <v>0</v>
      </c>
      <c r="P8631">
        <v>765</v>
      </c>
      <c r="Q8631">
        <v>6</v>
      </c>
      <c r="R8631">
        <v>323</v>
      </c>
      <c r="S8631">
        <v>2</v>
      </c>
      <c r="T8631">
        <v>213</v>
      </c>
      <c r="U8631">
        <v>1</v>
      </c>
      <c r="V8631">
        <v>0</v>
      </c>
      <c r="W8631">
        <v>0</v>
      </c>
      <c r="X8631">
        <v>147.9361818949786</v>
      </c>
      <c r="Y8631">
        <v>11.362393120755597</v>
      </c>
      <c r="Z8631">
        <v>179.87640396726272</v>
      </c>
      <c r="AA8631">
        <v>20.656463628180003</v>
      </c>
      <c r="AB8631">
        <v>105.67785367674549</v>
      </c>
      <c r="AC8631">
        <v>50.955896392508336</v>
      </c>
      <c r="AD8631">
        <v>0</v>
      </c>
      <c r="AE8631">
        <v>516.46519268043073</v>
      </c>
    </row>
    <row r="8632" spans="1:31" x14ac:dyDescent="0.3">
      <c r="A8632">
        <v>2594020</v>
      </c>
      <c r="B8632">
        <v>1</v>
      </c>
      <c r="C8632" t="s">
        <v>80</v>
      </c>
      <c r="D8632" t="s">
        <v>98</v>
      </c>
      <c r="E8632" t="s">
        <v>155</v>
      </c>
      <c r="F8632" t="s">
        <v>1037</v>
      </c>
      <c r="G8632" t="s">
        <v>206</v>
      </c>
      <c r="H8632" t="s">
        <v>157</v>
      </c>
      <c r="I8632" t="s">
        <v>136</v>
      </c>
      <c r="J8632" t="s">
        <v>137</v>
      </c>
      <c r="K8632" t="s">
        <v>138</v>
      </c>
      <c r="L8632" t="s">
        <v>23897</v>
      </c>
      <c r="M8632" t="s">
        <v>23898</v>
      </c>
      <c r="N8632">
        <v>4.6122222219999998</v>
      </c>
      <c r="O8632">
        <v>0</v>
      </c>
      <c r="P8632">
        <v>0</v>
      </c>
      <c r="Q8632">
        <v>0</v>
      </c>
      <c r="R8632">
        <v>38</v>
      </c>
      <c r="S8632">
        <v>0</v>
      </c>
      <c r="T8632">
        <v>9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70.351027749226716</v>
      </c>
      <c r="AA8632">
        <v>0</v>
      </c>
      <c r="AB8632">
        <v>28.517632432620317</v>
      </c>
      <c r="AC8632">
        <v>0</v>
      </c>
      <c r="AD8632">
        <v>0</v>
      </c>
      <c r="AE8632">
        <v>98.868660181847034</v>
      </c>
    </row>
    <row r="8633" spans="1:31" x14ac:dyDescent="0.3">
      <c r="A8633">
        <v>2593662</v>
      </c>
      <c r="B8633">
        <v>1</v>
      </c>
      <c r="C8633" t="s">
        <v>80</v>
      </c>
      <c r="D8633" t="s">
        <v>96</v>
      </c>
      <c r="E8633" t="s">
        <v>171</v>
      </c>
      <c r="F8633" t="s">
        <v>23899</v>
      </c>
      <c r="G8633" t="s">
        <v>190</v>
      </c>
      <c r="H8633" t="s">
        <v>157</v>
      </c>
      <c r="I8633" t="s">
        <v>136</v>
      </c>
      <c r="J8633" t="s">
        <v>137</v>
      </c>
      <c r="K8633" t="s">
        <v>138</v>
      </c>
      <c r="L8633" t="s">
        <v>23900</v>
      </c>
      <c r="M8633" t="s">
        <v>23901</v>
      </c>
      <c r="N8633">
        <v>2.7283333330000001</v>
      </c>
      <c r="O8633">
        <v>0</v>
      </c>
      <c r="P8633">
        <v>25</v>
      </c>
      <c r="Q8633">
        <v>0</v>
      </c>
      <c r="R8633">
        <v>0</v>
      </c>
      <c r="S8633">
        <v>0</v>
      </c>
      <c r="T8633">
        <v>1</v>
      </c>
      <c r="U8633">
        <v>0</v>
      </c>
      <c r="V8633">
        <v>0</v>
      </c>
      <c r="W8633">
        <v>0</v>
      </c>
      <c r="X8633">
        <v>24.202312289741624</v>
      </c>
      <c r="Y8633">
        <v>0</v>
      </c>
      <c r="Z8633">
        <v>0</v>
      </c>
      <c r="AA8633">
        <v>0</v>
      </c>
      <c r="AB8633">
        <v>4.2325814309533332</v>
      </c>
      <c r="AC8633">
        <v>0</v>
      </c>
      <c r="AD8633">
        <v>0</v>
      </c>
      <c r="AE8633">
        <v>28.434893720694959</v>
      </c>
    </row>
    <row r="8634" spans="1:31" x14ac:dyDescent="0.3">
      <c r="A8634">
        <v>2593854</v>
      </c>
      <c r="B8634">
        <v>1</v>
      </c>
      <c r="C8634" t="s">
        <v>80</v>
      </c>
      <c r="D8634" t="s">
        <v>108</v>
      </c>
      <c r="E8634" t="s">
        <v>147</v>
      </c>
      <c r="F8634" t="s">
        <v>23902</v>
      </c>
      <c r="G8634" t="s">
        <v>134</v>
      </c>
      <c r="H8634" t="s">
        <v>135</v>
      </c>
      <c r="I8634" t="s">
        <v>136</v>
      </c>
      <c r="J8634" t="s">
        <v>137</v>
      </c>
      <c r="K8634" t="s">
        <v>138</v>
      </c>
      <c r="L8634" t="s">
        <v>23903</v>
      </c>
      <c r="M8634" t="s">
        <v>23904</v>
      </c>
      <c r="N8634">
        <v>2.5394444439999999</v>
      </c>
      <c r="O8634">
        <v>0</v>
      </c>
      <c r="P8634">
        <v>696</v>
      </c>
      <c r="Q8634">
        <v>0</v>
      </c>
      <c r="R8634">
        <v>102</v>
      </c>
      <c r="S8634">
        <v>3</v>
      </c>
      <c r="T8634">
        <v>124</v>
      </c>
      <c r="U8634">
        <v>0</v>
      </c>
      <c r="V8634">
        <v>0</v>
      </c>
      <c r="W8634">
        <v>0</v>
      </c>
      <c r="X8634">
        <v>219.78672681497346</v>
      </c>
      <c r="Y8634">
        <v>0</v>
      </c>
      <c r="Z8634">
        <v>57.816305176775494</v>
      </c>
      <c r="AA8634">
        <v>19.852723352771882</v>
      </c>
      <c r="AB8634">
        <v>286.50544100455426</v>
      </c>
      <c r="AC8634">
        <v>0</v>
      </c>
      <c r="AD8634">
        <v>0</v>
      </c>
      <c r="AE8634">
        <v>583.96119634907507</v>
      </c>
    </row>
    <row r="8635" spans="1:31" x14ac:dyDescent="0.3">
      <c r="A8635">
        <v>2593828</v>
      </c>
      <c r="B8635">
        <v>1</v>
      </c>
      <c r="C8635" t="s">
        <v>80</v>
      </c>
      <c r="D8635" t="s">
        <v>88</v>
      </c>
      <c r="E8635" t="s">
        <v>166</v>
      </c>
      <c r="F8635" t="s">
        <v>23905</v>
      </c>
      <c r="G8635" t="s">
        <v>168</v>
      </c>
      <c r="H8635" t="s">
        <v>157</v>
      </c>
      <c r="I8635" t="s">
        <v>136</v>
      </c>
      <c r="J8635" t="s">
        <v>137</v>
      </c>
      <c r="K8635" t="s">
        <v>138</v>
      </c>
      <c r="L8635" t="s">
        <v>23906</v>
      </c>
      <c r="M8635" t="s">
        <v>23907</v>
      </c>
      <c r="N8635">
        <v>1.853888888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1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11.302380330515588</v>
      </c>
      <c r="AC8635">
        <v>0</v>
      </c>
      <c r="AD8635">
        <v>0</v>
      </c>
      <c r="AE8635">
        <v>11.302380330515588</v>
      </c>
    </row>
    <row r="8636" spans="1:31" x14ac:dyDescent="0.3">
      <c r="A8636">
        <v>2594083</v>
      </c>
      <c r="B8636">
        <v>1</v>
      </c>
      <c r="C8636" t="s">
        <v>81</v>
      </c>
      <c r="D8636" t="s">
        <v>120</v>
      </c>
      <c r="E8636" t="s">
        <v>147</v>
      </c>
      <c r="F8636" t="s">
        <v>5055</v>
      </c>
      <c r="G8636" t="s">
        <v>134</v>
      </c>
      <c r="H8636" t="s">
        <v>135</v>
      </c>
      <c r="I8636" t="s">
        <v>136</v>
      </c>
      <c r="J8636" t="s">
        <v>137</v>
      </c>
      <c r="K8636" t="s">
        <v>138</v>
      </c>
      <c r="L8636" t="s">
        <v>23908</v>
      </c>
      <c r="M8636" t="s">
        <v>23909</v>
      </c>
      <c r="N8636">
        <v>1.0052777770000001</v>
      </c>
      <c r="O8636">
        <v>2</v>
      </c>
      <c r="P8636">
        <v>93</v>
      </c>
      <c r="Q8636">
        <v>59</v>
      </c>
      <c r="R8636">
        <v>1</v>
      </c>
      <c r="S8636">
        <v>10</v>
      </c>
      <c r="T8636">
        <v>7</v>
      </c>
      <c r="U8636">
        <v>0</v>
      </c>
      <c r="V8636">
        <v>0</v>
      </c>
      <c r="W8636">
        <v>0.51763665312000007</v>
      </c>
      <c r="X8636">
        <v>27.604757816798525</v>
      </c>
      <c r="Y8636">
        <v>186.68310185021835</v>
      </c>
      <c r="Z8636">
        <v>2.9389804584183336E-3</v>
      </c>
      <c r="AA8636">
        <v>25.061293346941575</v>
      </c>
      <c r="AB8636">
        <v>4.9772314252014249</v>
      </c>
      <c r="AC8636">
        <v>0</v>
      </c>
      <c r="AD8636">
        <v>0</v>
      </c>
      <c r="AE8636">
        <v>244.84696007273831</v>
      </c>
    </row>
    <row r="8637" spans="1:31" x14ac:dyDescent="0.3">
      <c r="A8637">
        <v>2593848</v>
      </c>
      <c r="B8637">
        <v>1</v>
      </c>
      <c r="C8637" t="s">
        <v>80</v>
      </c>
      <c r="D8637" t="s">
        <v>83</v>
      </c>
      <c r="E8637" t="s">
        <v>166</v>
      </c>
      <c r="F8637" t="s">
        <v>23910</v>
      </c>
      <c r="G8637" t="s">
        <v>168</v>
      </c>
      <c r="H8637" t="s">
        <v>157</v>
      </c>
      <c r="I8637" t="s">
        <v>136</v>
      </c>
      <c r="J8637" t="s">
        <v>137</v>
      </c>
      <c r="K8637" t="s">
        <v>138</v>
      </c>
      <c r="L8637" t="s">
        <v>23911</v>
      </c>
      <c r="M8637" t="s">
        <v>23912</v>
      </c>
      <c r="N8637">
        <v>2.2036111109999998</v>
      </c>
      <c r="O8637">
        <v>0</v>
      </c>
      <c r="P8637">
        <v>1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1.0686820223016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1.0686820223016</v>
      </c>
    </row>
    <row r="8638" spans="1:31" x14ac:dyDescent="0.3">
      <c r="A8638">
        <v>2593834</v>
      </c>
      <c r="B8638">
        <v>1</v>
      </c>
      <c r="C8638" t="s">
        <v>81</v>
      </c>
      <c r="D8638" t="s">
        <v>117</v>
      </c>
      <c r="E8638" t="s">
        <v>166</v>
      </c>
      <c r="F8638" t="s">
        <v>23913</v>
      </c>
      <c r="G8638" t="s">
        <v>168</v>
      </c>
      <c r="H8638" t="s">
        <v>157</v>
      </c>
      <c r="I8638" t="s">
        <v>136</v>
      </c>
      <c r="J8638" t="s">
        <v>137</v>
      </c>
      <c r="K8638" t="s">
        <v>138</v>
      </c>
      <c r="L8638" t="s">
        <v>23914</v>
      </c>
      <c r="M8638" t="s">
        <v>23915</v>
      </c>
      <c r="N8638">
        <v>0.95444444399999995</v>
      </c>
      <c r="O8638">
        <v>0</v>
      </c>
      <c r="P8638">
        <v>1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</row>
    <row r="8639" spans="1:31" x14ac:dyDescent="0.3">
      <c r="A8639">
        <v>2593891</v>
      </c>
      <c r="B8639">
        <v>1</v>
      </c>
      <c r="C8639" t="s">
        <v>81</v>
      </c>
      <c r="D8639" t="s">
        <v>118</v>
      </c>
      <c r="E8639" t="s">
        <v>166</v>
      </c>
      <c r="F8639" t="s">
        <v>23916</v>
      </c>
      <c r="G8639" t="s">
        <v>168</v>
      </c>
      <c r="H8639" t="s">
        <v>157</v>
      </c>
      <c r="I8639" t="s">
        <v>136</v>
      </c>
      <c r="J8639" t="s">
        <v>137</v>
      </c>
      <c r="K8639" t="s">
        <v>138</v>
      </c>
      <c r="L8639" t="s">
        <v>23917</v>
      </c>
      <c r="M8639" t="s">
        <v>23918</v>
      </c>
      <c r="N8639">
        <v>1.0466666659999999</v>
      </c>
      <c r="O8639">
        <v>0</v>
      </c>
      <c r="P8639">
        <v>3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0.43696250525333996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0.43696250525333996</v>
      </c>
    </row>
    <row r="8640" spans="1:31" x14ac:dyDescent="0.3">
      <c r="A8640">
        <v>2593642</v>
      </c>
      <c r="B8640">
        <v>1</v>
      </c>
      <c r="C8640" t="s">
        <v>80</v>
      </c>
      <c r="D8640" t="s">
        <v>93</v>
      </c>
      <c r="E8640" t="s">
        <v>171</v>
      </c>
      <c r="F8640" t="s">
        <v>23919</v>
      </c>
      <c r="G8640" t="s">
        <v>190</v>
      </c>
      <c r="H8640" t="s">
        <v>157</v>
      </c>
      <c r="I8640" t="s">
        <v>136</v>
      </c>
      <c r="J8640" t="s">
        <v>137</v>
      </c>
      <c r="K8640" t="s">
        <v>138</v>
      </c>
      <c r="L8640" t="s">
        <v>23920</v>
      </c>
      <c r="M8640" t="s">
        <v>23921</v>
      </c>
      <c r="N8640">
        <v>1.5191666660000001</v>
      </c>
      <c r="O8640">
        <v>0</v>
      </c>
      <c r="P8640">
        <v>0</v>
      </c>
      <c r="Q8640">
        <v>0</v>
      </c>
      <c r="R8640">
        <v>1</v>
      </c>
      <c r="S8640">
        <v>0</v>
      </c>
      <c r="T8640">
        <v>1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0.61958139001094992</v>
      </c>
      <c r="AA8640">
        <v>0</v>
      </c>
      <c r="AB8640">
        <v>3.9728376300003303</v>
      </c>
      <c r="AC8640">
        <v>0</v>
      </c>
      <c r="AD8640">
        <v>0</v>
      </c>
      <c r="AE8640">
        <v>4.5924190200112802</v>
      </c>
    </row>
    <row r="8641" spans="1:31" x14ac:dyDescent="0.3">
      <c r="A8641">
        <v>2593791</v>
      </c>
      <c r="B8641">
        <v>1</v>
      </c>
      <c r="C8641" t="s">
        <v>80</v>
      </c>
      <c r="D8641" t="s">
        <v>85</v>
      </c>
      <c r="E8641" t="s">
        <v>171</v>
      </c>
      <c r="F8641" t="s">
        <v>23922</v>
      </c>
      <c r="G8641" t="s">
        <v>202</v>
      </c>
      <c r="H8641" t="s">
        <v>157</v>
      </c>
      <c r="I8641" t="s">
        <v>136</v>
      </c>
      <c r="J8641" t="s">
        <v>137</v>
      </c>
      <c r="K8641" t="s">
        <v>138</v>
      </c>
      <c r="L8641" t="s">
        <v>23923</v>
      </c>
      <c r="M8641" t="s">
        <v>23924</v>
      </c>
      <c r="N8641">
        <v>0.64055555500000005</v>
      </c>
      <c r="O8641">
        <v>0</v>
      </c>
      <c r="P8641">
        <v>249</v>
      </c>
      <c r="Q8641">
        <v>0</v>
      </c>
      <c r="R8641">
        <v>0</v>
      </c>
      <c r="S8641">
        <v>0</v>
      </c>
      <c r="T8641">
        <v>15</v>
      </c>
      <c r="U8641">
        <v>0</v>
      </c>
      <c r="V8641">
        <v>0</v>
      </c>
      <c r="W8641">
        <v>0</v>
      </c>
      <c r="X8641">
        <v>35.613157389128069</v>
      </c>
      <c r="Y8641">
        <v>0</v>
      </c>
      <c r="Z8641">
        <v>0</v>
      </c>
      <c r="AA8641">
        <v>0</v>
      </c>
      <c r="AB8641">
        <v>12.36728667978972</v>
      </c>
      <c r="AC8641">
        <v>0</v>
      </c>
      <c r="AD8641">
        <v>0</v>
      </c>
      <c r="AE8641">
        <v>47.980444068917791</v>
      </c>
    </row>
    <row r="8642" spans="1:31" x14ac:dyDescent="0.3">
      <c r="A8642">
        <v>2594338</v>
      </c>
      <c r="B8642">
        <v>1</v>
      </c>
      <c r="C8642" t="s">
        <v>81</v>
      </c>
      <c r="D8642" t="s">
        <v>128</v>
      </c>
      <c r="E8642" t="s">
        <v>184</v>
      </c>
      <c r="F8642" t="s">
        <v>19879</v>
      </c>
      <c r="G8642" t="s">
        <v>134</v>
      </c>
      <c r="H8642" t="s">
        <v>135</v>
      </c>
      <c r="I8642" t="s">
        <v>136</v>
      </c>
      <c r="J8642" t="s">
        <v>137</v>
      </c>
      <c r="K8642" t="s">
        <v>138</v>
      </c>
      <c r="L8642" t="s">
        <v>23925</v>
      </c>
      <c r="M8642" t="s">
        <v>23926</v>
      </c>
      <c r="N8642">
        <v>0.37166666599999998</v>
      </c>
      <c r="O8642">
        <v>0</v>
      </c>
      <c r="P8642">
        <v>47</v>
      </c>
      <c r="Q8642">
        <v>1</v>
      </c>
      <c r="R8642">
        <v>24</v>
      </c>
      <c r="S8642">
        <v>1</v>
      </c>
      <c r="T8642">
        <v>13</v>
      </c>
      <c r="U8642">
        <v>0</v>
      </c>
      <c r="V8642">
        <v>0</v>
      </c>
      <c r="W8642">
        <v>0</v>
      </c>
      <c r="X8642">
        <v>4.8773055367509297</v>
      </c>
      <c r="Y8642">
        <v>2.5918491108074999E-2</v>
      </c>
      <c r="Z8642">
        <v>4.13849611512022</v>
      </c>
      <c r="AA8642">
        <v>1.9144811468949499</v>
      </c>
      <c r="AB8642">
        <v>3.3628092749930998</v>
      </c>
      <c r="AC8642">
        <v>0</v>
      </c>
      <c r="AD8642">
        <v>0</v>
      </c>
      <c r="AE8642">
        <v>14.319010564867273</v>
      </c>
    </row>
    <row r="8643" spans="1:31" x14ac:dyDescent="0.3">
      <c r="A8643">
        <v>2594361</v>
      </c>
      <c r="B8643">
        <v>1</v>
      </c>
      <c r="C8643" t="s">
        <v>80</v>
      </c>
      <c r="D8643" t="s">
        <v>108</v>
      </c>
      <c r="E8643" t="s">
        <v>147</v>
      </c>
      <c r="F8643" t="s">
        <v>19520</v>
      </c>
      <c r="G8643" t="s">
        <v>134</v>
      </c>
      <c r="H8643" t="s">
        <v>135</v>
      </c>
      <c r="I8643" t="s">
        <v>136</v>
      </c>
      <c r="J8643" t="s">
        <v>137</v>
      </c>
      <c r="K8643" t="s">
        <v>138</v>
      </c>
      <c r="L8643" t="s">
        <v>23927</v>
      </c>
      <c r="M8643" t="s">
        <v>23928</v>
      </c>
      <c r="N8643">
        <v>0.72750000000000004</v>
      </c>
      <c r="O8643">
        <v>1</v>
      </c>
      <c r="P8643">
        <v>2054</v>
      </c>
      <c r="Q8643">
        <v>2</v>
      </c>
      <c r="R8643">
        <v>437</v>
      </c>
      <c r="S8643">
        <v>13</v>
      </c>
      <c r="T8643">
        <v>289</v>
      </c>
      <c r="U8643">
        <v>0</v>
      </c>
      <c r="V8643">
        <v>0</v>
      </c>
      <c r="W8643">
        <v>0.16325471215999998</v>
      </c>
      <c r="X8643">
        <v>162.21957397123171</v>
      </c>
      <c r="Y8643">
        <v>37.847201046343912</v>
      </c>
      <c r="Z8643">
        <v>96.988971530930542</v>
      </c>
      <c r="AA8643">
        <v>41.730450338084005</v>
      </c>
      <c r="AB8643">
        <v>97.002123438472935</v>
      </c>
      <c r="AC8643">
        <v>0</v>
      </c>
      <c r="AD8643">
        <v>0</v>
      </c>
      <c r="AE8643">
        <v>435.95157503722311</v>
      </c>
    </row>
    <row r="8644" spans="1:31" x14ac:dyDescent="0.3">
      <c r="A8644">
        <v>2594175</v>
      </c>
      <c r="B8644">
        <v>1</v>
      </c>
      <c r="C8644" t="s">
        <v>80</v>
      </c>
      <c r="D8644" t="s">
        <v>90</v>
      </c>
      <c r="E8644" t="s">
        <v>171</v>
      </c>
      <c r="F8644" t="s">
        <v>23929</v>
      </c>
      <c r="G8644" t="s">
        <v>3034</v>
      </c>
      <c r="H8644" t="s">
        <v>157</v>
      </c>
      <c r="I8644" t="s">
        <v>136</v>
      </c>
      <c r="J8644" t="s">
        <v>3</v>
      </c>
      <c r="K8644" t="s">
        <v>138</v>
      </c>
      <c r="L8644" t="s">
        <v>23930</v>
      </c>
      <c r="M8644" t="s">
        <v>23931</v>
      </c>
      <c r="N8644">
        <v>2.8311111109999998</v>
      </c>
      <c r="O8644">
        <v>0</v>
      </c>
      <c r="P8644">
        <v>70</v>
      </c>
      <c r="Q8644">
        <v>0</v>
      </c>
      <c r="R8644">
        <v>0</v>
      </c>
      <c r="S8644">
        <v>0</v>
      </c>
      <c r="T8644">
        <v>9</v>
      </c>
      <c r="U8644">
        <v>0</v>
      </c>
      <c r="V8644">
        <v>0</v>
      </c>
      <c r="W8644">
        <v>0</v>
      </c>
      <c r="X8644">
        <v>32.964295713709262</v>
      </c>
      <c r="Y8644">
        <v>0</v>
      </c>
      <c r="Z8644">
        <v>0</v>
      </c>
      <c r="AA8644">
        <v>0</v>
      </c>
      <c r="AB8644">
        <v>27.537091682580861</v>
      </c>
      <c r="AC8644">
        <v>0</v>
      </c>
      <c r="AD8644">
        <v>0</v>
      </c>
      <c r="AE8644">
        <v>60.501387396290127</v>
      </c>
    </row>
    <row r="8645" spans="1:31" x14ac:dyDescent="0.3">
      <c r="A8645">
        <v>2594215</v>
      </c>
      <c r="B8645">
        <v>1</v>
      </c>
      <c r="C8645" t="s">
        <v>81</v>
      </c>
      <c r="D8645" t="s">
        <v>118</v>
      </c>
      <c r="E8645" t="s">
        <v>141</v>
      </c>
      <c r="F8645" t="s">
        <v>23932</v>
      </c>
      <c r="G8645" t="s">
        <v>134</v>
      </c>
      <c r="H8645" t="s">
        <v>135</v>
      </c>
      <c r="I8645" t="s">
        <v>136</v>
      </c>
      <c r="J8645" t="s">
        <v>137</v>
      </c>
      <c r="K8645" t="s">
        <v>138</v>
      </c>
      <c r="L8645" t="s">
        <v>23933</v>
      </c>
      <c r="M8645" t="s">
        <v>23934</v>
      </c>
      <c r="N8645">
        <v>0.28611111099999997</v>
      </c>
      <c r="O8645">
        <v>0</v>
      </c>
      <c r="P8645">
        <v>3</v>
      </c>
      <c r="Q8645">
        <v>0</v>
      </c>
      <c r="R8645">
        <v>0</v>
      </c>
      <c r="S8645">
        <v>0</v>
      </c>
      <c r="T8645">
        <v>693</v>
      </c>
      <c r="U8645">
        <v>0</v>
      </c>
      <c r="V8645">
        <v>4</v>
      </c>
      <c r="W8645">
        <v>0</v>
      </c>
      <c r="X8645">
        <v>0.1101877367079333</v>
      </c>
      <c r="Y8645">
        <v>0</v>
      </c>
      <c r="Z8645">
        <v>0</v>
      </c>
      <c r="AA8645">
        <v>0</v>
      </c>
      <c r="AB8645">
        <v>40.336952385309218</v>
      </c>
      <c r="AC8645">
        <v>0</v>
      </c>
      <c r="AD8645">
        <v>0.67177689068783342</v>
      </c>
      <c r="AE8645">
        <v>41.118917012704983</v>
      </c>
    </row>
    <row r="8646" spans="1:31" x14ac:dyDescent="0.3">
      <c r="A8646">
        <v>2594501</v>
      </c>
      <c r="B8646">
        <v>1</v>
      </c>
      <c r="C8646" t="s">
        <v>80</v>
      </c>
      <c r="D8646" t="s">
        <v>97</v>
      </c>
      <c r="E8646" t="s">
        <v>184</v>
      </c>
      <c r="F8646" t="s">
        <v>23849</v>
      </c>
      <c r="G8646" t="s">
        <v>149</v>
      </c>
      <c r="H8646" t="s">
        <v>135</v>
      </c>
      <c r="I8646" t="s">
        <v>136</v>
      </c>
      <c r="J8646" t="s">
        <v>137</v>
      </c>
      <c r="K8646" t="s">
        <v>138</v>
      </c>
      <c r="L8646" t="s">
        <v>23935</v>
      </c>
      <c r="M8646" t="s">
        <v>23936</v>
      </c>
      <c r="N8646">
        <v>1.753055555</v>
      </c>
      <c r="O8646">
        <v>0</v>
      </c>
      <c r="P8646">
        <v>59</v>
      </c>
      <c r="Q8646">
        <v>0</v>
      </c>
      <c r="R8646">
        <v>8</v>
      </c>
      <c r="S8646">
        <v>0</v>
      </c>
      <c r="T8646">
        <v>11</v>
      </c>
      <c r="U8646">
        <v>0</v>
      </c>
      <c r="V8646">
        <v>0</v>
      </c>
      <c r="W8646">
        <v>0</v>
      </c>
      <c r="X8646">
        <v>20.15291175617919</v>
      </c>
      <c r="Y8646">
        <v>0</v>
      </c>
      <c r="Z8646">
        <v>10.3120428977125</v>
      </c>
      <c r="AA8646">
        <v>0</v>
      </c>
      <c r="AB8646">
        <v>20.052622359304486</v>
      </c>
      <c r="AC8646">
        <v>0</v>
      </c>
      <c r="AD8646">
        <v>0</v>
      </c>
      <c r="AE8646">
        <v>50.517577013196174</v>
      </c>
    </row>
    <row r="8647" spans="1:31" x14ac:dyDescent="0.3">
      <c r="A8647">
        <v>2594607</v>
      </c>
      <c r="B8647">
        <v>1</v>
      </c>
      <c r="C8647" t="s">
        <v>80</v>
      </c>
      <c r="D8647" t="s">
        <v>96</v>
      </c>
      <c r="E8647" t="s">
        <v>147</v>
      </c>
      <c r="F8647" t="s">
        <v>23937</v>
      </c>
      <c r="G8647" t="s">
        <v>149</v>
      </c>
      <c r="H8647" t="s">
        <v>135</v>
      </c>
      <c r="I8647" t="s">
        <v>136</v>
      </c>
      <c r="J8647" t="s">
        <v>137</v>
      </c>
      <c r="K8647" t="s">
        <v>138</v>
      </c>
      <c r="L8647" t="s">
        <v>23938</v>
      </c>
      <c r="M8647" t="s">
        <v>23939</v>
      </c>
      <c r="N8647">
        <v>2.1858333330000002</v>
      </c>
      <c r="O8647">
        <v>0</v>
      </c>
      <c r="P8647">
        <v>288</v>
      </c>
      <c r="Q8647">
        <v>11</v>
      </c>
      <c r="R8647">
        <v>31</v>
      </c>
      <c r="S8647">
        <v>11</v>
      </c>
      <c r="T8647">
        <v>61</v>
      </c>
      <c r="U8647">
        <v>2</v>
      </c>
      <c r="V8647">
        <v>0</v>
      </c>
      <c r="W8647">
        <v>0</v>
      </c>
      <c r="X8647">
        <v>163.57609535665358</v>
      </c>
      <c r="Y8647">
        <v>59.666960162643804</v>
      </c>
      <c r="Z8647">
        <v>34.121937032869702</v>
      </c>
      <c r="AA8647">
        <v>114.99127814505042</v>
      </c>
      <c r="AB8647">
        <v>64.461707775056979</v>
      </c>
      <c r="AC8647">
        <v>234.1192509709644</v>
      </c>
      <c r="AD8647">
        <v>0</v>
      </c>
      <c r="AE8647">
        <v>670.93722944323895</v>
      </c>
    </row>
    <row r="8648" spans="1:31" x14ac:dyDescent="0.3">
      <c r="A8648">
        <v>2594255</v>
      </c>
      <c r="B8648">
        <v>1</v>
      </c>
      <c r="C8648" t="s">
        <v>80</v>
      </c>
      <c r="D8648" t="s">
        <v>104</v>
      </c>
      <c r="E8648" t="s">
        <v>147</v>
      </c>
      <c r="F8648" t="s">
        <v>23940</v>
      </c>
      <c r="G8648" t="s">
        <v>134</v>
      </c>
      <c r="H8648" t="s">
        <v>135</v>
      </c>
      <c r="I8648" t="s">
        <v>136</v>
      </c>
      <c r="J8648" t="s">
        <v>137</v>
      </c>
      <c r="K8648" t="s">
        <v>138</v>
      </c>
      <c r="L8648" t="s">
        <v>23941</v>
      </c>
      <c r="M8648" t="s">
        <v>23942</v>
      </c>
      <c r="N8648">
        <v>0.42555555499999997</v>
      </c>
      <c r="O8648">
        <v>16</v>
      </c>
      <c r="P8648">
        <v>289</v>
      </c>
      <c r="Q8648">
        <v>24</v>
      </c>
      <c r="R8648">
        <v>23</v>
      </c>
      <c r="S8648">
        <v>48</v>
      </c>
      <c r="T8648">
        <v>34</v>
      </c>
      <c r="U8648">
        <v>14</v>
      </c>
      <c r="V8648">
        <v>2</v>
      </c>
      <c r="W8648">
        <v>4.3705281625235202</v>
      </c>
      <c r="X8648">
        <v>23.457641526289649</v>
      </c>
      <c r="Y8648">
        <v>17.299097976405974</v>
      </c>
      <c r="Z8648">
        <v>11.172273902837977</v>
      </c>
      <c r="AA8648">
        <v>164.34697581680467</v>
      </c>
      <c r="AB8648">
        <v>11.135450953921168</v>
      </c>
      <c r="AC8648">
        <v>504.34379855147233</v>
      </c>
      <c r="AD8648">
        <v>6.3589011922701193</v>
      </c>
      <c r="AE8648">
        <v>742.48466808252545</v>
      </c>
    </row>
    <row r="8649" spans="1:31" x14ac:dyDescent="0.3">
      <c r="A8649">
        <v>2594564</v>
      </c>
      <c r="B8649">
        <v>1</v>
      </c>
      <c r="C8649" t="s">
        <v>81</v>
      </c>
      <c r="D8649" t="s">
        <v>112</v>
      </c>
      <c r="E8649" t="s">
        <v>141</v>
      </c>
      <c r="F8649" t="s">
        <v>15388</v>
      </c>
      <c r="G8649" t="s">
        <v>134</v>
      </c>
      <c r="H8649" t="s">
        <v>135</v>
      </c>
      <c r="I8649" t="s">
        <v>136</v>
      </c>
      <c r="J8649" t="s">
        <v>137</v>
      </c>
      <c r="K8649" t="s">
        <v>138</v>
      </c>
      <c r="L8649" t="s">
        <v>23943</v>
      </c>
      <c r="M8649" t="s">
        <v>23944</v>
      </c>
      <c r="N8649">
        <v>0.138333333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1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2.5743330910540001</v>
      </c>
      <c r="AD8649">
        <v>0</v>
      </c>
      <c r="AE8649">
        <v>2.5743330910540001</v>
      </c>
    </row>
    <row r="8650" spans="1:31" x14ac:dyDescent="0.3">
      <c r="A8650">
        <v>2594633</v>
      </c>
      <c r="B8650">
        <v>1</v>
      </c>
      <c r="C8650" t="s">
        <v>80</v>
      </c>
      <c r="D8650" t="s">
        <v>98</v>
      </c>
      <c r="E8650" t="s">
        <v>171</v>
      </c>
      <c r="F8650" t="s">
        <v>23945</v>
      </c>
      <c r="G8650" t="s">
        <v>190</v>
      </c>
      <c r="H8650" t="s">
        <v>157</v>
      </c>
      <c r="I8650" t="s">
        <v>136</v>
      </c>
      <c r="J8650" t="s">
        <v>137</v>
      </c>
      <c r="K8650" t="s">
        <v>138</v>
      </c>
      <c r="L8650" t="s">
        <v>23946</v>
      </c>
      <c r="M8650" t="s">
        <v>23947</v>
      </c>
      <c r="N8650">
        <v>1.3941666660000001</v>
      </c>
      <c r="O8650">
        <v>0</v>
      </c>
      <c r="P8650">
        <v>10</v>
      </c>
      <c r="Q8650">
        <v>0</v>
      </c>
      <c r="R8650">
        <v>12</v>
      </c>
      <c r="S8650">
        <v>0</v>
      </c>
      <c r="T8650">
        <v>5</v>
      </c>
      <c r="U8650">
        <v>0</v>
      </c>
      <c r="V8650">
        <v>0</v>
      </c>
      <c r="W8650">
        <v>0</v>
      </c>
      <c r="X8650">
        <v>2.1246512921772873</v>
      </c>
      <c r="Y8650">
        <v>0</v>
      </c>
      <c r="Z8650">
        <v>12.950933799875003</v>
      </c>
      <c r="AA8650">
        <v>0</v>
      </c>
      <c r="AB8650">
        <v>10.13749127597629</v>
      </c>
      <c r="AC8650">
        <v>0</v>
      </c>
      <c r="AD8650">
        <v>0</v>
      </c>
      <c r="AE8650">
        <v>25.213076368028581</v>
      </c>
    </row>
    <row r="8651" spans="1:31" x14ac:dyDescent="0.3">
      <c r="A8651">
        <v>2594278</v>
      </c>
      <c r="B8651">
        <v>1</v>
      </c>
      <c r="C8651" t="s">
        <v>80</v>
      </c>
      <c r="D8651" t="s">
        <v>108</v>
      </c>
      <c r="E8651" t="s">
        <v>141</v>
      </c>
      <c r="F8651" t="s">
        <v>3712</v>
      </c>
      <c r="G8651" t="s">
        <v>134</v>
      </c>
      <c r="H8651" t="s">
        <v>135</v>
      </c>
      <c r="I8651" t="s">
        <v>136</v>
      </c>
      <c r="J8651" t="s">
        <v>137</v>
      </c>
      <c r="K8651" t="s">
        <v>138</v>
      </c>
      <c r="L8651" t="s">
        <v>23948</v>
      </c>
      <c r="M8651" t="s">
        <v>23949</v>
      </c>
      <c r="N8651">
        <v>0.50249999999999995</v>
      </c>
      <c r="O8651">
        <v>0</v>
      </c>
      <c r="P8651">
        <v>336</v>
      </c>
      <c r="Q8651">
        <v>0</v>
      </c>
      <c r="R8651">
        <v>3</v>
      </c>
      <c r="S8651">
        <v>4</v>
      </c>
      <c r="T8651">
        <v>50</v>
      </c>
      <c r="U8651">
        <v>0</v>
      </c>
      <c r="V8651">
        <v>0</v>
      </c>
      <c r="W8651">
        <v>0</v>
      </c>
      <c r="X8651">
        <v>18.406455373905288</v>
      </c>
      <c r="Y8651">
        <v>0</v>
      </c>
      <c r="Z8651">
        <v>1.4070744568822499E-2</v>
      </c>
      <c r="AA8651">
        <v>4.1970155181295503</v>
      </c>
      <c r="AB8651">
        <v>14.128850680422843</v>
      </c>
      <c r="AC8651">
        <v>0</v>
      </c>
      <c r="AD8651">
        <v>0</v>
      </c>
      <c r="AE8651">
        <v>36.746392317026505</v>
      </c>
    </row>
    <row r="8652" spans="1:31" x14ac:dyDescent="0.3">
      <c r="A8652">
        <v>2594590</v>
      </c>
      <c r="B8652">
        <v>1</v>
      </c>
      <c r="C8652" t="s">
        <v>80</v>
      </c>
      <c r="D8652" t="s">
        <v>106</v>
      </c>
      <c r="E8652" t="s">
        <v>141</v>
      </c>
      <c r="F8652" t="s">
        <v>23950</v>
      </c>
      <c r="G8652" t="s">
        <v>134</v>
      </c>
      <c r="H8652" t="s">
        <v>135</v>
      </c>
      <c r="I8652" t="s">
        <v>136</v>
      </c>
      <c r="J8652" t="s">
        <v>137</v>
      </c>
      <c r="K8652" t="s">
        <v>138</v>
      </c>
      <c r="L8652" t="s">
        <v>23951</v>
      </c>
      <c r="M8652" t="s">
        <v>23952</v>
      </c>
      <c r="N8652">
        <v>0.37194444399999999</v>
      </c>
      <c r="O8652">
        <v>5</v>
      </c>
      <c r="P8652">
        <v>11565</v>
      </c>
      <c r="Q8652">
        <v>0</v>
      </c>
      <c r="R8652">
        <v>15</v>
      </c>
      <c r="S8652">
        <v>22</v>
      </c>
      <c r="T8652">
        <v>2895</v>
      </c>
      <c r="U8652">
        <v>0</v>
      </c>
      <c r="V8652">
        <v>0</v>
      </c>
      <c r="W8652">
        <v>0.79949456782325001</v>
      </c>
      <c r="X8652">
        <v>612.32205210036454</v>
      </c>
      <c r="Y8652">
        <v>0</v>
      </c>
      <c r="Z8652">
        <v>5.9911034193868868</v>
      </c>
      <c r="AA8652">
        <v>39.734769096917375</v>
      </c>
      <c r="AB8652">
        <v>606.50833021558901</v>
      </c>
      <c r="AC8652">
        <v>0</v>
      </c>
      <c r="AD8652">
        <v>0</v>
      </c>
      <c r="AE8652">
        <v>1265.3557494000811</v>
      </c>
    </row>
    <row r="8653" spans="1:31" x14ac:dyDescent="0.3">
      <c r="A8653">
        <v>2594378</v>
      </c>
      <c r="B8653">
        <v>1</v>
      </c>
      <c r="C8653" t="s">
        <v>81</v>
      </c>
      <c r="D8653" t="s">
        <v>118</v>
      </c>
      <c r="E8653" t="s">
        <v>147</v>
      </c>
      <c r="F8653" t="s">
        <v>8137</v>
      </c>
      <c r="G8653" t="s">
        <v>134</v>
      </c>
      <c r="H8653" t="s">
        <v>135</v>
      </c>
      <c r="I8653" t="s">
        <v>136</v>
      </c>
      <c r="J8653" t="s">
        <v>137</v>
      </c>
      <c r="K8653" t="s">
        <v>138</v>
      </c>
      <c r="L8653" t="s">
        <v>23953</v>
      </c>
      <c r="M8653" t="s">
        <v>23954</v>
      </c>
      <c r="N8653">
        <v>0.40777777700000001</v>
      </c>
      <c r="O8653">
        <v>3</v>
      </c>
      <c r="P8653">
        <v>328</v>
      </c>
      <c r="Q8653">
        <v>17</v>
      </c>
      <c r="R8653">
        <v>64</v>
      </c>
      <c r="S8653">
        <v>2</v>
      </c>
      <c r="T8653">
        <v>31</v>
      </c>
      <c r="U8653">
        <v>0</v>
      </c>
      <c r="V8653">
        <v>0</v>
      </c>
      <c r="W8653">
        <v>0.27347409816000001</v>
      </c>
      <c r="X8653">
        <v>12.342721995231782</v>
      </c>
      <c r="Y8653">
        <v>18.463945418575577</v>
      </c>
      <c r="Z8653">
        <v>9.7951952735039001</v>
      </c>
      <c r="AA8653">
        <v>3.6964185578114379</v>
      </c>
      <c r="AB8653">
        <v>3.8852115386970136</v>
      </c>
      <c r="AC8653">
        <v>0</v>
      </c>
      <c r="AD8653">
        <v>0</v>
      </c>
      <c r="AE8653">
        <v>48.456966881979717</v>
      </c>
    </row>
    <row r="8654" spans="1:31" x14ac:dyDescent="0.3">
      <c r="A8654">
        <v>2594192</v>
      </c>
      <c r="B8654">
        <v>1</v>
      </c>
      <c r="C8654" t="s">
        <v>80</v>
      </c>
      <c r="D8654" t="s">
        <v>82</v>
      </c>
      <c r="E8654" t="s">
        <v>141</v>
      </c>
      <c r="F8654" t="s">
        <v>23883</v>
      </c>
      <c r="G8654" t="s">
        <v>318</v>
      </c>
      <c r="H8654" t="s">
        <v>135</v>
      </c>
      <c r="I8654" t="s">
        <v>136</v>
      </c>
      <c r="J8654" t="s">
        <v>137</v>
      </c>
      <c r="K8654" t="s">
        <v>144</v>
      </c>
      <c r="L8654" t="s">
        <v>23955</v>
      </c>
      <c r="M8654" t="s">
        <v>23956</v>
      </c>
      <c r="N8654">
        <v>9.9722221999999999E-2</v>
      </c>
      <c r="O8654">
        <v>1</v>
      </c>
      <c r="P8654">
        <v>23036</v>
      </c>
      <c r="Q8654">
        <v>0</v>
      </c>
      <c r="R8654">
        <v>166</v>
      </c>
      <c r="S8654">
        <v>6</v>
      </c>
      <c r="T8654">
        <v>2497</v>
      </c>
      <c r="U8654">
        <v>1</v>
      </c>
      <c r="V8654">
        <v>8</v>
      </c>
      <c r="W8654">
        <v>0.66537924468918597</v>
      </c>
      <c r="X8654">
        <v>433.11275785144824</v>
      </c>
      <c r="Y8654">
        <v>0</v>
      </c>
      <c r="Z8654">
        <v>7.3451598523951525</v>
      </c>
      <c r="AA8654">
        <v>2.3074291868310954</v>
      </c>
      <c r="AB8654">
        <v>180.49275294880263</v>
      </c>
      <c r="AC8654">
        <v>12.981762941363886</v>
      </c>
      <c r="AD8654">
        <v>3.9742489472187001</v>
      </c>
      <c r="AE8654">
        <v>640.87949097274884</v>
      </c>
    </row>
    <row r="8655" spans="1:31" x14ac:dyDescent="0.3">
      <c r="A8655">
        <v>2594335</v>
      </c>
      <c r="B8655">
        <v>1</v>
      </c>
      <c r="C8655" t="s">
        <v>80</v>
      </c>
      <c r="D8655" t="s">
        <v>98</v>
      </c>
      <c r="E8655" t="s">
        <v>171</v>
      </c>
      <c r="F8655" t="s">
        <v>23957</v>
      </c>
      <c r="G8655" t="s">
        <v>190</v>
      </c>
      <c r="H8655" t="s">
        <v>157</v>
      </c>
      <c r="I8655" t="s">
        <v>136</v>
      </c>
      <c r="J8655" t="s">
        <v>137</v>
      </c>
      <c r="K8655" t="s">
        <v>138</v>
      </c>
      <c r="L8655" t="s">
        <v>23958</v>
      </c>
      <c r="M8655" t="s">
        <v>23959</v>
      </c>
      <c r="N8655">
        <v>0.56805555500000005</v>
      </c>
      <c r="O8655">
        <v>0</v>
      </c>
      <c r="P8655">
        <v>94</v>
      </c>
      <c r="Q8655">
        <v>0</v>
      </c>
      <c r="R8655">
        <v>5</v>
      </c>
      <c r="S8655">
        <v>0</v>
      </c>
      <c r="T8655">
        <v>9</v>
      </c>
      <c r="U8655">
        <v>0</v>
      </c>
      <c r="V8655">
        <v>0</v>
      </c>
      <c r="W8655">
        <v>0</v>
      </c>
      <c r="X8655">
        <v>10.886278426457396</v>
      </c>
      <c r="Y8655">
        <v>0</v>
      </c>
      <c r="Z8655">
        <v>1.6522722740739835</v>
      </c>
      <c r="AA8655">
        <v>0</v>
      </c>
      <c r="AB8655">
        <v>5.2379286590283671</v>
      </c>
      <c r="AC8655">
        <v>0</v>
      </c>
      <c r="AD8655">
        <v>0</v>
      </c>
      <c r="AE8655">
        <v>17.776479359559747</v>
      </c>
    </row>
    <row r="8656" spans="1:31" x14ac:dyDescent="0.3">
      <c r="A8656">
        <v>2594627</v>
      </c>
      <c r="B8656">
        <v>1</v>
      </c>
      <c r="C8656" t="s">
        <v>80</v>
      </c>
      <c r="D8656" t="s">
        <v>100</v>
      </c>
      <c r="E8656" t="s">
        <v>166</v>
      </c>
      <c r="F8656" t="s">
        <v>23960</v>
      </c>
      <c r="G8656" t="s">
        <v>198</v>
      </c>
      <c r="H8656" t="s">
        <v>157</v>
      </c>
      <c r="I8656" t="s">
        <v>136</v>
      </c>
      <c r="J8656" t="s">
        <v>137</v>
      </c>
      <c r="K8656" t="s">
        <v>138</v>
      </c>
      <c r="L8656" t="s">
        <v>23961</v>
      </c>
      <c r="M8656" t="s">
        <v>23962</v>
      </c>
      <c r="N8656">
        <v>1.4688888879999999</v>
      </c>
      <c r="O8656">
        <v>0</v>
      </c>
      <c r="P8656">
        <v>1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3.7949097765320003E-2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3.7949097765320003E-2</v>
      </c>
    </row>
    <row r="8657" spans="1:31" x14ac:dyDescent="0.3">
      <c r="A8657">
        <v>2594235</v>
      </c>
      <c r="B8657">
        <v>1</v>
      </c>
      <c r="C8657" t="s">
        <v>81</v>
      </c>
      <c r="D8657" t="s">
        <v>118</v>
      </c>
      <c r="E8657" t="s">
        <v>184</v>
      </c>
      <c r="F8657" t="s">
        <v>23963</v>
      </c>
      <c r="G8657" t="s">
        <v>1218</v>
      </c>
      <c r="H8657" t="s">
        <v>135</v>
      </c>
      <c r="I8657" t="s">
        <v>136</v>
      </c>
      <c r="J8657" t="s">
        <v>137</v>
      </c>
      <c r="K8657" t="s">
        <v>138</v>
      </c>
      <c r="L8657" t="s">
        <v>23964</v>
      </c>
      <c r="M8657" t="s">
        <v>23965</v>
      </c>
      <c r="N8657">
        <v>2.0652777769999999</v>
      </c>
      <c r="O8657">
        <v>0</v>
      </c>
      <c r="P8657">
        <v>0</v>
      </c>
      <c r="Q8657">
        <v>3</v>
      </c>
      <c r="R8657">
        <v>0</v>
      </c>
      <c r="S8657">
        <v>1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13.773033363145684</v>
      </c>
      <c r="Z8657">
        <v>0</v>
      </c>
      <c r="AA8657">
        <v>1.22929714384524</v>
      </c>
      <c r="AB8657">
        <v>0</v>
      </c>
      <c r="AC8657">
        <v>0</v>
      </c>
      <c r="AD8657">
        <v>0</v>
      </c>
      <c r="AE8657">
        <v>15.002330506990925</v>
      </c>
    </row>
    <row r="8658" spans="1:31" x14ac:dyDescent="0.3">
      <c r="A8658">
        <v>2594504</v>
      </c>
      <c r="B8658">
        <v>1</v>
      </c>
      <c r="C8658" t="s">
        <v>80</v>
      </c>
      <c r="D8658" t="s">
        <v>97</v>
      </c>
      <c r="E8658" t="s">
        <v>155</v>
      </c>
      <c r="F8658" t="s">
        <v>23966</v>
      </c>
      <c r="G8658" t="s">
        <v>202</v>
      </c>
      <c r="H8658" t="s">
        <v>157</v>
      </c>
      <c r="I8658" t="s">
        <v>136</v>
      </c>
      <c r="J8658" t="s">
        <v>137</v>
      </c>
      <c r="K8658" t="s">
        <v>138</v>
      </c>
      <c r="L8658" t="s">
        <v>23967</v>
      </c>
      <c r="M8658" t="s">
        <v>23968</v>
      </c>
      <c r="N8658">
        <v>0.36416666600000003</v>
      </c>
      <c r="O8658">
        <v>0</v>
      </c>
      <c r="P8658">
        <v>120</v>
      </c>
      <c r="Q8658">
        <v>0</v>
      </c>
      <c r="R8658">
        <v>0</v>
      </c>
      <c r="S8658">
        <v>0</v>
      </c>
      <c r="T8658">
        <v>8</v>
      </c>
      <c r="U8658">
        <v>0</v>
      </c>
      <c r="V8658">
        <v>0</v>
      </c>
      <c r="W8658">
        <v>0</v>
      </c>
      <c r="X8658">
        <v>7.214063679409235</v>
      </c>
      <c r="Y8658">
        <v>0</v>
      </c>
      <c r="Z8658">
        <v>0</v>
      </c>
      <c r="AA8658">
        <v>0</v>
      </c>
      <c r="AB8658">
        <v>1.6321258201643802</v>
      </c>
      <c r="AC8658">
        <v>0</v>
      </c>
      <c r="AD8658">
        <v>0</v>
      </c>
      <c r="AE8658">
        <v>8.8461894995736152</v>
      </c>
    </row>
    <row r="8659" spans="1:31" x14ac:dyDescent="0.3">
      <c r="A8659">
        <v>2594527</v>
      </c>
      <c r="B8659">
        <v>1</v>
      </c>
      <c r="C8659" t="s">
        <v>80</v>
      </c>
      <c r="D8659" t="s">
        <v>83</v>
      </c>
      <c r="E8659" t="s">
        <v>166</v>
      </c>
      <c r="F8659" t="s">
        <v>23969</v>
      </c>
      <c r="G8659" t="s">
        <v>168</v>
      </c>
      <c r="H8659" t="s">
        <v>157</v>
      </c>
      <c r="I8659" t="s">
        <v>136</v>
      </c>
      <c r="J8659" t="s">
        <v>137</v>
      </c>
      <c r="K8659" t="s">
        <v>138</v>
      </c>
      <c r="L8659" t="s">
        <v>23970</v>
      </c>
      <c r="M8659" t="s">
        <v>23971</v>
      </c>
      <c r="N8659">
        <v>1.463333333</v>
      </c>
      <c r="O8659">
        <v>0</v>
      </c>
      <c r="P8659">
        <v>1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0.22541715978750251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0.22541715978750251</v>
      </c>
    </row>
    <row r="8660" spans="1:31" x14ac:dyDescent="0.3">
      <c r="A8660">
        <v>2594295</v>
      </c>
      <c r="B8660">
        <v>1</v>
      </c>
      <c r="C8660" t="s">
        <v>81</v>
      </c>
      <c r="D8660" t="s">
        <v>113</v>
      </c>
      <c r="E8660" t="s">
        <v>155</v>
      </c>
      <c r="F8660" t="s">
        <v>23972</v>
      </c>
      <c r="G8660" t="s">
        <v>206</v>
      </c>
      <c r="H8660" t="s">
        <v>157</v>
      </c>
      <c r="I8660" t="s">
        <v>136</v>
      </c>
      <c r="J8660" t="s">
        <v>137</v>
      </c>
      <c r="K8660" t="s">
        <v>138</v>
      </c>
      <c r="L8660" t="s">
        <v>23973</v>
      </c>
      <c r="M8660" t="s">
        <v>23974</v>
      </c>
      <c r="N8660">
        <v>1.5847222219999999</v>
      </c>
      <c r="O8660">
        <v>0</v>
      </c>
      <c r="P8660">
        <v>1</v>
      </c>
      <c r="Q8660">
        <v>0</v>
      </c>
      <c r="R8660">
        <v>12</v>
      </c>
      <c r="S8660">
        <v>0</v>
      </c>
      <c r="T8660">
        <v>3</v>
      </c>
      <c r="U8660">
        <v>0</v>
      </c>
      <c r="V8660">
        <v>0</v>
      </c>
      <c r="W8660">
        <v>0</v>
      </c>
      <c r="X8660">
        <v>2.4303908017178233</v>
      </c>
      <c r="Y8660">
        <v>0</v>
      </c>
      <c r="Z8660">
        <v>31.625200210946019</v>
      </c>
      <c r="AA8660">
        <v>0</v>
      </c>
      <c r="AB8660">
        <v>4.1534811935794806</v>
      </c>
      <c r="AC8660">
        <v>0</v>
      </c>
      <c r="AD8660">
        <v>0</v>
      </c>
      <c r="AE8660">
        <v>38.20907220624332</v>
      </c>
    </row>
    <row r="8661" spans="1:31" x14ac:dyDescent="0.3">
      <c r="A8661">
        <v>2594272</v>
      </c>
      <c r="B8661">
        <v>1</v>
      </c>
      <c r="C8661" t="s">
        <v>81</v>
      </c>
      <c r="D8661" t="s">
        <v>127</v>
      </c>
      <c r="E8661" t="s">
        <v>147</v>
      </c>
      <c r="F8661" t="s">
        <v>4991</v>
      </c>
      <c r="G8661" t="s">
        <v>134</v>
      </c>
      <c r="H8661" t="s">
        <v>135</v>
      </c>
      <c r="I8661" t="s">
        <v>136</v>
      </c>
      <c r="J8661" t="s">
        <v>137</v>
      </c>
      <c r="K8661" t="s">
        <v>138</v>
      </c>
      <c r="L8661" t="s">
        <v>23975</v>
      </c>
      <c r="M8661" t="s">
        <v>23976</v>
      </c>
      <c r="N8661">
        <v>3.6494444439999998</v>
      </c>
      <c r="O8661">
        <v>5</v>
      </c>
      <c r="P8661">
        <v>12</v>
      </c>
      <c r="Q8661">
        <v>192</v>
      </c>
      <c r="R8661">
        <v>121</v>
      </c>
      <c r="S8661">
        <v>15</v>
      </c>
      <c r="T8661">
        <v>8</v>
      </c>
      <c r="U8661">
        <v>0</v>
      </c>
      <c r="V8661">
        <v>0</v>
      </c>
      <c r="W8661">
        <v>6.3913878359974436</v>
      </c>
      <c r="X8661">
        <v>4.1862741477548591</v>
      </c>
      <c r="Y8661">
        <v>1319.1924068561448</v>
      </c>
      <c r="Z8661">
        <v>412.50856711408125</v>
      </c>
      <c r="AA8661">
        <v>42.446956243428062</v>
      </c>
      <c r="AB8661">
        <v>16.177162515611318</v>
      </c>
      <c r="AC8661">
        <v>0</v>
      </c>
      <c r="AD8661">
        <v>0</v>
      </c>
      <c r="AE8661">
        <v>1800.9027547130177</v>
      </c>
    </row>
    <row r="8662" spans="1:31" x14ac:dyDescent="0.3">
      <c r="A8662">
        <v>2594464</v>
      </c>
      <c r="B8662">
        <v>1</v>
      </c>
      <c r="C8662" t="s">
        <v>80</v>
      </c>
      <c r="D8662" t="s">
        <v>94</v>
      </c>
      <c r="E8662" t="s">
        <v>132</v>
      </c>
      <c r="F8662" t="s">
        <v>23977</v>
      </c>
      <c r="G8662" t="s">
        <v>134</v>
      </c>
      <c r="H8662" t="s">
        <v>135</v>
      </c>
      <c r="I8662" t="s">
        <v>136</v>
      </c>
      <c r="J8662" t="s">
        <v>137</v>
      </c>
      <c r="K8662" t="s">
        <v>138</v>
      </c>
      <c r="L8662" t="s">
        <v>23978</v>
      </c>
      <c r="M8662" t="s">
        <v>23979</v>
      </c>
      <c r="N8662">
        <v>0.31305555499999999</v>
      </c>
      <c r="O8662">
        <v>0</v>
      </c>
      <c r="P8662">
        <v>11072</v>
      </c>
      <c r="Q8662">
        <v>16</v>
      </c>
      <c r="R8662">
        <v>188</v>
      </c>
      <c r="S8662">
        <v>44</v>
      </c>
      <c r="T8662">
        <v>869</v>
      </c>
      <c r="U8662">
        <v>1</v>
      </c>
      <c r="V8662">
        <v>1</v>
      </c>
      <c r="W8662">
        <v>0</v>
      </c>
      <c r="X8662">
        <v>552.46946511630347</v>
      </c>
      <c r="Y8662">
        <v>18.153457481578855</v>
      </c>
      <c r="Z8662">
        <v>38.369582082722985</v>
      </c>
      <c r="AA8662">
        <v>78.030273050971076</v>
      </c>
      <c r="AB8662">
        <v>298.87443198262793</v>
      </c>
      <c r="AC8662">
        <v>15.006905011080265</v>
      </c>
      <c r="AD8662">
        <v>0.44579967773238327</v>
      </c>
      <c r="AE8662">
        <v>1001.3499144030169</v>
      </c>
    </row>
    <row r="8663" spans="1:31" x14ac:dyDescent="0.3">
      <c r="A8663">
        <v>2594212</v>
      </c>
      <c r="B8663">
        <v>1</v>
      </c>
      <c r="C8663" t="s">
        <v>81</v>
      </c>
      <c r="D8663" t="s">
        <v>122</v>
      </c>
      <c r="E8663" t="s">
        <v>141</v>
      </c>
      <c r="F8663" t="s">
        <v>23980</v>
      </c>
      <c r="G8663" t="s">
        <v>134</v>
      </c>
      <c r="H8663" t="s">
        <v>135</v>
      </c>
      <c r="I8663" t="s">
        <v>136</v>
      </c>
      <c r="J8663" t="s">
        <v>137</v>
      </c>
      <c r="K8663" t="s">
        <v>138</v>
      </c>
      <c r="L8663" t="s">
        <v>23981</v>
      </c>
      <c r="M8663" t="s">
        <v>23982</v>
      </c>
      <c r="N8663">
        <v>0.26888888799999999</v>
      </c>
      <c r="O8663">
        <v>9</v>
      </c>
      <c r="P8663">
        <v>723</v>
      </c>
      <c r="Q8663">
        <v>200</v>
      </c>
      <c r="R8663">
        <v>60</v>
      </c>
      <c r="S8663">
        <v>18</v>
      </c>
      <c r="T8663">
        <v>93</v>
      </c>
      <c r="U8663">
        <v>0</v>
      </c>
      <c r="V8663">
        <v>0</v>
      </c>
      <c r="W8663">
        <v>0.30536856069720003</v>
      </c>
      <c r="X8663">
        <v>18.541812892187117</v>
      </c>
      <c r="Y8663">
        <v>95.339771023559067</v>
      </c>
      <c r="Z8663">
        <v>9.1717660085178583</v>
      </c>
      <c r="AA8663">
        <v>48.204450495651407</v>
      </c>
      <c r="AB8663">
        <v>6.012526027411206</v>
      </c>
      <c r="AC8663">
        <v>0</v>
      </c>
      <c r="AD8663">
        <v>0</v>
      </c>
      <c r="AE8663">
        <v>177.57569500802387</v>
      </c>
    </row>
    <row r="8664" spans="1:31" x14ac:dyDescent="0.3">
      <c r="A8664">
        <v>2594358</v>
      </c>
      <c r="B8664">
        <v>1</v>
      </c>
      <c r="C8664" t="s">
        <v>81</v>
      </c>
      <c r="D8664" t="s">
        <v>118</v>
      </c>
      <c r="E8664" t="s">
        <v>184</v>
      </c>
      <c r="F8664" t="s">
        <v>23983</v>
      </c>
      <c r="G8664" t="s">
        <v>134</v>
      </c>
      <c r="H8664" t="s">
        <v>135</v>
      </c>
      <c r="I8664" t="s">
        <v>136</v>
      </c>
      <c r="J8664" t="s">
        <v>137</v>
      </c>
      <c r="K8664" t="s">
        <v>138</v>
      </c>
      <c r="L8664" t="s">
        <v>23984</v>
      </c>
      <c r="M8664" t="s">
        <v>23985</v>
      </c>
      <c r="N8664">
        <v>1.0308333329999999</v>
      </c>
      <c r="O8664">
        <v>0</v>
      </c>
      <c r="P8664">
        <v>888</v>
      </c>
      <c r="Q8664">
        <v>0</v>
      </c>
      <c r="R8664">
        <v>49</v>
      </c>
      <c r="S8664">
        <v>0</v>
      </c>
      <c r="T8664">
        <v>103</v>
      </c>
      <c r="U8664">
        <v>0</v>
      </c>
      <c r="V8664">
        <v>1</v>
      </c>
      <c r="W8664">
        <v>0</v>
      </c>
      <c r="X8664">
        <v>116.02716052275635</v>
      </c>
      <c r="Y8664">
        <v>0</v>
      </c>
      <c r="Z8664">
        <v>38.33582662338717</v>
      </c>
      <c r="AA8664">
        <v>0</v>
      </c>
      <c r="AB8664">
        <v>76.060786899403766</v>
      </c>
      <c r="AC8664">
        <v>0</v>
      </c>
      <c r="AD8664">
        <v>12.921373922941502</v>
      </c>
      <c r="AE8664">
        <v>243.34514796848882</v>
      </c>
    </row>
    <row r="8665" spans="1:31" x14ac:dyDescent="0.3">
      <c r="A8665">
        <v>2594232</v>
      </c>
      <c r="B8665">
        <v>1</v>
      </c>
      <c r="C8665" t="s">
        <v>81</v>
      </c>
      <c r="D8665" t="s">
        <v>121</v>
      </c>
      <c r="E8665" t="s">
        <v>147</v>
      </c>
      <c r="F8665" t="s">
        <v>746</v>
      </c>
      <c r="G8665" t="s">
        <v>134</v>
      </c>
      <c r="H8665" t="s">
        <v>135</v>
      </c>
      <c r="I8665" t="s">
        <v>136</v>
      </c>
      <c r="J8665" t="s">
        <v>137</v>
      </c>
      <c r="K8665" t="s">
        <v>138</v>
      </c>
      <c r="L8665" t="s">
        <v>23986</v>
      </c>
      <c r="M8665" t="s">
        <v>23987</v>
      </c>
      <c r="N8665">
        <v>0.18916666600000001</v>
      </c>
      <c r="O8665">
        <v>4</v>
      </c>
      <c r="P8665">
        <v>719</v>
      </c>
      <c r="Q8665">
        <v>0</v>
      </c>
      <c r="R8665">
        <v>12</v>
      </c>
      <c r="S8665">
        <v>0</v>
      </c>
      <c r="T8665">
        <v>48</v>
      </c>
      <c r="U8665">
        <v>0</v>
      </c>
      <c r="V8665">
        <v>0</v>
      </c>
      <c r="W8665">
        <v>0.10484665104</v>
      </c>
      <c r="X8665">
        <v>10.362604601677685</v>
      </c>
      <c r="Y8665">
        <v>0</v>
      </c>
      <c r="Z8665">
        <v>0.23993215323735001</v>
      </c>
      <c r="AA8665">
        <v>0</v>
      </c>
      <c r="AB8665">
        <v>1.4426279515051708</v>
      </c>
      <c r="AC8665">
        <v>0</v>
      </c>
      <c r="AD8665">
        <v>0</v>
      </c>
      <c r="AE8665">
        <v>12.150011357460206</v>
      </c>
    </row>
    <row r="8666" spans="1:31" x14ac:dyDescent="0.3">
      <c r="A8666">
        <v>2594252</v>
      </c>
      <c r="B8666">
        <v>1</v>
      </c>
      <c r="C8666" t="s">
        <v>81</v>
      </c>
      <c r="D8666" t="s">
        <v>128</v>
      </c>
      <c r="E8666" t="s">
        <v>184</v>
      </c>
      <c r="F8666" t="s">
        <v>3240</v>
      </c>
      <c r="G8666" t="s">
        <v>134</v>
      </c>
      <c r="H8666" t="s">
        <v>135</v>
      </c>
      <c r="I8666" t="s">
        <v>136</v>
      </c>
      <c r="J8666" t="s">
        <v>137</v>
      </c>
      <c r="K8666" t="s">
        <v>138</v>
      </c>
      <c r="L8666" t="s">
        <v>23988</v>
      </c>
      <c r="M8666" t="s">
        <v>23989</v>
      </c>
      <c r="N8666">
        <v>0.86638888800000002</v>
      </c>
      <c r="O8666">
        <v>4</v>
      </c>
      <c r="P8666">
        <v>69</v>
      </c>
      <c r="Q8666">
        <v>10</v>
      </c>
      <c r="R8666">
        <v>95</v>
      </c>
      <c r="S8666">
        <v>10</v>
      </c>
      <c r="T8666">
        <v>12</v>
      </c>
      <c r="U8666">
        <v>1</v>
      </c>
      <c r="V8666">
        <v>0</v>
      </c>
      <c r="W8666">
        <v>0.92795908364973012</v>
      </c>
      <c r="X8666">
        <v>13.105766399067038</v>
      </c>
      <c r="Y8666">
        <v>9.4063987844216737</v>
      </c>
      <c r="Z8666">
        <v>67.170428752693638</v>
      </c>
      <c r="AA8666">
        <v>40.855252986147001</v>
      </c>
      <c r="AB8666">
        <v>5.7530014143979482</v>
      </c>
      <c r="AC8666">
        <v>7.2093698892422404</v>
      </c>
      <c r="AD8666">
        <v>0</v>
      </c>
      <c r="AE8666">
        <v>144.42817730961929</v>
      </c>
    </row>
    <row r="8667" spans="1:31" x14ac:dyDescent="0.3">
      <c r="A8667">
        <v>2594275</v>
      </c>
      <c r="B8667">
        <v>1</v>
      </c>
      <c r="C8667" t="s">
        <v>80</v>
      </c>
      <c r="D8667" t="s">
        <v>107</v>
      </c>
      <c r="E8667" t="s">
        <v>147</v>
      </c>
      <c r="F8667" t="s">
        <v>9288</v>
      </c>
      <c r="G8667" t="s">
        <v>134</v>
      </c>
      <c r="H8667" t="s">
        <v>135</v>
      </c>
      <c r="I8667" t="s">
        <v>136</v>
      </c>
      <c r="J8667" t="s">
        <v>137</v>
      </c>
      <c r="K8667" t="s">
        <v>138</v>
      </c>
      <c r="L8667" t="s">
        <v>23990</v>
      </c>
      <c r="M8667" t="s">
        <v>23991</v>
      </c>
      <c r="N8667">
        <v>1.336944444</v>
      </c>
      <c r="O8667">
        <v>1</v>
      </c>
      <c r="P8667">
        <v>114</v>
      </c>
      <c r="Q8667">
        <v>6</v>
      </c>
      <c r="R8667">
        <v>35</v>
      </c>
      <c r="S8667">
        <v>6</v>
      </c>
      <c r="T8667">
        <v>20</v>
      </c>
      <c r="U8667">
        <v>0</v>
      </c>
      <c r="V8667">
        <v>0</v>
      </c>
      <c r="W8667">
        <v>18.901788892885541</v>
      </c>
      <c r="X8667">
        <v>23.834977210094884</v>
      </c>
      <c r="Y8667">
        <v>3.068352596121632</v>
      </c>
      <c r="Z8667">
        <v>53.574617475615639</v>
      </c>
      <c r="AA8667">
        <v>211.62055754386645</v>
      </c>
      <c r="AB8667">
        <v>37.215132950961831</v>
      </c>
      <c r="AC8667">
        <v>0</v>
      </c>
      <c r="AD8667">
        <v>0</v>
      </c>
      <c r="AE8667">
        <v>348.21542666954599</v>
      </c>
    </row>
    <row r="8668" spans="1:31" x14ac:dyDescent="0.3">
      <c r="A8668">
        <v>2594567</v>
      </c>
      <c r="B8668">
        <v>1</v>
      </c>
      <c r="C8668" t="s">
        <v>80</v>
      </c>
      <c r="D8668" t="s">
        <v>106</v>
      </c>
      <c r="E8668" t="s">
        <v>155</v>
      </c>
      <c r="F8668" t="s">
        <v>23992</v>
      </c>
      <c r="G8668" t="s">
        <v>206</v>
      </c>
      <c r="H8668" t="s">
        <v>157</v>
      </c>
      <c r="I8668" t="s">
        <v>136</v>
      </c>
      <c r="J8668" t="s">
        <v>137</v>
      </c>
      <c r="K8668" t="s">
        <v>138</v>
      </c>
      <c r="L8668" t="s">
        <v>23993</v>
      </c>
      <c r="M8668" t="s">
        <v>23994</v>
      </c>
      <c r="N8668">
        <v>2.4272222220000002</v>
      </c>
      <c r="O8668">
        <v>0</v>
      </c>
      <c r="P8668">
        <v>35</v>
      </c>
      <c r="Q8668">
        <v>0</v>
      </c>
      <c r="R8668">
        <v>6</v>
      </c>
      <c r="S8668">
        <v>0</v>
      </c>
      <c r="T8668">
        <v>9</v>
      </c>
      <c r="U8668">
        <v>0</v>
      </c>
      <c r="V8668">
        <v>0</v>
      </c>
      <c r="W8668">
        <v>0</v>
      </c>
      <c r="X8668">
        <v>11.917844012045895</v>
      </c>
      <c r="Y8668">
        <v>0</v>
      </c>
      <c r="Z8668">
        <v>2.2563848321193003</v>
      </c>
      <c r="AA8668">
        <v>0</v>
      </c>
      <c r="AB8668">
        <v>7.8127782292813146</v>
      </c>
      <c r="AC8668">
        <v>0</v>
      </c>
      <c r="AD8668">
        <v>0</v>
      </c>
      <c r="AE8668">
        <v>21.98700707344651</v>
      </c>
    </row>
    <row r="8669" spans="1:31" x14ac:dyDescent="0.3">
      <c r="A8669">
        <v>2594630</v>
      </c>
      <c r="B8669">
        <v>1</v>
      </c>
      <c r="C8669" t="s">
        <v>81</v>
      </c>
      <c r="D8669" t="s">
        <v>118</v>
      </c>
      <c r="E8669" t="s">
        <v>175</v>
      </c>
      <c r="F8669" t="s">
        <v>23995</v>
      </c>
      <c r="G8669" t="s">
        <v>5725</v>
      </c>
      <c r="H8669" t="s">
        <v>157</v>
      </c>
      <c r="I8669" t="s">
        <v>136</v>
      </c>
      <c r="J8669" t="s">
        <v>3</v>
      </c>
      <c r="K8669" t="s">
        <v>138</v>
      </c>
      <c r="L8669" t="s">
        <v>23996</v>
      </c>
      <c r="M8669" t="s">
        <v>23997</v>
      </c>
      <c r="N8669">
        <v>5.1897222220000003</v>
      </c>
      <c r="O8669">
        <v>0</v>
      </c>
      <c r="P8669">
        <v>83</v>
      </c>
      <c r="Q8669">
        <v>0</v>
      </c>
      <c r="R8669">
        <v>0</v>
      </c>
      <c r="S8669">
        <v>0</v>
      </c>
      <c r="T8669">
        <v>13</v>
      </c>
      <c r="U8669">
        <v>0</v>
      </c>
      <c r="V8669">
        <v>0</v>
      </c>
      <c r="W8669">
        <v>0</v>
      </c>
      <c r="X8669">
        <v>53.343473089475381</v>
      </c>
      <c r="Y8669">
        <v>0</v>
      </c>
      <c r="Z8669">
        <v>0</v>
      </c>
      <c r="AA8669">
        <v>0</v>
      </c>
      <c r="AB8669">
        <v>41.206126594981704</v>
      </c>
      <c r="AC8669">
        <v>0</v>
      </c>
      <c r="AD8669">
        <v>0</v>
      </c>
      <c r="AE8669">
        <v>94.549599684457093</v>
      </c>
    </row>
    <row r="8670" spans="1:31" x14ac:dyDescent="0.3">
      <c r="A8670">
        <v>2594198</v>
      </c>
      <c r="B8670">
        <v>1</v>
      </c>
      <c r="C8670" t="s">
        <v>80</v>
      </c>
      <c r="D8670" t="s">
        <v>100</v>
      </c>
      <c r="E8670" t="s">
        <v>141</v>
      </c>
      <c r="F8670" t="s">
        <v>23998</v>
      </c>
      <c r="G8670" t="s">
        <v>6242</v>
      </c>
      <c r="H8670" t="s">
        <v>135</v>
      </c>
      <c r="I8670" t="s">
        <v>136</v>
      </c>
      <c r="J8670" t="s">
        <v>137</v>
      </c>
      <c r="K8670" t="s">
        <v>138</v>
      </c>
      <c r="L8670" t="s">
        <v>23999</v>
      </c>
      <c r="M8670" t="s">
        <v>24000</v>
      </c>
      <c r="N8670">
        <v>0.84222222199999996</v>
      </c>
      <c r="O8670">
        <v>0</v>
      </c>
      <c r="P8670">
        <v>28</v>
      </c>
      <c r="Q8670">
        <v>0</v>
      </c>
      <c r="R8670">
        <v>2</v>
      </c>
      <c r="S8670">
        <v>0</v>
      </c>
      <c r="T8670">
        <v>4</v>
      </c>
      <c r="U8670">
        <v>0</v>
      </c>
      <c r="V8670">
        <v>0</v>
      </c>
      <c r="W8670">
        <v>0</v>
      </c>
      <c r="X8670">
        <v>3.3545015423924465</v>
      </c>
      <c r="Y8670">
        <v>0</v>
      </c>
      <c r="Z8670">
        <v>1.2309266946818134</v>
      </c>
      <c r="AA8670">
        <v>0</v>
      </c>
      <c r="AB8670">
        <v>3.1211014172433535</v>
      </c>
      <c r="AC8670">
        <v>0</v>
      </c>
      <c r="AD8670">
        <v>0</v>
      </c>
      <c r="AE8670">
        <v>7.7065296543176132</v>
      </c>
    </row>
    <row r="8671" spans="1:31" x14ac:dyDescent="0.3">
      <c r="A8671">
        <v>2594261</v>
      </c>
      <c r="B8671">
        <v>1</v>
      </c>
      <c r="C8671" t="s">
        <v>81</v>
      </c>
      <c r="D8671" t="s">
        <v>112</v>
      </c>
      <c r="E8671" t="s">
        <v>141</v>
      </c>
      <c r="F8671" t="s">
        <v>9445</v>
      </c>
      <c r="G8671" t="s">
        <v>134</v>
      </c>
      <c r="H8671" t="s">
        <v>135</v>
      </c>
      <c r="I8671" t="s">
        <v>680</v>
      </c>
      <c r="J8671" t="s">
        <v>137</v>
      </c>
      <c r="K8671" t="s">
        <v>138</v>
      </c>
      <c r="L8671" t="s">
        <v>24001</v>
      </c>
      <c r="M8671" t="s">
        <v>24002</v>
      </c>
      <c r="N8671">
        <v>4.6388888000000003E-2</v>
      </c>
      <c r="O8671">
        <v>1</v>
      </c>
      <c r="P8671">
        <v>225</v>
      </c>
      <c r="Q8671">
        <v>146</v>
      </c>
      <c r="R8671">
        <v>245</v>
      </c>
      <c r="S8671">
        <v>25</v>
      </c>
      <c r="T8671">
        <v>27</v>
      </c>
      <c r="U8671">
        <v>8</v>
      </c>
      <c r="V8671">
        <v>0</v>
      </c>
      <c r="W8671">
        <v>7.5280460399999999E-3</v>
      </c>
      <c r="X8671">
        <v>1.0092743658662366</v>
      </c>
      <c r="Y8671">
        <v>5.5618666734329612</v>
      </c>
      <c r="Z8671">
        <v>3.55903962984054</v>
      </c>
      <c r="AA8671">
        <v>3.0688352210981282</v>
      </c>
      <c r="AB8671">
        <v>0.96936716490918184</v>
      </c>
      <c r="AC8671">
        <v>6.6768245257261913</v>
      </c>
      <c r="AD8671">
        <v>0</v>
      </c>
      <c r="AE8671">
        <v>20.852735626913237</v>
      </c>
    </row>
    <row r="8672" spans="1:31" x14ac:dyDescent="0.3">
      <c r="A8672">
        <v>2594204</v>
      </c>
      <c r="B8672">
        <v>1</v>
      </c>
      <c r="C8672" t="s">
        <v>81</v>
      </c>
      <c r="D8672" t="s">
        <v>127</v>
      </c>
      <c r="E8672" t="s">
        <v>147</v>
      </c>
      <c r="F8672" t="s">
        <v>2172</v>
      </c>
      <c r="G8672" t="s">
        <v>134</v>
      </c>
      <c r="H8672" t="s">
        <v>135</v>
      </c>
      <c r="I8672" t="s">
        <v>136</v>
      </c>
      <c r="J8672" t="s">
        <v>137</v>
      </c>
      <c r="K8672" t="s">
        <v>138</v>
      </c>
      <c r="L8672" t="s">
        <v>24003</v>
      </c>
      <c r="M8672" t="s">
        <v>24004</v>
      </c>
      <c r="N8672">
        <v>0.46861111100000002</v>
      </c>
      <c r="O8672">
        <v>4</v>
      </c>
      <c r="P8672">
        <v>87</v>
      </c>
      <c r="Q8672">
        <v>100</v>
      </c>
      <c r="R8672">
        <v>98</v>
      </c>
      <c r="S8672">
        <v>2</v>
      </c>
      <c r="T8672">
        <v>8</v>
      </c>
      <c r="U8672">
        <v>0</v>
      </c>
      <c r="V8672">
        <v>0</v>
      </c>
      <c r="W8672">
        <v>0.27060991623342334</v>
      </c>
      <c r="X8672">
        <v>4.8822259527384606</v>
      </c>
      <c r="Y8672">
        <v>45.375061518363388</v>
      </c>
      <c r="Z8672">
        <v>42.827259198264102</v>
      </c>
      <c r="AA8672">
        <v>1.9183937534572801</v>
      </c>
      <c r="AB8672">
        <v>1.0312948754524578</v>
      </c>
      <c r="AC8672">
        <v>0</v>
      </c>
      <c r="AD8672">
        <v>0</v>
      </c>
      <c r="AE8672">
        <v>96.304845214509115</v>
      </c>
    </row>
    <row r="8673" spans="1:31" x14ac:dyDescent="0.3">
      <c r="A8673">
        <v>2594307</v>
      </c>
      <c r="B8673">
        <v>1</v>
      </c>
      <c r="C8673" t="s">
        <v>81</v>
      </c>
      <c r="D8673" t="s">
        <v>127</v>
      </c>
      <c r="E8673" t="s">
        <v>147</v>
      </c>
      <c r="F8673" t="s">
        <v>2172</v>
      </c>
      <c r="G8673" t="s">
        <v>134</v>
      </c>
      <c r="H8673" t="s">
        <v>135</v>
      </c>
      <c r="I8673" t="s">
        <v>136</v>
      </c>
      <c r="J8673" t="s">
        <v>137</v>
      </c>
      <c r="K8673" t="s">
        <v>138</v>
      </c>
      <c r="L8673" t="s">
        <v>24005</v>
      </c>
      <c r="M8673" t="s">
        <v>24006</v>
      </c>
      <c r="N8673">
        <v>0.700555555</v>
      </c>
      <c r="O8673">
        <v>0</v>
      </c>
      <c r="P8673">
        <v>59</v>
      </c>
      <c r="Q8673">
        <v>38</v>
      </c>
      <c r="R8673">
        <v>26</v>
      </c>
      <c r="S8673">
        <v>2</v>
      </c>
      <c r="T8673">
        <v>6</v>
      </c>
      <c r="U8673">
        <v>0</v>
      </c>
      <c r="V8673">
        <v>0</v>
      </c>
      <c r="W8673">
        <v>0</v>
      </c>
      <c r="X8673">
        <v>5.4554135891115321</v>
      </c>
      <c r="Y8673">
        <v>48.905155273387258</v>
      </c>
      <c r="Z8673">
        <v>36.596712312262127</v>
      </c>
      <c r="AA8673">
        <v>3.6138356235522671</v>
      </c>
      <c r="AB8673">
        <v>1.5269584380773997</v>
      </c>
      <c r="AC8673">
        <v>0</v>
      </c>
      <c r="AD8673">
        <v>0</v>
      </c>
      <c r="AE8673">
        <v>96.098075236390571</v>
      </c>
    </row>
    <row r="8674" spans="1:31" x14ac:dyDescent="0.3">
      <c r="A8674">
        <v>2594407</v>
      </c>
      <c r="B8674">
        <v>1</v>
      </c>
      <c r="C8674" t="s">
        <v>81</v>
      </c>
      <c r="D8674" t="s">
        <v>114</v>
      </c>
      <c r="E8674" t="s">
        <v>147</v>
      </c>
      <c r="F8674" t="s">
        <v>10700</v>
      </c>
      <c r="G8674" t="s">
        <v>134</v>
      </c>
      <c r="H8674" t="s">
        <v>135</v>
      </c>
      <c r="I8674" t="s">
        <v>136</v>
      </c>
      <c r="J8674" t="s">
        <v>137</v>
      </c>
      <c r="K8674" t="s">
        <v>138</v>
      </c>
      <c r="L8674" t="s">
        <v>24007</v>
      </c>
      <c r="M8674" t="s">
        <v>24008</v>
      </c>
      <c r="N8674">
        <v>0.73555555500000003</v>
      </c>
      <c r="O8674">
        <v>0</v>
      </c>
      <c r="P8674">
        <v>255</v>
      </c>
      <c r="Q8674">
        <v>0</v>
      </c>
      <c r="R8674">
        <v>1</v>
      </c>
      <c r="S8674">
        <v>3</v>
      </c>
      <c r="T8674">
        <v>38</v>
      </c>
      <c r="U8674">
        <v>0</v>
      </c>
      <c r="V8674">
        <v>0</v>
      </c>
      <c r="W8674">
        <v>0</v>
      </c>
      <c r="X8674">
        <v>15.166726787616534</v>
      </c>
      <c r="Y8674">
        <v>0</v>
      </c>
      <c r="Z8674">
        <v>2.2630316083750002E-4</v>
      </c>
      <c r="AA8674">
        <v>3.4200486019462</v>
      </c>
      <c r="AB8674">
        <v>4.5016123129384749</v>
      </c>
      <c r="AC8674">
        <v>0</v>
      </c>
      <c r="AD8674">
        <v>0</v>
      </c>
      <c r="AE8674">
        <v>23.088614005662045</v>
      </c>
    </row>
    <row r="8675" spans="1:31" x14ac:dyDescent="0.3">
      <c r="A8675">
        <v>2594304</v>
      </c>
      <c r="B8675">
        <v>1</v>
      </c>
      <c r="C8675" t="s">
        <v>80</v>
      </c>
      <c r="D8675" t="s">
        <v>96</v>
      </c>
      <c r="E8675" t="s">
        <v>166</v>
      </c>
      <c r="F8675" t="s">
        <v>24009</v>
      </c>
      <c r="G8675" t="s">
        <v>168</v>
      </c>
      <c r="H8675" t="s">
        <v>157</v>
      </c>
      <c r="I8675" t="s">
        <v>136</v>
      </c>
      <c r="J8675" t="s">
        <v>137</v>
      </c>
      <c r="K8675" t="s">
        <v>138</v>
      </c>
      <c r="L8675" t="s">
        <v>24010</v>
      </c>
      <c r="M8675" t="s">
        <v>24011</v>
      </c>
      <c r="N8675">
        <v>5.5166666659999999</v>
      </c>
      <c r="O8675">
        <v>0</v>
      </c>
      <c r="P8675">
        <v>1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0.32978000817381753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0.32978000817381753</v>
      </c>
    </row>
    <row r="8676" spans="1:31" x14ac:dyDescent="0.3">
      <c r="A8676">
        <v>2594327</v>
      </c>
      <c r="B8676">
        <v>1</v>
      </c>
      <c r="C8676" t="s">
        <v>81</v>
      </c>
      <c r="D8676" t="s">
        <v>126</v>
      </c>
      <c r="E8676" t="s">
        <v>147</v>
      </c>
      <c r="F8676" t="s">
        <v>3890</v>
      </c>
      <c r="G8676" t="s">
        <v>134</v>
      </c>
      <c r="H8676" t="s">
        <v>135</v>
      </c>
      <c r="I8676" t="s">
        <v>136</v>
      </c>
      <c r="J8676" t="s">
        <v>137</v>
      </c>
      <c r="K8676" t="s">
        <v>138</v>
      </c>
      <c r="L8676" t="s">
        <v>24012</v>
      </c>
      <c r="M8676" t="s">
        <v>24013</v>
      </c>
      <c r="N8676">
        <v>0.77805555500000001</v>
      </c>
      <c r="O8676">
        <v>3</v>
      </c>
      <c r="P8676">
        <v>362</v>
      </c>
      <c r="Q8676">
        <v>6</v>
      </c>
      <c r="R8676">
        <v>112</v>
      </c>
      <c r="S8676">
        <v>1</v>
      </c>
      <c r="T8676">
        <v>12</v>
      </c>
      <c r="U8676">
        <v>0</v>
      </c>
      <c r="V8676">
        <v>0</v>
      </c>
      <c r="W8676">
        <v>0.52885399991999982</v>
      </c>
      <c r="X8676">
        <v>15.669880312797568</v>
      </c>
      <c r="Y8676">
        <v>23.019614821915862</v>
      </c>
      <c r="Z8676">
        <v>6.894705353547903</v>
      </c>
      <c r="AA8676">
        <v>3.4199302665207809</v>
      </c>
      <c r="AB8676">
        <v>1.0328936209215032</v>
      </c>
      <c r="AC8676">
        <v>0</v>
      </c>
      <c r="AD8676">
        <v>0</v>
      </c>
      <c r="AE8676">
        <v>50.565878375623619</v>
      </c>
    </row>
    <row r="8677" spans="1:31" x14ac:dyDescent="0.3">
      <c r="A8677">
        <v>2594613</v>
      </c>
      <c r="B8677">
        <v>1</v>
      </c>
      <c r="C8677" t="s">
        <v>80</v>
      </c>
      <c r="D8677" t="s">
        <v>89</v>
      </c>
      <c r="E8677" t="s">
        <v>166</v>
      </c>
      <c r="F8677" t="s">
        <v>24014</v>
      </c>
      <c r="G8677" t="s">
        <v>198</v>
      </c>
      <c r="H8677" t="s">
        <v>157</v>
      </c>
      <c r="I8677" t="s">
        <v>136</v>
      </c>
      <c r="J8677" t="s">
        <v>137</v>
      </c>
      <c r="K8677" t="s">
        <v>138</v>
      </c>
      <c r="L8677" t="s">
        <v>24015</v>
      </c>
      <c r="M8677" t="s">
        <v>24016</v>
      </c>
      <c r="N8677">
        <v>0.568333333</v>
      </c>
      <c r="O8677">
        <v>0</v>
      </c>
      <c r="P8677">
        <v>2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1.3054536474265001E-2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1.3054536474265001E-2</v>
      </c>
    </row>
    <row r="8678" spans="1:31" x14ac:dyDescent="0.3">
      <c r="A8678">
        <v>2594533</v>
      </c>
      <c r="B8678">
        <v>1</v>
      </c>
      <c r="C8678" t="s">
        <v>81</v>
      </c>
      <c r="D8678" t="s">
        <v>113</v>
      </c>
      <c r="E8678" t="s">
        <v>155</v>
      </c>
      <c r="F8678" t="s">
        <v>24017</v>
      </c>
      <c r="G8678" t="s">
        <v>202</v>
      </c>
      <c r="H8678" t="s">
        <v>157</v>
      </c>
      <c r="I8678" t="s">
        <v>136</v>
      </c>
      <c r="J8678" t="s">
        <v>137</v>
      </c>
      <c r="K8678" t="s">
        <v>138</v>
      </c>
      <c r="L8678" t="s">
        <v>24018</v>
      </c>
      <c r="M8678" t="s">
        <v>24019</v>
      </c>
      <c r="N8678">
        <v>0.69361111099999995</v>
      </c>
      <c r="O8678">
        <v>0</v>
      </c>
      <c r="P8678">
        <v>163</v>
      </c>
      <c r="Q8678">
        <v>0</v>
      </c>
      <c r="R8678">
        <v>5</v>
      </c>
      <c r="S8678">
        <v>0</v>
      </c>
      <c r="T8678">
        <v>10</v>
      </c>
      <c r="U8678">
        <v>0</v>
      </c>
      <c r="V8678">
        <v>0</v>
      </c>
      <c r="W8678">
        <v>0</v>
      </c>
      <c r="X8678">
        <v>17.304432949876428</v>
      </c>
      <c r="Y8678">
        <v>0</v>
      </c>
      <c r="Z8678">
        <v>3.1403809101753635</v>
      </c>
      <c r="AA8678">
        <v>0</v>
      </c>
      <c r="AB8678">
        <v>2.7294759997381028</v>
      </c>
      <c r="AC8678">
        <v>0</v>
      </c>
      <c r="AD8678">
        <v>0</v>
      </c>
      <c r="AE8678">
        <v>23.174289859789894</v>
      </c>
    </row>
    <row r="8679" spans="1:31" x14ac:dyDescent="0.3">
      <c r="A8679">
        <v>2594410</v>
      </c>
      <c r="B8679">
        <v>1</v>
      </c>
      <c r="C8679" t="s">
        <v>80</v>
      </c>
      <c r="D8679" t="s">
        <v>97</v>
      </c>
      <c r="E8679" t="s">
        <v>147</v>
      </c>
      <c r="F8679" t="s">
        <v>18519</v>
      </c>
      <c r="G8679" t="s">
        <v>134</v>
      </c>
      <c r="H8679" t="s">
        <v>135</v>
      </c>
      <c r="I8679" t="s">
        <v>136</v>
      </c>
      <c r="J8679" t="s">
        <v>137</v>
      </c>
      <c r="K8679" t="s">
        <v>138</v>
      </c>
      <c r="L8679" t="s">
        <v>24020</v>
      </c>
      <c r="M8679" t="s">
        <v>24021</v>
      </c>
      <c r="N8679">
        <v>0.37111111099999999</v>
      </c>
      <c r="O8679">
        <v>0</v>
      </c>
      <c r="P8679">
        <v>219</v>
      </c>
      <c r="Q8679">
        <v>0</v>
      </c>
      <c r="R8679">
        <v>58</v>
      </c>
      <c r="S8679">
        <v>2</v>
      </c>
      <c r="T8679">
        <v>29</v>
      </c>
      <c r="U8679">
        <v>0</v>
      </c>
      <c r="V8679">
        <v>1</v>
      </c>
      <c r="W8679">
        <v>0</v>
      </c>
      <c r="X8679">
        <v>25.970560207455929</v>
      </c>
      <c r="Y8679">
        <v>0</v>
      </c>
      <c r="Z8679">
        <v>7.8173772075719796</v>
      </c>
      <c r="AA8679">
        <v>0.59226158364222226</v>
      </c>
      <c r="AB8679">
        <v>6.8431276386038737</v>
      </c>
      <c r="AC8679">
        <v>0</v>
      </c>
      <c r="AD8679">
        <v>0.44545946805649006</v>
      </c>
      <c r="AE8679">
        <v>41.668786105330497</v>
      </c>
    </row>
    <row r="8680" spans="1:31" x14ac:dyDescent="0.3">
      <c r="A8680">
        <v>2594218</v>
      </c>
      <c r="B8680">
        <v>1</v>
      </c>
      <c r="C8680" t="s">
        <v>81</v>
      </c>
      <c r="D8680" t="s">
        <v>115</v>
      </c>
      <c r="E8680" t="s">
        <v>171</v>
      </c>
      <c r="F8680" t="s">
        <v>24022</v>
      </c>
      <c r="G8680" t="s">
        <v>190</v>
      </c>
      <c r="H8680" t="s">
        <v>157</v>
      </c>
      <c r="I8680" t="s">
        <v>136</v>
      </c>
      <c r="J8680" t="s">
        <v>137</v>
      </c>
      <c r="K8680" t="s">
        <v>138</v>
      </c>
      <c r="L8680" t="s">
        <v>24023</v>
      </c>
      <c r="M8680" t="s">
        <v>24024</v>
      </c>
      <c r="N8680">
        <v>2.3277777770000001</v>
      </c>
      <c r="O8680">
        <v>0</v>
      </c>
      <c r="P8680">
        <v>41</v>
      </c>
      <c r="Q8680">
        <v>0</v>
      </c>
      <c r="R8680">
        <v>0</v>
      </c>
      <c r="S8680">
        <v>0</v>
      </c>
      <c r="T8680">
        <v>17</v>
      </c>
      <c r="U8680">
        <v>0</v>
      </c>
      <c r="V8680">
        <v>0</v>
      </c>
      <c r="W8680">
        <v>0</v>
      </c>
      <c r="X8680">
        <v>3.4039138241781761</v>
      </c>
      <c r="Y8680">
        <v>0</v>
      </c>
      <c r="Z8680">
        <v>0</v>
      </c>
      <c r="AA8680">
        <v>0</v>
      </c>
      <c r="AB8680">
        <v>2.4262306545284749</v>
      </c>
      <c r="AC8680">
        <v>0</v>
      </c>
      <c r="AD8680">
        <v>0</v>
      </c>
      <c r="AE8680">
        <v>5.830144478706651</v>
      </c>
    </row>
    <row r="8681" spans="1:31" x14ac:dyDescent="0.3">
      <c r="A8681">
        <v>2594241</v>
      </c>
      <c r="B8681">
        <v>1</v>
      </c>
      <c r="C8681" t="s">
        <v>80</v>
      </c>
      <c r="D8681" t="s">
        <v>105</v>
      </c>
      <c r="E8681" t="s">
        <v>184</v>
      </c>
      <c r="F8681" t="s">
        <v>24025</v>
      </c>
      <c r="G8681" t="s">
        <v>134</v>
      </c>
      <c r="H8681" t="s">
        <v>135</v>
      </c>
      <c r="I8681" t="s">
        <v>136</v>
      </c>
      <c r="J8681" t="s">
        <v>137</v>
      </c>
      <c r="K8681" t="s">
        <v>138</v>
      </c>
      <c r="L8681" t="s">
        <v>24026</v>
      </c>
      <c r="M8681" t="s">
        <v>24027</v>
      </c>
      <c r="N8681">
        <v>3.4505555550000002</v>
      </c>
      <c r="O8681">
        <v>0</v>
      </c>
      <c r="P8681">
        <v>19</v>
      </c>
      <c r="Q8681">
        <v>0</v>
      </c>
      <c r="R8681">
        <v>1</v>
      </c>
      <c r="S8681">
        <v>0</v>
      </c>
      <c r="T8681">
        <v>4</v>
      </c>
      <c r="U8681">
        <v>0</v>
      </c>
      <c r="V8681">
        <v>0</v>
      </c>
      <c r="W8681">
        <v>0</v>
      </c>
      <c r="X8681">
        <v>11.65932890406947</v>
      </c>
      <c r="Y8681">
        <v>0</v>
      </c>
      <c r="Z8681">
        <v>0.26644137475418667</v>
      </c>
      <c r="AA8681">
        <v>0</v>
      </c>
      <c r="AB8681">
        <v>8.4488633170598746</v>
      </c>
      <c r="AC8681">
        <v>0</v>
      </c>
      <c r="AD8681">
        <v>0</v>
      </c>
      <c r="AE8681">
        <v>20.37463359588353</v>
      </c>
    </row>
    <row r="8682" spans="1:31" x14ac:dyDescent="0.3">
      <c r="A8682">
        <v>2594573</v>
      </c>
      <c r="B8682">
        <v>1</v>
      </c>
      <c r="C8682" t="s">
        <v>81</v>
      </c>
      <c r="D8682" t="s">
        <v>118</v>
      </c>
      <c r="E8682" t="s">
        <v>184</v>
      </c>
      <c r="F8682" t="s">
        <v>24028</v>
      </c>
      <c r="G8682" t="s">
        <v>149</v>
      </c>
      <c r="H8682" t="s">
        <v>135</v>
      </c>
      <c r="I8682" t="s">
        <v>136</v>
      </c>
      <c r="J8682" t="s">
        <v>137</v>
      </c>
      <c r="K8682" t="s">
        <v>138</v>
      </c>
      <c r="L8682" t="s">
        <v>24029</v>
      </c>
      <c r="M8682" t="s">
        <v>24030</v>
      </c>
      <c r="N8682">
        <v>0.63611111099999995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1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1.1656624258716668</v>
      </c>
      <c r="AD8682">
        <v>0</v>
      </c>
      <c r="AE8682">
        <v>1.1656624258716668</v>
      </c>
    </row>
    <row r="8683" spans="1:31" x14ac:dyDescent="0.3">
      <c r="A8683">
        <v>2594224</v>
      </c>
      <c r="B8683">
        <v>1</v>
      </c>
      <c r="C8683" t="s">
        <v>81</v>
      </c>
      <c r="D8683" t="s">
        <v>120</v>
      </c>
      <c r="E8683" t="s">
        <v>141</v>
      </c>
      <c r="F8683" t="s">
        <v>14809</v>
      </c>
      <c r="G8683" t="s">
        <v>134</v>
      </c>
      <c r="H8683" t="s">
        <v>135</v>
      </c>
      <c r="I8683" t="s">
        <v>136</v>
      </c>
      <c r="J8683" t="s">
        <v>137</v>
      </c>
      <c r="K8683" t="s">
        <v>138</v>
      </c>
      <c r="L8683" t="s">
        <v>24031</v>
      </c>
      <c r="M8683" t="s">
        <v>24032</v>
      </c>
      <c r="N8683">
        <v>0.101388888</v>
      </c>
      <c r="O8683">
        <v>5</v>
      </c>
      <c r="P8683">
        <v>1831</v>
      </c>
      <c r="Q8683">
        <v>79</v>
      </c>
      <c r="R8683">
        <v>103</v>
      </c>
      <c r="S8683">
        <v>14</v>
      </c>
      <c r="T8683">
        <v>203</v>
      </c>
      <c r="U8683">
        <v>4</v>
      </c>
      <c r="V8683">
        <v>1</v>
      </c>
      <c r="W8683">
        <v>9.6749939138737501E-2</v>
      </c>
      <c r="X8683">
        <v>22.302844245772121</v>
      </c>
      <c r="Y8683">
        <v>14.723531976623052</v>
      </c>
      <c r="Z8683">
        <v>12.972486830745209</v>
      </c>
      <c r="AA8683">
        <v>2.1102197837894834</v>
      </c>
      <c r="AB8683">
        <v>6.8153862986969305</v>
      </c>
      <c r="AC8683">
        <v>6.7886032524387003</v>
      </c>
      <c r="AD8683">
        <v>3.6159068275200004E-2</v>
      </c>
      <c r="AE8683">
        <v>65.845981395479427</v>
      </c>
    </row>
    <row r="8684" spans="1:31" x14ac:dyDescent="0.3">
      <c r="A8684">
        <v>2594510</v>
      </c>
      <c r="B8684">
        <v>1</v>
      </c>
      <c r="C8684" t="s">
        <v>80</v>
      </c>
      <c r="D8684" t="s">
        <v>97</v>
      </c>
      <c r="E8684" t="s">
        <v>155</v>
      </c>
      <c r="F8684" t="s">
        <v>24033</v>
      </c>
      <c r="G8684" t="s">
        <v>202</v>
      </c>
      <c r="H8684" t="s">
        <v>157</v>
      </c>
      <c r="I8684" t="s">
        <v>136</v>
      </c>
      <c r="J8684" t="s">
        <v>137</v>
      </c>
      <c r="K8684" t="s">
        <v>138</v>
      </c>
      <c r="L8684" t="s">
        <v>24034</v>
      </c>
      <c r="M8684" t="s">
        <v>24035</v>
      </c>
      <c r="N8684">
        <v>0.39833333300000001</v>
      </c>
      <c r="O8684">
        <v>0</v>
      </c>
      <c r="P8684">
        <v>157</v>
      </c>
      <c r="Q8684">
        <v>0</v>
      </c>
      <c r="R8684">
        <v>2</v>
      </c>
      <c r="S8684">
        <v>0</v>
      </c>
      <c r="T8684">
        <v>2</v>
      </c>
      <c r="U8684">
        <v>0</v>
      </c>
      <c r="V8684">
        <v>0</v>
      </c>
      <c r="W8684">
        <v>0</v>
      </c>
      <c r="X8684">
        <v>10.757271497804684</v>
      </c>
      <c r="Y8684">
        <v>0</v>
      </c>
      <c r="Z8684">
        <v>0.54610122047292498</v>
      </c>
      <c r="AA8684">
        <v>0</v>
      </c>
      <c r="AB8684">
        <v>0.58805795206073341</v>
      </c>
      <c r="AC8684">
        <v>0</v>
      </c>
      <c r="AD8684">
        <v>0</v>
      </c>
      <c r="AE8684">
        <v>11.891430670338343</v>
      </c>
    </row>
    <row r="8685" spans="1:31" x14ac:dyDescent="0.3">
      <c r="A8685">
        <v>2594201</v>
      </c>
      <c r="B8685">
        <v>1</v>
      </c>
      <c r="C8685" t="s">
        <v>80</v>
      </c>
      <c r="D8685" t="s">
        <v>90</v>
      </c>
      <c r="E8685" t="s">
        <v>171</v>
      </c>
      <c r="F8685" t="s">
        <v>24036</v>
      </c>
      <c r="G8685" t="s">
        <v>3034</v>
      </c>
      <c r="H8685" t="s">
        <v>157</v>
      </c>
      <c r="I8685" t="s">
        <v>136</v>
      </c>
      <c r="J8685" t="s">
        <v>3</v>
      </c>
      <c r="K8685" t="s">
        <v>138</v>
      </c>
      <c r="L8685" t="s">
        <v>24037</v>
      </c>
      <c r="M8685" t="s">
        <v>24038</v>
      </c>
      <c r="N8685">
        <v>6.278333333</v>
      </c>
      <c r="O8685">
        <v>0</v>
      </c>
      <c r="P8685">
        <v>177</v>
      </c>
      <c r="Q8685">
        <v>0</v>
      </c>
      <c r="R8685">
        <v>0</v>
      </c>
      <c r="S8685">
        <v>0</v>
      </c>
      <c r="T8685">
        <v>23</v>
      </c>
      <c r="U8685">
        <v>0</v>
      </c>
      <c r="V8685">
        <v>0</v>
      </c>
      <c r="W8685">
        <v>0</v>
      </c>
      <c r="X8685">
        <v>156.70241351934217</v>
      </c>
      <c r="Y8685">
        <v>0</v>
      </c>
      <c r="Z8685">
        <v>0</v>
      </c>
      <c r="AA8685">
        <v>0</v>
      </c>
      <c r="AB8685">
        <v>60.480023568970047</v>
      </c>
      <c r="AC8685">
        <v>0</v>
      </c>
      <c r="AD8685">
        <v>0</v>
      </c>
      <c r="AE8685">
        <v>217.18243708831221</v>
      </c>
    </row>
    <row r="8686" spans="1:31" x14ac:dyDescent="0.3">
      <c r="A8686">
        <v>2594264</v>
      </c>
      <c r="B8686">
        <v>1</v>
      </c>
      <c r="C8686" t="s">
        <v>80</v>
      </c>
      <c r="D8686" t="s">
        <v>102</v>
      </c>
      <c r="E8686" t="s">
        <v>166</v>
      </c>
      <c r="F8686" t="s">
        <v>24039</v>
      </c>
      <c r="G8686" t="s">
        <v>168</v>
      </c>
      <c r="H8686" t="s">
        <v>157</v>
      </c>
      <c r="I8686" t="s">
        <v>136</v>
      </c>
      <c r="J8686" t="s">
        <v>137</v>
      </c>
      <c r="K8686" t="s">
        <v>138</v>
      </c>
      <c r="L8686" t="s">
        <v>24040</v>
      </c>
      <c r="M8686" t="s">
        <v>24041</v>
      </c>
      <c r="N8686">
        <v>2.610833333</v>
      </c>
      <c r="O8686">
        <v>0</v>
      </c>
      <c r="P8686">
        <v>1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</row>
    <row r="8687" spans="1:31" x14ac:dyDescent="0.3">
      <c r="A8687">
        <v>2594324</v>
      </c>
      <c r="B8687">
        <v>1</v>
      </c>
      <c r="C8687" t="s">
        <v>81</v>
      </c>
      <c r="D8687" t="s">
        <v>113</v>
      </c>
      <c r="E8687" t="s">
        <v>184</v>
      </c>
      <c r="F8687" t="s">
        <v>3345</v>
      </c>
      <c r="G8687" t="s">
        <v>134</v>
      </c>
      <c r="H8687" t="s">
        <v>135</v>
      </c>
      <c r="I8687" t="s">
        <v>136</v>
      </c>
      <c r="J8687" t="s">
        <v>137</v>
      </c>
      <c r="K8687" t="s">
        <v>138</v>
      </c>
      <c r="L8687" t="s">
        <v>24042</v>
      </c>
      <c r="M8687" t="s">
        <v>24043</v>
      </c>
      <c r="N8687">
        <v>0.816111111</v>
      </c>
      <c r="O8687">
        <v>0</v>
      </c>
      <c r="P8687">
        <v>344</v>
      </c>
      <c r="Q8687">
        <v>0</v>
      </c>
      <c r="R8687">
        <v>9</v>
      </c>
      <c r="S8687">
        <v>0</v>
      </c>
      <c r="T8687">
        <v>24</v>
      </c>
      <c r="U8687">
        <v>0</v>
      </c>
      <c r="V8687">
        <v>0</v>
      </c>
      <c r="W8687">
        <v>0</v>
      </c>
      <c r="X8687">
        <v>40.756531058384709</v>
      </c>
      <c r="Y8687">
        <v>0</v>
      </c>
      <c r="Z8687">
        <v>5.346694522254583</v>
      </c>
      <c r="AA8687">
        <v>0</v>
      </c>
      <c r="AB8687">
        <v>9.5789879188435183</v>
      </c>
      <c r="AC8687">
        <v>0</v>
      </c>
      <c r="AD8687">
        <v>0</v>
      </c>
      <c r="AE8687">
        <v>55.682213499482806</v>
      </c>
    </row>
    <row r="8688" spans="1:31" x14ac:dyDescent="0.3">
      <c r="A8688">
        <v>2594467</v>
      </c>
      <c r="B8688">
        <v>1</v>
      </c>
      <c r="C8688" t="s">
        <v>80</v>
      </c>
      <c r="D8688" t="s">
        <v>83</v>
      </c>
      <c r="E8688" t="s">
        <v>155</v>
      </c>
      <c r="F8688" t="s">
        <v>24044</v>
      </c>
      <c r="G8688" t="s">
        <v>5725</v>
      </c>
      <c r="H8688" t="s">
        <v>157</v>
      </c>
      <c r="I8688" t="s">
        <v>136</v>
      </c>
      <c r="J8688" t="s">
        <v>3</v>
      </c>
      <c r="K8688" t="s">
        <v>138</v>
      </c>
      <c r="L8688" t="s">
        <v>24045</v>
      </c>
      <c r="M8688" t="s">
        <v>24046</v>
      </c>
      <c r="N8688">
        <v>1.6772222219999999</v>
      </c>
      <c r="O8688">
        <v>0</v>
      </c>
      <c r="P8688">
        <v>417</v>
      </c>
      <c r="Q8688">
        <v>0</v>
      </c>
      <c r="R8688">
        <v>0</v>
      </c>
      <c r="S8688">
        <v>0</v>
      </c>
      <c r="T8688">
        <v>50</v>
      </c>
      <c r="U8688">
        <v>0</v>
      </c>
      <c r="V8688">
        <v>0</v>
      </c>
      <c r="W8688">
        <v>0</v>
      </c>
      <c r="X8688">
        <v>135.31858116951861</v>
      </c>
      <c r="Y8688">
        <v>0</v>
      </c>
      <c r="Z8688">
        <v>0</v>
      </c>
      <c r="AA8688">
        <v>0</v>
      </c>
      <c r="AB8688">
        <v>49.836808996078254</v>
      </c>
      <c r="AC8688">
        <v>0</v>
      </c>
      <c r="AD8688">
        <v>0</v>
      </c>
      <c r="AE8688">
        <v>185.15539016559686</v>
      </c>
    </row>
    <row r="8689" spans="1:31" x14ac:dyDescent="0.3">
      <c r="A8689">
        <v>2594238</v>
      </c>
      <c r="B8689">
        <v>1</v>
      </c>
      <c r="C8689" t="s">
        <v>80</v>
      </c>
      <c r="D8689" t="s">
        <v>93</v>
      </c>
      <c r="E8689" t="s">
        <v>171</v>
      </c>
      <c r="F8689" t="s">
        <v>24047</v>
      </c>
      <c r="G8689" t="s">
        <v>190</v>
      </c>
      <c r="H8689" t="s">
        <v>157</v>
      </c>
      <c r="I8689" t="s">
        <v>136</v>
      </c>
      <c r="J8689" t="s">
        <v>137</v>
      </c>
      <c r="K8689" t="s">
        <v>138</v>
      </c>
      <c r="L8689" t="s">
        <v>24048</v>
      </c>
      <c r="M8689" t="s">
        <v>24049</v>
      </c>
      <c r="N8689">
        <v>2.2041666659999999</v>
      </c>
      <c r="O8689">
        <v>0</v>
      </c>
      <c r="P8689">
        <v>1</v>
      </c>
      <c r="Q8689">
        <v>0</v>
      </c>
      <c r="R8689">
        <v>6</v>
      </c>
      <c r="S8689">
        <v>0</v>
      </c>
      <c r="T8689">
        <v>2</v>
      </c>
      <c r="U8689">
        <v>0</v>
      </c>
      <c r="V8689">
        <v>0</v>
      </c>
      <c r="W8689">
        <v>0</v>
      </c>
      <c r="X8689">
        <v>0.35841369900000003</v>
      </c>
      <c r="Y8689">
        <v>0</v>
      </c>
      <c r="Z8689">
        <v>17.680032266535875</v>
      </c>
      <c r="AA8689">
        <v>0</v>
      </c>
      <c r="AB8689">
        <v>9.1619825657659533</v>
      </c>
      <c r="AC8689">
        <v>0</v>
      </c>
      <c r="AD8689">
        <v>0</v>
      </c>
      <c r="AE8689">
        <v>27.200428531301828</v>
      </c>
    </row>
    <row r="8690" spans="1:31" x14ac:dyDescent="0.3">
      <c r="A8690">
        <v>2594536</v>
      </c>
      <c r="B8690">
        <v>1</v>
      </c>
      <c r="C8690" t="s">
        <v>80</v>
      </c>
      <c r="D8690" t="s">
        <v>94</v>
      </c>
      <c r="E8690" t="s">
        <v>166</v>
      </c>
      <c r="F8690" t="s">
        <v>24050</v>
      </c>
      <c r="G8690" t="s">
        <v>181</v>
      </c>
      <c r="H8690" t="s">
        <v>157</v>
      </c>
      <c r="I8690" t="s">
        <v>136</v>
      </c>
      <c r="J8690" t="s">
        <v>137</v>
      </c>
      <c r="K8690" t="s">
        <v>138</v>
      </c>
      <c r="L8690" t="s">
        <v>24051</v>
      </c>
      <c r="M8690" t="s">
        <v>24052</v>
      </c>
      <c r="N8690">
        <v>1.6455555550000001</v>
      </c>
      <c r="O8690">
        <v>0</v>
      </c>
      <c r="P8690">
        <v>1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8.236046806520167E-2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8.236046806520167E-2</v>
      </c>
    </row>
    <row r="8691" spans="1:31" x14ac:dyDescent="0.3">
      <c r="A8691">
        <v>2594181</v>
      </c>
      <c r="B8691">
        <v>1</v>
      </c>
      <c r="C8691" t="s">
        <v>80</v>
      </c>
      <c r="D8691" t="s">
        <v>97</v>
      </c>
      <c r="E8691" t="s">
        <v>141</v>
      </c>
      <c r="F8691" t="s">
        <v>6232</v>
      </c>
      <c r="G8691" t="s">
        <v>134</v>
      </c>
      <c r="H8691" t="s">
        <v>135</v>
      </c>
      <c r="I8691" t="s">
        <v>136</v>
      </c>
      <c r="J8691" t="s">
        <v>137</v>
      </c>
      <c r="K8691" t="s">
        <v>138</v>
      </c>
      <c r="L8691" t="s">
        <v>24053</v>
      </c>
      <c r="M8691" t="s">
        <v>24054</v>
      </c>
      <c r="N8691">
        <v>0.15694444399999999</v>
      </c>
      <c r="O8691">
        <v>0</v>
      </c>
      <c r="P8691">
        <v>136</v>
      </c>
      <c r="Q8691">
        <v>0</v>
      </c>
      <c r="R8691">
        <v>254</v>
      </c>
      <c r="S8691">
        <v>2</v>
      </c>
      <c r="T8691">
        <v>72</v>
      </c>
      <c r="U8691">
        <v>0</v>
      </c>
      <c r="V8691">
        <v>0</v>
      </c>
      <c r="W8691">
        <v>0</v>
      </c>
      <c r="X8691">
        <v>8.6964790637168417</v>
      </c>
      <c r="Y8691">
        <v>0</v>
      </c>
      <c r="Z8691">
        <v>11.495405468862167</v>
      </c>
      <c r="AA8691">
        <v>2.3174018938014749</v>
      </c>
      <c r="AB8691">
        <v>8.9959955334053543</v>
      </c>
      <c r="AC8691">
        <v>0</v>
      </c>
      <c r="AD8691">
        <v>0</v>
      </c>
      <c r="AE8691">
        <v>31.50528195978584</v>
      </c>
    </row>
    <row r="8692" spans="1:31" x14ac:dyDescent="0.3">
      <c r="A8692">
        <v>2594290</v>
      </c>
      <c r="B8692">
        <v>1</v>
      </c>
      <c r="C8692" t="s">
        <v>81</v>
      </c>
      <c r="D8692" t="s">
        <v>123</v>
      </c>
      <c r="E8692" t="s">
        <v>184</v>
      </c>
      <c r="F8692" t="s">
        <v>23753</v>
      </c>
      <c r="G8692" t="s">
        <v>134</v>
      </c>
      <c r="H8692" t="s">
        <v>135</v>
      </c>
      <c r="I8692" t="s">
        <v>136</v>
      </c>
      <c r="J8692" t="s">
        <v>137</v>
      </c>
      <c r="K8692" t="s">
        <v>138</v>
      </c>
      <c r="L8692" t="s">
        <v>24055</v>
      </c>
      <c r="M8692" t="s">
        <v>24056</v>
      </c>
      <c r="N8692">
        <v>0.88638888800000004</v>
      </c>
      <c r="O8692">
        <v>14</v>
      </c>
      <c r="P8692">
        <v>20</v>
      </c>
      <c r="Q8692">
        <v>207</v>
      </c>
      <c r="R8692">
        <v>169</v>
      </c>
      <c r="S8692">
        <v>40</v>
      </c>
      <c r="T8692">
        <v>19</v>
      </c>
      <c r="U8692">
        <v>0</v>
      </c>
      <c r="V8692">
        <v>0</v>
      </c>
      <c r="W8692">
        <v>10.425314411066003</v>
      </c>
      <c r="X8692">
        <v>9.7052545477136043</v>
      </c>
      <c r="Y8692">
        <v>233.83995461016528</v>
      </c>
      <c r="Z8692">
        <v>200.46984979061955</v>
      </c>
      <c r="AA8692">
        <v>35.838142098324127</v>
      </c>
      <c r="AB8692">
        <v>25.149220537567793</v>
      </c>
      <c r="AC8692">
        <v>0</v>
      </c>
      <c r="AD8692">
        <v>0</v>
      </c>
      <c r="AE8692">
        <v>515.42773599545637</v>
      </c>
    </row>
    <row r="8693" spans="1:31" x14ac:dyDescent="0.3">
      <c r="A8693">
        <v>2594605</v>
      </c>
      <c r="B8693">
        <v>1</v>
      </c>
      <c r="C8693" t="s">
        <v>80</v>
      </c>
      <c r="D8693" t="s">
        <v>96</v>
      </c>
      <c r="E8693" t="s">
        <v>175</v>
      </c>
      <c r="F8693" t="s">
        <v>24057</v>
      </c>
      <c r="G8693" t="s">
        <v>190</v>
      </c>
      <c r="H8693" t="s">
        <v>157</v>
      </c>
      <c r="I8693" t="s">
        <v>136</v>
      </c>
      <c r="J8693" t="s">
        <v>137</v>
      </c>
      <c r="K8693" t="s">
        <v>138</v>
      </c>
      <c r="L8693" t="s">
        <v>24058</v>
      </c>
      <c r="M8693" t="s">
        <v>24059</v>
      </c>
      <c r="N8693">
        <v>3.111111111</v>
      </c>
      <c r="O8693">
        <v>0</v>
      </c>
      <c r="P8693">
        <v>17</v>
      </c>
      <c r="Q8693">
        <v>0</v>
      </c>
      <c r="R8693">
        <v>0</v>
      </c>
      <c r="S8693">
        <v>0</v>
      </c>
      <c r="T8693">
        <v>13</v>
      </c>
      <c r="U8693">
        <v>0</v>
      </c>
      <c r="V8693">
        <v>0</v>
      </c>
      <c r="W8693">
        <v>0</v>
      </c>
      <c r="X8693">
        <v>40.613967563469124</v>
      </c>
      <c r="Y8693">
        <v>0</v>
      </c>
      <c r="Z8693">
        <v>0</v>
      </c>
      <c r="AA8693">
        <v>0</v>
      </c>
      <c r="AB8693">
        <v>41.347868274213376</v>
      </c>
      <c r="AC8693">
        <v>0</v>
      </c>
      <c r="AD8693">
        <v>0</v>
      </c>
      <c r="AE8693">
        <v>81.9618358376825</v>
      </c>
    </row>
    <row r="8694" spans="1:31" x14ac:dyDescent="0.3">
      <c r="A8694">
        <v>2594250</v>
      </c>
      <c r="B8694">
        <v>1</v>
      </c>
      <c r="C8694" t="s">
        <v>80</v>
      </c>
      <c r="D8694" t="s">
        <v>104</v>
      </c>
      <c r="E8694" t="s">
        <v>141</v>
      </c>
      <c r="F8694" t="s">
        <v>7265</v>
      </c>
      <c r="G8694" t="s">
        <v>134</v>
      </c>
      <c r="H8694" t="s">
        <v>135</v>
      </c>
      <c r="I8694" t="s">
        <v>136</v>
      </c>
      <c r="J8694" t="s">
        <v>137</v>
      </c>
      <c r="K8694" t="s">
        <v>138</v>
      </c>
      <c r="L8694" t="s">
        <v>24060</v>
      </c>
      <c r="M8694" t="s">
        <v>24061</v>
      </c>
      <c r="N8694">
        <v>0.1525</v>
      </c>
      <c r="O8694">
        <v>1</v>
      </c>
      <c r="P8694">
        <v>747</v>
      </c>
      <c r="Q8694">
        <v>12</v>
      </c>
      <c r="R8694">
        <v>8</v>
      </c>
      <c r="S8694">
        <v>26</v>
      </c>
      <c r="T8694">
        <v>62</v>
      </c>
      <c r="U8694">
        <v>6</v>
      </c>
      <c r="V8694">
        <v>0</v>
      </c>
      <c r="W8694">
        <v>3.2788373536012501E-2</v>
      </c>
      <c r="X8694">
        <v>17.069392160374196</v>
      </c>
      <c r="Y8694">
        <v>15.306557782072082</v>
      </c>
      <c r="Z8694">
        <v>0.41331434829888003</v>
      </c>
      <c r="AA8694">
        <v>95.643651260410053</v>
      </c>
      <c r="AB8694">
        <v>2.8378763681483177</v>
      </c>
      <c r="AC8694">
        <v>19.22631471131011</v>
      </c>
      <c r="AD8694">
        <v>0</v>
      </c>
      <c r="AE8694">
        <v>150.52989500414969</v>
      </c>
    </row>
    <row r="8695" spans="1:31" x14ac:dyDescent="0.3">
      <c r="A8695">
        <v>2594499</v>
      </c>
      <c r="B8695">
        <v>1</v>
      </c>
      <c r="C8695" t="s">
        <v>81</v>
      </c>
      <c r="D8695" t="s">
        <v>122</v>
      </c>
      <c r="E8695" t="s">
        <v>147</v>
      </c>
      <c r="F8695" t="s">
        <v>1961</v>
      </c>
      <c r="G8695" t="s">
        <v>134</v>
      </c>
      <c r="H8695" t="s">
        <v>135</v>
      </c>
      <c r="I8695" t="s">
        <v>136</v>
      </c>
      <c r="J8695" t="s">
        <v>137</v>
      </c>
      <c r="K8695" t="s">
        <v>138</v>
      </c>
      <c r="L8695" t="s">
        <v>24062</v>
      </c>
      <c r="M8695" t="s">
        <v>24063</v>
      </c>
      <c r="N8695">
        <v>0.13055555499999999</v>
      </c>
      <c r="O8695">
        <v>5</v>
      </c>
      <c r="P8695">
        <v>213</v>
      </c>
      <c r="Q8695">
        <v>11</v>
      </c>
      <c r="R8695">
        <v>3</v>
      </c>
      <c r="S8695">
        <v>2</v>
      </c>
      <c r="T8695">
        <v>22</v>
      </c>
      <c r="U8695">
        <v>0</v>
      </c>
      <c r="V8695">
        <v>0</v>
      </c>
      <c r="W8695">
        <v>0.14592306199999999</v>
      </c>
      <c r="X8695">
        <v>2.7878640706316506</v>
      </c>
      <c r="Y8695">
        <v>1.2258562824492505</v>
      </c>
      <c r="Z8695">
        <v>2.8563807670075003E-2</v>
      </c>
      <c r="AA8695">
        <v>0.32345961858888894</v>
      </c>
      <c r="AB8695">
        <v>0.91440520797430003</v>
      </c>
      <c r="AC8695">
        <v>0</v>
      </c>
      <c r="AD8695">
        <v>0</v>
      </c>
      <c r="AE8695">
        <v>5.4260720493141656</v>
      </c>
    </row>
    <row r="8696" spans="1:31" x14ac:dyDescent="0.3">
      <c r="A8696">
        <v>2594353</v>
      </c>
      <c r="B8696">
        <v>1</v>
      </c>
      <c r="C8696" t="s">
        <v>80</v>
      </c>
      <c r="D8696" t="s">
        <v>90</v>
      </c>
      <c r="E8696" t="s">
        <v>166</v>
      </c>
      <c r="F8696" t="s">
        <v>24064</v>
      </c>
      <c r="G8696" t="s">
        <v>181</v>
      </c>
      <c r="H8696" t="s">
        <v>157</v>
      </c>
      <c r="I8696" t="s">
        <v>136</v>
      </c>
      <c r="J8696" t="s">
        <v>137</v>
      </c>
      <c r="K8696" t="s">
        <v>138</v>
      </c>
      <c r="L8696" t="s">
        <v>24065</v>
      </c>
      <c r="M8696" t="s">
        <v>24066</v>
      </c>
      <c r="N8696">
        <v>3.7650000000000001</v>
      </c>
      <c r="O8696">
        <v>0</v>
      </c>
      <c r="P8696">
        <v>18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11.476287341868959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11.476287341868959</v>
      </c>
    </row>
    <row r="8697" spans="1:31" x14ac:dyDescent="0.3">
      <c r="A8697">
        <v>2594519</v>
      </c>
      <c r="B8697">
        <v>1</v>
      </c>
      <c r="C8697" t="s">
        <v>80</v>
      </c>
      <c r="D8697" t="s">
        <v>94</v>
      </c>
      <c r="E8697" t="s">
        <v>155</v>
      </c>
      <c r="F8697" t="s">
        <v>24067</v>
      </c>
      <c r="G8697" t="s">
        <v>1531</v>
      </c>
      <c r="H8697" t="s">
        <v>157</v>
      </c>
      <c r="I8697" t="s">
        <v>136</v>
      </c>
      <c r="J8697" t="s">
        <v>137</v>
      </c>
      <c r="K8697" t="s">
        <v>138</v>
      </c>
      <c r="L8697" t="s">
        <v>24068</v>
      </c>
      <c r="M8697" t="s">
        <v>24069</v>
      </c>
      <c r="N8697">
        <v>2.0669444440000002</v>
      </c>
      <c r="O8697">
        <v>0</v>
      </c>
      <c r="P8697">
        <v>43</v>
      </c>
      <c r="Q8697">
        <v>0</v>
      </c>
      <c r="R8697">
        <v>16</v>
      </c>
      <c r="S8697">
        <v>0</v>
      </c>
      <c r="T8697">
        <v>7</v>
      </c>
      <c r="U8697">
        <v>0</v>
      </c>
      <c r="V8697">
        <v>0</v>
      </c>
      <c r="W8697">
        <v>0</v>
      </c>
      <c r="X8697">
        <v>15.396805312080748</v>
      </c>
      <c r="Y8697">
        <v>0</v>
      </c>
      <c r="Z8697">
        <v>46.964111328556548</v>
      </c>
      <c r="AA8697">
        <v>0</v>
      </c>
      <c r="AB8697">
        <v>39.734343839804744</v>
      </c>
      <c r="AC8697">
        <v>0</v>
      </c>
      <c r="AD8697">
        <v>0</v>
      </c>
      <c r="AE8697">
        <v>102.09526048044205</v>
      </c>
    </row>
    <row r="8698" spans="1:31" x14ac:dyDescent="0.3">
      <c r="A8698">
        <v>2594582</v>
      </c>
      <c r="B8698">
        <v>1</v>
      </c>
      <c r="C8698" t="s">
        <v>80</v>
      </c>
      <c r="D8698" t="s">
        <v>96</v>
      </c>
      <c r="E8698" t="s">
        <v>166</v>
      </c>
      <c r="F8698" t="s">
        <v>24070</v>
      </c>
      <c r="G8698" t="s">
        <v>181</v>
      </c>
      <c r="H8698" t="s">
        <v>157</v>
      </c>
      <c r="I8698" t="s">
        <v>136</v>
      </c>
      <c r="J8698" t="s">
        <v>137</v>
      </c>
      <c r="K8698" t="s">
        <v>138</v>
      </c>
      <c r="L8698" t="s">
        <v>24071</v>
      </c>
      <c r="M8698" t="s">
        <v>24072</v>
      </c>
      <c r="N8698">
        <v>3.7041666659999999</v>
      </c>
      <c r="O8698">
        <v>0</v>
      </c>
      <c r="P8698">
        <v>2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0.5948345173454701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0.5948345173454701</v>
      </c>
    </row>
    <row r="8699" spans="1:31" x14ac:dyDescent="0.3">
      <c r="A8699">
        <v>2594625</v>
      </c>
      <c r="B8699">
        <v>1</v>
      </c>
      <c r="C8699" t="s">
        <v>80</v>
      </c>
      <c r="D8699" t="s">
        <v>93</v>
      </c>
      <c r="E8699" t="s">
        <v>171</v>
      </c>
      <c r="F8699" t="s">
        <v>24073</v>
      </c>
      <c r="G8699" t="s">
        <v>190</v>
      </c>
      <c r="H8699" t="s">
        <v>157</v>
      </c>
      <c r="I8699" t="s">
        <v>136</v>
      </c>
      <c r="J8699" t="s">
        <v>137</v>
      </c>
      <c r="K8699" t="s">
        <v>138</v>
      </c>
      <c r="L8699" t="s">
        <v>24074</v>
      </c>
      <c r="M8699" t="s">
        <v>24075</v>
      </c>
      <c r="N8699">
        <v>0.73111111100000004</v>
      </c>
      <c r="O8699">
        <v>0</v>
      </c>
      <c r="P8699">
        <v>29</v>
      </c>
      <c r="Q8699">
        <v>0</v>
      </c>
      <c r="R8699">
        <v>6</v>
      </c>
      <c r="S8699">
        <v>0</v>
      </c>
      <c r="T8699">
        <v>7</v>
      </c>
      <c r="U8699">
        <v>0</v>
      </c>
      <c r="V8699">
        <v>0</v>
      </c>
      <c r="W8699">
        <v>0</v>
      </c>
      <c r="X8699">
        <v>3.5365814732455738</v>
      </c>
      <c r="Y8699">
        <v>0</v>
      </c>
      <c r="Z8699">
        <v>6.7823387233902759</v>
      </c>
      <c r="AA8699">
        <v>0</v>
      </c>
      <c r="AB8699">
        <v>13.508430994721065</v>
      </c>
      <c r="AC8699">
        <v>0</v>
      </c>
      <c r="AD8699">
        <v>0</v>
      </c>
      <c r="AE8699">
        <v>23.827351191356914</v>
      </c>
    </row>
    <row r="8700" spans="1:31" x14ac:dyDescent="0.3">
      <c r="A8700">
        <v>2594247</v>
      </c>
      <c r="B8700">
        <v>1</v>
      </c>
      <c r="C8700" t="s">
        <v>81</v>
      </c>
      <c r="D8700" t="s">
        <v>127</v>
      </c>
      <c r="E8700" t="s">
        <v>184</v>
      </c>
      <c r="F8700" t="s">
        <v>24076</v>
      </c>
      <c r="G8700" t="s">
        <v>149</v>
      </c>
      <c r="H8700" t="s">
        <v>135</v>
      </c>
      <c r="I8700" t="s">
        <v>136</v>
      </c>
      <c r="J8700" t="s">
        <v>137</v>
      </c>
      <c r="K8700" t="s">
        <v>138</v>
      </c>
      <c r="L8700" t="s">
        <v>24077</v>
      </c>
      <c r="M8700" t="s">
        <v>24078</v>
      </c>
      <c r="N8700">
        <v>2.7263888879999998</v>
      </c>
      <c r="O8700">
        <v>4</v>
      </c>
      <c r="P8700">
        <v>28</v>
      </c>
      <c r="Q8700">
        <v>55</v>
      </c>
      <c r="R8700">
        <v>72</v>
      </c>
      <c r="S8700">
        <v>0</v>
      </c>
      <c r="T8700">
        <v>2</v>
      </c>
      <c r="U8700">
        <v>0</v>
      </c>
      <c r="V8700">
        <v>0</v>
      </c>
      <c r="W8700">
        <v>2.2614405688432866</v>
      </c>
      <c r="X8700">
        <v>11.42041147447484</v>
      </c>
      <c r="Y8700">
        <v>91.900499485198679</v>
      </c>
      <c r="Z8700">
        <v>188.62136838751925</v>
      </c>
      <c r="AA8700">
        <v>0</v>
      </c>
      <c r="AB8700">
        <v>2.8032473591099367</v>
      </c>
      <c r="AC8700">
        <v>0</v>
      </c>
      <c r="AD8700">
        <v>0</v>
      </c>
      <c r="AE8700">
        <v>297.006967275146</v>
      </c>
    </row>
    <row r="8701" spans="1:31" x14ac:dyDescent="0.3">
      <c r="A8701">
        <v>2594210</v>
      </c>
      <c r="B8701">
        <v>1</v>
      </c>
      <c r="C8701" t="s">
        <v>81</v>
      </c>
      <c r="D8701" t="s">
        <v>123</v>
      </c>
      <c r="E8701" t="s">
        <v>147</v>
      </c>
      <c r="F8701" t="s">
        <v>8252</v>
      </c>
      <c r="G8701" t="s">
        <v>134</v>
      </c>
      <c r="H8701" t="s">
        <v>135</v>
      </c>
      <c r="I8701" t="s">
        <v>136</v>
      </c>
      <c r="J8701" t="s">
        <v>137</v>
      </c>
      <c r="K8701" t="s">
        <v>138</v>
      </c>
      <c r="L8701" t="s">
        <v>24079</v>
      </c>
      <c r="M8701" t="s">
        <v>24080</v>
      </c>
      <c r="N8701">
        <v>0.323333333</v>
      </c>
      <c r="O8701">
        <v>2</v>
      </c>
      <c r="P8701">
        <v>208</v>
      </c>
      <c r="Q8701">
        <v>25</v>
      </c>
      <c r="R8701">
        <v>52</v>
      </c>
      <c r="S8701">
        <v>0</v>
      </c>
      <c r="T8701">
        <v>20</v>
      </c>
      <c r="U8701">
        <v>1</v>
      </c>
      <c r="V8701">
        <v>0</v>
      </c>
      <c r="W8701">
        <v>5.9512018891489502</v>
      </c>
      <c r="X8701">
        <v>13.197066238218067</v>
      </c>
      <c r="Y8701">
        <v>48.238538942525949</v>
      </c>
      <c r="Z8701">
        <v>57.184211518418607</v>
      </c>
      <c r="AA8701">
        <v>0</v>
      </c>
      <c r="AB8701">
        <v>4.6064106569423995</v>
      </c>
      <c r="AC8701">
        <v>3.8163318112399995</v>
      </c>
      <c r="AD8701">
        <v>0</v>
      </c>
      <c r="AE8701">
        <v>132.99376105649395</v>
      </c>
    </row>
    <row r="8702" spans="1:31" x14ac:dyDescent="0.3">
      <c r="A8702">
        <v>2594522</v>
      </c>
      <c r="B8702">
        <v>1</v>
      </c>
      <c r="C8702" t="s">
        <v>81</v>
      </c>
      <c r="D8702" t="s">
        <v>115</v>
      </c>
      <c r="E8702" t="s">
        <v>171</v>
      </c>
      <c r="F8702" t="s">
        <v>24081</v>
      </c>
      <c r="G8702" t="s">
        <v>190</v>
      </c>
      <c r="H8702" t="s">
        <v>157</v>
      </c>
      <c r="I8702" t="s">
        <v>136</v>
      </c>
      <c r="J8702" t="s">
        <v>137</v>
      </c>
      <c r="K8702" t="s">
        <v>138</v>
      </c>
      <c r="L8702" t="s">
        <v>24082</v>
      </c>
      <c r="M8702" t="s">
        <v>24083</v>
      </c>
      <c r="N8702">
        <v>1.6033333329999999</v>
      </c>
      <c r="O8702">
        <v>0</v>
      </c>
      <c r="P8702">
        <v>23</v>
      </c>
      <c r="Q8702">
        <v>0</v>
      </c>
      <c r="R8702">
        <v>3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5.0084614193599073</v>
      </c>
      <c r="Y8702">
        <v>0</v>
      </c>
      <c r="Z8702">
        <v>16.044398021663707</v>
      </c>
      <c r="AA8702">
        <v>0</v>
      </c>
      <c r="AB8702">
        <v>0</v>
      </c>
      <c r="AC8702">
        <v>0</v>
      </c>
      <c r="AD8702">
        <v>0</v>
      </c>
      <c r="AE8702">
        <v>21.052859441023614</v>
      </c>
    </row>
    <row r="8703" spans="1:31" x14ac:dyDescent="0.3">
      <c r="A8703">
        <v>2594187</v>
      </c>
      <c r="B8703">
        <v>1</v>
      </c>
      <c r="C8703" t="s">
        <v>81</v>
      </c>
      <c r="D8703" t="s">
        <v>126</v>
      </c>
      <c r="E8703" t="s">
        <v>147</v>
      </c>
      <c r="F8703" t="s">
        <v>10190</v>
      </c>
      <c r="G8703" t="s">
        <v>134</v>
      </c>
      <c r="H8703" t="s">
        <v>135</v>
      </c>
      <c r="I8703" t="s">
        <v>136</v>
      </c>
      <c r="J8703" t="s">
        <v>137</v>
      </c>
      <c r="K8703" t="s">
        <v>138</v>
      </c>
      <c r="L8703" t="s">
        <v>24084</v>
      </c>
      <c r="M8703" t="s">
        <v>24085</v>
      </c>
      <c r="N8703">
        <v>2.4419444440000002</v>
      </c>
      <c r="O8703">
        <v>15</v>
      </c>
      <c r="P8703">
        <v>1652</v>
      </c>
      <c r="Q8703">
        <v>72</v>
      </c>
      <c r="R8703">
        <v>545</v>
      </c>
      <c r="S8703">
        <v>13</v>
      </c>
      <c r="T8703">
        <v>93</v>
      </c>
      <c r="U8703">
        <v>0</v>
      </c>
      <c r="V8703">
        <v>0</v>
      </c>
      <c r="W8703">
        <v>5.0641254077629041</v>
      </c>
      <c r="X8703">
        <v>292.56560331569585</v>
      </c>
      <c r="Y8703">
        <v>1104.6028226247238</v>
      </c>
      <c r="Z8703">
        <v>413.84743903839069</v>
      </c>
      <c r="AA8703">
        <v>140.64077175086197</v>
      </c>
      <c r="AB8703">
        <v>59.182143426646867</v>
      </c>
      <c r="AC8703">
        <v>0</v>
      </c>
      <c r="AD8703">
        <v>0</v>
      </c>
      <c r="AE8703">
        <v>2015.9029055640819</v>
      </c>
    </row>
    <row r="8704" spans="1:31" x14ac:dyDescent="0.3">
      <c r="A8704">
        <v>2594551</v>
      </c>
      <c r="B8704">
        <v>1</v>
      </c>
      <c r="C8704" t="s">
        <v>80</v>
      </c>
      <c r="D8704" t="s">
        <v>97</v>
      </c>
      <c r="E8704" t="s">
        <v>155</v>
      </c>
      <c r="F8704" t="s">
        <v>24086</v>
      </c>
      <c r="G8704" t="s">
        <v>202</v>
      </c>
      <c r="H8704" t="s">
        <v>157</v>
      </c>
      <c r="I8704" t="s">
        <v>136</v>
      </c>
      <c r="J8704" t="s">
        <v>137</v>
      </c>
      <c r="K8704" t="s">
        <v>138</v>
      </c>
      <c r="L8704" t="s">
        <v>24087</v>
      </c>
      <c r="M8704" t="s">
        <v>24088</v>
      </c>
      <c r="N8704">
        <v>0.439722222</v>
      </c>
      <c r="O8704">
        <v>0</v>
      </c>
      <c r="P8704">
        <v>329</v>
      </c>
      <c r="Q8704">
        <v>0</v>
      </c>
      <c r="R8704">
        <v>0</v>
      </c>
      <c r="S8704">
        <v>0</v>
      </c>
      <c r="T8704">
        <v>17</v>
      </c>
      <c r="U8704">
        <v>0</v>
      </c>
      <c r="V8704">
        <v>0</v>
      </c>
      <c r="W8704">
        <v>0</v>
      </c>
      <c r="X8704">
        <v>27.740520554023387</v>
      </c>
      <c r="Y8704">
        <v>0</v>
      </c>
      <c r="Z8704">
        <v>0</v>
      </c>
      <c r="AA8704">
        <v>0</v>
      </c>
      <c r="AB8704">
        <v>4.7813756078403831</v>
      </c>
      <c r="AC8704">
        <v>0</v>
      </c>
      <c r="AD8704">
        <v>0</v>
      </c>
      <c r="AE8704">
        <v>32.521896161863772</v>
      </c>
    </row>
    <row r="8705" spans="1:31" x14ac:dyDescent="0.3">
      <c r="A8705">
        <v>2594219</v>
      </c>
      <c r="B8705">
        <v>1</v>
      </c>
      <c r="C8705" t="s">
        <v>80</v>
      </c>
      <c r="D8705" t="s">
        <v>97</v>
      </c>
      <c r="E8705" t="s">
        <v>184</v>
      </c>
      <c r="F8705" t="s">
        <v>24089</v>
      </c>
      <c r="G8705" t="s">
        <v>149</v>
      </c>
      <c r="H8705" t="s">
        <v>135</v>
      </c>
      <c r="I8705" t="s">
        <v>136</v>
      </c>
      <c r="J8705" t="s">
        <v>137</v>
      </c>
      <c r="K8705" t="s">
        <v>138</v>
      </c>
      <c r="L8705" t="s">
        <v>24090</v>
      </c>
      <c r="M8705" t="s">
        <v>24091</v>
      </c>
      <c r="N8705">
        <v>4.1797222219999997</v>
      </c>
      <c r="O8705">
        <v>0</v>
      </c>
      <c r="P8705">
        <v>0</v>
      </c>
      <c r="Q8705">
        <v>0</v>
      </c>
      <c r="R8705">
        <v>0</v>
      </c>
      <c r="S8705">
        <v>1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16.502854712992537</v>
      </c>
      <c r="AB8705">
        <v>0</v>
      </c>
      <c r="AC8705">
        <v>0</v>
      </c>
      <c r="AD8705">
        <v>0</v>
      </c>
      <c r="AE8705">
        <v>16.502854712992537</v>
      </c>
    </row>
    <row r="8706" spans="1:31" x14ac:dyDescent="0.3">
      <c r="A8706">
        <v>2594342</v>
      </c>
      <c r="B8706">
        <v>1</v>
      </c>
      <c r="C8706" t="s">
        <v>80</v>
      </c>
      <c r="D8706" t="s">
        <v>98</v>
      </c>
      <c r="E8706" t="s">
        <v>155</v>
      </c>
      <c r="F8706" t="s">
        <v>24092</v>
      </c>
      <c r="G8706" t="s">
        <v>202</v>
      </c>
      <c r="H8706" t="s">
        <v>157</v>
      </c>
      <c r="I8706" t="s">
        <v>136</v>
      </c>
      <c r="J8706" t="s">
        <v>137</v>
      </c>
      <c r="K8706" t="s">
        <v>138</v>
      </c>
      <c r="L8706" t="s">
        <v>24093</v>
      </c>
      <c r="M8706" t="s">
        <v>24094</v>
      </c>
      <c r="N8706">
        <v>0.14638888799999999</v>
      </c>
      <c r="O8706">
        <v>0</v>
      </c>
      <c r="P8706">
        <v>325</v>
      </c>
      <c r="Q8706">
        <v>0</v>
      </c>
      <c r="R8706">
        <v>11</v>
      </c>
      <c r="S8706">
        <v>0</v>
      </c>
      <c r="T8706">
        <v>37</v>
      </c>
      <c r="U8706">
        <v>0</v>
      </c>
      <c r="V8706">
        <v>0</v>
      </c>
      <c r="W8706">
        <v>0</v>
      </c>
      <c r="X8706">
        <v>9.3243644680033224</v>
      </c>
      <c r="Y8706">
        <v>0</v>
      </c>
      <c r="Z8706">
        <v>1.641566882895432</v>
      </c>
      <c r="AA8706">
        <v>0</v>
      </c>
      <c r="AB8706">
        <v>6.0017820126083805</v>
      </c>
      <c r="AC8706">
        <v>0</v>
      </c>
      <c r="AD8706">
        <v>0</v>
      </c>
      <c r="AE8706">
        <v>16.967713363507137</v>
      </c>
    </row>
    <row r="8707" spans="1:31" x14ac:dyDescent="0.3">
      <c r="A8707">
        <v>2594511</v>
      </c>
      <c r="B8707">
        <v>1</v>
      </c>
      <c r="C8707" t="s">
        <v>81</v>
      </c>
      <c r="D8707" t="s">
        <v>122</v>
      </c>
      <c r="E8707" t="s">
        <v>147</v>
      </c>
      <c r="F8707" t="s">
        <v>1961</v>
      </c>
      <c r="G8707" t="s">
        <v>7176</v>
      </c>
      <c r="H8707" t="s">
        <v>135</v>
      </c>
      <c r="I8707" t="s">
        <v>136</v>
      </c>
      <c r="J8707" t="s">
        <v>137</v>
      </c>
      <c r="K8707" t="s">
        <v>138</v>
      </c>
      <c r="L8707" t="s">
        <v>24095</v>
      </c>
      <c r="M8707" t="s">
        <v>24096</v>
      </c>
      <c r="N8707">
        <v>0.72666666599999996</v>
      </c>
      <c r="O8707">
        <v>5</v>
      </c>
      <c r="P8707">
        <v>213</v>
      </c>
      <c r="Q8707">
        <v>11</v>
      </c>
      <c r="R8707">
        <v>3</v>
      </c>
      <c r="S8707">
        <v>2</v>
      </c>
      <c r="T8707">
        <v>22</v>
      </c>
      <c r="U8707">
        <v>0</v>
      </c>
      <c r="V8707">
        <v>0</v>
      </c>
      <c r="W8707">
        <v>0.88059851759999985</v>
      </c>
      <c r="X8707">
        <v>15.693065126467584</v>
      </c>
      <c r="Y8707">
        <v>6.8536885057673409</v>
      </c>
      <c r="Z8707">
        <v>0.16629376085263001</v>
      </c>
      <c r="AA8707">
        <v>1.7820902767733331</v>
      </c>
      <c r="AB8707">
        <v>4.9894974193093216</v>
      </c>
      <c r="AC8707">
        <v>0</v>
      </c>
      <c r="AD8707">
        <v>0</v>
      </c>
      <c r="AE8707">
        <v>30.365233606770204</v>
      </c>
    </row>
    <row r="8708" spans="1:31" x14ac:dyDescent="0.3">
      <c r="A8708">
        <v>2594568</v>
      </c>
      <c r="B8708">
        <v>1</v>
      </c>
      <c r="C8708" t="s">
        <v>80</v>
      </c>
      <c r="D8708" t="s">
        <v>92</v>
      </c>
      <c r="E8708" t="s">
        <v>155</v>
      </c>
      <c r="F8708" t="s">
        <v>24097</v>
      </c>
      <c r="G8708" t="s">
        <v>2182</v>
      </c>
      <c r="H8708" t="s">
        <v>157</v>
      </c>
      <c r="I8708" t="s">
        <v>136</v>
      </c>
      <c r="J8708" t="s">
        <v>137</v>
      </c>
      <c r="K8708" t="s">
        <v>138</v>
      </c>
      <c r="L8708" t="s">
        <v>24098</v>
      </c>
      <c r="M8708" t="s">
        <v>24099</v>
      </c>
      <c r="N8708">
        <v>6.852222222</v>
      </c>
      <c r="O8708">
        <v>0</v>
      </c>
      <c r="P8708">
        <v>189</v>
      </c>
      <c r="Q8708">
        <v>0</v>
      </c>
      <c r="R8708">
        <v>0</v>
      </c>
      <c r="S8708">
        <v>0</v>
      </c>
      <c r="T8708">
        <v>128</v>
      </c>
      <c r="U8708">
        <v>0</v>
      </c>
      <c r="V8708">
        <v>0</v>
      </c>
      <c r="W8708">
        <v>0</v>
      </c>
      <c r="X8708">
        <v>506.69725888795813</v>
      </c>
      <c r="Y8708">
        <v>0</v>
      </c>
      <c r="Z8708">
        <v>0</v>
      </c>
      <c r="AA8708">
        <v>0</v>
      </c>
      <c r="AB8708">
        <v>979.97582994233949</v>
      </c>
      <c r="AC8708">
        <v>0</v>
      </c>
      <c r="AD8708">
        <v>0</v>
      </c>
      <c r="AE8708">
        <v>1486.6730888302977</v>
      </c>
    </row>
    <row r="8709" spans="1:31" x14ac:dyDescent="0.3">
      <c r="A8709">
        <v>2594425</v>
      </c>
      <c r="B8709">
        <v>1</v>
      </c>
      <c r="C8709" t="s">
        <v>81</v>
      </c>
      <c r="D8709" t="s">
        <v>118</v>
      </c>
      <c r="E8709" t="s">
        <v>171</v>
      </c>
      <c r="F8709" t="s">
        <v>24100</v>
      </c>
      <c r="G8709" t="s">
        <v>190</v>
      </c>
      <c r="H8709" t="s">
        <v>157</v>
      </c>
      <c r="I8709" t="s">
        <v>136</v>
      </c>
      <c r="J8709" t="s">
        <v>137</v>
      </c>
      <c r="K8709" t="s">
        <v>138</v>
      </c>
      <c r="L8709" t="s">
        <v>24101</v>
      </c>
      <c r="M8709" t="s">
        <v>24102</v>
      </c>
      <c r="N8709">
        <v>2.56</v>
      </c>
      <c r="O8709">
        <v>0</v>
      </c>
      <c r="P8709">
        <v>25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5.3904347999247459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5.3904347999247459</v>
      </c>
    </row>
    <row r="8710" spans="1:31" x14ac:dyDescent="0.3">
      <c r="A8710">
        <v>2594525</v>
      </c>
      <c r="B8710">
        <v>1</v>
      </c>
      <c r="C8710" t="s">
        <v>80</v>
      </c>
      <c r="D8710" t="s">
        <v>108</v>
      </c>
      <c r="E8710" t="s">
        <v>171</v>
      </c>
      <c r="F8710" t="s">
        <v>24103</v>
      </c>
      <c r="G8710" t="s">
        <v>190</v>
      </c>
      <c r="H8710" t="s">
        <v>157</v>
      </c>
      <c r="I8710" t="s">
        <v>136</v>
      </c>
      <c r="J8710" t="s">
        <v>137</v>
      </c>
      <c r="K8710" t="s">
        <v>138</v>
      </c>
      <c r="L8710" t="s">
        <v>24104</v>
      </c>
      <c r="M8710" t="s">
        <v>24105</v>
      </c>
      <c r="N8710">
        <v>1.7791666660000001</v>
      </c>
      <c r="O8710">
        <v>0</v>
      </c>
      <c r="P8710">
        <v>23</v>
      </c>
      <c r="Q8710">
        <v>0</v>
      </c>
      <c r="R8710">
        <v>3</v>
      </c>
      <c r="S8710">
        <v>0</v>
      </c>
      <c r="T8710">
        <v>3</v>
      </c>
      <c r="U8710">
        <v>0</v>
      </c>
      <c r="V8710">
        <v>0</v>
      </c>
      <c r="W8710">
        <v>0</v>
      </c>
      <c r="X8710">
        <v>8.8693402427911021</v>
      </c>
      <c r="Y8710">
        <v>0</v>
      </c>
      <c r="Z8710">
        <v>5.7464543471924872</v>
      </c>
      <c r="AA8710">
        <v>0</v>
      </c>
      <c r="AB8710">
        <v>7.2061732108827998</v>
      </c>
      <c r="AC8710">
        <v>0</v>
      </c>
      <c r="AD8710">
        <v>0</v>
      </c>
      <c r="AE8710">
        <v>21.821967800866389</v>
      </c>
    </row>
    <row r="8711" spans="1:31" x14ac:dyDescent="0.3">
      <c r="A8711">
        <v>2594176</v>
      </c>
      <c r="B8711">
        <v>1</v>
      </c>
      <c r="C8711" t="s">
        <v>81</v>
      </c>
      <c r="D8711" t="s">
        <v>128</v>
      </c>
      <c r="E8711" t="s">
        <v>141</v>
      </c>
      <c r="F8711" t="s">
        <v>17537</v>
      </c>
      <c r="G8711" t="s">
        <v>134</v>
      </c>
      <c r="H8711" t="s">
        <v>135</v>
      </c>
      <c r="I8711" t="s">
        <v>136</v>
      </c>
      <c r="J8711" t="s">
        <v>137</v>
      </c>
      <c r="K8711" t="s">
        <v>138</v>
      </c>
      <c r="L8711" t="s">
        <v>24106</v>
      </c>
      <c r="M8711" t="s">
        <v>24107</v>
      </c>
      <c r="N8711">
        <v>0.218611111</v>
      </c>
      <c r="O8711">
        <v>21</v>
      </c>
      <c r="P8711">
        <v>161</v>
      </c>
      <c r="Q8711">
        <v>301</v>
      </c>
      <c r="R8711">
        <v>100</v>
      </c>
      <c r="S8711">
        <v>12</v>
      </c>
      <c r="T8711">
        <v>7</v>
      </c>
      <c r="U8711">
        <v>0</v>
      </c>
      <c r="V8711">
        <v>0</v>
      </c>
      <c r="W8711">
        <v>2.4313012310978004</v>
      </c>
      <c r="X8711">
        <v>7.8950367352562063</v>
      </c>
      <c r="Y8711">
        <v>55.253227644933105</v>
      </c>
      <c r="Z8711">
        <v>13.864216022811243</v>
      </c>
      <c r="AA8711">
        <v>1.4465540477272503</v>
      </c>
      <c r="AB8711">
        <v>0.61338012343804171</v>
      </c>
      <c r="AC8711">
        <v>0</v>
      </c>
      <c r="AD8711">
        <v>0</v>
      </c>
      <c r="AE8711">
        <v>81.503715805263653</v>
      </c>
    </row>
    <row r="8712" spans="1:31" x14ac:dyDescent="0.3">
      <c r="A8712">
        <v>2594402</v>
      </c>
      <c r="B8712">
        <v>1</v>
      </c>
      <c r="C8712" t="s">
        <v>80</v>
      </c>
      <c r="D8712" t="s">
        <v>92</v>
      </c>
      <c r="E8712" t="s">
        <v>147</v>
      </c>
      <c r="F8712" t="s">
        <v>6620</v>
      </c>
      <c r="G8712" t="s">
        <v>134</v>
      </c>
      <c r="H8712" t="s">
        <v>135</v>
      </c>
      <c r="I8712" t="s">
        <v>136</v>
      </c>
      <c r="J8712" t="s">
        <v>137</v>
      </c>
      <c r="K8712" t="s">
        <v>138</v>
      </c>
      <c r="L8712" t="s">
        <v>24108</v>
      </c>
      <c r="M8712" t="s">
        <v>24109</v>
      </c>
      <c r="N8712">
        <v>7.0833332999999998E-2</v>
      </c>
      <c r="O8712">
        <v>10</v>
      </c>
      <c r="P8712">
        <v>3332</v>
      </c>
      <c r="Q8712">
        <v>3</v>
      </c>
      <c r="R8712">
        <v>26</v>
      </c>
      <c r="S8712">
        <v>13</v>
      </c>
      <c r="T8712">
        <v>239</v>
      </c>
      <c r="U8712">
        <v>1</v>
      </c>
      <c r="V8712">
        <v>1</v>
      </c>
      <c r="W8712">
        <v>2.4526870187721999</v>
      </c>
      <c r="X8712">
        <v>36.665063394530549</v>
      </c>
      <c r="Y8712">
        <v>0.240824683141875</v>
      </c>
      <c r="Z8712">
        <v>0.51464156179475007</v>
      </c>
      <c r="AA8712">
        <v>3.350713121719167</v>
      </c>
      <c r="AB8712">
        <v>9.9511862096825485</v>
      </c>
      <c r="AC8712">
        <v>1.7193627898800003E-2</v>
      </c>
      <c r="AD8712">
        <v>0</v>
      </c>
      <c r="AE8712">
        <v>53.192309617539884</v>
      </c>
    </row>
    <row r="8713" spans="1:31" x14ac:dyDescent="0.3">
      <c r="A8713">
        <v>2594548</v>
      </c>
      <c r="B8713">
        <v>1</v>
      </c>
      <c r="C8713" t="s">
        <v>80</v>
      </c>
      <c r="D8713" t="s">
        <v>106</v>
      </c>
      <c r="E8713" t="s">
        <v>141</v>
      </c>
      <c r="F8713" t="s">
        <v>3061</v>
      </c>
      <c r="G8713" t="s">
        <v>134</v>
      </c>
      <c r="H8713" t="s">
        <v>135</v>
      </c>
      <c r="I8713" t="s">
        <v>680</v>
      </c>
      <c r="J8713" t="s">
        <v>137</v>
      </c>
      <c r="K8713" t="s">
        <v>138</v>
      </c>
      <c r="L8713" t="s">
        <v>24110</v>
      </c>
      <c r="M8713" t="s">
        <v>24111</v>
      </c>
      <c r="N8713">
        <v>0.04</v>
      </c>
      <c r="O8713">
        <v>3</v>
      </c>
      <c r="P8713">
        <v>48</v>
      </c>
      <c r="Q8713">
        <v>40</v>
      </c>
      <c r="R8713">
        <v>173</v>
      </c>
      <c r="S8713">
        <v>6</v>
      </c>
      <c r="T8713">
        <v>31</v>
      </c>
      <c r="U8713">
        <v>0</v>
      </c>
      <c r="V8713">
        <v>0</v>
      </c>
      <c r="W8713">
        <v>8.6141844696960013E-2</v>
      </c>
      <c r="X8713">
        <v>0.91596725300664017</v>
      </c>
      <c r="Y8713">
        <v>22.026794322285365</v>
      </c>
      <c r="Z8713">
        <v>18.807651871259999</v>
      </c>
      <c r="AA8713">
        <v>8.4738011063731218</v>
      </c>
      <c r="AB8713">
        <v>2.3312273307028</v>
      </c>
      <c r="AC8713">
        <v>0</v>
      </c>
      <c r="AD8713">
        <v>0</v>
      </c>
      <c r="AE8713">
        <v>52.641583728324889</v>
      </c>
    </row>
    <row r="8714" spans="1:31" x14ac:dyDescent="0.3">
      <c r="A8714">
        <v>2594216</v>
      </c>
      <c r="B8714">
        <v>1</v>
      </c>
      <c r="C8714" t="s">
        <v>81</v>
      </c>
      <c r="D8714" t="s">
        <v>118</v>
      </c>
      <c r="E8714" t="s">
        <v>141</v>
      </c>
      <c r="F8714" t="s">
        <v>9757</v>
      </c>
      <c r="G8714" t="s">
        <v>134</v>
      </c>
      <c r="H8714" t="s">
        <v>135</v>
      </c>
      <c r="I8714" t="s">
        <v>136</v>
      </c>
      <c r="J8714" t="s">
        <v>137</v>
      </c>
      <c r="K8714" t="s">
        <v>138</v>
      </c>
      <c r="L8714" t="s">
        <v>24112</v>
      </c>
      <c r="M8714" t="s">
        <v>24113</v>
      </c>
      <c r="N8714">
        <v>0.20250000000000001</v>
      </c>
      <c r="O8714">
        <v>0</v>
      </c>
      <c r="P8714">
        <v>14112</v>
      </c>
      <c r="Q8714">
        <v>0</v>
      </c>
      <c r="R8714">
        <v>3</v>
      </c>
      <c r="S8714">
        <v>11</v>
      </c>
      <c r="T8714">
        <v>1785</v>
      </c>
      <c r="U8714">
        <v>0</v>
      </c>
      <c r="V8714">
        <v>4</v>
      </c>
      <c r="W8714">
        <v>0</v>
      </c>
      <c r="X8714">
        <v>371.21704904248338</v>
      </c>
      <c r="Y8714">
        <v>0</v>
      </c>
      <c r="Z8714">
        <v>0.49659819336135003</v>
      </c>
      <c r="AA8714">
        <v>132.8787872146944</v>
      </c>
      <c r="AB8714">
        <v>151.50009429136708</v>
      </c>
      <c r="AC8714">
        <v>0</v>
      </c>
      <c r="AD8714">
        <v>0.79786251021510013</v>
      </c>
      <c r="AE8714">
        <v>656.89039125212128</v>
      </c>
    </row>
    <row r="8715" spans="1:31" x14ac:dyDescent="0.3">
      <c r="A8715">
        <v>2594462</v>
      </c>
      <c r="B8715">
        <v>1</v>
      </c>
      <c r="C8715" t="s">
        <v>81</v>
      </c>
      <c r="D8715" t="s">
        <v>119</v>
      </c>
      <c r="E8715" t="s">
        <v>184</v>
      </c>
      <c r="F8715" t="s">
        <v>24114</v>
      </c>
      <c r="G8715" t="s">
        <v>149</v>
      </c>
      <c r="H8715" t="s">
        <v>135</v>
      </c>
      <c r="I8715" t="s">
        <v>136</v>
      </c>
      <c r="J8715" t="s">
        <v>137</v>
      </c>
      <c r="K8715" t="s">
        <v>138</v>
      </c>
      <c r="L8715" t="s">
        <v>24115</v>
      </c>
      <c r="M8715" t="s">
        <v>24116</v>
      </c>
      <c r="N8715">
        <v>1.4697222219999999</v>
      </c>
      <c r="O8715">
        <v>1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0.32550835892000007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0.32550835892000007</v>
      </c>
    </row>
    <row r="8716" spans="1:31" x14ac:dyDescent="0.3">
      <c r="A8716">
        <v>2594608</v>
      </c>
      <c r="B8716">
        <v>1</v>
      </c>
      <c r="C8716" t="s">
        <v>81</v>
      </c>
      <c r="D8716" t="s">
        <v>123</v>
      </c>
      <c r="E8716" t="s">
        <v>166</v>
      </c>
      <c r="F8716" t="s">
        <v>24117</v>
      </c>
      <c r="G8716" t="s">
        <v>168</v>
      </c>
      <c r="H8716" t="s">
        <v>157</v>
      </c>
      <c r="I8716" t="s">
        <v>136</v>
      </c>
      <c r="J8716" t="s">
        <v>137</v>
      </c>
      <c r="K8716" t="s">
        <v>138</v>
      </c>
      <c r="L8716" t="s">
        <v>24118</v>
      </c>
      <c r="M8716" t="s">
        <v>24119</v>
      </c>
      <c r="N8716">
        <v>1.0663888880000001</v>
      </c>
      <c r="O8716">
        <v>0</v>
      </c>
      <c r="P8716">
        <v>1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2.6931392911742503E-2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2.6931392911742503E-2</v>
      </c>
    </row>
    <row r="8717" spans="1:31" x14ac:dyDescent="0.3">
      <c r="A8717">
        <v>2594508</v>
      </c>
      <c r="B8717">
        <v>1</v>
      </c>
      <c r="C8717" t="s">
        <v>81</v>
      </c>
      <c r="D8717" t="s">
        <v>112</v>
      </c>
      <c r="E8717" t="s">
        <v>147</v>
      </c>
      <c r="F8717" t="s">
        <v>10062</v>
      </c>
      <c r="G8717" t="s">
        <v>134</v>
      </c>
      <c r="H8717" t="s">
        <v>135</v>
      </c>
      <c r="I8717" t="s">
        <v>136</v>
      </c>
      <c r="J8717" t="s">
        <v>137</v>
      </c>
      <c r="K8717" t="s">
        <v>138</v>
      </c>
      <c r="L8717" t="s">
        <v>24120</v>
      </c>
      <c r="M8717" t="s">
        <v>24121</v>
      </c>
      <c r="N8717">
        <v>1.1772222219999999</v>
      </c>
      <c r="O8717">
        <v>4</v>
      </c>
      <c r="P8717">
        <v>1647</v>
      </c>
      <c r="Q8717">
        <v>217</v>
      </c>
      <c r="R8717">
        <v>86</v>
      </c>
      <c r="S8717">
        <v>21</v>
      </c>
      <c r="T8717">
        <v>165</v>
      </c>
      <c r="U8717">
        <v>2</v>
      </c>
      <c r="V8717">
        <v>1</v>
      </c>
      <c r="W8717">
        <v>1.1540879372800001</v>
      </c>
      <c r="X8717">
        <v>206.66533839856481</v>
      </c>
      <c r="Y8717">
        <v>89.063906302590539</v>
      </c>
      <c r="Z8717">
        <v>50.984869419086614</v>
      </c>
      <c r="AA8717">
        <v>72.235401268953993</v>
      </c>
      <c r="AB8717">
        <v>47.721113195395667</v>
      </c>
      <c r="AC8717">
        <v>25.760094013937334</v>
      </c>
      <c r="AD8717">
        <v>0.19671690057647334</v>
      </c>
      <c r="AE8717">
        <v>493.78152743638543</v>
      </c>
    </row>
    <row r="8718" spans="1:31" x14ac:dyDescent="0.3">
      <c r="A8718">
        <v>2594448</v>
      </c>
      <c r="B8718">
        <v>1</v>
      </c>
      <c r="C8718" t="s">
        <v>80</v>
      </c>
      <c r="D8718" t="s">
        <v>96</v>
      </c>
      <c r="E8718" t="s">
        <v>175</v>
      </c>
      <c r="F8718" t="s">
        <v>24122</v>
      </c>
      <c r="G8718" t="s">
        <v>213</v>
      </c>
      <c r="H8718" t="s">
        <v>157</v>
      </c>
      <c r="I8718" t="s">
        <v>136</v>
      </c>
      <c r="J8718" t="s">
        <v>137</v>
      </c>
      <c r="K8718" t="s">
        <v>138</v>
      </c>
      <c r="L8718" t="s">
        <v>24123</v>
      </c>
      <c r="M8718" t="s">
        <v>24124</v>
      </c>
      <c r="N8718">
        <v>2.2327777769999999</v>
      </c>
      <c r="O8718">
        <v>0</v>
      </c>
      <c r="P8718">
        <v>10</v>
      </c>
      <c r="Q8718">
        <v>0</v>
      </c>
      <c r="R8718">
        <v>0</v>
      </c>
      <c r="S8718">
        <v>0</v>
      </c>
      <c r="T8718">
        <v>26</v>
      </c>
      <c r="U8718">
        <v>0</v>
      </c>
      <c r="V8718">
        <v>0</v>
      </c>
      <c r="W8718">
        <v>0</v>
      </c>
      <c r="X8718">
        <v>7.4718460850084414</v>
      </c>
      <c r="Y8718">
        <v>0</v>
      </c>
      <c r="Z8718">
        <v>0</v>
      </c>
      <c r="AA8718">
        <v>0</v>
      </c>
      <c r="AB8718">
        <v>137.89466878795645</v>
      </c>
      <c r="AC8718">
        <v>0</v>
      </c>
      <c r="AD8718">
        <v>0</v>
      </c>
      <c r="AE8718">
        <v>145.3665148729649</v>
      </c>
    </row>
    <row r="8719" spans="1:31" x14ac:dyDescent="0.3">
      <c r="A8719">
        <v>2594299</v>
      </c>
      <c r="B8719">
        <v>1</v>
      </c>
      <c r="C8719" t="s">
        <v>80</v>
      </c>
      <c r="D8719" t="s">
        <v>83</v>
      </c>
      <c r="E8719" t="s">
        <v>184</v>
      </c>
      <c r="F8719" t="s">
        <v>24125</v>
      </c>
      <c r="G8719" t="s">
        <v>134</v>
      </c>
      <c r="H8719" t="s">
        <v>135</v>
      </c>
      <c r="I8719" t="s">
        <v>136</v>
      </c>
      <c r="J8719" t="s">
        <v>137</v>
      </c>
      <c r="K8719" t="s">
        <v>138</v>
      </c>
      <c r="L8719" t="s">
        <v>24126</v>
      </c>
      <c r="M8719" t="s">
        <v>24127</v>
      </c>
      <c r="N8719">
        <v>0.40472222200000002</v>
      </c>
      <c r="O8719">
        <v>1</v>
      </c>
      <c r="P8719">
        <v>804</v>
      </c>
      <c r="Q8719">
        <v>0</v>
      </c>
      <c r="R8719">
        <v>7</v>
      </c>
      <c r="S8719">
        <v>9</v>
      </c>
      <c r="T8719">
        <v>50</v>
      </c>
      <c r="U8719">
        <v>2</v>
      </c>
      <c r="V8719">
        <v>2</v>
      </c>
      <c r="W8719">
        <v>2.7129497694133278</v>
      </c>
      <c r="X8719">
        <v>70.034119685643688</v>
      </c>
      <c r="Y8719">
        <v>0</v>
      </c>
      <c r="Z8719">
        <v>4.3879283125128641</v>
      </c>
      <c r="AA8719">
        <v>19.725206001006541</v>
      </c>
      <c r="AB8719">
        <v>20.762953636785522</v>
      </c>
      <c r="AC8719">
        <v>3.1486054246712798</v>
      </c>
      <c r="AD8719">
        <v>2.2825527740306502</v>
      </c>
      <c r="AE8719">
        <v>123.05431560406387</v>
      </c>
    </row>
    <row r="8720" spans="1:31" x14ac:dyDescent="0.3">
      <c r="A8720">
        <v>2594322</v>
      </c>
      <c r="B8720">
        <v>1</v>
      </c>
      <c r="C8720" t="s">
        <v>80</v>
      </c>
      <c r="D8720" t="s">
        <v>104</v>
      </c>
      <c r="E8720" t="s">
        <v>166</v>
      </c>
      <c r="F8720" t="s">
        <v>24128</v>
      </c>
      <c r="G8720" t="s">
        <v>181</v>
      </c>
      <c r="H8720" t="s">
        <v>157</v>
      </c>
      <c r="I8720" t="s">
        <v>136</v>
      </c>
      <c r="J8720" t="s">
        <v>137</v>
      </c>
      <c r="K8720" t="s">
        <v>138</v>
      </c>
      <c r="L8720" t="s">
        <v>24129</v>
      </c>
      <c r="M8720" t="s">
        <v>24130</v>
      </c>
      <c r="N8720">
        <v>3.8416666660000001</v>
      </c>
      <c r="O8720">
        <v>0</v>
      </c>
      <c r="P8720">
        <v>12</v>
      </c>
      <c r="Q8720">
        <v>0</v>
      </c>
      <c r="R8720">
        <v>0</v>
      </c>
      <c r="S8720">
        <v>0</v>
      </c>
      <c r="T8720">
        <v>1</v>
      </c>
      <c r="U8720">
        <v>0</v>
      </c>
      <c r="V8720">
        <v>0</v>
      </c>
      <c r="W8720">
        <v>0</v>
      </c>
      <c r="X8720">
        <v>8.5105322035104347</v>
      </c>
      <c r="Y8720">
        <v>0</v>
      </c>
      <c r="Z8720">
        <v>0</v>
      </c>
      <c r="AA8720">
        <v>0</v>
      </c>
      <c r="AB8720">
        <v>5.1765317676466669</v>
      </c>
      <c r="AC8720">
        <v>0</v>
      </c>
      <c r="AD8720">
        <v>0</v>
      </c>
      <c r="AE8720">
        <v>13.687063971157102</v>
      </c>
    </row>
    <row r="8721" spans="1:31" x14ac:dyDescent="0.3">
      <c r="A8721">
        <v>2594591</v>
      </c>
      <c r="B8721">
        <v>1</v>
      </c>
      <c r="C8721" t="s">
        <v>80</v>
      </c>
      <c r="D8721" t="s">
        <v>107</v>
      </c>
      <c r="E8721" t="s">
        <v>171</v>
      </c>
      <c r="F8721" t="s">
        <v>24131</v>
      </c>
      <c r="G8721" t="s">
        <v>190</v>
      </c>
      <c r="H8721" t="s">
        <v>157</v>
      </c>
      <c r="I8721" t="s">
        <v>136</v>
      </c>
      <c r="J8721" t="s">
        <v>137</v>
      </c>
      <c r="K8721" t="s">
        <v>138</v>
      </c>
      <c r="L8721" t="s">
        <v>24132</v>
      </c>
      <c r="M8721" t="s">
        <v>24133</v>
      </c>
      <c r="N8721">
        <v>0.88111111099999995</v>
      </c>
      <c r="O8721">
        <v>0</v>
      </c>
      <c r="P8721">
        <v>111</v>
      </c>
      <c r="Q8721">
        <v>0</v>
      </c>
      <c r="R8721">
        <v>0</v>
      </c>
      <c r="S8721">
        <v>0</v>
      </c>
      <c r="T8721">
        <v>13</v>
      </c>
      <c r="U8721">
        <v>0</v>
      </c>
      <c r="V8721">
        <v>0</v>
      </c>
      <c r="W8721">
        <v>0</v>
      </c>
      <c r="X8721">
        <v>14.74202105120308</v>
      </c>
      <c r="Y8721">
        <v>0</v>
      </c>
      <c r="Z8721">
        <v>0</v>
      </c>
      <c r="AA8721">
        <v>0</v>
      </c>
      <c r="AB8721">
        <v>7.190717630378729</v>
      </c>
      <c r="AC8721">
        <v>0</v>
      </c>
      <c r="AD8721">
        <v>0</v>
      </c>
      <c r="AE8721">
        <v>21.93273868158181</v>
      </c>
    </row>
    <row r="8722" spans="1:31" x14ac:dyDescent="0.3">
      <c r="A8722">
        <v>2594574</v>
      </c>
      <c r="B8722">
        <v>1</v>
      </c>
      <c r="C8722" t="s">
        <v>81</v>
      </c>
      <c r="D8722" t="s">
        <v>118</v>
      </c>
      <c r="E8722" t="s">
        <v>166</v>
      </c>
      <c r="F8722" t="s">
        <v>24134</v>
      </c>
      <c r="G8722" t="s">
        <v>168</v>
      </c>
      <c r="H8722" t="s">
        <v>157</v>
      </c>
      <c r="I8722" t="s">
        <v>136</v>
      </c>
      <c r="J8722" t="s">
        <v>137</v>
      </c>
      <c r="K8722" t="s">
        <v>138</v>
      </c>
      <c r="L8722" t="s">
        <v>24135</v>
      </c>
      <c r="M8722" t="s">
        <v>24136</v>
      </c>
      <c r="N8722">
        <v>1.6483333330000001</v>
      </c>
      <c r="O8722">
        <v>0</v>
      </c>
      <c r="P8722">
        <v>2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0.5359515985444383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0.5359515985444383</v>
      </c>
    </row>
    <row r="8723" spans="1:31" x14ac:dyDescent="0.3">
      <c r="A8723">
        <v>2594411</v>
      </c>
      <c r="B8723">
        <v>1</v>
      </c>
      <c r="C8723" t="s">
        <v>80</v>
      </c>
      <c r="D8723" t="s">
        <v>107</v>
      </c>
      <c r="E8723" t="s">
        <v>166</v>
      </c>
      <c r="F8723" t="s">
        <v>24137</v>
      </c>
      <c r="G8723" t="s">
        <v>181</v>
      </c>
      <c r="H8723" t="s">
        <v>157</v>
      </c>
      <c r="I8723" t="s">
        <v>136</v>
      </c>
      <c r="J8723" t="s">
        <v>137</v>
      </c>
      <c r="K8723" t="s">
        <v>138</v>
      </c>
      <c r="L8723" t="s">
        <v>24138</v>
      </c>
      <c r="M8723" t="s">
        <v>24139</v>
      </c>
      <c r="N8723">
        <v>6.0577777770000001</v>
      </c>
      <c r="O8723">
        <v>0</v>
      </c>
      <c r="P8723">
        <v>4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1.8805542611533168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1.8805542611533168</v>
      </c>
    </row>
    <row r="8724" spans="1:31" x14ac:dyDescent="0.3">
      <c r="A8724">
        <v>2594388</v>
      </c>
      <c r="B8724">
        <v>1</v>
      </c>
      <c r="C8724" t="s">
        <v>81</v>
      </c>
      <c r="D8724" t="s">
        <v>117</v>
      </c>
      <c r="E8724" t="s">
        <v>184</v>
      </c>
      <c r="F8724" t="s">
        <v>24140</v>
      </c>
      <c r="G8724" t="s">
        <v>202</v>
      </c>
      <c r="H8724" t="s">
        <v>135</v>
      </c>
      <c r="I8724" t="s">
        <v>136</v>
      </c>
      <c r="J8724" t="s">
        <v>137</v>
      </c>
      <c r="K8724" t="s">
        <v>138</v>
      </c>
      <c r="L8724" t="s">
        <v>24141</v>
      </c>
      <c r="M8724" t="s">
        <v>24142</v>
      </c>
      <c r="N8724">
        <v>0.40888888800000001</v>
      </c>
      <c r="O8724">
        <v>0</v>
      </c>
      <c r="P8724">
        <v>86</v>
      </c>
      <c r="Q8724">
        <v>1</v>
      </c>
      <c r="R8724">
        <v>5</v>
      </c>
      <c r="S8724">
        <v>0</v>
      </c>
      <c r="T8724">
        <v>1</v>
      </c>
      <c r="U8724">
        <v>0</v>
      </c>
      <c r="V8724">
        <v>0</v>
      </c>
      <c r="W8724">
        <v>0</v>
      </c>
      <c r="X8724">
        <v>4.0731887741270389</v>
      </c>
      <c r="Y8724">
        <v>0.60879677653333331</v>
      </c>
      <c r="Z8724">
        <v>0.48544028130560002</v>
      </c>
      <c r="AA8724">
        <v>0</v>
      </c>
      <c r="AB8724">
        <v>0.56045549674666673</v>
      </c>
      <c r="AC8724">
        <v>0</v>
      </c>
      <c r="AD8724">
        <v>0</v>
      </c>
      <c r="AE8724">
        <v>5.7278813287126393</v>
      </c>
    </row>
    <row r="8725" spans="1:31" x14ac:dyDescent="0.3">
      <c r="A8725">
        <v>2594620</v>
      </c>
      <c r="B8725">
        <v>1</v>
      </c>
      <c r="C8725" t="s">
        <v>80</v>
      </c>
      <c r="D8725" t="s">
        <v>96</v>
      </c>
      <c r="E8725" t="s">
        <v>147</v>
      </c>
      <c r="F8725" t="s">
        <v>15876</v>
      </c>
      <c r="G8725" t="s">
        <v>318</v>
      </c>
      <c r="H8725" t="s">
        <v>135</v>
      </c>
      <c r="I8725" t="s">
        <v>136</v>
      </c>
      <c r="J8725" t="s">
        <v>137</v>
      </c>
      <c r="K8725" t="s">
        <v>138</v>
      </c>
      <c r="L8725" t="s">
        <v>24143</v>
      </c>
      <c r="M8725" t="s">
        <v>24144</v>
      </c>
      <c r="N8725">
        <v>0.99916666600000004</v>
      </c>
      <c r="O8725">
        <v>0</v>
      </c>
      <c r="P8725">
        <v>0</v>
      </c>
      <c r="Q8725">
        <v>0</v>
      </c>
      <c r="R8725">
        <v>0</v>
      </c>
      <c r="S8725">
        <v>2</v>
      </c>
      <c r="T8725">
        <v>0</v>
      </c>
      <c r="U8725">
        <v>1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26.749260182128261</v>
      </c>
      <c r="AB8725">
        <v>0</v>
      </c>
      <c r="AC8725">
        <v>35.009564753088334</v>
      </c>
      <c r="AD8725">
        <v>0</v>
      </c>
      <c r="AE8725">
        <v>61.758824935216595</v>
      </c>
    </row>
    <row r="8726" spans="1:31" x14ac:dyDescent="0.3">
      <c r="A8726">
        <v>2594351</v>
      </c>
      <c r="B8726">
        <v>1</v>
      </c>
      <c r="C8726" t="s">
        <v>80</v>
      </c>
      <c r="D8726" t="s">
        <v>107</v>
      </c>
      <c r="E8726" t="s">
        <v>184</v>
      </c>
      <c r="F8726" t="s">
        <v>12786</v>
      </c>
      <c r="G8726" t="s">
        <v>149</v>
      </c>
      <c r="H8726" t="s">
        <v>135</v>
      </c>
      <c r="I8726" t="s">
        <v>136</v>
      </c>
      <c r="J8726" t="s">
        <v>137</v>
      </c>
      <c r="K8726" t="s">
        <v>138</v>
      </c>
      <c r="L8726" t="s">
        <v>24145</v>
      </c>
      <c r="M8726" t="s">
        <v>24146</v>
      </c>
      <c r="N8726">
        <v>3.3458333329999999</v>
      </c>
      <c r="O8726">
        <v>0</v>
      </c>
      <c r="P8726">
        <v>110</v>
      </c>
      <c r="Q8726">
        <v>0</v>
      </c>
      <c r="R8726">
        <v>0</v>
      </c>
      <c r="S8726">
        <v>0</v>
      </c>
      <c r="T8726">
        <v>3</v>
      </c>
      <c r="U8726">
        <v>0</v>
      </c>
      <c r="V8726">
        <v>0</v>
      </c>
      <c r="W8726">
        <v>0</v>
      </c>
      <c r="X8726">
        <v>33.695930446239771</v>
      </c>
      <c r="Y8726">
        <v>0</v>
      </c>
      <c r="Z8726">
        <v>0</v>
      </c>
      <c r="AA8726">
        <v>0</v>
      </c>
      <c r="AB8726">
        <v>12.619237348031021</v>
      </c>
      <c r="AC8726">
        <v>0</v>
      </c>
      <c r="AD8726">
        <v>0</v>
      </c>
      <c r="AE8726">
        <v>46.315167794270792</v>
      </c>
    </row>
    <row r="8727" spans="1:31" x14ac:dyDescent="0.3">
      <c r="A8727">
        <v>2594537</v>
      </c>
      <c r="B8727">
        <v>1</v>
      </c>
      <c r="C8727" t="s">
        <v>81</v>
      </c>
      <c r="D8727" t="s">
        <v>123</v>
      </c>
      <c r="E8727" t="s">
        <v>184</v>
      </c>
      <c r="F8727" t="s">
        <v>23753</v>
      </c>
      <c r="G8727" t="s">
        <v>134</v>
      </c>
      <c r="H8727" t="s">
        <v>135</v>
      </c>
      <c r="I8727" t="s">
        <v>136</v>
      </c>
      <c r="J8727" t="s">
        <v>137</v>
      </c>
      <c r="K8727" t="s">
        <v>138</v>
      </c>
      <c r="L8727" t="s">
        <v>24147</v>
      </c>
      <c r="M8727" t="s">
        <v>24148</v>
      </c>
      <c r="N8727">
        <v>0.84638888800000001</v>
      </c>
      <c r="O8727">
        <v>14</v>
      </c>
      <c r="P8727">
        <v>20</v>
      </c>
      <c r="Q8727">
        <v>207</v>
      </c>
      <c r="R8727">
        <v>169</v>
      </c>
      <c r="S8727">
        <v>40</v>
      </c>
      <c r="T8727">
        <v>19</v>
      </c>
      <c r="U8727">
        <v>0</v>
      </c>
      <c r="V8727">
        <v>0</v>
      </c>
      <c r="W8727">
        <v>12.064067536948468</v>
      </c>
      <c r="X8727">
        <v>9.6941092597081457</v>
      </c>
      <c r="Y8727">
        <v>230.96909823162031</v>
      </c>
      <c r="Z8727">
        <v>210.55586283049183</v>
      </c>
      <c r="AA8727">
        <v>36.781597368581018</v>
      </c>
      <c r="AB8727">
        <v>27.21252656843539</v>
      </c>
      <c r="AC8727">
        <v>0</v>
      </c>
      <c r="AD8727">
        <v>0</v>
      </c>
      <c r="AE8727">
        <v>527.27726179578519</v>
      </c>
    </row>
    <row r="8728" spans="1:31" x14ac:dyDescent="0.3">
      <c r="A8728">
        <v>2594331</v>
      </c>
      <c r="B8728">
        <v>1</v>
      </c>
      <c r="C8728" t="s">
        <v>80</v>
      </c>
      <c r="D8728" t="s">
        <v>100</v>
      </c>
      <c r="E8728" t="s">
        <v>171</v>
      </c>
      <c r="F8728" t="s">
        <v>24149</v>
      </c>
      <c r="G8728" t="s">
        <v>190</v>
      </c>
      <c r="H8728" t="s">
        <v>157</v>
      </c>
      <c r="I8728" t="s">
        <v>136</v>
      </c>
      <c r="J8728" t="s">
        <v>137</v>
      </c>
      <c r="K8728" t="s">
        <v>138</v>
      </c>
      <c r="L8728" t="s">
        <v>24150</v>
      </c>
      <c r="M8728" t="s">
        <v>24151</v>
      </c>
      <c r="N8728">
        <v>1.5266666659999999</v>
      </c>
      <c r="O8728">
        <v>0</v>
      </c>
      <c r="P8728">
        <v>19</v>
      </c>
      <c r="Q8728">
        <v>0</v>
      </c>
      <c r="R8728">
        <v>0</v>
      </c>
      <c r="S8728">
        <v>0</v>
      </c>
      <c r="T8728">
        <v>14</v>
      </c>
      <c r="U8728">
        <v>0</v>
      </c>
      <c r="V8728">
        <v>0</v>
      </c>
      <c r="W8728">
        <v>0</v>
      </c>
      <c r="X8728">
        <v>4.9487105334578496</v>
      </c>
      <c r="Y8728">
        <v>0</v>
      </c>
      <c r="Z8728">
        <v>0</v>
      </c>
      <c r="AA8728">
        <v>0</v>
      </c>
      <c r="AB8728">
        <v>20.109660804730531</v>
      </c>
      <c r="AC8728">
        <v>0</v>
      </c>
      <c r="AD8728">
        <v>0</v>
      </c>
      <c r="AE8728">
        <v>25.05837133818838</v>
      </c>
    </row>
    <row r="8729" spans="1:31" x14ac:dyDescent="0.3">
      <c r="A8729">
        <v>2594268</v>
      </c>
      <c r="B8729">
        <v>1</v>
      </c>
      <c r="C8729" t="s">
        <v>80</v>
      </c>
      <c r="D8729" t="s">
        <v>96</v>
      </c>
      <c r="E8729" t="s">
        <v>141</v>
      </c>
      <c r="F8729" t="s">
        <v>24152</v>
      </c>
      <c r="G8729" t="s">
        <v>318</v>
      </c>
      <c r="H8729" t="s">
        <v>135</v>
      </c>
      <c r="I8729" t="s">
        <v>136</v>
      </c>
      <c r="J8729" t="s">
        <v>137</v>
      </c>
      <c r="K8729" t="s">
        <v>138</v>
      </c>
      <c r="L8729" t="s">
        <v>24153</v>
      </c>
      <c r="M8729" t="s">
        <v>24154</v>
      </c>
      <c r="N8729">
        <v>0.44194444399999999</v>
      </c>
      <c r="O8729">
        <v>10</v>
      </c>
      <c r="P8729">
        <v>3525</v>
      </c>
      <c r="Q8729">
        <v>18</v>
      </c>
      <c r="R8729">
        <v>19</v>
      </c>
      <c r="S8729">
        <v>31</v>
      </c>
      <c r="T8729">
        <v>284</v>
      </c>
      <c r="U8729">
        <v>0</v>
      </c>
      <c r="V8729">
        <v>0</v>
      </c>
      <c r="W8729">
        <v>26.148260786616952</v>
      </c>
      <c r="X8729">
        <v>266.88398976138552</v>
      </c>
      <c r="Y8729">
        <v>9.8980746763830272</v>
      </c>
      <c r="Z8729">
        <v>2.7932575709680054</v>
      </c>
      <c r="AA8729">
        <v>150.16499113464337</v>
      </c>
      <c r="AB8729">
        <v>107.15951772512729</v>
      </c>
      <c r="AC8729">
        <v>0</v>
      </c>
      <c r="AD8729">
        <v>0</v>
      </c>
      <c r="AE8729">
        <v>563.04809165512427</v>
      </c>
    </row>
    <row r="8730" spans="1:31" x14ac:dyDescent="0.3">
      <c r="A8730">
        <v>2594199</v>
      </c>
      <c r="B8730">
        <v>1</v>
      </c>
      <c r="C8730" t="s">
        <v>80</v>
      </c>
      <c r="D8730" t="s">
        <v>85</v>
      </c>
      <c r="E8730" t="s">
        <v>184</v>
      </c>
      <c r="F8730" t="s">
        <v>24155</v>
      </c>
      <c r="G8730" t="s">
        <v>134</v>
      </c>
      <c r="H8730" t="s">
        <v>135</v>
      </c>
      <c r="I8730" t="s">
        <v>136</v>
      </c>
      <c r="J8730" t="s">
        <v>137</v>
      </c>
      <c r="K8730" t="s">
        <v>138</v>
      </c>
      <c r="L8730" t="s">
        <v>24156</v>
      </c>
      <c r="M8730" t="s">
        <v>24157</v>
      </c>
      <c r="N8730">
        <v>0.93694444399999999</v>
      </c>
      <c r="O8730">
        <v>0</v>
      </c>
      <c r="P8730">
        <v>4239</v>
      </c>
      <c r="Q8730">
        <v>0</v>
      </c>
      <c r="R8730">
        <v>0</v>
      </c>
      <c r="S8730">
        <v>0</v>
      </c>
      <c r="T8730">
        <v>386</v>
      </c>
      <c r="U8730">
        <v>0</v>
      </c>
      <c r="V8730">
        <v>0</v>
      </c>
      <c r="W8730">
        <v>0</v>
      </c>
      <c r="X8730">
        <v>710.58744574981893</v>
      </c>
      <c r="Y8730">
        <v>0</v>
      </c>
      <c r="Z8730">
        <v>0</v>
      </c>
      <c r="AA8730">
        <v>0</v>
      </c>
      <c r="AB8730">
        <v>285.39277398675353</v>
      </c>
      <c r="AC8730">
        <v>0</v>
      </c>
      <c r="AD8730">
        <v>0</v>
      </c>
      <c r="AE8730">
        <v>995.98021973657251</v>
      </c>
    </row>
    <row r="8731" spans="1:31" x14ac:dyDescent="0.3">
      <c r="A8731">
        <v>2594222</v>
      </c>
      <c r="B8731">
        <v>1</v>
      </c>
      <c r="C8731" t="s">
        <v>80</v>
      </c>
      <c r="D8731" t="s">
        <v>83</v>
      </c>
      <c r="E8731" t="s">
        <v>184</v>
      </c>
      <c r="F8731" t="s">
        <v>14012</v>
      </c>
      <c r="G8731" t="s">
        <v>149</v>
      </c>
      <c r="H8731" t="s">
        <v>135</v>
      </c>
      <c r="I8731" t="s">
        <v>136</v>
      </c>
      <c r="J8731" t="s">
        <v>137</v>
      </c>
      <c r="K8731" t="s">
        <v>138</v>
      </c>
      <c r="L8731" t="s">
        <v>24158</v>
      </c>
      <c r="M8731" t="s">
        <v>24159</v>
      </c>
      <c r="N8731">
        <v>2.2452777770000001</v>
      </c>
      <c r="O8731">
        <v>0</v>
      </c>
      <c r="P8731">
        <v>8</v>
      </c>
      <c r="Q8731">
        <v>0</v>
      </c>
      <c r="R8731">
        <v>21</v>
      </c>
      <c r="S8731">
        <v>0</v>
      </c>
      <c r="T8731">
        <v>10</v>
      </c>
      <c r="U8731">
        <v>0</v>
      </c>
      <c r="V8731">
        <v>0</v>
      </c>
      <c r="W8731">
        <v>0</v>
      </c>
      <c r="X8731">
        <v>2.428482680366447</v>
      </c>
      <c r="Y8731">
        <v>0</v>
      </c>
      <c r="Z8731">
        <v>18.858104506310305</v>
      </c>
      <c r="AA8731">
        <v>0</v>
      </c>
      <c r="AB8731">
        <v>12.671966830657613</v>
      </c>
      <c r="AC8731">
        <v>0</v>
      </c>
      <c r="AD8731">
        <v>0</v>
      </c>
      <c r="AE8731">
        <v>33.958554017334365</v>
      </c>
    </row>
    <row r="8732" spans="1:31" x14ac:dyDescent="0.3">
      <c r="A8732">
        <v>2594262</v>
      </c>
      <c r="B8732">
        <v>1</v>
      </c>
      <c r="C8732" t="s">
        <v>80</v>
      </c>
      <c r="D8732" t="s">
        <v>94</v>
      </c>
      <c r="E8732" t="s">
        <v>171</v>
      </c>
      <c r="F8732" t="s">
        <v>24160</v>
      </c>
      <c r="G8732" t="s">
        <v>190</v>
      </c>
      <c r="H8732" t="s">
        <v>157</v>
      </c>
      <c r="I8732" t="s">
        <v>136</v>
      </c>
      <c r="J8732" t="s">
        <v>137</v>
      </c>
      <c r="K8732" t="s">
        <v>138</v>
      </c>
      <c r="L8732" t="s">
        <v>24161</v>
      </c>
      <c r="M8732" t="s">
        <v>24162</v>
      </c>
      <c r="N8732">
        <v>1.122777777</v>
      </c>
      <c r="O8732">
        <v>0</v>
      </c>
      <c r="P8732">
        <v>22</v>
      </c>
      <c r="Q8732">
        <v>0</v>
      </c>
      <c r="R8732">
        <v>10</v>
      </c>
      <c r="S8732">
        <v>0</v>
      </c>
      <c r="T8732">
        <v>1</v>
      </c>
      <c r="U8732">
        <v>0</v>
      </c>
      <c r="V8732">
        <v>0</v>
      </c>
      <c r="W8732">
        <v>0</v>
      </c>
      <c r="X8732">
        <v>3.3345913681178989</v>
      </c>
      <c r="Y8732">
        <v>0</v>
      </c>
      <c r="Z8732">
        <v>21.73448750891918</v>
      </c>
      <c r="AA8732">
        <v>0</v>
      </c>
      <c r="AB8732">
        <v>3.7259207662030003E-2</v>
      </c>
      <c r="AC8732">
        <v>0</v>
      </c>
      <c r="AD8732">
        <v>0</v>
      </c>
      <c r="AE8732">
        <v>25.106338084699107</v>
      </c>
    </row>
    <row r="8733" spans="1:31" x14ac:dyDescent="0.3">
      <c r="A8733">
        <v>2594205</v>
      </c>
      <c r="B8733">
        <v>1</v>
      </c>
      <c r="C8733" t="s">
        <v>80</v>
      </c>
      <c r="D8733" t="s">
        <v>103</v>
      </c>
      <c r="E8733" t="s">
        <v>147</v>
      </c>
      <c r="F8733" t="s">
        <v>24163</v>
      </c>
      <c r="G8733" t="s">
        <v>134</v>
      </c>
      <c r="H8733" t="s">
        <v>135</v>
      </c>
      <c r="I8733" t="s">
        <v>136</v>
      </c>
      <c r="J8733" t="s">
        <v>137</v>
      </c>
      <c r="K8733" t="s">
        <v>138</v>
      </c>
      <c r="L8733" t="s">
        <v>24164</v>
      </c>
      <c r="M8733" t="s">
        <v>24165</v>
      </c>
      <c r="N8733">
        <v>0.81166666600000004</v>
      </c>
      <c r="O8733">
        <v>1</v>
      </c>
      <c r="P8733">
        <v>0</v>
      </c>
      <c r="Q8733">
        <v>17</v>
      </c>
      <c r="R8733">
        <v>0</v>
      </c>
      <c r="S8733">
        <v>6</v>
      </c>
      <c r="T8733">
        <v>0</v>
      </c>
      <c r="U8733">
        <v>0</v>
      </c>
      <c r="V8733">
        <v>0</v>
      </c>
      <c r="W8733">
        <v>0.35039667493380006</v>
      </c>
      <c r="X8733">
        <v>0</v>
      </c>
      <c r="Y8733">
        <v>95.791074494657622</v>
      </c>
      <c r="Z8733">
        <v>0</v>
      </c>
      <c r="AA8733">
        <v>15.543881545220763</v>
      </c>
      <c r="AB8733">
        <v>0</v>
      </c>
      <c r="AC8733">
        <v>0</v>
      </c>
      <c r="AD8733">
        <v>0</v>
      </c>
      <c r="AE8733">
        <v>111.68535271481218</v>
      </c>
    </row>
    <row r="8734" spans="1:31" x14ac:dyDescent="0.3">
      <c r="A8734">
        <v>2594454</v>
      </c>
      <c r="B8734">
        <v>1</v>
      </c>
      <c r="C8734" t="s">
        <v>80</v>
      </c>
      <c r="D8734" t="s">
        <v>103</v>
      </c>
      <c r="E8734" t="s">
        <v>171</v>
      </c>
      <c r="F8734" t="s">
        <v>24166</v>
      </c>
      <c r="G8734" t="s">
        <v>190</v>
      </c>
      <c r="H8734" t="s">
        <v>157</v>
      </c>
      <c r="I8734" t="s">
        <v>136</v>
      </c>
      <c r="J8734" t="s">
        <v>137</v>
      </c>
      <c r="K8734" t="s">
        <v>138</v>
      </c>
      <c r="L8734" t="s">
        <v>24167</v>
      </c>
      <c r="M8734" t="s">
        <v>24168</v>
      </c>
      <c r="N8734">
        <v>1.8625</v>
      </c>
      <c r="O8734">
        <v>0</v>
      </c>
      <c r="P8734">
        <v>67</v>
      </c>
      <c r="Q8734">
        <v>0</v>
      </c>
      <c r="R8734">
        <v>7</v>
      </c>
      <c r="S8734">
        <v>0</v>
      </c>
      <c r="T8734">
        <v>13</v>
      </c>
      <c r="U8734">
        <v>0</v>
      </c>
      <c r="V8734">
        <v>0</v>
      </c>
      <c r="W8734">
        <v>0</v>
      </c>
      <c r="X8734">
        <v>21.55620687284085</v>
      </c>
      <c r="Y8734">
        <v>0</v>
      </c>
      <c r="Z8734">
        <v>58.429173014738964</v>
      </c>
      <c r="AA8734">
        <v>0</v>
      </c>
      <c r="AB8734">
        <v>27.532600067653075</v>
      </c>
      <c r="AC8734">
        <v>0</v>
      </c>
      <c r="AD8734">
        <v>0</v>
      </c>
      <c r="AE8734">
        <v>107.51797995523289</v>
      </c>
    </row>
    <row r="8735" spans="1:31" x14ac:dyDescent="0.3">
      <c r="A8735">
        <v>2594328</v>
      </c>
      <c r="B8735">
        <v>1</v>
      </c>
      <c r="C8735" t="s">
        <v>81</v>
      </c>
      <c r="D8735" t="s">
        <v>128</v>
      </c>
      <c r="E8735" t="s">
        <v>147</v>
      </c>
      <c r="F8735" t="s">
        <v>347</v>
      </c>
      <c r="G8735" t="s">
        <v>134</v>
      </c>
      <c r="H8735" t="s">
        <v>135</v>
      </c>
      <c r="I8735" t="s">
        <v>136</v>
      </c>
      <c r="J8735" t="s">
        <v>137</v>
      </c>
      <c r="K8735" t="s">
        <v>138</v>
      </c>
      <c r="L8735" t="s">
        <v>24169</v>
      </c>
      <c r="M8735" t="s">
        <v>24170</v>
      </c>
      <c r="N8735">
        <v>0.64611111099999996</v>
      </c>
      <c r="O8735">
        <v>18</v>
      </c>
      <c r="P8735">
        <v>1381</v>
      </c>
      <c r="Q8735">
        <v>27</v>
      </c>
      <c r="R8735">
        <v>21</v>
      </c>
      <c r="S8735">
        <v>13</v>
      </c>
      <c r="T8735">
        <v>117</v>
      </c>
      <c r="U8735">
        <v>1</v>
      </c>
      <c r="V8735">
        <v>0</v>
      </c>
      <c r="W8735">
        <v>3.5002897984414072</v>
      </c>
      <c r="X8735">
        <v>95.392948967819081</v>
      </c>
      <c r="Y8735">
        <v>189.32285722185688</v>
      </c>
      <c r="Z8735">
        <v>5.4233110996863791</v>
      </c>
      <c r="AA8735">
        <v>39.746513173010321</v>
      </c>
      <c r="AB8735">
        <v>27.973563054591967</v>
      </c>
      <c r="AC8735">
        <v>46.481978118572108</v>
      </c>
      <c r="AD8735">
        <v>0</v>
      </c>
      <c r="AE8735">
        <v>407.84146143397811</v>
      </c>
    </row>
    <row r="8736" spans="1:31" x14ac:dyDescent="0.3">
      <c r="A8736">
        <v>2594371</v>
      </c>
      <c r="B8736">
        <v>1</v>
      </c>
      <c r="C8736" t="s">
        <v>80</v>
      </c>
      <c r="D8736" t="s">
        <v>107</v>
      </c>
      <c r="E8736" t="s">
        <v>171</v>
      </c>
      <c r="F8736" t="s">
        <v>24171</v>
      </c>
      <c r="G8736" t="s">
        <v>190</v>
      </c>
      <c r="H8736" t="s">
        <v>157</v>
      </c>
      <c r="I8736" t="s">
        <v>136</v>
      </c>
      <c r="J8736" t="s">
        <v>137</v>
      </c>
      <c r="K8736" t="s">
        <v>138</v>
      </c>
      <c r="L8736" t="s">
        <v>24172</v>
      </c>
      <c r="M8736" t="s">
        <v>24173</v>
      </c>
      <c r="N8736">
        <v>1.5</v>
      </c>
      <c r="O8736">
        <v>0</v>
      </c>
      <c r="P8736">
        <v>6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1.0995846988113001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1.0995846988113001</v>
      </c>
    </row>
    <row r="8737" spans="1:31" x14ac:dyDescent="0.3">
      <c r="A8737">
        <v>2594491</v>
      </c>
      <c r="B8737">
        <v>1</v>
      </c>
      <c r="C8737" t="s">
        <v>80</v>
      </c>
      <c r="D8737" t="s">
        <v>82</v>
      </c>
      <c r="E8737" t="s">
        <v>155</v>
      </c>
      <c r="F8737" t="s">
        <v>24174</v>
      </c>
      <c r="G8737" t="s">
        <v>202</v>
      </c>
      <c r="H8737" t="s">
        <v>157</v>
      </c>
      <c r="I8737" t="s">
        <v>136</v>
      </c>
      <c r="J8737" t="s">
        <v>137</v>
      </c>
      <c r="K8737" t="s">
        <v>138</v>
      </c>
      <c r="L8737" t="s">
        <v>24175</v>
      </c>
      <c r="M8737" t="s">
        <v>24176</v>
      </c>
      <c r="N8737">
        <v>0.80138888799999997</v>
      </c>
      <c r="O8737">
        <v>0</v>
      </c>
      <c r="P8737">
        <v>170</v>
      </c>
      <c r="Q8737">
        <v>0</v>
      </c>
      <c r="R8737">
        <v>0</v>
      </c>
      <c r="S8737">
        <v>0</v>
      </c>
      <c r="T8737">
        <v>16</v>
      </c>
      <c r="U8737">
        <v>0</v>
      </c>
      <c r="V8737">
        <v>0</v>
      </c>
      <c r="W8737">
        <v>0</v>
      </c>
      <c r="X8737">
        <v>22.934121454968629</v>
      </c>
      <c r="Y8737">
        <v>0</v>
      </c>
      <c r="Z8737">
        <v>0</v>
      </c>
      <c r="AA8737">
        <v>0</v>
      </c>
      <c r="AB8737">
        <v>3.9017282248023646</v>
      </c>
      <c r="AC8737">
        <v>0</v>
      </c>
      <c r="AD8737">
        <v>0</v>
      </c>
      <c r="AE8737">
        <v>26.835849679770995</v>
      </c>
    </row>
    <row r="8738" spans="1:31" x14ac:dyDescent="0.3">
      <c r="A8738">
        <v>2594534</v>
      </c>
      <c r="B8738">
        <v>1</v>
      </c>
      <c r="C8738" t="s">
        <v>80</v>
      </c>
      <c r="D8738" t="s">
        <v>89</v>
      </c>
      <c r="E8738" t="s">
        <v>141</v>
      </c>
      <c r="F8738" t="s">
        <v>9493</v>
      </c>
      <c r="G8738" t="s">
        <v>134</v>
      </c>
      <c r="H8738" t="s">
        <v>135</v>
      </c>
      <c r="I8738" t="s">
        <v>136</v>
      </c>
      <c r="J8738" t="s">
        <v>137</v>
      </c>
      <c r="K8738" t="s">
        <v>138</v>
      </c>
      <c r="L8738" t="s">
        <v>24177</v>
      </c>
      <c r="M8738" t="s">
        <v>24178</v>
      </c>
      <c r="N8738">
        <v>1.611111111</v>
      </c>
      <c r="O8738">
        <v>0</v>
      </c>
      <c r="P8738">
        <v>293</v>
      </c>
      <c r="Q8738">
        <v>1</v>
      </c>
      <c r="R8738">
        <v>57</v>
      </c>
      <c r="S8738">
        <v>3</v>
      </c>
      <c r="T8738">
        <v>175</v>
      </c>
      <c r="U8738">
        <v>0</v>
      </c>
      <c r="V8738">
        <v>0</v>
      </c>
      <c r="W8738">
        <v>0</v>
      </c>
      <c r="X8738">
        <v>152.46562559963729</v>
      </c>
      <c r="Y8738">
        <v>4.3974389889915981</v>
      </c>
      <c r="Z8738">
        <v>35.253965301773832</v>
      </c>
      <c r="AA8738">
        <v>6.1041921063169422</v>
      </c>
      <c r="AB8738">
        <v>190.04165779501304</v>
      </c>
      <c r="AC8738">
        <v>0</v>
      </c>
      <c r="AD8738">
        <v>0</v>
      </c>
      <c r="AE8738">
        <v>388.2628797917327</v>
      </c>
    </row>
    <row r="8739" spans="1:31" x14ac:dyDescent="0.3">
      <c r="A8739">
        <v>2594285</v>
      </c>
      <c r="B8739">
        <v>1</v>
      </c>
      <c r="C8739" t="s">
        <v>80</v>
      </c>
      <c r="D8739" t="s">
        <v>90</v>
      </c>
      <c r="E8739" t="s">
        <v>155</v>
      </c>
      <c r="F8739" t="s">
        <v>24179</v>
      </c>
      <c r="G8739" t="s">
        <v>202</v>
      </c>
      <c r="H8739" t="s">
        <v>157</v>
      </c>
      <c r="I8739" t="s">
        <v>136</v>
      </c>
      <c r="J8739" t="s">
        <v>137</v>
      </c>
      <c r="K8739" t="s">
        <v>138</v>
      </c>
      <c r="L8739" t="s">
        <v>24180</v>
      </c>
      <c r="M8739" t="s">
        <v>24181</v>
      </c>
      <c r="N8739">
        <v>2.523055555</v>
      </c>
      <c r="O8739">
        <v>0</v>
      </c>
      <c r="P8739">
        <v>221</v>
      </c>
      <c r="Q8739">
        <v>0</v>
      </c>
      <c r="R8739">
        <v>0</v>
      </c>
      <c r="S8739">
        <v>0</v>
      </c>
      <c r="T8739">
        <v>63</v>
      </c>
      <c r="U8739">
        <v>0</v>
      </c>
      <c r="V8739">
        <v>0</v>
      </c>
      <c r="W8739">
        <v>0</v>
      </c>
      <c r="X8739">
        <v>106.21469317740272</v>
      </c>
      <c r="Y8739">
        <v>0</v>
      </c>
      <c r="Z8739">
        <v>0</v>
      </c>
      <c r="AA8739">
        <v>0</v>
      </c>
      <c r="AB8739">
        <v>152.76712783167852</v>
      </c>
      <c r="AC8739">
        <v>0</v>
      </c>
      <c r="AD8739">
        <v>0</v>
      </c>
      <c r="AE8739">
        <v>258.98182100908127</v>
      </c>
    </row>
    <row r="8740" spans="1:31" x14ac:dyDescent="0.3">
      <c r="A8740">
        <v>2594391</v>
      </c>
      <c r="B8740">
        <v>1</v>
      </c>
      <c r="C8740" t="s">
        <v>80</v>
      </c>
      <c r="D8740" t="s">
        <v>95</v>
      </c>
      <c r="E8740" t="s">
        <v>147</v>
      </c>
      <c r="F8740" t="s">
        <v>24182</v>
      </c>
      <c r="G8740" t="s">
        <v>134</v>
      </c>
      <c r="H8740" t="s">
        <v>135</v>
      </c>
      <c r="I8740" t="s">
        <v>136</v>
      </c>
      <c r="J8740" t="s">
        <v>137</v>
      </c>
      <c r="K8740" t="s">
        <v>138</v>
      </c>
      <c r="L8740" t="s">
        <v>24183</v>
      </c>
      <c r="M8740" t="s">
        <v>24184</v>
      </c>
      <c r="N8740">
        <v>1.0805555549999999</v>
      </c>
      <c r="O8740">
        <v>0</v>
      </c>
      <c r="P8740">
        <v>0</v>
      </c>
      <c r="Q8740">
        <v>0</v>
      </c>
      <c r="R8740">
        <v>0</v>
      </c>
      <c r="S8740">
        <v>17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97.302299302406013</v>
      </c>
      <c r="AB8740">
        <v>0</v>
      </c>
      <c r="AC8740">
        <v>0</v>
      </c>
      <c r="AD8740">
        <v>0</v>
      </c>
      <c r="AE8740">
        <v>97.302299302406013</v>
      </c>
    </row>
    <row r="8741" spans="1:31" x14ac:dyDescent="0.3">
      <c r="A8741">
        <v>2594317</v>
      </c>
      <c r="B8741">
        <v>1</v>
      </c>
      <c r="C8741" t="s">
        <v>80</v>
      </c>
      <c r="D8741" t="s">
        <v>103</v>
      </c>
      <c r="E8741" t="s">
        <v>155</v>
      </c>
      <c r="F8741" t="s">
        <v>24185</v>
      </c>
      <c r="G8741" t="s">
        <v>206</v>
      </c>
      <c r="H8741" t="s">
        <v>157</v>
      </c>
      <c r="I8741" t="s">
        <v>136</v>
      </c>
      <c r="J8741" t="s">
        <v>137</v>
      </c>
      <c r="K8741" t="s">
        <v>138</v>
      </c>
      <c r="L8741" t="s">
        <v>24186</v>
      </c>
      <c r="M8741" t="s">
        <v>24187</v>
      </c>
      <c r="N8741">
        <v>0.962777777</v>
      </c>
      <c r="O8741">
        <v>0</v>
      </c>
      <c r="P8741">
        <v>2</v>
      </c>
      <c r="Q8741">
        <v>0</v>
      </c>
      <c r="R8741">
        <v>12</v>
      </c>
      <c r="S8741">
        <v>0</v>
      </c>
      <c r="T8741">
        <v>5</v>
      </c>
      <c r="U8741">
        <v>0</v>
      </c>
      <c r="V8741">
        <v>0</v>
      </c>
      <c r="W8741">
        <v>0</v>
      </c>
      <c r="X8741">
        <v>0.47000681052878002</v>
      </c>
      <c r="Y8741">
        <v>0</v>
      </c>
      <c r="Z8741">
        <v>15.527096987594279</v>
      </c>
      <c r="AA8741">
        <v>0</v>
      </c>
      <c r="AB8741">
        <v>5.7024233272703411</v>
      </c>
      <c r="AC8741">
        <v>0</v>
      </c>
      <c r="AD8741">
        <v>0</v>
      </c>
      <c r="AE8741">
        <v>21.699527125393399</v>
      </c>
    </row>
    <row r="8742" spans="1:31" x14ac:dyDescent="0.3">
      <c r="A8742">
        <v>2594463</v>
      </c>
      <c r="B8742">
        <v>1</v>
      </c>
      <c r="C8742" t="s">
        <v>80</v>
      </c>
      <c r="D8742" t="s">
        <v>93</v>
      </c>
      <c r="E8742" t="s">
        <v>155</v>
      </c>
      <c r="F8742" t="s">
        <v>19471</v>
      </c>
      <c r="G8742" t="s">
        <v>206</v>
      </c>
      <c r="H8742" t="s">
        <v>157</v>
      </c>
      <c r="I8742" t="s">
        <v>136</v>
      </c>
      <c r="J8742" t="s">
        <v>137</v>
      </c>
      <c r="K8742" t="s">
        <v>138</v>
      </c>
      <c r="L8742" t="s">
        <v>24188</v>
      </c>
      <c r="M8742" t="s">
        <v>24189</v>
      </c>
      <c r="N8742">
        <v>2.0686111110000001</v>
      </c>
      <c r="O8742">
        <v>0</v>
      </c>
      <c r="P8742">
        <v>73</v>
      </c>
      <c r="Q8742">
        <v>0</v>
      </c>
      <c r="R8742">
        <v>1</v>
      </c>
      <c r="S8742">
        <v>0</v>
      </c>
      <c r="T8742">
        <v>2</v>
      </c>
      <c r="U8742">
        <v>0</v>
      </c>
      <c r="V8742">
        <v>0</v>
      </c>
      <c r="W8742">
        <v>0</v>
      </c>
      <c r="X8742">
        <v>13.162174928748392</v>
      </c>
      <c r="Y8742">
        <v>0</v>
      </c>
      <c r="Z8742">
        <v>0.31817431602958751</v>
      </c>
      <c r="AA8742">
        <v>0</v>
      </c>
      <c r="AB8742">
        <v>0.6502412334872758</v>
      </c>
      <c r="AC8742">
        <v>0</v>
      </c>
      <c r="AD8742">
        <v>0</v>
      </c>
      <c r="AE8742">
        <v>14.130590478265255</v>
      </c>
    </row>
    <row r="8743" spans="1:31" x14ac:dyDescent="0.3">
      <c r="A8743">
        <v>2594211</v>
      </c>
      <c r="B8743">
        <v>1</v>
      </c>
      <c r="C8743" t="s">
        <v>81</v>
      </c>
      <c r="D8743" t="s">
        <v>125</v>
      </c>
      <c r="E8743" t="s">
        <v>141</v>
      </c>
      <c r="F8743" t="s">
        <v>22856</v>
      </c>
      <c r="G8743" t="s">
        <v>134</v>
      </c>
      <c r="H8743" t="s">
        <v>135</v>
      </c>
      <c r="I8743" t="s">
        <v>136</v>
      </c>
      <c r="J8743" t="s">
        <v>137</v>
      </c>
      <c r="K8743" t="s">
        <v>138</v>
      </c>
      <c r="L8743" t="s">
        <v>24190</v>
      </c>
      <c r="M8743" t="s">
        <v>24191</v>
      </c>
      <c r="N8743">
        <v>1.2413888879999999</v>
      </c>
      <c r="O8743">
        <v>2</v>
      </c>
      <c r="P8743">
        <v>751</v>
      </c>
      <c r="Q8743">
        <v>128</v>
      </c>
      <c r="R8743">
        <v>209</v>
      </c>
      <c r="S8743">
        <v>7</v>
      </c>
      <c r="T8743">
        <v>74</v>
      </c>
      <c r="U8743">
        <v>1</v>
      </c>
      <c r="V8743">
        <v>0</v>
      </c>
      <c r="W8743">
        <v>0.33542002584000002</v>
      </c>
      <c r="X8743">
        <v>111.39911545139324</v>
      </c>
      <c r="Y8743">
        <v>931.67429554201317</v>
      </c>
      <c r="Z8743">
        <v>801.29823063418053</v>
      </c>
      <c r="AA8743">
        <v>42.304929930155076</v>
      </c>
      <c r="AB8743">
        <v>34.432147559139729</v>
      </c>
      <c r="AC8743">
        <v>27.3525037514476</v>
      </c>
      <c r="AD8743">
        <v>0</v>
      </c>
      <c r="AE8743">
        <v>1948.7966428941695</v>
      </c>
    </row>
    <row r="8744" spans="1:31" x14ac:dyDescent="0.3">
      <c r="A8744">
        <v>2594311</v>
      </c>
      <c r="B8744">
        <v>1</v>
      </c>
      <c r="C8744" t="s">
        <v>80</v>
      </c>
      <c r="D8744" t="s">
        <v>100</v>
      </c>
      <c r="E8744" t="s">
        <v>184</v>
      </c>
      <c r="F8744" t="s">
        <v>24192</v>
      </c>
      <c r="G8744" t="s">
        <v>3034</v>
      </c>
      <c r="H8744" t="s">
        <v>135</v>
      </c>
      <c r="I8744" t="s">
        <v>136</v>
      </c>
      <c r="J8744" t="s">
        <v>3</v>
      </c>
      <c r="K8744" t="s">
        <v>138</v>
      </c>
      <c r="L8744" t="s">
        <v>24193</v>
      </c>
      <c r="M8744" t="s">
        <v>24194</v>
      </c>
      <c r="N8744">
        <v>4.3949999999999996</v>
      </c>
      <c r="O8744">
        <v>0</v>
      </c>
      <c r="P8744">
        <v>7</v>
      </c>
      <c r="Q8744">
        <v>0</v>
      </c>
      <c r="R8744">
        <v>12</v>
      </c>
      <c r="S8744">
        <v>0</v>
      </c>
      <c r="T8744">
        <v>6</v>
      </c>
      <c r="U8744">
        <v>0</v>
      </c>
      <c r="V8744">
        <v>0</v>
      </c>
      <c r="W8744">
        <v>0</v>
      </c>
      <c r="X8744">
        <v>8.2391891734685103</v>
      </c>
      <c r="Y8744">
        <v>0</v>
      </c>
      <c r="Z8744">
        <v>85.109262049320932</v>
      </c>
      <c r="AA8744">
        <v>0</v>
      </c>
      <c r="AB8744">
        <v>20.251560754357744</v>
      </c>
      <c r="AC8744">
        <v>0</v>
      </c>
      <c r="AD8744">
        <v>0</v>
      </c>
      <c r="AE8744">
        <v>113.60001197714718</v>
      </c>
    </row>
    <row r="8745" spans="1:31" x14ac:dyDescent="0.3">
      <c r="A8745">
        <v>2594603</v>
      </c>
      <c r="B8745">
        <v>1</v>
      </c>
      <c r="C8745" t="s">
        <v>81</v>
      </c>
      <c r="D8745" t="s">
        <v>113</v>
      </c>
      <c r="E8745" t="s">
        <v>171</v>
      </c>
      <c r="F8745" t="s">
        <v>7412</v>
      </c>
      <c r="G8745" t="s">
        <v>190</v>
      </c>
      <c r="H8745" t="s">
        <v>157</v>
      </c>
      <c r="I8745" t="s">
        <v>136</v>
      </c>
      <c r="J8745" t="s">
        <v>137</v>
      </c>
      <c r="K8745" t="s">
        <v>138</v>
      </c>
      <c r="L8745" t="s">
        <v>24195</v>
      </c>
      <c r="M8745" t="s">
        <v>24196</v>
      </c>
      <c r="N8745">
        <v>1.131388888</v>
      </c>
      <c r="O8745">
        <v>0</v>
      </c>
      <c r="P8745">
        <v>0</v>
      </c>
      <c r="Q8745">
        <v>0</v>
      </c>
      <c r="R8745">
        <v>1</v>
      </c>
      <c r="S8745">
        <v>0</v>
      </c>
      <c r="T8745">
        <v>2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3.4091944101003704</v>
      </c>
      <c r="AA8745">
        <v>0</v>
      </c>
      <c r="AB8745">
        <v>2.4708742114101132</v>
      </c>
      <c r="AC8745">
        <v>0</v>
      </c>
      <c r="AD8745">
        <v>0</v>
      </c>
      <c r="AE8745">
        <v>5.8800686215104836</v>
      </c>
    </row>
    <row r="8746" spans="1:31" x14ac:dyDescent="0.3">
      <c r="A8746">
        <v>2594374</v>
      </c>
      <c r="B8746">
        <v>1</v>
      </c>
      <c r="C8746" t="s">
        <v>81</v>
      </c>
      <c r="D8746" t="s">
        <v>121</v>
      </c>
      <c r="E8746" t="s">
        <v>184</v>
      </c>
      <c r="F8746" t="s">
        <v>24197</v>
      </c>
      <c r="G8746" t="s">
        <v>149</v>
      </c>
      <c r="H8746" t="s">
        <v>135</v>
      </c>
      <c r="I8746" t="s">
        <v>136</v>
      </c>
      <c r="J8746" t="s">
        <v>137</v>
      </c>
      <c r="K8746" t="s">
        <v>138</v>
      </c>
      <c r="L8746" t="s">
        <v>24198</v>
      </c>
      <c r="M8746" t="s">
        <v>24199</v>
      </c>
      <c r="N8746">
        <v>2.6152777770000002</v>
      </c>
      <c r="O8746">
        <v>0</v>
      </c>
      <c r="P8746">
        <v>17</v>
      </c>
      <c r="Q8746">
        <v>0</v>
      </c>
      <c r="R8746">
        <v>7</v>
      </c>
      <c r="S8746">
        <v>0</v>
      </c>
      <c r="T8746">
        <v>1</v>
      </c>
      <c r="U8746">
        <v>0</v>
      </c>
      <c r="V8746">
        <v>0</v>
      </c>
      <c r="W8746">
        <v>0</v>
      </c>
      <c r="X8746">
        <v>5.6156844674554343</v>
      </c>
      <c r="Y8746">
        <v>0</v>
      </c>
      <c r="Z8746">
        <v>10.158632351112605</v>
      </c>
      <c r="AA8746">
        <v>0</v>
      </c>
      <c r="AB8746">
        <v>0.63583476128458005</v>
      </c>
      <c r="AC8746">
        <v>0</v>
      </c>
      <c r="AD8746">
        <v>0</v>
      </c>
      <c r="AE8746">
        <v>16.41015157985262</v>
      </c>
    </row>
    <row r="8747" spans="1:31" x14ac:dyDescent="0.3">
      <c r="A8747">
        <v>2594231</v>
      </c>
      <c r="B8747">
        <v>1</v>
      </c>
      <c r="C8747" t="s">
        <v>81</v>
      </c>
      <c r="D8747" t="s">
        <v>127</v>
      </c>
      <c r="E8747" t="s">
        <v>175</v>
      </c>
      <c r="F8747" t="s">
        <v>24200</v>
      </c>
      <c r="G8747" t="s">
        <v>1531</v>
      </c>
      <c r="H8747" t="s">
        <v>157</v>
      </c>
      <c r="I8747" t="s">
        <v>136</v>
      </c>
      <c r="J8747" t="s">
        <v>137</v>
      </c>
      <c r="K8747" t="s">
        <v>138</v>
      </c>
      <c r="L8747" t="s">
        <v>24201</v>
      </c>
      <c r="M8747" t="s">
        <v>24202</v>
      </c>
      <c r="N8747">
        <v>2.09</v>
      </c>
      <c r="O8747">
        <v>0</v>
      </c>
      <c r="P8747">
        <v>35</v>
      </c>
      <c r="Q8747">
        <v>0</v>
      </c>
      <c r="R8747">
        <v>0</v>
      </c>
      <c r="S8747">
        <v>0</v>
      </c>
      <c r="T8747">
        <v>2</v>
      </c>
      <c r="U8747">
        <v>0</v>
      </c>
      <c r="V8747">
        <v>0</v>
      </c>
      <c r="W8747">
        <v>0</v>
      </c>
      <c r="X8747">
        <v>8.3297818622307194</v>
      </c>
      <c r="Y8747">
        <v>0</v>
      </c>
      <c r="Z8747">
        <v>0</v>
      </c>
      <c r="AA8747">
        <v>0</v>
      </c>
      <c r="AB8747">
        <v>3.762884309349825</v>
      </c>
      <c r="AC8747">
        <v>0</v>
      </c>
      <c r="AD8747">
        <v>0</v>
      </c>
      <c r="AE8747">
        <v>12.092666171580545</v>
      </c>
    </row>
    <row r="8748" spans="1:31" x14ac:dyDescent="0.3">
      <c r="A8748">
        <v>2594586</v>
      </c>
      <c r="B8748">
        <v>1</v>
      </c>
      <c r="C8748" t="s">
        <v>80</v>
      </c>
      <c r="D8748" t="s">
        <v>106</v>
      </c>
      <c r="E8748" t="s">
        <v>141</v>
      </c>
      <c r="F8748" t="s">
        <v>5305</v>
      </c>
      <c r="G8748" t="s">
        <v>134</v>
      </c>
      <c r="H8748" t="s">
        <v>135</v>
      </c>
      <c r="I8748" t="s">
        <v>136</v>
      </c>
      <c r="J8748" t="s">
        <v>137</v>
      </c>
      <c r="K8748" t="s">
        <v>138</v>
      </c>
      <c r="L8748" t="s">
        <v>24203</v>
      </c>
      <c r="M8748" t="s">
        <v>24204</v>
      </c>
      <c r="N8748">
        <v>0.43916666599999998</v>
      </c>
      <c r="O8748">
        <v>1</v>
      </c>
      <c r="P8748">
        <v>4</v>
      </c>
      <c r="Q8748">
        <v>68</v>
      </c>
      <c r="R8748">
        <v>332</v>
      </c>
      <c r="S8748">
        <v>27</v>
      </c>
      <c r="T8748">
        <v>63</v>
      </c>
      <c r="U8748">
        <v>0</v>
      </c>
      <c r="V8748">
        <v>0</v>
      </c>
      <c r="W8748">
        <v>0.30277775239541999</v>
      </c>
      <c r="X8748">
        <v>0.61635737225814502</v>
      </c>
      <c r="Y8748">
        <v>282.24657962606142</v>
      </c>
      <c r="Z8748">
        <v>496.24419131106441</v>
      </c>
      <c r="AA8748">
        <v>39.393225710952073</v>
      </c>
      <c r="AB8748">
        <v>70.47426498948397</v>
      </c>
      <c r="AC8748">
        <v>0</v>
      </c>
      <c r="AD8748">
        <v>0</v>
      </c>
      <c r="AE8748">
        <v>889.2773967622154</v>
      </c>
    </row>
    <row r="8749" spans="1:31" x14ac:dyDescent="0.3">
      <c r="A8749">
        <v>2594400</v>
      </c>
      <c r="B8749">
        <v>1</v>
      </c>
      <c r="C8749" t="s">
        <v>80</v>
      </c>
      <c r="D8749" t="s">
        <v>96</v>
      </c>
      <c r="E8749" t="s">
        <v>166</v>
      </c>
      <c r="F8749" t="s">
        <v>24205</v>
      </c>
      <c r="G8749" t="s">
        <v>168</v>
      </c>
      <c r="H8749" t="s">
        <v>157</v>
      </c>
      <c r="I8749" t="s">
        <v>136</v>
      </c>
      <c r="J8749" t="s">
        <v>137</v>
      </c>
      <c r="K8749" t="s">
        <v>138</v>
      </c>
      <c r="L8749" t="s">
        <v>24206</v>
      </c>
      <c r="M8749" t="s">
        <v>24207</v>
      </c>
      <c r="N8749">
        <v>4.7530555550000004</v>
      </c>
      <c r="O8749">
        <v>0</v>
      </c>
      <c r="P8749">
        <v>1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1.4465749240376793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1.4465749240376793</v>
      </c>
    </row>
    <row r="8750" spans="1:31" x14ac:dyDescent="0.3">
      <c r="A8750">
        <v>2594417</v>
      </c>
      <c r="B8750">
        <v>1</v>
      </c>
      <c r="C8750" t="s">
        <v>81</v>
      </c>
      <c r="D8750" t="s">
        <v>126</v>
      </c>
      <c r="E8750" t="s">
        <v>147</v>
      </c>
      <c r="F8750" t="s">
        <v>3890</v>
      </c>
      <c r="G8750" t="s">
        <v>134</v>
      </c>
      <c r="H8750" t="s">
        <v>135</v>
      </c>
      <c r="I8750" t="s">
        <v>136</v>
      </c>
      <c r="J8750" t="s">
        <v>137</v>
      </c>
      <c r="K8750" t="s">
        <v>138</v>
      </c>
      <c r="L8750" t="s">
        <v>24208</v>
      </c>
      <c r="M8750" t="s">
        <v>24209</v>
      </c>
      <c r="N8750">
        <v>0.66805555500000002</v>
      </c>
      <c r="O8750">
        <v>3</v>
      </c>
      <c r="P8750">
        <v>362</v>
      </c>
      <c r="Q8750">
        <v>6</v>
      </c>
      <c r="R8750">
        <v>112</v>
      </c>
      <c r="S8750">
        <v>1</v>
      </c>
      <c r="T8750">
        <v>12</v>
      </c>
      <c r="U8750">
        <v>0</v>
      </c>
      <c r="V8750">
        <v>0</v>
      </c>
      <c r="W8750">
        <v>0.44035470983999997</v>
      </c>
      <c r="X8750">
        <v>13.719618591851205</v>
      </c>
      <c r="Y8750">
        <v>20.562850623527716</v>
      </c>
      <c r="Z8750">
        <v>6.2106155737755397</v>
      </c>
      <c r="AA8750">
        <v>3.1641492546323917</v>
      </c>
      <c r="AB8750">
        <v>0.98658260523318531</v>
      </c>
      <c r="AC8750">
        <v>0</v>
      </c>
      <c r="AD8750">
        <v>0</v>
      </c>
      <c r="AE8750">
        <v>45.08417135886004</v>
      </c>
    </row>
    <row r="8751" spans="1:31" x14ac:dyDescent="0.3">
      <c r="A8751">
        <v>2594566</v>
      </c>
      <c r="B8751">
        <v>1</v>
      </c>
      <c r="C8751" t="s">
        <v>80</v>
      </c>
      <c r="D8751" t="s">
        <v>92</v>
      </c>
      <c r="E8751" t="s">
        <v>175</v>
      </c>
      <c r="F8751" t="s">
        <v>20404</v>
      </c>
      <c r="G8751" t="s">
        <v>190</v>
      </c>
      <c r="H8751" t="s">
        <v>157</v>
      </c>
      <c r="I8751" t="s">
        <v>136</v>
      </c>
      <c r="J8751" t="s">
        <v>137</v>
      </c>
      <c r="K8751" t="s">
        <v>138</v>
      </c>
      <c r="L8751" t="s">
        <v>24210</v>
      </c>
      <c r="M8751" t="s">
        <v>24211</v>
      </c>
      <c r="N8751">
        <v>4.6552777770000002</v>
      </c>
      <c r="O8751">
        <v>0</v>
      </c>
      <c r="P8751">
        <v>38</v>
      </c>
      <c r="Q8751">
        <v>0</v>
      </c>
      <c r="R8751">
        <v>0</v>
      </c>
      <c r="S8751">
        <v>0</v>
      </c>
      <c r="T8751">
        <v>4</v>
      </c>
      <c r="U8751">
        <v>0</v>
      </c>
      <c r="V8751">
        <v>0</v>
      </c>
      <c r="W8751">
        <v>0</v>
      </c>
      <c r="X8751">
        <v>30.00255591543306</v>
      </c>
      <c r="Y8751">
        <v>0</v>
      </c>
      <c r="Z8751">
        <v>0</v>
      </c>
      <c r="AA8751">
        <v>0</v>
      </c>
      <c r="AB8751">
        <v>13.433315098132928</v>
      </c>
      <c r="AC8751">
        <v>0</v>
      </c>
      <c r="AD8751">
        <v>0</v>
      </c>
      <c r="AE8751">
        <v>43.435871013565986</v>
      </c>
    </row>
    <row r="8752" spans="1:31" x14ac:dyDescent="0.3">
      <c r="A8752">
        <v>2594394</v>
      </c>
      <c r="B8752">
        <v>1</v>
      </c>
      <c r="C8752" t="s">
        <v>81</v>
      </c>
      <c r="D8752" t="s">
        <v>123</v>
      </c>
      <c r="E8752" t="s">
        <v>171</v>
      </c>
      <c r="F8752" t="s">
        <v>24212</v>
      </c>
      <c r="G8752" t="s">
        <v>190</v>
      </c>
      <c r="H8752" t="s">
        <v>157</v>
      </c>
      <c r="I8752" t="s">
        <v>136</v>
      </c>
      <c r="J8752" t="s">
        <v>137</v>
      </c>
      <c r="K8752" t="s">
        <v>138</v>
      </c>
      <c r="L8752" t="s">
        <v>24213</v>
      </c>
      <c r="M8752" t="s">
        <v>24214</v>
      </c>
      <c r="N8752">
        <v>1.0138888880000001</v>
      </c>
      <c r="O8752">
        <v>0</v>
      </c>
      <c r="P8752">
        <v>3</v>
      </c>
      <c r="Q8752">
        <v>0</v>
      </c>
      <c r="R8752">
        <v>0</v>
      </c>
      <c r="S8752">
        <v>0</v>
      </c>
      <c r="T8752">
        <v>2</v>
      </c>
      <c r="U8752">
        <v>0</v>
      </c>
      <c r="V8752">
        <v>0</v>
      </c>
      <c r="W8752">
        <v>0</v>
      </c>
      <c r="X8752">
        <v>0.4783211294676134</v>
      </c>
      <c r="Y8752">
        <v>0</v>
      </c>
      <c r="Z8752">
        <v>0</v>
      </c>
      <c r="AA8752">
        <v>0</v>
      </c>
      <c r="AB8752">
        <v>0.46995816250350003</v>
      </c>
      <c r="AC8752">
        <v>0</v>
      </c>
      <c r="AD8752">
        <v>0</v>
      </c>
      <c r="AE8752">
        <v>0.94827929197111338</v>
      </c>
    </row>
    <row r="8753" spans="1:31" x14ac:dyDescent="0.3">
      <c r="A8753">
        <v>2594629</v>
      </c>
      <c r="B8753">
        <v>1</v>
      </c>
      <c r="C8753" t="s">
        <v>80</v>
      </c>
      <c r="D8753" t="s">
        <v>107</v>
      </c>
      <c r="E8753" t="s">
        <v>171</v>
      </c>
      <c r="F8753" t="s">
        <v>24215</v>
      </c>
      <c r="G8753" t="s">
        <v>190</v>
      </c>
      <c r="H8753" t="s">
        <v>157</v>
      </c>
      <c r="I8753" t="s">
        <v>136</v>
      </c>
      <c r="J8753" t="s">
        <v>137</v>
      </c>
      <c r="K8753" t="s">
        <v>138</v>
      </c>
      <c r="L8753" t="s">
        <v>24216</v>
      </c>
      <c r="M8753" t="s">
        <v>24217</v>
      </c>
      <c r="N8753">
        <v>1.4855555549999999</v>
      </c>
      <c r="O8753">
        <v>0</v>
      </c>
      <c r="P8753">
        <v>24</v>
      </c>
      <c r="Q8753">
        <v>0</v>
      </c>
      <c r="R8753">
        <v>0</v>
      </c>
      <c r="S8753">
        <v>0</v>
      </c>
      <c r="T8753">
        <v>1</v>
      </c>
      <c r="U8753">
        <v>0</v>
      </c>
      <c r="V8753">
        <v>0</v>
      </c>
      <c r="W8753">
        <v>0</v>
      </c>
      <c r="X8753">
        <v>3.1513398490273072</v>
      </c>
      <c r="Y8753">
        <v>0</v>
      </c>
      <c r="Z8753">
        <v>0</v>
      </c>
      <c r="AA8753">
        <v>0</v>
      </c>
      <c r="AB8753">
        <v>10.617083061893084</v>
      </c>
      <c r="AC8753">
        <v>0</v>
      </c>
      <c r="AD8753">
        <v>0</v>
      </c>
      <c r="AE8753">
        <v>13.768422910920391</v>
      </c>
    </row>
    <row r="8754" spans="1:31" x14ac:dyDescent="0.3">
      <c r="A8754">
        <v>2594623</v>
      </c>
      <c r="B8754">
        <v>1</v>
      </c>
      <c r="C8754" t="s">
        <v>81</v>
      </c>
      <c r="D8754" t="s">
        <v>112</v>
      </c>
      <c r="E8754" t="s">
        <v>166</v>
      </c>
      <c r="F8754" t="s">
        <v>24218</v>
      </c>
      <c r="G8754" t="s">
        <v>168</v>
      </c>
      <c r="H8754" t="s">
        <v>157</v>
      </c>
      <c r="I8754" t="s">
        <v>136</v>
      </c>
      <c r="J8754" t="s">
        <v>137</v>
      </c>
      <c r="K8754" t="s">
        <v>138</v>
      </c>
      <c r="L8754" t="s">
        <v>24219</v>
      </c>
      <c r="M8754" t="s">
        <v>24220</v>
      </c>
      <c r="N8754">
        <v>0.85138888800000001</v>
      </c>
      <c r="O8754">
        <v>0</v>
      </c>
      <c r="P8754">
        <v>3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0.36506685919784504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0.36506685919784504</v>
      </c>
    </row>
    <row r="8755" spans="1:31" x14ac:dyDescent="0.3">
      <c r="A8755">
        <v>2594251</v>
      </c>
      <c r="B8755">
        <v>1</v>
      </c>
      <c r="C8755" t="s">
        <v>81</v>
      </c>
      <c r="D8755" t="s">
        <v>120</v>
      </c>
      <c r="E8755" t="s">
        <v>147</v>
      </c>
      <c r="F8755" t="s">
        <v>14101</v>
      </c>
      <c r="G8755" t="s">
        <v>134</v>
      </c>
      <c r="H8755" t="s">
        <v>135</v>
      </c>
      <c r="I8755" t="s">
        <v>136</v>
      </c>
      <c r="J8755" t="s">
        <v>137</v>
      </c>
      <c r="K8755" t="s">
        <v>138</v>
      </c>
      <c r="L8755" t="s">
        <v>24221</v>
      </c>
      <c r="M8755" t="s">
        <v>24222</v>
      </c>
      <c r="N8755">
        <v>1.054166666</v>
      </c>
      <c r="O8755">
        <v>0</v>
      </c>
      <c r="P8755">
        <v>0</v>
      </c>
      <c r="Q8755">
        <v>10</v>
      </c>
      <c r="R8755">
        <v>34</v>
      </c>
      <c r="S8755">
        <v>1</v>
      </c>
      <c r="T8755">
        <v>0</v>
      </c>
      <c r="U8755">
        <v>1</v>
      </c>
      <c r="V8755">
        <v>0</v>
      </c>
      <c r="W8755">
        <v>0</v>
      </c>
      <c r="X8755">
        <v>0</v>
      </c>
      <c r="Y8755">
        <v>169.08767143576557</v>
      </c>
      <c r="Z8755">
        <v>159.90167198760386</v>
      </c>
      <c r="AA8755">
        <v>9.8397059664913211</v>
      </c>
      <c r="AB8755">
        <v>0</v>
      </c>
      <c r="AC8755">
        <v>26.307404079316804</v>
      </c>
      <c r="AD8755">
        <v>0</v>
      </c>
      <c r="AE8755">
        <v>365.13645346917752</v>
      </c>
    </row>
    <row r="8756" spans="1:31" x14ac:dyDescent="0.3">
      <c r="A8756">
        <v>2594168</v>
      </c>
      <c r="B8756">
        <v>1</v>
      </c>
      <c r="C8756" t="s">
        <v>80</v>
      </c>
      <c r="D8756" t="s">
        <v>82</v>
      </c>
      <c r="E8756" t="s">
        <v>171</v>
      </c>
      <c r="F8756" t="s">
        <v>24223</v>
      </c>
      <c r="G8756" t="s">
        <v>3034</v>
      </c>
      <c r="H8756" t="s">
        <v>157</v>
      </c>
      <c r="I8756" t="s">
        <v>136</v>
      </c>
      <c r="J8756" t="s">
        <v>3</v>
      </c>
      <c r="K8756" t="s">
        <v>138</v>
      </c>
      <c r="L8756" t="s">
        <v>24224</v>
      </c>
      <c r="M8756" t="s">
        <v>24225</v>
      </c>
      <c r="N8756">
        <v>2.1013888879999998</v>
      </c>
      <c r="O8756">
        <v>0</v>
      </c>
      <c r="P8756">
        <v>132</v>
      </c>
      <c r="Q8756">
        <v>0</v>
      </c>
      <c r="R8756">
        <v>0</v>
      </c>
      <c r="S8756">
        <v>0</v>
      </c>
      <c r="T8756">
        <v>16</v>
      </c>
      <c r="U8756">
        <v>0</v>
      </c>
      <c r="V8756">
        <v>0</v>
      </c>
      <c r="W8756">
        <v>0</v>
      </c>
      <c r="X8756">
        <v>49.278302288281154</v>
      </c>
      <c r="Y8756">
        <v>0</v>
      </c>
      <c r="Z8756">
        <v>0</v>
      </c>
      <c r="AA8756">
        <v>0</v>
      </c>
      <c r="AB8756">
        <v>457.59219847832958</v>
      </c>
      <c r="AC8756">
        <v>0</v>
      </c>
      <c r="AD8756">
        <v>0</v>
      </c>
      <c r="AE8756">
        <v>506.87050076661075</v>
      </c>
    </row>
    <row r="8757" spans="1:31" x14ac:dyDescent="0.3">
      <c r="A8757">
        <v>2594460</v>
      </c>
      <c r="B8757">
        <v>1</v>
      </c>
      <c r="C8757" t="s">
        <v>80</v>
      </c>
      <c r="D8757" t="s">
        <v>96</v>
      </c>
      <c r="E8757" t="s">
        <v>171</v>
      </c>
      <c r="F8757" t="s">
        <v>23394</v>
      </c>
      <c r="G8757" t="s">
        <v>190</v>
      </c>
      <c r="H8757" t="s">
        <v>157</v>
      </c>
      <c r="I8757" t="s">
        <v>136</v>
      </c>
      <c r="J8757" t="s">
        <v>137</v>
      </c>
      <c r="K8757" t="s">
        <v>138</v>
      </c>
      <c r="L8757" t="s">
        <v>24226</v>
      </c>
      <c r="M8757" t="s">
        <v>24227</v>
      </c>
      <c r="N8757">
        <v>5.4083333329999999</v>
      </c>
      <c r="O8757">
        <v>0</v>
      </c>
      <c r="P8757">
        <v>166</v>
      </c>
      <c r="Q8757">
        <v>0</v>
      </c>
      <c r="R8757">
        <v>0</v>
      </c>
      <c r="S8757">
        <v>0</v>
      </c>
      <c r="T8757">
        <v>5</v>
      </c>
      <c r="U8757">
        <v>0</v>
      </c>
      <c r="V8757">
        <v>0</v>
      </c>
      <c r="W8757">
        <v>0</v>
      </c>
      <c r="X8757">
        <v>162.92607484260822</v>
      </c>
      <c r="Y8757">
        <v>0</v>
      </c>
      <c r="Z8757">
        <v>0</v>
      </c>
      <c r="AA8757">
        <v>0</v>
      </c>
      <c r="AB8757">
        <v>13.447466108244541</v>
      </c>
      <c r="AC8757">
        <v>0</v>
      </c>
      <c r="AD8757">
        <v>0</v>
      </c>
      <c r="AE8757">
        <v>176.37354095085277</v>
      </c>
    </row>
    <row r="8758" spans="1:31" x14ac:dyDescent="0.3">
      <c r="A8758">
        <v>2594540</v>
      </c>
      <c r="B8758">
        <v>1</v>
      </c>
      <c r="C8758" t="s">
        <v>80</v>
      </c>
      <c r="D8758" t="s">
        <v>103</v>
      </c>
      <c r="E8758" t="s">
        <v>184</v>
      </c>
      <c r="F8758" t="s">
        <v>24228</v>
      </c>
      <c r="G8758" t="s">
        <v>202</v>
      </c>
      <c r="H8758" t="s">
        <v>135</v>
      </c>
      <c r="I8758" t="s">
        <v>136</v>
      </c>
      <c r="J8758" t="s">
        <v>137</v>
      </c>
      <c r="K8758" t="s">
        <v>138</v>
      </c>
      <c r="L8758" t="s">
        <v>24229</v>
      </c>
      <c r="M8758" t="s">
        <v>24230</v>
      </c>
      <c r="N8758">
        <v>0.71611111100000002</v>
      </c>
      <c r="O8758">
        <v>0</v>
      </c>
      <c r="P8758">
        <v>97</v>
      </c>
      <c r="Q8758">
        <v>0</v>
      </c>
      <c r="R8758">
        <v>0</v>
      </c>
      <c r="S8758">
        <v>0</v>
      </c>
      <c r="T8758">
        <v>16</v>
      </c>
      <c r="U8758">
        <v>0</v>
      </c>
      <c r="V8758">
        <v>0</v>
      </c>
      <c r="W8758">
        <v>0</v>
      </c>
      <c r="X8758">
        <v>12.816430190950449</v>
      </c>
      <c r="Y8758">
        <v>0</v>
      </c>
      <c r="Z8758">
        <v>0</v>
      </c>
      <c r="AA8758">
        <v>0</v>
      </c>
      <c r="AB8758">
        <v>6.142987383061727</v>
      </c>
      <c r="AC8758">
        <v>0</v>
      </c>
      <c r="AD8758">
        <v>0</v>
      </c>
      <c r="AE8758">
        <v>18.959417574012175</v>
      </c>
    </row>
    <row r="8759" spans="1:31" x14ac:dyDescent="0.3">
      <c r="A8759">
        <v>2594397</v>
      </c>
      <c r="B8759">
        <v>1</v>
      </c>
      <c r="C8759" t="s">
        <v>81</v>
      </c>
      <c r="D8759" t="s">
        <v>127</v>
      </c>
      <c r="E8759" t="s">
        <v>166</v>
      </c>
      <c r="F8759" t="s">
        <v>24231</v>
      </c>
      <c r="G8759" t="s">
        <v>181</v>
      </c>
      <c r="H8759" t="s">
        <v>157</v>
      </c>
      <c r="I8759" t="s">
        <v>136</v>
      </c>
      <c r="J8759" t="s">
        <v>137</v>
      </c>
      <c r="K8759" t="s">
        <v>138</v>
      </c>
      <c r="L8759" t="s">
        <v>24232</v>
      </c>
      <c r="M8759" t="s">
        <v>24233</v>
      </c>
      <c r="N8759">
        <v>0.98972222200000004</v>
      </c>
      <c r="O8759">
        <v>0</v>
      </c>
      <c r="P8759">
        <v>11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1.0905763952060834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1.0905763952060834</v>
      </c>
    </row>
    <row r="8760" spans="1:31" x14ac:dyDescent="0.3">
      <c r="A8760">
        <v>2594520</v>
      </c>
      <c r="B8760">
        <v>1</v>
      </c>
      <c r="C8760" t="s">
        <v>80</v>
      </c>
      <c r="D8760" t="s">
        <v>100</v>
      </c>
      <c r="E8760" t="s">
        <v>147</v>
      </c>
      <c r="F8760" t="s">
        <v>24234</v>
      </c>
      <c r="G8760" t="s">
        <v>134</v>
      </c>
      <c r="H8760" t="s">
        <v>135</v>
      </c>
      <c r="I8760" t="s">
        <v>136</v>
      </c>
      <c r="J8760" t="s">
        <v>137</v>
      </c>
      <c r="K8760" t="s">
        <v>138</v>
      </c>
      <c r="L8760" t="s">
        <v>24235</v>
      </c>
      <c r="M8760" t="s">
        <v>24236</v>
      </c>
      <c r="N8760">
        <v>0.79611111099999998</v>
      </c>
      <c r="O8760">
        <v>6</v>
      </c>
      <c r="P8760">
        <v>12462</v>
      </c>
      <c r="Q8760">
        <v>29</v>
      </c>
      <c r="R8760">
        <v>184</v>
      </c>
      <c r="S8760">
        <v>36</v>
      </c>
      <c r="T8760">
        <v>1935</v>
      </c>
      <c r="U8760">
        <v>22</v>
      </c>
      <c r="V8760">
        <v>143</v>
      </c>
      <c r="W8760">
        <v>8.06924518148268</v>
      </c>
      <c r="X8760">
        <v>1864.6181138720215</v>
      </c>
      <c r="Y8760">
        <v>90.085024134294869</v>
      </c>
      <c r="Z8760">
        <v>220.92329900568112</v>
      </c>
      <c r="AA8760">
        <v>141.19741567786383</v>
      </c>
      <c r="AB8760">
        <v>1736.0721849644449</v>
      </c>
      <c r="AC8760">
        <v>306.15863926056932</v>
      </c>
      <c r="AD8760">
        <v>422.45074163766969</v>
      </c>
      <c r="AE8760">
        <v>4789.574663734028</v>
      </c>
    </row>
    <row r="8761" spans="1:31" x14ac:dyDescent="0.3">
      <c r="A8761">
        <v>2594589</v>
      </c>
      <c r="B8761">
        <v>1</v>
      </c>
      <c r="C8761" t="s">
        <v>80</v>
      </c>
      <c r="D8761" t="s">
        <v>105</v>
      </c>
      <c r="E8761" t="s">
        <v>171</v>
      </c>
      <c r="F8761" t="s">
        <v>24237</v>
      </c>
      <c r="G8761" t="s">
        <v>190</v>
      </c>
      <c r="H8761" t="s">
        <v>157</v>
      </c>
      <c r="I8761" t="s">
        <v>136</v>
      </c>
      <c r="J8761" t="s">
        <v>137</v>
      </c>
      <c r="K8761" t="s">
        <v>138</v>
      </c>
      <c r="L8761" t="s">
        <v>24238</v>
      </c>
      <c r="M8761" t="s">
        <v>24239</v>
      </c>
      <c r="N8761">
        <v>0.634444444</v>
      </c>
      <c r="O8761">
        <v>0</v>
      </c>
      <c r="P8761">
        <v>149</v>
      </c>
      <c r="Q8761">
        <v>0</v>
      </c>
      <c r="R8761">
        <v>0</v>
      </c>
      <c r="S8761">
        <v>0</v>
      </c>
      <c r="T8761">
        <v>2</v>
      </c>
      <c r="U8761">
        <v>0</v>
      </c>
      <c r="V8761">
        <v>0</v>
      </c>
      <c r="W8761">
        <v>0</v>
      </c>
      <c r="X8761">
        <v>15.271855661950886</v>
      </c>
      <c r="Y8761">
        <v>0</v>
      </c>
      <c r="Z8761">
        <v>0</v>
      </c>
      <c r="AA8761">
        <v>0</v>
      </c>
      <c r="AB8761">
        <v>0.87542370373026446</v>
      </c>
      <c r="AC8761">
        <v>0</v>
      </c>
      <c r="AD8761">
        <v>0</v>
      </c>
      <c r="AE8761">
        <v>16.14727936568115</v>
      </c>
    </row>
    <row r="8762" spans="1:31" x14ac:dyDescent="0.3">
      <c r="A8762">
        <v>2594420</v>
      </c>
      <c r="B8762">
        <v>1</v>
      </c>
      <c r="C8762" t="s">
        <v>80</v>
      </c>
      <c r="D8762" t="s">
        <v>101</v>
      </c>
      <c r="E8762" t="s">
        <v>171</v>
      </c>
      <c r="F8762" t="s">
        <v>24240</v>
      </c>
      <c r="G8762" t="s">
        <v>202</v>
      </c>
      <c r="H8762" t="s">
        <v>157</v>
      </c>
      <c r="I8762" t="s">
        <v>136</v>
      </c>
      <c r="J8762" t="s">
        <v>137</v>
      </c>
      <c r="K8762" t="s">
        <v>138</v>
      </c>
      <c r="L8762" t="s">
        <v>24241</v>
      </c>
      <c r="M8762" t="s">
        <v>24242</v>
      </c>
      <c r="N8762">
        <v>0.63833333299999995</v>
      </c>
      <c r="O8762">
        <v>0</v>
      </c>
      <c r="P8762">
        <v>41</v>
      </c>
      <c r="Q8762">
        <v>0</v>
      </c>
      <c r="R8762">
        <v>0</v>
      </c>
      <c r="S8762">
        <v>0</v>
      </c>
      <c r="T8762">
        <v>2</v>
      </c>
      <c r="U8762">
        <v>0</v>
      </c>
      <c r="V8762">
        <v>0</v>
      </c>
      <c r="W8762">
        <v>0</v>
      </c>
      <c r="X8762">
        <v>4.0100464913207992</v>
      </c>
      <c r="Y8762">
        <v>0</v>
      </c>
      <c r="Z8762">
        <v>0</v>
      </c>
      <c r="AA8762">
        <v>0</v>
      </c>
      <c r="AB8762">
        <v>2.5310072591928701</v>
      </c>
      <c r="AC8762">
        <v>0</v>
      </c>
      <c r="AD8762">
        <v>0</v>
      </c>
      <c r="AE8762">
        <v>6.5410537505136688</v>
      </c>
    </row>
    <row r="8763" spans="1:31" x14ac:dyDescent="0.3">
      <c r="A8763">
        <v>2594440</v>
      </c>
      <c r="B8763">
        <v>1</v>
      </c>
      <c r="C8763" t="s">
        <v>81</v>
      </c>
      <c r="D8763" t="s">
        <v>115</v>
      </c>
      <c r="E8763" t="s">
        <v>171</v>
      </c>
      <c r="F8763" t="s">
        <v>24243</v>
      </c>
      <c r="G8763" t="s">
        <v>190</v>
      </c>
      <c r="H8763" t="s">
        <v>157</v>
      </c>
      <c r="I8763" t="s">
        <v>136</v>
      </c>
      <c r="J8763" t="s">
        <v>137</v>
      </c>
      <c r="K8763" t="s">
        <v>138</v>
      </c>
      <c r="L8763" t="s">
        <v>24244</v>
      </c>
      <c r="M8763" t="s">
        <v>24245</v>
      </c>
      <c r="N8763">
        <v>2.6333333329999999</v>
      </c>
      <c r="O8763">
        <v>0</v>
      </c>
      <c r="P8763">
        <v>8</v>
      </c>
      <c r="Q8763">
        <v>0</v>
      </c>
      <c r="R8763">
        <v>2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6.0479339932832019</v>
      </c>
      <c r="Y8763">
        <v>0</v>
      </c>
      <c r="Z8763">
        <v>0.36636524084725341</v>
      </c>
      <c r="AA8763">
        <v>0</v>
      </c>
      <c r="AB8763">
        <v>0</v>
      </c>
      <c r="AC8763">
        <v>0</v>
      </c>
      <c r="AD8763">
        <v>0</v>
      </c>
      <c r="AE8763">
        <v>6.4142992341304552</v>
      </c>
    </row>
    <row r="8764" spans="1:31" x14ac:dyDescent="0.3">
      <c r="A8764">
        <v>2594234</v>
      </c>
      <c r="B8764">
        <v>1</v>
      </c>
      <c r="C8764" t="s">
        <v>81</v>
      </c>
      <c r="D8764" t="s">
        <v>115</v>
      </c>
      <c r="E8764" t="s">
        <v>171</v>
      </c>
      <c r="F8764" t="s">
        <v>24246</v>
      </c>
      <c r="G8764" t="s">
        <v>190</v>
      </c>
      <c r="H8764" t="s">
        <v>157</v>
      </c>
      <c r="I8764" t="s">
        <v>136</v>
      </c>
      <c r="J8764" t="s">
        <v>137</v>
      </c>
      <c r="K8764" t="s">
        <v>138</v>
      </c>
      <c r="L8764" t="s">
        <v>24247</v>
      </c>
      <c r="M8764" t="s">
        <v>24248</v>
      </c>
      <c r="N8764">
        <v>3.133611111</v>
      </c>
      <c r="O8764">
        <v>0</v>
      </c>
      <c r="P8764">
        <v>17</v>
      </c>
      <c r="Q8764">
        <v>0</v>
      </c>
      <c r="R8764">
        <v>0</v>
      </c>
      <c r="S8764">
        <v>0</v>
      </c>
      <c r="T8764">
        <v>2</v>
      </c>
      <c r="U8764">
        <v>0</v>
      </c>
      <c r="V8764">
        <v>0</v>
      </c>
      <c r="W8764">
        <v>0</v>
      </c>
      <c r="X8764">
        <v>1.6832481065354505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1.6832481065354505</v>
      </c>
    </row>
    <row r="8765" spans="1:31" x14ac:dyDescent="0.3">
      <c r="A8765">
        <v>2594340</v>
      </c>
      <c r="B8765">
        <v>1</v>
      </c>
      <c r="C8765" t="s">
        <v>80</v>
      </c>
      <c r="D8765" t="s">
        <v>94</v>
      </c>
      <c r="E8765" t="s">
        <v>155</v>
      </c>
      <c r="F8765" t="s">
        <v>24249</v>
      </c>
      <c r="G8765" t="s">
        <v>202</v>
      </c>
      <c r="H8765" t="s">
        <v>157</v>
      </c>
      <c r="I8765" t="s">
        <v>136</v>
      </c>
      <c r="J8765" t="s">
        <v>137</v>
      </c>
      <c r="K8765" t="s">
        <v>138</v>
      </c>
      <c r="L8765" t="s">
        <v>24250</v>
      </c>
      <c r="M8765" t="s">
        <v>24251</v>
      </c>
      <c r="N8765">
        <v>0.20583333300000001</v>
      </c>
      <c r="O8765">
        <v>0</v>
      </c>
      <c r="P8765">
        <v>146</v>
      </c>
      <c r="Q8765">
        <v>0</v>
      </c>
      <c r="R8765">
        <v>3</v>
      </c>
      <c r="S8765">
        <v>0</v>
      </c>
      <c r="T8765">
        <v>10</v>
      </c>
      <c r="U8765">
        <v>0</v>
      </c>
      <c r="V8765">
        <v>0</v>
      </c>
      <c r="W8765">
        <v>0</v>
      </c>
      <c r="X8765">
        <v>4.7520976206704342</v>
      </c>
      <c r="Y8765">
        <v>0</v>
      </c>
      <c r="Z8765">
        <v>0.26463603921209</v>
      </c>
      <c r="AA8765">
        <v>0</v>
      </c>
      <c r="AB8765">
        <v>1.3631213174433401</v>
      </c>
      <c r="AC8765">
        <v>0</v>
      </c>
      <c r="AD8765">
        <v>0</v>
      </c>
      <c r="AE8765">
        <v>6.3798549773258646</v>
      </c>
    </row>
    <row r="8766" spans="1:31" x14ac:dyDescent="0.3">
      <c r="A8766">
        <v>2594363</v>
      </c>
      <c r="B8766">
        <v>1</v>
      </c>
      <c r="C8766" t="s">
        <v>81</v>
      </c>
      <c r="D8766" t="s">
        <v>128</v>
      </c>
      <c r="E8766" t="s">
        <v>147</v>
      </c>
      <c r="F8766" t="s">
        <v>10636</v>
      </c>
      <c r="G8766" t="s">
        <v>134</v>
      </c>
      <c r="H8766" t="s">
        <v>135</v>
      </c>
      <c r="I8766" t="s">
        <v>136</v>
      </c>
      <c r="J8766" t="s">
        <v>137</v>
      </c>
      <c r="K8766" t="s">
        <v>138</v>
      </c>
      <c r="L8766" t="s">
        <v>24252</v>
      </c>
      <c r="M8766" t="s">
        <v>24253</v>
      </c>
      <c r="N8766">
        <v>2.0530555549999998</v>
      </c>
      <c r="O8766">
        <v>3</v>
      </c>
      <c r="P8766">
        <v>1</v>
      </c>
      <c r="Q8766">
        <v>26</v>
      </c>
      <c r="R8766">
        <v>6</v>
      </c>
      <c r="S8766">
        <v>8</v>
      </c>
      <c r="T8766">
        <v>1</v>
      </c>
      <c r="U8766">
        <v>0</v>
      </c>
      <c r="V8766">
        <v>0</v>
      </c>
      <c r="W8766">
        <v>34.009589628557066</v>
      </c>
      <c r="X8766">
        <v>6.0873561576866672E-2</v>
      </c>
      <c r="Y8766">
        <v>231.22249392351307</v>
      </c>
      <c r="Z8766">
        <v>5.1724154816229744</v>
      </c>
      <c r="AA8766">
        <v>75.747069172386702</v>
      </c>
      <c r="AB8766">
        <v>2.4829870775132504E-2</v>
      </c>
      <c r="AC8766">
        <v>0</v>
      </c>
      <c r="AD8766">
        <v>0</v>
      </c>
      <c r="AE8766">
        <v>346.23727163843182</v>
      </c>
    </row>
    <row r="8767" spans="1:31" x14ac:dyDescent="0.3">
      <c r="A8767">
        <v>2594200</v>
      </c>
      <c r="B8767">
        <v>1</v>
      </c>
      <c r="C8767" t="s">
        <v>80</v>
      </c>
      <c r="D8767" t="s">
        <v>82</v>
      </c>
      <c r="E8767" t="s">
        <v>132</v>
      </c>
      <c r="F8767" t="s">
        <v>24254</v>
      </c>
      <c r="G8767" t="s">
        <v>134</v>
      </c>
      <c r="H8767" t="s">
        <v>135</v>
      </c>
      <c r="I8767" t="s">
        <v>136</v>
      </c>
      <c r="J8767" t="s">
        <v>137</v>
      </c>
      <c r="K8767" t="s">
        <v>138</v>
      </c>
      <c r="L8767" t="s">
        <v>24255</v>
      </c>
      <c r="M8767" t="s">
        <v>24256</v>
      </c>
      <c r="N8767">
        <v>1.6130555550000001</v>
      </c>
      <c r="O8767">
        <v>0</v>
      </c>
      <c r="P8767">
        <v>84</v>
      </c>
      <c r="Q8767">
        <v>0</v>
      </c>
      <c r="R8767">
        <v>0</v>
      </c>
      <c r="S8767">
        <v>1</v>
      </c>
      <c r="T8767">
        <v>49</v>
      </c>
      <c r="U8767">
        <v>0</v>
      </c>
      <c r="V8767">
        <v>1</v>
      </c>
      <c r="W8767">
        <v>0</v>
      </c>
      <c r="X8767">
        <v>15.480120330129122</v>
      </c>
      <c r="Y8767">
        <v>0</v>
      </c>
      <c r="Z8767">
        <v>0</v>
      </c>
      <c r="AA8767">
        <v>14.474736025780334</v>
      </c>
      <c r="AB8767">
        <v>24.771464366959087</v>
      </c>
      <c r="AC8767">
        <v>0</v>
      </c>
      <c r="AD8767">
        <v>6.4825945862825002E-2</v>
      </c>
      <c r="AE8767">
        <v>54.791146668731365</v>
      </c>
    </row>
    <row r="8768" spans="1:31" x14ac:dyDescent="0.3">
      <c r="A8768">
        <v>2594403</v>
      </c>
      <c r="B8768">
        <v>1</v>
      </c>
      <c r="C8768" t="s">
        <v>80</v>
      </c>
      <c r="D8768" t="s">
        <v>96</v>
      </c>
      <c r="E8768" t="s">
        <v>171</v>
      </c>
      <c r="F8768" t="s">
        <v>24257</v>
      </c>
      <c r="G8768" t="s">
        <v>202</v>
      </c>
      <c r="H8768" t="s">
        <v>157</v>
      </c>
      <c r="I8768" t="s">
        <v>136</v>
      </c>
      <c r="J8768" t="s">
        <v>137</v>
      </c>
      <c r="K8768" t="s">
        <v>138</v>
      </c>
      <c r="L8768" t="s">
        <v>24258</v>
      </c>
      <c r="M8768" t="s">
        <v>24259</v>
      </c>
      <c r="N8768">
        <v>2.3827777769999998</v>
      </c>
      <c r="O8768">
        <v>0</v>
      </c>
      <c r="P8768">
        <v>53</v>
      </c>
      <c r="Q8768">
        <v>0</v>
      </c>
      <c r="R8768">
        <v>1</v>
      </c>
      <c r="S8768">
        <v>0</v>
      </c>
      <c r="T8768">
        <v>10</v>
      </c>
      <c r="U8768">
        <v>0</v>
      </c>
      <c r="V8768">
        <v>0</v>
      </c>
      <c r="W8768">
        <v>0</v>
      </c>
      <c r="X8768">
        <v>27.747404793406659</v>
      </c>
      <c r="Y8768">
        <v>0</v>
      </c>
      <c r="Z8768">
        <v>0.3269111535610667</v>
      </c>
      <c r="AA8768">
        <v>0</v>
      </c>
      <c r="AB8768">
        <v>30.52089855636105</v>
      </c>
      <c r="AC8768">
        <v>0</v>
      </c>
      <c r="AD8768">
        <v>0</v>
      </c>
      <c r="AE8768">
        <v>58.595214503328776</v>
      </c>
    </row>
    <row r="8769" spans="1:31" x14ac:dyDescent="0.3">
      <c r="A8769">
        <v>2594257</v>
      </c>
      <c r="B8769">
        <v>1</v>
      </c>
      <c r="C8769" t="s">
        <v>81</v>
      </c>
      <c r="D8769" t="s">
        <v>128</v>
      </c>
      <c r="E8769" t="s">
        <v>184</v>
      </c>
      <c r="F8769" t="s">
        <v>24260</v>
      </c>
      <c r="G8769" t="s">
        <v>1218</v>
      </c>
      <c r="H8769" t="s">
        <v>135</v>
      </c>
      <c r="I8769" t="s">
        <v>136</v>
      </c>
      <c r="J8769" t="s">
        <v>137</v>
      </c>
      <c r="K8769" t="s">
        <v>138</v>
      </c>
      <c r="L8769" t="s">
        <v>24261</v>
      </c>
      <c r="M8769" t="s">
        <v>24262</v>
      </c>
      <c r="N8769">
        <v>2.536944444</v>
      </c>
      <c r="O8769">
        <v>0</v>
      </c>
      <c r="P8769">
        <v>96</v>
      </c>
      <c r="Q8769">
        <v>0</v>
      </c>
      <c r="R8769">
        <v>0</v>
      </c>
      <c r="S8769">
        <v>0</v>
      </c>
      <c r="T8769">
        <v>5</v>
      </c>
      <c r="U8769">
        <v>0</v>
      </c>
      <c r="V8769">
        <v>0</v>
      </c>
      <c r="W8769">
        <v>0</v>
      </c>
      <c r="X8769">
        <v>21.699191799020522</v>
      </c>
      <c r="Y8769">
        <v>0</v>
      </c>
      <c r="Z8769">
        <v>0</v>
      </c>
      <c r="AA8769">
        <v>0</v>
      </c>
      <c r="AB8769">
        <v>3.4216730447656754</v>
      </c>
      <c r="AC8769">
        <v>0</v>
      </c>
      <c r="AD8769">
        <v>0</v>
      </c>
      <c r="AE8769">
        <v>25.120864843786197</v>
      </c>
    </row>
    <row r="8770" spans="1:31" x14ac:dyDescent="0.3">
      <c r="A8770">
        <v>2594423</v>
      </c>
      <c r="B8770">
        <v>1</v>
      </c>
      <c r="C8770" t="s">
        <v>80</v>
      </c>
      <c r="D8770" t="s">
        <v>89</v>
      </c>
      <c r="E8770" t="s">
        <v>141</v>
      </c>
      <c r="F8770" t="s">
        <v>24263</v>
      </c>
      <c r="G8770" t="s">
        <v>134</v>
      </c>
      <c r="H8770" t="s">
        <v>135</v>
      </c>
      <c r="I8770" t="s">
        <v>136</v>
      </c>
      <c r="J8770" t="s">
        <v>137</v>
      </c>
      <c r="K8770" t="s">
        <v>138</v>
      </c>
      <c r="L8770" t="s">
        <v>24264</v>
      </c>
      <c r="M8770" t="s">
        <v>24265</v>
      </c>
      <c r="N8770">
        <v>0.13</v>
      </c>
      <c r="O8770">
        <v>0</v>
      </c>
      <c r="P8770">
        <v>293</v>
      </c>
      <c r="Q8770">
        <v>1</v>
      </c>
      <c r="R8770">
        <v>57</v>
      </c>
      <c r="S8770">
        <v>3</v>
      </c>
      <c r="T8770">
        <v>175</v>
      </c>
      <c r="U8770">
        <v>0</v>
      </c>
      <c r="V8770">
        <v>0</v>
      </c>
      <c r="W8770">
        <v>0</v>
      </c>
      <c r="X8770">
        <v>12.015946663469972</v>
      </c>
      <c r="Y8770">
        <v>0.36235452068634</v>
      </c>
      <c r="Z8770">
        <v>2.7382819030047005</v>
      </c>
      <c r="AA8770">
        <v>0.51563076412249997</v>
      </c>
      <c r="AB8770">
        <v>16.281955542816082</v>
      </c>
      <c r="AC8770">
        <v>0</v>
      </c>
      <c r="AD8770">
        <v>0</v>
      </c>
      <c r="AE8770">
        <v>31.914169394099595</v>
      </c>
    </row>
    <row r="8771" spans="1:31" x14ac:dyDescent="0.3">
      <c r="A8771">
        <v>2594323</v>
      </c>
      <c r="B8771">
        <v>1</v>
      </c>
      <c r="C8771" t="s">
        <v>80</v>
      </c>
      <c r="D8771" t="s">
        <v>97</v>
      </c>
      <c r="E8771" t="s">
        <v>141</v>
      </c>
      <c r="F8771" t="s">
        <v>2497</v>
      </c>
      <c r="G8771" t="s">
        <v>318</v>
      </c>
      <c r="H8771" t="s">
        <v>135</v>
      </c>
      <c r="I8771" t="s">
        <v>136</v>
      </c>
      <c r="J8771" t="s">
        <v>137</v>
      </c>
      <c r="K8771" t="s">
        <v>138</v>
      </c>
      <c r="L8771" t="s">
        <v>24266</v>
      </c>
      <c r="M8771" t="s">
        <v>24267</v>
      </c>
      <c r="N8771">
        <v>1.3047222220000001</v>
      </c>
      <c r="O8771">
        <v>0</v>
      </c>
      <c r="P8771">
        <v>0</v>
      </c>
      <c r="Q8771">
        <v>7</v>
      </c>
      <c r="R8771">
        <v>0</v>
      </c>
      <c r="S8771">
        <v>8</v>
      </c>
      <c r="T8771">
        <v>0</v>
      </c>
      <c r="U8771">
        <v>1</v>
      </c>
      <c r="V8771">
        <v>0</v>
      </c>
      <c r="W8771">
        <v>0</v>
      </c>
      <c r="X8771">
        <v>0</v>
      </c>
      <c r="Y8771">
        <v>2.8265002041088274</v>
      </c>
      <c r="Z8771">
        <v>0</v>
      </c>
      <c r="AA8771">
        <v>36.73513104597901</v>
      </c>
      <c r="AB8771">
        <v>0</v>
      </c>
      <c r="AC8771">
        <v>38.45365558188039</v>
      </c>
      <c r="AD8771">
        <v>0</v>
      </c>
      <c r="AE8771">
        <v>78.015286831968226</v>
      </c>
    </row>
    <row r="8772" spans="1:31" x14ac:dyDescent="0.3">
      <c r="A8772">
        <v>2594592</v>
      </c>
      <c r="B8772">
        <v>1</v>
      </c>
      <c r="C8772" t="s">
        <v>80</v>
      </c>
      <c r="D8772" t="s">
        <v>106</v>
      </c>
      <c r="E8772" t="s">
        <v>184</v>
      </c>
      <c r="F8772" t="s">
        <v>24268</v>
      </c>
      <c r="G8772" t="s">
        <v>134</v>
      </c>
      <c r="H8772" t="s">
        <v>135</v>
      </c>
      <c r="I8772" t="s">
        <v>136</v>
      </c>
      <c r="J8772" t="s">
        <v>137</v>
      </c>
      <c r="K8772" t="s">
        <v>138</v>
      </c>
      <c r="L8772" t="s">
        <v>24269</v>
      </c>
      <c r="M8772" t="s">
        <v>24270</v>
      </c>
      <c r="N8772">
        <v>0.93444444400000004</v>
      </c>
      <c r="O8772">
        <v>0</v>
      </c>
      <c r="P8772">
        <v>1313</v>
      </c>
      <c r="Q8772">
        <v>0</v>
      </c>
      <c r="R8772">
        <v>1</v>
      </c>
      <c r="S8772">
        <v>1</v>
      </c>
      <c r="T8772">
        <v>196</v>
      </c>
      <c r="U8772">
        <v>0</v>
      </c>
      <c r="V8772">
        <v>0</v>
      </c>
      <c r="W8772">
        <v>0</v>
      </c>
      <c r="X8772">
        <v>222.24909400153703</v>
      </c>
      <c r="Y8772">
        <v>0</v>
      </c>
      <c r="Z8772">
        <v>0.27484490739699996</v>
      </c>
      <c r="AA8772">
        <v>1.1779377824466666</v>
      </c>
      <c r="AB8772">
        <v>162.58349513181165</v>
      </c>
      <c r="AC8772">
        <v>0</v>
      </c>
      <c r="AD8772">
        <v>0</v>
      </c>
      <c r="AE8772">
        <v>386.28537182319235</v>
      </c>
    </row>
    <row r="8773" spans="1:31" x14ac:dyDescent="0.3">
      <c r="A8773">
        <v>2594572</v>
      </c>
      <c r="B8773">
        <v>1</v>
      </c>
      <c r="C8773" t="s">
        <v>80</v>
      </c>
      <c r="D8773" t="s">
        <v>83</v>
      </c>
      <c r="E8773" t="s">
        <v>166</v>
      </c>
      <c r="F8773" t="s">
        <v>24271</v>
      </c>
      <c r="G8773" t="s">
        <v>168</v>
      </c>
      <c r="H8773" t="s">
        <v>157</v>
      </c>
      <c r="I8773" t="s">
        <v>136</v>
      </c>
      <c r="J8773" t="s">
        <v>137</v>
      </c>
      <c r="K8773" t="s">
        <v>138</v>
      </c>
      <c r="L8773" t="s">
        <v>24272</v>
      </c>
      <c r="M8773" t="s">
        <v>24273</v>
      </c>
      <c r="N8773">
        <v>1.0536111109999999</v>
      </c>
      <c r="O8773">
        <v>0</v>
      </c>
      <c r="P8773">
        <v>4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1.3758257759084267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1.3758257759084267</v>
      </c>
    </row>
    <row r="8774" spans="1:31" x14ac:dyDescent="0.3">
      <c r="A8774">
        <v>2594575</v>
      </c>
      <c r="B8774">
        <v>1</v>
      </c>
      <c r="C8774" t="s">
        <v>80</v>
      </c>
      <c r="D8774" t="s">
        <v>83</v>
      </c>
      <c r="E8774" t="s">
        <v>184</v>
      </c>
      <c r="F8774" t="s">
        <v>21392</v>
      </c>
      <c r="G8774" t="s">
        <v>134</v>
      </c>
      <c r="H8774" t="s">
        <v>135</v>
      </c>
      <c r="I8774" t="s">
        <v>136</v>
      </c>
      <c r="J8774" t="s">
        <v>137</v>
      </c>
      <c r="K8774" t="s">
        <v>138</v>
      </c>
      <c r="L8774" t="s">
        <v>24274</v>
      </c>
      <c r="M8774" t="s">
        <v>24275</v>
      </c>
      <c r="N8774">
        <v>1.051666666</v>
      </c>
      <c r="O8774">
        <v>0</v>
      </c>
      <c r="P8774">
        <v>145</v>
      </c>
      <c r="Q8774">
        <v>0</v>
      </c>
      <c r="R8774">
        <v>1</v>
      </c>
      <c r="S8774">
        <v>47</v>
      </c>
      <c r="T8774">
        <v>23</v>
      </c>
      <c r="U8774">
        <v>19</v>
      </c>
      <c r="V8774">
        <v>3</v>
      </c>
      <c r="W8774">
        <v>0</v>
      </c>
      <c r="X8774">
        <v>33.123334351238491</v>
      </c>
      <c r="Y8774">
        <v>0</v>
      </c>
      <c r="Z8774">
        <v>2.1540356297907999</v>
      </c>
      <c r="AA8774">
        <v>750.06630582219657</v>
      </c>
      <c r="AB8774">
        <v>52.83708725213183</v>
      </c>
      <c r="AC8774">
        <v>285.12546830736483</v>
      </c>
      <c r="AD8774">
        <v>38.286106514748141</v>
      </c>
      <c r="AE8774">
        <v>1161.5923378774705</v>
      </c>
    </row>
    <row r="8775" spans="1:31" x14ac:dyDescent="0.3">
      <c r="A8775">
        <v>2594320</v>
      </c>
      <c r="B8775">
        <v>1</v>
      </c>
      <c r="C8775" t="s">
        <v>81</v>
      </c>
      <c r="D8775" t="s">
        <v>113</v>
      </c>
      <c r="E8775" t="s">
        <v>184</v>
      </c>
      <c r="F8775" t="s">
        <v>24276</v>
      </c>
      <c r="G8775" t="s">
        <v>149</v>
      </c>
      <c r="H8775" t="s">
        <v>135</v>
      </c>
      <c r="I8775" t="s">
        <v>136</v>
      </c>
      <c r="J8775" t="s">
        <v>137</v>
      </c>
      <c r="K8775" t="s">
        <v>138</v>
      </c>
      <c r="L8775" t="s">
        <v>24277</v>
      </c>
      <c r="M8775" t="s">
        <v>24278</v>
      </c>
      <c r="N8775">
        <v>2.0213888880000002</v>
      </c>
      <c r="O8775">
        <v>0</v>
      </c>
      <c r="P8775">
        <v>0</v>
      </c>
      <c r="Q8775">
        <v>1</v>
      </c>
      <c r="R8775">
        <v>24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46.8154756760268</v>
      </c>
      <c r="Z8775">
        <v>104.6109991469753</v>
      </c>
      <c r="AA8775">
        <v>0</v>
      </c>
      <c r="AB8775">
        <v>0</v>
      </c>
      <c r="AC8775">
        <v>0</v>
      </c>
      <c r="AD8775">
        <v>0</v>
      </c>
      <c r="AE8775">
        <v>151.42647482300211</v>
      </c>
    </row>
    <row r="8776" spans="1:31" x14ac:dyDescent="0.3">
      <c r="A8776">
        <v>2594506</v>
      </c>
      <c r="B8776">
        <v>1</v>
      </c>
      <c r="C8776" t="s">
        <v>81</v>
      </c>
      <c r="D8776" t="s">
        <v>118</v>
      </c>
      <c r="E8776" t="s">
        <v>184</v>
      </c>
      <c r="F8776" t="s">
        <v>24279</v>
      </c>
      <c r="G8776" t="s">
        <v>1218</v>
      </c>
      <c r="H8776" t="s">
        <v>135</v>
      </c>
      <c r="I8776" t="s">
        <v>136</v>
      </c>
      <c r="J8776" t="s">
        <v>137</v>
      </c>
      <c r="K8776" t="s">
        <v>138</v>
      </c>
      <c r="L8776" t="s">
        <v>24280</v>
      </c>
      <c r="M8776" t="s">
        <v>24281</v>
      </c>
      <c r="N8776">
        <v>1.5802777770000001</v>
      </c>
      <c r="O8776">
        <v>0</v>
      </c>
      <c r="P8776">
        <v>0</v>
      </c>
      <c r="Q8776">
        <v>0</v>
      </c>
      <c r="R8776">
        <v>25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73.380001104159902</v>
      </c>
      <c r="AA8776">
        <v>0</v>
      </c>
      <c r="AB8776">
        <v>0</v>
      </c>
      <c r="AC8776">
        <v>0</v>
      </c>
      <c r="AD8776">
        <v>0</v>
      </c>
      <c r="AE8776">
        <v>73.380001104159902</v>
      </c>
    </row>
    <row r="8777" spans="1:31" x14ac:dyDescent="0.3">
      <c r="A8777">
        <v>2594489</v>
      </c>
      <c r="B8777">
        <v>1</v>
      </c>
      <c r="C8777" t="s">
        <v>81</v>
      </c>
      <c r="D8777" t="s">
        <v>118</v>
      </c>
      <c r="E8777" t="s">
        <v>171</v>
      </c>
      <c r="F8777" t="s">
        <v>24282</v>
      </c>
      <c r="G8777" t="s">
        <v>190</v>
      </c>
      <c r="H8777" t="s">
        <v>157</v>
      </c>
      <c r="I8777" t="s">
        <v>136</v>
      </c>
      <c r="J8777" t="s">
        <v>137</v>
      </c>
      <c r="K8777" t="s">
        <v>138</v>
      </c>
      <c r="L8777" t="s">
        <v>24283</v>
      </c>
      <c r="M8777" t="s">
        <v>24284</v>
      </c>
      <c r="N8777">
        <v>1.362222222</v>
      </c>
      <c r="O8777">
        <v>0</v>
      </c>
      <c r="P8777">
        <v>120</v>
      </c>
      <c r="Q8777">
        <v>0</v>
      </c>
      <c r="R8777">
        <v>6</v>
      </c>
      <c r="S8777">
        <v>0</v>
      </c>
      <c r="T8777">
        <v>3</v>
      </c>
      <c r="U8777">
        <v>0</v>
      </c>
      <c r="V8777">
        <v>0</v>
      </c>
      <c r="W8777">
        <v>0</v>
      </c>
      <c r="X8777">
        <v>21.541079213923261</v>
      </c>
      <c r="Y8777">
        <v>0</v>
      </c>
      <c r="Z8777">
        <v>24.27485506867092</v>
      </c>
      <c r="AA8777">
        <v>0</v>
      </c>
      <c r="AB8777">
        <v>5.9637303066717458</v>
      </c>
      <c r="AC8777">
        <v>0</v>
      </c>
      <c r="AD8777">
        <v>0</v>
      </c>
      <c r="AE8777">
        <v>51.779664589265934</v>
      </c>
    </row>
    <row r="8778" spans="1:31" x14ac:dyDescent="0.3">
      <c r="A8778">
        <v>2594426</v>
      </c>
      <c r="B8778">
        <v>1</v>
      </c>
      <c r="C8778" t="s">
        <v>81</v>
      </c>
      <c r="D8778" t="s">
        <v>115</v>
      </c>
      <c r="E8778" t="s">
        <v>171</v>
      </c>
      <c r="F8778" t="s">
        <v>24285</v>
      </c>
      <c r="G8778" t="s">
        <v>190</v>
      </c>
      <c r="H8778" t="s">
        <v>157</v>
      </c>
      <c r="I8778" t="s">
        <v>136</v>
      </c>
      <c r="J8778" t="s">
        <v>137</v>
      </c>
      <c r="K8778" t="s">
        <v>138</v>
      </c>
      <c r="L8778" t="s">
        <v>24286</v>
      </c>
      <c r="M8778" t="s">
        <v>24287</v>
      </c>
      <c r="N8778">
        <v>4.7713888879999997</v>
      </c>
      <c r="O8778">
        <v>0</v>
      </c>
      <c r="P8778">
        <v>11</v>
      </c>
      <c r="Q8778">
        <v>0</v>
      </c>
      <c r="R8778">
        <v>1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2.3923585574493278</v>
      </c>
      <c r="Y8778">
        <v>0</v>
      </c>
      <c r="Z8778">
        <v>5.8324093090000011E-3</v>
      </c>
      <c r="AA8778">
        <v>0</v>
      </c>
      <c r="AB8778">
        <v>0</v>
      </c>
      <c r="AC8778">
        <v>0</v>
      </c>
      <c r="AD8778">
        <v>0</v>
      </c>
      <c r="AE8778">
        <v>2.3981909667583277</v>
      </c>
    </row>
    <row r="8779" spans="1:31" x14ac:dyDescent="0.3">
      <c r="A8779">
        <v>2594632</v>
      </c>
      <c r="B8779">
        <v>1</v>
      </c>
      <c r="C8779" t="s">
        <v>80</v>
      </c>
      <c r="D8779" t="s">
        <v>96</v>
      </c>
      <c r="E8779" t="s">
        <v>175</v>
      </c>
      <c r="F8779" t="s">
        <v>24288</v>
      </c>
      <c r="G8779" t="s">
        <v>213</v>
      </c>
      <c r="H8779" t="s">
        <v>157</v>
      </c>
      <c r="I8779" t="s">
        <v>136</v>
      </c>
      <c r="J8779" t="s">
        <v>137</v>
      </c>
      <c r="K8779" t="s">
        <v>138</v>
      </c>
      <c r="L8779" t="s">
        <v>24289</v>
      </c>
      <c r="M8779" t="s">
        <v>24290</v>
      </c>
      <c r="N8779">
        <v>2.6958333329999999</v>
      </c>
      <c r="O8779">
        <v>0</v>
      </c>
      <c r="P8779">
        <v>56</v>
      </c>
      <c r="Q8779">
        <v>0</v>
      </c>
      <c r="R8779">
        <v>0</v>
      </c>
      <c r="S8779">
        <v>0</v>
      </c>
      <c r="T8779">
        <v>12</v>
      </c>
      <c r="U8779">
        <v>0</v>
      </c>
      <c r="V8779">
        <v>0</v>
      </c>
      <c r="W8779">
        <v>0</v>
      </c>
      <c r="X8779">
        <v>39.818560875213301</v>
      </c>
      <c r="Y8779">
        <v>0</v>
      </c>
      <c r="Z8779">
        <v>0</v>
      </c>
      <c r="AA8779">
        <v>0</v>
      </c>
      <c r="AB8779">
        <v>25.669156572278133</v>
      </c>
      <c r="AC8779">
        <v>0</v>
      </c>
      <c r="AD8779">
        <v>0</v>
      </c>
      <c r="AE8779">
        <v>65.487717447491434</v>
      </c>
    </row>
    <row r="8780" spans="1:31" x14ac:dyDescent="0.3">
      <c r="A8780">
        <v>2594532</v>
      </c>
      <c r="B8780">
        <v>1</v>
      </c>
      <c r="C8780" t="s">
        <v>80</v>
      </c>
      <c r="D8780" t="s">
        <v>92</v>
      </c>
      <c r="E8780" t="s">
        <v>184</v>
      </c>
      <c r="F8780" t="s">
        <v>24291</v>
      </c>
      <c r="G8780" t="s">
        <v>134</v>
      </c>
      <c r="H8780" t="s">
        <v>135</v>
      </c>
      <c r="I8780" t="s">
        <v>136</v>
      </c>
      <c r="J8780" t="s">
        <v>137</v>
      </c>
      <c r="K8780" t="s">
        <v>138</v>
      </c>
      <c r="L8780" t="s">
        <v>24292</v>
      </c>
      <c r="M8780" t="s">
        <v>24293</v>
      </c>
      <c r="N8780">
        <v>0.56166666600000004</v>
      </c>
      <c r="O8780">
        <v>0</v>
      </c>
      <c r="P8780">
        <v>27</v>
      </c>
      <c r="Q8780">
        <v>0</v>
      </c>
      <c r="R8780">
        <v>86</v>
      </c>
      <c r="S8780">
        <v>1</v>
      </c>
      <c r="T8780">
        <v>7</v>
      </c>
      <c r="U8780">
        <v>0</v>
      </c>
      <c r="V8780">
        <v>0</v>
      </c>
      <c r="W8780">
        <v>0</v>
      </c>
      <c r="X8780">
        <v>3.0676472483005703</v>
      </c>
      <c r="Y8780">
        <v>0</v>
      </c>
      <c r="Z8780">
        <v>16.52846679022074</v>
      </c>
      <c r="AA8780">
        <v>30.617241398436249</v>
      </c>
      <c r="AB8780">
        <v>4.6814532972614806</v>
      </c>
      <c r="AC8780">
        <v>0</v>
      </c>
      <c r="AD8780">
        <v>0</v>
      </c>
      <c r="AE8780">
        <v>54.894808734219041</v>
      </c>
    </row>
    <row r="8781" spans="1:31" x14ac:dyDescent="0.3">
      <c r="A8781">
        <v>2594283</v>
      </c>
      <c r="B8781">
        <v>1</v>
      </c>
      <c r="C8781" t="s">
        <v>80</v>
      </c>
      <c r="D8781" t="s">
        <v>102</v>
      </c>
      <c r="E8781" t="s">
        <v>155</v>
      </c>
      <c r="F8781" t="s">
        <v>24294</v>
      </c>
      <c r="G8781" t="s">
        <v>206</v>
      </c>
      <c r="H8781" t="s">
        <v>157</v>
      </c>
      <c r="I8781" t="s">
        <v>136</v>
      </c>
      <c r="J8781" t="s">
        <v>137</v>
      </c>
      <c r="K8781" t="s">
        <v>138</v>
      </c>
      <c r="L8781" t="s">
        <v>24295</v>
      </c>
      <c r="M8781" t="s">
        <v>24296</v>
      </c>
      <c r="N8781">
        <v>0.61499999999999999</v>
      </c>
      <c r="O8781">
        <v>0</v>
      </c>
      <c r="P8781">
        <v>200</v>
      </c>
      <c r="Q8781">
        <v>0</v>
      </c>
      <c r="R8781">
        <v>0</v>
      </c>
      <c r="S8781">
        <v>0</v>
      </c>
      <c r="T8781">
        <v>5</v>
      </c>
      <c r="U8781">
        <v>0</v>
      </c>
      <c r="V8781">
        <v>0</v>
      </c>
      <c r="W8781">
        <v>0</v>
      </c>
      <c r="X8781">
        <v>18.034105693479113</v>
      </c>
      <c r="Y8781">
        <v>0</v>
      </c>
      <c r="Z8781">
        <v>0</v>
      </c>
      <c r="AA8781">
        <v>0</v>
      </c>
      <c r="AB8781">
        <v>0.88862213546838009</v>
      </c>
      <c r="AC8781">
        <v>0</v>
      </c>
      <c r="AD8781">
        <v>0</v>
      </c>
      <c r="AE8781">
        <v>18.922727828947494</v>
      </c>
    </row>
    <row r="8782" spans="1:31" x14ac:dyDescent="0.3">
      <c r="A8782">
        <v>2594292</v>
      </c>
      <c r="B8782">
        <v>1</v>
      </c>
      <c r="C8782" t="s">
        <v>80</v>
      </c>
      <c r="D8782" t="s">
        <v>90</v>
      </c>
      <c r="E8782" t="s">
        <v>171</v>
      </c>
      <c r="F8782" t="s">
        <v>24297</v>
      </c>
      <c r="G8782" t="s">
        <v>190</v>
      </c>
      <c r="H8782" t="s">
        <v>157</v>
      </c>
      <c r="I8782" t="s">
        <v>136</v>
      </c>
      <c r="J8782" t="s">
        <v>137</v>
      </c>
      <c r="K8782" t="s">
        <v>138</v>
      </c>
      <c r="L8782" t="s">
        <v>24298</v>
      </c>
      <c r="M8782" t="s">
        <v>24299</v>
      </c>
      <c r="N8782">
        <v>1.4850000000000001</v>
      </c>
      <c r="O8782">
        <v>0</v>
      </c>
      <c r="P8782">
        <v>258</v>
      </c>
      <c r="Q8782">
        <v>0</v>
      </c>
      <c r="R8782">
        <v>0</v>
      </c>
      <c r="S8782">
        <v>0</v>
      </c>
      <c r="T8782">
        <v>19</v>
      </c>
      <c r="U8782">
        <v>0</v>
      </c>
      <c r="V8782">
        <v>0</v>
      </c>
      <c r="W8782">
        <v>0</v>
      </c>
      <c r="X8782">
        <v>66.52075280967577</v>
      </c>
      <c r="Y8782">
        <v>0</v>
      </c>
      <c r="Z8782">
        <v>0</v>
      </c>
      <c r="AA8782">
        <v>0</v>
      </c>
      <c r="AB8782">
        <v>9.2096090449924972</v>
      </c>
      <c r="AC8782">
        <v>0</v>
      </c>
      <c r="AD8782">
        <v>0</v>
      </c>
      <c r="AE8782">
        <v>75.730361854668274</v>
      </c>
    </row>
    <row r="8783" spans="1:31" x14ac:dyDescent="0.3">
      <c r="A8783">
        <v>2594223</v>
      </c>
      <c r="B8783">
        <v>1</v>
      </c>
      <c r="C8783" t="s">
        <v>81</v>
      </c>
      <c r="D8783" t="s">
        <v>112</v>
      </c>
      <c r="E8783" t="s">
        <v>141</v>
      </c>
      <c r="F8783" t="s">
        <v>1132</v>
      </c>
      <c r="G8783" t="s">
        <v>134</v>
      </c>
      <c r="H8783" t="s">
        <v>135</v>
      </c>
      <c r="I8783" t="s">
        <v>136</v>
      </c>
      <c r="J8783" t="s">
        <v>137</v>
      </c>
      <c r="K8783" t="s">
        <v>138</v>
      </c>
      <c r="L8783" t="s">
        <v>24300</v>
      </c>
      <c r="M8783" t="s">
        <v>24301</v>
      </c>
      <c r="N8783">
        <v>0.46361111100000002</v>
      </c>
      <c r="O8783">
        <v>3</v>
      </c>
      <c r="P8783">
        <v>1283</v>
      </c>
      <c r="Q8783">
        <v>5</v>
      </c>
      <c r="R8783">
        <v>37</v>
      </c>
      <c r="S8783">
        <v>7</v>
      </c>
      <c r="T8783">
        <v>69</v>
      </c>
      <c r="U8783">
        <v>0</v>
      </c>
      <c r="V8783">
        <v>0</v>
      </c>
      <c r="W8783">
        <v>0.19271922972</v>
      </c>
      <c r="X8783">
        <v>33.199168857071896</v>
      </c>
      <c r="Y8783">
        <v>11.341429297687156</v>
      </c>
      <c r="Z8783">
        <v>3.4421852928742789</v>
      </c>
      <c r="AA8783">
        <v>4.5725661794872616</v>
      </c>
      <c r="AB8783">
        <v>5.3760683797309436</v>
      </c>
      <c r="AC8783">
        <v>0</v>
      </c>
      <c r="AD8783">
        <v>0</v>
      </c>
      <c r="AE8783">
        <v>58.124137236571535</v>
      </c>
    </row>
    <row r="8784" spans="1:31" x14ac:dyDescent="0.3">
      <c r="A8784">
        <v>2594309</v>
      </c>
      <c r="B8784">
        <v>1</v>
      </c>
      <c r="C8784" t="s">
        <v>81</v>
      </c>
      <c r="D8784" t="s">
        <v>118</v>
      </c>
      <c r="E8784" t="s">
        <v>147</v>
      </c>
      <c r="F8784" t="s">
        <v>24302</v>
      </c>
      <c r="G8784" t="s">
        <v>134</v>
      </c>
      <c r="H8784" t="s">
        <v>135</v>
      </c>
      <c r="I8784" t="s">
        <v>680</v>
      </c>
      <c r="J8784" t="s">
        <v>137</v>
      </c>
      <c r="K8784" t="s">
        <v>138</v>
      </c>
      <c r="L8784" t="s">
        <v>24303</v>
      </c>
      <c r="M8784" t="s">
        <v>24304</v>
      </c>
      <c r="N8784">
        <v>9.1666660000000004E-3</v>
      </c>
      <c r="O8784">
        <v>0</v>
      </c>
      <c r="P8784">
        <v>818</v>
      </c>
      <c r="Q8784">
        <v>2</v>
      </c>
      <c r="R8784">
        <v>107</v>
      </c>
      <c r="S8784">
        <v>0</v>
      </c>
      <c r="T8784">
        <v>60</v>
      </c>
      <c r="U8784">
        <v>0</v>
      </c>
      <c r="V8784">
        <v>0</v>
      </c>
      <c r="W8784">
        <v>0</v>
      </c>
      <c r="X8784">
        <v>0.86924469922487979</v>
      </c>
      <c r="Y8784">
        <v>7.1150836651399998E-2</v>
      </c>
      <c r="Z8784">
        <v>0.65140357349859002</v>
      </c>
      <c r="AA8784">
        <v>0</v>
      </c>
      <c r="AB8784">
        <v>0.22673575489345005</v>
      </c>
      <c r="AC8784">
        <v>0</v>
      </c>
      <c r="AD8784">
        <v>0</v>
      </c>
      <c r="AE8784">
        <v>1.8185348642683199</v>
      </c>
    </row>
    <row r="8785" spans="1:31" x14ac:dyDescent="0.3">
      <c r="A8785">
        <v>2594206</v>
      </c>
      <c r="B8785">
        <v>1</v>
      </c>
      <c r="C8785" t="s">
        <v>80</v>
      </c>
      <c r="D8785" t="s">
        <v>100</v>
      </c>
      <c r="E8785" t="s">
        <v>141</v>
      </c>
      <c r="F8785" t="s">
        <v>17913</v>
      </c>
      <c r="G8785" t="s">
        <v>134</v>
      </c>
      <c r="H8785" t="s">
        <v>135</v>
      </c>
      <c r="I8785" t="s">
        <v>136</v>
      </c>
      <c r="J8785" t="s">
        <v>137</v>
      </c>
      <c r="K8785" t="s">
        <v>138</v>
      </c>
      <c r="L8785" t="s">
        <v>24305</v>
      </c>
      <c r="M8785" t="s">
        <v>24306</v>
      </c>
      <c r="N8785">
        <v>1.4172222219999999</v>
      </c>
      <c r="O8785">
        <v>0</v>
      </c>
      <c r="P8785">
        <v>18</v>
      </c>
      <c r="Q8785">
        <v>0</v>
      </c>
      <c r="R8785">
        <v>5</v>
      </c>
      <c r="S8785">
        <v>2</v>
      </c>
      <c r="T8785">
        <v>18</v>
      </c>
      <c r="U8785">
        <v>0</v>
      </c>
      <c r="V8785">
        <v>0</v>
      </c>
      <c r="W8785">
        <v>0</v>
      </c>
      <c r="X8785">
        <v>3.654851969021593</v>
      </c>
      <c r="Y8785">
        <v>0</v>
      </c>
      <c r="Z8785">
        <v>4.5917619336834843</v>
      </c>
      <c r="AA8785">
        <v>28.242134720020537</v>
      </c>
      <c r="AB8785">
        <v>8.9817074915999591</v>
      </c>
      <c r="AC8785">
        <v>0</v>
      </c>
      <c r="AD8785">
        <v>0</v>
      </c>
      <c r="AE8785">
        <v>45.470456114325572</v>
      </c>
    </row>
    <row r="8786" spans="1:31" x14ac:dyDescent="0.3">
      <c r="A8786">
        <v>2594349</v>
      </c>
      <c r="B8786">
        <v>1</v>
      </c>
      <c r="C8786" t="s">
        <v>80</v>
      </c>
      <c r="D8786" t="s">
        <v>94</v>
      </c>
      <c r="E8786" t="s">
        <v>141</v>
      </c>
      <c r="F8786" t="s">
        <v>10904</v>
      </c>
      <c r="G8786" t="s">
        <v>134</v>
      </c>
      <c r="H8786" t="s">
        <v>135</v>
      </c>
      <c r="I8786" t="s">
        <v>136</v>
      </c>
      <c r="J8786" t="s">
        <v>137</v>
      </c>
      <c r="K8786" t="s">
        <v>138</v>
      </c>
      <c r="L8786" t="s">
        <v>24307</v>
      </c>
      <c r="M8786" t="s">
        <v>24308</v>
      </c>
      <c r="N8786">
        <v>0.80777777699999997</v>
      </c>
      <c r="O8786">
        <v>0</v>
      </c>
      <c r="P8786">
        <v>3460</v>
      </c>
      <c r="Q8786">
        <v>102</v>
      </c>
      <c r="R8786">
        <v>680</v>
      </c>
      <c r="S8786">
        <v>17</v>
      </c>
      <c r="T8786">
        <v>460</v>
      </c>
      <c r="U8786">
        <v>8</v>
      </c>
      <c r="V8786">
        <v>1</v>
      </c>
      <c r="W8786">
        <v>0</v>
      </c>
      <c r="X8786">
        <v>317.00667832267766</v>
      </c>
      <c r="Y8786">
        <v>111.79414181223281</v>
      </c>
      <c r="Z8786">
        <v>472.7214877662127</v>
      </c>
      <c r="AA8786">
        <v>44.882056976619317</v>
      </c>
      <c r="AB8786">
        <v>185.54756635059223</v>
      </c>
      <c r="AC8786">
        <v>98.498981277972547</v>
      </c>
      <c r="AD8786">
        <v>1.1000004384233335E-2</v>
      </c>
      <c r="AE8786">
        <v>1230.4619125106915</v>
      </c>
    </row>
    <row r="8787" spans="1:31" x14ac:dyDescent="0.3">
      <c r="A8787">
        <v>2594372</v>
      </c>
      <c r="B8787">
        <v>1</v>
      </c>
      <c r="C8787" t="s">
        <v>81</v>
      </c>
      <c r="D8787" t="s">
        <v>113</v>
      </c>
      <c r="E8787" t="s">
        <v>184</v>
      </c>
      <c r="F8787" t="s">
        <v>11273</v>
      </c>
      <c r="G8787" t="s">
        <v>149</v>
      </c>
      <c r="H8787" t="s">
        <v>135</v>
      </c>
      <c r="I8787" t="s">
        <v>136</v>
      </c>
      <c r="J8787" t="s">
        <v>137</v>
      </c>
      <c r="K8787" t="s">
        <v>138</v>
      </c>
      <c r="L8787" t="s">
        <v>24309</v>
      </c>
      <c r="M8787" t="s">
        <v>24310</v>
      </c>
      <c r="N8787">
        <v>0.92166666600000002</v>
      </c>
      <c r="O8787">
        <v>0</v>
      </c>
      <c r="P8787">
        <v>260</v>
      </c>
      <c r="Q8787">
        <v>0</v>
      </c>
      <c r="R8787">
        <v>6</v>
      </c>
      <c r="S8787">
        <v>0</v>
      </c>
      <c r="T8787">
        <v>14</v>
      </c>
      <c r="U8787">
        <v>0</v>
      </c>
      <c r="V8787">
        <v>0</v>
      </c>
      <c r="W8787">
        <v>0</v>
      </c>
      <c r="X8787">
        <v>31.875255229773561</v>
      </c>
      <c r="Y8787">
        <v>0</v>
      </c>
      <c r="Z8787">
        <v>19.535480044129439</v>
      </c>
      <c r="AA8787">
        <v>0</v>
      </c>
      <c r="AB8787">
        <v>4.4728117643021985</v>
      </c>
      <c r="AC8787">
        <v>0</v>
      </c>
      <c r="AD8787">
        <v>0</v>
      </c>
      <c r="AE8787">
        <v>55.883547038205201</v>
      </c>
    </row>
    <row r="8788" spans="1:31" x14ac:dyDescent="0.3">
      <c r="A8788">
        <v>2594515</v>
      </c>
      <c r="B8788">
        <v>1</v>
      </c>
      <c r="C8788" t="s">
        <v>80</v>
      </c>
      <c r="D8788" t="s">
        <v>96</v>
      </c>
      <c r="E8788" t="s">
        <v>175</v>
      </c>
      <c r="F8788" t="s">
        <v>22307</v>
      </c>
      <c r="G8788" t="s">
        <v>190</v>
      </c>
      <c r="H8788" t="s">
        <v>157</v>
      </c>
      <c r="I8788" t="s">
        <v>136</v>
      </c>
      <c r="J8788" t="s">
        <v>137</v>
      </c>
      <c r="K8788" t="s">
        <v>138</v>
      </c>
      <c r="L8788" t="s">
        <v>24311</v>
      </c>
      <c r="M8788" t="s">
        <v>24312</v>
      </c>
      <c r="N8788">
        <v>1.731666666</v>
      </c>
      <c r="O8788">
        <v>0</v>
      </c>
      <c r="P8788">
        <v>2</v>
      </c>
      <c r="Q8788">
        <v>0</v>
      </c>
      <c r="R8788">
        <v>0</v>
      </c>
      <c r="S8788">
        <v>0</v>
      </c>
      <c r="T8788">
        <v>13</v>
      </c>
      <c r="U8788">
        <v>0</v>
      </c>
      <c r="V8788">
        <v>0</v>
      </c>
      <c r="W8788">
        <v>0</v>
      </c>
      <c r="X8788">
        <v>5.0266731838341787</v>
      </c>
      <c r="Y8788">
        <v>0</v>
      </c>
      <c r="Z8788">
        <v>0</v>
      </c>
      <c r="AA8788">
        <v>0</v>
      </c>
      <c r="AB8788">
        <v>49.853172605948068</v>
      </c>
      <c r="AC8788">
        <v>0</v>
      </c>
      <c r="AD8788">
        <v>0</v>
      </c>
      <c r="AE8788">
        <v>54.879845789782244</v>
      </c>
    </row>
    <row r="8789" spans="1:31" x14ac:dyDescent="0.3">
      <c r="A8789">
        <v>2594541</v>
      </c>
      <c r="B8789">
        <v>1</v>
      </c>
      <c r="C8789" t="s">
        <v>80</v>
      </c>
      <c r="D8789" t="s">
        <v>107</v>
      </c>
      <c r="E8789" t="s">
        <v>171</v>
      </c>
      <c r="F8789" t="s">
        <v>24313</v>
      </c>
      <c r="G8789" t="s">
        <v>190</v>
      </c>
      <c r="H8789" t="s">
        <v>157</v>
      </c>
      <c r="I8789" t="s">
        <v>136</v>
      </c>
      <c r="J8789" t="s">
        <v>137</v>
      </c>
      <c r="K8789" t="s">
        <v>138</v>
      </c>
      <c r="L8789" t="s">
        <v>24229</v>
      </c>
      <c r="M8789" t="s">
        <v>24314</v>
      </c>
      <c r="N8789">
        <v>1.3416666660000001</v>
      </c>
      <c r="O8789">
        <v>0</v>
      </c>
      <c r="P8789">
        <v>47</v>
      </c>
      <c r="Q8789">
        <v>0</v>
      </c>
      <c r="R8789">
        <v>2</v>
      </c>
      <c r="S8789">
        <v>0</v>
      </c>
      <c r="T8789">
        <v>15</v>
      </c>
      <c r="U8789">
        <v>0</v>
      </c>
      <c r="V8789">
        <v>0</v>
      </c>
      <c r="W8789">
        <v>0</v>
      </c>
      <c r="X8789">
        <v>8.5431428102099609</v>
      </c>
      <c r="Y8789">
        <v>0</v>
      </c>
      <c r="Z8789">
        <v>0.23578456992475</v>
      </c>
      <c r="AA8789">
        <v>0</v>
      </c>
      <c r="AB8789">
        <v>15.144206458565623</v>
      </c>
      <c r="AC8789">
        <v>0</v>
      </c>
      <c r="AD8789">
        <v>0</v>
      </c>
      <c r="AE8789">
        <v>23.923133838700334</v>
      </c>
    </row>
    <row r="8790" spans="1:31" x14ac:dyDescent="0.3">
      <c r="A8790">
        <v>2594186</v>
      </c>
      <c r="B8790">
        <v>1</v>
      </c>
      <c r="C8790" t="s">
        <v>80</v>
      </c>
      <c r="D8790" t="s">
        <v>85</v>
      </c>
      <c r="E8790" t="s">
        <v>132</v>
      </c>
      <c r="F8790" t="s">
        <v>24315</v>
      </c>
      <c r="G8790" t="s">
        <v>134</v>
      </c>
      <c r="H8790" t="s">
        <v>135</v>
      </c>
      <c r="I8790" t="s">
        <v>136</v>
      </c>
      <c r="J8790" t="s">
        <v>137</v>
      </c>
      <c r="K8790" t="s">
        <v>138</v>
      </c>
      <c r="L8790" t="s">
        <v>24316</v>
      </c>
      <c r="M8790" t="s">
        <v>24317</v>
      </c>
      <c r="N8790">
        <v>2.2597222220000002</v>
      </c>
      <c r="O8790">
        <v>0</v>
      </c>
      <c r="P8790">
        <v>4823</v>
      </c>
      <c r="Q8790">
        <v>0</v>
      </c>
      <c r="R8790">
        <v>0</v>
      </c>
      <c r="S8790">
        <v>0</v>
      </c>
      <c r="T8790">
        <v>419</v>
      </c>
      <c r="U8790">
        <v>0</v>
      </c>
      <c r="V8790">
        <v>0</v>
      </c>
      <c r="W8790">
        <v>0</v>
      </c>
      <c r="X8790">
        <v>2038.1913088014624</v>
      </c>
      <c r="Y8790">
        <v>0</v>
      </c>
      <c r="Z8790">
        <v>0</v>
      </c>
      <c r="AA8790">
        <v>0</v>
      </c>
      <c r="AB8790">
        <v>750.92969518632037</v>
      </c>
      <c r="AC8790">
        <v>0</v>
      </c>
      <c r="AD8790">
        <v>0</v>
      </c>
      <c r="AE8790">
        <v>2789.1210039877828</v>
      </c>
    </row>
    <row r="8791" spans="1:31" x14ac:dyDescent="0.3">
      <c r="A8791">
        <v>2594578</v>
      </c>
      <c r="B8791">
        <v>1</v>
      </c>
      <c r="C8791" t="s">
        <v>80</v>
      </c>
      <c r="D8791" t="s">
        <v>90</v>
      </c>
      <c r="E8791" t="s">
        <v>155</v>
      </c>
      <c r="F8791" t="s">
        <v>13214</v>
      </c>
      <c r="G8791" t="s">
        <v>3034</v>
      </c>
      <c r="H8791" t="s">
        <v>157</v>
      </c>
      <c r="I8791" t="s">
        <v>136</v>
      </c>
      <c r="J8791" t="s">
        <v>3</v>
      </c>
      <c r="K8791" t="s">
        <v>138</v>
      </c>
      <c r="L8791" t="s">
        <v>24318</v>
      </c>
      <c r="M8791" t="s">
        <v>24319</v>
      </c>
      <c r="N8791">
        <v>2.6019444439999999</v>
      </c>
      <c r="O8791">
        <v>0</v>
      </c>
      <c r="P8791">
        <v>808</v>
      </c>
      <c r="Q8791">
        <v>0</v>
      </c>
      <c r="R8791">
        <v>0</v>
      </c>
      <c r="S8791">
        <v>0</v>
      </c>
      <c r="T8791">
        <v>90</v>
      </c>
      <c r="U8791">
        <v>0</v>
      </c>
      <c r="V8791">
        <v>0</v>
      </c>
      <c r="W8791">
        <v>0</v>
      </c>
      <c r="X8791">
        <v>388.91311809390459</v>
      </c>
      <c r="Y8791">
        <v>0</v>
      </c>
      <c r="Z8791">
        <v>0</v>
      </c>
      <c r="AA8791">
        <v>0</v>
      </c>
      <c r="AB8791">
        <v>115.68363425302397</v>
      </c>
      <c r="AC8791">
        <v>0</v>
      </c>
      <c r="AD8791">
        <v>0</v>
      </c>
      <c r="AE8791">
        <v>504.59675234692855</v>
      </c>
    </row>
    <row r="8792" spans="1:31" x14ac:dyDescent="0.3">
      <c r="A8792">
        <v>2594435</v>
      </c>
      <c r="B8792">
        <v>1</v>
      </c>
      <c r="C8792" t="s">
        <v>80</v>
      </c>
      <c r="D8792" t="s">
        <v>93</v>
      </c>
      <c r="E8792" t="s">
        <v>141</v>
      </c>
      <c r="F8792" t="s">
        <v>24320</v>
      </c>
      <c r="G8792" t="s">
        <v>134</v>
      </c>
      <c r="H8792" t="s">
        <v>135</v>
      </c>
      <c r="I8792" t="s">
        <v>136</v>
      </c>
      <c r="J8792" t="s">
        <v>137</v>
      </c>
      <c r="K8792" t="s">
        <v>138</v>
      </c>
      <c r="L8792" t="s">
        <v>24321</v>
      </c>
      <c r="M8792" t="s">
        <v>24322</v>
      </c>
      <c r="N8792">
        <v>0.818333333</v>
      </c>
      <c r="O8792">
        <v>0</v>
      </c>
      <c r="P8792">
        <v>70</v>
      </c>
      <c r="Q8792">
        <v>60</v>
      </c>
      <c r="R8792">
        <v>169</v>
      </c>
      <c r="S8792">
        <v>6</v>
      </c>
      <c r="T8792">
        <v>71</v>
      </c>
      <c r="U8792">
        <v>0</v>
      </c>
      <c r="V8792">
        <v>0</v>
      </c>
      <c r="W8792">
        <v>0</v>
      </c>
      <c r="X8792">
        <v>13.862948756363528</v>
      </c>
      <c r="Y8792">
        <v>257.6700040417586</v>
      </c>
      <c r="Z8792">
        <v>194.96452889359259</v>
      </c>
      <c r="AA8792">
        <v>37.273466392702439</v>
      </c>
      <c r="AB8792">
        <v>65.888630711033642</v>
      </c>
      <c r="AC8792">
        <v>0</v>
      </c>
      <c r="AD8792">
        <v>0</v>
      </c>
      <c r="AE8792">
        <v>569.65957879545078</v>
      </c>
    </row>
    <row r="8793" spans="1:31" x14ac:dyDescent="0.3">
      <c r="A8793">
        <v>2594266</v>
      </c>
      <c r="B8793">
        <v>1</v>
      </c>
      <c r="C8793" t="s">
        <v>80</v>
      </c>
      <c r="D8793" t="s">
        <v>94</v>
      </c>
      <c r="E8793" t="s">
        <v>166</v>
      </c>
      <c r="F8793" t="s">
        <v>24323</v>
      </c>
      <c r="G8793" t="s">
        <v>168</v>
      </c>
      <c r="H8793" t="s">
        <v>157</v>
      </c>
      <c r="I8793" t="s">
        <v>136</v>
      </c>
      <c r="J8793" t="s">
        <v>137</v>
      </c>
      <c r="K8793" t="s">
        <v>138</v>
      </c>
      <c r="L8793" t="s">
        <v>24324</v>
      </c>
      <c r="M8793" t="s">
        <v>24325</v>
      </c>
      <c r="N8793">
        <v>1.8672222220000001</v>
      </c>
      <c r="O8793">
        <v>0</v>
      </c>
      <c r="P8793">
        <v>1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0.25618072430658334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0.25618072430658334</v>
      </c>
    </row>
    <row r="8794" spans="1:31" x14ac:dyDescent="0.3">
      <c r="A8794">
        <v>2594558</v>
      </c>
      <c r="B8794">
        <v>1</v>
      </c>
      <c r="C8794" t="s">
        <v>81</v>
      </c>
      <c r="D8794" t="s">
        <v>113</v>
      </c>
      <c r="E8794" t="s">
        <v>184</v>
      </c>
      <c r="F8794" t="s">
        <v>24326</v>
      </c>
      <c r="G8794" t="s">
        <v>149</v>
      </c>
      <c r="H8794" t="s">
        <v>135</v>
      </c>
      <c r="I8794" t="s">
        <v>136</v>
      </c>
      <c r="J8794" t="s">
        <v>137</v>
      </c>
      <c r="K8794" t="s">
        <v>138</v>
      </c>
      <c r="L8794" t="s">
        <v>24327</v>
      </c>
      <c r="M8794" t="s">
        <v>24328</v>
      </c>
      <c r="N8794">
        <v>0.82527777700000005</v>
      </c>
      <c r="O8794">
        <v>1</v>
      </c>
      <c r="P8794">
        <v>300</v>
      </c>
      <c r="Q8794">
        <v>1</v>
      </c>
      <c r="R8794">
        <v>9</v>
      </c>
      <c r="S8794">
        <v>3</v>
      </c>
      <c r="T8794">
        <v>6</v>
      </c>
      <c r="U8794">
        <v>0</v>
      </c>
      <c r="V8794">
        <v>0</v>
      </c>
      <c r="W8794">
        <v>0.20902866024</v>
      </c>
      <c r="X8794">
        <v>17.700540929180615</v>
      </c>
      <c r="Y8794">
        <v>9.5515800328417679</v>
      </c>
      <c r="Z8794">
        <v>1.6047126061996499</v>
      </c>
      <c r="AA8794">
        <v>2.1140233054033333</v>
      </c>
      <c r="AB8794">
        <v>0.70769912572287663</v>
      </c>
      <c r="AC8794">
        <v>0</v>
      </c>
      <c r="AD8794">
        <v>0</v>
      </c>
      <c r="AE8794">
        <v>31.887584659588242</v>
      </c>
    </row>
    <row r="8795" spans="1:31" x14ac:dyDescent="0.3">
      <c r="A8795">
        <v>2594249</v>
      </c>
      <c r="B8795">
        <v>1</v>
      </c>
      <c r="C8795" t="s">
        <v>80</v>
      </c>
      <c r="D8795" t="s">
        <v>109</v>
      </c>
      <c r="E8795" t="s">
        <v>141</v>
      </c>
      <c r="F8795" t="s">
        <v>24329</v>
      </c>
      <c r="G8795" t="s">
        <v>134</v>
      </c>
      <c r="H8795" t="s">
        <v>135</v>
      </c>
      <c r="I8795" t="s">
        <v>136</v>
      </c>
      <c r="J8795" t="s">
        <v>137</v>
      </c>
      <c r="K8795" t="s">
        <v>138</v>
      </c>
      <c r="L8795" t="s">
        <v>24330</v>
      </c>
      <c r="M8795" t="s">
        <v>24331</v>
      </c>
      <c r="N8795">
        <v>8.1666665999999999E-2</v>
      </c>
      <c r="O8795">
        <v>0</v>
      </c>
      <c r="P8795">
        <v>74</v>
      </c>
      <c r="Q8795">
        <v>0</v>
      </c>
      <c r="R8795">
        <v>11</v>
      </c>
      <c r="S8795">
        <v>1</v>
      </c>
      <c r="T8795">
        <v>10</v>
      </c>
      <c r="U8795">
        <v>0</v>
      </c>
      <c r="V8795">
        <v>0</v>
      </c>
      <c r="W8795">
        <v>0</v>
      </c>
      <c r="X8795">
        <v>0.63412944091595014</v>
      </c>
      <c r="Y8795">
        <v>0</v>
      </c>
      <c r="Z8795">
        <v>0.23798548040512002</v>
      </c>
      <c r="AA8795">
        <v>0.85008696674202</v>
      </c>
      <c r="AB8795">
        <v>0.39374946238755171</v>
      </c>
      <c r="AC8795">
        <v>0</v>
      </c>
      <c r="AD8795">
        <v>0</v>
      </c>
      <c r="AE8795">
        <v>2.1159513504506418</v>
      </c>
    </row>
    <row r="8796" spans="1:31" x14ac:dyDescent="0.3">
      <c r="A8796">
        <v>2594312</v>
      </c>
      <c r="B8796">
        <v>1</v>
      </c>
      <c r="C8796" t="s">
        <v>81</v>
      </c>
      <c r="D8796" t="s">
        <v>118</v>
      </c>
      <c r="E8796" t="s">
        <v>184</v>
      </c>
      <c r="F8796" t="s">
        <v>24332</v>
      </c>
      <c r="G8796" t="s">
        <v>149</v>
      </c>
      <c r="H8796" t="s">
        <v>135</v>
      </c>
      <c r="I8796" t="s">
        <v>136</v>
      </c>
      <c r="J8796" t="s">
        <v>137</v>
      </c>
      <c r="K8796" t="s">
        <v>138</v>
      </c>
      <c r="L8796" t="s">
        <v>24333</v>
      </c>
      <c r="M8796" t="s">
        <v>24334</v>
      </c>
      <c r="N8796">
        <v>0.936111111</v>
      </c>
      <c r="O8796">
        <v>0</v>
      </c>
      <c r="P8796">
        <v>0</v>
      </c>
      <c r="Q8796">
        <v>3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17.872934592562263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17.872934592562263</v>
      </c>
    </row>
    <row r="8797" spans="1:31" x14ac:dyDescent="0.3">
      <c r="A8797">
        <v>2594438</v>
      </c>
      <c r="B8797">
        <v>1</v>
      </c>
      <c r="C8797" t="s">
        <v>80</v>
      </c>
      <c r="D8797" t="s">
        <v>95</v>
      </c>
      <c r="E8797" t="s">
        <v>141</v>
      </c>
      <c r="F8797" t="s">
        <v>22226</v>
      </c>
      <c r="G8797" t="s">
        <v>134</v>
      </c>
      <c r="H8797" t="s">
        <v>135</v>
      </c>
      <c r="I8797" t="s">
        <v>136</v>
      </c>
      <c r="J8797" t="s">
        <v>137</v>
      </c>
      <c r="K8797" t="s">
        <v>138</v>
      </c>
      <c r="L8797" t="s">
        <v>24335</v>
      </c>
      <c r="M8797" t="s">
        <v>24336</v>
      </c>
      <c r="N8797">
        <v>0.58666666599999995</v>
      </c>
      <c r="O8797">
        <v>5</v>
      </c>
      <c r="P8797">
        <v>733</v>
      </c>
      <c r="Q8797">
        <v>26</v>
      </c>
      <c r="R8797">
        <v>12</v>
      </c>
      <c r="S8797">
        <v>33</v>
      </c>
      <c r="T8797">
        <v>50</v>
      </c>
      <c r="U8797">
        <v>0</v>
      </c>
      <c r="V8797">
        <v>0</v>
      </c>
      <c r="W8797">
        <v>2.8102198905799054</v>
      </c>
      <c r="X8797">
        <v>74.270959147496455</v>
      </c>
      <c r="Y8797">
        <v>39.788962035755269</v>
      </c>
      <c r="Z8797">
        <v>4.5700094046807749</v>
      </c>
      <c r="AA8797">
        <v>251.85077066282969</v>
      </c>
      <c r="AB8797">
        <v>24.652380564823417</v>
      </c>
      <c r="AC8797">
        <v>0</v>
      </c>
      <c r="AD8797">
        <v>0</v>
      </c>
      <c r="AE8797">
        <v>397.94330170616553</v>
      </c>
    </row>
    <row r="8798" spans="1:31" x14ac:dyDescent="0.3">
      <c r="A8798">
        <v>2594332</v>
      </c>
      <c r="B8798">
        <v>1</v>
      </c>
      <c r="C8798" t="s">
        <v>81</v>
      </c>
      <c r="D8798" t="s">
        <v>118</v>
      </c>
      <c r="E8798" t="s">
        <v>132</v>
      </c>
      <c r="F8798" t="s">
        <v>304</v>
      </c>
      <c r="G8798" t="s">
        <v>134</v>
      </c>
      <c r="H8798" t="s">
        <v>135</v>
      </c>
      <c r="I8798" t="s">
        <v>136</v>
      </c>
      <c r="J8798" t="s">
        <v>137</v>
      </c>
      <c r="K8798" t="s">
        <v>138</v>
      </c>
      <c r="L8798" t="s">
        <v>24337</v>
      </c>
      <c r="M8798" t="s">
        <v>24338</v>
      </c>
      <c r="N8798">
        <v>0.51694444399999995</v>
      </c>
      <c r="O8798">
        <v>17</v>
      </c>
      <c r="P8798">
        <v>1151</v>
      </c>
      <c r="Q8798">
        <v>201</v>
      </c>
      <c r="R8798">
        <v>87</v>
      </c>
      <c r="S8798">
        <v>31</v>
      </c>
      <c r="T8798">
        <v>90</v>
      </c>
      <c r="U8798">
        <v>0</v>
      </c>
      <c r="V8798">
        <v>0</v>
      </c>
      <c r="W8798">
        <v>2.3410721567576793</v>
      </c>
      <c r="X8798">
        <v>74.99149343470279</v>
      </c>
      <c r="Y8798">
        <v>361.39412548438702</v>
      </c>
      <c r="Z8798">
        <v>34.363518035174117</v>
      </c>
      <c r="AA8798">
        <v>38.115086262089093</v>
      </c>
      <c r="AB8798">
        <v>18.604873661272023</v>
      </c>
      <c r="AC8798">
        <v>0</v>
      </c>
      <c r="AD8798">
        <v>0</v>
      </c>
      <c r="AE8798">
        <v>529.81016903438274</v>
      </c>
    </row>
    <row r="8799" spans="1:31" x14ac:dyDescent="0.3">
      <c r="A8799">
        <v>2595002</v>
      </c>
      <c r="B8799">
        <v>1</v>
      </c>
      <c r="C8799" t="s">
        <v>80</v>
      </c>
      <c r="D8799" t="s">
        <v>92</v>
      </c>
      <c r="E8799" t="s">
        <v>141</v>
      </c>
      <c r="F8799" t="s">
        <v>919</v>
      </c>
      <c r="G8799" t="s">
        <v>134</v>
      </c>
      <c r="H8799" t="s">
        <v>135</v>
      </c>
      <c r="I8799" t="s">
        <v>136</v>
      </c>
      <c r="J8799" t="s">
        <v>137</v>
      </c>
      <c r="K8799" t="s">
        <v>138</v>
      </c>
      <c r="L8799" t="s">
        <v>24339</v>
      </c>
      <c r="M8799" t="s">
        <v>24340</v>
      </c>
      <c r="N8799">
        <v>6.2777777000000007E-2</v>
      </c>
      <c r="O8799">
        <v>0</v>
      </c>
      <c r="P8799">
        <v>98</v>
      </c>
      <c r="Q8799">
        <v>7</v>
      </c>
      <c r="R8799">
        <v>19</v>
      </c>
      <c r="S8799">
        <v>5</v>
      </c>
      <c r="T8799">
        <v>7</v>
      </c>
      <c r="U8799">
        <v>2</v>
      </c>
      <c r="V8799">
        <v>0</v>
      </c>
      <c r="W8799">
        <v>0</v>
      </c>
      <c r="X8799">
        <v>1.140593552001965</v>
      </c>
      <c r="Y8799">
        <v>3.8422023378103591</v>
      </c>
      <c r="Z8799">
        <v>0.19153024669756333</v>
      </c>
      <c r="AA8799">
        <v>5.5295204455839784</v>
      </c>
      <c r="AB8799">
        <v>0.78978470806706669</v>
      </c>
      <c r="AC8799">
        <v>2.308012191864333</v>
      </c>
      <c r="AD8799">
        <v>0</v>
      </c>
      <c r="AE8799">
        <v>13.801643482025266</v>
      </c>
    </row>
    <row r="8800" spans="1:31" x14ac:dyDescent="0.3">
      <c r="A8800">
        <v>2594862</v>
      </c>
      <c r="B8800">
        <v>1</v>
      </c>
      <c r="C8800" t="s">
        <v>80</v>
      </c>
      <c r="D8800" t="s">
        <v>93</v>
      </c>
      <c r="E8800" t="s">
        <v>171</v>
      </c>
      <c r="F8800" t="s">
        <v>24341</v>
      </c>
      <c r="G8800" t="s">
        <v>190</v>
      </c>
      <c r="H8800" t="s">
        <v>157</v>
      </c>
      <c r="I8800" t="s">
        <v>136</v>
      </c>
      <c r="J8800" t="s">
        <v>137</v>
      </c>
      <c r="K8800" t="s">
        <v>138</v>
      </c>
      <c r="L8800" t="s">
        <v>24342</v>
      </c>
      <c r="M8800" t="s">
        <v>24343</v>
      </c>
      <c r="N8800">
        <v>1.818888888</v>
      </c>
      <c r="O8800">
        <v>0</v>
      </c>
      <c r="P8800">
        <v>22</v>
      </c>
      <c r="Q8800">
        <v>0</v>
      </c>
      <c r="R8800">
        <v>5</v>
      </c>
      <c r="S8800">
        <v>0</v>
      </c>
      <c r="T8800">
        <v>1</v>
      </c>
      <c r="U8800">
        <v>0</v>
      </c>
      <c r="V8800">
        <v>0</v>
      </c>
      <c r="W8800">
        <v>0</v>
      </c>
      <c r="X8800">
        <v>21.835789448114117</v>
      </c>
      <c r="Y8800">
        <v>0</v>
      </c>
      <c r="Z8800">
        <v>44.854337387406872</v>
      </c>
      <c r="AA8800">
        <v>0</v>
      </c>
      <c r="AB8800">
        <v>32.848022265616031</v>
      </c>
      <c r="AC8800">
        <v>0</v>
      </c>
      <c r="AD8800">
        <v>0</v>
      </c>
      <c r="AE8800">
        <v>99.538149101137009</v>
      </c>
    </row>
    <row r="8801" spans="1:31" x14ac:dyDescent="0.3">
      <c r="A8801">
        <v>2594902</v>
      </c>
      <c r="B8801">
        <v>1</v>
      </c>
      <c r="C8801" t="s">
        <v>80</v>
      </c>
      <c r="D8801" t="s">
        <v>88</v>
      </c>
      <c r="E8801" t="s">
        <v>171</v>
      </c>
      <c r="F8801" t="s">
        <v>24344</v>
      </c>
      <c r="G8801" t="s">
        <v>190</v>
      </c>
      <c r="H8801" t="s">
        <v>157</v>
      </c>
      <c r="I8801" t="s">
        <v>136</v>
      </c>
      <c r="J8801" t="s">
        <v>137</v>
      </c>
      <c r="K8801" t="s">
        <v>138</v>
      </c>
      <c r="L8801" t="s">
        <v>24345</v>
      </c>
      <c r="M8801" t="s">
        <v>24346</v>
      </c>
      <c r="N8801">
        <v>1.6527777770000001</v>
      </c>
      <c r="O8801">
        <v>0</v>
      </c>
      <c r="P8801">
        <v>4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0.99321860302583997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0.99321860302583997</v>
      </c>
    </row>
    <row r="8802" spans="1:31" x14ac:dyDescent="0.3">
      <c r="A8802">
        <v>2594710</v>
      </c>
      <c r="B8802">
        <v>1</v>
      </c>
      <c r="C8802" t="s">
        <v>80</v>
      </c>
      <c r="D8802" t="s">
        <v>95</v>
      </c>
      <c r="E8802" t="s">
        <v>141</v>
      </c>
      <c r="F8802" t="s">
        <v>10172</v>
      </c>
      <c r="G8802" t="s">
        <v>134</v>
      </c>
      <c r="H8802" t="s">
        <v>135</v>
      </c>
      <c r="I8802" t="s">
        <v>136</v>
      </c>
      <c r="J8802" t="s">
        <v>137</v>
      </c>
      <c r="K8802" t="s">
        <v>138</v>
      </c>
      <c r="L8802" t="s">
        <v>24347</v>
      </c>
      <c r="M8802" t="s">
        <v>24348</v>
      </c>
      <c r="N8802">
        <v>0.46555555500000001</v>
      </c>
      <c r="O8802">
        <v>0</v>
      </c>
      <c r="P8802">
        <v>182</v>
      </c>
      <c r="Q8802">
        <v>0</v>
      </c>
      <c r="R8802">
        <v>3</v>
      </c>
      <c r="S8802">
        <v>1</v>
      </c>
      <c r="T8802">
        <v>13</v>
      </c>
      <c r="U8802">
        <v>2</v>
      </c>
      <c r="V8802">
        <v>0</v>
      </c>
      <c r="W8802">
        <v>0</v>
      </c>
      <c r="X8802">
        <v>13.290099230972055</v>
      </c>
      <c r="Y8802">
        <v>0</v>
      </c>
      <c r="Z8802">
        <v>0.27614230908016502</v>
      </c>
      <c r="AA8802">
        <v>15.340799541727037</v>
      </c>
      <c r="AB8802">
        <v>3.3806839885074829</v>
      </c>
      <c r="AC8802">
        <v>35.236408081561763</v>
      </c>
      <c r="AD8802">
        <v>0</v>
      </c>
      <c r="AE8802">
        <v>67.524133151848503</v>
      </c>
    </row>
    <row r="8803" spans="1:31" x14ac:dyDescent="0.3">
      <c r="A8803">
        <v>2595042</v>
      </c>
      <c r="B8803">
        <v>1</v>
      </c>
      <c r="C8803" t="s">
        <v>81</v>
      </c>
      <c r="D8803" t="s">
        <v>128</v>
      </c>
      <c r="E8803" t="s">
        <v>147</v>
      </c>
      <c r="F8803" t="s">
        <v>4048</v>
      </c>
      <c r="G8803" t="s">
        <v>134</v>
      </c>
      <c r="H8803" t="s">
        <v>135</v>
      </c>
      <c r="I8803" t="s">
        <v>136</v>
      </c>
      <c r="J8803" t="s">
        <v>137</v>
      </c>
      <c r="K8803" t="s">
        <v>138</v>
      </c>
      <c r="L8803" t="s">
        <v>24349</v>
      </c>
      <c r="M8803" t="s">
        <v>24350</v>
      </c>
      <c r="N8803">
        <v>1.9766666660000001</v>
      </c>
      <c r="O8803">
        <v>6</v>
      </c>
      <c r="P8803">
        <v>631</v>
      </c>
      <c r="Q8803">
        <v>100</v>
      </c>
      <c r="R8803">
        <v>29</v>
      </c>
      <c r="S8803">
        <v>6</v>
      </c>
      <c r="T8803">
        <v>65</v>
      </c>
      <c r="U8803">
        <v>0</v>
      </c>
      <c r="V8803">
        <v>0</v>
      </c>
      <c r="W8803">
        <v>3.3663736689160491</v>
      </c>
      <c r="X8803">
        <v>178.76076441973964</v>
      </c>
      <c r="Y8803">
        <v>177.3165002374607</v>
      </c>
      <c r="Z8803">
        <v>21.784956327676355</v>
      </c>
      <c r="AA8803">
        <v>33.095373904986047</v>
      </c>
      <c r="AB8803">
        <v>59.021428652900696</v>
      </c>
      <c r="AC8803">
        <v>0</v>
      </c>
      <c r="AD8803">
        <v>0</v>
      </c>
      <c r="AE8803">
        <v>473.34539721167948</v>
      </c>
    </row>
    <row r="8804" spans="1:31" x14ac:dyDescent="0.3">
      <c r="A8804">
        <v>2595148</v>
      </c>
      <c r="B8804">
        <v>1</v>
      </c>
      <c r="C8804" t="s">
        <v>80</v>
      </c>
      <c r="D8804" t="s">
        <v>108</v>
      </c>
      <c r="E8804" t="s">
        <v>184</v>
      </c>
      <c r="F8804" t="s">
        <v>16620</v>
      </c>
      <c r="G8804" t="s">
        <v>149</v>
      </c>
      <c r="H8804" t="s">
        <v>135</v>
      </c>
      <c r="I8804" t="s">
        <v>136</v>
      </c>
      <c r="J8804" t="s">
        <v>137</v>
      </c>
      <c r="K8804" t="s">
        <v>138</v>
      </c>
      <c r="L8804" t="s">
        <v>24351</v>
      </c>
      <c r="M8804" t="s">
        <v>24352</v>
      </c>
      <c r="N8804">
        <v>2.2324999999999999</v>
      </c>
      <c r="O8804">
        <v>0</v>
      </c>
      <c r="P8804">
        <v>17</v>
      </c>
      <c r="Q8804">
        <v>0</v>
      </c>
      <c r="R8804">
        <v>0</v>
      </c>
      <c r="S8804">
        <v>0</v>
      </c>
      <c r="T8804">
        <v>1</v>
      </c>
      <c r="U8804">
        <v>0</v>
      </c>
      <c r="V8804">
        <v>0</v>
      </c>
      <c r="W8804">
        <v>0</v>
      </c>
      <c r="X8804">
        <v>5.4946126523094954</v>
      </c>
      <c r="Y8804">
        <v>0</v>
      </c>
      <c r="Z8804">
        <v>0</v>
      </c>
      <c r="AA8804">
        <v>0</v>
      </c>
      <c r="AB8804">
        <v>2.9611827976567504E-2</v>
      </c>
      <c r="AC8804">
        <v>0</v>
      </c>
      <c r="AD8804">
        <v>0</v>
      </c>
      <c r="AE8804">
        <v>5.5242244802860627</v>
      </c>
    </row>
    <row r="8805" spans="1:31" x14ac:dyDescent="0.3">
      <c r="A8805">
        <v>2595048</v>
      </c>
      <c r="B8805">
        <v>1</v>
      </c>
      <c r="C8805" t="s">
        <v>80</v>
      </c>
      <c r="D8805" t="s">
        <v>105</v>
      </c>
      <c r="E8805" t="s">
        <v>155</v>
      </c>
      <c r="F8805" t="s">
        <v>16114</v>
      </c>
      <c r="G8805" t="s">
        <v>1531</v>
      </c>
      <c r="H8805" t="s">
        <v>157</v>
      </c>
      <c r="I8805" t="s">
        <v>136</v>
      </c>
      <c r="J8805" t="s">
        <v>137</v>
      </c>
      <c r="K8805" t="s">
        <v>138</v>
      </c>
      <c r="L8805" t="s">
        <v>24353</v>
      </c>
      <c r="M8805" t="s">
        <v>24354</v>
      </c>
      <c r="N8805">
        <v>3.974444444</v>
      </c>
      <c r="O8805">
        <v>0</v>
      </c>
      <c r="P8805">
        <v>377</v>
      </c>
      <c r="Q8805">
        <v>0</v>
      </c>
      <c r="R8805">
        <v>0</v>
      </c>
      <c r="S8805">
        <v>0</v>
      </c>
      <c r="T8805">
        <v>25</v>
      </c>
      <c r="U8805">
        <v>0</v>
      </c>
      <c r="V8805">
        <v>0</v>
      </c>
      <c r="W8805">
        <v>0</v>
      </c>
      <c r="X8805">
        <v>346.07590186597048</v>
      </c>
      <c r="Y8805">
        <v>0</v>
      </c>
      <c r="Z8805">
        <v>0</v>
      </c>
      <c r="AA8805">
        <v>0</v>
      </c>
      <c r="AB8805">
        <v>86.358787278856752</v>
      </c>
      <c r="AC8805">
        <v>0</v>
      </c>
      <c r="AD8805">
        <v>0</v>
      </c>
      <c r="AE8805">
        <v>432.43468914482725</v>
      </c>
    </row>
    <row r="8806" spans="1:31" x14ac:dyDescent="0.3">
      <c r="A8806">
        <v>2595174</v>
      </c>
      <c r="B8806">
        <v>1</v>
      </c>
      <c r="C8806" t="s">
        <v>81</v>
      </c>
      <c r="D8806" t="s">
        <v>115</v>
      </c>
      <c r="E8806" t="s">
        <v>166</v>
      </c>
      <c r="F8806" t="s">
        <v>24355</v>
      </c>
      <c r="G8806" t="s">
        <v>168</v>
      </c>
      <c r="H8806" t="s">
        <v>157</v>
      </c>
      <c r="I8806" t="s">
        <v>136</v>
      </c>
      <c r="J8806" t="s">
        <v>137</v>
      </c>
      <c r="K8806" t="s">
        <v>138</v>
      </c>
      <c r="L8806" t="s">
        <v>24356</v>
      </c>
      <c r="M8806" t="s">
        <v>24357</v>
      </c>
      <c r="N8806">
        <v>1.288888888</v>
      </c>
      <c r="O8806">
        <v>0</v>
      </c>
      <c r="P8806">
        <v>1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0.75485861714640001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0.75485861714640001</v>
      </c>
    </row>
    <row r="8807" spans="1:31" x14ac:dyDescent="0.3">
      <c r="A8807">
        <v>2595068</v>
      </c>
      <c r="B8807">
        <v>1</v>
      </c>
      <c r="C8807" t="s">
        <v>80</v>
      </c>
      <c r="D8807" t="s">
        <v>106</v>
      </c>
      <c r="E8807" t="s">
        <v>171</v>
      </c>
      <c r="F8807" t="s">
        <v>24358</v>
      </c>
      <c r="G8807" t="s">
        <v>190</v>
      </c>
      <c r="H8807" t="s">
        <v>157</v>
      </c>
      <c r="I8807" t="s">
        <v>136</v>
      </c>
      <c r="J8807" t="s">
        <v>137</v>
      </c>
      <c r="K8807" t="s">
        <v>138</v>
      </c>
      <c r="L8807" t="s">
        <v>24359</v>
      </c>
      <c r="M8807" t="s">
        <v>24360</v>
      </c>
      <c r="N8807">
        <v>1.178055555</v>
      </c>
      <c r="O8807">
        <v>0</v>
      </c>
      <c r="P8807">
        <v>15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2.1391435897473077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2.1391435897473077</v>
      </c>
    </row>
    <row r="8808" spans="1:31" x14ac:dyDescent="0.3">
      <c r="A8808">
        <v>2595125</v>
      </c>
      <c r="B8808">
        <v>1</v>
      </c>
      <c r="C8808" t="s">
        <v>81</v>
      </c>
      <c r="D8808" t="s">
        <v>126</v>
      </c>
      <c r="E8808" t="s">
        <v>166</v>
      </c>
      <c r="F8808" t="s">
        <v>24361</v>
      </c>
      <c r="G8808" t="s">
        <v>168</v>
      </c>
      <c r="H8808" t="s">
        <v>157</v>
      </c>
      <c r="I8808" t="s">
        <v>136</v>
      </c>
      <c r="J8808" t="s">
        <v>137</v>
      </c>
      <c r="K8808" t="s">
        <v>138</v>
      </c>
      <c r="L8808" t="s">
        <v>24362</v>
      </c>
      <c r="M8808" t="s">
        <v>24363</v>
      </c>
      <c r="N8808">
        <v>1.233333333</v>
      </c>
      <c r="O8808">
        <v>0</v>
      </c>
      <c r="P8808">
        <v>1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0.18218096938318751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0.18218096938318751</v>
      </c>
    </row>
    <row r="8809" spans="1:31" x14ac:dyDescent="0.3">
      <c r="A8809">
        <v>2594733</v>
      </c>
      <c r="B8809">
        <v>1</v>
      </c>
      <c r="C8809" t="s">
        <v>80</v>
      </c>
      <c r="D8809" t="s">
        <v>104</v>
      </c>
      <c r="E8809" t="s">
        <v>141</v>
      </c>
      <c r="F8809" t="s">
        <v>24364</v>
      </c>
      <c r="G8809" t="s">
        <v>149</v>
      </c>
      <c r="H8809" t="s">
        <v>135</v>
      </c>
      <c r="I8809" t="s">
        <v>136</v>
      </c>
      <c r="J8809" t="s">
        <v>137</v>
      </c>
      <c r="K8809" t="s">
        <v>138</v>
      </c>
      <c r="L8809" t="s">
        <v>24365</v>
      </c>
      <c r="M8809" t="s">
        <v>24366</v>
      </c>
      <c r="N8809">
        <v>2.3655555549999998</v>
      </c>
      <c r="O8809">
        <v>9</v>
      </c>
      <c r="P8809">
        <v>339</v>
      </c>
      <c r="Q8809">
        <v>11</v>
      </c>
      <c r="R8809">
        <v>26</v>
      </c>
      <c r="S8809">
        <v>18</v>
      </c>
      <c r="T8809">
        <v>71</v>
      </c>
      <c r="U8809">
        <v>0</v>
      </c>
      <c r="V8809">
        <v>0</v>
      </c>
      <c r="W8809">
        <v>33.590377504482454</v>
      </c>
      <c r="X8809">
        <v>239.47126522850152</v>
      </c>
      <c r="Y8809">
        <v>6.0486780403148419</v>
      </c>
      <c r="Z8809">
        <v>19.971123299584651</v>
      </c>
      <c r="AA8809">
        <v>150.076914072222</v>
      </c>
      <c r="AB8809">
        <v>108.19809272936925</v>
      </c>
      <c r="AC8809">
        <v>0</v>
      </c>
      <c r="AD8809">
        <v>0</v>
      </c>
      <c r="AE8809">
        <v>557.3564508744746</v>
      </c>
    </row>
    <row r="8810" spans="1:31" x14ac:dyDescent="0.3">
      <c r="A8810">
        <v>2594819</v>
      </c>
      <c r="B8810">
        <v>1</v>
      </c>
      <c r="C8810" t="s">
        <v>80</v>
      </c>
      <c r="D8810" t="s">
        <v>94</v>
      </c>
      <c r="E8810" t="s">
        <v>184</v>
      </c>
      <c r="F8810" t="s">
        <v>24367</v>
      </c>
      <c r="G8810" t="s">
        <v>149</v>
      </c>
      <c r="H8810" t="s">
        <v>135</v>
      </c>
      <c r="I8810" t="s">
        <v>136</v>
      </c>
      <c r="J8810" t="s">
        <v>137</v>
      </c>
      <c r="K8810" t="s">
        <v>138</v>
      </c>
      <c r="L8810" t="s">
        <v>24368</v>
      </c>
      <c r="M8810" t="s">
        <v>24369</v>
      </c>
      <c r="N8810">
        <v>1.136111111</v>
      </c>
      <c r="O8810">
        <v>0</v>
      </c>
      <c r="P8810">
        <v>1</v>
      </c>
      <c r="Q8810">
        <v>0</v>
      </c>
      <c r="R8810">
        <v>1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0.15479538802432</v>
      </c>
      <c r="Y8810">
        <v>0</v>
      </c>
      <c r="Z8810">
        <v>0.5525319164846334</v>
      </c>
      <c r="AA8810">
        <v>0</v>
      </c>
      <c r="AB8810">
        <v>0</v>
      </c>
      <c r="AC8810">
        <v>0</v>
      </c>
      <c r="AD8810">
        <v>0</v>
      </c>
      <c r="AE8810">
        <v>0.70732730450895342</v>
      </c>
    </row>
    <row r="8811" spans="1:31" x14ac:dyDescent="0.3">
      <c r="A8811">
        <v>2594776</v>
      </c>
      <c r="B8811">
        <v>1</v>
      </c>
      <c r="C8811" t="s">
        <v>80</v>
      </c>
      <c r="D8811" t="s">
        <v>95</v>
      </c>
      <c r="E8811" t="s">
        <v>141</v>
      </c>
      <c r="F8811" t="s">
        <v>24370</v>
      </c>
      <c r="G8811" t="s">
        <v>134</v>
      </c>
      <c r="H8811" t="s">
        <v>135</v>
      </c>
      <c r="I8811" t="s">
        <v>136</v>
      </c>
      <c r="J8811" t="s">
        <v>137</v>
      </c>
      <c r="K8811" t="s">
        <v>138</v>
      </c>
      <c r="L8811" t="s">
        <v>24371</v>
      </c>
      <c r="M8811" t="s">
        <v>24372</v>
      </c>
      <c r="N8811">
        <v>0.30694444399999998</v>
      </c>
      <c r="O8811">
        <v>0</v>
      </c>
      <c r="P8811">
        <v>1971</v>
      </c>
      <c r="Q8811">
        <v>0</v>
      </c>
      <c r="R8811">
        <v>0</v>
      </c>
      <c r="S8811">
        <v>4</v>
      </c>
      <c r="T8811">
        <v>145</v>
      </c>
      <c r="U8811">
        <v>0</v>
      </c>
      <c r="V8811">
        <v>0</v>
      </c>
      <c r="W8811">
        <v>0</v>
      </c>
      <c r="X8811">
        <v>93.72984504422412</v>
      </c>
      <c r="Y8811">
        <v>0</v>
      </c>
      <c r="Z8811">
        <v>0</v>
      </c>
      <c r="AA8811">
        <v>7.0743214172082611</v>
      </c>
      <c r="AB8811">
        <v>39.188643232511943</v>
      </c>
      <c r="AC8811">
        <v>0</v>
      </c>
      <c r="AD8811">
        <v>0</v>
      </c>
      <c r="AE8811">
        <v>139.99280969394434</v>
      </c>
    </row>
    <row r="8812" spans="1:31" x14ac:dyDescent="0.3">
      <c r="A8812">
        <v>2595168</v>
      </c>
      <c r="B8812">
        <v>1</v>
      </c>
      <c r="C8812" t="s">
        <v>80</v>
      </c>
      <c r="D8812" t="s">
        <v>105</v>
      </c>
      <c r="E8812" t="s">
        <v>175</v>
      </c>
      <c r="F8812" t="s">
        <v>24373</v>
      </c>
      <c r="G8812" t="s">
        <v>213</v>
      </c>
      <c r="H8812" t="s">
        <v>157</v>
      </c>
      <c r="I8812" t="s">
        <v>136</v>
      </c>
      <c r="J8812" t="s">
        <v>137</v>
      </c>
      <c r="K8812" t="s">
        <v>138</v>
      </c>
      <c r="L8812" t="s">
        <v>24374</v>
      </c>
      <c r="M8812" t="s">
        <v>24375</v>
      </c>
      <c r="N8812">
        <v>0.89249999999999996</v>
      </c>
      <c r="O8812">
        <v>0</v>
      </c>
      <c r="P8812">
        <v>60</v>
      </c>
      <c r="Q8812">
        <v>0</v>
      </c>
      <c r="R8812">
        <v>0</v>
      </c>
      <c r="S8812">
        <v>0</v>
      </c>
      <c r="T8812">
        <v>2</v>
      </c>
      <c r="U8812">
        <v>0</v>
      </c>
      <c r="V8812">
        <v>0</v>
      </c>
      <c r="W8812">
        <v>0</v>
      </c>
      <c r="X8812">
        <v>9.4097216432460584</v>
      </c>
      <c r="Y8812">
        <v>0</v>
      </c>
      <c r="Z8812">
        <v>0</v>
      </c>
      <c r="AA8812">
        <v>0</v>
      </c>
      <c r="AB8812">
        <v>1.276234061877396</v>
      </c>
      <c r="AC8812">
        <v>0</v>
      </c>
      <c r="AD8812">
        <v>0</v>
      </c>
      <c r="AE8812">
        <v>10.685955705123455</v>
      </c>
    </row>
    <row r="8813" spans="1:31" x14ac:dyDescent="0.3">
      <c r="A8813">
        <v>2595028</v>
      </c>
      <c r="B8813">
        <v>1</v>
      </c>
      <c r="C8813" t="s">
        <v>80</v>
      </c>
      <c r="D8813" t="s">
        <v>98</v>
      </c>
      <c r="E8813" t="s">
        <v>171</v>
      </c>
      <c r="F8813" t="s">
        <v>24376</v>
      </c>
      <c r="G8813" t="s">
        <v>190</v>
      </c>
      <c r="H8813" t="s">
        <v>157</v>
      </c>
      <c r="I8813" t="s">
        <v>136</v>
      </c>
      <c r="J8813" t="s">
        <v>137</v>
      </c>
      <c r="K8813" t="s">
        <v>138</v>
      </c>
      <c r="L8813" t="s">
        <v>24377</v>
      </c>
      <c r="M8813" t="s">
        <v>24378</v>
      </c>
      <c r="N8813">
        <v>1.729166666</v>
      </c>
      <c r="O8813">
        <v>0</v>
      </c>
      <c r="P8813">
        <v>0</v>
      </c>
      <c r="Q8813">
        <v>0</v>
      </c>
      <c r="R8813">
        <v>3</v>
      </c>
      <c r="S8813">
        <v>0</v>
      </c>
      <c r="T8813">
        <v>1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0.44069670282831674</v>
      </c>
      <c r="AA8813">
        <v>0</v>
      </c>
      <c r="AB8813">
        <v>1.0601332180505325</v>
      </c>
      <c r="AC8813">
        <v>0</v>
      </c>
      <c r="AD8813">
        <v>0</v>
      </c>
      <c r="AE8813">
        <v>1.5008299208788491</v>
      </c>
    </row>
    <row r="8814" spans="1:31" x14ac:dyDescent="0.3">
      <c r="A8814">
        <v>2594713</v>
      </c>
      <c r="B8814">
        <v>1</v>
      </c>
      <c r="C8814" t="s">
        <v>81</v>
      </c>
      <c r="D8814" t="s">
        <v>112</v>
      </c>
      <c r="E8814" t="s">
        <v>141</v>
      </c>
      <c r="F8814" t="s">
        <v>24379</v>
      </c>
      <c r="G8814" t="s">
        <v>134</v>
      </c>
      <c r="H8814" t="s">
        <v>135</v>
      </c>
      <c r="I8814" t="s">
        <v>136</v>
      </c>
      <c r="J8814" t="s">
        <v>137</v>
      </c>
      <c r="K8814" t="s">
        <v>138</v>
      </c>
      <c r="L8814" t="s">
        <v>24380</v>
      </c>
      <c r="M8814" t="s">
        <v>24381</v>
      </c>
      <c r="N8814">
        <v>1.1969444440000001</v>
      </c>
      <c r="O8814">
        <v>0</v>
      </c>
      <c r="P8814">
        <v>441</v>
      </c>
      <c r="Q8814">
        <v>0</v>
      </c>
      <c r="R8814">
        <v>57</v>
      </c>
      <c r="S8814">
        <v>9</v>
      </c>
      <c r="T8814">
        <v>71</v>
      </c>
      <c r="U8814">
        <v>1</v>
      </c>
      <c r="V8814">
        <v>0</v>
      </c>
      <c r="W8814">
        <v>0</v>
      </c>
      <c r="X8814">
        <v>56.07042651512522</v>
      </c>
      <c r="Y8814">
        <v>0</v>
      </c>
      <c r="Z8814">
        <v>26.589647181490843</v>
      </c>
      <c r="AA8814">
        <v>132.3764361367798</v>
      </c>
      <c r="AB8814">
        <v>25.591842156123374</v>
      </c>
      <c r="AC8814">
        <v>38.568232538548536</v>
      </c>
      <c r="AD8814">
        <v>0</v>
      </c>
      <c r="AE8814">
        <v>279.19658452806777</v>
      </c>
    </row>
    <row r="8815" spans="1:31" x14ac:dyDescent="0.3">
      <c r="A8815">
        <v>2594813</v>
      </c>
      <c r="B8815">
        <v>1</v>
      </c>
      <c r="C8815" t="s">
        <v>80</v>
      </c>
      <c r="D8815" t="s">
        <v>92</v>
      </c>
      <c r="E8815" t="s">
        <v>184</v>
      </c>
      <c r="F8815" t="s">
        <v>24382</v>
      </c>
      <c r="G8815" t="s">
        <v>149</v>
      </c>
      <c r="H8815" t="s">
        <v>135</v>
      </c>
      <c r="I8815" t="s">
        <v>136</v>
      </c>
      <c r="J8815" t="s">
        <v>137</v>
      </c>
      <c r="K8815" t="s">
        <v>138</v>
      </c>
      <c r="L8815" t="s">
        <v>24383</v>
      </c>
      <c r="M8815" t="s">
        <v>24384</v>
      </c>
      <c r="N8815">
        <v>2.519722222</v>
      </c>
      <c r="O8815">
        <v>0</v>
      </c>
      <c r="P8815">
        <v>42</v>
      </c>
      <c r="Q8815">
        <v>0</v>
      </c>
      <c r="R8815">
        <v>1</v>
      </c>
      <c r="S8815">
        <v>0</v>
      </c>
      <c r="T8815">
        <v>4</v>
      </c>
      <c r="U8815">
        <v>0</v>
      </c>
      <c r="V8815">
        <v>0</v>
      </c>
      <c r="W8815">
        <v>0</v>
      </c>
      <c r="X8815">
        <v>16.809158440358019</v>
      </c>
      <c r="Y8815">
        <v>0</v>
      </c>
      <c r="Z8815">
        <v>4.6274592753077872</v>
      </c>
      <c r="AA8815">
        <v>0</v>
      </c>
      <c r="AB8815">
        <v>10.144791913769419</v>
      </c>
      <c r="AC8815">
        <v>0</v>
      </c>
      <c r="AD8815">
        <v>0</v>
      </c>
      <c r="AE8815">
        <v>31.581409629435221</v>
      </c>
    </row>
    <row r="8816" spans="1:31" x14ac:dyDescent="0.3">
      <c r="A8816">
        <v>2594945</v>
      </c>
      <c r="B8816">
        <v>1</v>
      </c>
      <c r="C8816" t="s">
        <v>80</v>
      </c>
      <c r="D8816" t="s">
        <v>95</v>
      </c>
      <c r="E8816" t="s">
        <v>132</v>
      </c>
      <c r="F8816" t="s">
        <v>6507</v>
      </c>
      <c r="G8816" t="s">
        <v>202</v>
      </c>
      <c r="H8816" t="s">
        <v>135</v>
      </c>
      <c r="I8816" t="s">
        <v>136</v>
      </c>
      <c r="J8816" t="s">
        <v>137</v>
      </c>
      <c r="K8816" t="s">
        <v>138</v>
      </c>
      <c r="L8816" t="s">
        <v>24385</v>
      </c>
      <c r="M8816" t="s">
        <v>24386</v>
      </c>
      <c r="N8816">
        <v>1.093611111</v>
      </c>
      <c r="O8816">
        <v>49</v>
      </c>
      <c r="P8816">
        <v>2281</v>
      </c>
      <c r="Q8816">
        <v>47</v>
      </c>
      <c r="R8816">
        <v>188</v>
      </c>
      <c r="S8816">
        <v>77</v>
      </c>
      <c r="T8816">
        <v>263</v>
      </c>
      <c r="U8816">
        <v>15</v>
      </c>
      <c r="V8816">
        <v>3</v>
      </c>
      <c r="W8816">
        <v>31.116587394256133</v>
      </c>
      <c r="X8816">
        <v>416.0732558087214</v>
      </c>
      <c r="Y8816">
        <v>153.82995857323729</v>
      </c>
      <c r="Z8816">
        <v>101.04443201045838</v>
      </c>
      <c r="AA8816">
        <v>789.77476544027672</v>
      </c>
      <c r="AB8816">
        <v>289.47060870866011</v>
      </c>
      <c r="AC8816">
        <v>405.10992892445699</v>
      </c>
      <c r="AD8816">
        <v>34.167684354882383</v>
      </c>
      <c r="AE8816">
        <v>2220.5872212149497</v>
      </c>
    </row>
    <row r="8817" spans="1:31" x14ac:dyDescent="0.3">
      <c r="A8817">
        <v>2595045</v>
      </c>
      <c r="B8817">
        <v>1</v>
      </c>
      <c r="C8817" t="s">
        <v>80</v>
      </c>
      <c r="D8817" t="s">
        <v>82</v>
      </c>
      <c r="E8817" t="s">
        <v>155</v>
      </c>
      <c r="F8817" t="s">
        <v>24387</v>
      </c>
      <c r="G8817" t="s">
        <v>202</v>
      </c>
      <c r="H8817" t="s">
        <v>157</v>
      </c>
      <c r="I8817" t="s">
        <v>136</v>
      </c>
      <c r="J8817" t="s">
        <v>137</v>
      </c>
      <c r="K8817" t="s">
        <v>138</v>
      </c>
      <c r="L8817" t="s">
        <v>24388</v>
      </c>
      <c r="M8817" t="s">
        <v>24389</v>
      </c>
      <c r="N8817">
        <v>1.0677777770000001</v>
      </c>
      <c r="O8817">
        <v>0</v>
      </c>
      <c r="P8817">
        <v>770</v>
      </c>
      <c r="Q8817">
        <v>0</v>
      </c>
      <c r="R8817">
        <v>0</v>
      </c>
      <c r="S8817">
        <v>0</v>
      </c>
      <c r="T8817">
        <v>110</v>
      </c>
      <c r="U8817">
        <v>0</v>
      </c>
      <c r="V8817">
        <v>1</v>
      </c>
      <c r="W8817">
        <v>0</v>
      </c>
      <c r="X8817">
        <v>165.92908636822608</v>
      </c>
      <c r="Y8817">
        <v>0</v>
      </c>
      <c r="Z8817">
        <v>0</v>
      </c>
      <c r="AA8817">
        <v>0</v>
      </c>
      <c r="AB8817">
        <v>69.714443527909935</v>
      </c>
      <c r="AC8817">
        <v>0</v>
      </c>
      <c r="AD8817">
        <v>1.9268689608394967</v>
      </c>
      <c r="AE8817">
        <v>237.57039885697552</v>
      </c>
    </row>
    <row r="8818" spans="1:31" x14ac:dyDescent="0.3">
      <c r="A8818">
        <v>2594753</v>
      </c>
      <c r="B8818">
        <v>1</v>
      </c>
      <c r="C8818" t="s">
        <v>80</v>
      </c>
      <c r="D8818" t="s">
        <v>104</v>
      </c>
      <c r="E8818" t="s">
        <v>171</v>
      </c>
      <c r="F8818" t="s">
        <v>24390</v>
      </c>
      <c r="G8818" t="s">
        <v>190</v>
      </c>
      <c r="H8818" t="s">
        <v>157</v>
      </c>
      <c r="I8818" t="s">
        <v>136</v>
      </c>
      <c r="J8818" t="s">
        <v>137</v>
      </c>
      <c r="K8818" t="s">
        <v>138</v>
      </c>
      <c r="L8818" t="s">
        <v>24391</v>
      </c>
      <c r="M8818" t="s">
        <v>24392</v>
      </c>
      <c r="N8818">
        <v>2.0777777770000001</v>
      </c>
      <c r="O8818">
        <v>0</v>
      </c>
      <c r="P8818">
        <v>3</v>
      </c>
      <c r="Q8818">
        <v>0</v>
      </c>
      <c r="R8818">
        <v>5</v>
      </c>
      <c r="S8818">
        <v>0</v>
      </c>
      <c r="T8818">
        <v>2</v>
      </c>
      <c r="U8818">
        <v>0</v>
      </c>
      <c r="V8818">
        <v>0</v>
      </c>
      <c r="W8818">
        <v>0</v>
      </c>
      <c r="X8818">
        <v>0.784528397008875</v>
      </c>
      <c r="Y8818">
        <v>0</v>
      </c>
      <c r="Z8818">
        <v>1.1855815933815799</v>
      </c>
      <c r="AA8818">
        <v>0</v>
      </c>
      <c r="AB8818">
        <v>3.8499832148321671</v>
      </c>
      <c r="AC8818">
        <v>0</v>
      </c>
      <c r="AD8818">
        <v>0</v>
      </c>
      <c r="AE8818">
        <v>5.820093205222622</v>
      </c>
    </row>
    <row r="8819" spans="1:31" x14ac:dyDescent="0.3">
      <c r="A8819">
        <v>2595085</v>
      </c>
      <c r="B8819">
        <v>1</v>
      </c>
      <c r="C8819" t="s">
        <v>80</v>
      </c>
      <c r="D8819" t="s">
        <v>97</v>
      </c>
      <c r="E8819" t="s">
        <v>171</v>
      </c>
      <c r="F8819" t="s">
        <v>24393</v>
      </c>
      <c r="G8819" t="s">
        <v>190</v>
      </c>
      <c r="H8819" t="s">
        <v>157</v>
      </c>
      <c r="I8819" t="s">
        <v>136</v>
      </c>
      <c r="J8819" t="s">
        <v>137</v>
      </c>
      <c r="K8819" t="s">
        <v>138</v>
      </c>
      <c r="L8819" t="s">
        <v>24394</v>
      </c>
      <c r="M8819" t="s">
        <v>24395</v>
      </c>
      <c r="N8819">
        <v>2.1033333330000001</v>
      </c>
      <c r="O8819">
        <v>0</v>
      </c>
      <c r="P8819">
        <v>119</v>
      </c>
      <c r="Q8819">
        <v>0</v>
      </c>
      <c r="R8819">
        <v>0</v>
      </c>
      <c r="S8819">
        <v>0</v>
      </c>
      <c r="T8819">
        <v>12</v>
      </c>
      <c r="U8819">
        <v>0</v>
      </c>
      <c r="V8819">
        <v>0</v>
      </c>
      <c r="W8819">
        <v>0</v>
      </c>
      <c r="X8819">
        <v>42.02696744538315</v>
      </c>
      <c r="Y8819">
        <v>0</v>
      </c>
      <c r="Z8819">
        <v>0</v>
      </c>
      <c r="AA8819">
        <v>0</v>
      </c>
      <c r="AB8819">
        <v>28.799813778841536</v>
      </c>
      <c r="AC8819">
        <v>0</v>
      </c>
      <c r="AD8819">
        <v>0</v>
      </c>
      <c r="AE8819">
        <v>70.826781224224689</v>
      </c>
    </row>
    <row r="8820" spans="1:31" x14ac:dyDescent="0.3">
      <c r="A8820">
        <v>2594736</v>
      </c>
      <c r="B8820">
        <v>1</v>
      </c>
      <c r="C8820" t="s">
        <v>80</v>
      </c>
      <c r="D8820" t="s">
        <v>106</v>
      </c>
      <c r="E8820" t="s">
        <v>141</v>
      </c>
      <c r="F8820" t="s">
        <v>1762</v>
      </c>
      <c r="G8820" t="s">
        <v>134</v>
      </c>
      <c r="H8820" t="s">
        <v>135</v>
      </c>
      <c r="I8820" t="s">
        <v>136</v>
      </c>
      <c r="J8820" t="s">
        <v>137</v>
      </c>
      <c r="K8820" t="s">
        <v>138</v>
      </c>
      <c r="L8820" t="s">
        <v>24396</v>
      </c>
      <c r="M8820" t="s">
        <v>24397</v>
      </c>
      <c r="N8820">
        <v>1.3366666659999999</v>
      </c>
      <c r="O8820">
        <v>0</v>
      </c>
      <c r="P8820">
        <v>8</v>
      </c>
      <c r="Q8820">
        <v>31</v>
      </c>
      <c r="R8820">
        <v>74</v>
      </c>
      <c r="S8820">
        <v>9</v>
      </c>
      <c r="T8820">
        <v>19</v>
      </c>
      <c r="U8820">
        <v>2</v>
      </c>
      <c r="V8820">
        <v>0</v>
      </c>
      <c r="W8820">
        <v>0</v>
      </c>
      <c r="X8820">
        <v>6.3566203077675025</v>
      </c>
      <c r="Y8820">
        <v>203.88398310758348</v>
      </c>
      <c r="Z8820">
        <v>331.20353750745488</v>
      </c>
      <c r="AA8820">
        <v>21.599158421084269</v>
      </c>
      <c r="AB8820">
        <v>63.389617248882288</v>
      </c>
      <c r="AC8820">
        <v>10.466285584716786</v>
      </c>
      <c r="AD8820">
        <v>0</v>
      </c>
      <c r="AE8820">
        <v>636.89920217748909</v>
      </c>
    </row>
    <row r="8821" spans="1:31" x14ac:dyDescent="0.3">
      <c r="A8821">
        <v>2594879</v>
      </c>
      <c r="B8821">
        <v>1</v>
      </c>
      <c r="C8821" t="s">
        <v>81</v>
      </c>
      <c r="D8821" t="s">
        <v>115</v>
      </c>
      <c r="E8821" t="s">
        <v>184</v>
      </c>
      <c r="F8821" t="s">
        <v>24398</v>
      </c>
      <c r="G8821" t="s">
        <v>134</v>
      </c>
      <c r="H8821" t="s">
        <v>135</v>
      </c>
      <c r="I8821" t="s">
        <v>136</v>
      </c>
      <c r="J8821" t="s">
        <v>137</v>
      </c>
      <c r="K8821" t="s">
        <v>138</v>
      </c>
      <c r="L8821" t="s">
        <v>24399</v>
      </c>
      <c r="M8821" t="s">
        <v>24400</v>
      </c>
      <c r="N8821">
        <v>0.3</v>
      </c>
      <c r="O8821">
        <v>0</v>
      </c>
      <c r="P8821">
        <v>1248</v>
      </c>
      <c r="Q8821">
        <v>0</v>
      </c>
      <c r="R8821">
        <v>11</v>
      </c>
      <c r="S8821">
        <v>7</v>
      </c>
      <c r="T8821">
        <v>296</v>
      </c>
      <c r="U8821">
        <v>3</v>
      </c>
      <c r="V8821">
        <v>0</v>
      </c>
      <c r="W8821">
        <v>0</v>
      </c>
      <c r="X8821">
        <v>35.996819806337619</v>
      </c>
      <c r="Y8821">
        <v>0</v>
      </c>
      <c r="Z8821">
        <v>1.5781279505165802</v>
      </c>
      <c r="AA8821">
        <v>9.2451469194494518</v>
      </c>
      <c r="AB8821">
        <v>43.665032893532732</v>
      </c>
      <c r="AC8821">
        <v>9.6900236845967882</v>
      </c>
      <c r="AD8821">
        <v>0</v>
      </c>
      <c r="AE8821">
        <v>100.17515125443316</v>
      </c>
    </row>
    <row r="8822" spans="1:31" x14ac:dyDescent="0.3">
      <c r="A8822">
        <v>2594673</v>
      </c>
      <c r="B8822">
        <v>1</v>
      </c>
      <c r="C8822" t="s">
        <v>80</v>
      </c>
      <c r="D8822" t="s">
        <v>88</v>
      </c>
      <c r="E8822" t="s">
        <v>132</v>
      </c>
      <c r="F8822" t="s">
        <v>24401</v>
      </c>
      <c r="G8822" t="s">
        <v>134</v>
      </c>
      <c r="H8822" t="s">
        <v>135</v>
      </c>
      <c r="I8822" t="s">
        <v>136</v>
      </c>
      <c r="J8822" t="s">
        <v>137</v>
      </c>
      <c r="K8822" t="s">
        <v>138</v>
      </c>
      <c r="L8822" t="s">
        <v>24402</v>
      </c>
      <c r="M8822" t="s">
        <v>24403</v>
      </c>
      <c r="N8822">
        <v>0.180277777</v>
      </c>
      <c r="O8822">
        <v>1</v>
      </c>
      <c r="P8822">
        <v>145</v>
      </c>
      <c r="Q8822">
        <v>0</v>
      </c>
      <c r="R8822">
        <v>0</v>
      </c>
      <c r="S8822">
        <v>2</v>
      </c>
      <c r="T8822">
        <v>1</v>
      </c>
      <c r="U8822">
        <v>0</v>
      </c>
      <c r="V8822">
        <v>0</v>
      </c>
      <c r="W8822">
        <v>7.1512189430040607</v>
      </c>
      <c r="X8822">
        <v>11.646970303604709</v>
      </c>
      <c r="Y8822">
        <v>0</v>
      </c>
      <c r="Z8822">
        <v>0</v>
      </c>
      <c r="AA8822">
        <v>20.740651104010016</v>
      </c>
      <c r="AB8822">
        <v>2.9367415367097506E-2</v>
      </c>
      <c r="AC8822">
        <v>0</v>
      </c>
      <c r="AD8822">
        <v>0</v>
      </c>
      <c r="AE8822">
        <v>39.568207765985882</v>
      </c>
    </row>
    <row r="8823" spans="1:31" x14ac:dyDescent="0.3">
      <c r="A8823">
        <v>2594773</v>
      </c>
      <c r="B8823">
        <v>1</v>
      </c>
      <c r="C8823" t="s">
        <v>81</v>
      </c>
      <c r="D8823" t="s">
        <v>113</v>
      </c>
      <c r="E8823" t="s">
        <v>141</v>
      </c>
      <c r="F8823" t="s">
        <v>24404</v>
      </c>
      <c r="G8823" t="s">
        <v>134</v>
      </c>
      <c r="H8823" t="s">
        <v>135</v>
      </c>
      <c r="I8823" t="s">
        <v>136</v>
      </c>
      <c r="J8823" t="s">
        <v>137</v>
      </c>
      <c r="K8823" t="s">
        <v>138</v>
      </c>
      <c r="L8823" t="s">
        <v>24405</v>
      </c>
      <c r="M8823" t="s">
        <v>24406</v>
      </c>
      <c r="N8823">
        <v>1.6869444440000001</v>
      </c>
      <c r="O8823">
        <v>8</v>
      </c>
      <c r="P8823">
        <v>865</v>
      </c>
      <c r="Q8823">
        <v>47</v>
      </c>
      <c r="R8823">
        <v>549</v>
      </c>
      <c r="S8823">
        <v>8</v>
      </c>
      <c r="T8823">
        <v>56</v>
      </c>
      <c r="U8823">
        <v>0</v>
      </c>
      <c r="V8823">
        <v>0</v>
      </c>
      <c r="W8823">
        <v>5.7635169844780147</v>
      </c>
      <c r="X8823">
        <v>190.53663198071004</v>
      </c>
      <c r="Y8823">
        <v>287.72177505746708</v>
      </c>
      <c r="Z8823">
        <v>1507.0312966835124</v>
      </c>
      <c r="AA8823">
        <v>9.5226479408339575</v>
      </c>
      <c r="AB8823">
        <v>71.866282564110293</v>
      </c>
      <c r="AC8823">
        <v>0</v>
      </c>
      <c r="AD8823">
        <v>0</v>
      </c>
      <c r="AE8823">
        <v>2072.4421512111116</v>
      </c>
    </row>
    <row r="8824" spans="1:31" x14ac:dyDescent="0.3">
      <c r="A8824">
        <v>2594908</v>
      </c>
      <c r="B8824">
        <v>1</v>
      </c>
      <c r="C8824" t="s">
        <v>80</v>
      </c>
      <c r="D8824" t="s">
        <v>106</v>
      </c>
      <c r="E8824" t="s">
        <v>171</v>
      </c>
      <c r="F8824" t="s">
        <v>23219</v>
      </c>
      <c r="G8824" t="s">
        <v>190</v>
      </c>
      <c r="H8824" t="s">
        <v>157</v>
      </c>
      <c r="I8824" t="s">
        <v>136</v>
      </c>
      <c r="J8824" t="s">
        <v>137</v>
      </c>
      <c r="K8824" t="s">
        <v>138</v>
      </c>
      <c r="L8824" t="s">
        <v>24407</v>
      </c>
      <c r="M8824" t="s">
        <v>24408</v>
      </c>
      <c r="N8824">
        <v>1.811666666</v>
      </c>
      <c r="O8824">
        <v>0</v>
      </c>
      <c r="P8824">
        <v>2</v>
      </c>
      <c r="Q8824">
        <v>0</v>
      </c>
      <c r="R8824">
        <v>1</v>
      </c>
      <c r="S8824">
        <v>0</v>
      </c>
      <c r="T8824">
        <v>4</v>
      </c>
      <c r="U8824">
        <v>0</v>
      </c>
      <c r="V8824">
        <v>0</v>
      </c>
      <c r="W8824">
        <v>0</v>
      </c>
      <c r="X8824">
        <v>0.62102256366493003</v>
      </c>
      <c r="Y8824">
        <v>0</v>
      </c>
      <c r="Z8824">
        <v>4.3075992249331119</v>
      </c>
      <c r="AA8824">
        <v>0</v>
      </c>
      <c r="AB8824">
        <v>10.61525169650448</v>
      </c>
      <c r="AC8824">
        <v>0</v>
      </c>
      <c r="AD8824">
        <v>0</v>
      </c>
      <c r="AE8824">
        <v>15.543873485102521</v>
      </c>
    </row>
    <row r="8825" spans="1:31" x14ac:dyDescent="0.3">
      <c r="A8825">
        <v>2594762</v>
      </c>
      <c r="B8825">
        <v>1</v>
      </c>
      <c r="C8825" t="s">
        <v>80</v>
      </c>
      <c r="D8825" t="s">
        <v>94</v>
      </c>
      <c r="E8825" t="s">
        <v>141</v>
      </c>
      <c r="F8825" t="s">
        <v>3972</v>
      </c>
      <c r="G8825" t="s">
        <v>134</v>
      </c>
      <c r="H8825" t="s">
        <v>135</v>
      </c>
      <c r="I8825" t="s">
        <v>136</v>
      </c>
      <c r="J8825" t="s">
        <v>137</v>
      </c>
      <c r="K8825" t="s">
        <v>138</v>
      </c>
      <c r="L8825" t="s">
        <v>24409</v>
      </c>
      <c r="M8825" t="s">
        <v>24410</v>
      </c>
      <c r="N8825">
        <v>1.181944444</v>
      </c>
      <c r="O8825">
        <v>0</v>
      </c>
      <c r="P8825">
        <v>230</v>
      </c>
      <c r="Q8825">
        <v>0</v>
      </c>
      <c r="R8825">
        <v>37</v>
      </c>
      <c r="S8825">
        <v>1</v>
      </c>
      <c r="T8825">
        <v>40</v>
      </c>
      <c r="U8825">
        <v>1</v>
      </c>
      <c r="V8825">
        <v>0</v>
      </c>
      <c r="W8825">
        <v>0</v>
      </c>
      <c r="X8825">
        <v>41.418949371333653</v>
      </c>
      <c r="Y8825">
        <v>0</v>
      </c>
      <c r="Z8825">
        <v>38.76825323596659</v>
      </c>
      <c r="AA8825">
        <v>1.2757591278972222</v>
      </c>
      <c r="AB8825">
        <v>21.399592795012016</v>
      </c>
      <c r="AC8825">
        <v>0.480015695736</v>
      </c>
      <c r="AD8825">
        <v>0</v>
      </c>
      <c r="AE8825">
        <v>103.34257022594547</v>
      </c>
    </row>
    <row r="8826" spans="1:31" x14ac:dyDescent="0.3">
      <c r="A8826">
        <v>2594739</v>
      </c>
      <c r="B8826">
        <v>1</v>
      </c>
      <c r="C8826" t="s">
        <v>81</v>
      </c>
      <c r="D8826" t="s">
        <v>128</v>
      </c>
      <c r="E8826" t="s">
        <v>141</v>
      </c>
      <c r="F8826" t="s">
        <v>2203</v>
      </c>
      <c r="G8826" t="s">
        <v>134</v>
      </c>
      <c r="H8826" t="s">
        <v>135</v>
      </c>
      <c r="I8826" t="s">
        <v>136</v>
      </c>
      <c r="J8826" t="s">
        <v>137</v>
      </c>
      <c r="K8826" t="s">
        <v>138</v>
      </c>
      <c r="L8826" t="s">
        <v>24411</v>
      </c>
      <c r="M8826" t="s">
        <v>24412</v>
      </c>
      <c r="N8826">
        <v>0.14749999999999999</v>
      </c>
      <c r="O8826">
        <v>69</v>
      </c>
      <c r="P8826">
        <v>5148</v>
      </c>
      <c r="Q8826">
        <v>543</v>
      </c>
      <c r="R8826">
        <v>397</v>
      </c>
      <c r="S8826">
        <v>63</v>
      </c>
      <c r="T8826">
        <v>550</v>
      </c>
      <c r="U8826">
        <v>4</v>
      </c>
      <c r="V8826">
        <v>0</v>
      </c>
      <c r="W8826">
        <v>3.8521592227883032</v>
      </c>
      <c r="X8826">
        <v>84.670024378552966</v>
      </c>
      <c r="Y8826">
        <v>87.749518266747856</v>
      </c>
      <c r="Z8826">
        <v>33.285026472900199</v>
      </c>
      <c r="AA8826">
        <v>60.728879606739781</v>
      </c>
      <c r="AB8826">
        <v>24.492619487034769</v>
      </c>
      <c r="AC8826">
        <v>12.079935748836899</v>
      </c>
      <c r="AD8826">
        <v>0</v>
      </c>
      <c r="AE8826">
        <v>306.85816318360071</v>
      </c>
    </row>
    <row r="8827" spans="1:31" x14ac:dyDescent="0.3">
      <c r="A8827">
        <v>2595008</v>
      </c>
      <c r="B8827">
        <v>1</v>
      </c>
      <c r="C8827" t="s">
        <v>80</v>
      </c>
      <c r="D8827" t="s">
        <v>101</v>
      </c>
      <c r="E8827" t="s">
        <v>166</v>
      </c>
      <c r="F8827" t="s">
        <v>24413</v>
      </c>
      <c r="G8827" t="s">
        <v>181</v>
      </c>
      <c r="H8827" t="s">
        <v>157</v>
      </c>
      <c r="I8827" t="s">
        <v>136</v>
      </c>
      <c r="J8827" t="s">
        <v>137</v>
      </c>
      <c r="K8827" t="s">
        <v>138</v>
      </c>
      <c r="L8827" t="s">
        <v>24414</v>
      </c>
      <c r="M8827" t="s">
        <v>24415</v>
      </c>
      <c r="N8827">
        <v>2.3997222219999998</v>
      </c>
      <c r="O8827">
        <v>0</v>
      </c>
      <c r="P8827">
        <v>1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0.10315545000635333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0.10315545000635333</v>
      </c>
    </row>
    <row r="8828" spans="1:31" x14ac:dyDescent="0.3">
      <c r="A8828">
        <v>2595054</v>
      </c>
      <c r="B8828">
        <v>1</v>
      </c>
      <c r="C8828" t="s">
        <v>81</v>
      </c>
      <c r="D8828" t="s">
        <v>127</v>
      </c>
      <c r="E8828" t="s">
        <v>175</v>
      </c>
      <c r="F8828" t="s">
        <v>24416</v>
      </c>
      <c r="G8828" t="s">
        <v>229</v>
      </c>
      <c r="H8828" t="s">
        <v>157</v>
      </c>
      <c r="I8828" t="s">
        <v>136</v>
      </c>
      <c r="J8828" t="s">
        <v>137</v>
      </c>
      <c r="K8828" t="s">
        <v>138</v>
      </c>
      <c r="L8828" t="s">
        <v>24417</v>
      </c>
      <c r="M8828" t="s">
        <v>24418</v>
      </c>
      <c r="N8828">
        <v>4.4741666660000003</v>
      </c>
      <c r="O8828">
        <v>0</v>
      </c>
      <c r="P8828">
        <v>136</v>
      </c>
      <c r="Q8828">
        <v>0</v>
      </c>
      <c r="R8828">
        <v>0</v>
      </c>
      <c r="S8828">
        <v>0</v>
      </c>
      <c r="T8828">
        <v>27</v>
      </c>
      <c r="U8828">
        <v>0</v>
      </c>
      <c r="V8828">
        <v>0</v>
      </c>
      <c r="W8828">
        <v>0</v>
      </c>
      <c r="X8828">
        <v>119.52386623543043</v>
      </c>
      <c r="Y8828">
        <v>0</v>
      </c>
      <c r="Z8828">
        <v>0</v>
      </c>
      <c r="AA8828">
        <v>0</v>
      </c>
      <c r="AB8828">
        <v>99.181579332682531</v>
      </c>
      <c r="AC8828">
        <v>0</v>
      </c>
      <c r="AD8828">
        <v>0</v>
      </c>
      <c r="AE8828">
        <v>218.70544556811296</v>
      </c>
    </row>
    <row r="8829" spans="1:31" x14ac:dyDescent="0.3">
      <c r="A8829">
        <v>2594745</v>
      </c>
      <c r="B8829">
        <v>1</v>
      </c>
      <c r="C8829" t="s">
        <v>80</v>
      </c>
      <c r="D8829" t="s">
        <v>101</v>
      </c>
      <c r="E8829" t="s">
        <v>141</v>
      </c>
      <c r="F8829" t="s">
        <v>9723</v>
      </c>
      <c r="G8829" t="s">
        <v>134</v>
      </c>
      <c r="H8829" t="s">
        <v>135</v>
      </c>
      <c r="I8829" t="s">
        <v>136</v>
      </c>
      <c r="J8829" t="s">
        <v>137</v>
      </c>
      <c r="K8829" t="s">
        <v>138</v>
      </c>
      <c r="L8829" t="s">
        <v>24419</v>
      </c>
      <c r="M8829" t="s">
        <v>24420</v>
      </c>
      <c r="N8829">
        <v>0.72666666599999996</v>
      </c>
      <c r="O8829">
        <v>5</v>
      </c>
      <c r="P8829">
        <v>0</v>
      </c>
      <c r="Q8829">
        <v>2</v>
      </c>
      <c r="R8829">
        <v>0</v>
      </c>
      <c r="S8829">
        <v>14</v>
      </c>
      <c r="T8829">
        <v>0</v>
      </c>
      <c r="U8829">
        <v>0</v>
      </c>
      <c r="V8829">
        <v>0</v>
      </c>
      <c r="W8829">
        <v>3.5590809780770005</v>
      </c>
      <c r="X8829">
        <v>0</v>
      </c>
      <c r="Y8829">
        <v>1.7788483899338503</v>
      </c>
      <c r="Z8829">
        <v>0</v>
      </c>
      <c r="AA8829">
        <v>157.97031264200976</v>
      </c>
      <c r="AB8829">
        <v>0</v>
      </c>
      <c r="AC8829">
        <v>0</v>
      </c>
      <c r="AD8829">
        <v>0</v>
      </c>
      <c r="AE8829">
        <v>163.30824201002062</v>
      </c>
    </row>
    <row r="8830" spans="1:31" x14ac:dyDescent="0.3">
      <c r="A8830">
        <v>2594845</v>
      </c>
      <c r="B8830">
        <v>1</v>
      </c>
      <c r="C8830" t="s">
        <v>80</v>
      </c>
      <c r="D8830" t="s">
        <v>110</v>
      </c>
      <c r="E8830" t="s">
        <v>171</v>
      </c>
      <c r="F8830" t="s">
        <v>24421</v>
      </c>
      <c r="G8830" t="s">
        <v>177</v>
      </c>
      <c r="H8830" t="s">
        <v>157</v>
      </c>
      <c r="I8830" t="s">
        <v>136</v>
      </c>
      <c r="J8830" t="s">
        <v>137</v>
      </c>
      <c r="K8830" t="s">
        <v>138</v>
      </c>
      <c r="L8830" t="s">
        <v>24422</v>
      </c>
      <c r="M8830" t="s">
        <v>24423</v>
      </c>
      <c r="N8830">
        <v>0.90972222199999997</v>
      </c>
      <c r="O8830">
        <v>0</v>
      </c>
      <c r="P8830">
        <v>186</v>
      </c>
      <c r="Q8830">
        <v>0</v>
      </c>
      <c r="R8830">
        <v>0</v>
      </c>
      <c r="S8830">
        <v>0</v>
      </c>
      <c r="T8830">
        <v>2</v>
      </c>
      <c r="U8830">
        <v>0</v>
      </c>
      <c r="V8830">
        <v>0</v>
      </c>
      <c r="W8830">
        <v>0</v>
      </c>
      <c r="X8830">
        <v>29.735151219260562</v>
      </c>
      <c r="Y8830">
        <v>0</v>
      </c>
      <c r="Z8830">
        <v>0</v>
      </c>
      <c r="AA8830">
        <v>0</v>
      </c>
      <c r="AB8830">
        <v>0.32964279964415255</v>
      </c>
      <c r="AC8830">
        <v>0</v>
      </c>
      <c r="AD8830">
        <v>0</v>
      </c>
      <c r="AE8830">
        <v>30.064794018904713</v>
      </c>
    </row>
    <row r="8831" spans="1:31" x14ac:dyDescent="0.3">
      <c r="A8831">
        <v>2595094</v>
      </c>
      <c r="B8831">
        <v>1</v>
      </c>
      <c r="C8831" t="s">
        <v>80</v>
      </c>
      <c r="D8831" t="s">
        <v>92</v>
      </c>
      <c r="E8831" t="s">
        <v>171</v>
      </c>
      <c r="F8831" t="s">
        <v>24424</v>
      </c>
      <c r="G8831" t="s">
        <v>190</v>
      </c>
      <c r="H8831" t="s">
        <v>157</v>
      </c>
      <c r="I8831" t="s">
        <v>136</v>
      </c>
      <c r="J8831" t="s">
        <v>137</v>
      </c>
      <c r="K8831" t="s">
        <v>138</v>
      </c>
      <c r="L8831" t="s">
        <v>24425</v>
      </c>
      <c r="M8831" t="s">
        <v>24426</v>
      </c>
      <c r="N8831">
        <v>2.2383333329999999</v>
      </c>
      <c r="O8831">
        <v>0</v>
      </c>
      <c r="P8831">
        <v>219</v>
      </c>
      <c r="Q8831">
        <v>0</v>
      </c>
      <c r="R8831">
        <v>0</v>
      </c>
      <c r="S8831">
        <v>0</v>
      </c>
      <c r="T8831">
        <v>1</v>
      </c>
      <c r="U8831">
        <v>0</v>
      </c>
      <c r="V8831">
        <v>0</v>
      </c>
      <c r="W8831">
        <v>0</v>
      </c>
      <c r="X8831">
        <v>68.616527080112647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68.616527080112647</v>
      </c>
    </row>
    <row r="8832" spans="1:31" x14ac:dyDescent="0.3">
      <c r="A8832">
        <v>2594994</v>
      </c>
      <c r="B8832">
        <v>1</v>
      </c>
      <c r="C8832" t="s">
        <v>80</v>
      </c>
      <c r="D8832" t="s">
        <v>99</v>
      </c>
      <c r="E8832" t="s">
        <v>141</v>
      </c>
      <c r="F8832" t="s">
        <v>14288</v>
      </c>
      <c r="G8832" t="s">
        <v>134</v>
      </c>
      <c r="H8832" t="s">
        <v>135</v>
      </c>
      <c r="I8832" t="s">
        <v>136</v>
      </c>
      <c r="J8832" t="s">
        <v>137</v>
      </c>
      <c r="K8832" t="s">
        <v>138</v>
      </c>
      <c r="L8832" t="s">
        <v>24427</v>
      </c>
      <c r="M8832" t="s">
        <v>24428</v>
      </c>
      <c r="N8832">
        <v>0.54222222200000003</v>
      </c>
      <c r="O8832">
        <v>4</v>
      </c>
      <c r="P8832">
        <v>592</v>
      </c>
      <c r="Q8832">
        <v>1</v>
      </c>
      <c r="R8832">
        <v>39</v>
      </c>
      <c r="S8832">
        <v>2</v>
      </c>
      <c r="T8832">
        <v>74</v>
      </c>
      <c r="U8832">
        <v>0</v>
      </c>
      <c r="V8832">
        <v>0</v>
      </c>
      <c r="W8832">
        <v>15.932242676531043</v>
      </c>
      <c r="X8832">
        <v>47.494449769993821</v>
      </c>
      <c r="Y8832">
        <v>0.16160652464933334</v>
      </c>
      <c r="Z8832">
        <v>1.9888358660517871</v>
      </c>
      <c r="AA8832">
        <v>28.113780647481924</v>
      </c>
      <c r="AB8832">
        <v>24.5080033984169</v>
      </c>
      <c r="AC8832">
        <v>0</v>
      </c>
      <c r="AD8832">
        <v>0</v>
      </c>
      <c r="AE8832">
        <v>118.19891888312482</v>
      </c>
    </row>
    <row r="8833" spans="1:31" x14ac:dyDescent="0.3">
      <c r="A8833">
        <v>2595180</v>
      </c>
      <c r="B8833">
        <v>1</v>
      </c>
      <c r="C8833" t="s">
        <v>81</v>
      </c>
      <c r="D8833" t="s">
        <v>128</v>
      </c>
      <c r="E8833" t="s">
        <v>184</v>
      </c>
      <c r="F8833" t="s">
        <v>24429</v>
      </c>
      <c r="G8833" t="s">
        <v>149</v>
      </c>
      <c r="H8833" t="s">
        <v>135</v>
      </c>
      <c r="I8833" t="s">
        <v>136</v>
      </c>
      <c r="J8833" t="s">
        <v>137</v>
      </c>
      <c r="K8833" t="s">
        <v>138</v>
      </c>
      <c r="L8833" t="s">
        <v>24430</v>
      </c>
      <c r="M8833" t="s">
        <v>24431</v>
      </c>
      <c r="N8833">
        <v>4.4372222219999999</v>
      </c>
      <c r="O8833">
        <v>0</v>
      </c>
      <c r="P8833">
        <v>121</v>
      </c>
      <c r="Q8833">
        <v>1</v>
      </c>
      <c r="R8833">
        <v>5</v>
      </c>
      <c r="S8833">
        <v>0</v>
      </c>
      <c r="T8833">
        <v>12</v>
      </c>
      <c r="U8833">
        <v>0</v>
      </c>
      <c r="V8833">
        <v>0</v>
      </c>
      <c r="W8833">
        <v>0</v>
      </c>
      <c r="X8833">
        <v>56.425081927671194</v>
      </c>
      <c r="Y8833">
        <v>23.958349283711982</v>
      </c>
      <c r="Z8833">
        <v>3.4855895784771862</v>
      </c>
      <c r="AA8833">
        <v>0</v>
      </c>
      <c r="AB8833">
        <v>24.976342841103442</v>
      </c>
      <c r="AC8833">
        <v>0</v>
      </c>
      <c r="AD8833">
        <v>0</v>
      </c>
      <c r="AE8833">
        <v>108.8453636309638</v>
      </c>
    </row>
    <row r="8834" spans="1:31" x14ac:dyDescent="0.3">
      <c r="A8834">
        <v>2594968</v>
      </c>
      <c r="B8834">
        <v>1</v>
      </c>
      <c r="C8834" t="s">
        <v>81</v>
      </c>
      <c r="D8834" t="s">
        <v>127</v>
      </c>
      <c r="E8834" t="s">
        <v>184</v>
      </c>
      <c r="F8834" t="s">
        <v>24432</v>
      </c>
      <c r="G8834" t="s">
        <v>134</v>
      </c>
      <c r="H8834" t="s">
        <v>135</v>
      </c>
      <c r="I8834" t="s">
        <v>136</v>
      </c>
      <c r="J8834" t="s">
        <v>137</v>
      </c>
      <c r="K8834" t="s">
        <v>138</v>
      </c>
      <c r="L8834" t="s">
        <v>24433</v>
      </c>
      <c r="M8834" t="s">
        <v>24434</v>
      </c>
      <c r="N8834">
        <v>1.120833333</v>
      </c>
      <c r="O8834">
        <v>0</v>
      </c>
      <c r="P8834">
        <v>304</v>
      </c>
      <c r="Q8834">
        <v>0</v>
      </c>
      <c r="R8834">
        <v>0</v>
      </c>
      <c r="S8834">
        <v>0</v>
      </c>
      <c r="T8834">
        <v>33</v>
      </c>
      <c r="U8834">
        <v>0</v>
      </c>
      <c r="V8834">
        <v>0</v>
      </c>
      <c r="W8834">
        <v>0</v>
      </c>
      <c r="X8834">
        <v>62.915432773260235</v>
      </c>
      <c r="Y8834">
        <v>0</v>
      </c>
      <c r="Z8834">
        <v>0</v>
      </c>
      <c r="AA8834">
        <v>0</v>
      </c>
      <c r="AB8834">
        <v>30.661575087596837</v>
      </c>
      <c r="AC8834">
        <v>0</v>
      </c>
      <c r="AD8834">
        <v>0</v>
      </c>
      <c r="AE8834">
        <v>93.577007860857066</v>
      </c>
    </row>
    <row r="8835" spans="1:31" x14ac:dyDescent="0.3">
      <c r="A8835">
        <v>2594925</v>
      </c>
      <c r="B8835">
        <v>1</v>
      </c>
      <c r="C8835" t="s">
        <v>81</v>
      </c>
      <c r="D8835" t="s">
        <v>119</v>
      </c>
      <c r="E8835" t="s">
        <v>155</v>
      </c>
      <c r="F8835" t="s">
        <v>24435</v>
      </c>
      <c r="G8835" t="s">
        <v>206</v>
      </c>
      <c r="H8835" t="s">
        <v>157</v>
      </c>
      <c r="I8835" t="s">
        <v>136</v>
      </c>
      <c r="J8835" t="s">
        <v>137</v>
      </c>
      <c r="K8835" t="s">
        <v>138</v>
      </c>
      <c r="L8835" t="s">
        <v>24436</v>
      </c>
      <c r="M8835" t="s">
        <v>24437</v>
      </c>
      <c r="N8835">
        <v>0.92222222200000004</v>
      </c>
      <c r="O8835">
        <v>0</v>
      </c>
      <c r="P8835">
        <v>0</v>
      </c>
      <c r="Q8835">
        <v>0</v>
      </c>
      <c r="R8835">
        <v>7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31.7826316016098</v>
      </c>
      <c r="AA8835">
        <v>0</v>
      </c>
      <c r="AB8835">
        <v>0</v>
      </c>
      <c r="AC8835">
        <v>0</v>
      </c>
      <c r="AD8835">
        <v>0</v>
      </c>
      <c r="AE8835">
        <v>31.7826316016098</v>
      </c>
    </row>
    <row r="8836" spans="1:31" x14ac:dyDescent="0.3">
      <c r="A8836">
        <v>2594868</v>
      </c>
      <c r="B8836">
        <v>1</v>
      </c>
      <c r="C8836" t="s">
        <v>80</v>
      </c>
      <c r="D8836" t="s">
        <v>95</v>
      </c>
      <c r="E8836" t="s">
        <v>147</v>
      </c>
      <c r="F8836" t="s">
        <v>24438</v>
      </c>
      <c r="G8836" t="s">
        <v>134</v>
      </c>
      <c r="H8836" t="s">
        <v>135</v>
      </c>
      <c r="I8836" t="s">
        <v>136</v>
      </c>
      <c r="J8836" t="s">
        <v>137</v>
      </c>
      <c r="K8836" t="s">
        <v>138</v>
      </c>
      <c r="L8836" t="s">
        <v>24439</v>
      </c>
      <c r="M8836" t="s">
        <v>24440</v>
      </c>
      <c r="N8836">
        <v>0.51027777699999999</v>
      </c>
      <c r="O8836">
        <v>0</v>
      </c>
      <c r="P8836">
        <v>0</v>
      </c>
      <c r="Q8836">
        <v>0</v>
      </c>
      <c r="R8836">
        <v>0</v>
      </c>
      <c r="S8836">
        <v>25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49.34448401686933</v>
      </c>
      <c r="AB8836">
        <v>0</v>
      </c>
      <c r="AC8836">
        <v>0</v>
      </c>
      <c r="AD8836">
        <v>0</v>
      </c>
      <c r="AE8836">
        <v>49.34448401686933</v>
      </c>
    </row>
    <row r="8837" spans="1:31" x14ac:dyDescent="0.3">
      <c r="A8837">
        <v>2594825</v>
      </c>
      <c r="B8837">
        <v>1</v>
      </c>
      <c r="C8837" t="s">
        <v>80</v>
      </c>
      <c r="D8837" t="s">
        <v>97</v>
      </c>
      <c r="E8837" t="s">
        <v>166</v>
      </c>
      <c r="F8837" t="s">
        <v>24441</v>
      </c>
      <c r="G8837" t="s">
        <v>198</v>
      </c>
      <c r="H8837" t="s">
        <v>157</v>
      </c>
      <c r="I8837" t="s">
        <v>136</v>
      </c>
      <c r="J8837" t="s">
        <v>137</v>
      </c>
      <c r="K8837" t="s">
        <v>138</v>
      </c>
      <c r="L8837" t="s">
        <v>24442</v>
      </c>
      <c r="M8837" t="s">
        <v>24443</v>
      </c>
      <c r="N8837">
        <v>1.4330555549999999</v>
      </c>
      <c r="O8837">
        <v>0</v>
      </c>
      <c r="P8837">
        <v>2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0.26114351541040998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0.26114351541040998</v>
      </c>
    </row>
    <row r="8838" spans="1:31" x14ac:dyDescent="0.3">
      <c r="A8838">
        <v>2595097</v>
      </c>
      <c r="B8838">
        <v>1</v>
      </c>
      <c r="C8838" t="s">
        <v>81</v>
      </c>
      <c r="D8838" t="s">
        <v>115</v>
      </c>
      <c r="E8838" t="s">
        <v>141</v>
      </c>
      <c r="F8838" t="s">
        <v>20751</v>
      </c>
      <c r="G8838" t="s">
        <v>134</v>
      </c>
      <c r="H8838" t="s">
        <v>135</v>
      </c>
      <c r="I8838" t="s">
        <v>136</v>
      </c>
      <c r="J8838" t="s">
        <v>137</v>
      </c>
      <c r="K8838" t="s">
        <v>138</v>
      </c>
      <c r="L8838" t="s">
        <v>24444</v>
      </c>
      <c r="M8838" t="s">
        <v>24445</v>
      </c>
      <c r="N8838">
        <v>0.19500000000000001</v>
      </c>
      <c r="O8838">
        <v>3</v>
      </c>
      <c r="P8838">
        <v>674</v>
      </c>
      <c r="Q8838">
        <v>19</v>
      </c>
      <c r="R8838">
        <v>224</v>
      </c>
      <c r="S8838">
        <v>1</v>
      </c>
      <c r="T8838">
        <v>44</v>
      </c>
      <c r="U8838">
        <v>1</v>
      </c>
      <c r="V8838">
        <v>0</v>
      </c>
      <c r="W8838">
        <v>0.12215293532207998</v>
      </c>
      <c r="X8838">
        <v>11.802094123946866</v>
      </c>
      <c r="Y8838">
        <v>16.688173869839609</v>
      </c>
      <c r="Z8838">
        <v>39.900032082132007</v>
      </c>
      <c r="AA8838">
        <v>0.90643624661499</v>
      </c>
      <c r="AB8838">
        <v>3.3287802374563253</v>
      </c>
      <c r="AC8838">
        <v>2.2900858479391051</v>
      </c>
      <c r="AD8838">
        <v>0</v>
      </c>
      <c r="AE8838">
        <v>75.037755343250979</v>
      </c>
    </row>
    <row r="8839" spans="1:31" x14ac:dyDescent="0.3">
      <c r="A8839">
        <v>2594765</v>
      </c>
      <c r="B8839">
        <v>1</v>
      </c>
      <c r="C8839" t="s">
        <v>80</v>
      </c>
      <c r="D8839" t="s">
        <v>100</v>
      </c>
      <c r="E8839" t="s">
        <v>166</v>
      </c>
      <c r="F8839" t="s">
        <v>24446</v>
      </c>
      <c r="G8839" t="s">
        <v>198</v>
      </c>
      <c r="H8839" t="s">
        <v>157</v>
      </c>
      <c r="I8839" t="s">
        <v>136</v>
      </c>
      <c r="J8839" t="s">
        <v>137</v>
      </c>
      <c r="K8839" t="s">
        <v>138</v>
      </c>
      <c r="L8839" t="s">
        <v>24447</v>
      </c>
      <c r="M8839" t="s">
        <v>24448</v>
      </c>
      <c r="N8839">
        <v>2.9483333329999999</v>
      </c>
      <c r="O8839">
        <v>0</v>
      </c>
      <c r="P8839">
        <v>1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0.10340875998071999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0.10340875998071999</v>
      </c>
    </row>
    <row r="8840" spans="1:31" x14ac:dyDescent="0.3">
      <c r="A8840">
        <v>2594742</v>
      </c>
      <c r="B8840">
        <v>1</v>
      </c>
      <c r="C8840" t="s">
        <v>81</v>
      </c>
      <c r="D8840" t="s">
        <v>128</v>
      </c>
      <c r="E8840" t="s">
        <v>141</v>
      </c>
      <c r="F8840" t="s">
        <v>24449</v>
      </c>
      <c r="G8840" t="s">
        <v>134</v>
      </c>
      <c r="H8840" t="s">
        <v>135</v>
      </c>
      <c r="I8840" t="s">
        <v>136</v>
      </c>
      <c r="J8840" t="s">
        <v>137</v>
      </c>
      <c r="K8840" t="s">
        <v>138</v>
      </c>
      <c r="L8840" t="s">
        <v>24450</v>
      </c>
      <c r="M8840" t="s">
        <v>24451</v>
      </c>
      <c r="N8840">
        <v>1.890833333</v>
      </c>
      <c r="O8840">
        <v>0</v>
      </c>
      <c r="P8840">
        <v>0</v>
      </c>
      <c r="Q8840">
        <v>1</v>
      </c>
      <c r="R8840">
        <v>0</v>
      </c>
      <c r="S8840">
        <v>78</v>
      </c>
      <c r="T8840">
        <v>1</v>
      </c>
      <c r="U8840">
        <v>80</v>
      </c>
      <c r="V8840">
        <v>4</v>
      </c>
      <c r="W8840">
        <v>0</v>
      </c>
      <c r="X8840">
        <v>0</v>
      </c>
      <c r="Y8840">
        <v>1.2012475031983203</v>
      </c>
      <c r="Z8840">
        <v>0</v>
      </c>
      <c r="AA8840">
        <v>1135.7655250516104</v>
      </c>
      <c r="AB8840">
        <v>3.7109087744547504</v>
      </c>
      <c r="AC8840">
        <v>5846.2945445457262</v>
      </c>
      <c r="AD8840">
        <v>52.671517990128031</v>
      </c>
      <c r="AE8840">
        <v>7039.6437438651183</v>
      </c>
    </row>
    <row r="8841" spans="1:31" x14ac:dyDescent="0.3">
      <c r="A8841">
        <v>2594905</v>
      </c>
      <c r="B8841">
        <v>1</v>
      </c>
      <c r="C8841" t="s">
        <v>81</v>
      </c>
      <c r="D8841" t="s">
        <v>121</v>
      </c>
      <c r="E8841" t="s">
        <v>147</v>
      </c>
      <c r="F8841" t="s">
        <v>746</v>
      </c>
      <c r="G8841" t="s">
        <v>134</v>
      </c>
      <c r="H8841" t="s">
        <v>135</v>
      </c>
      <c r="I8841" t="s">
        <v>136</v>
      </c>
      <c r="J8841" t="s">
        <v>137</v>
      </c>
      <c r="K8841" t="s">
        <v>138</v>
      </c>
      <c r="L8841" t="s">
        <v>24452</v>
      </c>
      <c r="M8841" t="s">
        <v>24453</v>
      </c>
      <c r="N8841">
        <v>8.1388888000000006E-2</v>
      </c>
      <c r="O8841">
        <v>4</v>
      </c>
      <c r="P8841">
        <v>719</v>
      </c>
      <c r="Q8841">
        <v>0</v>
      </c>
      <c r="R8841">
        <v>12</v>
      </c>
      <c r="S8841">
        <v>0</v>
      </c>
      <c r="T8841">
        <v>48</v>
      </c>
      <c r="U8841">
        <v>0</v>
      </c>
      <c r="V8841">
        <v>0</v>
      </c>
      <c r="W8841">
        <v>7.1907657279999995E-2</v>
      </c>
      <c r="X8841">
        <v>5.0895340798314379</v>
      </c>
      <c r="Y8841">
        <v>0</v>
      </c>
      <c r="Z8841">
        <v>0.12151549119875414</v>
      </c>
      <c r="AA8841">
        <v>0</v>
      </c>
      <c r="AB8841">
        <v>0.97261562491879694</v>
      </c>
      <c r="AC8841">
        <v>0</v>
      </c>
      <c r="AD8841">
        <v>0</v>
      </c>
      <c r="AE8841">
        <v>6.2555728532289887</v>
      </c>
    </row>
    <row r="8842" spans="1:31" x14ac:dyDescent="0.3">
      <c r="A8842">
        <v>2594702</v>
      </c>
      <c r="B8842">
        <v>1</v>
      </c>
      <c r="C8842" t="s">
        <v>80</v>
      </c>
      <c r="D8842" t="s">
        <v>88</v>
      </c>
      <c r="E8842" t="s">
        <v>184</v>
      </c>
      <c r="F8842" t="s">
        <v>24454</v>
      </c>
      <c r="G8842" t="s">
        <v>134</v>
      </c>
      <c r="H8842" t="s">
        <v>135</v>
      </c>
      <c r="I8842" t="s">
        <v>136</v>
      </c>
      <c r="J8842" t="s">
        <v>137</v>
      </c>
      <c r="K8842" t="s">
        <v>138</v>
      </c>
      <c r="L8842" t="s">
        <v>24455</v>
      </c>
      <c r="M8842" t="s">
        <v>24456</v>
      </c>
      <c r="N8842">
        <v>0.86555555500000003</v>
      </c>
      <c r="O8842">
        <v>0</v>
      </c>
      <c r="P8842">
        <v>776</v>
      </c>
      <c r="Q8842">
        <v>0</v>
      </c>
      <c r="R8842">
        <v>0</v>
      </c>
      <c r="S8842">
        <v>0</v>
      </c>
      <c r="T8842">
        <v>86</v>
      </c>
      <c r="U8842">
        <v>0</v>
      </c>
      <c r="V8842">
        <v>0</v>
      </c>
      <c r="W8842">
        <v>0</v>
      </c>
      <c r="X8842">
        <v>111.80413517567257</v>
      </c>
      <c r="Y8842">
        <v>0</v>
      </c>
      <c r="Z8842">
        <v>0</v>
      </c>
      <c r="AA8842">
        <v>0</v>
      </c>
      <c r="AB8842">
        <v>26.784166595770795</v>
      </c>
      <c r="AC8842">
        <v>0</v>
      </c>
      <c r="AD8842">
        <v>0</v>
      </c>
      <c r="AE8842">
        <v>138.58830177144335</v>
      </c>
    </row>
    <row r="8843" spans="1:31" x14ac:dyDescent="0.3">
      <c r="A8843">
        <v>2595014</v>
      </c>
      <c r="B8843">
        <v>1</v>
      </c>
      <c r="C8843" t="s">
        <v>80</v>
      </c>
      <c r="D8843" t="s">
        <v>107</v>
      </c>
      <c r="E8843" t="s">
        <v>155</v>
      </c>
      <c r="F8843" t="s">
        <v>24457</v>
      </c>
      <c r="G8843" t="s">
        <v>206</v>
      </c>
      <c r="H8843" t="s">
        <v>157</v>
      </c>
      <c r="I8843" t="s">
        <v>136</v>
      </c>
      <c r="J8843" t="s">
        <v>137</v>
      </c>
      <c r="K8843" t="s">
        <v>138</v>
      </c>
      <c r="L8843" t="s">
        <v>24458</v>
      </c>
      <c r="M8843" t="s">
        <v>24459</v>
      </c>
      <c r="N8843">
        <v>4.1550000000000002</v>
      </c>
      <c r="O8843">
        <v>0</v>
      </c>
      <c r="P8843">
        <v>3</v>
      </c>
      <c r="Q8843">
        <v>0</v>
      </c>
      <c r="R8843">
        <v>13</v>
      </c>
      <c r="S8843">
        <v>0</v>
      </c>
      <c r="T8843">
        <v>2</v>
      </c>
      <c r="U8843">
        <v>0</v>
      </c>
      <c r="V8843">
        <v>0</v>
      </c>
      <c r="W8843">
        <v>0</v>
      </c>
      <c r="X8843">
        <v>4.2829727010946135</v>
      </c>
      <c r="Y8843">
        <v>0</v>
      </c>
      <c r="Z8843">
        <v>23.748699327634107</v>
      </c>
      <c r="AA8843">
        <v>0</v>
      </c>
      <c r="AB8843">
        <v>6.3409917755793801</v>
      </c>
      <c r="AC8843">
        <v>0</v>
      </c>
      <c r="AD8843">
        <v>0</v>
      </c>
      <c r="AE8843">
        <v>34.372663804308104</v>
      </c>
    </row>
    <row r="8844" spans="1:31" x14ac:dyDescent="0.3">
      <c r="A8844">
        <v>2594991</v>
      </c>
      <c r="B8844">
        <v>1</v>
      </c>
      <c r="C8844" t="s">
        <v>80</v>
      </c>
      <c r="D8844" t="s">
        <v>106</v>
      </c>
      <c r="E8844" t="s">
        <v>141</v>
      </c>
      <c r="F8844" t="s">
        <v>5305</v>
      </c>
      <c r="G8844" t="s">
        <v>134</v>
      </c>
      <c r="H8844" t="s">
        <v>135</v>
      </c>
      <c r="I8844" t="s">
        <v>136</v>
      </c>
      <c r="J8844" t="s">
        <v>137</v>
      </c>
      <c r="K8844" t="s">
        <v>138</v>
      </c>
      <c r="L8844" t="s">
        <v>24460</v>
      </c>
      <c r="M8844" t="s">
        <v>24461</v>
      </c>
      <c r="N8844">
        <v>5.2777776999999998E-2</v>
      </c>
      <c r="O8844">
        <v>1</v>
      </c>
      <c r="P8844">
        <v>4</v>
      </c>
      <c r="Q8844">
        <v>68</v>
      </c>
      <c r="R8844">
        <v>332</v>
      </c>
      <c r="S8844">
        <v>27</v>
      </c>
      <c r="T8844">
        <v>63</v>
      </c>
      <c r="U8844">
        <v>0</v>
      </c>
      <c r="V8844">
        <v>0</v>
      </c>
      <c r="W8844">
        <v>3.16888326411E-2</v>
      </c>
      <c r="X8844">
        <v>7.4573074805366679E-2</v>
      </c>
      <c r="Y8844">
        <v>34.793626070918236</v>
      </c>
      <c r="Z8844">
        <v>55.954634708997247</v>
      </c>
      <c r="AA8844">
        <v>4.7722831869793003</v>
      </c>
      <c r="AB8844">
        <v>9.2410070011185574</v>
      </c>
      <c r="AC8844">
        <v>0</v>
      </c>
      <c r="AD8844">
        <v>0</v>
      </c>
      <c r="AE8844">
        <v>104.8678128754598</v>
      </c>
    </row>
    <row r="8845" spans="1:31" x14ac:dyDescent="0.3">
      <c r="A8845">
        <v>2595134</v>
      </c>
      <c r="B8845">
        <v>1</v>
      </c>
      <c r="C8845" t="s">
        <v>81</v>
      </c>
      <c r="D8845" t="s">
        <v>127</v>
      </c>
      <c r="E8845" t="s">
        <v>184</v>
      </c>
      <c r="F8845" t="s">
        <v>24462</v>
      </c>
      <c r="G8845" t="s">
        <v>149</v>
      </c>
      <c r="H8845" t="s">
        <v>135</v>
      </c>
      <c r="I8845" t="s">
        <v>136</v>
      </c>
      <c r="J8845" t="s">
        <v>137</v>
      </c>
      <c r="K8845" t="s">
        <v>138</v>
      </c>
      <c r="L8845" t="s">
        <v>24463</v>
      </c>
      <c r="M8845" t="s">
        <v>24464</v>
      </c>
      <c r="N8845">
        <v>2.4983333330000002</v>
      </c>
      <c r="O8845">
        <v>0</v>
      </c>
      <c r="P8845">
        <v>6</v>
      </c>
      <c r="Q8845">
        <v>0</v>
      </c>
      <c r="R8845">
        <v>18</v>
      </c>
      <c r="S8845">
        <v>0</v>
      </c>
      <c r="T8845">
        <v>1</v>
      </c>
      <c r="U8845">
        <v>0</v>
      </c>
      <c r="V8845">
        <v>0</v>
      </c>
      <c r="W8845">
        <v>0</v>
      </c>
      <c r="X8845">
        <v>1.2390327651374635</v>
      </c>
      <c r="Y8845">
        <v>0</v>
      </c>
      <c r="Z8845">
        <v>32.833653090586488</v>
      </c>
      <c r="AA8845">
        <v>0</v>
      </c>
      <c r="AB8845">
        <v>9.0406637426785841E-2</v>
      </c>
      <c r="AC8845">
        <v>0</v>
      </c>
      <c r="AD8845">
        <v>0</v>
      </c>
      <c r="AE8845">
        <v>34.163092493150742</v>
      </c>
    </row>
    <row r="8846" spans="1:31" x14ac:dyDescent="0.3">
      <c r="A8846">
        <v>2595034</v>
      </c>
      <c r="B8846">
        <v>1</v>
      </c>
      <c r="C8846" t="s">
        <v>80</v>
      </c>
      <c r="D8846" t="s">
        <v>110</v>
      </c>
      <c r="E8846" t="s">
        <v>171</v>
      </c>
      <c r="F8846" t="s">
        <v>24465</v>
      </c>
      <c r="G8846" t="s">
        <v>1208</v>
      </c>
      <c r="H8846" t="s">
        <v>157</v>
      </c>
      <c r="I8846" t="s">
        <v>136</v>
      </c>
      <c r="J8846" t="s">
        <v>137</v>
      </c>
      <c r="K8846" t="s">
        <v>138</v>
      </c>
      <c r="L8846" t="s">
        <v>24466</v>
      </c>
      <c r="M8846" t="s">
        <v>24467</v>
      </c>
      <c r="N8846">
        <v>0.96361111099999996</v>
      </c>
      <c r="O8846">
        <v>0</v>
      </c>
      <c r="P8846">
        <v>111</v>
      </c>
      <c r="Q8846">
        <v>0</v>
      </c>
      <c r="R8846">
        <v>0</v>
      </c>
      <c r="S8846">
        <v>0</v>
      </c>
      <c r="T8846">
        <v>7</v>
      </c>
      <c r="U8846">
        <v>0</v>
      </c>
      <c r="V8846">
        <v>0</v>
      </c>
      <c r="W8846">
        <v>0</v>
      </c>
      <c r="X8846">
        <v>25.178411702919099</v>
      </c>
      <c r="Y8846">
        <v>0</v>
      </c>
      <c r="Z8846">
        <v>0</v>
      </c>
      <c r="AA8846">
        <v>0</v>
      </c>
      <c r="AB8846">
        <v>0.40884606286045749</v>
      </c>
      <c r="AC8846">
        <v>0</v>
      </c>
      <c r="AD8846">
        <v>0</v>
      </c>
      <c r="AE8846">
        <v>25.587257765779558</v>
      </c>
    </row>
    <row r="8847" spans="1:31" x14ac:dyDescent="0.3">
      <c r="A8847">
        <v>2595157</v>
      </c>
      <c r="B8847">
        <v>1</v>
      </c>
      <c r="C8847" t="s">
        <v>80</v>
      </c>
      <c r="D8847" t="s">
        <v>99</v>
      </c>
      <c r="E8847" t="s">
        <v>155</v>
      </c>
      <c r="F8847" t="s">
        <v>24468</v>
      </c>
      <c r="G8847" t="s">
        <v>1531</v>
      </c>
      <c r="H8847" t="s">
        <v>157</v>
      </c>
      <c r="I8847" t="s">
        <v>136</v>
      </c>
      <c r="J8847" t="s">
        <v>137</v>
      </c>
      <c r="K8847" t="s">
        <v>138</v>
      </c>
      <c r="L8847" t="s">
        <v>24469</v>
      </c>
      <c r="M8847" t="s">
        <v>24470</v>
      </c>
      <c r="N8847">
        <v>1.7483333329999999</v>
      </c>
      <c r="O8847">
        <v>0</v>
      </c>
      <c r="P8847">
        <v>28</v>
      </c>
      <c r="Q8847">
        <v>0</v>
      </c>
      <c r="R8847">
        <v>0</v>
      </c>
      <c r="S8847">
        <v>0</v>
      </c>
      <c r="T8847">
        <v>1</v>
      </c>
      <c r="U8847">
        <v>0</v>
      </c>
      <c r="V8847">
        <v>0</v>
      </c>
      <c r="W8847">
        <v>0</v>
      </c>
      <c r="X8847">
        <v>12.773813955411145</v>
      </c>
      <c r="Y8847">
        <v>0</v>
      </c>
      <c r="Z8847">
        <v>0</v>
      </c>
      <c r="AA8847">
        <v>0</v>
      </c>
      <c r="AB8847">
        <v>0.42037595918192006</v>
      </c>
      <c r="AC8847">
        <v>0</v>
      </c>
      <c r="AD8847">
        <v>0</v>
      </c>
      <c r="AE8847">
        <v>13.194189914593064</v>
      </c>
    </row>
    <row r="8848" spans="1:31" x14ac:dyDescent="0.3">
      <c r="A8848">
        <v>2594865</v>
      </c>
      <c r="B8848">
        <v>1</v>
      </c>
      <c r="C8848" t="s">
        <v>80</v>
      </c>
      <c r="D8848" t="s">
        <v>94</v>
      </c>
      <c r="E8848" t="s">
        <v>155</v>
      </c>
      <c r="F8848" t="s">
        <v>24471</v>
      </c>
      <c r="G8848" t="s">
        <v>5725</v>
      </c>
      <c r="H8848" t="s">
        <v>157</v>
      </c>
      <c r="I8848" t="s">
        <v>136</v>
      </c>
      <c r="J8848" t="s">
        <v>3</v>
      </c>
      <c r="K8848" t="s">
        <v>138</v>
      </c>
      <c r="L8848" t="s">
        <v>24472</v>
      </c>
      <c r="M8848" t="s">
        <v>24473</v>
      </c>
      <c r="N8848">
        <v>1.849722222</v>
      </c>
      <c r="O8848">
        <v>0</v>
      </c>
      <c r="P8848">
        <v>89</v>
      </c>
      <c r="Q8848">
        <v>0</v>
      </c>
      <c r="R8848">
        <v>9</v>
      </c>
      <c r="S8848">
        <v>0</v>
      </c>
      <c r="T8848">
        <v>13</v>
      </c>
      <c r="U8848">
        <v>0</v>
      </c>
      <c r="V8848">
        <v>0</v>
      </c>
      <c r="W8848">
        <v>0</v>
      </c>
      <c r="X8848">
        <v>18.445730080635876</v>
      </c>
      <c r="Y8848">
        <v>0</v>
      </c>
      <c r="Z8848">
        <v>8.0484836173427752</v>
      </c>
      <c r="AA8848">
        <v>0</v>
      </c>
      <c r="AB8848">
        <v>18.597977700049817</v>
      </c>
      <c r="AC8848">
        <v>0</v>
      </c>
      <c r="AD8848">
        <v>0</v>
      </c>
      <c r="AE8848">
        <v>45.092191398028469</v>
      </c>
    </row>
    <row r="8849" spans="1:31" x14ac:dyDescent="0.3">
      <c r="A8849">
        <v>2594722</v>
      </c>
      <c r="B8849">
        <v>1</v>
      </c>
      <c r="C8849" t="s">
        <v>81</v>
      </c>
      <c r="D8849" t="s">
        <v>112</v>
      </c>
      <c r="E8849" t="s">
        <v>141</v>
      </c>
      <c r="F8849" t="s">
        <v>24474</v>
      </c>
      <c r="G8849" t="s">
        <v>134</v>
      </c>
      <c r="H8849" t="s">
        <v>135</v>
      </c>
      <c r="I8849" t="s">
        <v>136</v>
      </c>
      <c r="J8849" t="s">
        <v>137</v>
      </c>
      <c r="K8849" t="s">
        <v>138</v>
      </c>
      <c r="L8849" t="s">
        <v>24475</v>
      </c>
      <c r="M8849" t="s">
        <v>24476</v>
      </c>
      <c r="N8849">
        <v>0.80083333300000004</v>
      </c>
      <c r="O8849">
        <v>1</v>
      </c>
      <c r="P8849">
        <v>444</v>
      </c>
      <c r="Q8849">
        <v>20</v>
      </c>
      <c r="R8849">
        <v>202</v>
      </c>
      <c r="S8849">
        <v>17</v>
      </c>
      <c r="T8849">
        <v>78</v>
      </c>
      <c r="U8849">
        <v>3</v>
      </c>
      <c r="V8849">
        <v>0</v>
      </c>
      <c r="W8849">
        <v>0.10693020636</v>
      </c>
      <c r="X8849">
        <v>38.249731027382424</v>
      </c>
      <c r="Y8849">
        <v>403.91604144618418</v>
      </c>
      <c r="Z8849">
        <v>465.98551541005565</v>
      </c>
      <c r="AA8849">
        <v>103.87272668760376</v>
      </c>
      <c r="AB8849">
        <v>25.823023465814813</v>
      </c>
      <c r="AC8849">
        <v>38.635540690840145</v>
      </c>
      <c r="AD8849">
        <v>0</v>
      </c>
      <c r="AE8849">
        <v>1076.5895089342409</v>
      </c>
    </row>
    <row r="8850" spans="1:31" x14ac:dyDescent="0.3">
      <c r="A8850">
        <v>2595077</v>
      </c>
      <c r="B8850">
        <v>1</v>
      </c>
      <c r="C8850" t="s">
        <v>81</v>
      </c>
      <c r="D8850" t="s">
        <v>115</v>
      </c>
      <c r="E8850" t="s">
        <v>184</v>
      </c>
      <c r="F8850" t="s">
        <v>4959</v>
      </c>
      <c r="G8850" t="s">
        <v>149</v>
      </c>
      <c r="H8850" t="s">
        <v>135</v>
      </c>
      <c r="I8850" t="s">
        <v>136</v>
      </c>
      <c r="J8850" t="s">
        <v>137</v>
      </c>
      <c r="K8850" t="s">
        <v>138</v>
      </c>
      <c r="L8850" t="s">
        <v>24477</v>
      </c>
      <c r="M8850" t="s">
        <v>24478</v>
      </c>
      <c r="N8850">
        <v>0.92722222200000004</v>
      </c>
      <c r="O8850">
        <v>0</v>
      </c>
      <c r="P8850">
        <v>157</v>
      </c>
      <c r="Q8850">
        <v>0</v>
      </c>
      <c r="R8850">
        <v>3</v>
      </c>
      <c r="S8850">
        <v>0</v>
      </c>
      <c r="T8850">
        <v>15</v>
      </c>
      <c r="U8850">
        <v>0</v>
      </c>
      <c r="V8850">
        <v>0</v>
      </c>
      <c r="W8850">
        <v>0</v>
      </c>
      <c r="X8850">
        <v>8.3815277177224647</v>
      </c>
      <c r="Y8850">
        <v>0</v>
      </c>
      <c r="Z8850">
        <v>3.0744278865503998</v>
      </c>
      <c r="AA8850">
        <v>0</v>
      </c>
      <c r="AB8850">
        <v>3.9801404545723575</v>
      </c>
      <c r="AC8850">
        <v>0</v>
      </c>
      <c r="AD8850">
        <v>0</v>
      </c>
      <c r="AE8850">
        <v>15.436096058845221</v>
      </c>
    </row>
    <row r="8851" spans="1:31" x14ac:dyDescent="0.3">
      <c r="A8851">
        <v>2594779</v>
      </c>
      <c r="B8851">
        <v>1</v>
      </c>
      <c r="C8851" t="s">
        <v>81</v>
      </c>
      <c r="D8851" t="s">
        <v>117</v>
      </c>
      <c r="E8851" t="s">
        <v>171</v>
      </c>
      <c r="F8851" t="s">
        <v>24479</v>
      </c>
      <c r="G8851" t="s">
        <v>190</v>
      </c>
      <c r="H8851" t="s">
        <v>157</v>
      </c>
      <c r="I8851" t="s">
        <v>136</v>
      </c>
      <c r="J8851" t="s">
        <v>137</v>
      </c>
      <c r="K8851" t="s">
        <v>138</v>
      </c>
      <c r="L8851" t="s">
        <v>24480</v>
      </c>
      <c r="M8851" t="s">
        <v>24481</v>
      </c>
      <c r="N8851">
        <v>0.77722222200000002</v>
      </c>
      <c r="O8851">
        <v>0</v>
      </c>
      <c r="P8851">
        <v>10</v>
      </c>
      <c r="Q8851">
        <v>0</v>
      </c>
      <c r="R8851">
        <v>1</v>
      </c>
      <c r="S8851">
        <v>0</v>
      </c>
      <c r="T8851">
        <v>1</v>
      </c>
      <c r="U8851">
        <v>0</v>
      </c>
      <c r="V8851">
        <v>0</v>
      </c>
      <c r="W8851">
        <v>0</v>
      </c>
      <c r="X8851">
        <v>2.7237324273528807</v>
      </c>
      <c r="Y8851">
        <v>0</v>
      </c>
      <c r="Z8851">
        <v>4.733353211051667E-2</v>
      </c>
      <c r="AA8851">
        <v>0</v>
      </c>
      <c r="AB8851">
        <v>2.3298276158800002E-3</v>
      </c>
      <c r="AC8851">
        <v>0</v>
      </c>
      <c r="AD8851">
        <v>0</v>
      </c>
      <c r="AE8851">
        <v>2.7733957870792771</v>
      </c>
    </row>
    <row r="8852" spans="1:31" x14ac:dyDescent="0.3">
      <c r="A8852">
        <v>2594828</v>
      </c>
      <c r="B8852">
        <v>1</v>
      </c>
      <c r="C8852" t="s">
        <v>80</v>
      </c>
      <c r="D8852" t="s">
        <v>83</v>
      </c>
      <c r="E8852" t="s">
        <v>184</v>
      </c>
      <c r="F8852" t="s">
        <v>24482</v>
      </c>
      <c r="G8852" t="s">
        <v>1056</v>
      </c>
      <c r="H8852" t="s">
        <v>135</v>
      </c>
      <c r="I8852" t="s">
        <v>136</v>
      </c>
      <c r="J8852" t="s">
        <v>137</v>
      </c>
      <c r="K8852" t="s">
        <v>138</v>
      </c>
      <c r="L8852" t="s">
        <v>24483</v>
      </c>
      <c r="M8852" t="s">
        <v>24484</v>
      </c>
      <c r="N8852">
        <v>1.2722222219999999</v>
      </c>
      <c r="O8852">
        <v>0</v>
      </c>
      <c r="P8852">
        <v>9</v>
      </c>
      <c r="Q8852">
        <v>0</v>
      </c>
      <c r="R8852">
        <v>0</v>
      </c>
      <c r="S8852">
        <v>0</v>
      </c>
      <c r="T8852">
        <v>5</v>
      </c>
      <c r="U8852">
        <v>0</v>
      </c>
      <c r="V8852">
        <v>0</v>
      </c>
      <c r="W8852">
        <v>0</v>
      </c>
      <c r="X8852">
        <v>2.4898735626887336</v>
      </c>
      <c r="Y8852">
        <v>0</v>
      </c>
      <c r="Z8852">
        <v>0</v>
      </c>
      <c r="AA8852">
        <v>0</v>
      </c>
      <c r="AB8852">
        <v>0.49822576116081996</v>
      </c>
      <c r="AC8852">
        <v>0</v>
      </c>
      <c r="AD8852">
        <v>0</v>
      </c>
      <c r="AE8852">
        <v>2.9880993238495535</v>
      </c>
    </row>
    <row r="8853" spans="1:31" x14ac:dyDescent="0.3">
      <c r="A8853">
        <v>2594971</v>
      </c>
      <c r="B8853">
        <v>1</v>
      </c>
      <c r="C8853" t="s">
        <v>80</v>
      </c>
      <c r="D8853" t="s">
        <v>107</v>
      </c>
      <c r="E8853" t="s">
        <v>166</v>
      </c>
      <c r="F8853" t="s">
        <v>24485</v>
      </c>
      <c r="G8853" t="s">
        <v>181</v>
      </c>
      <c r="H8853" t="s">
        <v>157</v>
      </c>
      <c r="I8853" t="s">
        <v>136</v>
      </c>
      <c r="J8853" t="s">
        <v>137</v>
      </c>
      <c r="K8853" t="s">
        <v>138</v>
      </c>
      <c r="L8853" t="s">
        <v>24486</v>
      </c>
      <c r="M8853" t="s">
        <v>24487</v>
      </c>
      <c r="N8853">
        <v>3.781111111</v>
      </c>
      <c r="O8853">
        <v>0</v>
      </c>
      <c r="P8853">
        <v>1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0.80082066018513998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0.80082066018513998</v>
      </c>
    </row>
    <row r="8854" spans="1:31" x14ac:dyDescent="0.3">
      <c r="A8854">
        <v>2594954</v>
      </c>
      <c r="B8854">
        <v>1</v>
      </c>
      <c r="C8854" t="s">
        <v>81</v>
      </c>
      <c r="D8854" t="s">
        <v>114</v>
      </c>
      <c r="E8854" t="s">
        <v>147</v>
      </c>
      <c r="F8854" t="s">
        <v>11246</v>
      </c>
      <c r="G8854" t="s">
        <v>134</v>
      </c>
      <c r="H8854" t="s">
        <v>135</v>
      </c>
      <c r="I8854" t="s">
        <v>136</v>
      </c>
      <c r="J8854" t="s">
        <v>137</v>
      </c>
      <c r="K8854" t="s">
        <v>138</v>
      </c>
      <c r="L8854" t="s">
        <v>24488</v>
      </c>
      <c r="M8854" t="s">
        <v>24489</v>
      </c>
      <c r="N8854">
        <v>0.18666666600000001</v>
      </c>
      <c r="O8854">
        <v>20</v>
      </c>
      <c r="P8854">
        <v>5837</v>
      </c>
      <c r="Q8854">
        <v>9</v>
      </c>
      <c r="R8854">
        <v>304</v>
      </c>
      <c r="S8854">
        <v>20</v>
      </c>
      <c r="T8854">
        <v>477</v>
      </c>
      <c r="U8854">
        <v>0</v>
      </c>
      <c r="V8854">
        <v>0</v>
      </c>
      <c r="W8854">
        <v>0.74714835203008012</v>
      </c>
      <c r="X8854">
        <v>86.058252882048549</v>
      </c>
      <c r="Y8854">
        <v>2.9963647810196807</v>
      </c>
      <c r="Z8854">
        <v>20.099239998257282</v>
      </c>
      <c r="AA8854">
        <v>6.6381646242370662</v>
      </c>
      <c r="AB8854">
        <v>21.44358787564952</v>
      </c>
      <c r="AC8854">
        <v>0</v>
      </c>
      <c r="AD8854">
        <v>0</v>
      </c>
      <c r="AE8854">
        <v>137.98275851324217</v>
      </c>
    </row>
    <row r="8855" spans="1:31" x14ac:dyDescent="0.3">
      <c r="A8855">
        <v>2594808</v>
      </c>
      <c r="B8855">
        <v>1</v>
      </c>
      <c r="C8855" t="s">
        <v>80</v>
      </c>
      <c r="D8855" t="s">
        <v>83</v>
      </c>
      <c r="E8855" t="s">
        <v>184</v>
      </c>
      <c r="F8855" t="s">
        <v>6013</v>
      </c>
      <c r="G8855" t="s">
        <v>134</v>
      </c>
      <c r="H8855" t="s">
        <v>135</v>
      </c>
      <c r="I8855" t="s">
        <v>136</v>
      </c>
      <c r="J8855" t="s">
        <v>137</v>
      </c>
      <c r="K8855" t="s">
        <v>138</v>
      </c>
      <c r="L8855" t="s">
        <v>24490</v>
      </c>
      <c r="M8855" t="s">
        <v>24491</v>
      </c>
      <c r="N8855">
        <v>0.44416666599999999</v>
      </c>
      <c r="O8855">
        <v>0</v>
      </c>
      <c r="P8855">
        <v>3169</v>
      </c>
      <c r="Q8855">
        <v>1</v>
      </c>
      <c r="R8855">
        <v>3</v>
      </c>
      <c r="S8855">
        <v>14</v>
      </c>
      <c r="T8855">
        <v>1366</v>
      </c>
      <c r="U8855">
        <v>7</v>
      </c>
      <c r="V8855">
        <v>46</v>
      </c>
      <c r="W8855">
        <v>0</v>
      </c>
      <c r="X8855">
        <v>229.0429309093465</v>
      </c>
      <c r="Y8855">
        <v>77.499299825728684</v>
      </c>
      <c r="Z8855">
        <v>0.84030216708472005</v>
      </c>
      <c r="AA8855">
        <v>34.262371397759786</v>
      </c>
      <c r="AB8855">
        <v>404.11177851337033</v>
      </c>
      <c r="AC8855">
        <v>55.700778251713494</v>
      </c>
      <c r="AD8855">
        <v>179.22555195337404</v>
      </c>
      <c r="AE8855">
        <v>980.68301301837755</v>
      </c>
    </row>
    <row r="8856" spans="1:31" x14ac:dyDescent="0.3">
      <c r="A8856">
        <v>2594891</v>
      </c>
      <c r="B8856">
        <v>1</v>
      </c>
      <c r="C8856" t="s">
        <v>80</v>
      </c>
      <c r="D8856" t="s">
        <v>104</v>
      </c>
      <c r="E8856" t="s">
        <v>147</v>
      </c>
      <c r="F8856" t="s">
        <v>1578</v>
      </c>
      <c r="G8856" t="s">
        <v>134</v>
      </c>
      <c r="H8856" t="s">
        <v>135</v>
      </c>
      <c r="I8856" t="s">
        <v>136</v>
      </c>
      <c r="J8856" t="s">
        <v>137</v>
      </c>
      <c r="K8856" t="s">
        <v>138</v>
      </c>
      <c r="L8856" t="s">
        <v>24492</v>
      </c>
      <c r="M8856" t="s">
        <v>24493</v>
      </c>
      <c r="N8856">
        <v>0.169444444</v>
      </c>
      <c r="O8856">
        <v>3</v>
      </c>
      <c r="P8856">
        <v>220</v>
      </c>
      <c r="Q8856">
        <v>19</v>
      </c>
      <c r="R8856">
        <v>247</v>
      </c>
      <c r="S8856">
        <v>14</v>
      </c>
      <c r="T8856">
        <v>83</v>
      </c>
      <c r="U8856">
        <v>4</v>
      </c>
      <c r="V8856">
        <v>0</v>
      </c>
      <c r="W8856">
        <v>3.2667895513665828</v>
      </c>
      <c r="X8856">
        <v>11.554701492531141</v>
      </c>
      <c r="Y8856">
        <v>2.4119090504117002</v>
      </c>
      <c r="Z8856">
        <v>27.997065899125801</v>
      </c>
      <c r="AA8856">
        <v>10.106094881837501</v>
      </c>
      <c r="AB8856">
        <v>11.931285167858356</v>
      </c>
      <c r="AC8856">
        <v>20.26805414179335</v>
      </c>
      <c r="AD8856">
        <v>0</v>
      </c>
      <c r="AE8856">
        <v>87.535900184924429</v>
      </c>
    </row>
    <row r="8857" spans="1:31" x14ac:dyDescent="0.3">
      <c r="A8857">
        <v>2595146</v>
      </c>
      <c r="B8857">
        <v>1</v>
      </c>
      <c r="C8857" t="s">
        <v>80</v>
      </c>
      <c r="D8857" t="s">
        <v>100</v>
      </c>
      <c r="E8857" t="s">
        <v>171</v>
      </c>
      <c r="F8857" t="s">
        <v>24494</v>
      </c>
      <c r="G8857" t="s">
        <v>190</v>
      </c>
      <c r="H8857" t="s">
        <v>157</v>
      </c>
      <c r="I8857" t="s">
        <v>136</v>
      </c>
      <c r="J8857" t="s">
        <v>137</v>
      </c>
      <c r="K8857" t="s">
        <v>138</v>
      </c>
      <c r="L8857" t="s">
        <v>24495</v>
      </c>
      <c r="M8857" t="s">
        <v>24496</v>
      </c>
      <c r="N8857">
        <v>3.1544444440000001</v>
      </c>
      <c r="O8857">
        <v>0</v>
      </c>
      <c r="P8857">
        <v>33</v>
      </c>
      <c r="Q8857">
        <v>0</v>
      </c>
      <c r="R8857">
        <v>1</v>
      </c>
      <c r="S8857">
        <v>0</v>
      </c>
      <c r="T8857">
        <v>6</v>
      </c>
      <c r="U8857">
        <v>0</v>
      </c>
      <c r="V8857">
        <v>0</v>
      </c>
      <c r="W8857">
        <v>0</v>
      </c>
      <c r="X8857">
        <v>14.20323628718333</v>
      </c>
      <c r="Y8857">
        <v>0</v>
      </c>
      <c r="Z8857">
        <v>0.7155505206128</v>
      </c>
      <c r="AA8857">
        <v>0</v>
      </c>
      <c r="AB8857">
        <v>7.2204265316904914</v>
      </c>
      <c r="AC8857">
        <v>0</v>
      </c>
      <c r="AD8857">
        <v>0</v>
      </c>
      <c r="AE8857">
        <v>22.13921333948662</v>
      </c>
    </row>
    <row r="8858" spans="1:31" x14ac:dyDescent="0.3">
      <c r="A8858">
        <v>2594705</v>
      </c>
      <c r="B8858">
        <v>1</v>
      </c>
      <c r="C8858" t="s">
        <v>80</v>
      </c>
      <c r="D8858" t="s">
        <v>94</v>
      </c>
      <c r="E8858" t="s">
        <v>155</v>
      </c>
      <c r="F8858" t="s">
        <v>24067</v>
      </c>
      <c r="G8858" t="s">
        <v>202</v>
      </c>
      <c r="H8858" t="s">
        <v>157</v>
      </c>
      <c r="I8858" t="s">
        <v>136</v>
      </c>
      <c r="J8858" t="s">
        <v>137</v>
      </c>
      <c r="K8858" t="s">
        <v>138</v>
      </c>
      <c r="L8858" t="s">
        <v>24497</v>
      </c>
      <c r="M8858" t="s">
        <v>24498</v>
      </c>
      <c r="N8858">
        <v>0.86361111099999999</v>
      </c>
      <c r="O8858">
        <v>0</v>
      </c>
      <c r="P8858">
        <v>43</v>
      </c>
      <c r="Q8858">
        <v>0</v>
      </c>
      <c r="R8858">
        <v>16</v>
      </c>
      <c r="S8858">
        <v>0</v>
      </c>
      <c r="T8858">
        <v>7</v>
      </c>
      <c r="U8858">
        <v>0</v>
      </c>
      <c r="V8858">
        <v>0</v>
      </c>
      <c r="W8858">
        <v>0</v>
      </c>
      <c r="X8858">
        <v>5.5834671707562125</v>
      </c>
      <c r="Y8858">
        <v>0</v>
      </c>
      <c r="Z8858">
        <v>13.043032496853829</v>
      </c>
      <c r="AA8858">
        <v>0</v>
      </c>
      <c r="AB8858">
        <v>10.333526326926883</v>
      </c>
      <c r="AC8858">
        <v>0</v>
      </c>
      <c r="AD8858">
        <v>0</v>
      </c>
      <c r="AE8858">
        <v>28.960025994536924</v>
      </c>
    </row>
    <row r="8859" spans="1:31" x14ac:dyDescent="0.3">
      <c r="A8859">
        <v>2594731</v>
      </c>
      <c r="B8859">
        <v>1</v>
      </c>
      <c r="C8859" t="s">
        <v>81</v>
      </c>
      <c r="D8859" t="s">
        <v>128</v>
      </c>
      <c r="E8859" t="s">
        <v>147</v>
      </c>
      <c r="F8859" t="s">
        <v>606</v>
      </c>
      <c r="G8859" t="s">
        <v>134</v>
      </c>
      <c r="H8859" t="s">
        <v>135</v>
      </c>
      <c r="I8859" t="s">
        <v>136</v>
      </c>
      <c r="J8859" t="s">
        <v>137</v>
      </c>
      <c r="K8859" t="s">
        <v>138</v>
      </c>
      <c r="L8859" t="s">
        <v>24499</v>
      </c>
      <c r="M8859" t="s">
        <v>24500</v>
      </c>
      <c r="N8859">
        <v>1.1091666659999999</v>
      </c>
      <c r="O8859">
        <v>3</v>
      </c>
      <c r="P8859">
        <v>221</v>
      </c>
      <c r="Q8859">
        <v>1</v>
      </c>
      <c r="R8859">
        <v>3</v>
      </c>
      <c r="S8859">
        <v>3</v>
      </c>
      <c r="T8859">
        <v>21</v>
      </c>
      <c r="U8859">
        <v>2</v>
      </c>
      <c r="V8859">
        <v>0</v>
      </c>
      <c r="W8859">
        <v>0.46376926523999995</v>
      </c>
      <c r="X8859">
        <v>32.680291195613336</v>
      </c>
      <c r="Y8859">
        <v>0.10128322034800001</v>
      </c>
      <c r="Z8859">
        <v>2.3388126596340002</v>
      </c>
      <c r="AA8859">
        <v>27.34627426405952</v>
      </c>
      <c r="AB8859">
        <v>7.5971603990114014</v>
      </c>
      <c r="AC8859">
        <v>9.0361775520016376</v>
      </c>
      <c r="AD8859">
        <v>0</v>
      </c>
      <c r="AE8859">
        <v>79.563768555907899</v>
      </c>
    </row>
    <row r="8860" spans="1:31" x14ac:dyDescent="0.3">
      <c r="A8860">
        <v>2594894</v>
      </c>
      <c r="B8860">
        <v>1</v>
      </c>
      <c r="C8860" t="s">
        <v>80</v>
      </c>
      <c r="D8860" t="s">
        <v>96</v>
      </c>
      <c r="E8860" t="s">
        <v>166</v>
      </c>
      <c r="F8860" t="s">
        <v>24501</v>
      </c>
      <c r="G8860" t="s">
        <v>181</v>
      </c>
      <c r="H8860" t="s">
        <v>157</v>
      </c>
      <c r="I8860" t="s">
        <v>136</v>
      </c>
      <c r="J8860" t="s">
        <v>137</v>
      </c>
      <c r="K8860" t="s">
        <v>138</v>
      </c>
      <c r="L8860" t="s">
        <v>24502</v>
      </c>
      <c r="M8860" t="s">
        <v>24503</v>
      </c>
      <c r="N8860">
        <v>1.6441666660000001</v>
      </c>
      <c r="O8860">
        <v>0</v>
      </c>
      <c r="P8860">
        <v>1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0.1348055114466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0.1348055114466</v>
      </c>
    </row>
    <row r="8861" spans="1:31" x14ac:dyDescent="0.3">
      <c r="A8861">
        <v>2594917</v>
      </c>
      <c r="B8861">
        <v>1</v>
      </c>
      <c r="C8861" t="s">
        <v>80</v>
      </c>
      <c r="D8861" t="s">
        <v>84</v>
      </c>
      <c r="E8861" t="s">
        <v>175</v>
      </c>
      <c r="F8861" t="s">
        <v>24504</v>
      </c>
      <c r="G8861" t="s">
        <v>989</v>
      </c>
      <c r="H8861" t="s">
        <v>157</v>
      </c>
      <c r="I8861" t="s">
        <v>136</v>
      </c>
      <c r="J8861" t="s">
        <v>137</v>
      </c>
      <c r="K8861" t="s">
        <v>138</v>
      </c>
      <c r="L8861" t="s">
        <v>24505</v>
      </c>
      <c r="M8861" t="s">
        <v>24506</v>
      </c>
      <c r="N8861">
        <v>6.7566666660000001</v>
      </c>
      <c r="O8861">
        <v>0</v>
      </c>
      <c r="P8861">
        <v>39</v>
      </c>
      <c r="Q8861">
        <v>0</v>
      </c>
      <c r="R8861">
        <v>0</v>
      </c>
      <c r="S8861">
        <v>0</v>
      </c>
      <c r="T8861">
        <v>3</v>
      </c>
      <c r="U8861">
        <v>0</v>
      </c>
      <c r="V8861">
        <v>0</v>
      </c>
      <c r="W8861">
        <v>0</v>
      </c>
      <c r="X8861">
        <v>51.251190778413623</v>
      </c>
      <c r="Y8861">
        <v>0</v>
      </c>
      <c r="Z8861">
        <v>0</v>
      </c>
      <c r="AA8861">
        <v>0</v>
      </c>
      <c r="AB8861">
        <v>31.207150160058013</v>
      </c>
      <c r="AC8861">
        <v>0</v>
      </c>
      <c r="AD8861">
        <v>0</v>
      </c>
      <c r="AE8861">
        <v>82.458340938471636</v>
      </c>
    </row>
    <row r="8862" spans="1:31" x14ac:dyDescent="0.3">
      <c r="A8862">
        <v>2595060</v>
      </c>
      <c r="B8862">
        <v>1</v>
      </c>
      <c r="C8862" t="s">
        <v>81</v>
      </c>
      <c r="D8862" t="s">
        <v>124</v>
      </c>
      <c r="E8862" t="s">
        <v>171</v>
      </c>
      <c r="F8862" t="s">
        <v>24507</v>
      </c>
      <c r="G8862" t="s">
        <v>190</v>
      </c>
      <c r="H8862" t="s">
        <v>157</v>
      </c>
      <c r="I8862" t="s">
        <v>136</v>
      </c>
      <c r="J8862" t="s">
        <v>137</v>
      </c>
      <c r="K8862" t="s">
        <v>138</v>
      </c>
      <c r="L8862" t="s">
        <v>24508</v>
      </c>
      <c r="M8862" t="s">
        <v>24509</v>
      </c>
      <c r="N8862">
        <v>1.645</v>
      </c>
      <c r="O8862">
        <v>0</v>
      </c>
      <c r="P8862">
        <v>22</v>
      </c>
      <c r="Q8862">
        <v>0</v>
      </c>
      <c r="R8862">
        <v>0</v>
      </c>
      <c r="S8862">
        <v>0</v>
      </c>
      <c r="T8862">
        <v>7</v>
      </c>
      <c r="U8862">
        <v>0</v>
      </c>
      <c r="V8862">
        <v>0</v>
      </c>
      <c r="W8862">
        <v>0</v>
      </c>
      <c r="X8862">
        <v>5.313237292558509</v>
      </c>
      <c r="Y8862">
        <v>0</v>
      </c>
      <c r="Z8862">
        <v>0</v>
      </c>
      <c r="AA8862">
        <v>0</v>
      </c>
      <c r="AB8862">
        <v>4.0868518939766227</v>
      </c>
      <c r="AC8862">
        <v>0</v>
      </c>
      <c r="AD8862">
        <v>0</v>
      </c>
      <c r="AE8862">
        <v>9.4000891865351317</v>
      </c>
    </row>
    <row r="8863" spans="1:31" x14ac:dyDescent="0.3">
      <c r="A8863">
        <v>2595080</v>
      </c>
      <c r="B8863">
        <v>1</v>
      </c>
      <c r="C8863" t="s">
        <v>80</v>
      </c>
      <c r="D8863" t="s">
        <v>106</v>
      </c>
      <c r="E8863" t="s">
        <v>155</v>
      </c>
      <c r="F8863" t="s">
        <v>24510</v>
      </c>
      <c r="G8863" t="s">
        <v>206</v>
      </c>
      <c r="H8863" t="s">
        <v>157</v>
      </c>
      <c r="I8863" t="s">
        <v>136</v>
      </c>
      <c r="J8863" t="s">
        <v>137</v>
      </c>
      <c r="K8863" t="s">
        <v>138</v>
      </c>
      <c r="L8863" t="s">
        <v>24511</v>
      </c>
      <c r="M8863" t="s">
        <v>24512</v>
      </c>
      <c r="N8863">
        <v>1.5127777769999999</v>
      </c>
      <c r="O8863">
        <v>0</v>
      </c>
      <c r="P8863">
        <v>5</v>
      </c>
      <c r="Q8863">
        <v>0</v>
      </c>
      <c r="R8863">
        <v>7</v>
      </c>
      <c r="S8863">
        <v>0</v>
      </c>
      <c r="T8863">
        <v>10</v>
      </c>
      <c r="U8863">
        <v>0</v>
      </c>
      <c r="V8863">
        <v>0</v>
      </c>
      <c r="W8863">
        <v>0</v>
      </c>
      <c r="X8863">
        <v>2.7301479839586147</v>
      </c>
      <c r="Y8863">
        <v>0</v>
      </c>
      <c r="Z8863">
        <v>23.807719215675533</v>
      </c>
      <c r="AA8863">
        <v>0</v>
      </c>
      <c r="AB8863">
        <v>25.107768088566001</v>
      </c>
      <c r="AC8863">
        <v>0</v>
      </c>
      <c r="AD8863">
        <v>0</v>
      </c>
      <c r="AE8863">
        <v>51.645635288200154</v>
      </c>
    </row>
    <row r="8864" spans="1:31" x14ac:dyDescent="0.3">
      <c r="A8864">
        <v>2595017</v>
      </c>
      <c r="B8864">
        <v>1</v>
      </c>
      <c r="C8864" t="s">
        <v>81</v>
      </c>
      <c r="D8864" t="s">
        <v>124</v>
      </c>
      <c r="E8864" t="s">
        <v>147</v>
      </c>
      <c r="F8864" t="s">
        <v>24513</v>
      </c>
      <c r="G8864" t="s">
        <v>134</v>
      </c>
      <c r="H8864" t="s">
        <v>135</v>
      </c>
      <c r="I8864" t="s">
        <v>136</v>
      </c>
      <c r="J8864" t="s">
        <v>137</v>
      </c>
      <c r="K8864" t="s">
        <v>138</v>
      </c>
      <c r="L8864" t="s">
        <v>24514</v>
      </c>
      <c r="M8864" t="s">
        <v>24515</v>
      </c>
      <c r="N8864">
        <v>1.428055555</v>
      </c>
      <c r="O8864">
        <v>5</v>
      </c>
      <c r="P8864">
        <v>462</v>
      </c>
      <c r="Q8864">
        <v>136</v>
      </c>
      <c r="R8864">
        <v>159</v>
      </c>
      <c r="S8864">
        <v>11</v>
      </c>
      <c r="T8864">
        <v>39</v>
      </c>
      <c r="U8864">
        <v>3</v>
      </c>
      <c r="V8864">
        <v>0</v>
      </c>
      <c r="W8864">
        <v>45.051892126374341</v>
      </c>
      <c r="X8864">
        <v>119.44659439690696</v>
      </c>
      <c r="Y8864">
        <v>881.18688068543111</v>
      </c>
      <c r="Z8864">
        <v>780.65637558539629</v>
      </c>
      <c r="AA8864">
        <v>18.85974557875689</v>
      </c>
      <c r="AB8864">
        <v>47.742448566733351</v>
      </c>
      <c r="AC8864">
        <v>68.181691399869877</v>
      </c>
      <c r="AD8864">
        <v>0</v>
      </c>
      <c r="AE8864">
        <v>1961.1256283394689</v>
      </c>
    </row>
    <row r="8865" spans="1:31" x14ac:dyDescent="0.3">
      <c r="A8865">
        <v>2594725</v>
      </c>
      <c r="B8865">
        <v>1</v>
      </c>
      <c r="C8865" t="s">
        <v>80</v>
      </c>
      <c r="D8865" t="s">
        <v>92</v>
      </c>
      <c r="E8865" t="s">
        <v>184</v>
      </c>
      <c r="F8865" t="s">
        <v>24516</v>
      </c>
      <c r="G8865" t="s">
        <v>149</v>
      </c>
      <c r="H8865" t="s">
        <v>135</v>
      </c>
      <c r="I8865" t="s">
        <v>136</v>
      </c>
      <c r="J8865" t="s">
        <v>137</v>
      </c>
      <c r="K8865" t="s">
        <v>138</v>
      </c>
      <c r="L8865" t="s">
        <v>24517</v>
      </c>
      <c r="M8865" t="s">
        <v>24518</v>
      </c>
      <c r="N8865">
        <v>1.4275</v>
      </c>
      <c r="O8865">
        <v>0</v>
      </c>
      <c r="P8865">
        <v>7</v>
      </c>
      <c r="Q8865">
        <v>0</v>
      </c>
      <c r="R8865">
        <v>16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1.1655056929187702</v>
      </c>
      <c r="Y8865">
        <v>0</v>
      </c>
      <c r="Z8865">
        <v>2.9933245908862136</v>
      </c>
      <c r="AA8865">
        <v>0</v>
      </c>
      <c r="AB8865">
        <v>0</v>
      </c>
      <c r="AC8865">
        <v>0</v>
      </c>
      <c r="AD8865">
        <v>0</v>
      </c>
      <c r="AE8865">
        <v>4.158830283804984</v>
      </c>
    </row>
    <row r="8866" spans="1:31" x14ac:dyDescent="0.3">
      <c r="A8866">
        <v>2594874</v>
      </c>
      <c r="B8866">
        <v>1</v>
      </c>
      <c r="C8866" t="s">
        <v>80</v>
      </c>
      <c r="D8866" t="s">
        <v>101</v>
      </c>
      <c r="E8866" t="s">
        <v>155</v>
      </c>
      <c r="F8866" t="s">
        <v>24519</v>
      </c>
      <c r="G8866" t="s">
        <v>202</v>
      </c>
      <c r="H8866" t="s">
        <v>157</v>
      </c>
      <c r="I8866" t="s">
        <v>136</v>
      </c>
      <c r="J8866" t="s">
        <v>137</v>
      </c>
      <c r="K8866" t="s">
        <v>138</v>
      </c>
      <c r="L8866" t="s">
        <v>24520</v>
      </c>
      <c r="M8866" t="s">
        <v>24521</v>
      </c>
      <c r="N8866">
        <v>0.30388888800000002</v>
      </c>
      <c r="O8866">
        <v>0</v>
      </c>
      <c r="P8866">
        <v>124</v>
      </c>
      <c r="Q8866">
        <v>0</v>
      </c>
      <c r="R8866">
        <v>0</v>
      </c>
      <c r="S8866">
        <v>0</v>
      </c>
      <c r="T8866">
        <v>2</v>
      </c>
      <c r="U8866">
        <v>0</v>
      </c>
      <c r="V8866">
        <v>0</v>
      </c>
      <c r="W8866">
        <v>0</v>
      </c>
      <c r="X8866">
        <v>6.4699012966400078</v>
      </c>
      <c r="Y8866">
        <v>0</v>
      </c>
      <c r="Z8866">
        <v>0</v>
      </c>
      <c r="AA8866">
        <v>0</v>
      </c>
      <c r="AB8866">
        <v>0.81156097340666666</v>
      </c>
      <c r="AC8866">
        <v>0</v>
      </c>
      <c r="AD8866">
        <v>0</v>
      </c>
      <c r="AE8866">
        <v>7.2814622700466742</v>
      </c>
    </row>
    <row r="8867" spans="1:31" x14ac:dyDescent="0.3">
      <c r="A8867">
        <v>2594857</v>
      </c>
      <c r="B8867">
        <v>1</v>
      </c>
      <c r="C8867" t="s">
        <v>81</v>
      </c>
      <c r="D8867" t="s">
        <v>112</v>
      </c>
      <c r="E8867" t="s">
        <v>141</v>
      </c>
      <c r="F8867" t="s">
        <v>15388</v>
      </c>
      <c r="G8867" t="s">
        <v>134</v>
      </c>
      <c r="H8867" t="s">
        <v>135</v>
      </c>
      <c r="I8867" t="s">
        <v>136</v>
      </c>
      <c r="J8867" t="s">
        <v>137</v>
      </c>
      <c r="K8867" t="s">
        <v>138</v>
      </c>
      <c r="L8867" t="s">
        <v>24522</v>
      </c>
      <c r="M8867" t="s">
        <v>24523</v>
      </c>
      <c r="N8867">
        <v>0.15416666600000001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1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2.9957206785650001</v>
      </c>
      <c r="AD8867">
        <v>0</v>
      </c>
      <c r="AE8867">
        <v>2.9957206785650001</v>
      </c>
    </row>
    <row r="8868" spans="1:31" x14ac:dyDescent="0.3">
      <c r="A8868">
        <v>2594934</v>
      </c>
      <c r="B8868">
        <v>1</v>
      </c>
      <c r="C8868" t="s">
        <v>80</v>
      </c>
      <c r="D8868" t="s">
        <v>92</v>
      </c>
      <c r="E8868" t="s">
        <v>166</v>
      </c>
      <c r="F8868" t="s">
        <v>24524</v>
      </c>
      <c r="G8868" t="s">
        <v>181</v>
      </c>
      <c r="H8868" t="s">
        <v>157</v>
      </c>
      <c r="I8868" t="s">
        <v>136</v>
      </c>
      <c r="J8868" t="s">
        <v>137</v>
      </c>
      <c r="K8868" t="s">
        <v>138</v>
      </c>
      <c r="L8868" t="s">
        <v>24525</v>
      </c>
      <c r="M8868" t="s">
        <v>24526</v>
      </c>
      <c r="N8868">
        <v>1.8788888880000001</v>
      </c>
      <c r="O8868">
        <v>0</v>
      </c>
      <c r="P8868">
        <v>1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0.15132760124460001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0.15132760124460001</v>
      </c>
    </row>
    <row r="8869" spans="1:31" x14ac:dyDescent="0.3">
      <c r="A8869">
        <v>2594834</v>
      </c>
      <c r="B8869">
        <v>1</v>
      </c>
      <c r="C8869" t="s">
        <v>80</v>
      </c>
      <c r="D8869" t="s">
        <v>103</v>
      </c>
      <c r="E8869" t="s">
        <v>141</v>
      </c>
      <c r="F8869" t="s">
        <v>3058</v>
      </c>
      <c r="G8869" t="s">
        <v>134</v>
      </c>
      <c r="H8869" t="s">
        <v>135</v>
      </c>
      <c r="I8869" t="s">
        <v>136</v>
      </c>
      <c r="J8869" t="s">
        <v>137</v>
      </c>
      <c r="K8869" t="s">
        <v>138</v>
      </c>
      <c r="L8869" t="s">
        <v>24527</v>
      </c>
      <c r="M8869" t="s">
        <v>24528</v>
      </c>
      <c r="N8869">
        <v>0.46055555500000001</v>
      </c>
      <c r="O8869">
        <v>0</v>
      </c>
      <c r="P8869">
        <v>0</v>
      </c>
      <c r="Q8869">
        <v>5</v>
      </c>
      <c r="R8869">
        <v>6</v>
      </c>
      <c r="S8869">
        <v>3</v>
      </c>
      <c r="T8869">
        <v>6</v>
      </c>
      <c r="U8869">
        <v>1</v>
      </c>
      <c r="V8869">
        <v>0</v>
      </c>
      <c r="W8869">
        <v>0</v>
      </c>
      <c r="X8869">
        <v>0</v>
      </c>
      <c r="Y8869">
        <v>43.906615784049798</v>
      </c>
      <c r="Z8869">
        <v>5.0233996360607005</v>
      </c>
      <c r="AA8869">
        <v>3.1536039959597173</v>
      </c>
      <c r="AB8869">
        <v>4.3945040526340353</v>
      </c>
      <c r="AC8869">
        <v>12.849116896070381</v>
      </c>
      <c r="AD8869">
        <v>0</v>
      </c>
      <c r="AE8869">
        <v>69.327240364774639</v>
      </c>
    </row>
    <row r="8870" spans="1:31" x14ac:dyDescent="0.3">
      <c r="A8870">
        <v>2594642</v>
      </c>
      <c r="B8870">
        <v>1</v>
      </c>
      <c r="C8870" t="s">
        <v>80</v>
      </c>
      <c r="D8870" t="s">
        <v>85</v>
      </c>
      <c r="E8870" t="s">
        <v>132</v>
      </c>
      <c r="F8870" t="s">
        <v>14061</v>
      </c>
      <c r="G8870" t="s">
        <v>134</v>
      </c>
      <c r="H8870" t="s">
        <v>135</v>
      </c>
      <c r="I8870" t="s">
        <v>136</v>
      </c>
      <c r="J8870" t="s">
        <v>137</v>
      </c>
      <c r="K8870" t="s">
        <v>138</v>
      </c>
      <c r="L8870" t="s">
        <v>24529</v>
      </c>
      <c r="M8870" t="s">
        <v>24530</v>
      </c>
      <c r="N8870">
        <v>4.4802777770000004</v>
      </c>
      <c r="O8870">
        <v>0</v>
      </c>
      <c r="P8870">
        <v>4427</v>
      </c>
      <c r="Q8870">
        <v>0</v>
      </c>
      <c r="R8870">
        <v>0</v>
      </c>
      <c r="S8870">
        <v>2</v>
      </c>
      <c r="T8870">
        <v>189</v>
      </c>
      <c r="U8870">
        <v>0</v>
      </c>
      <c r="V8870">
        <v>0</v>
      </c>
      <c r="W8870">
        <v>0</v>
      </c>
      <c r="X8870">
        <v>4327.8139704283285</v>
      </c>
      <c r="Y8870">
        <v>0</v>
      </c>
      <c r="Z8870">
        <v>0</v>
      </c>
      <c r="AA8870">
        <v>13.265582929835329</v>
      </c>
      <c r="AB8870">
        <v>992.25841810000497</v>
      </c>
      <c r="AC8870">
        <v>0</v>
      </c>
      <c r="AD8870">
        <v>0</v>
      </c>
      <c r="AE8870">
        <v>5333.3379714581688</v>
      </c>
    </row>
    <row r="8871" spans="1:31" x14ac:dyDescent="0.3">
      <c r="A8871">
        <v>2594788</v>
      </c>
      <c r="B8871">
        <v>1</v>
      </c>
      <c r="C8871" t="s">
        <v>80</v>
      </c>
      <c r="D8871" t="s">
        <v>106</v>
      </c>
      <c r="E8871" t="s">
        <v>155</v>
      </c>
      <c r="F8871" t="s">
        <v>24531</v>
      </c>
      <c r="G8871" t="s">
        <v>206</v>
      </c>
      <c r="H8871" t="s">
        <v>157</v>
      </c>
      <c r="I8871" t="s">
        <v>136</v>
      </c>
      <c r="J8871" t="s">
        <v>137</v>
      </c>
      <c r="K8871" t="s">
        <v>138</v>
      </c>
      <c r="L8871" t="s">
        <v>24532</v>
      </c>
      <c r="M8871" t="s">
        <v>24533</v>
      </c>
      <c r="N8871">
        <v>0.64</v>
      </c>
      <c r="O8871">
        <v>0</v>
      </c>
      <c r="P8871">
        <v>6</v>
      </c>
      <c r="Q8871">
        <v>0</v>
      </c>
      <c r="R8871">
        <v>13</v>
      </c>
      <c r="S8871">
        <v>0</v>
      </c>
      <c r="T8871">
        <v>9</v>
      </c>
      <c r="U8871">
        <v>0</v>
      </c>
      <c r="V8871">
        <v>0</v>
      </c>
      <c r="W8871">
        <v>0</v>
      </c>
      <c r="X8871">
        <v>0.49703281878528</v>
      </c>
      <c r="Y8871">
        <v>0</v>
      </c>
      <c r="Z8871">
        <v>15.897042232128001</v>
      </c>
      <c r="AA8871">
        <v>0</v>
      </c>
      <c r="AB8871">
        <v>7.8718879800230415</v>
      </c>
      <c r="AC8871">
        <v>0</v>
      </c>
      <c r="AD8871">
        <v>0</v>
      </c>
      <c r="AE8871">
        <v>24.265963030936319</v>
      </c>
    </row>
    <row r="8872" spans="1:31" x14ac:dyDescent="0.3">
      <c r="A8872">
        <v>2594711</v>
      </c>
      <c r="B8872">
        <v>1</v>
      </c>
      <c r="C8872" t="s">
        <v>80</v>
      </c>
      <c r="D8872" t="s">
        <v>104</v>
      </c>
      <c r="E8872" t="s">
        <v>141</v>
      </c>
      <c r="F8872" t="s">
        <v>13206</v>
      </c>
      <c r="G8872" t="s">
        <v>134</v>
      </c>
      <c r="H8872" t="s">
        <v>135</v>
      </c>
      <c r="I8872" t="s">
        <v>136</v>
      </c>
      <c r="J8872" t="s">
        <v>137</v>
      </c>
      <c r="K8872" t="s">
        <v>138</v>
      </c>
      <c r="L8872" t="s">
        <v>24534</v>
      </c>
      <c r="M8872" t="s">
        <v>24535</v>
      </c>
      <c r="N8872">
        <v>0.74555555500000004</v>
      </c>
      <c r="O8872">
        <v>0</v>
      </c>
      <c r="P8872">
        <v>19</v>
      </c>
      <c r="Q8872">
        <v>1</v>
      </c>
      <c r="R8872">
        <v>0</v>
      </c>
      <c r="S8872">
        <v>31</v>
      </c>
      <c r="T8872">
        <v>21</v>
      </c>
      <c r="U8872">
        <v>16</v>
      </c>
      <c r="V8872">
        <v>0</v>
      </c>
      <c r="W8872">
        <v>0</v>
      </c>
      <c r="X8872">
        <v>0.93459860310360654</v>
      </c>
      <c r="Y8872">
        <v>2.4785709939199999E-2</v>
      </c>
      <c r="Z8872">
        <v>0</v>
      </c>
      <c r="AA8872">
        <v>91.417152627912799</v>
      </c>
      <c r="AB8872">
        <v>4.4473511065478997</v>
      </c>
      <c r="AC8872">
        <v>195.64145268447967</v>
      </c>
      <c r="AD8872">
        <v>0</v>
      </c>
      <c r="AE8872">
        <v>292.46534073198319</v>
      </c>
    </row>
    <row r="8873" spans="1:31" x14ac:dyDescent="0.3">
      <c r="A8873">
        <v>2595043</v>
      </c>
      <c r="B8873">
        <v>1</v>
      </c>
      <c r="C8873" t="s">
        <v>80</v>
      </c>
      <c r="D8873" t="s">
        <v>97</v>
      </c>
      <c r="E8873" t="s">
        <v>155</v>
      </c>
      <c r="F8873" t="s">
        <v>24536</v>
      </c>
      <c r="G8873" t="s">
        <v>11298</v>
      </c>
      <c r="H8873" t="s">
        <v>157</v>
      </c>
      <c r="I8873" t="s">
        <v>136</v>
      </c>
      <c r="J8873" t="s">
        <v>137</v>
      </c>
      <c r="K8873" t="s">
        <v>138</v>
      </c>
      <c r="L8873" t="s">
        <v>24537</v>
      </c>
      <c r="M8873" t="s">
        <v>24538</v>
      </c>
      <c r="N8873">
        <v>9.6238888879999998</v>
      </c>
      <c r="O8873">
        <v>0</v>
      </c>
      <c r="P8873">
        <v>350</v>
      </c>
      <c r="Q8873">
        <v>0</v>
      </c>
      <c r="R8873">
        <v>0</v>
      </c>
      <c r="S8873">
        <v>0</v>
      </c>
      <c r="T8873">
        <v>106</v>
      </c>
      <c r="U8873">
        <v>0</v>
      </c>
      <c r="V8873">
        <v>0</v>
      </c>
      <c r="W8873">
        <v>0</v>
      </c>
      <c r="X8873">
        <v>769.36369677427206</v>
      </c>
      <c r="Y8873">
        <v>0</v>
      </c>
      <c r="Z8873">
        <v>0</v>
      </c>
      <c r="AA8873">
        <v>0</v>
      </c>
      <c r="AB8873">
        <v>788.79346283448785</v>
      </c>
      <c r="AC8873">
        <v>0</v>
      </c>
      <c r="AD8873">
        <v>0</v>
      </c>
      <c r="AE8873">
        <v>1558.1571596087599</v>
      </c>
    </row>
    <row r="8874" spans="1:31" x14ac:dyDescent="0.3">
      <c r="A8874">
        <v>2594997</v>
      </c>
      <c r="B8874">
        <v>1</v>
      </c>
      <c r="C8874" t="s">
        <v>81</v>
      </c>
      <c r="D8874" t="s">
        <v>127</v>
      </c>
      <c r="E8874" t="s">
        <v>184</v>
      </c>
      <c r="F8874" t="s">
        <v>24539</v>
      </c>
      <c r="G8874" t="s">
        <v>134</v>
      </c>
      <c r="H8874" t="s">
        <v>135</v>
      </c>
      <c r="I8874" t="s">
        <v>136</v>
      </c>
      <c r="J8874" t="s">
        <v>137</v>
      </c>
      <c r="K8874" t="s">
        <v>138</v>
      </c>
      <c r="L8874" t="s">
        <v>24540</v>
      </c>
      <c r="M8874" t="s">
        <v>24541</v>
      </c>
      <c r="N8874">
        <v>1.3366666659999999</v>
      </c>
      <c r="O8874">
        <v>0</v>
      </c>
      <c r="P8874">
        <v>329</v>
      </c>
      <c r="Q8874">
        <v>0</v>
      </c>
      <c r="R8874">
        <v>8</v>
      </c>
      <c r="S8874">
        <v>0</v>
      </c>
      <c r="T8874">
        <v>16</v>
      </c>
      <c r="U8874">
        <v>0</v>
      </c>
      <c r="V8874">
        <v>0</v>
      </c>
      <c r="W8874">
        <v>0</v>
      </c>
      <c r="X8874">
        <v>74.311291032263739</v>
      </c>
      <c r="Y8874">
        <v>0</v>
      </c>
      <c r="Z8874">
        <v>6.7207249203428256</v>
      </c>
      <c r="AA8874">
        <v>0</v>
      </c>
      <c r="AB8874">
        <v>3.535017746826556</v>
      </c>
      <c r="AC8874">
        <v>0</v>
      </c>
      <c r="AD8874">
        <v>0</v>
      </c>
      <c r="AE8874">
        <v>84.567033699433125</v>
      </c>
    </row>
    <row r="8875" spans="1:31" x14ac:dyDescent="0.3">
      <c r="A8875">
        <v>2594940</v>
      </c>
      <c r="B8875">
        <v>1</v>
      </c>
      <c r="C8875" t="s">
        <v>80</v>
      </c>
      <c r="D8875" t="s">
        <v>94</v>
      </c>
      <c r="E8875" t="s">
        <v>141</v>
      </c>
      <c r="F8875" t="s">
        <v>11035</v>
      </c>
      <c r="G8875" t="s">
        <v>318</v>
      </c>
      <c r="H8875" t="s">
        <v>135</v>
      </c>
      <c r="I8875" t="s">
        <v>136</v>
      </c>
      <c r="J8875" t="s">
        <v>137</v>
      </c>
      <c r="K8875" t="s">
        <v>138</v>
      </c>
      <c r="L8875" t="s">
        <v>24542</v>
      </c>
      <c r="M8875" t="s">
        <v>24543</v>
      </c>
      <c r="N8875">
        <v>0.47527777700000001</v>
      </c>
      <c r="O8875">
        <v>0</v>
      </c>
      <c r="P8875">
        <v>405</v>
      </c>
      <c r="Q8875">
        <v>1</v>
      </c>
      <c r="R8875">
        <v>28</v>
      </c>
      <c r="S8875">
        <v>2</v>
      </c>
      <c r="T8875">
        <v>62</v>
      </c>
      <c r="U8875">
        <v>1</v>
      </c>
      <c r="V8875">
        <v>0</v>
      </c>
      <c r="W8875">
        <v>0</v>
      </c>
      <c r="X8875">
        <v>25.146221078583586</v>
      </c>
      <c r="Y8875">
        <v>0.31222253170413089</v>
      </c>
      <c r="Z8875">
        <v>9.8394361200375489</v>
      </c>
      <c r="AA8875">
        <v>1.6299392194251667</v>
      </c>
      <c r="AB8875">
        <v>15.132358481503513</v>
      </c>
      <c r="AC8875">
        <v>3.8244083132077726</v>
      </c>
      <c r="AD8875">
        <v>0</v>
      </c>
      <c r="AE8875">
        <v>55.884585744461717</v>
      </c>
    </row>
    <row r="8876" spans="1:31" x14ac:dyDescent="0.3">
      <c r="A8876">
        <v>2595183</v>
      </c>
      <c r="B8876">
        <v>1</v>
      </c>
      <c r="C8876" t="s">
        <v>81</v>
      </c>
      <c r="D8876" t="s">
        <v>127</v>
      </c>
      <c r="E8876" t="s">
        <v>171</v>
      </c>
      <c r="F8876" t="s">
        <v>24544</v>
      </c>
      <c r="G8876" t="s">
        <v>190</v>
      </c>
      <c r="H8876" t="s">
        <v>157</v>
      </c>
      <c r="I8876" t="s">
        <v>136</v>
      </c>
      <c r="J8876" t="s">
        <v>137</v>
      </c>
      <c r="K8876" t="s">
        <v>138</v>
      </c>
      <c r="L8876" t="s">
        <v>24545</v>
      </c>
      <c r="M8876" t="s">
        <v>24546</v>
      </c>
      <c r="N8876">
        <v>0.73</v>
      </c>
      <c r="O8876">
        <v>0</v>
      </c>
      <c r="P8876">
        <v>63</v>
      </c>
      <c r="Q8876">
        <v>0</v>
      </c>
      <c r="R8876">
        <v>0</v>
      </c>
      <c r="S8876">
        <v>0</v>
      </c>
      <c r="T8876">
        <v>2</v>
      </c>
      <c r="U8876">
        <v>0</v>
      </c>
      <c r="V8876">
        <v>0</v>
      </c>
      <c r="W8876">
        <v>0</v>
      </c>
      <c r="X8876">
        <v>8.9296010579244243</v>
      </c>
      <c r="Y8876">
        <v>0</v>
      </c>
      <c r="Z8876">
        <v>0</v>
      </c>
      <c r="AA8876">
        <v>0</v>
      </c>
      <c r="AB8876">
        <v>0.16880690274033333</v>
      </c>
      <c r="AC8876">
        <v>0</v>
      </c>
      <c r="AD8876">
        <v>0</v>
      </c>
      <c r="AE8876">
        <v>9.0984079606647583</v>
      </c>
    </row>
    <row r="8877" spans="1:31" x14ac:dyDescent="0.3">
      <c r="A8877">
        <v>2595106</v>
      </c>
      <c r="B8877">
        <v>1</v>
      </c>
      <c r="C8877" t="s">
        <v>80</v>
      </c>
      <c r="D8877" t="s">
        <v>92</v>
      </c>
      <c r="E8877" t="s">
        <v>175</v>
      </c>
      <c r="F8877" t="s">
        <v>24547</v>
      </c>
      <c r="G8877" t="s">
        <v>190</v>
      </c>
      <c r="H8877" t="s">
        <v>157</v>
      </c>
      <c r="I8877" t="s">
        <v>136</v>
      </c>
      <c r="J8877" t="s">
        <v>137</v>
      </c>
      <c r="K8877" t="s">
        <v>138</v>
      </c>
      <c r="L8877" t="s">
        <v>24548</v>
      </c>
      <c r="M8877" t="s">
        <v>24549</v>
      </c>
      <c r="N8877">
        <v>2.3519444439999999</v>
      </c>
      <c r="O8877">
        <v>0</v>
      </c>
      <c r="P8877">
        <v>21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4.9381117399151195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4.9381117399151195</v>
      </c>
    </row>
    <row r="8878" spans="1:31" x14ac:dyDescent="0.3">
      <c r="A8878">
        <v>2595020</v>
      </c>
      <c r="B8878">
        <v>1</v>
      </c>
      <c r="C8878" t="s">
        <v>80</v>
      </c>
      <c r="D8878" t="s">
        <v>96</v>
      </c>
      <c r="E8878" t="s">
        <v>166</v>
      </c>
      <c r="F8878" t="s">
        <v>24550</v>
      </c>
      <c r="G8878" t="s">
        <v>181</v>
      </c>
      <c r="H8878" t="s">
        <v>157</v>
      </c>
      <c r="I8878" t="s">
        <v>136</v>
      </c>
      <c r="J8878" t="s">
        <v>137</v>
      </c>
      <c r="K8878" t="s">
        <v>138</v>
      </c>
      <c r="L8878" t="s">
        <v>24551</v>
      </c>
      <c r="M8878" t="s">
        <v>24552</v>
      </c>
      <c r="N8878">
        <v>3.9394444439999998</v>
      </c>
      <c r="O8878">
        <v>0</v>
      </c>
      <c r="P8878">
        <v>1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</row>
    <row r="8879" spans="1:31" x14ac:dyDescent="0.3">
      <c r="A8879">
        <v>2594914</v>
      </c>
      <c r="B8879">
        <v>1</v>
      </c>
      <c r="C8879" t="s">
        <v>80</v>
      </c>
      <c r="D8879" t="s">
        <v>96</v>
      </c>
      <c r="E8879" t="s">
        <v>175</v>
      </c>
      <c r="F8879" t="s">
        <v>24553</v>
      </c>
      <c r="G8879" t="s">
        <v>190</v>
      </c>
      <c r="H8879" t="s">
        <v>157</v>
      </c>
      <c r="I8879" t="s">
        <v>136</v>
      </c>
      <c r="J8879" t="s">
        <v>137</v>
      </c>
      <c r="K8879" t="s">
        <v>138</v>
      </c>
      <c r="L8879" t="s">
        <v>24554</v>
      </c>
      <c r="M8879" t="s">
        <v>24555</v>
      </c>
      <c r="N8879">
        <v>2.7577777769999998</v>
      </c>
      <c r="O8879">
        <v>0</v>
      </c>
      <c r="P8879">
        <v>14</v>
      </c>
      <c r="Q8879">
        <v>0</v>
      </c>
      <c r="R8879">
        <v>0</v>
      </c>
      <c r="S8879">
        <v>0</v>
      </c>
      <c r="T8879">
        <v>30</v>
      </c>
      <c r="U8879">
        <v>0</v>
      </c>
      <c r="V8879">
        <v>0</v>
      </c>
      <c r="W8879">
        <v>0</v>
      </c>
      <c r="X8879">
        <v>13.972555916865842</v>
      </c>
      <c r="Y8879">
        <v>0</v>
      </c>
      <c r="Z8879">
        <v>0</v>
      </c>
      <c r="AA8879">
        <v>0</v>
      </c>
      <c r="AB8879">
        <v>193.34193290306348</v>
      </c>
      <c r="AC8879">
        <v>0</v>
      </c>
      <c r="AD8879">
        <v>0</v>
      </c>
      <c r="AE8879">
        <v>207.31448881992932</v>
      </c>
    </row>
    <row r="8880" spans="1:31" x14ac:dyDescent="0.3">
      <c r="A8880">
        <v>2595126</v>
      </c>
      <c r="B8880">
        <v>1</v>
      </c>
      <c r="C8880" t="s">
        <v>80</v>
      </c>
      <c r="D8880" t="s">
        <v>85</v>
      </c>
      <c r="E8880" t="s">
        <v>166</v>
      </c>
      <c r="F8880" t="s">
        <v>24556</v>
      </c>
      <c r="G8880" t="s">
        <v>198</v>
      </c>
      <c r="H8880" t="s">
        <v>157</v>
      </c>
      <c r="I8880" t="s">
        <v>136</v>
      </c>
      <c r="J8880" t="s">
        <v>137</v>
      </c>
      <c r="K8880" t="s">
        <v>138</v>
      </c>
      <c r="L8880" t="s">
        <v>24557</v>
      </c>
      <c r="M8880" t="s">
        <v>24558</v>
      </c>
      <c r="N8880">
        <v>0.49777777699999998</v>
      </c>
      <c r="O8880">
        <v>0</v>
      </c>
      <c r="P8880">
        <v>5</v>
      </c>
      <c r="Q8880">
        <v>0</v>
      </c>
      <c r="R8880">
        <v>0</v>
      </c>
      <c r="S8880">
        <v>0</v>
      </c>
      <c r="T8880">
        <v>1</v>
      </c>
      <c r="U8880">
        <v>0</v>
      </c>
      <c r="V8880">
        <v>0</v>
      </c>
      <c r="W8880">
        <v>0</v>
      </c>
      <c r="X8880">
        <v>0.42551582928580006</v>
      </c>
      <c r="Y8880">
        <v>0</v>
      </c>
      <c r="Z8880">
        <v>0</v>
      </c>
      <c r="AA8880">
        <v>0</v>
      </c>
      <c r="AB8880">
        <v>2.5774781701441669E-2</v>
      </c>
      <c r="AC8880">
        <v>0</v>
      </c>
      <c r="AD8880">
        <v>0</v>
      </c>
      <c r="AE8880">
        <v>0.45129061098724171</v>
      </c>
    </row>
    <row r="8881" spans="1:31" x14ac:dyDescent="0.3">
      <c r="A8881">
        <v>2594728</v>
      </c>
      <c r="B8881">
        <v>1</v>
      </c>
      <c r="C8881" t="s">
        <v>81</v>
      </c>
      <c r="D8881" t="s">
        <v>123</v>
      </c>
      <c r="E8881" t="s">
        <v>184</v>
      </c>
      <c r="F8881" t="s">
        <v>24559</v>
      </c>
      <c r="G8881" t="s">
        <v>134</v>
      </c>
      <c r="H8881" t="s">
        <v>135</v>
      </c>
      <c r="I8881" t="s">
        <v>136</v>
      </c>
      <c r="J8881" t="s">
        <v>137</v>
      </c>
      <c r="K8881" t="s">
        <v>138</v>
      </c>
      <c r="L8881" t="s">
        <v>24560</v>
      </c>
      <c r="M8881" t="s">
        <v>24561</v>
      </c>
      <c r="N8881">
        <v>2.8713888879999998</v>
      </c>
      <c r="O8881">
        <v>2</v>
      </c>
      <c r="P8881">
        <v>0</v>
      </c>
      <c r="Q8881">
        <v>103</v>
      </c>
      <c r="R8881">
        <v>1</v>
      </c>
      <c r="S8881">
        <v>6</v>
      </c>
      <c r="T8881">
        <v>0</v>
      </c>
      <c r="U8881">
        <v>0</v>
      </c>
      <c r="V8881">
        <v>0</v>
      </c>
      <c r="W8881">
        <v>0.67417514005807999</v>
      </c>
      <c r="X8881">
        <v>0</v>
      </c>
      <c r="Y8881">
        <v>292.25970708087004</v>
      </c>
      <c r="Z8881">
        <v>2.9845857761389087</v>
      </c>
      <c r="AA8881">
        <v>13.656639122929953</v>
      </c>
      <c r="AB8881">
        <v>0</v>
      </c>
      <c r="AC8881">
        <v>0</v>
      </c>
      <c r="AD8881">
        <v>0</v>
      </c>
      <c r="AE8881">
        <v>309.57510711999697</v>
      </c>
    </row>
    <row r="8882" spans="1:31" x14ac:dyDescent="0.3">
      <c r="A8882">
        <v>2595192</v>
      </c>
      <c r="B8882">
        <v>1</v>
      </c>
      <c r="C8882" t="s">
        <v>81</v>
      </c>
      <c r="D8882" t="s">
        <v>128</v>
      </c>
      <c r="E8882" t="s">
        <v>147</v>
      </c>
      <c r="F8882" t="s">
        <v>4048</v>
      </c>
      <c r="G8882" t="s">
        <v>134</v>
      </c>
      <c r="H8882" t="s">
        <v>135</v>
      </c>
      <c r="I8882" t="s">
        <v>136</v>
      </c>
      <c r="J8882" t="s">
        <v>137</v>
      </c>
      <c r="K8882" t="s">
        <v>138</v>
      </c>
      <c r="L8882" t="s">
        <v>24562</v>
      </c>
      <c r="M8882" t="s">
        <v>24563</v>
      </c>
      <c r="N8882">
        <v>0.73944444399999998</v>
      </c>
      <c r="O8882">
        <v>6</v>
      </c>
      <c r="P8882">
        <v>510</v>
      </c>
      <c r="Q8882">
        <v>99</v>
      </c>
      <c r="R8882">
        <v>24</v>
      </c>
      <c r="S8882">
        <v>6</v>
      </c>
      <c r="T8882">
        <v>53</v>
      </c>
      <c r="U8882">
        <v>0</v>
      </c>
      <c r="V8882">
        <v>0</v>
      </c>
      <c r="W8882">
        <v>1.1414226464842503</v>
      </c>
      <c r="X8882">
        <v>58.460494351816216</v>
      </c>
      <c r="Y8882">
        <v>52.958528070744535</v>
      </c>
      <c r="Z8882">
        <v>5.789046290620413</v>
      </c>
      <c r="AA8882">
        <v>11.325930812022296</v>
      </c>
      <c r="AB8882">
        <v>11.683710142564944</v>
      </c>
      <c r="AC8882">
        <v>0</v>
      </c>
      <c r="AD8882">
        <v>0</v>
      </c>
      <c r="AE8882">
        <v>141.35913231425266</v>
      </c>
    </row>
    <row r="8883" spans="1:31" x14ac:dyDescent="0.3">
      <c r="A8883">
        <v>2594860</v>
      </c>
      <c r="B8883">
        <v>1</v>
      </c>
      <c r="C8883" t="s">
        <v>80</v>
      </c>
      <c r="D8883" t="s">
        <v>88</v>
      </c>
      <c r="E8883" t="s">
        <v>141</v>
      </c>
      <c r="F8883" t="s">
        <v>24564</v>
      </c>
      <c r="G8883" t="s">
        <v>134</v>
      </c>
      <c r="H8883" t="s">
        <v>135</v>
      </c>
      <c r="I8883" t="s">
        <v>136</v>
      </c>
      <c r="J8883" t="s">
        <v>137</v>
      </c>
      <c r="K8883" t="s">
        <v>138</v>
      </c>
      <c r="L8883" t="s">
        <v>24565</v>
      </c>
      <c r="M8883" t="s">
        <v>24566</v>
      </c>
      <c r="N8883">
        <v>1.1916666659999999</v>
      </c>
      <c r="O8883">
        <v>0</v>
      </c>
      <c r="P8883">
        <v>0</v>
      </c>
      <c r="Q8883">
        <v>0</v>
      </c>
      <c r="R8883">
        <v>0</v>
      </c>
      <c r="S8883">
        <v>3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22.516280639594402</v>
      </c>
      <c r="AB8883">
        <v>0</v>
      </c>
      <c r="AC8883">
        <v>0</v>
      </c>
      <c r="AD8883">
        <v>0</v>
      </c>
      <c r="AE8883">
        <v>22.516280639594402</v>
      </c>
    </row>
    <row r="8884" spans="1:31" x14ac:dyDescent="0.3">
      <c r="A8884">
        <v>2594906</v>
      </c>
      <c r="B8884">
        <v>1</v>
      </c>
      <c r="C8884" t="s">
        <v>81</v>
      </c>
      <c r="D8884" t="s">
        <v>128</v>
      </c>
      <c r="E8884" t="s">
        <v>147</v>
      </c>
      <c r="F8884" t="s">
        <v>2458</v>
      </c>
      <c r="G8884" t="s">
        <v>134</v>
      </c>
      <c r="H8884" t="s">
        <v>135</v>
      </c>
      <c r="I8884" t="s">
        <v>136</v>
      </c>
      <c r="J8884" t="s">
        <v>137</v>
      </c>
      <c r="K8884" t="s">
        <v>138</v>
      </c>
      <c r="L8884" t="s">
        <v>24567</v>
      </c>
      <c r="M8884" t="s">
        <v>24568</v>
      </c>
      <c r="N8884">
        <v>0.15083333300000001</v>
      </c>
      <c r="O8884">
        <v>6</v>
      </c>
      <c r="P8884">
        <v>522</v>
      </c>
      <c r="Q8884">
        <v>4</v>
      </c>
      <c r="R8884">
        <v>3</v>
      </c>
      <c r="S8884">
        <v>2</v>
      </c>
      <c r="T8884">
        <v>43</v>
      </c>
      <c r="U8884">
        <v>0</v>
      </c>
      <c r="V8884">
        <v>0</v>
      </c>
      <c r="W8884">
        <v>0.203027671548</v>
      </c>
      <c r="X8884">
        <v>6.6555763015711396</v>
      </c>
      <c r="Y8884">
        <v>2.0605140773886235</v>
      </c>
      <c r="Z8884">
        <v>0.2517445325014</v>
      </c>
      <c r="AA8884">
        <v>2.7361116018244012</v>
      </c>
      <c r="AB8884">
        <v>1.4461208815216411</v>
      </c>
      <c r="AC8884">
        <v>0</v>
      </c>
      <c r="AD8884">
        <v>0</v>
      </c>
      <c r="AE8884">
        <v>13.353095066355205</v>
      </c>
    </row>
    <row r="8885" spans="1:31" x14ac:dyDescent="0.3">
      <c r="A8885">
        <v>2595052</v>
      </c>
      <c r="B8885">
        <v>1</v>
      </c>
      <c r="C8885" t="s">
        <v>80</v>
      </c>
      <c r="D8885" t="s">
        <v>96</v>
      </c>
      <c r="E8885" t="s">
        <v>166</v>
      </c>
      <c r="F8885" t="s">
        <v>19008</v>
      </c>
      <c r="G8885" t="s">
        <v>181</v>
      </c>
      <c r="H8885" t="s">
        <v>157</v>
      </c>
      <c r="I8885" t="s">
        <v>136</v>
      </c>
      <c r="J8885" t="s">
        <v>137</v>
      </c>
      <c r="K8885" t="s">
        <v>138</v>
      </c>
      <c r="L8885" t="s">
        <v>24569</v>
      </c>
      <c r="M8885" t="s">
        <v>24570</v>
      </c>
      <c r="N8885">
        <v>3.0291666660000001</v>
      </c>
      <c r="O8885">
        <v>0</v>
      </c>
      <c r="P8885">
        <v>1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0.71017647862870503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0.71017647862870503</v>
      </c>
    </row>
    <row r="8886" spans="1:31" x14ac:dyDescent="0.3">
      <c r="A8886">
        <v>2595029</v>
      </c>
      <c r="B8886">
        <v>1</v>
      </c>
      <c r="C8886" t="s">
        <v>80</v>
      </c>
      <c r="D8886" t="s">
        <v>93</v>
      </c>
      <c r="E8886" t="s">
        <v>155</v>
      </c>
      <c r="F8886" t="s">
        <v>10849</v>
      </c>
      <c r="G8886" t="s">
        <v>206</v>
      </c>
      <c r="H8886" t="s">
        <v>157</v>
      </c>
      <c r="I8886" t="s">
        <v>136</v>
      </c>
      <c r="J8886" t="s">
        <v>137</v>
      </c>
      <c r="K8886" t="s">
        <v>138</v>
      </c>
      <c r="L8886" t="s">
        <v>24571</v>
      </c>
      <c r="M8886" t="s">
        <v>24572</v>
      </c>
      <c r="N8886">
        <v>2.7172222220000002</v>
      </c>
      <c r="O8886">
        <v>0</v>
      </c>
      <c r="P8886">
        <v>3</v>
      </c>
      <c r="Q8886">
        <v>0</v>
      </c>
      <c r="R8886">
        <v>8</v>
      </c>
      <c r="S8886">
        <v>0</v>
      </c>
      <c r="T8886">
        <v>3</v>
      </c>
      <c r="U8886">
        <v>0</v>
      </c>
      <c r="V8886">
        <v>0</v>
      </c>
      <c r="W8886">
        <v>0</v>
      </c>
      <c r="X8886">
        <v>0.78220089266347159</v>
      </c>
      <c r="Y8886">
        <v>0</v>
      </c>
      <c r="Z8886">
        <v>60.926309108891466</v>
      </c>
      <c r="AA8886">
        <v>0</v>
      </c>
      <c r="AB8886">
        <v>18.098404183937323</v>
      </c>
      <c r="AC8886">
        <v>0</v>
      </c>
      <c r="AD8886">
        <v>0</v>
      </c>
      <c r="AE8886">
        <v>79.806914185492261</v>
      </c>
    </row>
    <row r="8887" spans="1:31" x14ac:dyDescent="0.3">
      <c r="A8887">
        <v>2594691</v>
      </c>
      <c r="B8887">
        <v>1</v>
      </c>
      <c r="C8887" t="s">
        <v>80</v>
      </c>
      <c r="D8887" t="s">
        <v>105</v>
      </c>
      <c r="E8887" t="s">
        <v>166</v>
      </c>
      <c r="F8887" t="s">
        <v>24573</v>
      </c>
      <c r="G8887" t="s">
        <v>198</v>
      </c>
      <c r="H8887" t="s">
        <v>157</v>
      </c>
      <c r="I8887" t="s">
        <v>136</v>
      </c>
      <c r="J8887" t="s">
        <v>137</v>
      </c>
      <c r="K8887" t="s">
        <v>138</v>
      </c>
      <c r="L8887" t="s">
        <v>24574</v>
      </c>
      <c r="M8887" t="s">
        <v>24575</v>
      </c>
      <c r="N8887">
        <v>0.85527777699999996</v>
      </c>
      <c r="O8887">
        <v>0</v>
      </c>
      <c r="P8887">
        <v>5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0.51254944647775003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0.51254944647775003</v>
      </c>
    </row>
    <row r="8888" spans="1:31" x14ac:dyDescent="0.3">
      <c r="A8888">
        <v>2595006</v>
      </c>
      <c r="B8888">
        <v>1</v>
      </c>
      <c r="C8888" t="s">
        <v>81</v>
      </c>
      <c r="D8888" t="s">
        <v>119</v>
      </c>
      <c r="E8888" t="s">
        <v>155</v>
      </c>
      <c r="F8888" t="s">
        <v>24435</v>
      </c>
      <c r="G8888" t="s">
        <v>206</v>
      </c>
      <c r="H8888" t="s">
        <v>157</v>
      </c>
      <c r="I8888" t="s">
        <v>136</v>
      </c>
      <c r="J8888" t="s">
        <v>137</v>
      </c>
      <c r="K8888" t="s">
        <v>138</v>
      </c>
      <c r="L8888" t="s">
        <v>24576</v>
      </c>
      <c r="M8888" t="s">
        <v>24577</v>
      </c>
      <c r="N8888">
        <v>0.98694444400000003</v>
      </c>
      <c r="O8888">
        <v>0</v>
      </c>
      <c r="P8888">
        <v>0</v>
      </c>
      <c r="Q8888">
        <v>0</v>
      </c>
      <c r="R8888">
        <v>7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32.653208603098221</v>
      </c>
      <c r="AA8888">
        <v>0</v>
      </c>
      <c r="AB8888">
        <v>0</v>
      </c>
      <c r="AC8888">
        <v>0</v>
      </c>
      <c r="AD8888">
        <v>0</v>
      </c>
      <c r="AE8888">
        <v>32.653208603098221</v>
      </c>
    </row>
    <row r="8889" spans="1:31" x14ac:dyDescent="0.3">
      <c r="A8889">
        <v>2594737</v>
      </c>
      <c r="B8889">
        <v>1</v>
      </c>
      <c r="C8889" t="s">
        <v>81</v>
      </c>
      <c r="D8889" t="s">
        <v>127</v>
      </c>
      <c r="E8889" t="s">
        <v>184</v>
      </c>
      <c r="F8889" t="s">
        <v>12825</v>
      </c>
      <c r="G8889" t="s">
        <v>149</v>
      </c>
      <c r="H8889" t="s">
        <v>135</v>
      </c>
      <c r="I8889" t="s">
        <v>136</v>
      </c>
      <c r="J8889" t="s">
        <v>137</v>
      </c>
      <c r="K8889" t="s">
        <v>138</v>
      </c>
      <c r="L8889" t="s">
        <v>24578</v>
      </c>
      <c r="M8889" t="s">
        <v>24579</v>
      </c>
      <c r="N8889">
        <v>3.8174999999999999</v>
      </c>
      <c r="O8889">
        <v>0</v>
      </c>
      <c r="P8889">
        <v>175</v>
      </c>
      <c r="Q8889">
        <v>27</v>
      </c>
      <c r="R8889">
        <v>29</v>
      </c>
      <c r="S8889">
        <v>1</v>
      </c>
      <c r="T8889">
        <v>15</v>
      </c>
      <c r="U8889">
        <v>0</v>
      </c>
      <c r="V8889">
        <v>0</v>
      </c>
      <c r="W8889">
        <v>0</v>
      </c>
      <c r="X8889">
        <v>87.477870872320324</v>
      </c>
      <c r="Y8889">
        <v>489.89457639651096</v>
      </c>
      <c r="Z8889">
        <v>91.562201597265386</v>
      </c>
      <c r="AA8889">
        <v>7.4061719650339608</v>
      </c>
      <c r="AB8889">
        <v>14.50340097616029</v>
      </c>
      <c r="AC8889">
        <v>0</v>
      </c>
      <c r="AD8889">
        <v>0</v>
      </c>
      <c r="AE8889">
        <v>690.84422180729086</v>
      </c>
    </row>
    <row r="8890" spans="1:31" x14ac:dyDescent="0.3">
      <c r="A8890">
        <v>2594983</v>
      </c>
      <c r="B8890">
        <v>1</v>
      </c>
      <c r="C8890" t="s">
        <v>81</v>
      </c>
      <c r="D8890" t="s">
        <v>123</v>
      </c>
      <c r="E8890" t="s">
        <v>147</v>
      </c>
      <c r="F8890" t="s">
        <v>18393</v>
      </c>
      <c r="G8890" t="s">
        <v>134</v>
      </c>
      <c r="H8890" t="s">
        <v>135</v>
      </c>
      <c r="I8890" t="s">
        <v>136</v>
      </c>
      <c r="J8890" t="s">
        <v>137</v>
      </c>
      <c r="K8890" t="s">
        <v>138</v>
      </c>
      <c r="L8890" t="s">
        <v>24580</v>
      </c>
      <c r="M8890" t="s">
        <v>24581</v>
      </c>
      <c r="N8890">
        <v>1.520277777</v>
      </c>
      <c r="O8890">
        <v>3</v>
      </c>
      <c r="P8890">
        <v>1</v>
      </c>
      <c r="Q8890">
        <v>112</v>
      </c>
      <c r="R8890">
        <v>46</v>
      </c>
      <c r="S8890">
        <v>8</v>
      </c>
      <c r="T8890">
        <v>6</v>
      </c>
      <c r="U8890">
        <v>0</v>
      </c>
      <c r="V8890">
        <v>0</v>
      </c>
      <c r="W8890">
        <v>4.592743906815052</v>
      </c>
      <c r="X8890">
        <v>0.26980645116000002</v>
      </c>
      <c r="Y8890">
        <v>467.94024124338722</v>
      </c>
      <c r="Z8890">
        <v>75.620296937908137</v>
      </c>
      <c r="AA8890">
        <v>7.3828680629447012</v>
      </c>
      <c r="AB8890">
        <v>8.0927071649337563</v>
      </c>
      <c r="AC8890">
        <v>0</v>
      </c>
      <c r="AD8890">
        <v>0</v>
      </c>
      <c r="AE8890">
        <v>563.89866376714895</v>
      </c>
    </row>
    <row r="8891" spans="1:31" x14ac:dyDescent="0.3">
      <c r="A8891">
        <v>2594714</v>
      </c>
      <c r="B8891">
        <v>1</v>
      </c>
      <c r="C8891" t="s">
        <v>80</v>
      </c>
      <c r="D8891" t="s">
        <v>95</v>
      </c>
      <c r="E8891" t="s">
        <v>147</v>
      </c>
      <c r="F8891" t="s">
        <v>14767</v>
      </c>
      <c r="G8891" t="s">
        <v>134</v>
      </c>
      <c r="H8891" t="s">
        <v>135</v>
      </c>
      <c r="I8891" t="s">
        <v>136</v>
      </c>
      <c r="J8891" t="s">
        <v>137</v>
      </c>
      <c r="K8891" t="s">
        <v>138</v>
      </c>
      <c r="L8891" t="s">
        <v>24582</v>
      </c>
      <c r="M8891" t="s">
        <v>24583</v>
      </c>
      <c r="N8891">
        <v>0.62944444399999999</v>
      </c>
      <c r="O8891">
        <v>0</v>
      </c>
      <c r="P8891">
        <v>741</v>
      </c>
      <c r="Q8891">
        <v>6</v>
      </c>
      <c r="R8891">
        <v>21</v>
      </c>
      <c r="S8891">
        <v>8</v>
      </c>
      <c r="T8891">
        <v>40</v>
      </c>
      <c r="U8891">
        <v>0</v>
      </c>
      <c r="V8891">
        <v>0</v>
      </c>
      <c r="W8891">
        <v>0</v>
      </c>
      <c r="X8891">
        <v>52.185502652338819</v>
      </c>
      <c r="Y8891">
        <v>20.161093522656202</v>
      </c>
      <c r="Z8891">
        <v>6.869383484015561</v>
      </c>
      <c r="AA8891">
        <v>86.156970099387735</v>
      </c>
      <c r="AB8891">
        <v>8.5206660277112007</v>
      </c>
      <c r="AC8891">
        <v>0</v>
      </c>
      <c r="AD8891">
        <v>0</v>
      </c>
      <c r="AE8891">
        <v>173.89361578610951</v>
      </c>
    </row>
    <row r="8892" spans="1:31" x14ac:dyDescent="0.3">
      <c r="A8892">
        <v>2594837</v>
      </c>
      <c r="B8892">
        <v>1</v>
      </c>
      <c r="C8892" t="s">
        <v>80</v>
      </c>
      <c r="D8892" t="s">
        <v>106</v>
      </c>
      <c r="E8892" t="s">
        <v>155</v>
      </c>
      <c r="F8892" t="s">
        <v>24584</v>
      </c>
      <c r="G8892" t="s">
        <v>202</v>
      </c>
      <c r="H8892" t="s">
        <v>157</v>
      </c>
      <c r="I8892" t="s">
        <v>136</v>
      </c>
      <c r="J8892" t="s">
        <v>137</v>
      </c>
      <c r="K8892" t="s">
        <v>138</v>
      </c>
      <c r="L8892" t="s">
        <v>24585</v>
      </c>
      <c r="M8892" t="s">
        <v>24586</v>
      </c>
      <c r="N8892">
        <v>0.85444444399999997</v>
      </c>
      <c r="O8892">
        <v>0</v>
      </c>
      <c r="P8892">
        <v>29</v>
      </c>
      <c r="Q8892">
        <v>0</v>
      </c>
      <c r="R8892">
        <v>1</v>
      </c>
      <c r="S8892">
        <v>0</v>
      </c>
      <c r="T8892">
        <v>12</v>
      </c>
      <c r="U8892">
        <v>0</v>
      </c>
      <c r="V8892">
        <v>0</v>
      </c>
      <c r="W8892">
        <v>0</v>
      </c>
      <c r="X8892">
        <v>4.0840029811485659</v>
      </c>
      <c r="Y8892">
        <v>0</v>
      </c>
      <c r="Z8892">
        <v>1.8680002567635798</v>
      </c>
      <c r="AA8892">
        <v>0</v>
      </c>
      <c r="AB8892">
        <v>15.801911606765128</v>
      </c>
      <c r="AC8892">
        <v>0</v>
      </c>
      <c r="AD8892">
        <v>0</v>
      </c>
      <c r="AE8892">
        <v>21.753914844677272</v>
      </c>
    </row>
    <row r="8893" spans="1:31" x14ac:dyDescent="0.3">
      <c r="A8893">
        <v>2594760</v>
      </c>
      <c r="B8893">
        <v>1</v>
      </c>
      <c r="C8893" t="s">
        <v>81</v>
      </c>
      <c r="D8893" t="s">
        <v>127</v>
      </c>
      <c r="E8893" t="s">
        <v>184</v>
      </c>
      <c r="F8893" t="s">
        <v>7866</v>
      </c>
      <c r="G8893" t="s">
        <v>134</v>
      </c>
      <c r="H8893" t="s">
        <v>135</v>
      </c>
      <c r="I8893" t="s">
        <v>680</v>
      </c>
      <c r="J8893" t="s">
        <v>137</v>
      </c>
      <c r="K8893" t="s">
        <v>138</v>
      </c>
      <c r="L8893" t="s">
        <v>24587</v>
      </c>
      <c r="M8893" t="s">
        <v>24588</v>
      </c>
      <c r="N8893">
        <v>2.3055554999999998E-2</v>
      </c>
      <c r="O8893">
        <v>3</v>
      </c>
      <c r="P8893">
        <v>468</v>
      </c>
      <c r="Q8893">
        <v>14</v>
      </c>
      <c r="R8893">
        <v>37</v>
      </c>
      <c r="S8893">
        <v>3</v>
      </c>
      <c r="T8893">
        <v>36</v>
      </c>
      <c r="U8893">
        <v>3</v>
      </c>
      <c r="V8893">
        <v>0</v>
      </c>
      <c r="W8893">
        <v>1.122445188E-2</v>
      </c>
      <c r="X8893">
        <v>1.3500391504073246</v>
      </c>
      <c r="Y8893">
        <v>0.25812480588877329</v>
      </c>
      <c r="Z8893">
        <v>0.47537313526299679</v>
      </c>
      <c r="AA8893">
        <v>7.1639702691763274</v>
      </c>
      <c r="AB8893">
        <v>0.14371340191765444</v>
      </c>
      <c r="AC8893">
        <v>1.5789486417018646</v>
      </c>
      <c r="AD8893">
        <v>0</v>
      </c>
      <c r="AE8893">
        <v>10.981393856234941</v>
      </c>
    </row>
    <row r="8894" spans="1:31" x14ac:dyDescent="0.3">
      <c r="A8894">
        <v>2594843</v>
      </c>
      <c r="B8894">
        <v>1</v>
      </c>
      <c r="C8894" t="s">
        <v>81</v>
      </c>
      <c r="D8894" t="s">
        <v>114</v>
      </c>
      <c r="E8894" t="s">
        <v>184</v>
      </c>
      <c r="F8894" t="s">
        <v>24589</v>
      </c>
      <c r="G8894" t="s">
        <v>149</v>
      </c>
      <c r="H8894" t="s">
        <v>135</v>
      </c>
      <c r="I8894" t="s">
        <v>136</v>
      </c>
      <c r="J8894" t="s">
        <v>137</v>
      </c>
      <c r="K8894" t="s">
        <v>138</v>
      </c>
      <c r="L8894" t="s">
        <v>24590</v>
      </c>
      <c r="M8894" t="s">
        <v>24591</v>
      </c>
      <c r="N8894">
        <v>5.0191666660000003</v>
      </c>
      <c r="O8894">
        <v>0</v>
      </c>
      <c r="P8894">
        <v>73</v>
      </c>
      <c r="Q8894">
        <v>0</v>
      </c>
      <c r="R8894">
        <v>25</v>
      </c>
      <c r="S8894">
        <v>0</v>
      </c>
      <c r="T8894">
        <v>3</v>
      </c>
      <c r="U8894">
        <v>0</v>
      </c>
      <c r="V8894">
        <v>0</v>
      </c>
      <c r="W8894">
        <v>0</v>
      </c>
      <c r="X8894">
        <v>27.76642781935676</v>
      </c>
      <c r="Y8894">
        <v>0</v>
      </c>
      <c r="Z8894">
        <v>55.78141708927312</v>
      </c>
      <c r="AA8894">
        <v>0</v>
      </c>
      <c r="AB8894">
        <v>11.220254772080903</v>
      </c>
      <c r="AC8894">
        <v>0</v>
      </c>
      <c r="AD8894">
        <v>0</v>
      </c>
      <c r="AE8894">
        <v>94.76809968071079</v>
      </c>
    </row>
    <row r="8895" spans="1:31" x14ac:dyDescent="0.3">
      <c r="A8895">
        <v>2594900</v>
      </c>
      <c r="B8895">
        <v>1</v>
      </c>
      <c r="C8895" t="s">
        <v>80</v>
      </c>
      <c r="D8895" t="s">
        <v>105</v>
      </c>
      <c r="E8895" t="s">
        <v>175</v>
      </c>
      <c r="F8895" t="s">
        <v>24592</v>
      </c>
      <c r="G8895" t="s">
        <v>202</v>
      </c>
      <c r="H8895" t="s">
        <v>157</v>
      </c>
      <c r="I8895" t="s">
        <v>136</v>
      </c>
      <c r="J8895" t="s">
        <v>137</v>
      </c>
      <c r="K8895" t="s">
        <v>138</v>
      </c>
      <c r="L8895" t="s">
        <v>24593</v>
      </c>
      <c r="M8895" t="s">
        <v>24594</v>
      </c>
      <c r="N8895">
        <v>1.331388888</v>
      </c>
      <c r="O8895">
        <v>0</v>
      </c>
      <c r="P8895">
        <v>98</v>
      </c>
      <c r="Q8895">
        <v>0</v>
      </c>
      <c r="R8895">
        <v>0</v>
      </c>
      <c r="S8895">
        <v>0</v>
      </c>
      <c r="T8895">
        <v>16</v>
      </c>
      <c r="U8895">
        <v>0</v>
      </c>
      <c r="V8895">
        <v>0</v>
      </c>
      <c r="W8895">
        <v>0</v>
      </c>
      <c r="X8895">
        <v>19.679949800659998</v>
      </c>
      <c r="Y8895">
        <v>0</v>
      </c>
      <c r="Z8895">
        <v>0</v>
      </c>
      <c r="AA8895">
        <v>0</v>
      </c>
      <c r="AB8895">
        <v>14.589492169561511</v>
      </c>
      <c r="AC8895">
        <v>0</v>
      </c>
      <c r="AD8895">
        <v>0</v>
      </c>
      <c r="AE8895">
        <v>34.269441970221507</v>
      </c>
    </row>
    <row r="8896" spans="1:31" x14ac:dyDescent="0.3">
      <c r="A8896">
        <v>2595086</v>
      </c>
      <c r="B8896">
        <v>1</v>
      </c>
      <c r="C8896" t="s">
        <v>81</v>
      </c>
      <c r="D8896" t="s">
        <v>117</v>
      </c>
      <c r="E8896" t="s">
        <v>141</v>
      </c>
      <c r="F8896" t="s">
        <v>8894</v>
      </c>
      <c r="G8896" t="s">
        <v>134</v>
      </c>
      <c r="H8896" t="s">
        <v>135</v>
      </c>
      <c r="I8896" t="s">
        <v>136</v>
      </c>
      <c r="J8896" t="s">
        <v>137</v>
      </c>
      <c r="K8896" t="s">
        <v>138</v>
      </c>
      <c r="L8896" t="s">
        <v>24595</v>
      </c>
      <c r="M8896" t="s">
        <v>24596</v>
      </c>
      <c r="N8896">
        <v>0.233055555</v>
      </c>
      <c r="O8896">
        <v>4</v>
      </c>
      <c r="P8896">
        <v>2454</v>
      </c>
      <c r="Q8896">
        <v>41</v>
      </c>
      <c r="R8896">
        <v>87</v>
      </c>
      <c r="S8896">
        <v>26</v>
      </c>
      <c r="T8896">
        <v>240</v>
      </c>
      <c r="U8896">
        <v>4</v>
      </c>
      <c r="V8896">
        <v>0</v>
      </c>
      <c r="W8896">
        <v>0.27160504909505501</v>
      </c>
      <c r="X8896">
        <v>58.283179284404973</v>
      </c>
      <c r="Y8896">
        <v>42.133998733283264</v>
      </c>
      <c r="Z8896">
        <v>7.3589535927413223</v>
      </c>
      <c r="AA8896">
        <v>44.250601792250521</v>
      </c>
      <c r="AB8896">
        <v>22.465697633403277</v>
      </c>
      <c r="AC8896">
        <v>33.621042819511324</v>
      </c>
      <c r="AD8896">
        <v>0</v>
      </c>
      <c r="AE8896">
        <v>208.38507890468972</v>
      </c>
    </row>
    <row r="8897" spans="1:31" x14ac:dyDescent="0.3">
      <c r="A8897">
        <v>2594966</v>
      </c>
      <c r="B8897">
        <v>1</v>
      </c>
      <c r="C8897" t="s">
        <v>80</v>
      </c>
      <c r="D8897" t="s">
        <v>94</v>
      </c>
      <c r="E8897" t="s">
        <v>171</v>
      </c>
      <c r="F8897" t="s">
        <v>24597</v>
      </c>
      <c r="G8897" t="s">
        <v>190</v>
      </c>
      <c r="H8897" t="s">
        <v>157</v>
      </c>
      <c r="I8897" t="s">
        <v>136</v>
      </c>
      <c r="J8897" t="s">
        <v>137</v>
      </c>
      <c r="K8897" t="s">
        <v>138</v>
      </c>
      <c r="L8897" t="s">
        <v>24598</v>
      </c>
      <c r="M8897" t="s">
        <v>24599</v>
      </c>
      <c r="N8897">
        <v>3.6952777769999998</v>
      </c>
      <c r="O8897">
        <v>0</v>
      </c>
      <c r="P8897">
        <v>0</v>
      </c>
      <c r="Q8897">
        <v>0</v>
      </c>
      <c r="R8897">
        <v>2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24.947045858172149</v>
      </c>
      <c r="AA8897">
        <v>0</v>
      </c>
      <c r="AB8897">
        <v>0</v>
      </c>
      <c r="AC8897">
        <v>0</v>
      </c>
      <c r="AD8897">
        <v>0</v>
      </c>
      <c r="AE8897">
        <v>24.947045858172149</v>
      </c>
    </row>
    <row r="8898" spans="1:31" x14ac:dyDescent="0.3">
      <c r="A8898">
        <v>2595129</v>
      </c>
      <c r="B8898">
        <v>1</v>
      </c>
      <c r="C8898" t="s">
        <v>80</v>
      </c>
      <c r="D8898" t="s">
        <v>93</v>
      </c>
      <c r="E8898" t="s">
        <v>155</v>
      </c>
      <c r="F8898" t="s">
        <v>18009</v>
      </c>
      <c r="G8898" t="s">
        <v>206</v>
      </c>
      <c r="H8898" t="s">
        <v>157</v>
      </c>
      <c r="I8898" t="s">
        <v>136</v>
      </c>
      <c r="J8898" t="s">
        <v>137</v>
      </c>
      <c r="K8898" t="s">
        <v>138</v>
      </c>
      <c r="L8898" t="s">
        <v>24600</v>
      </c>
      <c r="M8898" t="s">
        <v>24601</v>
      </c>
      <c r="N8898">
        <v>1.819722222</v>
      </c>
      <c r="O8898">
        <v>0</v>
      </c>
      <c r="P8898">
        <v>1</v>
      </c>
      <c r="Q8898">
        <v>0</v>
      </c>
      <c r="R8898">
        <v>28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0.79500266113085505</v>
      </c>
      <c r="Y8898">
        <v>0</v>
      </c>
      <c r="Z8898">
        <v>183.11018244643415</v>
      </c>
      <c r="AA8898">
        <v>0</v>
      </c>
      <c r="AB8898">
        <v>0</v>
      </c>
      <c r="AC8898">
        <v>0</v>
      </c>
      <c r="AD8898">
        <v>0</v>
      </c>
      <c r="AE8898">
        <v>183.90518510756502</v>
      </c>
    </row>
    <row r="8899" spans="1:31" x14ac:dyDescent="0.3">
      <c r="A8899">
        <v>2594817</v>
      </c>
      <c r="B8899">
        <v>1</v>
      </c>
      <c r="C8899" t="s">
        <v>81</v>
      </c>
      <c r="D8899" t="s">
        <v>126</v>
      </c>
      <c r="E8899" t="s">
        <v>184</v>
      </c>
      <c r="F8899" t="s">
        <v>24602</v>
      </c>
      <c r="G8899" t="s">
        <v>134</v>
      </c>
      <c r="H8899" t="s">
        <v>135</v>
      </c>
      <c r="I8899" t="s">
        <v>136</v>
      </c>
      <c r="J8899" t="s">
        <v>137</v>
      </c>
      <c r="K8899" t="s">
        <v>138</v>
      </c>
      <c r="L8899" t="s">
        <v>24603</v>
      </c>
      <c r="M8899" t="s">
        <v>24604</v>
      </c>
      <c r="N8899">
        <v>0.19777777699999999</v>
      </c>
      <c r="O8899">
        <v>0</v>
      </c>
      <c r="P8899">
        <v>83</v>
      </c>
      <c r="Q8899">
        <v>2</v>
      </c>
      <c r="R8899">
        <v>37</v>
      </c>
      <c r="S8899">
        <v>0</v>
      </c>
      <c r="T8899">
        <v>6</v>
      </c>
      <c r="U8899">
        <v>1</v>
      </c>
      <c r="V8899">
        <v>0</v>
      </c>
      <c r="W8899">
        <v>0</v>
      </c>
      <c r="X8899">
        <v>1.2328318058810801</v>
      </c>
      <c r="Y8899">
        <v>17.146756710448543</v>
      </c>
      <c r="Z8899">
        <v>6.0466041110838145</v>
      </c>
      <c r="AA8899">
        <v>0</v>
      </c>
      <c r="AB8899">
        <v>0.4734872512275512</v>
      </c>
      <c r="AC8899">
        <v>0.10503089430830001</v>
      </c>
      <c r="AD8899">
        <v>0</v>
      </c>
      <c r="AE8899">
        <v>25.004710772949288</v>
      </c>
    </row>
    <row r="8900" spans="1:31" x14ac:dyDescent="0.3">
      <c r="A8900">
        <v>2595066</v>
      </c>
      <c r="B8900">
        <v>1</v>
      </c>
      <c r="C8900" t="s">
        <v>80</v>
      </c>
      <c r="D8900" t="s">
        <v>101</v>
      </c>
      <c r="E8900" t="s">
        <v>147</v>
      </c>
      <c r="F8900" t="s">
        <v>9781</v>
      </c>
      <c r="G8900" t="s">
        <v>134</v>
      </c>
      <c r="H8900" t="s">
        <v>135</v>
      </c>
      <c r="I8900" t="s">
        <v>136</v>
      </c>
      <c r="J8900" t="s">
        <v>137</v>
      </c>
      <c r="K8900" t="s">
        <v>138</v>
      </c>
      <c r="L8900" t="s">
        <v>24605</v>
      </c>
      <c r="M8900" t="s">
        <v>24606</v>
      </c>
      <c r="N8900">
        <v>0.92694444399999998</v>
      </c>
      <c r="O8900">
        <v>33</v>
      </c>
      <c r="P8900">
        <v>4755</v>
      </c>
      <c r="Q8900">
        <v>56</v>
      </c>
      <c r="R8900">
        <v>79</v>
      </c>
      <c r="S8900">
        <v>58</v>
      </c>
      <c r="T8900">
        <v>523</v>
      </c>
      <c r="U8900">
        <v>7</v>
      </c>
      <c r="V8900">
        <v>0</v>
      </c>
      <c r="W8900">
        <v>30.096898421110879</v>
      </c>
      <c r="X8900">
        <v>874.27201737786322</v>
      </c>
      <c r="Y8900">
        <v>571.332655760227</v>
      </c>
      <c r="Z8900">
        <v>35.538756889635977</v>
      </c>
      <c r="AA8900">
        <v>414.94299661867313</v>
      </c>
      <c r="AB8900">
        <v>422.63943131687614</v>
      </c>
      <c r="AC8900">
        <v>117.76045990685456</v>
      </c>
      <c r="AD8900">
        <v>0</v>
      </c>
      <c r="AE8900">
        <v>2466.5832162912407</v>
      </c>
    </row>
    <row r="8901" spans="1:31" x14ac:dyDescent="0.3">
      <c r="A8901">
        <v>2594880</v>
      </c>
      <c r="B8901">
        <v>1</v>
      </c>
      <c r="C8901" t="s">
        <v>80</v>
      </c>
      <c r="D8901" t="s">
        <v>104</v>
      </c>
      <c r="E8901" t="s">
        <v>141</v>
      </c>
      <c r="F8901" t="s">
        <v>17423</v>
      </c>
      <c r="G8901" t="s">
        <v>134</v>
      </c>
      <c r="H8901" t="s">
        <v>135</v>
      </c>
      <c r="I8901" t="s">
        <v>136</v>
      </c>
      <c r="J8901" t="s">
        <v>137</v>
      </c>
      <c r="K8901" t="s">
        <v>138</v>
      </c>
      <c r="L8901" t="s">
        <v>24607</v>
      </c>
      <c r="M8901" t="s">
        <v>24608</v>
      </c>
      <c r="N8901">
        <v>2.162222222</v>
      </c>
      <c r="O8901">
        <v>37</v>
      </c>
      <c r="P8901">
        <v>2065</v>
      </c>
      <c r="Q8901">
        <v>117</v>
      </c>
      <c r="R8901">
        <v>157</v>
      </c>
      <c r="S8901">
        <v>40</v>
      </c>
      <c r="T8901">
        <v>223</v>
      </c>
      <c r="U8901">
        <v>2</v>
      </c>
      <c r="V8901">
        <v>1</v>
      </c>
      <c r="W8901">
        <v>95.261302386163564</v>
      </c>
      <c r="X8901">
        <v>725.87796926914234</v>
      </c>
      <c r="Y8901">
        <v>299.00910901811238</v>
      </c>
      <c r="Z8901">
        <v>238.72616402746394</v>
      </c>
      <c r="AA8901">
        <v>225.97784635838275</v>
      </c>
      <c r="AB8901">
        <v>306.57493940920517</v>
      </c>
      <c r="AC8901">
        <v>1.653827982326</v>
      </c>
      <c r="AD8901">
        <v>1.33405459038256</v>
      </c>
      <c r="AE8901">
        <v>1894.4152130411787</v>
      </c>
    </row>
    <row r="8902" spans="1:31" x14ac:dyDescent="0.3">
      <c r="A8902">
        <v>2594780</v>
      </c>
      <c r="B8902">
        <v>1</v>
      </c>
      <c r="C8902" t="s">
        <v>80</v>
      </c>
      <c r="D8902" t="s">
        <v>93</v>
      </c>
      <c r="E8902" t="s">
        <v>141</v>
      </c>
      <c r="F8902" t="s">
        <v>24609</v>
      </c>
      <c r="G8902" t="s">
        <v>134</v>
      </c>
      <c r="H8902" t="s">
        <v>135</v>
      </c>
      <c r="I8902" t="s">
        <v>136</v>
      </c>
      <c r="J8902" t="s">
        <v>137</v>
      </c>
      <c r="K8902" t="s">
        <v>138</v>
      </c>
      <c r="L8902" t="s">
        <v>24610</v>
      </c>
      <c r="M8902" t="s">
        <v>24611</v>
      </c>
      <c r="N8902">
        <v>0.55638888799999997</v>
      </c>
      <c r="O8902">
        <v>0</v>
      </c>
      <c r="P8902">
        <v>2455</v>
      </c>
      <c r="Q8902">
        <v>0</v>
      </c>
      <c r="R8902">
        <v>84</v>
      </c>
      <c r="S8902">
        <v>5</v>
      </c>
      <c r="T8902">
        <v>217</v>
      </c>
      <c r="U8902">
        <v>0</v>
      </c>
      <c r="V8902">
        <v>3</v>
      </c>
      <c r="W8902">
        <v>0</v>
      </c>
      <c r="X8902">
        <v>196.54967086088115</v>
      </c>
      <c r="Y8902">
        <v>0</v>
      </c>
      <c r="Z8902">
        <v>84.028929946301602</v>
      </c>
      <c r="AA8902">
        <v>3.334745339648145</v>
      </c>
      <c r="AB8902">
        <v>60.503139546247709</v>
      </c>
      <c r="AC8902">
        <v>0</v>
      </c>
      <c r="AD8902">
        <v>5.3031207679714552</v>
      </c>
      <c r="AE8902">
        <v>349.71960646105003</v>
      </c>
    </row>
    <row r="8903" spans="1:31" x14ac:dyDescent="0.3">
      <c r="A8903">
        <v>2595172</v>
      </c>
      <c r="B8903">
        <v>1</v>
      </c>
      <c r="C8903" t="s">
        <v>81</v>
      </c>
      <c r="D8903" t="s">
        <v>113</v>
      </c>
      <c r="E8903" t="s">
        <v>184</v>
      </c>
      <c r="F8903" t="s">
        <v>24612</v>
      </c>
      <c r="G8903" t="s">
        <v>149</v>
      </c>
      <c r="H8903" t="s">
        <v>135</v>
      </c>
      <c r="I8903" t="s">
        <v>136</v>
      </c>
      <c r="J8903" t="s">
        <v>137</v>
      </c>
      <c r="K8903" t="s">
        <v>138</v>
      </c>
      <c r="L8903" t="s">
        <v>24613</v>
      </c>
      <c r="M8903" t="s">
        <v>24614</v>
      </c>
      <c r="N8903">
        <v>0.73055555500000002</v>
      </c>
      <c r="O8903">
        <v>0</v>
      </c>
      <c r="P8903">
        <v>2</v>
      </c>
      <c r="Q8903">
        <v>0</v>
      </c>
      <c r="R8903">
        <v>16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0.44056409665949997</v>
      </c>
      <c r="Y8903">
        <v>0</v>
      </c>
      <c r="Z8903">
        <v>20.515390489889398</v>
      </c>
      <c r="AA8903">
        <v>0</v>
      </c>
      <c r="AB8903">
        <v>0</v>
      </c>
      <c r="AC8903">
        <v>0</v>
      </c>
      <c r="AD8903">
        <v>0</v>
      </c>
      <c r="AE8903">
        <v>20.955954586548899</v>
      </c>
    </row>
    <row r="8904" spans="1:31" x14ac:dyDescent="0.3">
      <c r="A8904">
        <v>2595026</v>
      </c>
      <c r="B8904">
        <v>1</v>
      </c>
      <c r="C8904" t="s">
        <v>81</v>
      </c>
      <c r="D8904" t="s">
        <v>117</v>
      </c>
      <c r="E8904" t="s">
        <v>184</v>
      </c>
      <c r="F8904" t="s">
        <v>24615</v>
      </c>
      <c r="G8904" t="s">
        <v>149</v>
      </c>
      <c r="H8904" t="s">
        <v>135</v>
      </c>
      <c r="I8904" t="s">
        <v>136</v>
      </c>
      <c r="J8904" t="s">
        <v>137</v>
      </c>
      <c r="K8904" t="s">
        <v>138</v>
      </c>
      <c r="L8904" t="s">
        <v>24616</v>
      </c>
      <c r="M8904" t="s">
        <v>24617</v>
      </c>
      <c r="N8904">
        <v>0.56944444400000005</v>
      </c>
      <c r="O8904">
        <v>0</v>
      </c>
      <c r="P8904">
        <v>12</v>
      </c>
      <c r="Q8904">
        <v>0</v>
      </c>
      <c r="R8904">
        <v>2</v>
      </c>
      <c r="S8904">
        <v>0</v>
      </c>
      <c r="T8904">
        <v>1</v>
      </c>
      <c r="U8904">
        <v>0</v>
      </c>
      <c r="V8904">
        <v>0</v>
      </c>
      <c r="W8904">
        <v>0</v>
      </c>
      <c r="X8904">
        <v>0.59962550461519515</v>
      </c>
      <c r="Y8904">
        <v>0</v>
      </c>
      <c r="Z8904">
        <v>0.18539988317532499</v>
      </c>
      <c r="AA8904">
        <v>0</v>
      </c>
      <c r="AB8904">
        <v>0.78835526046111115</v>
      </c>
      <c r="AC8904">
        <v>0</v>
      </c>
      <c r="AD8904">
        <v>0</v>
      </c>
      <c r="AE8904">
        <v>1.5733806482516313</v>
      </c>
    </row>
    <row r="8905" spans="1:31" x14ac:dyDescent="0.3">
      <c r="A8905">
        <v>2594717</v>
      </c>
      <c r="B8905">
        <v>1</v>
      </c>
      <c r="C8905" t="s">
        <v>81</v>
      </c>
      <c r="D8905" t="s">
        <v>121</v>
      </c>
      <c r="E8905" t="s">
        <v>184</v>
      </c>
      <c r="F8905" t="s">
        <v>24618</v>
      </c>
      <c r="G8905" t="s">
        <v>134</v>
      </c>
      <c r="H8905" t="s">
        <v>135</v>
      </c>
      <c r="I8905" t="s">
        <v>136</v>
      </c>
      <c r="J8905" t="s">
        <v>137</v>
      </c>
      <c r="K8905" t="s">
        <v>138</v>
      </c>
      <c r="L8905" t="s">
        <v>24619</v>
      </c>
      <c r="M8905" t="s">
        <v>24620</v>
      </c>
      <c r="N8905">
        <v>1.220277777</v>
      </c>
      <c r="O8905">
        <v>1</v>
      </c>
      <c r="P8905">
        <v>1286</v>
      </c>
      <c r="Q8905">
        <v>0</v>
      </c>
      <c r="R8905">
        <v>15</v>
      </c>
      <c r="S8905">
        <v>5</v>
      </c>
      <c r="T8905">
        <v>304</v>
      </c>
      <c r="U8905">
        <v>0</v>
      </c>
      <c r="V8905">
        <v>1</v>
      </c>
      <c r="W8905">
        <v>0.16386163636000001</v>
      </c>
      <c r="X8905">
        <v>157.99869327548657</v>
      </c>
      <c r="Y8905">
        <v>0</v>
      </c>
      <c r="Z8905">
        <v>3.5675670192799105</v>
      </c>
      <c r="AA8905">
        <v>49.051977962332415</v>
      </c>
      <c r="AB8905">
        <v>75.042944933610713</v>
      </c>
      <c r="AC8905">
        <v>0</v>
      </c>
      <c r="AD8905">
        <v>2.0599522453333333E-4</v>
      </c>
      <c r="AE8905">
        <v>285.82525082229415</v>
      </c>
    </row>
    <row r="8906" spans="1:31" x14ac:dyDescent="0.3">
      <c r="A8906">
        <v>2595049</v>
      </c>
      <c r="B8906">
        <v>1</v>
      </c>
      <c r="C8906" t="s">
        <v>80</v>
      </c>
      <c r="D8906" t="s">
        <v>108</v>
      </c>
      <c r="E8906" t="s">
        <v>171</v>
      </c>
      <c r="F8906" t="s">
        <v>24621</v>
      </c>
      <c r="G8906" t="s">
        <v>190</v>
      </c>
      <c r="H8906" t="s">
        <v>157</v>
      </c>
      <c r="I8906" t="s">
        <v>136</v>
      </c>
      <c r="J8906" t="s">
        <v>137</v>
      </c>
      <c r="K8906" t="s">
        <v>138</v>
      </c>
      <c r="L8906" t="s">
        <v>24622</v>
      </c>
      <c r="M8906" t="s">
        <v>24623</v>
      </c>
      <c r="N8906">
        <v>1.2777777770000001</v>
      </c>
      <c r="O8906">
        <v>0</v>
      </c>
      <c r="P8906">
        <v>15</v>
      </c>
      <c r="Q8906">
        <v>0</v>
      </c>
      <c r="R8906">
        <v>9</v>
      </c>
      <c r="S8906">
        <v>0</v>
      </c>
      <c r="T8906">
        <v>3</v>
      </c>
      <c r="U8906">
        <v>0</v>
      </c>
      <c r="V8906">
        <v>0</v>
      </c>
      <c r="W8906">
        <v>0</v>
      </c>
      <c r="X8906">
        <v>3.4143368786617008</v>
      </c>
      <c r="Y8906">
        <v>0</v>
      </c>
      <c r="Z8906">
        <v>12.593018657469429</v>
      </c>
      <c r="AA8906">
        <v>0</v>
      </c>
      <c r="AB8906">
        <v>1.3712981519971801</v>
      </c>
      <c r="AC8906">
        <v>0</v>
      </c>
      <c r="AD8906">
        <v>0</v>
      </c>
      <c r="AE8906">
        <v>17.37865368812831</v>
      </c>
    </row>
    <row r="8907" spans="1:31" x14ac:dyDescent="0.3">
      <c r="A8907">
        <v>2595003</v>
      </c>
      <c r="B8907">
        <v>1</v>
      </c>
      <c r="C8907" t="s">
        <v>80</v>
      </c>
      <c r="D8907" t="s">
        <v>85</v>
      </c>
      <c r="E8907" t="s">
        <v>175</v>
      </c>
      <c r="F8907" t="s">
        <v>24624</v>
      </c>
      <c r="G8907" t="s">
        <v>202</v>
      </c>
      <c r="H8907" t="s">
        <v>157</v>
      </c>
      <c r="I8907" t="s">
        <v>136</v>
      </c>
      <c r="J8907" t="s">
        <v>137</v>
      </c>
      <c r="K8907" t="s">
        <v>138</v>
      </c>
      <c r="L8907" t="s">
        <v>24625</v>
      </c>
      <c r="M8907" t="s">
        <v>24626</v>
      </c>
      <c r="N8907">
        <v>0.72388888799999995</v>
      </c>
      <c r="O8907">
        <v>0</v>
      </c>
      <c r="P8907">
        <v>85</v>
      </c>
      <c r="Q8907">
        <v>0</v>
      </c>
      <c r="R8907">
        <v>0</v>
      </c>
      <c r="S8907">
        <v>0</v>
      </c>
      <c r="T8907">
        <v>27</v>
      </c>
      <c r="U8907">
        <v>0</v>
      </c>
      <c r="V8907">
        <v>0</v>
      </c>
      <c r="W8907">
        <v>0</v>
      </c>
      <c r="X8907">
        <v>11.712597680311085</v>
      </c>
      <c r="Y8907">
        <v>0</v>
      </c>
      <c r="Z8907">
        <v>0</v>
      </c>
      <c r="AA8907">
        <v>0</v>
      </c>
      <c r="AB8907">
        <v>18.179211735920791</v>
      </c>
      <c r="AC8907">
        <v>0</v>
      </c>
      <c r="AD8907">
        <v>0</v>
      </c>
      <c r="AE8907">
        <v>29.891809416231876</v>
      </c>
    </row>
    <row r="8908" spans="1:31" x14ac:dyDescent="0.3">
      <c r="A8908">
        <v>2595149</v>
      </c>
      <c r="B8908">
        <v>1</v>
      </c>
      <c r="C8908" t="s">
        <v>80</v>
      </c>
      <c r="D8908" t="s">
        <v>94</v>
      </c>
      <c r="E8908" t="s">
        <v>184</v>
      </c>
      <c r="F8908" t="s">
        <v>24627</v>
      </c>
      <c r="G8908" t="s">
        <v>149</v>
      </c>
      <c r="H8908" t="s">
        <v>135</v>
      </c>
      <c r="I8908" t="s">
        <v>136</v>
      </c>
      <c r="J8908" t="s">
        <v>137</v>
      </c>
      <c r="K8908" t="s">
        <v>138</v>
      </c>
      <c r="L8908" t="s">
        <v>24628</v>
      </c>
      <c r="M8908" t="s">
        <v>24629</v>
      </c>
      <c r="N8908">
        <v>1.2394444440000001</v>
      </c>
      <c r="O8908">
        <v>0</v>
      </c>
      <c r="P8908">
        <v>248</v>
      </c>
      <c r="Q8908">
        <v>0</v>
      </c>
      <c r="R8908">
        <v>0</v>
      </c>
      <c r="S8908">
        <v>0</v>
      </c>
      <c r="T8908">
        <v>14</v>
      </c>
      <c r="U8908">
        <v>0</v>
      </c>
      <c r="V8908">
        <v>0</v>
      </c>
      <c r="W8908">
        <v>0</v>
      </c>
      <c r="X8908">
        <v>46.273599083094787</v>
      </c>
      <c r="Y8908">
        <v>0</v>
      </c>
      <c r="Z8908">
        <v>0</v>
      </c>
      <c r="AA8908">
        <v>0</v>
      </c>
      <c r="AB8908">
        <v>12.547357852447615</v>
      </c>
      <c r="AC8908">
        <v>0</v>
      </c>
      <c r="AD8908">
        <v>0</v>
      </c>
      <c r="AE8908">
        <v>58.820956935542398</v>
      </c>
    </row>
    <row r="8909" spans="1:31" x14ac:dyDescent="0.3">
      <c r="A8909">
        <v>2594757</v>
      </c>
      <c r="B8909">
        <v>1</v>
      </c>
      <c r="C8909" t="s">
        <v>80</v>
      </c>
      <c r="D8909" t="s">
        <v>97</v>
      </c>
      <c r="E8909" t="s">
        <v>166</v>
      </c>
      <c r="F8909" t="s">
        <v>24630</v>
      </c>
      <c r="G8909" t="s">
        <v>181</v>
      </c>
      <c r="H8909" t="s">
        <v>157</v>
      </c>
      <c r="I8909" t="s">
        <v>136</v>
      </c>
      <c r="J8909" t="s">
        <v>137</v>
      </c>
      <c r="K8909" t="s">
        <v>138</v>
      </c>
      <c r="L8909" t="s">
        <v>24631</v>
      </c>
      <c r="M8909" t="s">
        <v>24632</v>
      </c>
      <c r="N8909">
        <v>3.0066666660000001</v>
      </c>
      <c r="O8909">
        <v>0</v>
      </c>
      <c r="P8909">
        <v>4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3.7721278951760295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3.7721278951760295</v>
      </c>
    </row>
    <row r="8910" spans="1:31" x14ac:dyDescent="0.3">
      <c r="A8910">
        <v>2594800</v>
      </c>
      <c r="B8910">
        <v>1</v>
      </c>
      <c r="C8910" t="s">
        <v>81</v>
      </c>
      <c r="D8910" t="s">
        <v>117</v>
      </c>
      <c r="E8910" t="s">
        <v>147</v>
      </c>
      <c r="F8910" t="s">
        <v>24633</v>
      </c>
      <c r="G8910" t="s">
        <v>134</v>
      </c>
      <c r="H8910" t="s">
        <v>135</v>
      </c>
      <c r="I8910" t="s">
        <v>680</v>
      </c>
      <c r="J8910" t="s">
        <v>137</v>
      </c>
      <c r="K8910" t="s">
        <v>138</v>
      </c>
      <c r="L8910" t="s">
        <v>24634</v>
      </c>
      <c r="M8910" t="s">
        <v>24635</v>
      </c>
      <c r="N8910">
        <v>4.4166666E-2</v>
      </c>
      <c r="O8910">
        <v>1</v>
      </c>
      <c r="P8910">
        <v>282</v>
      </c>
      <c r="Q8910">
        <v>12</v>
      </c>
      <c r="R8910">
        <v>28</v>
      </c>
      <c r="S8910">
        <v>0</v>
      </c>
      <c r="T8910">
        <v>11</v>
      </c>
      <c r="U8910">
        <v>0</v>
      </c>
      <c r="V8910">
        <v>0</v>
      </c>
      <c r="W8910">
        <v>8.9330842800000015E-3</v>
      </c>
      <c r="X8910">
        <v>1.3128615217958153</v>
      </c>
      <c r="Y8910">
        <v>9.1385926607804993E-2</v>
      </c>
      <c r="Z8910">
        <v>0.29645337898107488</v>
      </c>
      <c r="AA8910">
        <v>0</v>
      </c>
      <c r="AB8910">
        <v>0.18747066984470004</v>
      </c>
      <c r="AC8910">
        <v>0</v>
      </c>
      <c r="AD8910">
        <v>0</v>
      </c>
      <c r="AE8910">
        <v>1.897104581509395</v>
      </c>
    </row>
    <row r="8911" spans="1:31" x14ac:dyDescent="0.3">
      <c r="A8911">
        <v>2594989</v>
      </c>
      <c r="B8911">
        <v>1</v>
      </c>
      <c r="C8911" t="s">
        <v>80</v>
      </c>
      <c r="D8911" t="s">
        <v>96</v>
      </c>
      <c r="E8911" t="s">
        <v>166</v>
      </c>
      <c r="F8911" t="s">
        <v>24636</v>
      </c>
      <c r="G8911" t="s">
        <v>181</v>
      </c>
      <c r="H8911" t="s">
        <v>157</v>
      </c>
      <c r="I8911" t="s">
        <v>136</v>
      </c>
      <c r="J8911" t="s">
        <v>137</v>
      </c>
      <c r="K8911" t="s">
        <v>138</v>
      </c>
      <c r="L8911" t="s">
        <v>24637</v>
      </c>
      <c r="M8911" t="s">
        <v>24638</v>
      </c>
      <c r="N8911">
        <v>1.8925000000000001</v>
      </c>
      <c r="O8911">
        <v>0</v>
      </c>
      <c r="P8911">
        <v>1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0.58375366250658667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0.58375366250658667</v>
      </c>
    </row>
    <row r="8912" spans="1:31" x14ac:dyDescent="0.3">
      <c r="A8912">
        <v>2595132</v>
      </c>
      <c r="B8912">
        <v>1</v>
      </c>
      <c r="C8912" t="s">
        <v>80</v>
      </c>
      <c r="D8912" t="s">
        <v>83</v>
      </c>
      <c r="E8912" t="s">
        <v>184</v>
      </c>
      <c r="F8912" t="s">
        <v>24639</v>
      </c>
      <c r="G8912" t="s">
        <v>134</v>
      </c>
      <c r="H8912" t="s">
        <v>135</v>
      </c>
      <c r="I8912" t="s">
        <v>136</v>
      </c>
      <c r="J8912" t="s">
        <v>137</v>
      </c>
      <c r="K8912" t="s">
        <v>138</v>
      </c>
      <c r="L8912" t="s">
        <v>24640</v>
      </c>
      <c r="M8912" t="s">
        <v>24641</v>
      </c>
      <c r="N8912">
        <v>0.222222222</v>
      </c>
      <c r="O8912">
        <v>0</v>
      </c>
      <c r="P8912">
        <v>0</v>
      </c>
      <c r="Q8912">
        <v>0</v>
      </c>
      <c r="R8912">
        <v>0</v>
      </c>
      <c r="S8912">
        <v>1</v>
      </c>
      <c r="T8912">
        <v>0</v>
      </c>
      <c r="U8912">
        <v>1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1.2175514889457051</v>
      </c>
      <c r="AB8912">
        <v>0</v>
      </c>
      <c r="AC8912">
        <v>0.55906510103514007</v>
      </c>
      <c r="AD8912">
        <v>0</v>
      </c>
      <c r="AE8912">
        <v>1.7766165899808453</v>
      </c>
    </row>
    <row r="8913" spans="1:31" x14ac:dyDescent="0.3">
      <c r="A8913">
        <v>2594926</v>
      </c>
      <c r="B8913">
        <v>1</v>
      </c>
      <c r="C8913" t="s">
        <v>80</v>
      </c>
      <c r="D8913" t="s">
        <v>83</v>
      </c>
      <c r="E8913" t="s">
        <v>184</v>
      </c>
      <c r="F8913" t="s">
        <v>3181</v>
      </c>
      <c r="G8913" t="s">
        <v>149</v>
      </c>
      <c r="H8913" t="s">
        <v>135</v>
      </c>
      <c r="I8913" t="s">
        <v>136</v>
      </c>
      <c r="J8913" t="s">
        <v>137</v>
      </c>
      <c r="K8913" t="s">
        <v>138</v>
      </c>
      <c r="L8913" t="s">
        <v>24642</v>
      </c>
      <c r="M8913" t="s">
        <v>24643</v>
      </c>
      <c r="N8913">
        <v>0.89138888800000005</v>
      </c>
      <c r="O8913">
        <v>0</v>
      </c>
      <c r="P8913">
        <v>145</v>
      </c>
      <c r="Q8913">
        <v>0</v>
      </c>
      <c r="R8913">
        <v>1</v>
      </c>
      <c r="S8913">
        <v>31</v>
      </c>
      <c r="T8913">
        <v>23</v>
      </c>
      <c r="U8913">
        <v>12</v>
      </c>
      <c r="V8913">
        <v>3</v>
      </c>
      <c r="W8913">
        <v>0</v>
      </c>
      <c r="X8913">
        <v>27.621285394143808</v>
      </c>
      <c r="Y8913">
        <v>0</v>
      </c>
      <c r="Z8913">
        <v>1.7817918363220502</v>
      </c>
      <c r="AA8913">
        <v>602.27239056167821</v>
      </c>
      <c r="AB8913">
        <v>47.430118072626911</v>
      </c>
      <c r="AC8913">
        <v>165.11520254128695</v>
      </c>
      <c r="AD8913">
        <v>40.811856543446147</v>
      </c>
      <c r="AE8913">
        <v>885.03264494950417</v>
      </c>
    </row>
    <row r="8914" spans="1:31" x14ac:dyDescent="0.3">
      <c r="A8914">
        <v>2595175</v>
      </c>
      <c r="B8914">
        <v>1</v>
      </c>
      <c r="C8914" t="s">
        <v>81</v>
      </c>
      <c r="D8914" t="s">
        <v>113</v>
      </c>
      <c r="E8914" t="s">
        <v>141</v>
      </c>
      <c r="F8914" t="s">
        <v>24644</v>
      </c>
      <c r="G8914" t="s">
        <v>318</v>
      </c>
      <c r="H8914" t="s">
        <v>135</v>
      </c>
      <c r="I8914" t="s">
        <v>136</v>
      </c>
      <c r="J8914" t="s">
        <v>137</v>
      </c>
      <c r="K8914" t="s">
        <v>138</v>
      </c>
      <c r="L8914" t="s">
        <v>24645</v>
      </c>
      <c r="M8914" t="s">
        <v>24646</v>
      </c>
      <c r="N8914">
        <v>0.60416666600000002</v>
      </c>
      <c r="O8914">
        <v>0</v>
      </c>
      <c r="P8914">
        <v>243</v>
      </c>
      <c r="Q8914">
        <v>61</v>
      </c>
      <c r="R8914">
        <v>153</v>
      </c>
      <c r="S8914">
        <v>3</v>
      </c>
      <c r="T8914">
        <v>16</v>
      </c>
      <c r="U8914">
        <v>0</v>
      </c>
      <c r="V8914">
        <v>0</v>
      </c>
      <c r="W8914">
        <v>0</v>
      </c>
      <c r="X8914">
        <v>29.872906744133047</v>
      </c>
      <c r="Y8914">
        <v>101.78918368648199</v>
      </c>
      <c r="Z8914">
        <v>174.67675467549438</v>
      </c>
      <c r="AA8914">
        <v>2.4312663986756249</v>
      </c>
      <c r="AB8914">
        <v>13.44239033898325</v>
      </c>
      <c r="AC8914">
        <v>0</v>
      </c>
      <c r="AD8914">
        <v>0</v>
      </c>
      <c r="AE8914">
        <v>322.21250184376828</v>
      </c>
    </row>
    <row r="8915" spans="1:31" x14ac:dyDescent="0.3">
      <c r="A8915">
        <v>2594766</v>
      </c>
      <c r="B8915">
        <v>1</v>
      </c>
      <c r="C8915" t="s">
        <v>81</v>
      </c>
      <c r="D8915" t="s">
        <v>112</v>
      </c>
      <c r="E8915" t="s">
        <v>147</v>
      </c>
      <c r="F8915" t="s">
        <v>10062</v>
      </c>
      <c r="G8915" t="s">
        <v>134</v>
      </c>
      <c r="H8915" t="s">
        <v>135</v>
      </c>
      <c r="I8915" t="s">
        <v>136</v>
      </c>
      <c r="J8915" t="s">
        <v>137</v>
      </c>
      <c r="K8915" t="s">
        <v>138</v>
      </c>
      <c r="L8915" t="s">
        <v>24647</v>
      </c>
      <c r="M8915" t="s">
        <v>24648</v>
      </c>
      <c r="N8915">
        <v>0.68333333299999999</v>
      </c>
      <c r="O8915">
        <v>4</v>
      </c>
      <c r="P8915">
        <v>1647</v>
      </c>
      <c r="Q8915">
        <v>217</v>
      </c>
      <c r="R8915">
        <v>86</v>
      </c>
      <c r="S8915">
        <v>21</v>
      </c>
      <c r="T8915">
        <v>165</v>
      </c>
      <c r="U8915">
        <v>2</v>
      </c>
      <c r="V8915">
        <v>1</v>
      </c>
      <c r="W8915">
        <v>0.45955961280000002</v>
      </c>
      <c r="X8915">
        <v>109.46539986703648</v>
      </c>
      <c r="Y8915">
        <v>47.372259103056614</v>
      </c>
      <c r="Z8915">
        <v>26.217812419566297</v>
      </c>
      <c r="AA8915">
        <v>35.948610921882739</v>
      </c>
      <c r="AB8915">
        <v>21.212373711389784</v>
      </c>
      <c r="AC8915">
        <v>14.250504870308001</v>
      </c>
      <c r="AD8915">
        <v>0.1332040894896</v>
      </c>
      <c r="AE8915">
        <v>255.05972459552947</v>
      </c>
    </row>
    <row r="8916" spans="1:31" x14ac:dyDescent="0.3">
      <c r="A8916">
        <v>2595098</v>
      </c>
      <c r="B8916">
        <v>1</v>
      </c>
      <c r="C8916" t="s">
        <v>80</v>
      </c>
      <c r="D8916" t="s">
        <v>108</v>
      </c>
      <c r="E8916" t="s">
        <v>155</v>
      </c>
      <c r="F8916" t="s">
        <v>21691</v>
      </c>
      <c r="G8916" t="s">
        <v>206</v>
      </c>
      <c r="H8916" t="s">
        <v>157</v>
      </c>
      <c r="I8916" t="s">
        <v>136</v>
      </c>
      <c r="J8916" t="s">
        <v>137</v>
      </c>
      <c r="K8916" t="s">
        <v>138</v>
      </c>
      <c r="L8916" t="s">
        <v>24649</v>
      </c>
      <c r="M8916" t="s">
        <v>24650</v>
      </c>
      <c r="N8916">
        <v>0.91611111099999998</v>
      </c>
      <c r="O8916">
        <v>0</v>
      </c>
      <c r="P8916">
        <v>25</v>
      </c>
      <c r="Q8916">
        <v>0</v>
      </c>
      <c r="R8916">
        <v>22</v>
      </c>
      <c r="S8916">
        <v>0</v>
      </c>
      <c r="T8916">
        <v>13</v>
      </c>
      <c r="U8916">
        <v>0</v>
      </c>
      <c r="V8916">
        <v>0</v>
      </c>
      <c r="W8916">
        <v>0</v>
      </c>
      <c r="X8916">
        <v>4.8968638946924452</v>
      </c>
      <c r="Y8916">
        <v>0</v>
      </c>
      <c r="Z8916">
        <v>61.183112043647895</v>
      </c>
      <c r="AA8916">
        <v>0</v>
      </c>
      <c r="AB8916">
        <v>16.028384696364004</v>
      </c>
      <c r="AC8916">
        <v>0</v>
      </c>
      <c r="AD8916">
        <v>0</v>
      </c>
      <c r="AE8916">
        <v>82.10836063470434</v>
      </c>
    </row>
    <row r="8917" spans="1:31" x14ac:dyDescent="0.3">
      <c r="A8917">
        <v>2595075</v>
      </c>
      <c r="B8917">
        <v>1</v>
      </c>
      <c r="C8917" t="s">
        <v>80</v>
      </c>
      <c r="D8917" t="s">
        <v>97</v>
      </c>
      <c r="E8917" t="s">
        <v>184</v>
      </c>
      <c r="F8917" t="s">
        <v>21493</v>
      </c>
      <c r="G8917" t="s">
        <v>202</v>
      </c>
      <c r="H8917" t="s">
        <v>135</v>
      </c>
      <c r="I8917" t="s">
        <v>136</v>
      </c>
      <c r="J8917" t="s">
        <v>137</v>
      </c>
      <c r="K8917" t="s">
        <v>138</v>
      </c>
      <c r="L8917" t="s">
        <v>24651</v>
      </c>
      <c r="M8917" t="s">
        <v>24652</v>
      </c>
      <c r="N8917">
        <v>0.57861111099999996</v>
      </c>
      <c r="O8917">
        <v>0</v>
      </c>
      <c r="P8917">
        <v>2005</v>
      </c>
      <c r="Q8917">
        <v>0</v>
      </c>
      <c r="R8917">
        <v>8</v>
      </c>
      <c r="S8917">
        <v>1</v>
      </c>
      <c r="T8917">
        <v>189</v>
      </c>
      <c r="U8917">
        <v>0</v>
      </c>
      <c r="V8917">
        <v>0</v>
      </c>
      <c r="W8917">
        <v>0</v>
      </c>
      <c r="X8917">
        <v>221.92856152015449</v>
      </c>
      <c r="Y8917">
        <v>0</v>
      </c>
      <c r="Z8917">
        <v>0.51532588796208334</v>
      </c>
      <c r="AA8917">
        <v>11.43950992145175</v>
      </c>
      <c r="AB8917">
        <v>118.84021016644046</v>
      </c>
      <c r="AC8917">
        <v>0</v>
      </c>
      <c r="AD8917">
        <v>0</v>
      </c>
      <c r="AE8917">
        <v>352.72360749600881</v>
      </c>
    </row>
    <row r="8918" spans="1:31" x14ac:dyDescent="0.3">
      <c r="A8918">
        <v>2594720</v>
      </c>
      <c r="B8918">
        <v>1</v>
      </c>
      <c r="C8918" t="s">
        <v>80</v>
      </c>
      <c r="D8918" t="s">
        <v>90</v>
      </c>
      <c r="E8918" t="s">
        <v>171</v>
      </c>
      <c r="F8918" t="s">
        <v>24653</v>
      </c>
      <c r="G8918" t="s">
        <v>3034</v>
      </c>
      <c r="H8918" t="s">
        <v>157</v>
      </c>
      <c r="I8918" t="s">
        <v>136</v>
      </c>
      <c r="J8918" t="s">
        <v>3</v>
      </c>
      <c r="K8918" t="s">
        <v>138</v>
      </c>
      <c r="L8918" t="s">
        <v>24654</v>
      </c>
      <c r="M8918" t="s">
        <v>24655</v>
      </c>
      <c r="N8918">
        <v>3.338333333</v>
      </c>
      <c r="O8918">
        <v>0</v>
      </c>
      <c r="P8918">
        <v>116</v>
      </c>
      <c r="Q8918">
        <v>0</v>
      </c>
      <c r="R8918">
        <v>0</v>
      </c>
      <c r="S8918">
        <v>0</v>
      </c>
      <c r="T8918">
        <v>2</v>
      </c>
      <c r="U8918">
        <v>0</v>
      </c>
      <c r="V8918">
        <v>0</v>
      </c>
      <c r="W8918">
        <v>0</v>
      </c>
      <c r="X8918">
        <v>62.728473890665974</v>
      </c>
      <c r="Y8918">
        <v>0</v>
      </c>
      <c r="Z8918">
        <v>0</v>
      </c>
      <c r="AA8918">
        <v>0</v>
      </c>
      <c r="AB8918">
        <v>0.1518060119821</v>
      </c>
      <c r="AC8918">
        <v>0</v>
      </c>
      <c r="AD8918">
        <v>0</v>
      </c>
      <c r="AE8918">
        <v>62.880279902648077</v>
      </c>
    </row>
    <row r="8919" spans="1:31" x14ac:dyDescent="0.3">
      <c r="A8919">
        <v>2594935</v>
      </c>
      <c r="B8919">
        <v>1</v>
      </c>
      <c r="C8919" t="s">
        <v>80</v>
      </c>
      <c r="D8919" t="s">
        <v>103</v>
      </c>
      <c r="E8919" t="s">
        <v>171</v>
      </c>
      <c r="F8919" t="s">
        <v>24656</v>
      </c>
      <c r="G8919" t="s">
        <v>190</v>
      </c>
      <c r="H8919" t="s">
        <v>157</v>
      </c>
      <c r="I8919" t="s">
        <v>136</v>
      </c>
      <c r="J8919" t="s">
        <v>137</v>
      </c>
      <c r="K8919" t="s">
        <v>138</v>
      </c>
      <c r="L8919" t="s">
        <v>24657</v>
      </c>
      <c r="M8919" t="s">
        <v>24658</v>
      </c>
      <c r="N8919">
        <v>1.3955555550000001</v>
      </c>
      <c r="O8919">
        <v>0</v>
      </c>
      <c r="P8919">
        <v>47</v>
      </c>
      <c r="Q8919">
        <v>0</v>
      </c>
      <c r="R8919">
        <v>1</v>
      </c>
      <c r="S8919">
        <v>0</v>
      </c>
      <c r="T8919">
        <v>9</v>
      </c>
      <c r="U8919">
        <v>0</v>
      </c>
      <c r="V8919">
        <v>0</v>
      </c>
      <c r="W8919">
        <v>0</v>
      </c>
      <c r="X8919">
        <v>7.7528440801292904</v>
      </c>
      <c r="Y8919">
        <v>0</v>
      </c>
      <c r="Z8919">
        <v>7.8050600407599993E-2</v>
      </c>
      <c r="AA8919">
        <v>0</v>
      </c>
      <c r="AB8919">
        <v>9.6235196899062494</v>
      </c>
      <c r="AC8919">
        <v>0</v>
      </c>
      <c r="AD8919">
        <v>0</v>
      </c>
      <c r="AE8919">
        <v>17.454414370443139</v>
      </c>
    </row>
    <row r="8920" spans="1:31" x14ac:dyDescent="0.3">
      <c r="A8920">
        <v>2594806</v>
      </c>
      <c r="B8920">
        <v>1</v>
      </c>
      <c r="C8920" t="s">
        <v>80</v>
      </c>
      <c r="D8920" t="s">
        <v>95</v>
      </c>
      <c r="E8920" t="s">
        <v>132</v>
      </c>
      <c r="F8920" t="s">
        <v>24659</v>
      </c>
      <c r="G8920" t="s">
        <v>134</v>
      </c>
      <c r="H8920" t="s">
        <v>135</v>
      </c>
      <c r="I8920" t="s">
        <v>136</v>
      </c>
      <c r="J8920" t="s">
        <v>137</v>
      </c>
      <c r="K8920" t="s">
        <v>138</v>
      </c>
      <c r="L8920" t="s">
        <v>24660</v>
      </c>
      <c r="M8920" t="s">
        <v>24661</v>
      </c>
      <c r="N8920">
        <v>8.5277776999999999E-2</v>
      </c>
      <c r="O8920">
        <v>4</v>
      </c>
      <c r="P8920">
        <v>6668</v>
      </c>
      <c r="Q8920">
        <v>3</v>
      </c>
      <c r="R8920">
        <v>16</v>
      </c>
      <c r="S8920">
        <v>26</v>
      </c>
      <c r="T8920">
        <v>574</v>
      </c>
      <c r="U8920">
        <v>7</v>
      </c>
      <c r="V8920">
        <v>0</v>
      </c>
      <c r="W8920">
        <v>0.41443439090121004</v>
      </c>
      <c r="X8920">
        <v>100.85085331077434</v>
      </c>
      <c r="Y8920">
        <v>0.13320239499141334</v>
      </c>
      <c r="Z8920">
        <v>1.1159752291842882</v>
      </c>
      <c r="AA8920">
        <v>9.1737035638425031</v>
      </c>
      <c r="AB8920">
        <v>46.594282171178897</v>
      </c>
      <c r="AC8920">
        <v>179.47568726092885</v>
      </c>
      <c r="AD8920">
        <v>0</v>
      </c>
      <c r="AE8920">
        <v>337.75813832180154</v>
      </c>
    </row>
    <row r="8921" spans="1:31" x14ac:dyDescent="0.3">
      <c r="A8921">
        <v>2595178</v>
      </c>
      <c r="B8921">
        <v>1</v>
      </c>
      <c r="C8921" t="s">
        <v>80</v>
      </c>
      <c r="D8921" t="s">
        <v>102</v>
      </c>
      <c r="E8921" t="s">
        <v>155</v>
      </c>
      <c r="F8921" t="s">
        <v>17989</v>
      </c>
      <c r="G8921" t="s">
        <v>202</v>
      </c>
      <c r="H8921" t="s">
        <v>157</v>
      </c>
      <c r="I8921" t="s">
        <v>136</v>
      </c>
      <c r="J8921" t="s">
        <v>137</v>
      </c>
      <c r="K8921" t="s">
        <v>138</v>
      </c>
      <c r="L8921" t="s">
        <v>24662</v>
      </c>
      <c r="M8921" t="s">
        <v>24663</v>
      </c>
      <c r="N8921">
        <v>0.42055555500000003</v>
      </c>
      <c r="O8921">
        <v>0</v>
      </c>
      <c r="P8921">
        <v>23</v>
      </c>
      <c r="Q8921">
        <v>0</v>
      </c>
      <c r="R8921">
        <v>20</v>
      </c>
      <c r="S8921">
        <v>0</v>
      </c>
      <c r="T8921">
        <v>7</v>
      </c>
      <c r="U8921">
        <v>0</v>
      </c>
      <c r="V8921">
        <v>0</v>
      </c>
      <c r="W8921">
        <v>0</v>
      </c>
      <c r="X8921">
        <v>1.9736605204465503</v>
      </c>
      <c r="Y8921">
        <v>0</v>
      </c>
      <c r="Z8921">
        <v>3.0998593877368603</v>
      </c>
      <c r="AA8921">
        <v>0</v>
      </c>
      <c r="AB8921">
        <v>1.410866577884667</v>
      </c>
      <c r="AC8921">
        <v>0</v>
      </c>
      <c r="AD8921">
        <v>0</v>
      </c>
      <c r="AE8921">
        <v>6.4843864860680771</v>
      </c>
    </row>
    <row r="8922" spans="1:31" x14ac:dyDescent="0.3">
      <c r="A8922">
        <v>2595158</v>
      </c>
      <c r="B8922">
        <v>1</v>
      </c>
      <c r="C8922" t="s">
        <v>80</v>
      </c>
      <c r="D8922" t="s">
        <v>104</v>
      </c>
      <c r="E8922" t="s">
        <v>166</v>
      </c>
      <c r="F8922" t="s">
        <v>24664</v>
      </c>
      <c r="G8922" t="s">
        <v>181</v>
      </c>
      <c r="H8922" t="s">
        <v>157</v>
      </c>
      <c r="I8922" t="s">
        <v>136</v>
      </c>
      <c r="J8922" t="s">
        <v>137</v>
      </c>
      <c r="K8922" t="s">
        <v>138</v>
      </c>
      <c r="L8922" t="s">
        <v>24665</v>
      </c>
      <c r="M8922" t="s">
        <v>24666</v>
      </c>
      <c r="N8922">
        <v>1.4225000000000001</v>
      </c>
      <c r="O8922">
        <v>0</v>
      </c>
      <c r="P8922">
        <v>5</v>
      </c>
      <c r="Q8922">
        <v>0</v>
      </c>
      <c r="R8922">
        <v>0</v>
      </c>
      <c r="S8922">
        <v>0</v>
      </c>
      <c r="T8922">
        <v>1</v>
      </c>
      <c r="U8922">
        <v>0</v>
      </c>
      <c r="V8922">
        <v>0</v>
      </c>
      <c r="W8922">
        <v>0</v>
      </c>
      <c r="X8922">
        <v>1.0965328442890725</v>
      </c>
      <c r="Y8922">
        <v>0</v>
      </c>
      <c r="Z8922">
        <v>0</v>
      </c>
      <c r="AA8922">
        <v>0</v>
      </c>
      <c r="AB8922">
        <v>0.20383940131059752</v>
      </c>
      <c r="AC8922">
        <v>0</v>
      </c>
      <c r="AD8922">
        <v>0</v>
      </c>
      <c r="AE8922">
        <v>1.30037224559967</v>
      </c>
    </row>
    <row r="8923" spans="1:31" x14ac:dyDescent="0.3">
      <c r="A8923">
        <v>2594932</v>
      </c>
      <c r="B8923">
        <v>1</v>
      </c>
      <c r="C8923" t="s">
        <v>80</v>
      </c>
      <c r="D8923" t="s">
        <v>106</v>
      </c>
      <c r="E8923" t="s">
        <v>171</v>
      </c>
      <c r="F8923" t="s">
        <v>24667</v>
      </c>
      <c r="G8923" t="s">
        <v>190</v>
      </c>
      <c r="H8923" t="s">
        <v>157</v>
      </c>
      <c r="I8923" t="s">
        <v>136</v>
      </c>
      <c r="J8923" t="s">
        <v>137</v>
      </c>
      <c r="K8923" t="s">
        <v>138</v>
      </c>
      <c r="L8923" t="s">
        <v>24668</v>
      </c>
      <c r="M8923" t="s">
        <v>24669</v>
      </c>
      <c r="N8923">
        <v>1.8872222219999999</v>
      </c>
      <c r="O8923">
        <v>0</v>
      </c>
      <c r="P8923">
        <v>48</v>
      </c>
      <c r="Q8923">
        <v>0</v>
      </c>
      <c r="R8923">
        <v>8</v>
      </c>
      <c r="S8923">
        <v>0</v>
      </c>
      <c r="T8923">
        <v>1</v>
      </c>
      <c r="U8923">
        <v>0</v>
      </c>
      <c r="V8923">
        <v>0</v>
      </c>
      <c r="W8923">
        <v>0</v>
      </c>
      <c r="X8923">
        <v>17.106711065848039</v>
      </c>
      <c r="Y8923">
        <v>0</v>
      </c>
      <c r="Z8923">
        <v>31.344515014683601</v>
      </c>
      <c r="AA8923">
        <v>0</v>
      </c>
      <c r="AB8923">
        <v>0</v>
      </c>
      <c r="AC8923">
        <v>0</v>
      </c>
      <c r="AD8923">
        <v>0</v>
      </c>
      <c r="AE8923">
        <v>48.45122608053164</v>
      </c>
    </row>
    <row r="8924" spans="1:31" x14ac:dyDescent="0.3">
      <c r="A8924">
        <v>2594786</v>
      </c>
      <c r="B8924">
        <v>1</v>
      </c>
      <c r="C8924" t="s">
        <v>81</v>
      </c>
      <c r="D8924" t="s">
        <v>114</v>
      </c>
      <c r="E8924" t="s">
        <v>147</v>
      </c>
      <c r="F8924" t="s">
        <v>11246</v>
      </c>
      <c r="G8924" t="s">
        <v>134</v>
      </c>
      <c r="H8924" t="s">
        <v>135</v>
      </c>
      <c r="I8924" t="s">
        <v>136</v>
      </c>
      <c r="J8924" t="s">
        <v>137</v>
      </c>
      <c r="K8924" t="s">
        <v>138</v>
      </c>
      <c r="L8924" t="s">
        <v>24670</v>
      </c>
      <c r="M8924" t="s">
        <v>24671</v>
      </c>
      <c r="N8924">
        <v>0.49666666599999998</v>
      </c>
      <c r="O8924">
        <v>20</v>
      </c>
      <c r="P8924">
        <v>5837</v>
      </c>
      <c r="Q8924">
        <v>9</v>
      </c>
      <c r="R8924">
        <v>304</v>
      </c>
      <c r="S8924">
        <v>20</v>
      </c>
      <c r="T8924">
        <v>477</v>
      </c>
      <c r="U8924">
        <v>0</v>
      </c>
      <c r="V8924">
        <v>0</v>
      </c>
      <c r="W8924">
        <v>1.8219701831416795</v>
      </c>
      <c r="X8924">
        <v>216.51141198366494</v>
      </c>
      <c r="Y8924">
        <v>7.4867417959196381</v>
      </c>
      <c r="Z8924">
        <v>51.234584650713437</v>
      </c>
      <c r="AA8924">
        <v>15.523511314060814</v>
      </c>
      <c r="AB8924">
        <v>46.120566374064566</v>
      </c>
      <c r="AC8924">
        <v>0</v>
      </c>
      <c r="AD8924">
        <v>0</v>
      </c>
      <c r="AE8924">
        <v>338.69878630156506</v>
      </c>
    </row>
    <row r="8925" spans="1:31" x14ac:dyDescent="0.3">
      <c r="A8925">
        <v>2594740</v>
      </c>
      <c r="B8925">
        <v>1</v>
      </c>
      <c r="C8925" t="s">
        <v>80</v>
      </c>
      <c r="D8925" t="s">
        <v>84</v>
      </c>
      <c r="E8925" t="s">
        <v>147</v>
      </c>
      <c r="F8925" t="s">
        <v>12381</v>
      </c>
      <c r="G8925" t="s">
        <v>134</v>
      </c>
      <c r="H8925" t="s">
        <v>135</v>
      </c>
      <c r="I8925" t="s">
        <v>136</v>
      </c>
      <c r="J8925" t="s">
        <v>137</v>
      </c>
      <c r="K8925" t="s">
        <v>138</v>
      </c>
      <c r="L8925" t="s">
        <v>24672</v>
      </c>
      <c r="M8925" t="s">
        <v>24673</v>
      </c>
      <c r="N8925">
        <v>1.6286111109999999</v>
      </c>
      <c r="O8925">
        <v>8</v>
      </c>
      <c r="P8925">
        <v>1646</v>
      </c>
      <c r="Q8925">
        <v>13</v>
      </c>
      <c r="R8925">
        <v>298</v>
      </c>
      <c r="S8925">
        <v>33</v>
      </c>
      <c r="T8925">
        <v>286</v>
      </c>
      <c r="U8925">
        <v>1</v>
      </c>
      <c r="V8925">
        <v>0</v>
      </c>
      <c r="W8925">
        <v>5.2587824179194378</v>
      </c>
      <c r="X8925">
        <v>497.80484917107964</v>
      </c>
      <c r="Y8925">
        <v>35.457880385524106</v>
      </c>
      <c r="Z8925">
        <v>169.57111881974396</v>
      </c>
      <c r="AA8925">
        <v>243.80531567106235</v>
      </c>
      <c r="AB8925">
        <v>307.22283589957726</v>
      </c>
      <c r="AC8925">
        <v>7.1138610952572003</v>
      </c>
      <c r="AD8925">
        <v>0</v>
      </c>
      <c r="AE8925">
        <v>1266.2346434601641</v>
      </c>
    </row>
    <row r="8926" spans="1:31" x14ac:dyDescent="0.3">
      <c r="A8926">
        <v>2594746</v>
      </c>
      <c r="B8926">
        <v>1</v>
      </c>
      <c r="C8926" t="s">
        <v>81</v>
      </c>
      <c r="D8926" t="s">
        <v>120</v>
      </c>
      <c r="E8926" t="s">
        <v>147</v>
      </c>
      <c r="F8926" t="s">
        <v>17602</v>
      </c>
      <c r="G8926" t="s">
        <v>134</v>
      </c>
      <c r="H8926" t="s">
        <v>135</v>
      </c>
      <c r="I8926" t="s">
        <v>136</v>
      </c>
      <c r="J8926" t="s">
        <v>137</v>
      </c>
      <c r="K8926" t="s">
        <v>138</v>
      </c>
      <c r="L8926" t="s">
        <v>24674</v>
      </c>
      <c r="M8926" t="s">
        <v>24675</v>
      </c>
      <c r="N8926">
        <v>1.648055555</v>
      </c>
      <c r="O8926">
        <v>7</v>
      </c>
      <c r="P8926">
        <v>782</v>
      </c>
      <c r="Q8926">
        <v>42</v>
      </c>
      <c r="R8926">
        <v>19</v>
      </c>
      <c r="S8926">
        <v>11</v>
      </c>
      <c r="T8926">
        <v>54</v>
      </c>
      <c r="U8926">
        <v>6</v>
      </c>
      <c r="V8926">
        <v>0</v>
      </c>
      <c r="W8926">
        <v>2.1778212870537845</v>
      </c>
      <c r="X8926">
        <v>105.07654550539921</v>
      </c>
      <c r="Y8926">
        <v>221.9868792334596</v>
      </c>
      <c r="Z8926">
        <v>10.304364101989767</v>
      </c>
      <c r="AA8926">
        <v>23.785154799127302</v>
      </c>
      <c r="AB8926">
        <v>22.730747455534182</v>
      </c>
      <c r="AC8926">
        <v>270.40720475642127</v>
      </c>
      <c r="AD8926">
        <v>0</v>
      </c>
      <c r="AE8926">
        <v>656.46871713898508</v>
      </c>
    </row>
    <row r="8927" spans="1:31" x14ac:dyDescent="0.3">
      <c r="A8927">
        <v>2595101</v>
      </c>
      <c r="B8927">
        <v>1</v>
      </c>
      <c r="C8927" t="s">
        <v>80</v>
      </c>
      <c r="D8927" t="s">
        <v>88</v>
      </c>
      <c r="E8927" t="s">
        <v>166</v>
      </c>
      <c r="F8927" t="s">
        <v>24676</v>
      </c>
      <c r="G8927" t="s">
        <v>198</v>
      </c>
      <c r="H8927" t="s">
        <v>157</v>
      </c>
      <c r="I8927" t="s">
        <v>136</v>
      </c>
      <c r="J8927" t="s">
        <v>137</v>
      </c>
      <c r="K8927" t="s">
        <v>138</v>
      </c>
      <c r="L8927" t="s">
        <v>24677</v>
      </c>
      <c r="M8927" t="s">
        <v>24678</v>
      </c>
      <c r="N8927">
        <v>1.6883333330000001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1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1.6799067172293003</v>
      </c>
      <c r="AC8927">
        <v>0</v>
      </c>
      <c r="AD8927">
        <v>0</v>
      </c>
      <c r="AE8927">
        <v>1.6799067172293003</v>
      </c>
    </row>
    <row r="8928" spans="1:31" x14ac:dyDescent="0.3">
      <c r="A8928">
        <v>2595095</v>
      </c>
      <c r="B8928">
        <v>1</v>
      </c>
      <c r="C8928" t="s">
        <v>80</v>
      </c>
      <c r="D8928" t="s">
        <v>106</v>
      </c>
      <c r="E8928" t="s">
        <v>171</v>
      </c>
      <c r="F8928" t="s">
        <v>24679</v>
      </c>
      <c r="G8928" t="s">
        <v>190</v>
      </c>
      <c r="H8928" t="s">
        <v>157</v>
      </c>
      <c r="I8928" t="s">
        <v>136</v>
      </c>
      <c r="J8928" t="s">
        <v>137</v>
      </c>
      <c r="K8928" t="s">
        <v>138</v>
      </c>
      <c r="L8928" t="s">
        <v>24680</v>
      </c>
      <c r="M8928" t="s">
        <v>24681</v>
      </c>
      <c r="N8928">
        <v>2.7344444440000002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1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9.01489890809823</v>
      </c>
      <c r="AC8928">
        <v>0</v>
      </c>
      <c r="AD8928">
        <v>0</v>
      </c>
      <c r="AE8928">
        <v>9.01489890809823</v>
      </c>
    </row>
    <row r="8929" spans="1:31" x14ac:dyDescent="0.3">
      <c r="A8929">
        <v>2595038</v>
      </c>
      <c r="B8929">
        <v>1</v>
      </c>
      <c r="C8929" t="s">
        <v>80</v>
      </c>
      <c r="D8929" t="s">
        <v>98</v>
      </c>
      <c r="E8929" t="s">
        <v>141</v>
      </c>
      <c r="F8929" t="s">
        <v>23458</v>
      </c>
      <c r="G8929" t="s">
        <v>134</v>
      </c>
      <c r="H8929" t="s">
        <v>135</v>
      </c>
      <c r="I8929" t="s">
        <v>136</v>
      </c>
      <c r="J8929" t="s">
        <v>137</v>
      </c>
      <c r="K8929" t="s">
        <v>138</v>
      </c>
      <c r="L8929" t="s">
        <v>24682</v>
      </c>
      <c r="M8929" t="s">
        <v>24683</v>
      </c>
      <c r="N8929">
        <v>0.139444444</v>
      </c>
      <c r="O8929">
        <v>0</v>
      </c>
      <c r="P8929">
        <v>218</v>
      </c>
      <c r="Q8929">
        <v>36</v>
      </c>
      <c r="R8929">
        <v>39</v>
      </c>
      <c r="S8929">
        <v>5</v>
      </c>
      <c r="T8929">
        <v>50</v>
      </c>
      <c r="U8929">
        <v>1</v>
      </c>
      <c r="V8929">
        <v>0</v>
      </c>
      <c r="W8929">
        <v>0</v>
      </c>
      <c r="X8929">
        <v>6.6798377218339287</v>
      </c>
      <c r="Y8929">
        <v>28.900303006992743</v>
      </c>
      <c r="Z8929">
        <v>12.360213901318684</v>
      </c>
      <c r="AA8929">
        <v>1.958701044210907</v>
      </c>
      <c r="AB8929">
        <v>7.7253988890117498</v>
      </c>
      <c r="AC8929">
        <v>9.9242871683275002E-2</v>
      </c>
      <c r="AD8929">
        <v>0</v>
      </c>
      <c r="AE8929">
        <v>57.723697435051278</v>
      </c>
    </row>
    <row r="8930" spans="1:31" x14ac:dyDescent="0.3">
      <c r="A8930">
        <v>2594706</v>
      </c>
      <c r="B8930">
        <v>1</v>
      </c>
      <c r="C8930" t="s">
        <v>80</v>
      </c>
      <c r="D8930" t="s">
        <v>85</v>
      </c>
      <c r="E8930" t="s">
        <v>184</v>
      </c>
      <c r="F8930" t="s">
        <v>24684</v>
      </c>
      <c r="G8930" t="s">
        <v>134</v>
      </c>
      <c r="H8930" t="s">
        <v>135</v>
      </c>
      <c r="I8930" t="s">
        <v>680</v>
      </c>
      <c r="J8930" t="s">
        <v>137</v>
      </c>
      <c r="K8930" t="s">
        <v>138</v>
      </c>
      <c r="L8930" t="s">
        <v>24685</v>
      </c>
      <c r="M8930" t="s">
        <v>24686</v>
      </c>
      <c r="N8930">
        <v>4.5555554999999998E-2</v>
      </c>
      <c r="O8930">
        <v>0</v>
      </c>
      <c r="P8930">
        <v>483</v>
      </c>
      <c r="Q8930">
        <v>0</v>
      </c>
      <c r="R8930">
        <v>0</v>
      </c>
      <c r="S8930">
        <v>0</v>
      </c>
      <c r="T8930">
        <v>9</v>
      </c>
      <c r="U8930">
        <v>0</v>
      </c>
      <c r="V8930">
        <v>0</v>
      </c>
      <c r="W8930">
        <v>0</v>
      </c>
      <c r="X8930">
        <v>4.3051614379816128</v>
      </c>
      <c r="Y8930">
        <v>0</v>
      </c>
      <c r="Z8930">
        <v>0</v>
      </c>
      <c r="AA8930">
        <v>0</v>
      </c>
      <c r="AB8930">
        <v>0.13279465721426337</v>
      </c>
      <c r="AC8930">
        <v>0</v>
      </c>
      <c r="AD8930">
        <v>0</v>
      </c>
      <c r="AE8930">
        <v>4.4379560951958759</v>
      </c>
    </row>
    <row r="8931" spans="1:31" x14ac:dyDescent="0.3">
      <c r="A8931">
        <v>2595181</v>
      </c>
      <c r="B8931">
        <v>1</v>
      </c>
      <c r="C8931" t="s">
        <v>80</v>
      </c>
      <c r="D8931" t="s">
        <v>92</v>
      </c>
      <c r="E8931" t="s">
        <v>171</v>
      </c>
      <c r="F8931" t="s">
        <v>24687</v>
      </c>
      <c r="G8931" t="s">
        <v>229</v>
      </c>
      <c r="H8931" t="s">
        <v>157</v>
      </c>
      <c r="I8931" t="s">
        <v>136</v>
      </c>
      <c r="J8931" t="s">
        <v>137</v>
      </c>
      <c r="K8931" t="s">
        <v>138</v>
      </c>
      <c r="L8931" t="s">
        <v>24688</v>
      </c>
      <c r="M8931" t="s">
        <v>24689</v>
      </c>
      <c r="N8931">
        <v>0.98111111100000004</v>
      </c>
      <c r="O8931">
        <v>0</v>
      </c>
      <c r="P8931">
        <v>1</v>
      </c>
      <c r="Q8931">
        <v>0</v>
      </c>
      <c r="R8931">
        <v>6</v>
      </c>
      <c r="S8931">
        <v>0</v>
      </c>
      <c r="T8931">
        <v>1</v>
      </c>
      <c r="U8931">
        <v>0</v>
      </c>
      <c r="V8931">
        <v>0</v>
      </c>
      <c r="W8931">
        <v>0</v>
      </c>
      <c r="X8931">
        <v>0.31822179637642339</v>
      </c>
      <c r="Y8931">
        <v>0</v>
      </c>
      <c r="Z8931">
        <v>2.1585201630885784</v>
      </c>
      <c r="AA8931">
        <v>0</v>
      </c>
      <c r="AB8931">
        <v>4.8774396507146676E-2</v>
      </c>
      <c r="AC8931">
        <v>0</v>
      </c>
      <c r="AD8931">
        <v>0</v>
      </c>
      <c r="AE8931">
        <v>2.5255163559721483</v>
      </c>
    </row>
    <row r="8932" spans="1:31" x14ac:dyDescent="0.3">
      <c r="A8932">
        <v>2595118</v>
      </c>
      <c r="B8932">
        <v>1</v>
      </c>
      <c r="C8932" t="s">
        <v>80</v>
      </c>
      <c r="D8932" t="s">
        <v>91</v>
      </c>
      <c r="E8932" t="s">
        <v>166</v>
      </c>
      <c r="F8932" t="s">
        <v>24690</v>
      </c>
      <c r="G8932" t="s">
        <v>198</v>
      </c>
      <c r="H8932" t="s">
        <v>157</v>
      </c>
      <c r="I8932" t="s">
        <v>136</v>
      </c>
      <c r="J8932" t="s">
        <v>137</v>
      </c>
      <c r="K8932" t="s">
        <v>138</v>
      </c>
      <c r="L8932" t="s">
        <v>24691</v>
      </c>
      <c r="M8932" t="s">
        <v>24692</v>
      </c>
      <c r="N8932">
        <v>0.9375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1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1.1202046640523</v>
      </c>
      <c r="AC8932">
        <v>0</v>
      </c>
      <c r="AD8932">
        <v>0</v>
      </c>
      <c r="AE8932">
        <v>1.1202046640523</v>
      </c>
    </row>
    <row r="8933" spans="1:31" x14ac:dyDescent="0.3">
      <c r="A8933">
        <v>2595018</v>
      </c>
      <c r="B8933">
        <v>1</v>
      </c>
      <c r="C8933" t="s">
        <v>80</v>
      </c>
      <c r="D8933" t="s">
        <v>106</v>
      </c>
      <c r="E8933" t="s">
        <v>141</v>
      </c>
      <c r="F8933" t="s">
        <v>5305</v>
      </c>
      <c r="G8933" t="s">
        <v>134</v>
      </c>
      <c r="H8933" t="s">
        <v>135</v>
      </c>
      <c r="I8933" t="s">
        <v>680</v>
      </c>
      <c r="J8933" t="s">
        <v>137</v>
      </c>
      <c r="K8933" t="s">
        <v>138</v>
      </c>
      <c r="L8933" t="s">
        <v>24693</v>
      </c>
      <c r="M8933" t="s">
        <v>24694</v>
      </c>
      <c r="N8933">
        <v>2.1388888000000002E-2</v>
      </c>
      <c r="O8933">
        <v>1</v>
      </c>
      <c r="P8933">
        <v>4</v>
      </c>
      <c r="Q8933">
        <v>68</v>
      </c>
      <c r="R8933">
        <v>332</v>
      </c>
      <c r="S8933">
        <v>27</v>
      </c>
      <c r="T8933">
        <v>63</v>
      </c>
      <c r="U8933">
        <v>0</v>
      </c>
      <c r="V8933">
        <v>0</v>
      </c>
      <c r="W8933">
        <v>1.2934153895985E-2</v>
      </c>
      <c r="X8933">
        <v>2.9857738320334167E-2</v>
      </c>
      <c r="Y8933">
        <v>13.960883065388172</v>
      </c>
      <c r="Z8933">
        <v>22.995647473199625</v>
      </c>
      <c r="AA8933">
        <v>1.9192781193436028</v>
      </c>
      <c r="AB8933">
        <v>3.7062935774644581</v>
      </c>
      <c r="AC8933">
        <v>0</v>
      </c>
      <c r="AD8933">
        <v>0</v>
      </c>
      <c r="AE8933">
        <v>42.624894127612173</v>
      </c>
    </row>
    <row r="8934" spans="1:31" x14ac:dyDescent="0.3">
      <c r="A8934">
        <v>2594826</v>
      </c>
      <c r="B8934">
        <v>1</v>
      </c>
      <c r="C8934" t="s">
        <v>80</v>
      </c>
      <c r="D8934" t="s">
        <v>93</v>
      </c>
      <c r="E8934" t="s">
        <v>171</v>
      </c>
      <c r="F8934" t="s">
        <v>24695</v>
      </c>
      <c r="G8934" t="s">
        <v>190</v>
      </c>
      <c r="H8934" t="s">
        <v>157</v>
      </c>
      <c r="I8934" t="s">
        <v>136</v>
      </c>
      <c r="J8934" t="s">
        <v>137</v>
      </c>
      <c r="K8934" t="s">
        <v>138</v>
      </c>
      <c r="L8934" t="s">
        <v>24696</v>
      </c>
      <c r="M8934" t="s">
        <v>24697</v>
      </c>
      <c r="N8934">
        <v>4.24</v>
      </c>
      <c r="O8934">
        <v>0</v>
      </c>
      <c r="P8934">
        <v>4</v>
      </c>
      <c r="Q8934">
        <v>0</v>
      </c>
      <c r="R8934">
        <v>9</v>
      </c>
      <c r="S8934">
        <v>0</v>
      </c>
      <c r="T8934">
        <v>3</v>
      </c>
      <c r="U8934">
        <v>0</v>
      </c>
      <c r="V8934">
        <v>0</v>
      </c>
      <c r="W8934">
        <v>0</v>
      </c>
      <c r="X8934">
        <v>2.2746959787226202</v>
      </c>
      <c r="Y8934">
        <v>0</v>
      </c>
      <c r="Z8934">
        <v>12.936806362491835</v>
      </c>
      <c r="AA8934">
        <v>0</v>
      </c>
      <c r="AB8934">
        <v>0.14027395313112001</v>
      </c>
      <c r="AC8934">
        <v>0</v>
      </c>
      <c r="AD8934">
        <v>0</v>
      </c>
      <c r="AE8934">
        <v>15.351776294345575</v>
      </c>
    </row>
    <row r="8935" spans="1:31" x14ac:dyDescent="0.3">
      <c r="A8935">
        <v>2594726</v>
      </c>
      <c r="B8935">
        <v>1</v>
      </c>
      <c r="C8935" t="s">
        <v>80</v>
      </c>
      <c r="D8935" t="s">
        <v>108</v>
      </c>
      <c r="E8935" t="s">
        <v>171</v>
      </c>
      <c r="F8935" t="s">
        <v>24698</v>
      </c>
      <c r="G8935" t="s">
        <v>190</v>
      </c>
      <c r="H8935" t="s">
        <v>157</v>
      </c>
      <c r="I8935" t="s">
        <v>136</v>
      </c>
      <c r="J8935" t="s">
        <v>137</v>
      </c>
      <c r="K8935" t="s">
        <v>138</v>
      </c>
      <c r="L8935" t="s">
        <v>24699</v>
      </c>
      <c r="M8935" t="s">
        <v>24700</v>
      </c>
      <c r="N8935">
        <v>3.821388888</v>
      </c>
      <c r="O8935">
        <v>0</v>
      </c>
      <c r="P8935">
        <v>1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0.27524041475120503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0.27524041475120503</v>
      </c>
    </row>
    <row r="8936" spans="1:31" x14ac:dyDescent="0.3">
      <c r="A8936">
        <v>2594835</v>
      </c>
      <c r="B8936">
        <v>1</v>
      </c>
      <c r="C8936" t="s">
        <v>80</v>
      </c>
      <c r="D8936" t="s">
        <v>88</v>
      </c>
      <c r="E8936" t="s">
        <v>141</v>
      </c>
      <c r="F8936" t="s">
        <v>18337</v>
      </c>
      <c r="G8936" t="s">
        <v>134</v>
      </c>
      <c r="H8936" t="s">
        <v>135</v>
      </c>
      <c r="I8936" t="s">
        <v>136</v>
      </c>
      <c r="J8936" t="s">
        <v>137</v>
      </c>
      <c r="K8936" t="s">
        <v>138</v>
      </c>
      <c r="L8936" t="s">
        <v>24701</v>
      </c>
      <c r="M8936" t="s">
        <v>24702</v>
      </c>
      <c r="N8936">
        <v>0.28583333300000002</v>
      </c>
      <c r="O8936">
        <v>0</v>
      </c>
      <c r="P8936">
        <v>353</v>
      </c>
      <c r="Q8936">
        <v>0</v>
      </c>
      <c r="R8936">
        <v>0</v>
      </c>
      <c r="S8936">
        <v>0</v>
      </c>
      <c r="T8936">
        <v>66</v>
      </c>
      <c r="U8936">
        <v>0</v>
      </c>
      <c r="V8936">
        <v>0</v>
      </c>
      <c r="W8936">
        <v>0</v>
      </c>
      <c r="X8936">
        <v>21.313327464500304</v>
      </c>
      <c r="Y8936">
        <v>0</v>
      </c>
      <c r="Z8936">
        <v>0</v>
      </c>
      <c r="AA8936">
        <v>0</v>
      </c>
      <c r="AB8936">
        <v>22.384619452820512</v>
      </c>
      <c r="AC8936">
        <v>0</v>
      </c>
      <c r="AD8936">
        <v>0</v>
      </c>
      <c r="AE8936">
        <v>43.69794691732082</v>
      </c>
    </row>
    <row r="8937" spans="1:31" x14ac:dyDescent="0.3">
      <c r="A8937">
        <v>2594795</v>
      </c>
      <c r="B8937">
        <v>1</v>
      </c>
      <c r="C8937" t="s">
        <v>80</v>
      </c>
      <c r="D8937" t="s">
        <v>96</v>
      </c>
      <c r="E8937" t="s">
        <v>166</v>
      </c>
      <c r="F8937" t="s">
        <v>24703</v>
      </c>
      <c r="G8937" t="s">
        <v>181</v>
      </c>
      <c r="H8937" t="s">
        <v>157</v>
      </c>
      <c r="I8937" t="s">
        <v>136</v>
      </c>
      <c r="J8937" t="s">
        <v>137</v>
      </c>
      <c r="K8937" t="s">
        <v>138</v>
      </c>
      <c r="L8937" t="s">
        <v>24704</v>
      </c>
      <c r="M8937" t="s">
        <v>24705</v>
      </c>
      <c r="N8937">
        <v>1.0008333330000001</v>
      </c>
      <c r="O8937">
        <v>0</v>
      </c>
      <c r="P8937">
        <v>1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0.32018521690752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0.32018521690752</v>
      </c>
    </row>
    <row r="8938" spans="1:31" x14ac:dyDescent="0.3">
      <c r="A8938">
        <v>2595190</v>
      </c>
      <c r="B8938">
        <v>1</v>
      </c>
      <c r="C8938" t="s">
        <v>80</v>
      </c>
      <c r="D8938" t="s">
        <v>94</v>
      </c>
      <c r="E8938" t="s">
        <v>184</v>
      </c>
      <c r="F8938" t="s">
        <v>24706</v>
      </c>
      <c r="G8938" t="s">
        <v>149</v>
      </c>
      <c r="H8938" t="s">
        <v>135</v>
      </c>
      <c r="I8938" t="s">
        <v>136</v>
      </c>
      <c r="J8938" t="s">
        <v>137</v>
      </c>
      <c r="K8938" t="s">
        <v>138</v>
      </c>
      <c r="L8938" t="s">
        <v>24707</v>
      </c>
      <c r="M8938" t="s">
        <v>24708</v>
      </c>
      <c r="N8938">
        <v>4.0291666660000001</v>
      </c>
      <c r="O8938">
        <v>0</v>
      </c>
      <c r="P8938">
        <v>0</v>
      </c>
      <c r="Q8938">
        <v>0</v>
      </c>
      <c r="R8938">
        <v>6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15.458755269745405</v>
      </c>
      <c r="AA8938">
        <v>0</v>
      </c>
      <c r="AB8938">
        <v>0</v>
      </c>
      <c r="AC8938">
        <v>0</v>
      </c>
      <c r="AD8938">
        <v>0</v>
      </c>
      <c r="AE8938">
        <v>15.458755269745405</v>
      </c>
    </row>
    <row r="8939" spans="1:31" x14ac:dyDescent="0.3">
      <c r="A8939">
        <v>2594749</v>
      </c>
      <c r="B8939">
        <v>1</v>
      </c>
      <c r="C8939" t="s">
        <v>80</v>
      </c>
      <c r="D8939" t="s">
        <v>96</v>
      </c>
      <c r="E8939" t="s">
        <v>166</v>
      </c>
      <c r="F8939" t="s">
        <v>24709</v>
      </c>
      <c r="G8939" t="s">
        <v>181</v>
      </c>
      <c r="H8939" t="s">
        <v>157</v>
      </c>
      <c r="I8939" t="s">
        <v>136</v>
      </c>
      <c r="J8939" t="s">
        <v>137</v>
      </c>
      <c r="K8939" t="s">
        <v>138</v>
      </c>
      <c r="L8939" t="s">
        <v>24710</v>
      </c>
      <c r="M8939" t="s">
        <v>24711</v>
      </c>
      <c r="N8939">
        <v>2.6088888880000001</v>
      </c>
      <c r="O8939">
        <v>0</v>
      </c>
      <c r="P8939">
        <v>1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1.3311775588655252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1.3311775588655252</v>
      </c>
    </row>
    <row r="8940" spans="1:31" x14ac:dyDescent="0.3">
      <c r="A8940">
        <v>2595144</v>
      </c>
      <c r="B8940">
        <v>1</v>
      </c>
      <c r="C8940" t="s">
        <v>80</v>
      </c>
      <c r="D8940" t="s">
        <v>91</v>
      </c>
      <c r="E8940" t="s">
        <v>155</v>
      </c>
      <c r="F8940" t="s">
        <v>24712</v>
      </c>
      <c r="G8940" t="s">
        <v>229</v>
      </c>
      <c r="H8940" t="s">
        <v>157</v>
      </c>
      <c r="I8940" t="s">
        <v>136</v>
      </c>
      <c r="J8940" t="s">
        <v>137</v>
      </c>
      <c r="K8940" t="s">
        <v>138</v>
      </c>
      <c r="L8940" t="s">
        <v>24713</v>
      </c>
      <c r="M8940" t="s">
        <v>24714</v>
      </c>
      <c r="N8940">
        <v>3.511111111</v>
      </c>
      <c r="O8940">
        <v>0</v>
      </c>
      <c r="P8940">
        <v>263</v>
      </c>
      <c r="Q8940">
        <v>0</v>
      </c>
      <c r="R8940">
        <v>0</v>
      </c>
      <c r="S8940">
        <v>0</v>
      </c>
      <c r="T8940">
        <v>6</v>
      </c>
      <c r="U8940">
        <v>0</v>
      </c>
      <c r="V8940">
        <v>0</v>
      </c>
      <c r="W8940">
        <v>0</v>
      </c>
      <c r="X8940">
        <v>161.1388585067337</v>
      </c>
      <c r="Y8940">
        <v>0</v>
      </c>
      <c r="Z8940">
        <v>0</v>
      </c>
      <c r="AA8940">
        <v>0</v>
      </c>
      <c r="AB8940">
        <v>11.627266822433322</v>
      </c>
      <c r="AC8940">
        <v>0</v>
      </c>
      <c r="AD8940">
        <v>0</v>
      </c>
      <c r="AE8940">
        <v>172.76612532916701</v>
      </c>
    </row>
    <row r="8941" spans="1:31" x14ac:dyDescent="0.3">
      <c r="A8941">
        <v>2594729</v>
      </c>
      <c r="B8941">
        <v>1</v>
      </c>
      <c r="C8941" t="s">
        <v>80</v>
      </c>
      <c r="D8941" t="s">
        <v>108</v>
      </c>
      <c r="E8941" t="s">
        <v>147</v>
      </c>
      <c r="F8941" t="s">
        <v>24715</v>
      </c>
      <c r="G8941" t="s">
        <v>134</v>
      </c>
      <c r="H8941" t="s">
        <v>135</v>
      </c>
      <c r="I8941" t="s">
        <v>136</v>
      </c>
      <c r="J8941" t="s">
        <v>137</v>
      </c>
      <c r="K8941" t="s">
        <v>138</v>
      </c>
      <c r="L8941" t="s">
        <v>24716</v>
      </c>
      <c r="M8941" t="s">
        <v>24717</v>
      </c>
      <c r="N8941">
        <v>0.59527777699999995</v>
      </c>
      <c r="O8941">
        <v>0</v>
      </c>
      <c r="P8941">
        <v>337</v>
      </c>
      <c r="Q8941">
        <v>0</v>
      </c>
      <c r="R8941">
        <v>157</v>
      </c>
      <c r="S8941">
        <v>3</v>
      </c>
      <c r="T8941">
        <v>80</v>
      </c>
      <c r="U8941">
        <v>0</v>
      </c>
      <c r="V8941">
        <v>0</v>
      </c>
      <c r="W8941">
        <v>0</v>
      </c>
      <c r="X8941">
        <v>17.862860764794341</v>
      </c>
      <c r="Y8941">
        <v>0</v>
      </c>
      <c r="Z8941">
        <v>37.163596316421412</v>
      </c>
      <c r="AA8941">
        <v>6.7240655841174508</v>
      </c>
      <c r="AB8941">
        <v>11.628653335614718</v>
      </c>
      <c r="AC8941">
        <v>0</v>
      </c>
      <c r="AD8941">
        <v>0</v>
      </c>
      <c r="AE8941">
        <v>73.379176000947922</v>
      </c>
    </row>
    <row r="8942" spans="1:31" x14ac:dyDescent="0.3">
      <c r="A8942">
        <v>2594941</v>
      </c>
      <c r="B8942">
        <v>1</v>
      </c>
      <c r="C8942" t="s">
        <v>80</v>
      </c>
      <c r="D8942" t="s">
        <v>103</v>
      </c>
      <c r="E8942" t="s">
        <v>132</v>
      </c>
      <c r="F8942" t="s">
        <v>10817</v>
      </c>
      <c r="G8942" t="s">
        <v>318</v>
      </c>
      <c r="H8942" t="s">
        <v>135</v>
      </c>
      <c r="I8942" t="s">
        <v>136</v>
      </c>
      <c r="J8942" t="s">
        <v>137</v>
      </c>
      <c r="K8942" t="s">
        <v>138</v>
      </c>
      <c r="L8942" t="s">
        <v>24718</v>
      </c>
      <c r="M8942" t="s">
        <v>24719</v>
      </c>
      <c r="N8942">
        <v>1.2511111109999999</v>
      </c>
      <c r="O8942">
        <v>1</v>
      </c>
      <c r="P8942">
        <v>1711</v>
      </c>
      <c r="Q8942">
        <v>37</v>
      </c>
      <c r="R8942">
        <v>184</v>
      </c>
      <c r="S8942">
        <v>19</v>
      </c>
      <c r="T8942">
        <v>225</v>
      </c>
      <c r="U8942">
        <v>1</v>
      </c>
      <c r="V8942">
        <v>1</v>
      </c>
      <c r="W8942">
        <v>0.13159599891272916</v>
      </c>
      <c r="X8942">
        <v>415.65730916445733</v>
      </c>
      <c r="Y8942">
        <v>212.37702796573913</v>
      </c>
      <c r="Z8942">
        <v>605.79380832298318</v>
      </c>
      <c r="AA8942">
        <v>114.86207642281801</v>
      </c>
      <c r="AB8942">
        <v>351.52055826893826</v>
      </c>
      <c r="AC8942">
        <v>50.449469681880203</v>
      </c>
      <c r="AD8942">
        <v>1.4979736389031517</v>
      </c>
      <c r="AE8942">
        <v>1752.2898194646318</v>
      </c>
    </row>
    <row r="8943" spans="1:31" x14ac:dyDescent="0.3">
      <c r="A8943">
        <v>2594709</v>
      </c>
      <c r="B8943">
        <v>1</v>
      </c>
      <c r="C8943" t="s">
        <v>81</v>
      </c>
      <c r="D8943" t="s">
        <v>112</v>
      </c>
      <c r="E8943" t="s">
        <v>141</v>
      </c>
      <c r="F8943" t="s">
        <v>24720</v>
      </c>
      <c r="G8943" t="s">
        <v>134</v>
      </c>
      <c r="H8943" t="s">
        <v>135</v>
      </c>
      <c r="I8943" t="s">
        <v>136</v>
      </c>
      <c r="J8943" t="s">
        <v>137</v>
      </c>
      <c r="K8943" t="s">
        <v>138</v>
      </c>
      <c r="L8943" t="s">
        <v>24721</v>
      </c>
      <c r="M8943" t="s">
        <v>24722</v>
      </c>
      <c r="N8943">
        <v>0.52</v>
      </c>
      <c r="O8943">
        <v>39</v>
      </c>
      <c r="P8943">
        <v>20045</v>
      </c>
      <c r="Q8943">
        <v>53</v>
      </c>
      <c r="R8943">
        <v>1002</v>
      </c>
      <c r="S8943">
        <v>68</v>
      </c>
      <c r="T8943">
        <v>2211</v>
      </c>
      <c r="U8943">
        <v>9</v>
      </c>
      <c r="V8943">
        <v>2</v>
      </c>
      <c r="W8943">
        <v>3.5865277530451203</v>
      </c>
      <c r="X8943">
        <v>756.39016931253013</v>
      </c>
      <c r="Y8943">
        <v>77.945469659609799</v>
      </c>
      <c r="Z8943">
        <v>193.40029805944977</v>
      </c>
      <c r="AA8943">
        <v>97.705865661693124</v>
      </c>
      <c r="AB8943">
        <v>252.37265281446938</v>
      </c>
      <c r="AC8943">
        <v>100.16104238156016</v>
      </c>
      <c r="AD8943">
        <v>1.685116923516</v>
      </c>
      <c r="AE8943">
        <v>1483.2471425658737</v>
      </c>
    </row>
    <row r="8944" spans="1:31" x14ac:dyDescent="0.3">
      <c r="A8944">
        <v>2595107</v>
      </c>
      <c r="B8944">
        <v>1</v>
      </c>
      <c r="C8944" t="s">
        <v>81</v>
      </c>
      <c r="D8944" t="s">
        <v>114</v>
      </c>
      <c r="E8944" t="s">
        <v>166</v>
      </c>
      <c r="F8944" t="s">
        <v>24723</v>
      </c>
      <c r="G8944" t="s">
        <v>168</v>
      </c>
      <c r="H8944" t="s">
        <v>157</v>
      </c>
      <c r="I8944" t="s">
        <v>136</v>
      </c>
      <c r="J8944" t="s">
        <v>137</v>
      </c>
      <c r="K8944" t="s">
        <v>138</v>
      </c>
      <c r="L8944" t="s">
        <v>24724</v>
      </c>
      <c r="M8944" t="s">
        <v>24725</v>
      </c>
      <c r="N8944">
        <v>0.98861111099999999</v>
      </c>
      <c r="O8944">
        <v>0</v>
      </c>
      <c r="P8944">
        <v>1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5.1387107822055002E-2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5.1387107822055002E-2</v>
      </c>
    </row>
    <row r="8945" spans="1:31" x14ac:dyDescent="0.3">
      <c r="A8945">
        <v>2595127</v>
      </c>
      <c r="B8945">
        <v>1</v>
      </c>
      <c r="C8945" t="s">
        <v>80</v>
      </c>
      <c r="D8945" t="s">
        <v>93</v>
      </c>
      <c r="E8945" t="s">
        <v>155</v>
      </c>
      <c r="F8945" t="s">
        <v>24726</v>
      </c>
      <c r="G8945" t="s">
        <v>206</v>
      </c>
      <c r="H8945" t="s">
        <v>157</v>
      </c>
      <c r="I8945" t="s">
        <v>136</v>
      </c>
      <c r="J8945" t="s">
        <v>137</v>
      </c>
      <c r="K8945" t="s">
        <v>138</v>
      </c>
      <c r="L8945" t="s">
        <v>24727</v>
      </c>
      <c r="M8945" t="s">
        <v>24728</v>
      </c>
      <c r="N8945">
        <v>2.230277777</v>
      </c>
      <c r="O8945">
        <v>0</v>
      </c>
      <c r="P8945">
        <v>3</v>
      </c>
      <c r="Q8945">
        <v>0</v>
      </c>
      <c r="R8945">
        <v>12</v>
      </c>
      <c r="S8945">
        <v>0</v>
      </c>
      <c r="T8945">
        <v>10</v>
      </c>
      <c r="U8945">
        <v>0</v>
      </c>
      <c r="V8945">
        <v>0</v>
      </c>
      <c r="W8945">
        <v>0</v>
      </c>
      <c r="X8945">
        <v>4.991940132681683</v>
      </c>
      <c r="Y8945">
        <v>0</v>
      </c>
      <c r="Z8945">
        <v>59.952358288900548</v>
      </c>
      <c r="AA8945">
        <v>0</v>
      </c>
      <c r="AB8945">
        <v>13.409238787095825</v>
      </c>
      <c r="AC8945">
        <v>0</v>
      </c>
      <c r="AD8945">
        <v>0</v>
      </c>
      <c r="AE8945">
        <v>78.353537208678063</v>
      </c>
    </row>
    <row r="8946" spans="1:31" x14ac:dyDescent="0.3">
      <c r="A8946">
        <v>2594772</v>
      </c>
      <c r="B8946">
        <v>1</v>
      </c>
      <c r="C8946" t="s">
        <v>81</v>
      </c>
      <c r="D8946" t="s">
        <v>128</v>
      </c>
      <c r="E8946" t="s">
        <v>184</v>
      </c>
      <c r="F8946" t="s">
        <v>24729</v>
      </c>
      <c r="G8946" t="s">
        <v>149</v>
      </c>
      <c r="H8946" t="s">
        <v>135</v>
      </c>
      <c r="I8946" t="s">
        <v>136</v>
      </c>
      <c r="J8946" t="s">
        <v>137</v>
      </c>
      <c r="K8946" t="s">
        <v>138</v>
      </c>
      <c r="L8946" t="s">
        <v>24730</v>
      </c>
      <c r="M8946" t="s">
        <v>24731</v>
      </c>
      <c r="N8946">
        <v>4.2630555550000002</v>
      </c>
      <c r="O8946">
        <v>0</v>
      </c>
      <c r="P8946">
        <v>96</v>
      </c>
      <c r="Q8946">
        <v>0</v>
      </c>
      <c r="R8946">
        <v>1</v>
      </c>
      <c r="S8946">
        <v>0</v>
      </c>
      <c r="T8946">
        <v>11</v>
      </c>
      <c r="U8946">
        <v>0</v>
      </c>
      <c r="V8946">
        <v>0</v>
      </c>
      <c r="W8946">
        <v>0</v>
      </c>
      <c r="X8946">
        <v>38.011745156510621</v>
      </c>
      <c r="Y8946">
        <v>0</v>
      </c>
      <c r="Z8946">
        <v>0.6404878913589892</v>
      </c>
      <c r="AA8946">
        <v>0</v>
      </c>
      <c r="AB8946">
        <v>34.119003763504722</v>
      </c>
      <c r="AC8946">
        <v>0</v>
      </c>
      <c r="AD8946">
        <v>0</v>
      </c>
      <c r="AE8946">
        <v>72.771236811374337</v>
      </c>
    </row>
    <row r="8947" spans="1:31" x14ac:dyDescent="0.3">
      <c r="A8947">
        <v>2594915</v>
      </c>
      <c r="B8947">
        <v>1</v>
      </c>
      <c r="C8947" t="s">
        <v>80</v>
      </c>
      <c r="D8947" t="s">
        <v>83</v>
      </c>
      <c r="E8947" t="s">
        <v>184</v>
      </c>
      <c r="F8947" t="s">
        <v>24482</v>
      </c>
      <c r="G8947" t="s">
        <v>1056</v>
      </c>
      <c r="H8947" t="s">
        <v>135</v>
      </c>
      <c r="I8947" t="s">
        <v>136</v>
      </c>
      <c r="J8947" t="s">
        <v>137</v>
      </c>
      <c r="K8947" t="s">
        <v>138</v>
      </c>
      <c r="L8947" t="s">
        <v>24732</v>
      </c>
      <c r="M8947" t="s">
        <v>24733</v>
      </c>
      <c r="N8947">
        <v>1.7536111109999999</v>
      </c>
      <c r="O8947">
        <v>0</v>
      </c>
      <c r="P8947">
        <v>9</v>
      </c>
      <c r="Q8947">
        <v>0</v>
      </c>
      <c r="R8947">
        <v>0</v>
      </c>
      <c r="S8947">
        <v>0</v>
      </c>
      <c r="T8947">
        <v>5</v>
      </c>
      <c r="U8947">
        <v>0</v>
      </c>
      <c r="V8947">
        <v>0</v>
      </c>
      <c r="W8947">
        <v>0</v>
      </c>
      <c r="X8947">
        <v>3.4769719016137004</v>
      </c>
      <c r="Y8947">
        <v>0</v>
      </c>
      <c r="Z8947">
        <v>0</v>
      </c>
      <c r="AA8947">
        <v>0</v>
      </c>
      <c r="AB8947">
        <v>0.74277384982057992</v>
      </c>
      <c r="AC8947">
        <v>0</v>
      </c>
      <c r="AD8947">
        <v>0</v>
      </c>
      <c r="AE8947">
        <v>4.2197457514342807</v>
      </c>
    </row>
    <row r="8948" spans="1:31" x14ac:dyDescent="0.3">
      <c r="A8948">
        <v>2595164</v>
      </c>
      <c r="B8948">
        <v>1</v>
      </c>
      <c r="C8948" t="s">
        <v>80</v>
      </c>
      <c r="D8948" t="s">
        <v>92</v>
      </c>
      <c r="E8948" t="s">
        <v>166</v>
      </c>
      <c r="F8948" t="s">
        <v>24734</v>
      </c>
      <c r="G8948" t="s">
        <v>168</v>
      </c>
      <c r="H8948" t="s">
        <v>157</v>
      </c>
      <c r="I8948" t="s">
        <v>136</v>
      </c>
      <c r="J8948" t="s">
        <v>137</v>
      </c>
      <c r="K8948" t="s">
        <v>138</v>
      </c>
      <c r="L8948" t="s">
        <v>24735</v>
      </c>
      <c r="M8948" t="s">
        <v>24736</v>
      </c>
      <c r="N8948">
        <v>3.0536111109999999</v>
      </c>
      <c r="O8948">
        <v>0</v>
      </c>
      <c r="P8948">
        <v>13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3.5208366026708688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3.5208366026708688</v>
      </c>
    </row>
    <row r="8949" spans="1:31" x14ac:dyDescent="0.3">
      <c r="A8949">
        <v>2595021</v>
      </c>
      <c r="B8949">
        <v>1</v>
      </c>
      <c r="C8949" t="s">
        <v>81</v>
      </c>
      <c r="D8949" t="s">
        <v>113</v>
      </c>
      <c r="E8949" t="s">
        <v>141</v>
      </c>
      <c r="F8949" t="s">
        <v>24737</v>
      </c>
      <c r="G8949" t="s">
        <v>134</v>
      </c>
      <c r="H8949" t="s">
        <v>135</v>
      </c>
      <c r="I8949" t="s">
        <v>136</v>
      </c>
      <c r="J8949" t="s">
        <v>137</v>
      </c>
      <c r="K8949" t="s">
        <v>138</v>
      </c>
      <c r="L8949" t="s">
        <v>24738</v>
      </c>
      <c r="M8949" t="s">
        <v>24739</v>
      </c>
      <c r="N8949">
        <v>0.58666666599999995</v>
      </c>
      <c r="O8949">
        <v>0</v>
      </c>
      <c r="P8949">
        <v>333</v>
      </c>
      <c r="Q8949">
        <v>0</v>
      </c>
      <c r="R8949">
        <v>31</v>
      </c>
      <c r="S8949">
        <v>6</v>
      </c>
      <c r="T8949">
        <v>11</v>
      </c>
      <c r="U8949">
        <v>0</v>
      </c>
      <c r="V8949">
        <v>0</v>
      </c>
      <c r="W8949">
        <v>0</v>
      </c>
      <c r="X8949">
        <v>31.738345883513308</v>
      </c>
      <c r="Y8949">
        <v>0</v>
      </c>
      <c r="Z8949">
        <v>6.3442129346745615</v>
      </c>
      <c r="AA8949">
        <v>447.12794545568107</v>
      </c>
      <c r="AB8949">
        <v>3.9185448071616005</v>
      </c>
      <c r="AC8949">
        <v>0</v>
      </c>
      <c r="AD8949">
        <v>0</v>
      </c>
      <c r="AE8949">
        <v>489.12904908103053</v>
      </c>
    </row>
    <row r="8950" spans="1:31" x14ac:dyDescent="0.3">
      <c r="A8950">
        <v>2595001</v>
      </c>
      <c r="B8950">
        <v>1</v>
      </c>
      <c r="C8950" t="s">
        <v>81</v>
      </c>
      <c r="D8950" t="s">
        <v>127</v>
      </c>
      <c r="E8950" t="s">
        <v>171</v>
      </c>
      <c r="F8950" t="s">
        <v>24740</v>
      </c>
      <c r="G8950" t="s">
        <v>190</v>
      </c>
      <c r="H8950" t="s">
        <v>157</v>
      </c>
      <c r="I8950" t="s">
        <v>136</v>
      </c>
      <c r="J8950" t="s">
        <v>137</v>
      </c>
      <c r="K8950" t="s">
        <v>138</v>
      </c>
      <c r="L8950" t="s">
        <v>24741</v>
      </c>
      <c r="M8950" t="s">
        <v>24742</v>
      </c>
      <c r="N8950">
        <v>1.9055555550000001</v>
      </c>
      <c r="O8950">
        <v>0</v>
      </c>
      <c r="P8950">
        <v>1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2.0568680683559801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2.0568680683559801</v>
      </c>
    </row>
    <row r="8951" spans="1:31" x14ac:dyDescent="0.3">
      <c r="A8951">
        <v>2594978</v>
      </c>
      <c r="B8951">
        <v>1</v>
      </c>
      <c r="C8951" t="s">
        <v>81</v>
      </c>
      <c r="D8951" t="s">
        <v>126</v>
      </c>
      <c r="E8951" t="s">
        <v>184</v>
      </c>
      <c r="F8951" t="s">
        <v>24743</v>
      </c>
      <c r="G8951" t="s">
        <v>149</v>
      </c>
      <c r="H8951" t="s">
        <v>135</v>
      </c>
      <c r="I8951" t="s">
        <v>136</v>
      </c>
      <c r="J8951" t="s">
        <v>137</v>
      </c>
      <c r="K8951" t="s">
        <v>138</v>
      </c>
      <c r="L8951" t="s">
        <v>24744</v>
      </c>
      <c r="M8951" t="s">
        <v>24745</v>
      </c>
      <c r="N8951">
        <v>1.848055555</v>
      </c>
      <c r="O8951">
        <v>0</v>
      </c>
      <c r="P8951">
        <v>0</v>
      </c>
      <c r="Q8951">
        <v>0</v>
      </c>
      <c r="R8951">
        <v>0</v>
      </c>
      <c r="S8951">
        <v>2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32.350714233124776</v>
      </c>
      <c r="AB8951">
        <v>0</v>
      </c>
      <c r="AC8951">
        <v>0</v>
      </c>
      <c r="AD8951">
        <v>0</v>
      </c>
      <c r="AE8951">
        <v>32.350714233124776</v>
      </c>
    </row>
    <row r="8952" spans="1:31" x14ac:dyDescent="0.3">
      <c r="A8952">
        <v>2594792</v>
      </c>
      <c r="B8952">
        <v>1</v>
      </c>
      <c r="C8952" t="s">
        <v>80</v>
      </c>
      <c r="D8952" t="s">
        <v>104</v>
      </c>
      <c r="E8952" t="s">
        <v>147</v>
      </c>
      <c r="F8952" t="s">
        <v>24746</v>
      </c>
      <c r="G8952" t="s">
        <v>134</v>
      </c>
      <c r="H8952" t="s">
        <v>135</v>
      </c>
      <c r="I8952" t="s">
        <v>136</v>
      </c>
      <c r="J8952" t="s">
        <v>137</v>
      </c>
      <c r="K8952" t="s">
        <v>138</v>
      </c>
      <c r="L8952" t="s">
        <v>24747</v>
      </c>
      <c r="M8952" t="s">
        <v>24748</v>
      </c>
      <c r="N8952">
        <v>2.0750000000000002</v>
      </c>
      <c r="O8952">
        <v>0</v>
      </c>
      <c r="P8952">
        <v>263</v>
      </c>
      <c r="Q8952">
        <v>4</v>
      </c>
      <c r="R8952">
        <v>13</v>
      </c>
      <c r="S8952">
        <v>1</v>
      </c>
      <c r="T8952">
        <v>33</v>
      </c>
      <c r="U8952">
        <v>1</v>
      </c>
      <c r="V8952">
        <v>0</v>
      </c>
      <c r="W8952">
        <v>0</v>
      </c>
      <c r="X8952">
        <v>88.190133434830898</v>
      </c>
      <c r="Y8952">
        <v>132.42034793596807</v>
      </c>
      <c r="Z8952">
        <v>7.1200027798353087</v>
      </c>
      <c r="AA8952">
        <v>41.216495439301603</v>
      </c>
      <c r="AB8952">
        <v>37.128248187809369</v>
      </c>
      <c r="AC8952">
        <v>68.571406893223212</v>
      </c>
      <c r="AD8952">
        <v>0</v>
      </c>
      <c r="AE8952">
        <v>374.64663467096852</v>
      </c>
    </row>
    <row r="8953" spans="1:31" x14ac:dyDescent="0.3">
      <c r="A8953">
        <v>2594838</v>
      </c>
      <c r="B8953">
        <v>1</v>
      </c>
      <c r="C8953" t="s">
        <v>81</v>
      </c>
      <c r="D8953" t="s">
        <v>127</v>
      </c>
      <c r="E8953" t="s">
        <v>184</v>
      </c>
      <c r="F8953" t="s">
        <v>2720</v>
      </c>
      <c r="G8953" t="s">
        <v>202</v>
      </c>
      <c r="H8953" t="s">
        <v>135</v>
      </c>
      <c r="I8953" t="s">
        <v>136</v>
      </c>
      <c r="J8953" t="s">
        <v>137</v>
      </c>
      <c r="K8953" t="s">
        <v>138</v>
      </c>
      <c r="L8953" t="s">
        <v>24749</v>
      </c>
      <c r="M8953" t="s">
        <v>24750</v>
      </c>
      <c r="N8953">
        <v>0.766666666</v>
      </c>
      <c r="O8953">
        <v>1</v>
      </c>
      <c r="P8953">
        <v>317</v>
      </c>
      <c r="Q8953">
        <v>67</v>
      </c>
      <c r="R8953">
        <v>105</v>
      </c>
      <c r="S8953">
        <v>7</v>
      </c>
      <c r="T8953">
        <v>55</v>
      </c>
      <c r="U8953">
        <v>0</v>
      </c>
      <c r="V8953">
        <v>0</v>
      </c>
      <c r="W8953">
        <v>2.3035908502169997</v>
      </c>
      <c r="X8953">
        <v>36.940779920029108</v>
      </c>
      <c r="Y8953">
        <v>362.60290711851155</v>
      </c>
      <c r="Z8953">
        <v>211.95915123566238</v>
      </c>
      <c r="AA8953">
        <v>23.294141361456756</v>
      </c>
      <c r="AB8953">
        <v>13.56774017513532</v>
      </c>
      <c r="AC8953">
        <v>0</v>
      </c>
      <c r="AD8953">
        <v>0</v>
      </c>
      <c r="AE8953">
        <v>650.66831066101213</v>
      </c>
    </row>
    <row r="8954" spans="1:31" x14ac:dyDescent="0.3">
      <c r="A8954">
        <v>2594938</v>
      </c>
      <c r="B8954">
        <v>1</v>
      </c>
      <c r="C8954" t="s">
        <v>80</v>
      </c>
      <c r="D8954" t="s">
        <v>104</v>
      </c>
      <c r="E8954" t="s">
        <v>184</v>
      </c>
      <c r="F8954" t="s">
        <v>11426</v>
      </c>
      <c r="G8954" t="s">
        <v>134</v>
      </c>
      <c r="H8954" t="s">
        <v>135</v>
      </c>
      <c r="I8954" t="s">
        <v>136</v>
      </c>
      <c r="J8954" t="s">
        <v>137</v>
      </c>
      <c r="K8954" t="s">
        <v>138</v>
      </c>
      <c r="L8954" t="s">
        <v>24751</v>
      </c>
      <c r="M8954" t="s">
        <v>24752</v>
      </c>
      <c r="N8954">
        <v>1.0661111109999999</v>
      </c>
      <c r="O8954">
        <v>0</v>
      </c>
      <c r="P8954">
        <v>176</v>
      </c>
      <c r="Q8954">
        <v>0</v>
      </c>
      <c r="R8954">
        <v>3</v>
      </c>
      <c r="S8954">
        <v>0</v>
      </c>
      <c r="T8954">
        <v>15</v>
      </c>
      <c r="U8954">
        <v>0</v>
      </c>
      <c r="V8954">
        <v>0</v>
      </c>
      <c r="W8954">
        <v>0</v>
      </c>
      <c r="X8954">
        <v>42.946084403711417</v>
      </c>
      <c r="Y8954">
        <v>0</v>
      </c>
      <c r="Z8954">
        <v>0.97448567579561662</v>
      </c>
      <c r="AA8954">
        <v>0</v>
      </c>
      <c r="AB8954">
        <v>5.431136756126949</v>
      </c>
      <c r="AC8954">
        <v>0</v>
      </c>
      <c r="AD8954">
        <v>0</v>
      </c>
      <c r="AE8954">
        <v>49.351706835633983</v>
      </c>
    </row>
    <row r="8955" spans="1:31" x14ac:dyDescent="0.3">
      <c r="A8955">
        <v>2594855</v>
      </c>
      <c r="B8955">
        <v>1</v>
      </c>
      <c r="C8955" t="s">
        <v>80</v>
      </c>
      <c r="D8955" t="s">
        <v>97</v>
      </c>
      <c r="E8955" t="s">
        <v>166</v>
      </c>
      <c r="F8955" t="s">
        <v>24753</v>
      </c>
      <c r="G8955" t="s">
        <v>168</v>
      </c>
      <c r="H8955" t="s">
        <v>157</v>
      </c>
      <c r="I8955" t="s">
        <v>136</v>
      </c>
      <c r="J8955" t="s">
        <v>137</v>
      </c>
      <c r="K8955" t="s">
        <v>138</v>
      </c>
      <c r="L8955" t="s">
        <v>24754</v>
      </c>
      <c r="M8955" t="s">
        <v>24755</v>
      </c>
      <c r="N8955">
        <v>1.903333333</v>
      </c>
      <c r="O8955">
        <v>0</v>
      </c>
      <c r="P8955">
        <v>1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</row>
    <row r="8956" spans="1:31" x14ac:dyDescent="0.3">
      <c r="A8956">
        <v>2595147</v>
      </c>
      <c r="B8956">
        <v>1</v>
      </c>
      <c r="C8956" t="s">
        <v>81</v>
      </c>
      <c r="D8956" t="s">
        <v>119</v>
      </c>
      <c r="E8956" t="s">
        <v>155</v>
      </c>
      <c r="F8956" t="s">
        <v>24756</v>
      </c>
      <c r="G8956" t="s">
        <v>206</v>
      </c>
      <c r="H8956" t="s">
        <v>157</v>
      </c>
      <c r="I8956" t="s">
        <v>136</v>
      </c>
      <c r="J8956" t="s">
        <v>137</v>
      </c>
      <c r="K8956" t="s">
        <v>138</v>
      </c>
      <c r="L8956" t="s">
        <v>24757</v>
      </c>
      <c r="M8956" t="s">
        <v>24758</v>
      </c>
      <c r="N8956">
        <v>0.82250000000000001</v>
      </c>
      <c r="O8956">
        <v>0</v>
      </c>
      <c r="P8956">
        <v>1</v>
      </c>
      <c r="Q8956">
        <v>0</v>
      </c>
      <c r="R8956">
        <v>9</v>
      </c>
      <c r="S8956">
        <v>0</v>
      </c>
      <c r="T8956">
        <v>1</v>
      </c>
      <c r="U8956">
        <v>0</v>
      </c>
      <c r="V8956">
        <v>0</v>
      </c>
      <c r="W8956">
        <v>0</v>
      </c>
      <c r="X8956">
        <v>7.5114236561589179E-2</v>
      </c>
      <c r="Y8956">
        <v>0</v>
      </c>
      <c r="Z8956">
        <v>31.289484725967004</v>
      </c>
      <c r="AA8956">
        <v>0</v>
      </c>
      <c r="AB8956">
        <v>0.97001278277055569</v>
      </c>
      <c r="AC8956">
        <v>0</v>
      </c>
      <c r="AD8956">
        <v>0</v>
      </c>
      <c r="AE8956">
        <v>32.334611745299149</v>
      </c>
    </row>
    <row r="8957" spans="1:31" x14ac:dyDescent="0.3">
      <c r="A8957">
        <v>2595087</v>
      </c>
      <c r="B8957">
        <v>1</v>
      </c>
      <c r="C8957" t="s">
        <v>81</v>
      </c>
      <c r="D8957" t="s">
        <v>119</v>
      </c>
      <c r="E8957" t="s">
        <v>166</v>
      </c>
      <c r="F8957" t="s">
        <v>24759</v>
      </c>
      <c r="G8957" t="s">
        <v>168</v>
      </c>
      <c r="H8957" t="s">
        <v>157</v>
      </c>
      <c r="I8957" t="s">
        <v>136</v>
      </c>
      <c r="J8957" t="s">
        <v>137</v>
      </c>
      <c r="K8957" t="s">
        <v>138</v>
      </c>
      <c r="L8957" t="s">
        <v>24760</v>
      </c>
      <c r="M8957" t="s">
        <v>24761</v>
      </c>
      <c r="N8957">
        <v>1.007777777</v>
      </c>
      <c r="O8957">
        <v>0</v>
      </c>
      <c r="P8957">
        <v>1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0.18857842856082996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0.18857842856082996</v>
      </c>
    </row>
    <row r="8958" spans="1:31" x14ac:dyDescent="0.3">
      <c r="A8958">
        <v>2594755</v>
      </c>
      <c r="B8958">
        <v>1</v>
      </c>
      <c r="C8958" t="s">
        <v>81</v>
      </c>
      <c r="D8958" t="s">
        <v>118</v>
      </c>
      <c r="E8958" t="s">
        <v>184</v>
      </c>
      <c r="F8958" t="s">
        <v>24762</v>
      </c>
      <c r="G8958" t="s">
        <v>149</v>
      </c>
      <c r="H8958" t="s">
        <v>135</v>
      </c>
      <c r="I8958" t="s">
        <v>136</v>
      </c>
      <c r="J8958" t="s">
        <v>137</v>
      </c>
      <c r="K8958" t="s">
        <v>138</v>
      </c>
      <c r="L8958" t="s">
        <v>24763</v>
      </c>
      <c r="M8958" t="s">
        <v>24764</v>
      </c>
      <c r="N8958">
        <v>1.849722222</v>
      </c>
      <c r="O8958">
        <v>0</v>
      </c>
      <c r="P8958">
        <v>0</v>
      </c>
      <c r="Q8958">
        <v>0</v>
      </c>
      <c r="R8958">
        <v>7</v>
      </c>
      <c r="S8958">
        <v>1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63.962901786309892</v>
      </c>
      <c r="AA8958">
        <v>2.9889048588680751</v>
      </c>
      <c r="AB8958">
        <v>0</v>
      </c>
      <c r="AC8958">
        <v>0</v>
      </c>
      <c r="AD8958">
        <v>0</v>
      </c>
      <c r="AE8958">
        <v>66.951806645177967</v>
      </c>
    </row>
    <row r="8959" spans="1:31" x14ac:dyDescent="0.3">
      <c r="A8959">
        <v>2595081</v>
      </c>
      <c r="B8959">
        <v>1</v>
      </c>
      <c r="C8959" t="s">
        <v>81</v>
      </c>
      <c r="D8959" t="s">
        <v>123</v>
      </c>
      <c r="E8959" t="s">
        <v>155</v>
      </c>
      <c r="F8959" t="s">
        <v>24765</v>
      </c>
      <c r="G8959" t="s">
        <v>206</v>
      </c>
      <c r="H8959" t="s">
        <v>157</v>
      </c>
      <c r="I8959" t="s">
        <v>136</v>
      </c>
      <c r="J8959" t="s">
        <v>137</v>
      </c>
      <c r="K8959" t="s">
        <v>138</v>
      </c>
      <c r="L8959" t="s">
        <v>24766</v>
      </c>
      <c r="M8959" t="s">
        <v>24767</v>
      </c>
      <c r="N8959">
        <v>1.132222222</v>
      </c>
      <c r="O8959">
        <v>0</v>
      </c>
      <c r="P8959">
        <v>1</v>
      </c>
      <c r="Q8959">
        <v>0</v>
      </c>
      <c r="R8959">
        <v>12</v>
      </c>
      <c r="S8959">
        <v>0</v>
      </c>
      <c r="T8959">
        <v>1</v>
      </c>
      <c r="U8959">
        <v>0</v>
      </c>
      <c r="V8959">
        <v>0</v>
      </c>
      <c r="W8959">
        <v>0</v>
      </c>
      <c r="X8959">
        <v>0.13194103124810169</v>
      </c>
      <c r="Y8959">
        <v>0</v>
      </c>
      <c r="Z8959">
        <v>11.620257560849826</v>
      </c>
      <c r="AA8959">
        <v>0</v>
      </c>
      <c r="AB8959">
        <v>1.044914982160015</v>
      </c>
      <c r="AC8959">
        <v>0</v>
      </c>
      <c r="AD8959">
        <v>0</v>
      </c>
      <c r="AE8959">
        <v>12.797113574257942</v>
      </c>
    </row>
    <row r="8960" spans="1:31" x14ac:dyDescent="0.3">
      <c r="A8960">
        <v>2595124</v>
      </c>
      <c r="B8960">
        <v>1</v>
      </c>
      <c r="C8960" t="s">
        <v>80</v>
      </c>
      <c r="D8960" t="s">
        <v>106</v>
      </c>
      <c r="E8960" t="s">
        <v>171</v>
      </c>
      <c r="F8960" t="s">
        <v>24768</v>
      </c>
      <c r="G8960" t="s">
        <v>989</v>
      </c>
      <c r="H8960" t="s">
        <v>157</v>
      </c>
      <c r="I8960" t="s">
        <v>136</v>
      </c>
      <c r="J8960" t="s">
        <v>137</v>
      </c>
      <c r="K8960" t="s">
        <v>138</v>
      </c>
      <c r="L8960" t="s">
        <v>24769</v>
      </c>
      <c r="M8960" t="s">
        <v>24770</v>
      </c>
      <c r="N8960">
        <v>3.03</v>
      </c>
      <c r="O8960">
        <v>0</v>
      </c>
      <c r="P8960">
        <v>32</v>
      </c>
      <c r="Q8960">
        <v>0</v>
      </c>
      <c r="R8960">
        <v>0</v>
      </c>
      <c r="S8960">
        <v>0</v>
      </c>
      <c r="T8960">
        <v>1</v>
      </c>
      <c r="U8960">
        <v>0</v>
      </c>
      <c r="V8960">
        <v>0</v>
      </c>
      <c r="W8960">
        <v>0</v>
      </c>
      <c r="X8960">
        <v>13.12773477109614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13.12773477109614</v>
      </c>
    </row>
    <row r="8961" spans="1:31" x14ac:dyDescent="0.3">
      <c r="A8961">
        <v>2594875</v>
      </c>
      <c r="B8961">
        <v>1</v>
      </c>
      <c r="C8961" t="s">
        <v>80</v>
      </c>
      <c r="D8961" t="s">
        <v>97</v>
      </c>
      <c r="E8961" t="s">
        <v>166</v>
      </c>
      <c r="F8961" t="s">
        <v>24771</v>
      </c>
      <c r="G8961" t="s">
        <v>168</v>
      </c>
      <c r="H8961" t="s">
        <v>157</v>
      </c>
      <c r="I8961" t="s">
        <v>136</v>
      </c>
      <c r="J8961" t="s">
        <v>137</v>
      </c>
      <c r="K8961" t="s">
        <v>138</v>
      </c>
      <c r="L8961" t="s">
        <v>24772</v>
      </c>
      <c r="M8961" t="s">
        <v>24773</v>
      </c>
      <c r="N8961">
        <v>1.349722222</v>
      </c>
      <c r="O8961">
        <v>0</v>
      </c>
      <c r="P8961">
        <v>3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0.32361518815002338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0.32361518815002338</v>
      </c>
    </row>
    <row r="8962" spans="1:31" x14ac:dyDescent="0.3">
      <c r="A8962">
        <v>2595024</v>
      </c>
      <c r="B8962">
        <v>1</v>
      </c>
      <c r="C8962" t="s">
        <v>81</v>
      </c>
      <c r="D8962" t="s">
        <v>122</v>
      </c>
      <c r="E8962" t="s">
        <v>147</v>
      </c>
      <c r="F8962" t="s">
        <v>1961</v>
      </c>
      <c r="G8962" t="s">
        <v>134</v>
      </c>
      <c r="H8962" t="s">
        <v>135</v>
      </c>
      <c r="I8962" t="s">
        <v>136</v>
      </c>
      <c r="J8962" t="s">
        <v>137</v>
      </c>
      <c r="K8962" t="s">
        <v>138</v>
      </c>
      <c r="L8962" t="s">
        <v>24774</v>
      </c>
      <c r="M8962" t="s">
        <v>24775</v>
      </c>
      <c r="N8962">
        <v>0.19305555499999999</v>
      </c>
      <c r="O8962">
        <v>5</v>
      </c>
      <c r="P8962">
        <v>213</v>
      </c>
      <c r="Q8962">
        <v>11</v>
      </c>
      <c r="R8962">
        <v>3</v>
      </c>
      <c r="S8962">
        <v>2</v>
      </c>
      <c r="T8962">
        <v>22</v>
      </c>
      <c r="U8962">
        <v>0</v>
      </c>
      <c r="V8962">
        <v>0</v>
      </c>
      <c r="W8962">
        <v>0.215779847</v>
      </c>
      <c r="X8962">
        <v>4.1224798491255248</v>
      </c>
      <c r="Y8962">
        <v>1.8127023751111253</v>
      </c>
      <c r="Z8962">
        <v>4.2237970916387507E-2</v>
      </c>
      <c r="AA8962">
        <v>0.4783073083388889</v>
      </c>
      <c r="AB8962">
        <v>1.3521523820045502</v>
      </c>
      <c r="AC8962">
        <v>0</v>
      </c>
      <c r="AD8962">
        <v>0</v>
      </c>
      <c r="AE8962">
        <v>8.0236597324964762</v>
      </c>
    </row>
    <row r="8963" spans="1:31" x14ac:dyDescent="0.3">
      <c r="A8963">
        <v>2595050</v>
      </c>
      <c r="B8963">
        <v>1</v>
      </c>
      <c r="C8963" t="s">
        <v>81</v>
      </c>
      <c r="D8963" t="s">
        <v>118</v>
      </c>
      <c r="E8963" t="s">
        <v>184</v>
      </c>
      <c r="F8963" t="s">
        <v>24776</v>
      </c>
      <c r="G8963" t="s">
        <v>134</v>
      </c>
      <c r="H8963" t="s">
        <v>135</v>
      </c>
      <c r="I8963" t="s">
        <v>136</v>
      </c>
      <c r="J8963" t="s">
        <v>137</v>
      </c>
      <c r="K8963" t="s">
        <v>138</v>
      </c>
      <c r="L8963" t="s">
        <v>24777</v>
      </c>
      <c r="M8963" t="s">
        <v>24778</v>
      </c>
      <c r="N8963">
        <v>0.91027777700000001</v>
      </c>
      <c r="O8963">
        <v>0</v>
      </c>
      <c r="P8963">
        <v>241</v>
      </c>
      <c r="Q8963">
        <v>0</v>
      </c>
      <c r="R8963">
        <v>1</v>
      </c>
      <c r="S8963">
        <v>2</v>
      </c>
      <c r="T8963">
        <v>11</v>
      </c>
      <c r="U8963">
        <v>0</v>
      </c>
      <c r="V8963">
        <v>0</v>
      </c>
      <c r="W8963">
        <v>0</v>
      </c>
      <c r="X8963">
        <v>38.646812811422514</v>
      </c>
      <c r="Y8963">
        <v>0</v>
      </c>
      <c r="Z8963">
        <v>4.5413156422513454</v>
      </c>
      <c r="AA8963">
        <v>4.4812785449975197</v>
      </c>
      <c r="AB8963">
        <v>4.8223014988959862</v>
      </c>
      <c r="AC8963">
        <v>0</v>
      </c>
      <c r="AD8963">
        <v>0</v>
      </c>
      <c r="AE8963">
        <v>52.491708497567373</v>
      </c>
    </row>
    <row r="8964" spans="1:31" x14ac:dyDescent="0.3">
      <c r="A8964">
        <v>2594864</v>
      </c>
      <c r="B8964">
        <v>1</v>
      </c>
      <c r="C8964" t="s">
        <v>80</v>
      </c>
      <c r="D8964" t="s">
        <v>95</v>
      </c>
      <c r="E8964" t="s">
        <v>132</v>
      </c>
      <c r="F8964" t="s">
        <v>6507</v>
      </c>
      <c r="G8964" t="s">
        <v>134</v>
      </c>
      <c r="H8964" t="s">
        <v>135</v>
      </c>
      <c r="I8964" t="s">
        <v>136</v>
      </c>
      <c r="J8964" t="s">
        <v>137</v>
      </c>
      <c r="K8964" t="s">
        <v>138</v>
      </c>
      <c r="L8964" t="s">
        <v>24779</v>
      </c>
      <c r="M8964" t="s">
        <v>24780</v>
      </c>
      <c r="N8964">
        <v>1.4030555549999999</v>
      </c>
      <c r="O8964">
        <v>50</v>
      </c>
      <c r="P8964">
        <v>2281</v>
      </c>
      <c r="Q8964">
        <v>48</v>
      </c>
      <c r="R8964">
        <v>188</v>
      </c>
      <c r="S8964">
        <v>77</v>
      </c>
      <c r="T8964">
        <v>263</v>
      </c>
      <c r="U8964">
        <v>15</v>
      </c>
      <c r="V8964">
        <v>3</v>
      </c>
      <c r="W8964">
        <v>41.594784888782435</v>
      </c>
      <c r="X8964">
        <v>516.20430989859915</v>
      </c>
      <c r="Y8964">
        <v>200.26588287559403</v>
      </c>
      <c r="Z8964">
        <v>131.06009081149227</v>
      </c>
      <c r="AA8964">
        <v>977.14399994498478</v>
      </c>
      <c r="AB8964">
        <v>352.79822208252801</v>
      </c>
      <c r="AC8964">
        <v>516.78004917402279</v>
      </c>
      <c r="AD8964">
        <v>48.297330401855149</v>
      </c>
      <c r="AE8964">
        <v>2784.1446700778583</v>
      </c>
    </row>
    <row r="8965" spans="1:31" x14ac:dyDescent="0.3">
      <c r="A8965">
        <v>2595090</v>
      </c>
      <c r="B8965">
        <v>1</v>
      </c>
      <c r="C8965" t="s">
        <v>81</v>
      </c>
      <c r="D8965" t="s">
        <v>123</v>
      </c>
      <c r="E8965" t="s">
        <v>147</v>
      </c>
      <c r="F8965" t="s">
        <v>15516</v>
      </c>
      <c r="G8965" t="s">
        <v>134</v>
      </c>
      <c r="H8965" t="s">
        <v>135</v>
      </c>
      <c r="I8965" t="s">
        <v>136</v>
      </c>
      <c r="J8965" t="s">
        <v>137</v>
      </c>
      <c r="K8965" t="s">
        <v>138</v>
      </c>
      <c r="L8965" t="s">
        <v>24781</v>
      </c>
      <c r="M8965" t="s">
        <v>24782</v>
      </c>
      <c r="N8965">
        <v>0.82388888800000004</v>
      </c>
      <c r="O8965">
        <v>3</v>
      </c>
      <c r="P8965">
        <v>1</v>
      </c>
      <c r="Q8965">
        <v>112</v>
      </c>
      <c r="R8965">
        <v>46</v>
      </c>
      <c r="S8965">
        <v>8</v>
      </c>
      <c r="T8965">
        <v>6</v>
      </c>
      <c r="U8965">
        <v>0</v>
      </c>
      <c r="V8965">
        <v>0</v>
      </c>
      <c r="W8965">
        <v>2.8450602769054303</v>
      </c>
      <c r="X8965">
        <v>0.14586164163999998</v>
      </c>
      <c r="Y8965">
        <v>250.41879284806814</v>
      </c>
      <c r="Z8965">
        <v>43.736777741220855</v>
      </c>
      <c r="AA8965">
        <v>3.9372271132512098</v>
      </c>
      <c r="AB8965">
        <v>4.0921206645908992</v>
      </c>
      <c r="AC8965">
        <v>0</v>
      </c>
      <c r="AD8965">
        <v>0</v>
      </c>
      <c r="AE8965">
        <v>305.17584028567649</v>
      </c>
    </row>
    <row r="8966" spans="1:31" x14ac:dyDescent="0.3">
      <c r="A8966">
        <v>2594904</v>
      </c>
      <c r="B8966">
        <v>1</v>
      </c>
      <c r="C8966" t="s">
        <v>80</v>
      </c>
      <c r="D8966" t="s">
        <v>104</v>
      </c>
      <c r="E8966" t="s">
        <v>147</v>
      </c>
      <c r="F8966" t="s">
        <v>1578</v>
      </c>
      <c r="G8966" t="s">
        <v>134</v>
      </c>
      <c r="H8966" t="s">
        <v>135</v>
      </c>
      <c r="I8966" t="s">
        <v>136</v>
      </c>
      <c r="J8966" t="s">
        <v>137</v>
      </c>
      <c r="K8966" t="s">
        <v>138</v>
      </c>
      <c r="L8966" t="s">
        <v>24783</v>
      </c>
      <c r="M8966" t="s">
        <v>24784</v>
      </c>
      <c r="N8966">
        <v>5.1111111000000001E-2</v>
      </c>
      <c r="O8966">
        <v>3</v>
      </c>
      <c r="P8966">
        <v>220</v>
      </c>
      <c r="Q8966">
        <v>19</v>
      </c>
      <c r="R8966">
        <v>247</v>
      </c>
      <c r="S8966">
        <v>14</v>
      </c>
      <c r="T8966">
        <v>83</v>
      </c>
      <c r="U8966">
        <v>4</v>
      </c>
      <c r="V8966">
        <v>0</v>
      </c>
      <c r="W8966">
        <v>0.98539225811713338</v>
      </c>
      <c r="X8966">
        <v>3.4853525813536548</v>
      </c>
      <c r="Y8966">
        <v>0.72752666438647984</v>
      </c>
      <c r="Z8966">
        <v>8.445016599080569</v>
      </c>
      <c r="AA8966">
        <v>3.0483958332100003</v>
      </c>
      <c r="AB8966">
        <v>3.5989450342392399</v>
      </c>
      <c r="AC8966">
        <v>6.1136425608032408</v>
      </c>
      <c r="AD8966">
        <v>0</v>
      </c>
      <c r="AE8966">
        <v>26.404271531190318</v>
      </c>
    </row>
    <row r="8967" spans="1:31" x14ac:dyDescent="0.3">
      <c r="A8967">
        <v>2594804</v>
      </c>
      <c r="B8967">
        <v>1</v>
      </c>
      <c r="C8967" t="s">
        <v>80</v>
      </c>
      <c r="D8967" t="s">
        <v>106</v>
      </c>
      <c r="E8967" t="s">
        <v>141</v>
      </c>
      <c r="F8967" t="s">
        <v>24785</v>
      </c>
      <c r="G8967" t="s">
        <v>134</v>
      </c>
      <c r="H8967" t="s">
        <v>135</v>
      </c>
      <c r="I8967" t="s">
        <v>136</v>
      </c>
      <c r="J8967" t="s">
        <v>137</v>
      </c>
      <c r="K8967" t="s">
        <v>138</v>
      </c>
      <c r="L8967" t="s">
        <v>24786</v>
      </c>
      <c r="M8967" t="s">
        <v>24787</v>
      </c>
      <c r="N8967">
        <v>0.43777777699999998</v>
      </c>
      <c r="O8967">
        <v>0</v>
      </c>
      <c r="P8967">
        <v>1261</v>
      </c>
      <c r="Q8967">
        <v>0</v>
      </c>
      <c r="R8967">
        <v>36</v>
      </c>
      <c r="S8967">
        <v>0</v>
      </c>
      <c r="T8967">
        <v>79</v>
      </c>
      <c r="U8967">
        <v>0</v>
      </c>
      <c r="V8967">
        <v>0</v>
      </c>
      <c r="W8967">
        <v>0</v>
      </c>
      <c r="X8967">
        <v>85.436383567314408</v>
      </c>
      <c r="Y8967">
        <v>0</v>
      </c>
      <c r="Z8967">
        <v>17.997358258654433</v>
      </c>
      <c r="AA8967">
        <v>0</v>
      </c>
      <c r="AB8967">
        <v>32.838520271088079</v>
      </c>
      <c r="AC8967">
        <v>0</v>
      </c>
      <c r="AD8967">
        <v>0</v>
      </c>
      <c r="AE8967">
        <v>136.27226209705691</v>
      </c>
    </row>
    <row r="8968" spans="1:31" x14ac:dyDescent="0.3">
      <c r="A8968">
        <v>2595133</v>
      </c>
      <c r="B8968">
        <v>1</v>
      </c>
      <c r="C8968" t="s">
        <v>80</v>
      </c>
      <c r="D8968" t="s">
        <v>98</v>
      </c>
      <c r="E8968" t="s">
        <v>141</v>
      </c>
      <c r="F8968" t="s">
        <v>9353</v>
      </c>
      <c r="G8968" t="s">
        <v>134</v>
      </c>
      <c r="H8968" t="s">
        <v>135</v>
      </c>
      <c r="I8968" t="s">
        <v>136</v>
      </c>
      <c r="J8968" t="s">
        <v>137</v>
      </c>
      <c r="K8968" t="s">
        <v>138</v>
      </c>
      <c r="L8968" t="s">
        <v>24788</v>
      </c>
      <c r="M8968" t="s">
        <v>24789</v>
      </c>
      <c r="N8968">
        <v>5.8888888E-2</v>
      </c>
      <c r="O8968">
        <v>0</v>
      </c>
      <c r="P8968">
        <v>0</v>
      </c>
      <c r="Q8968">
        <v>9</v>
      </c>
      <c r="R8968">
        <v>97</v>
      </c>
      <c r="S8968">
        <v>3</v>
      </c>
      <c r="T8968">
        <v>23</v>
      </c>
      <c r="U8968">
        <v>1</v>
      </c>
      <c r="V8968">
        <v>0</v>
      </c>
      <c r="W8968">
        <v>0</v>
      </c>
      <c r="X8968">
        <v>0</v>
      </c>
      <c r="Y8968">
        <v>3.6088368516208433</v>
      </c>
      <c r="Z8968">
        <v>22.417132517704292</v>
      </c>
      <c r="AA8968">
        <v>0.97091885425383317</v>
      </c>
      <c r="AB8968">
        <v>2.6025969368205595</v>
      </c>
      <c r="AC8968">
        <v>0.96102720442840006</v>
      </c>
      <c r="AD8968">
        <v>0</v>
      </c>
      <c r="AE8968">
        <v>30.560512364827932</v>
      </c>
    </row>
    <row r="8969" spans="1:31" x14ac:dyDescent="0.3">
      <c r="A8969">
        <v>2594801</v>
      </c>
      <c r="B8969">
        <v>1</v>
      </c>
      <c r="C8969" t="s">
        <v>81</v>
      </c>
      <c r="D8969" t="s">
        <v>118</v>
      </c>
      <c r="E8969" t="s">
        <v>166</v>
      </c>
      <c r="F8969" t="s">
        <v>24790</v>
      </c>
      <c r="G8969" t="s">
        <v>181</v>
      </c>
      <c r="H8969" t="s">
        <v>157</v>
      </c>
      <c r="I8969" t="s">
        <v>136</v>
      </c>
      <c r="J8969" t="s">
        <v>137</v>
      </c>
      <c r="K8969" t="s">
        <v>138</v>
      </c>
      <c r="L8969" t="s">
        <v>24791</v>
      </c>
      <c r="M8969" t="s">
        <v>24792</v>
      </c>
      <c r="N8969">
        <v>3.5519444440000001</v>
      </c>
      <c r="O8969">
        <v>0</v>
      </c>
      <c r="P8969">
        <v>2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0.46761660096410662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0.46761660096410662</v>
      </c>
    </row>
    <row r="8970" spans="1:31" x14ac:dyDescent="0.3">
      <c r="A8970">
        <v>2594778</v>
      </c>
      <c r="B8970">
        <v>1</v>
      </c>
      <c r="C8970" t="s">
        <v>81</v>
      </c>
      <c r="D8970" t="s">
        <v>113</v>
      </c>
      <c r="E8970" t="s">
        <v>147</v>
      </c>
      <c r="F8970" t="s">
        <v>24793</v>
      </c>
      <c r="G8970" t="s">
        <v>149</v>
      </c>
      <c r="H8970" t="s">
        <v>135</v>
      </c>
      <c r="I8970" t="s">
        <v>136</v>
      </c>
      <c r="J8970" t="s">
        <v>137</v>
      </c>
      <c r="K8970" t="s">
        <v>138</v>
      </c>
      <c r="L8970" t="s">
        <v>24794</v>
      </c>
      <c r="M8970" t="s">
        <v>24795</v>
      </c>
      <c r="N8970">
        <v>0.34222222200000002</v>
      </c>
      <c r="O8970">
        <v>2</v>
      </c>
      <c r="P8970">
        <v>438</v>
      </c>
      <c r="Q8970">
        <v>2</v>
      </c>
      <c r="R8970">
        <v>31</v>
      </c>
      <c r="S8970">
        <v>3</v>
      </c>
      <c r="T8970">
        <v>11</v>
      </c>
      <c r="U8970">
        <v>0</v>
      </c>
      <c r="V8970">
        <v>0</v>
      </c>
      <c r="W8970">
        <v>0.13843471488</v>
      </c>
      <c r="X8970">
        <v>13.024347772744008</v>
      </c>
      <c r="Y8970">
        <v>15.964368233692854</v>
      </c>
      <c r="Z8970">
        <v>4.4919816991587993</v>
      </c>
      <c r="AA8970">
        <v>0.79717768605688877</v>
      </c>
      <c r="AB8970">
        <v>1.2268952759037333</v>
      </c>
      <c r="AC8970">
        <v>0</v>
      </c>
      <c r="AD8970">
        <v>0</v>
      </c>
      <c r="AE8970">
        <v>35.643205382436292</v>
      </c>
    </row>
    <row r="8971" spans="1:31" x14ac:dyDescent="0.3">
      <c r="A8971">
        <v>2595013</v>
      </c>
      <c r="B8971">
        <v>1</v>
      </c>
      <c r="C8971" t="s">
        <v>80</v>
      </c>
      <c r="D8971" t="s">
        <v>82</v>
      </c>
      <c r="E8971" t="s">
        <v>166</v>
      </c>
      <c r="F8971" t="s">
        <v>24796</v>
      </c>
      <c r="G8971" t="s">
        <v>168</v>
      </c>
      <c r="H8971" t="s">
        <v>157</v>
      </c>
      <c r="I8971" t="s">
        <v>136</v>
      </c>
      <c r="J8971" t="s">
        <v>137</v>
      </c>
      <c r="K8971" t="s">
        <v>138</v>
      </c>
      <c r="L8971" t="s">
        <v>24797</v>
      </c>
      <c r="M8971" t="s">
        <v>24798</v>
      </c>
      <c r="N8971">
        <v>1.8358333330000001</v>
      </c>
      <c r="O8971">
        <v>0</v>
      </c>
      <c r="P8971">
        <v>2</v>
      </c>
      <c r="Q8971">
        <v>0</v>
      </c>
      <c r="R8971">
        <v>0</v>
      </c>
      <c r="S8971">
        <v>0</v>
      </c>
      <c r="T8971">
        <v>1</v>
      </c>
      <c r="U8971">
        <v>0</v>
      </c>
      <c r="V8971">
        <v>0</v>
      </c>
      <c r="W8971">
        <v>0</v>
      </c>
      <c r="X8971">
        <v>0.81503563560090586</v>
      </c>
      <c r="Y8971">
        <v>0</v>
      </c>
      <c r="Z8971">
        <v>0</v>
      </c>
      <c r="AA8971">
        <v>0</v>
      </c>
      <c r="AB8971">
        <v>0.50861846788830001</v>
      </c>
      <c r="AC8971">
        <v>0</v>
      </c>
      <c r="AD8971">
        <v>0</v>
      </c>
      <c r="AE8971">
        <v>1.323654103489206</v>
      </c>
    </row>
    <row r="8972" spans="1:31" x14ac:dyDescent="0.3">
      <c r="A8972">
        <v>2595113</v>
      </c>
      <c r="B8972">
        <v>1</v>
      </c>
      <c r="C8972" t="s">
        <v>80</v>
      </c>
      <c r="D8972" t="s">
        <v>93</v>
      </c>
      <c r="E8972" t="s">
        <v>141</v>
      </c>
      <c r="F8972" t="s">
        <v>24799</v>
      </c>
      <c r="G8972" t="s">
        <v>134</v>
      </c>
      <c r="H8972" t="s">
        <v>135</v>
      </c>
      <c r="I8972" t="s">
        <v>136</v>
      </c>
      <c r="J8972" t="s">
        <v>137</v>
      </c>
      <c r="K8972" t="s">
        <v>138</v>
      </c>
      <c r="L8972" t="s">
        <v>24800</v>
      </c>
      <c r="M8972" t="s">
        <v>24801</v>
      </c>
      <c r="N8972">
        <v>0.49333333299999999</v>
      </c>
      <c r="O8972">
        <v>0</v>
      </c>
      <c r="P8972">
        <v>10</v>
      </c>
      <c r="Q8972">
        <v>5</v>
      </c>
      <c r="R8972">
        <v>3</v>
      </c>
      <c r="S8972">
        <v>5</v>
      </c>
      <c r="T8972">
        <v>15</v>
      </c>
      <c r="U8972">
        <v>0</v>
      </c>
      <c r="V8972">
        <v>0</v>
      </c>
      <c r="W8972">
        <v>0</v>
      </c>
      <c r="X8972">
        <v>2.0984172355504001</v>
      </c>
      <c r="Y8972">
        <v>12.631959088482642</v>
      </c>
      <c r="Z8972">
        <v>1.5985772097417597</v>
      </c>
      <c r="AA8972">
        <v>15.490345928885997</v>
      </c>
      <c r="AB8972">
        <v>5.5940398308052801</v>
      </c>
      <c r="AC8972">
        <v>0</v>
      </c>
      <c r="AD8972">
        <v>0</v>
      </c>
      <c r="AE8972">
        <v>37.41333929346608</v>
      </c>
    </row>
    <row r="8973" spans="1:31" x14ac:dyDescent="0.3">
      <c r="A8973">
        <v>2594884</v>
      </c>
      <c r="B8973">
        <v>1</v>
      </c>
      <c r="C8973" t="s">
        <v>81</v>
      </c>
      <c r="D8973" t="s">
        <v>128</v>
      </c>
      <c r="E8973" t="s">
        <v>147</v>
      </c>
      <c r="F8973" t="s">
        <v>2458</v>
      </c>
      <c r="G8973" t="s">
        <v>318</v>
      </c>
      <c r="H8973" t="s">
        <v>135</v>
      </c>
      <c r="I8973" t="s">
        <v>136</v>
      </c>
      <c r="J8973" t="s">
        <v>137</v>
      </c>
      <c r="K8973" t="s">
        <v>138</v>
      </c>
      <c r="L8973" t="s">
        <v>24802</v>
      </c>
      <c r="M8973" t="s">
        <v>24803</v>
      </c>
      <c r="N8973">
        <v>9.7500000000000003E-2</v>
      </c>
      <c r="O8973">
        <v>6</v>
      </c>
      <c r="P8973">
        <v>618</v>
      </c>
      <c r="Q8973">
        <v>4</v>
      </c>
      <c r="R8973">
        <v>4</v>
      </c>
      <c r="S8973">
        <v>2</v>
      </c>
      <c r="T8973">
        <v>54</v>
      </c>
      <c r="U8973">
        <v>0</v>
      </c>
      <c r="V8973">
        <v>0</v>
      </c>
      <c r="W8973">
        <v>0.13400260239600001</v>
      </c>
      <c r="X8973">
        <v>5.1759325079443812</v>
      </c>
      <c r="Y8973">
        <v>1.3247194175256602</v>
      </c>
      <c r="Z8973">
        <v>0.17838071441189998</v>
      </c>
      <c r="AA8973">
        <v>1.7402585075591626</v>
      </c>
      <c r="AB8973">
        <v>1.7506335716426702</v>
      </c>
      <c r="AC8973">
        <v>0</v>
      </c>
      <c r="AD8973">
        <v>0</v>
      </c>
      <c r="AE8973">
        <v>10.303927321479774</v>
      </c>
    </row>
    <row r="8974" spans="1:31" x14ac:dyDescent="0.3">
      <c r="A8974">
        <v>2594715</v>
      </c>
      <c r="B8974">
        <v>1</v>
      </c>
      <c r="C8974" t="s">
        <v>80</v>
      </c>
      <c r="D8974" t="s">
        <v>94</v>
      </c>
      <c r="E8974" t="s">
        <v>141</v>
      </c>
      <c r="F8974" t="s">
        <v>10904</v>
      </c>
      <c r="G8974" t="s">
        <v>134</v>
      </c>
      <c r="H8974" t="s">
        <v>135</v>
      </c>
      <c r="I8974" t="s">
        <v>136</v>
      </c>
      <c r="J8974" t="s">
        <v>137</v>
      </c>
      <c r="K8974" t="s">
        <v>138</v>
      </c>
      <c r="L8974" t="s">
        <v>24804</v>
      </c>
      <c r="M8974" t="s">
        <v>24805</v>
      </c>
      <c r="N8974">
        <v>1.041111111</v>
      </c>
      <c r="O8974">
        <v>0</v>
      </c>
      <c r="P8974">
        <v>3451</v>
      </c>
      <c r="Q8974">
        <v>102</v>
      </c>
      <c r="R8974">
        <v>679</v>
      </c>
      <c r="S8974">
        <v>17</v>
      </c>
      <c r="T8974">
        <v>459</v>
      </c>
      <c r="U8974">
        <v>8</v>
      </c>
      <c r="V8974">
        <v>1</v>
      </c>
      <c r="W8974">
        <v>0</v>
      </c>
      <c r="X8974">
        <v>346.96118864535003</v>
      </c>
      <c r="Y8974">
        <v>111.91674552888273</v>
      </c>
      <c r="Z8974">
        <v>470.84750309802558</v>
      </c>
      <c r="AA8974">
        <v>42.281032762099692</v>
      </c>
      <c r="AB8974">
        <v>148.8665149951085</v>
      </c>
      <c r="AC8974">
        <v>100.68137406099349</v>
      </c>
      <c r="AD8974">
        <v>1.0704752034273334E-2</v>
      </c>
      <c r="AE8974">
        <v>1221.5650638424945</v>
      </c>
    </row>
    <row r="8975" spans="1:31" x14ac:dyDescent="0.3">
      <c r="A8975">
        <v>2595030</v>
      </c>
      <c r="B8975">
        <v>1</v>
      </c>
      <c r="C8975" t="s">
        <v>80</v>
      </c>
      <c r="D8975" t="s">
        <v>91</v>
      </c>
      <c r="E8975" t="s">
        <v>166</v>
      </c>
      <c r="F8975" t="s">
        <v>24806</v>
      </c>
      <c r="G8975" t="s">
        <v>198</v>
      </c>
      <c r="H8975" t="s">
        <v>157</v>
      </c>
      <c r="I8975" t="s">
        <v>136</v>
      </c>
      <c r="J8975" t="s">
        <v>137</v>
      </c>
      <c r="K8975" t="s">
        <v>138</v>
      </c>
      <c r="L8975" t="s">
        <v>24807</v>
      </c>
      <c r="M8975" t="s">
        <v>24808</v>
      </c>
      <c r="N8975">
        <v>0.95388888800000005</v>
      </c>
      <c r="O8975">
        <v>0</v>
      </c>
      <c r="P8975">
        <v>0</v>
      </c>
      <c r="Q8975">
        <v>0</v>
      </c>
      <c r="R8975">
        <v>1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0.34929478796264002</v>
      </c>
      <c r="AA8975">
        <v>0</v>
      </c>
      <c r="AB8975">
        <v>0</v>
      </c>
      <c r="AC8975">
        <v>0</v>
      </c>
      <c r="AD8975">
        <v>0</v>
      </c>
      <c r="AE8975">
        <v>0.34929478796264002</v>
      </c>
    </row>
    <row r="8976" spans="1:31" x14ac:dyDescent="0.3">
      <c r="A8976">
        <v>2595007</v>
      </c>
      <c r="B8976">
        <v>1</v>
      </c>
      <c r="C8976" t="s">
        <v>81</v>
      </c>
      <c r="D8976" t="s">
        <v>115</v>
      </c>
      <c r="E8976" t="s">
        <v>171</v>
      </c>
      <c r="F8976" t="s">
        <v>24809</v>
      </c>
      <c r="G8976" t="s">
        <v>190</v>
      </c>
      <c r="H8976" t="s">
        <v>157</v>
      </c>
      <c r="I8976" t="s">
        <v>136</v>
      </c>
      <c r="J8976" t="s">
        <v>137</v>
      </c>
      <c r="K8976" t="s">
        <v>138</v>
      </c>
      <c r="L8976" t="s">
        <v>24810</v>
      </c>
      <c r="M8976" t="s">
        <v>24811</v>
      </c>
      <c r="N8976">
        <v>0.81444444400000005</v>
      </c>
      <c r="O8976">
        <v>0</v>
      </c>
      <c r="P8976">
        <v>1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</row>
    <row r="8977" spans="1:31" x14ac:dyDescent="0.3">
      <c r="A8977">
        <v>2594761</v>
      </c>
      <c r="B8977">
        <v>1</v>
      </c>
      <c r="C8977" t="s">
        <v>81</v>
      </c>
      <c r="D8977" t="s">
        <v>127</v>
      </c>
      <c r="E8977" t="s">
        <v>147</v>
      </c>
      <c r="F8977" t="s">
        <v>3357</v>
      </c>
      <c r="G8977" t="s">
        <v>134</v>
      </c>
      <c r="H8977" t="s">
        <v>135</v>
      </c>
      <c r="I8977" t="s">
        <v>136</v>
      </c>
      <c r="J8977" t="s">
        <v>137</v>
      </c>
      <c r="K8977" t="s">
        <v>138</v>
      </c>
      <c r="L8977" t="s">
        <v>24812</v>
      </c>
      <c r="M8977" t="s">
        <v>24813</v>
      </c>
      <c r="N8977">
        <v>1.527222222</v>
      </c>
      <c r="O8977">
        <v>0</v>
      </c>
      <c r="P8977">
        <v>815</v>
      </c>
      <c r="Q8977">
        <v>32</v>
      </c>
      <c r="R8977">
        <v>35</v>
      </c>
      <c r="S8977">
        <v>1</v>
      </c>
      <c r="T8977">
        <v>97</v>
      </c>
      <c r="U8977">
        <v>0</v>
      </c>
      <c r="V8977">
        <v>0</v>
      </c>
      <c r="W8977">
        <v>0</v>
      </c>
      <c r="X8977">
        <v>132.12647511304664</v>
      </c>
      <c r="Y8977">
        <v>59.850998198122639</v>
      </c>
      <c r="Z8977">
        <v>43.742661540730651</v>
      </c>
      <c r="AA8977">
        <v>0.90569525970645337</v>
      </c>
      <c r="AB8977">
        <v>51.956699052710029</v>
      </c>
      <c r="AC8977">
        <v>0</v>
      </c>
      <c r="AD8977">
        <v>0</v>
      </c>
      <c r="AE8977">
        <v>288.58252916431638</v>
      </c>
    </row>
    <row r="8978" spans="1:31" x14ac:dyDescent="0.3">
      <c r="A8978">
        <v>2594738</v>
      </c>
      <c r="B8978">
        <v>1</v>
      </c>
      <c r="C8978" t="s">
        <v>81</v>
      </c>
      <c r="D8978" t="s">
        <v>113</v>
      </c>
      <c r="E8978" t="s">
        <v>141</v>
      </c>
      <c r="F8978" t="s">
        <v>22614</v>
      </c>
      <c r="G8978" t="s">
        <v>134</v>
      </c>
      <c r="H8978" t="s">
        <v>135</v>
      </c>
      <c r="I8978" t="s">
        <v>136</v>
      </c>
      <c r="J8978" t="s">
        <v>137</v>
      </c>
      <c r="K8978" t="s">
        <v>138</v>
      </c>
      <c r="L8978" t="s">
        <v>24814</v>
      </c>
      <c r="M8978" t="s">
        <v>24815</v>
      </c>
      <c r="N8978">
        <v>1.9483333329999999</v>
      </c>
      <c r="O8978">
        <v>0</v>
      </c>
      <c r="P8978">
        <v>315</v>
      </c>
      <c r="Q8978">
        <v>0</v>
      </c>
      <c r="R8978">
        <v>24</v>
      </c>
      <c r="S8978">
        <v>1</v>
      </c>
      <c r="T8978">
        <v>140</v>
      </c>
      <c r="U8978">
        <v>0</v>
      </c>
      <c r="V8978">
        <v>0</v>
      </c>
      <c r="W8978">
        <v>0</v>
      </c>
      <c r="X8978">
        <v>58.393783006550663</v>
      </c>
      <c r="Y8978">
        <v>0</v>
      </c>
      <c r="Z8978">
        <v>83.73957666396997</v>
      </c>
      <c r="AA8978">
        <v>0</v>
      </c>
      <c r="AB8978">
        <v>68.883184185803884</v>
      </c>
      <c r="AC8978">
        <v>0</v>
      </c>
      <c r="AD8978">
        <v>0</v>
      </c>
      <c r="AE8978">
        <v>211.01654385632452</v>
      </c>
    </row>
    <row r="8979" spans="1:31" x14ac:dyDescent="0.3">
      <c r="A8979">
        <v>2594798</v>
      </c>
      <c r="B8979">
        <v>1</v>
      </c>
      <c r="C8979" t="s">
        <v>80</v>
      </c>
      <c r="D8979" t="s">
        <v>105</v>
      </c>
      <c r="E8979" t="s">
        <v>166</v>
      </c>
      <c r="F8979" t="s">
        <v>2856</v>
      </c>
      <c r="G8979" t="s">
        <v>181</v>
      </c>
      <c r="H8979" t="s">
        <v>157</v>
      </c>
      <c r="I8979" t="s">
        <v>136</v>
      </c>
      <c r="J8979" t="s">
        <v>137</v>
      </c>
      <c r="K8979" t="s">
        <v>138</v>
      </c>
      <c r="L8979" t="s">
        <v>24816</v>
      </c>
      <c r="M8979" t="s">
        <v>24817</v>
      </c>
      <c r="N8979">
        <v>1.7322222220000001</v>
      </c>
      <c r="O8979">
        <v>0</v>
      </c>
      <c r="P8979">
        <v>2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0.46787915716785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0.46787915716785</v>
      </c>
    </row>
    <row r="8980" spans="1:31" x14ac:dyDescent="0.3">
      <c r="A8980">
        <v>2594698</v>
      </c>
      <c r="B8980">
        <v>1</v>
      </c>
      <c r="C8980" t="s">
        <v>80</v>
      </c>
      <c r="D8980" t="s">
        <v>88</v>
      </c>
      <c r="E8980" t="s">
        <v>184</v>
      </c>
      <c r="F8980" t="s">
        <v>24818</v>
      </c>
      <c r="G8980" t="s">
        <v>134</v>
      </c>
      <c r="H8980" t="s">
        <v>135</v>
      </c>
      <c r="I8980" t="s">
        <v>136</v>
      </c>
      <c r="J8980" t="s">
        <v>137</v>
      </c>
      <c r="K8980" t="s">
        <v>138</v>
      </c>
      <c r="L8980" t="s">
        <v>24819</v>
      </c>
      <c r="M8980" t="s">
        <v>24820</v>
      </c>
      <c r="N8980">
        <v>1.35</v>
      </c>
      <c r="O8980">
        <v>0</v>
      </c>
      <c r="P8980">
        <v>6512</v>
      </c>
      <c r="Q8980">
        <v>0</v>
      </c>
      <c r="R8980">
        <v>1</v>
      </c>
      <c r="S8980">
        <v>2</v>
      </c>
      <c r="T8980">
        <v>744</v>
      </c>
      <c r="U8980">
        <v>0</v>
      </c>
      <c r="V8980">
        <v>7</v>
      </c>
      <c r="W8980">
        <v>0</v>
      </c>
      <c r="X8980">
        <v>1565.1732534690395</v>
      </c>
      <c r="Y8980">
        <v>0</v>
      </c>
      <c r="Z8980">
        <v>0.1064019410951</v>
      </c>
      <c r="AA8980">
        <v>2.6896814560000002</v>
      </c>
      <c r="AB8980">
        <v>608.86446193785252</v>
      </c>
      <c r="AC8980">
        <v>0</v>
      </c>
      <c r="AD8980">
        <v>107.37709042048134</v>
      </c>
      <c r="AE8980">
        <v>2284.2108892244682</v>
      </c>
    </row>
    <row r="8981" spans="1:31" x14ac:dyDescent="0.3">
      <c r="A8981">
        <v>2594781</v>
      </c>
      <c r="B8981">
        <v>1</v>
      </c>
      <c r="C8981" t="s">
        <v>81</v>
      </c>
      <c r="D8981" t="s">
        <v>120</v>
      </c>
      <c r="E8981" t="s">
        <v>141</v>
      </c>
      <c r="F8981" t="s">
        <v>10705</v>
      </c>
      <c r="G8981" t="s">
        <v>134</v>
      </c>
      <c r="H8981" t="s">
        <v>135</v>
      </c>
      <c r="I8981" t="s">
        <v>136</v>
      </c>
      <c r="J8981" t="s">
        <v>137</v>
      </c>
      <c r="K8981" t="s">
        <v>138</v>
      </c>
      <c r="L8981" t="s">
        <v>24821</v>
      </c>
      <c r="M8981" t="s">
        <v>24822</v>
      </c>
      <c r="N8981">
        <v>2.0791666659999999</v>
      </c>
      <c r="O8981">
        <v>7</v>
      </c>
      <c r="P8981">
        <v>1215</v>
      </c>
      <c r="Q8981">
        <v>114</v>
      </c>
      <c r="R8981">
        <v>66</v>
      </c>
      <c r="S8981">
        <v>23</v>
      </c>
      <c r="T8981">
        <v>67</v>
      </c>
      <c r="U8981">
        <v>2</v>
      </c>
      <c r="V8981">
        <v>0</v>
      </c>
      <c r="W8981">
        <v>2.9029770517172331</v>
      </c>
      <c r="X8981">
        <v>298.56889582403284</v>
      </c>
      <c r="Y8981">
        <v>348.78488384503817</v>
      </c>
      <c r="Z8981">
        <v>127.81782491478144</v>
      </c>
      <c r="AA8981">
        <v>110.50564043816733</v>
      </c>
      <c r="AB8981">
        <v>48.106591617802621</v>
      </c>
      <c r="AC8981">
        <v>37.177111669806649</v>
      </c>
      <c r="AD8981">
        <v>0</v>
      </c>
      <c r="AE8981">
        <v>973.86392536134622</v>
      </c>
    </row>
    <row r="8982" spans="1:31" x14ac:dyDescent="0.3">
      <c r="A8982">
        <v>2594956</v>
      </c>
      <c r="B8982">
        <v>1</v>
      </c>
      <c r="C8982" t="s">
        <v>81</v>
      </c>
      <c r="D8982" t="s">
        <v>118</v>
      </c>
      <c r="E8982" t="s">
        <v>147</v>
      </c>
      <c r="F8982" t="s">
        <v>24302</v>
      </c>
      <c r="G8982" t="s">
        <v>134</v>
      </c>
      <c r="H8982" t="s">
        <v>135</v>
      </c>
      <c r="I8982" t="s">
        <v>680</v>
      </c>
      <c r="J8982" t="s">
        <v>137</v>
      </c>
      <c r="K8982" t="s">
        <v>138</v>
      </c>
      <c r="L8982" t="s">
        <v>24823</v>
      </c>
      <c r="M8982" t="s">
        <v>24824</v>
      </c>
      <c r="N8982">
        <v>9.1666660000000004E-3</v>
      </c>
      <c r="O8982">
        <v>0</v>
      </c>
      <c r="P8982">
        <v>818</v>
      </c>
      <c r="Q8982">
        <v>2</v>
      </c>
      <c r="R8982">
        <v>107</v>
      </c>
      <c r="S8982">
        <v>0</v>
      </c>
      <c r="T8982">
        <v>60</v>
      </c>
      <c r="U8982">
        <v>0</v>
      </c>
      <c r="V8982">
        <v>0</v>
      </c>
      <c r="W8982">
        <v>0</v>
      </c>
      <c r="X8982">
        <v>0.91928891745240005</v>
      </c>
      <c r="Y8982">
        <v>7.5767000167100002E-2</v>
      </c>
      <c r="Z8982">
        <v>0.66562426242620021</v>
      </c>
      <c r="AA8982">
        <v>0</v>
      </c>
      <c r="AB8982">
        <v>0.28049238333352511</v>
      </c>
      <c r="AC8982">
        <v>0</v>
      </c>
      <c r="AD8982">
        <v>0</v>
      </c>
      <c r="AE8982">
        <v>1.9411725633792254</v>
      </c>
    </row>
    <row r="8983" spans="1:31" x14ac:dyDescent="0.3">
      <c r="A8983">
        <v>2594833</v>
      </c>
      <c r="B8983">
        <v>1</v>
      </c>
      <c r="C8983" t="s">
        <v>80</v>
      </c>
      <c r="D8983" t="s">
        <v>105</v>
      </c>
      <c r="E8983" t="s">
        <v>184</v>
      </c>
      <c r="F8983" t="s">
        <v>24825</v>
      </c>
      <c r="G8983" t="s">
        <v>149</v>
      </c>
      <c r="H8983" t="s">
        <v>135</v>
      </c>
      <c r="I8983" t="s">
        <v>136</v>
      </c>
      <c r="J8983" t="s">
        <v>137</v>
      </c>
      <c r="K8983" t="s">
        <v>138</v>
      </c>
      <c r="L8983" t="s">
        <v>24826</v>
      </c>
      <c r="M8983" t="s">
        <v>24827</v>
      </c>
      <c r="N8983">
        <v>4.9741666660000003</v>
      </c>
      <c r="O8983">
        <v>5</v>
      </c>
      <c r="P8983">
        <v>0</v>
      </c>
      <c r="Q8983">
        <v>4</v>
      </c>
      <c r="R8983">
        <v>1</v>
      </c>
      <c r="S8983">
        <v>2</v>
      </c>
      <c r="T8983">
        <v>0</v>
      </c>
      <c r="U8983">
        <v>1</v>
      </c>
      <c r="V8983">
        <v>0</v>
      </c>
      <c r="W8983">
        <v>11.697868238405199</v>
      </c>
      <c r="X8983">
        <v>0</v>
      </c>
      <c r="Y8983">
        <v>3.2551183150771865</v>
      </c>
      <c r="Z8983">
        <v>0.37053381147806252</v>
      </c>
      <c r="AA8983">
        <v>6.432527965888001</v>
      </c>
      <c r="AB8983">
        <v>0</v>
      </c>
      <c r="AC8983">
        <v>37.557629923852048</v>
      </c>
      <c r="AD8983">
        <v>0</v>
      </c>
      <c r="AE8983">
        <v>59.313678254700498</v>
      </c>
    </row>
    <row r="8984" spans="1:31" x14ac:dyDescent="0.3">
      <c r="A8984">
        <v>2595102</v>
      </c>
      <c r="B8984">
        <v>1</v>
      </c>
      <c r="C8984" t="s">
        <v>80</v>
      </c>
      <c r="D8984" t="s">
        <v>107</v>
      </c>
      <c r="E8984" t="s">
        <v>184</v>
      </c>
      <c r="F8984" t="s">
        <v>24828</v>
      </c>
      <c r="G8984" t="s">
        <v>149</v>
      </c>
      <c r="H8984" t="s">
        <v>135</v>
      </c>
      <c r="I8984" t="s">
        <v>136</v>
      </c>
      <c r="J8984" t="s">
        <v>137</v>
      </c>
      <c r="K8984" t="s">
        <v>138</v>
      </c>
      <c r="L8984" t="s">
        <v>24829</v>
      </c>
      <c r="M8984" t="s">
        <v>24830</v>
      </c>
      <c r="N8984">
        <v>1.8366666659999999</v>
      </c>
      <c r="O8984">
        <v>0</v>
      </c>
      <c r="P8984">
        <v>23</v>
      </c>
      <c r="Q8984">
        <v>0</v>
      </c>
      <c r="R8984">
        <v>0</v>
      </c>
      <c r="S8984">
        <v>2</v>
      </c>
      <c r="T8984">
        <v>1</v>
      </c>
      <c r="U8984">
        <v>0</v>
      </c>
      <c r="V8984">
        <v>0</v>
      </c>
      <c r="W8984">
        <v>0</v>
      </c>
      <c r="X8984">
        <v>6.9216633763626012</v>
      </c>
      <c r="Y8984">
        <v>0</v>
      </c>
      <c r="Z8984">
        <v>0</v>
      </c>
      <c r="AA8984">
        <v>13.3155588108015</v>
      </c>
      <c r="AB8984">
        <v>1.5369208516277602</v>
      </c>
      <c r="AC8984">
        <v>0</v>
      </c>
      <c r="AD8984">
        <v>0</v>
      </c>
      <c r="AE8984">
        <v>21.774143038791859</v>
      </c>
    </row>
    <row r="8985" spans="1:31" x14ac:dyDescent="0.3">
      <c r="A8985">
        <v>2595142</v>
      </c>
      <c r="B8985">
        <v>1</v>
      </c>
      <c r="C8985" t="s">
        <v>80</v>
      </c>
      <c r="D8985" t="s">
        <v>96</v>
      </c>
      <c r="E8985" t="s">
        <v>166</v>
      </c>
      <c r="F8985" t="s">
        <v>24831</v>
      </c>
      <c r="G8985" t="s">
        <v>181</v>
      </c>
      <c r="H8985" t="s">
        <v>157</v>
      </c>
      <c r="I8985" t="s">
        <v>136</v>
      </c>
      <c r="J8985" t="s">
        <v>137</v>
      </c>
      <c r="K8985" t="s">
        <v>138</v>
      </c>
      <c r="L8985" t="s">
        <v>24832</v>
      </c>
      <c r="M8985" t="s">
        <v>24833</v>
      </c>
      <c r="N8985">
        <v>1.929166666</v>
      </c>
      <c r="O8985">
        <v>0</v>
      </c>
      <c r="P8985">
        <v>1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0.74819776311162678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0.74819776311162678</v>
      </c>
    </row>
    <row r="8986" spans="1:31" x14ac:dyDescent="0.3">
      <c r="A8986">
        <v>2595039</v>
      </c>
      <c r="B8986">
        <v>1</v>
      </c>
      <c r="C8986" t="s">
        <v>80</v>
      </c>
      <c r="D8986" t="s">
        <v>108</v>
      </c>
      <c r="E8986" t="s">
        <v>155</v>
      </c>
      <c r="F8986" t="s">
        <v>24834</v>
      </c>
      <c r="G8986" t="s">
        <v>206</v>
      </c>
      <c r="H8986" t="s">
        <v>157</v>
      </c>
      <c r="I8986" t="s">
        <v>136</v>
      </c>
      <c r="J8986" t="s">
        <v>137</v>
      </c>
      <c r="K8986" t="s">
        <v>138</v>
      </c>
      <c r="L8986" t="s">
        <v>24835</v>
      </c>
      <c r="M8986" t="s">
        <v>24836</v>
      </c>
      <c r="N8986">
        <v>0.81722222200000005</v>
      </c>
      <c r="O8986">
        <v>0</v>
      </c>
      <c r="P8986">
        <v>28</v>
      </c>
      <c r="Q8986">
        <v>0</v>
      </c>
      <c r="R8986">
        <v>29</v>
      </c>
      <c r="S8986">
        <v>0</v>
      </c>
      <c r="T8986">
        <v>22</v>
      </c>
      <c r="U8986">
        <v>0</v>
      </c>
      <c r="V8986">
        <v>0</v>
      </c>
      <c r="W8986">
        <v>0</v>
      </c>
      <c r="X8986">
        <v>3.9722806010329217</v>
      </c>
      <c r="Y8986">
        <v>0</v>
      </c>
      <c r="Z8986">
        <v>53.578880478325907</v>
      </c>
      <c r="AA8986">
        <v>0</v>
      </c>
      <c r="AB8986">
        <v>14.128842514661512</v>
      </c>
      <c r="AC8986">
        <v>0</v>
      </c>
      <c r="AD8986">
        <v>0</v>
      </c>
      <c r="AE8986">
        <v>71.680003594020334</v>
      </c>
    </row>
    <row r="8987" spans="1:31" x14ac:dyDescent="0.3">
      <c r="A8987">
        <v>2594707</v>
      </c>
      <c r="B8987">
        <v>1</v>
      </c>
      <c r="C8987" t="s">
        <v>80</v>
      </c>
      <c r="D8987" t="s">
        <v>85</v>
      </c>
      <c r="E8987" t="s">
        <v>184</v>
      </c>
      <c r="F8987" t="s">
        <v>24837</v>
      </c>
      <c r="G8987" t="s">
        <v>2568</v>
      </c>
      <c r="H8987" t="s">
        <v>135</v>
      </c>
      <c r="I8987" t="s">
        <v>136</v>
      </c>
      <c r="J8987" t="s">
        <v>137</v>
      </c>
      <c r="K8987" t="s">
        <v>138</v>
      </c>
      <c r="L8987" t="s">
        <v>24838</v>
      </c>
      <c r="M8987" t="s">
        <v>24839</v>
      </c>
      <c r="N8987">
        <v>2.9627777769999999</v>
      </c>
      <c r="O8987">
        <v>0</v>
      </c>
      <c r="P8987">
        <v>252</v>
      </c>
      <c r="Q8987">
        <v>0</v>
      </c>
      <c r="R8987">
        <v>0</v>
      </c>
      <c r="S8987">
        <v>0</v>
      </c>
      <c r="T8987">
        <v>7</v>
      </c>
      <c r="U8987">
        <v>0</v>
      </c>
      <c r="V8987">
        <v>0</v>
      </c>
      <c r="W8987">
        <v>0</v>
      </c>
      <c r="X8987">
        <v>140.84207019850018</v>
      </c>
      <c r="Y8987">
        <v>0</v>
      </c>
      <c r="Z8987">
        <v>0</v>
      </c>
      <c r="AA8987">
        <v>0</v>
      </c>
      <c r="AB8987">
        <v>3.7391998968400326</v>
      </c>
      <c r="AC8987">
        <v>0</v>
      </c>
      <c r="AD8987">
        <v>0</v>
      </c>
      <c r="AE8987">
        <v>144.58127009534022</v>
      </c>
    </row>
    <row r="8988" spans="1:31" x14ac:dyDescent="0.3">
      <c r="A8988">
        <v>2594913</v>
      </c>
      <c r="B8988">
        <v>1</v>
      </c>
      <c r="C8988" t="s">
        <v>81</v>
      </c>
      <c r="D8988" t="s">
        <v>115</v>
      </c>
      <c r="E8988" t="s">
        <v>171</v>
      </c>
      <c r="F8988" t="s">
        <v>24840</v>
      </c>
      <c r="G8988" t="s">
        <v>190</v>
      </c>
      <c r="H8988" t="s">
        <v>157</v>
      </c>
      <c r="I8988" t="s">
        <v>136</v>
      </c>
      <c r="J8988" t="s">
        <v>137</v>
      </c>
      <c r="K8988" t="s">
        <v>138</v>
      </c>
      <c r="L8988" t="s">
        <v>24841</v>
      </c>
      <c r="M8988" t="s">
        <v>24842</v>
      </c>
      <c r="N8988">
        <v>1.541111111</v>
      </c>
      <c r="O8988">
        <v>0</v>
      </c>
      <c r="P8988">
        <v>26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3.7478467560945599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3.7478467560945599</v>
      </c>
    </row>
    <row r="8989" spans="1:31" x14ac:dyDescent="0.3">
      <c r="A8989">
        <v>2594727</v>
      </c>
      <c r="B8989">
        <v>1</v>
      </c>
      <c r="C8989" t="s">
        <v>81</v>
      </c>
      <c r="D8989" t="s">
        <v>128</v>
      </c>
      <c r="E8989" t="s">
        <v>147</v>
      </c>
      <c r="F8989" t="s">
        <v>897</v>
      </c>
      <c r="G8989" t="s">
        <v>134</v>
      </c>
      <c r="H8989" t="s">
        <v>135</v>
      </c>
      <c r="I8989" t="s">
        <v>136</v>
      </c>
      <c r="J8989" t="s">
        <v>137</v>
      </c>
      <c r="K8989" t="s">
        <v>138</v>
      </c>
      <c r="L8989" t="s">
        <v>24843</v>
      </c>
      <c r="M8989" t="s">
        <v>24844</v>
      </c>
      <c r="N8989">
        <v>0.72250000000000003</v>
      </c>
      <c r="O8989">
        <v>7</v>
      </c>
      <c r="P8989">
        <v>1189</v>
      </c>
      <c r="Q8989">
        <v>4</v>
      </c>
      <c r="R8989">
        <v>3</v>
      </c>
      <c r="S8989">
        <v>3</v>
      </c>
      <c r="T8989">
        <v>85</v>
      </c>
      <c r="U8989">
        <v>0</v>
      </c>
      <c r="V8989">
        <v>0</v>
      </c>
      <c r="W8989">
        <v>0.68801129851999987</v>
      </c>
      <c r="X8989">
        <v>64.594723203824287</v>
      </c>
      <c r="Y8989">
        <v>7.923983448378344</v>
      </c>
      <c r="Z8989">
        <v>1.8036795877293332</v>
      </c>
      <c r="AA8989">
        <v>11.13975250829361</v>
      </c>
      <c r="AB8989">
        <v>7.5711875955124572</v>
      </c>
      <c r="AC8989">
        <v>0</v>
      </c>
      <c r="AD8989">
        <v>0</v>
      </c>
      <c r="AE8989">
        <v>93.721337642258035</v>
      </c>
    </row>
    <row r="8990" spans="1:31" x14ac:dyDescent="0.3">
      <c r="A8990">
        <v>2595019</v>
      </c>
      <c r="B8990">
        <v>1</v>
      </c>
      <c r="C8990" t="s">
        <v>80</v>
      </c>
      <c r="D8990" t="s">
        <v>98</v>
      </c>
      <c r="E8990" t="s">
        <v>166</v>
      </c>
      <c r="F8990" t="s">
        <v>24845</v>
      </c>
      <c r="G8990" t="s">
        <v>168</v>
      </c>
      <c r="H8990" t="s">
        <v>157</v>
      </c>
      <c r="I8990" t="s">
        <v>136</v>
      </c>
      <c r="J8990" t="s">
        <v>137</v>
      </c>
      <c r="K8990" t="s">
        <v>138</v>
      </c>
      <c r="L8990" t="s">
        <v>24846</v>
      </c>
      <c r="M8990" t="s">
        <v>24847</v>
      </c>
      <c r="N8990">
        <v>3.2222222220000001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1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0.79365423925815415</v>
      </c>
      <c r="AC8990">
        <v>0</v>
      </c>
      <c r="AD8990">
        <v>0</v>
      </c>
      <c r="AE8990">
        <v>0.79365423925815415</v>
      </c>
    </row>
    <row r="8991" spans="1:31" x14ac:dyDescent="0.3">
      <c r="A8991">
        <v>2595119</v>
      </c>
      <c r="B8991">
        <v>1</v>
      </c>
      <c r="C8991" t="s">
        <v>80</v>
      </c>
      <c r="D8991" t="s">
        <v>107</v>
      </c>
      <c r="E8991" t="s">
        <v>184</v>
      </c>
      <c r="F8991" t="s">
        <v>24848</v>
      </c>
      <c r="G8991" t="s">
        <v>202</v>
      </c>
      <c r="H8991" t="s">
        <v>135</v>
      </c>
      <c r="I8991" t="s">
        <v>136</v>
      </c>
      <c r="J8991" t="s">
        <v>137</v>
      </c>
      <c r="K8991" t="s">
        <v>138</v>
      </c>
      <c r="L8991" t="s">
        <v>24849</v>
      </c>
      <c r="M8991" t="s">
        <v>24850</v>
      </c>
      <c r="N8991">
        <v>1.119444444</v>
      </c>
      <c r="O8991">
        <v>2</v>
      </c>
      <c r="P8991">
        <v>1482</v>
      </c>
      <c r="Q8991">
        <v>0</v>
      </c>
      <c r="R8991">
        <v>0</v>
      </c>
      <c r="S8991">
        <v>9</v>
      </c>
      <c r="T8991">
        <v>115</v>
      </c>
      <c r="U8991">
        <v>0</v>
      </c>
      <c r="V8991">
        <v>2</v>
      </c>
      <c r="W8991">
        <v>17.268207582672481</v>
      </c>
      <c r="X8991">
        <v>225.2833331490362</v>
      </c>
      <c r="Y8991">
        <v>0</v>
      </c>
      <c r="Z8991">
        <v>0</v>
      </c>
      <c r="AA8991">
        <v>55.668247864271109</v>
      </c>
      <c r="AB8991">
        <v>105.12998670182579</v>
      </c>
      <c r="AC8991">
        <v>0</v>
      </c>
      <c r="AD8991">
        <v>1.7408334110901735</v>
      </c>
      <c r="AE8991">
        <v>405.09060870889579</v>
      </c>
    </row>
    <row r="8992" spans="1:31" x14ac:dyDescent="0.3">
      <c r="A8992">
        <v>2595145</v>
      </c>
      <c r="B8992">
        <v>1</v>
      </c>
      <c r="C8992" t="s">
        <v>80</v>
      </c>
      <c r="D8992" t="s">
        <v>93</v>
      </c>
      <c r="E8992" t="s">
        <v>141</v>
      </c>
      <c r="F8992" t="s">
        <v>23477</v>
      </c>
      <c r="G8992" t="s">
        <v>134</v>
      </c>
      <c r="H8992" t="s">
        <v>135</v>
      </c>
      <c r="I8992" t="s">
        <v>136</v>
      </c>
      <c r="J8992" t="s">
        <v>137</v>
      </c>
      <c r="K8992" t="s">
        <v>138</v>
      </c>
      <c r="L8992" t="s">
        <v>24851</v>
      </c>
      <c r="M8992" t="s">
        <v>24852</v>
      </c>
      <c r="N8992">
        <v>0.81305555500000004</v>
      </c>
      <c r="O8992">
        <v>0</v>
      </c>
      <c r="P8992">
        <v>434</v>
      </c>
      <c r="Q8992">
        <v>25</v>
      </c>
      <c r="R8992">
        <v>49</v>
      </c>
      <c r="S8992">
        <v>10</v>
      </c>
      <c r="T8992">
        <v>128</v>
      </c>
      <c r="U8992">
        <v>0</v>
      </c>
      <c r="V8992">
        <v>0</v>
      </c>
      <c r="W8992">
        <v>0</v>
      </c>
      <c r="X8992">
        <v>64.213750778916278</v>
      </c>
      <c r="Y8992">
        <v>211.91942021911939</v>
      </c>
      <c r="Z8992">
        <v>113.14206732313424</v>
      </c>
      <c r="AA8992">
        <v>57.561389490159215</v>
      </c>
      <c r="AB8992">
        <v>77.10357786360639</v>
      </c>
      <c r="AC8992">
        <v>0</v>
      </c>
      <c r="AD8992">
        <v>0</v>
      </c>
      <c r="AE8992">
        <v>523.94020567493556</v>
      </c>
    </row>
    <row r="8993" spans="1:31" x14ac:dyDescent="0.3">
      <c r="A8993">
        <v>2594790</v>
      </c>
      <c r="B8993">
        <v>1</v>
      </c>
      <c r="C8993" t="s">
        <v>80</v>
      </c>
      <c r="D8993" t="s">
        <v>94</v>
      </c>
      <c r="E8993" t="s">
        <v>184</v>
      </c>
      <c r="F8993" t="s">
        <v>20516</v>
      </c>
      <c r="G8993" t="s">
        <v>149</v>
      </c>
      <c r="H8993" t="s">
        <v>135</v>
      </c>
      <c r="I8993" t="s">
        <v>136</v>
      </c>
      <c r="J8993" t="s">
        <v>137</v>
      </c>
      <c r="K8993" t="s">
        <v>138</v>
      </c>
      <c r="L8993" t="s">
        <v>24853</v>
      </c>
      <c r="M8993" t="s">
        <v>24854</v>
      </c>
      <c r="N8993">
        <v>2.0222222219999999</v>
      </c>
      <c r="O8993">
        <v>0</v>
      </c>
      <c r="P8993">
        <v>219</v>
      </c>
      <c r="Q8993">
        <v>0</v>
      </c>
      <c r="R8993">
        <v>0</v>
      </c>
      <c r="S8993">
        <v>3</v>
      </c>
      <c r="T8993">
        <v>7</v>
      </c>
      <c r="U8993">
        <v>0</v>
      </c>
      <c r="V8993">
        <v>0</v>
      </c>
      <c r="W8993">
        <v>0</v>
      </c>
      <c r="X8993">
        <v>23.779574703477824</v>
      </c>
      <c r="Y8993">
        <v>0</v>
      </c>
      <c r="Z8993">
        <v>0</v>
      </c>
      <c r="AA8993">
        <v>5.0428173240631979</v>
      </c>
      <c r="AB8993">
        <v>0.99375729353923004</v>
      </c>
      <c r="AC8993">
        <v>0</v>
      </c>
      <c r="AD8993">
        <v>0</v>
      </c>
      <c r="AE8993">
        <v>29.81614932108025</v>
      </c>
    </row>
    <row r="8994" spans="1:31" x14ac:dyDescent="0.3">
      <c r="A8994">
        <v>2594767</v>
      </c>
      <c r="B8994">
        <v>1</v>
      </c>
      <c r="C8994" t="s">
        <v>81</v>
      </c>
      <c r="D8994" t="s">
        <v>120</v>
      </c>
      <c r="E8994" t="s">
        <v>147</v>
      </c>
      <c r="F8994" t="s">
        <v>1280</v>
      </c>
      <c r="G8994" t="s">
        <v>134</v>
      </c>
      <c r="H8994" t="s">
        <v>135</v>
      </c>
      <c r="I8994" t="s">
        <v>136</v>
      </c>
      <c r="J8994" t="s">
        <v>137</v>
      </c>
      <c r="K8994" t="s">
        <v>138</v>
      </c>
      <c r="L8994" t="s">
        <v>24855</v>
      </c>
      <c r="M8994" t="s">
        <v>24856</v>
      </c>
      <c r="N8994">
        <v>1.1625000000000001</v>
      </c>
      <c r="O8994">
        <v>2</v>
      </c>
      <c r="P8994">
        <v>1</v>
      </c>
      <c r="Q8994">
        <v>63</v>
      </c>
      <c r="R8994">
        <v>29</v>
      </c>
      <c r="S8994">
        <v>6</v>
      </c>
      <c r="T8994">
        <v>2</v>
      </c>
      <c r="U8994">
        <v>1</v>
      </c>
      <c r="V8994">
        <v>0</v>
      </c>
      <c r="W8994">
        <v>0.44533186920000001</v>
      </c>
      <c r="X8994">
        <v>0</v>
      </c>
      <c r="Y8994">
        <v>158.92852306405706</v>
      </c>
      <c r="Z8994">
        <v>74.770894994133968</v>
      </c>
      <c r="AA8994">
        <v>13.262220009330548</v>
      </c>
      <c r="AB8994">
        <v>0.11337234952673002</v>
      </c>
      <c r="AC8994">
        <v>0.77807880159279996</v>
      </c>
      <c r="AD8994">
        <v>0</v>
      </c>
      <c r="AE8994">
        <v>248.29842108784115</v>
      </c>
    </row>
    <row r="8995" spans="1:31" x14ac:dyDescent="0.3">
      <c r="A8995">
        <v>2594744</v>
      </c>
      <c r="B8995">
        <v>1</v>
      </c>
      <c r="C8995" t="s">
        <v>80</v>
      </c>
      <c r="D8995" t="s">
        <v>105</v>
      </c>
      <c r="E8995" t="s">
        <v>147</v>
      </c>
      <c r="F8995" t="s">
        <v>10003</v>
      </c>
      <c r="G8995" t="s">
        <v>134</v>
      </c>
      <c r="H8995" t="s">
        <v>135</v>
      </c>
      <c r="I8995" t="s">
        <v>136</v>
      </c>
      <c r="J8995" t="s">
        <v>137</v>
      </c>
      <c r="K8995" t="s">
        <v>138</v>
      </c>
      <c r="L8995" t="s">
        <v>24857</v>
      </c>
      <c r="M8995" t="s">
        <v>24858</v>
      </c>
      <c r="N8995">
        <v>7.9444444000000003E-2</v>
      </c>
      <c r="O8995">
        <v>0</v>
      </c>
      <c r="P8995">
        <v>4648</v>
      </c>
      <c r="Q8995">
        <v>0</v>
      </c>
      <c r="R8995">
        <v>0</v>
      </c>
      <c r="S8995">
        <v>1</v>
      </c>
      <c r="T8995">
        <v>368</v>
      </c>
      <c r="U8995">
        <v>0</v>
      </c>
      <c r="V8995">
        <v>0</v>
      </c>
      <c r="W8995">
        <v>0</v>
      </c>
      <c r="X8995">
        <v>61.370214819001774</v>
      </c>
      <c r="Y8995">
        <v>0</v>
      </c>
      <c r="Z8995">
        <v>0</v>
      </c>
      <c r="AA8995">
        <v>0.1867637302197333</v>
      </c>
      <c r="AB8995">
        <v>12.666861323365698</v>
      </c>
      <c r="AC8995">
        <v>0</v>
      </c>
      <c r="AD8995">
        <v>0</v>
      </c>
      <c r="AE8995">
        <v>74.223839872587206</v>
      </c>
    </row>
    <row r="8996" spans="1:31" x14ac:dyDescent="0.3">
      <c r="A8996">
        <v>2594807</v>
      </c>
      <c r="B8996">
        <v>1</v>
      </c>
      <c r="C8996" t="s">
        <v>80</v>
      </c>
      <c r="D8996" t="s">
        <v>95</v>
      </c>
      <c r="E8996" t="s">
        <v>184</v>
      </c>
      <c r="F8996" t="s">
        <v>5274</v>
      </c>
      <c r="G8996" t="s">
        <v>134</v>
      </c>
      <c r="H8996" t="s">
        <v>135</v>
      </c>
      <c r="I8996" t="s">
        <v>136</v>
      </c>
      <c r="J8996" t="s">
        <v>137</v>
      </c>
      <c r="K8996" t="s">
        <v>138</v>
      </c>
      <c r="L8996" t="s">
        <v>24859</v>
      </c>
      <c r="M8996" t="s">
        <v>24860</v>
      </c>
      <c r="N8996">
        <v>0.70222222199999995</v>
      </c>
      <c r="O8996">
        <v>0</v>
      </c>
      <c r="P8996">
        <v>232</v>
      </c>
      <c r="Q8996">
        <v>0</v>
      </c>
      <c r="R8996">
        <v>0</v>
      </c>
      <c r="S8996">
        <v>3</v>
      </c>
      <c r="T8996">
        <v>14</v>
      </c>
      <c r="U8996">
        <v>0</v>
      </c>
      <c r="V8996">
        <v>0</v>
      </c>
      <c r="W8996">
        <v>0</v>
      </c>
      <c r="X8996">
        <v>24.436224323504199</v>
      </c>
      <c r="Y8996">
        <v>0</v>
      </c>
      <c r="Z8996">
        <v>0</v>
      </c>
      <c r="AA8996">
        <v>6.4152425948829084</v>
      </c>
      <c r="AB8996">
        <v>4.6380391973776378</v>
      </c>
      <c r="AC8996">
        <v>0</v>
      </c>
      <c r="AD8996">
        <v>0</v>
      </c>
      <c r="AE8996">
        <v>35.489506115764748</v>
      </c>
    </row>
    <row r="8997" spans="1:31" x14ac:dyDescent="0.3">
      <c r="A8997">
        <v>2594890</v>
      </c>
      <c r="B8997">
        <v>1</v>
      </c>
      <c r="C8997" t="s">
        <v>80</v>
      </c>
      <c r="D8997" t="s">
        <v>107</v>
      </c>
      <c r="E8997" t="s">
        <v>171</v>
      </c>
      <c r="F8997" t="s">
        <v>24861</v>
      </c>
      <c r="G8997" t="s">
        <v>190</v>
      </c>
      <c r="H8997" t="s">
        <v>157</v>
      </c>
      <c r="I8997" t="s">
        <v>136</v>
      </c>
      <c r="J8997" t="s">
        <v>137</v>
      </c>
      <c r="K8997" t="s">
        <v>138</v>
      </c>
      <c r="L8997" t="s">
        <v>24862</v>
      </c>
      <c r="M8997" t="s">
        <v>24863</v>
      </c>
      <c r="N8997">
        <v>1.456388888</v>
      </c>
      <c r="O8997">
        <v>0</v>
      </c>
      <c r="P8997">
        <v>48</v>
      </c>
      <c r="Q8997">
        <v>0</v>
      </c>
      <c r="R8997">
        <v>0</v>
      </c>
      <c r="S8997">
        <v>0</v>
      </c>
      <c r="T8997">
        <v>5</v>
      </c>
      <c r="U8997">
        <v>0</v>
      </c>
      <c r="V8997">
        <v>0</v>
      </c>
      <c r="W8997">
        <v>0</v>
      </c>
      <c r="X8997">
        <v>8.7495180216755344</v>
      </c>
      <c r="Y8997">
        <v>0</v>
      </c>
      <c r="Z8997">
        <v>0</v>
      </c>
      <c r="AA8997">
        <v>0</v>
      </c>
      <c r="AB8997">
        <v>3.527266677743687</v>
      </c>
      <c r="AC8997">
        <v>0</v>
      </c>
      <c r="AD8997">
        <v>0</v>
      </c>
      <c r="AE8997">
        <v>12.27678469941922</v>
      </c>
    </row>
    <row r="8998" spans="1:31" x14ac:dyDescent="0.3">
      <c r="A8998">
        <v>2594704</v>
      </c>
      <c r="B8998">
        <v>1</v>
      </c>
      <c r="C8998" t="s">
        <v>80</v>
      </c>
      <c r="D8998" t="s">
        <v>85</v>
      </c>
      <c r="E8998" t="s">
        <v>184</v>
      </c>
      <c r="F8998" t="s">
        <v>24864</v>
      </c>
      <c r="G8998" t="s">
        <v>134</v>
      </c>
      <c r="H8998" t="s">
        <v>135</v>
      </c>
      <c r="I8998" t="s">
        <v>136</v>
      </c>
      <c r="J8998" t="s">
        <v>137</v>
      </c>
      <c r="K8998" t="s">
        <v>138</v>
      </c>
      <c r="L8998" t="s">
        <v>24865</v>
      </c>
      <c r="M8998" t="s">
        <v>24866</v>
      </c>
      <c r="N8998">
        <v>0.1925</v>
      </c>
      <c r="O8998">
        <v>0</v>
      </c>
      <c r="P8998">
        <v>1083</v>
      </c>
      <c r="Q8998">
        <v>0</v>
      </c>
      <c r="R8998">
        <v>0</v>
      </c>
      <c r="S8998">
        <v>0</v>
      </c>
      <c r="T8998">
        <v>16</v>
      </c>
      <c r="U8998">
        <v>0</v>
      </c>
      <c r="V8998">
        <v>0</v>
      </c>
      <c r="W8998">
        <v>0</v>
      </c>
      <c r="X8998">
        <v>57.279020215853237</v>
      </c>
      <c r="Y8998">
        <v>0</v>
      </c>
      <c r="Z8998">
        <v>0</v>
      </c>
      <c r="AA8998">
        <v>0</v>
      </c>
      <c r="AB8998">
        <v>1.1864916275319801</v>
      </c>
      <c r="AC8998">
        <v>0</v>
      </c>
      <c r="AD8998">
        <v>0</v>
      </c>
      <c r="AE8998">
        <v>58.465511843385215</v>
      </c>
    </row>
    <row r="8999" spans="1:31" x14ac:dyDescent="0.3">
      <c r="A8999">
        <v>2594999</v>
      </c>
      <c r="B8999">
        <v>1</v>
      </c>
      <c r="C8999" t="s">
        <v>80</v>
      </c>
      <c r="D8999" t="s">
        <v>96</v>
      </c>
      <c r="E8999" t="s">
        <v>175</v>
      </c>
      <c r="F8999" t="s">
        <v>24122</v>
      </c>
      <c r="G8999" t="s">
        <v>177</v>
      </c>
      <c r="H8999" t="s">
        <v>157</v>
      </c>
      <c r="I8999" t="s">
        <v>136</v>
      </c>
      <c r="J8999" t="s">
        <v>137</v>
      </c>
      <c r="K8999" t="s">
        <v>138</v>
      </c>
      <c r="L8999" t="s">
        <v>24867</v>
      </c>
      <c r="M8999" t="s">
        <v>24868</v>
      </c>
      <c r="N8999">
        <v>4.6624999999999996</v>
      </c>
      <c r="O8999">
        <v>0</v>
      </c>
      <c r="P8999">
        <v>10</v>
      </c>
      <c r="Q8999">
        <v>0</v>
      </c>
      <c r="R8999">
        <v>0</v>
      </c>
      <c r="S8999">
        <v>0</v>
      </c>
      <c r="T8999">
        <v>26</v>
      </c>
      <c r="U8999">
        <v>0</v>
      </c>
      <c r="V8999">
        <v>0</v>
      </c>
      <c r="W8999">
        <v>0</v>
      </c>
      <c r="X8999">
        <v>15.560571709725268</v>
      </c>
      <c r="Y8999">
        <v>0</v>
      </c>
      <c r="Z8999">
        <v>0</v>
      </c>
      <c r="AA8999">
        <v>0</v>
      </c>
      <c r="AB8999">
        <v>274.88030029740759</v>
      </c>
      <c r="AC8999">
        <v>0</v>
      </c>
      <c r="AD8999">
        <v>0</v>
      </c>
      <c r="AE8999">
        <v>290.44087200713284</v>
      </c>
    </row>
    <row r="9000" spans="1:31" x14ac:dyDescent="0.3">
      <c r="A9000">
        <v>2594681</v>
      </c>
      <c r="B9000">
        <v>1</v>
      </c>
      <c r="C9000" t="s">
        <v>80</v>
      </c>
      <c r="D9000" t="s">
        <v>98</v>
      </c>
      <c r="E9000" t="s">
        <v>141</v>
      </c>
      <c r="F9000" t="s">
        <v>21779</v>
      </c>
      <c r="G9000" t="s">
        <v>134</v>
      </c>
      <c r="H9000" t="s">
        <v>135</v>
      </c>
      <c r="I9000" t="s">
        <v>680</v>
      </c>
      <c r="J9000" t="s">
        <v>137</v>
      </c>
      <c r="K9000" t="s">
        <v>138</v>
      </c>
      <c r="L9000" t="s">
        <v>24869</v>
      </c>
      <c r="M9000" t="s">
        <v>24870</v>
      </c>
      <c r="N9000">
        <v>3.6111110000000002E-3</v>
      </c>
      <c r="O9000">
        <v>1</v>
      </c>
      <c r="P9000">
        <v>7300</v>
      </c>
      <c r="Q9000">
        <v>19</v>
      </c>
      <c r="R9000">
        <v>1271</v>
      </c>
      <c r="S9000">
        <v>34</v>
      </c>
      <c r="T9000">
        <v>1965</v>
      </c>
      <c r="U9000">
        <v>6</v>
      </c>
      <c r="V9000">
        <v>0</v>
      </c>
      <c r="W9000">
        <v>0</v>
      </c>
      <c r="X9000">
        <v>3.4960943878712443</v>
      </c>
      <c r="Y9000">
        <v>0.14885117632772832</v>
      </c>
      <c r="Z9000">
        <v>2.6518519087432275</v>
      </c>
      <c r="AA9000">
        <v>0.97516824156823512</v>
      </c>
      <c r="AB9000">
        <v>3.029998510878682</v>
      </c>
      <c r="AC9000">
        <v>0.28008670012715164</v>
      </c>
      <c r="AD9000">
        <v>0</v>
      </c>
      <c r="AE9000">
        <v>10.582050925516269</v>
      </c>
    </row>
    <row r="9001" spans="1:31" x14ac:dyDescent="0.3">
      <c r="A9001">
        <v>2595016</v>
      </c>
      <c r="B9001">
        <v>1</v>
      </c>
      <c r="C9001" t="s">
        <v>81</v>
      </c>
      <c r="D9001" t="s">
        <v>118</v>
      </c>
      <c r="E9001" t="s">
        <v>166</v>
      </c>
      <c r="F9001" t="s">
        <v>24871</v>
      </c>
      <c r="G9001" t="s">
        <v>168</v>
      </c>
      <c r="H9001" t="s">
        <v>157</v>
      </c>
      <c r="I9001" t="s">
        <v>136</v>
      </c>
      <c r="J9001" t="s">
        <v>137</v>
      </c>
      <c r="K9001" t="s">
        <v>138</v>
      </c>
      <c r="L9001" t="s">
        <v>24872</v>
      </c>
      <c r="M9001" t="s">
        <v>24873</v>
      </c>
      <c r="N9001">
        <v>0.87333333300000004</v>
      </c>
      <c r="O9001">
        <v>0</v>
      </c>
      <c r="P9001">
        <v>1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0.18052433090692335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0.18052433090692335</v>
      </c>
    </row>
    <row r="9002" spans="1:31" x14ac:dyDescent="0.3">
      <c r="A9002">
        <v>2595036</v>
      </c>
      <c r="B9002">
        <v>1</v>
      </c>
      <c r="C9002" t="s">
        <v>80</v>
      </c>
      <c r="D9002" t="s">
        <v>93</v>
      </c>
      <c r="E9002" t="s">
        <v>141</v>
      </c>
      <c r="F9002" t="s">
        <v>24874</v>
      </c>
      <c r="G9002" t="s">
        <v>134</v>
      </c>
      <c r="H9002" t="s">
        <v>135</v>
      </c>
      <c r="I9002" t="s">
        <v>136</v>
      </c>
      <c r="J9002" t="s">
        <v>137</v>
      </c>
      <c r="K9002" t="s">
        <v>138</v>
      </c>
      <c r="L9002" t="s">
        <v>24875</v>
      </c>
      <c r="M9002" t="s">
        <v>24876</v>
      </c>
      <c r="N9002">
        <v>0.58472222200000001</v>
      </c>
      <c r="O9002">
        <v>0</v>
      </c>
      <c r="P9002">
        <v>70</v>
      </c>
      <c r="Q9002">
        <v>5</v>
      </c>
      <c r="R9002">
        <v>99</v>
      </c>
      <c r="S9002">
        <v>1</v>
      </c>
      <c r="T9002">
        <v>41</v>
      </c>
      <c r="U9002">
        <v>0</v>
      </c>
      <c r="V9002">
        <v>0</v>
      </c>
      <c r="W9002">
        <v>0</v>
      </c>
      <c r="X9002">
        <v>6.9042355349943314</v>
      </c>
      <c r="Y9002">
        <v>14.970961869421958</v>
      </c>
      <c r="Z9002">
        <v>70.151418849395597</v>
      </c>
      <c r="AA9002">
        <v>0.72241075085277773</v>
      </c>
      <c r="AB9002">
        <v>45.412757152448975</v>
      </c>
      <c r="AC9002">
        <v>0</v>
      </c>
      <c r="AD9002">
        <v>0</v>
      </c>
      <c r="AE9002">
        <v>138.16178415711363</v>
      </c>
    </row>
    <row r="9003" spans="1:31" x14ac:dyDescent="0.3">
      <c r="A9003">
        <v>2595159</v>
      </c>
      <c r="B9003">
        <v>1</v>
      </c>
      <c r="C9003" t="s">
        <v>80</v>
      </c>
      <c r="D9003" t="s">
        <v>95</v>
      </c>
      <c r="E9003" t="s">
        <v>171</v>
      </c>
      <c r="F9003" t="s">
        <v>24877</v>
      </c>
      <c r="G9003" t="s">
        <v>190</v>
      </c>
      <c r="H9003" t="s">
        <v>157</v>
      </c>
      <c r="I9003" t="s">
        <v>136</v>
      </c>
      <c r="J9003" t="s">
        <v>137</v>
      </c>
      <c r="K9003" t="s">
        <v>138</v>
      </c>
      <c r="L9003" t="s">
        <v>24878</v>
      </c>
      <c r="M9003" t="s">
        <v>24879</v>
      </c>
      <c r="N9003">
        <v>0.94916666599999999</v>
      </c>
      <c r="O9003">
        <v>0</v>
      </c>
      <c r="P9003">
        <v>80</v>
      </c>
      <c r="Q9003">
        <v>0</v>
      </c>
      <c r="R9003">
        <v>0</v>
      </c>
      <c r="S9003">
        <v>0</v>
      </c>
      <c r="T9003">
        <v>14</v>
      </c>
      <c r="U9003">
        <v>0</v>
      </c>
      <c r="V9003">
        <v>0</v>
      </c>
      <c r="W9003">
        <v>0</v>
      </c>
      <c r="X9003">
        <v>12.977915798488208</v>
      </c>
      <c r="Y9003">
        <v>0</v>
      </c>
      <c r="Z9003">
        <v>0</v>
      </c>
      <c r="AA9003">
        <v>0</v>
      </c>
      <c r="AB9003">
        <v>17.083520444777527</v>
      </c>
      <c r="AC9003">
        <v>0</v>
      </c>
      <c r="AD9003">
        <v>0</v>
      </c>
      <c r="AE9003">
        <v>30.061436243265735</v>
      </c>
    </row>
    <row r="9004" spans="1:31" x14ac:dyDescent="0.3">
      <c r="A9004">
        <v>2594973</v>
      </c>
      <c r="B9004">
        <v>1</v>
      </c>
      <c r="C9004" t="s">
        <v>81</v>
      </c>
      <c r="D9004" t="s">
        <v>118</v>
      </c>
      <c r="E9004" t="s">
        <v>141</v>
      </c>
      <c r="F9004" t="s">
        <v>6191</v>
      </c>
      <c r="G9004" t="s">
        <v>134</v>
      </c>
      <c r="H9004" t="s">
        <v>135</v>
      </c>
      <c r="I9004" t="s">
        <v>680</v>
      </c>
      <c r="J9004" t="s">
        <v>137</v>
      </c>
      <c r="K9004" t="s">
        <v>138</v>
      </c>
      <c r="L9004" t="s">
        <v>24880</v>
      </c>
      <c r="M9004" t="s">
        <v>24881</v>
      </c>
      <c r="N9004">
        <v>1.7500000000000002E-2</v>
      </c>
      <c r="O9004">
        <v>14</v>
      </c>
      <c r="P9004">
        <v>268</v>
      </c>
      <c r="Q9004">
        <v>55</v>
      </c>
      <c r="R9004">
        <v>81</v>
      </c>
      <c r="S9004">
        <v>14</v>
      </c>
      <c r="T9004">
        <v>39</v>
      </c>
      <c r="U9004">
        <v>0</v>
      </c>
      <c r="V9004">
        <v>0</v>
      </c>
      <c r="W9004">
        <v>0.16839846128117256</v>
      </c>
      <c r="X9004">
        <v>1.0079092521261226</v>
      </c>
      <c r="Y9004">
        <v>1.2324944586420377</v>
      </c>
      <c r="Z9004">
        <v>0.96013862639793035</v>
      </c>
      <c r="AA9004">
        <v>0.34520622073510998</v>
      </c>
      <c r="AB9004">
        <v>0.50741235764777259</v>
      </c>
      <c r="AC9004">
        <v>0</v>
      </c>
      <c r="AD9004">
        <v>0</v>
      </c>
      <c r="AE9004">
        <v>4.2215593768301458</v>
      </c>
    </row>
    <row r="9005" spans="1:31" x14ac:dyDescent="0.3">
      <c r="A9005">
        <v>2595079</v>
      </c>
      <c r="B9005">
        <v>1</v>
      </c>
      <c r="C9005" t="s">
        <v>80</v>
      </c>
      <c r="D9005" t="s">
        <v>100</v>
      </c>
      <c r="E9005" t="s">
        <v>141</v>
      </c>
      <c r="F9005" t="s">
        <v>21472</v>
      </c>
      <c r="G9005" t="s">
        <v>318</v>
      </c>
      <c r="H9005" t="s">
        <v>135</v>
      </c>
      <c r="I9005" t="s">
        <v>136</v>
      </c>
      <c r="J9005" t="s">
        <v>137</v>
      </c>
      <c r="K9005" t="s">
        <v>138</v>
      </c>
      <c r="L9005" t="s">
        <v>24882</v>
      </c>
      <c r="M9005" t="s">
        <v>24883</v>
      </c>
      <c r="N9005">
        <v>1.095555555</v>
      </c>
      <c r="O9005">
        <v>0</v>
      </c>
      <c r="P9005">
        <v>762</v>
      </c>
      <c r="Q9005">
        <v>2</v>
      </c>
      <c r="R9005">
        <v>35</v>
      </c>
      <c r="S9005">
        <v>13</v>
      </c>
      <c r="T9005">
        <v>125</v>
      </c>
      <c r="U9005">
        <v>3</v>
      </c>
      <c r="V9005">
        <v>4</v>
      </c>
      <c r="W9005">
        <v>0</v>
      </c>
      <c r="X9005">
        <v>177.63350904521616</v>
      </c>
      <c r="Y9005">
        <v>2.0950569340498202</v>
      </c>
      <c r="Z9005">
        <v>25.077705016810782</v>
      </c>
      <c r="AA9005">
        <v>63.705740112825794</v>
      </c>
      <c r="AB9005">
        <v>99.782102396353523</v>
      </c>
      <c r="AC9005">
        <v>48.069498939024399</v>
      </c>
      <c r="AD9005">
        <v>27.722444801126883</v>
      </c>
      <c r="AE9005">
        <v>444.0860572454074</v>
      </c>
    </row>
    <row r="9006" spans="1:31" x14ac:dyDescent="0.3">
      <c r="A9006">
        <v>2594830</v>
      </c>
      <c r="B9006">
        <v>1</v>
      </c>
      <c r="C9006" t="s">
        <v>81</v>
      </c>
      <c r="D9006" t="s">
        <v>127</v>
      </c>
      <c r="E9006" t="s">
        <v>147</v>
      </c>
      <c r="F9006" t="s">
        <v>4991</v>
      </c>
      <c r="G9006" t="s">
        <v>134</v>
      </c>
      <c r="H9006" t="s">
        <v>135</v>
      </c>
      <c r="I9006" t="s">
        <v>136</v>
      </c>
      <c r="J9006" t="s">
        <v>137</v>
      </c>
      <c r="K9006" t="s">
        <v>138</v>
      </c>
      <c r="L9006" t="s">
        <v>24884</v>
      </c>
      <c r="M9006" t="s">
        <v>24885</v>
      </c>
      <c r="N9006">
        <v>3.1658333330000001</v>
      </c>
      <c r="O9006">
        <v>5</v>
      </c>
      <c r="P9006">
        <v>12</v>
      </c>
      <c r="Q9006">
        <v>192</v>
      </c>
      <c r="R9006">
        <v>121</v>
      </c>
      <c r="S9006">
        <v>15</v>
      </c>
      <c r="T9006">
        <v>8</v>
      </c>
      <c r="U9006">
        <v>0</v>
      </c>
      <c r="V9006">
        <v>0</v>
      </c>
      <c r="W9006">
        <v>5.674446033806599</v>
      </c>
      <c r="X9006">
        <v>3.6502188830061231</v>
      </c>
      <c r="Y9006">
        <v>1165.1129340858499</v>
      </c>
      <c r="Z9006">
        <v>366.2953723366951</v>
      </c>
      <c r="AA9006">
        <v>38.173085923414618</v>
      </c>
      <c r="AB9006">
        <v>14.872258431575416</v>
      </c>
      <c r="AC9006">
        <v>0</v>
      </c>
      <c r="AD9006">
        <v>0</v>
      </c>
      <c r="AE9006">
        <v>1593.7783156943478</v>
      </c>
    </row>
    <row r="9007" spans="1:31" x14ac:dyDescent="0.3">
      <c r="A9007">
        <v>2595334</v>
      </c>
      <c r="B9007">
        <v>1</v>
      </c>
      <c r="C9007" t="s">
        <v>81</v>
      </c>
      <c r="D9007" t="s">
        <v>128</v>
      </c>
      <c r="E9007" t="s">
        <v>184</v>
      </c>
      <c r="F9007" t="s">
        <v>11829</v>
      </c>
      <c r="G9007" t="s">
        <v>149</v>
      </c>
      <c r="H9007" t="s">
        <v>135</v>
      </c>
      <c r="I9007" t="s">
        <v>136</v>
      </c>
      <c r="J9007" t="s">
        <v>137</v>
      </c>
      <c r="K9007" t="s">
        <v>138</v>
      </c>
      <c r="L9007" t="s">
        <v>24886</v>
      </c>
      <c r="M9007" t="s">
        <v>24887</v>
      </c>
      <c r="N9007">
        <v>1.8791666659999999</v>
      </c>
      <c r="O9007">
        <v>0</v>
      </c>
      <c r="P9007">
        <v>85</v>
      </c>
      <c r="Q9007">
        <v>0</v>
      </c>
      <c r="R9007">
        <v>2</v>
      </c>
      <c r="S9007">
        <v>0</v>
      </c>
      <c r="T9007">
        <v>6</v>
      </c>
      <c r="U9007">
        <v>0</v>
      </c>
      <c r="V9007">
        <v>0</v>
      </c>
      <c r="W9007">
        <v>0</v>
      </c>
      <c r="X9007">
        <v>16.819019499827146</v>
      </c>
      <c r="Y9007">
        <v>0</v>
      </c>
      <c r="Z9007">
        <v>0.51143203789047498</v>
      </c>
      <c r="AA9007">
        <v>0</v>
      </c>
      <c r="AB9007">
        <v>5.3534567206077988</v>
      </c>
      <c r="AC9007">
        <v>0</v>
      </c>
      <c r="AD9007">
        <v>0</v>
      </c>
      <c r="AE9007">
        <v>22.68390825832542</v>
      </c>
    </row>
    <row r="9008" spans="1:31" x14ac:dyDescent="0.3">
      <c r="A9008">
        <v>2595689</v>
      </c>
      <c r="B9008">
        <v>1</v>
      </c>
      <c r="C9008" t="s">
        <v>80</v>
      </c>
      <c r="D9008" t="s">
        <v>100</v>
      </c>
      <c r="E9008" t="s">
        <v>166</v>
      </c>
      <c r="F9008" t="s">
        <v>24888</v>
      </c>
      <c r="G9008" t="s">
        <v>168</v>
      </c>
      <c r="H9008" t="s">
        <v>157</v>
      </c>
      <c r="I9008" t="s">
        <v>136</v>
      </c>
      <c r="J9008" t="s">
        <v>137</v>
      </c>
      <c r="K9008" t="s">
        <v>138</v>
      </c>
      <c r="L9008" t="s">
        <v>24889</v>
      </c>
      <c r="M9008" t="s">
        <v>24890</v>
      </c>
      <c r="N9008">
        <v>1.656111111</v>
      </c>
      <c r="O9008">
        <v>0</v>
      </c>
      <c r="P9008">
        <v>1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0.11121827477525134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0.11121827477525134</v>
      </c>
    </row>
    <row r="9009" spans="1:31" x14ac:dyDescent="0.3">
      <c r="A9009">
        <v>2595503</v>
      </c>
      <c r="B9009">
        <v>1</v>
      </c>
      <c r="C9009" t="s">
        <v>81</v>
      </c>
      <c r="D9009" t="s">
        <v>112</v>
      </c>
      <c r="E9009" t="s">
        <v>141</v>
      </c>
      <c r="F9009" t="s">
        <v>24891</v>
      </c>
      <c r="G9009" t="s">
        <v>134</v>
      </c>
      <c r="H9009" t="s">
        <v>135</v>
      </c>
      <c r="I9009" t="s">
        <v>136</v>
      </c>
      <c r="J9009" t="s">
        <v>137</v>
      </c>
      <c r="K9009" t="s">
        <v>138</v>
      </c>
      <c r="L9009" t="s">
        <v>24892</v>
      </c>
      <c r="M9009" t="s">
        <v>24893</v>
      </c>
      <c r="N9009">
        <v>8.7499999999999994E-2</v>
      </c>
      <c r="O9009">
        <v>3</v>
      </c>
      <c r="P9009">
        <v>161</v>
      </c>
      <c r="Q9009">
        <v>57</v>
      </c>
      <c r="R9009">
        <v>54</v>
      </c>
      <c r="S9009">
        <v>5</v>
      </c>
      <c r="T9009">
        <v>29</v>
      </c>
      <c r="U9009">
        <v>0</v>
      </c>
      <c r="V9009">
        <v>0</v>
      </c>
      <c r="W9009">
        <v>5.7810008056499995E-2</v>
      </c>
      <c r="X9009">
        <v>1.8443588834858242</v>
      </c>
      <c r="Y9009">
        <v>0.93680406559425</v>
      </c>
      <c r="Z9009">
        <v>1.1036633211195375</v>
      </c>
      <c r="AA9009">
        <v>0.32015506596010002</v>
      </c>
      <c r="AB9009">
        <v>0.63512677735998746</v>
      </c>
      <c r="AC9009">
        <v>0</v>
      </c>
      <c r="AD9009">
        <v>0</v>
      </c>
      <c r="AE9009">
        <v>4.8979181215761995</v>
      </c>
    </row>
    <row r="9010" spans="1:31" x14ac:dyDescent="0.3">
      <c r="A9010">
        <v>2595380</v>
      </c>
      <c r="B9010">
        <v>1</v>
      </c>
      <c r="C9010" t="s">
        <v>80</v>
      </c>
      <c r="D9010" t="s">
        <v>83</v>
      </c>
      <c r="E9010" t="s">
        <v>184</v>
      </c>
      <c r="F9010" t="s">
        <v>3181</v>
      </c>
      <c r="G9010" t="s">
        <v>1218</v>
      </c>
      <c r="H9010" t="s">
        <v>135</v>
      </c>
      <c r="I9010" t="s">
        <v>136</v>
      </c>
      <c r="J9010" t="s">
        <v>137</v>
      </c>
      <c r="K9010" t="s">
        <v>138</v>
      </c>
      <c r="L9010" t="s">
        <v>24894</v>
      </c>
      <c r="M9010" t="s">
        <v>24895</v>
      </c>
      <c r="N9010">
        <v>1.440555555</v>
      </c>
      <c r="O9010">
        <v>0</v>
      </c>
      <c r="P9010">
        <v>145</v>
      </c>
      <c r="Q9010">
        <v>0</v>
      </c>
      <c r="R9010">
        <v>1</v>
      </c>
      <c r="S9010">
        <v>31</v>
      </c>
      <c r="T9010">
        <v>23</v>
      </c>
      <c r="U9010">
        <v>12</v>
      </c>
      <c r="V9010">
        <v>3</v>
      </c>
      <c r="W9010">
        <v>0</v>
      </c>
      <c r="X9010">
        <v>43.579506810068793</v>
      </c>
      <c r="Y9010">
        <v>0</v>
      </c>
      <c r="Z9010">
        <v>2.8739735781730333</v>
      </c>
      <c r="AA9010">
        <v>940.63422459279082</v>
      </c>
      <c r="AB9010">
        <v>73.822570957035595</v>
      </c>
      <c r="AC9010">
        <v>264.06285458641094</v>
      </c>
      <c r="AD9010">
        <v>70.66899675957842</v>
      </c>
      <c r="AE9010">
        <v>1395.6421272840576</v>
      </c>
    </row>
    <row r="9011" spans="1:31" x14ac:dyDescent="0.3">
      <c r="A9011">
        <v>2595526</v>
      </c>
      <c r="B9011">
        <v>1</v>
      </c>
      <c r="C9011" t="s">
        <v>81</v>
      </c>
      <c r="D9011" t="s">
        <v>123</v>
      </c>
      <c r="E9011" t="s">
        <v>166</v>
      </c>
      <c r="F9011" t="s">
        <v>24896</v>
      </c>
      <c r="G9011" t="s">
        <v>168</v>
      </c>
      <c r="H9011" t="s">
        <v>157</v>
      </c>
      <c r="I9011" t="s">
        <v>136</v>
      </c>
      <c r="J9011" t="s">
        <v>137</v>
      </c>
      <c r="K9011" t="s">
        <v>138</v>
      </c>
      <c r="L9011" t="s">
        <v>24897</v>
      </c>
      <c r="M9011" t="s">
        <v>24898</v>
      </c>
      <c r="N9011">
        <v>1.6516666659999999</v>
      </c>
      <c r="O9011">
        <v>0</v>
      </c>
      <c r="P9011">
        <v>1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0.15535725576342002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0.15535725576342002</v>
      </c>
    </row>
    <row r="9012" spans="1:31" x14ac:dyDescent="0.3">
      <c r="A9012">
        <v>2595234</v>
      </c>
      <c r="B9012">
        <v>1</v>
      </c>
      <c r="C9012" t="s">
        <v>80</v>
      </c>
      <c r="D9012" t="s">
        <v>106</v>
      </c>
      <c r="E9012" t="s">
        <v>141</v>
      </c>
      <c r="F9012" t="s">
        <v>5077</v>
      </c>
      <c r="G9012" t="s">
        <v>134</v>
      </c>
      <c r="H9012" t="s">
        <v>135</v>
      </c>
      <c r="I9012" t="s">
        <v>136</v>
      </c>
      <c r="J9012" t="s">
        <v>137</v>
      </c>
      <c r="K9012" t="s">
        <v>138</v>
      </c>
      <c r="L9012" t="s">
        <v>24899</v>
      </c>
      <c r="M9012" t="s">
        <v>24900</v>
      </c>
      <c r="N9012">
        <v>0.12666666600000001</v>
      </c>
      <c r="O9012">
        <v>1</v>
      </c>
      <c r="P9012">
        <v>0</v>
      </c>
      <c r="Q9012">
        <v>12</v>
      </c>
      <c r="R9012">
        <v>128</v>
      </c>
      <c r="S9012">
        <v>5</v>
      </c>
      <c r="T9012">
        <v>35</v>
      </c>
      <c r="U9012">
        <v>0</v>
      </c>
      <c r="V9012">
        <v>0</v>
      </c>
      <c r="W9012">
        <v>0.19846735827450002</v>
      </c>
      <c r="X9012">
        <v>0</v>
      </c>
      <c r="Y9012">
        <v>8.2631391902755187</v>
      </c>
      <c r="Z9012">
        <v>23.576341374906516</v>
      </c>
      <c r="AA9012">
        <v>5.7072648538948281</v>
      </c>
      <c r="AB9012">
        <v>3.2861159428896012</v>
      </c>
      <c r="AC9012">
        <v>0</v>
      </c>
      <c r="AD9012">
        <v>0</v>
      </c>
      <c r="AE9012">
        <v>41.031328720240964</v>
      </c>
    </row>
    <row r="9013" spans="1:31" x14ac:dyDescent="0.3">
      <c r="A9013">
        <v>2595397</v>
      </c>
      <c r="B9013">
        <v>1</v>
      </c>
      <c r="C9013" t="s">
        <v>81</v>
      </c>
      <c r="D9013" t="s">
        <v>123</v>
      </c>
      <c r="E9013" t="s">
        <v>147</v>
      </c>
      <c r="F9013" t="s">
        <v>24901</v>
      </c>
      <c r="G9013" t="s">
        <v>134</v>
      </c>
      <c r="H9013" t="s">
        <v>135</v>
      </c>
      <c r="I9013" t="s">
        <v>136</v>
      </c>
      <c r="J9013" t="s">
        <v>137</v>
      </c>
      <c r="K9013" t="s">
        <v>138</v>
      </c>
      <c r="L9013" t="s">
        <v>24902</v>
      </c>
      <c r="M9013" t="s">
        <v>24903</v>
      </c>
      <c r="N9013">
        <v>2.4283333329999999</v>
      </c>
      <c r="O9013">
        <v>2</v>
      </c>
      <c r="P9013">
        <v>208</v>
      </c>
      <c r="Q9013">
        <v>25</v>
      </c>
      <c r="R9013">
        <v>52</v>
      </c>
      <c r="S9013">
        <v>0</v>
      </c>
      <c r="T9013">
        <v>20</v>
      </c>
      <c r="U9013">
        <v>1</v>
      </c>
      <c r="V9013">
        <v>0</v>
      </c>
      <c r="W9013">
        <v>75.08060695347919</v>
      </c>
      <c r="X9013">
        <v>117.86524628914522</v>
      </c>
      <c r="Y9013">
        <v>472.45679017286483</v>
      </c>
      <c r="Z9013">
        <v>571.00528012727239</v>
      </c>
      <c r="AA9013">
        <v>0</v>
      </c>
      <c r="AB9013">
        <v>58.693109169284426</v>
      </c>
      <c r="AC9013">
        <v>36.723537369126667</v>
      </c>
      <c r="AD9013">
        <v>0</v>
      </c>
      <c r="AE9013">
        <v>1331.8245700811729</v>
      </c>
    </row>
    <row r="9014" spans="1:31" x14ac:dyDescent="0.3">
      <c r="A9014">
        <v>2595486</v>
      </c>
      <c r="B9014">
        <v>1</v>
      </c>
      <c r="C9014" t="s">
        <v>80</v>
      </c>
      <c r="D9014" t="s">
        <v>96</v>
      </c>
      <c r="E9014" t="s">
        <v>175</v>
      </c>
      <c r="F9014" t="s">
        <v>24122</v>
      </c>
      <c r="G9014" t="s">
        <v>190</v>
      </c>
      <c r="H9014" t="s">
        <v>157</v>
      </c>
      <c r="I9014" t="s">
        <v>136</v>
      </c>
      <c r="J9014" t="s">
        <v>137</v>
      </c>
      <c r="K9014" t="s">
        <v>138</v>
      </c>
      <c r="L9014" t="s">
        <v>24904</v>
      </c>
      <c r="M9014" t="s">
        <v>24905</v>
      </c>
      <c r="N9014">
        <v>1.7675000000000001</v>
      </c>
      <c r="O9014">
        <v>0</v>
      </c>
      <c r="P9014">
        <v>10</v>
      </c>
      <c r="Q9014">
        <v>0</v>
      </c>
      <c r="R9014">
        <v>0</v>
      </c>
      <c r="S9014">
        <v>0</v>
      </c>
      <c r="T9014">
        <v>26</v>
      </c>
      <c r="U9014">
        <v>0</v>
      </c>
      <c r="V9014">
        <v>0</v>
      </c>
      <c r="W9014">
        <v>0</v>
      </c>
      <c r="X9014">
        <v>5.89275344099772</v>
      </c>
      <c r="Y9014">
        <v>0</v>
      </c>
      <c r="Z9014">
        <v>0</v>
      </c>
      <c r="AA9014">
        <v>0</v>
      </c>
      <c r="AB9014">
        <v>108.41451076442554</v>
      </c>
      <c r="AC9014">
        <v>0</v>
      </c>
      <c r="AD9014">
        <v>0</v>
      </c>
      <c r="AE9014">
        <v>114.30726420542327</v>
      </c>
    </row>
    <row r="9015" spans="1:31" x14ac:dyDescent="0.3">
      <c r="A9015">
        <v>2595443</v>
      </c>
      <c r="B9015">
        <v>1</v>
      </c>
      <c r="C9015" t="s">
        <v>80</v>
      </c>
      <c r="D9015" t="s">
        <v>107</v>
      </c>
      <c r="E9015" t="s">
        <v>171</v>
      </c>
      <c r="F9015" t="s">
        <v>24313</v>
      </c>
      <c r="G9015" t="s">
        <v>190</v>
      </c>
      <c r="H9015" t="s">
        <v>157</v>
      </c>
      <c r="I9015" t="s">
        <v>136</v>
      </c>
      <c r="J9015" t="s">
        <v>137</v>
      </c>
      <c r="K9015" t="s">
        <v>138</v>
      </c>
      <c r="L9015" t="s">
        <v>24906</v>
      </c>
      <c r="M9015" t="s">
        <v>24907</v>
      </c>
      <c r="N9015">
        <v>2.0977777770000001</v>
      </c>
      <c r="O9015">
        <v>0</v>
      </c>
      <c r="P9015">
        <v>47</v>
      </c>
      <c r="Q9015">
        <v>0</v>
      </c>
      <c r="R9015">
        <v>2</v>
      </c>
      <c r="S9015">
        <v>0</v>
      </c>
      <c r="T9015">
        <v>15</v>
      </c>
      <c r="U9015">
        <v>0</v>
      </c>
      <c r="V9015">
        <v>0</v>
      </c>
      <c r="W9015">
        <v>0</v>
      </c>
      <c r="X9015">
        <v>13.267665075218924</v>
      </c>
      <c r="Y9015">
        <v>0</v>
      </c>
      <c r="Z9015">
        <v>0.35293524837549917</v>
      </c>
      <c r="AA9015">
        <v>0</v>
      </c>
      <c r="AB9015">
        <v>25.472882069922868</v>
      </c>
      <c r="AC9015">
        <v>0</v>
      </c>
      <c r="AD9015">
        <v>0</v>
      </c>
      <c r="AE9015">
        <v>39.093482393517291</v>
      </c>
    </row>
    <row r="9016" spans="1:31" x14ac:dyDescent="0.3">
      <c r="A9016">
        <v>2595417</v>
      </c>
      <c r="B9016">
        <v>1</v>
      </c>
      <c r="C9016" t="s">
        <v>80</v>
      </c>
      <c r="D9016" t="s">
        <v>98</v>
      </c>
      <c r="E9016" t="s">
        <v>155</v>
      </c>
      <c r="F9016" t="s">
        <v>12238</v>
      </c>
      <c r="G9016" t="s">
        <v>206</v>
      </c>
      <c r="H9016" t="s">
        <v>157</v>
      </c>
      <c r="I9016" t="s">
        <v>136</v>
      </c>
      <c r="J9016" t="s">
        <v>137</v>
      </c>
      <c r="K9016" t="s">
        <v>138</v>
      </c>
      <c r="L9016" t="s">
        <v>24908</v>
      </c>
      <c r="M9016" t="s">
        <v>24909</v>
      </c>
      <c r="N9016">
        <v>0.92527777700000002</v>
      </c>
      <c r="O9016">
        <v>0</v>
      </c>
      <c r="P9016">
        <v>15</v>
      </c>
      <c r="Q9016">
        <v>0</v>
      </c>
      <c r="R9016">
        <v>33</v>
      </c>
      <c r="S9016">
        <v>0</v>
      </c>
      <c r="T9016">
        <v>10</v>
      </c>
      <c r="U9016">
        <v>0</v>
      </c>
      <c r="V9016">
        <v>0</v>
      </c>
      <c r="W9016">
        <v>0</v>
      </c>
      <c r="X9016">
        <v>3.7692945717174999</v>
      </c>
      <c r="Y9016">
        <v>0</v>
      </c>
      <c r="Z9016">
        <v>22.751164723274858</v>
      </c>
      <c r="AA9016">
        <v>0</v>
      </c>
      <c r="AB9016">
        <v>16.515291193885727</v>
      </c>
      <c r="AC9016">
        <v>0</v>
      </c>
      <c r="AD9016">
        <v>0</v>
      </c>
      <c r="AE9016">
        <v>43.03575048887808</v>
      </c>
    </row>
    <row r="9017" spans="1:31" x14ac:dyDescent="0.3">
      <c r="A9017">
        <v>2595297</v>
      </c>
      <c r="B9017">
        <v>1</v>
      </c>
      <c r="C9017" t="s">
        <v>81</v>
      </c>
      <c r="D9017" t="s">
        <v>120</v>
      </c>
      <c r="E9017" t="s">
        <v>141</v>
      </c>
      <c r="F9017" t="s">
        <v>10705</v>
      </c>
      <c r="G9017" t="s">
        <v>134</v>
      </c>
      <c r="H9017" t="s">
        <v>135</v>
      </c>
      <c r="I9017" t="s">
        <v>136</v>
      </c>
      <c r="J9017" t="s">
        <v>137</v>
      </c>
      <c r="K9017" t="s">
        <v>138</v>
      </c>
      <c r="L9017" t="s">
        <v>24910</v>
      </c>
      <c r="M9017" t="s">
        <v>24911</v>
      </c>
      <c r="N9017">
        <v>0.74361111099999999</v>
      </c>
      <c r="O9017">
        <v>7</v>
      </c>
      <c r="P9017">
        <v>1215</v>
      </c>
      <c r="Q9017">
        <v>114</v>
      </c>
      <c r="R9017">
        <v>66</v>
      </c>
      <c r="S9017">
        <v>23</v>
      </c>
      <c r="T9017">
        <v>67</v>
      </c>
      <c r="U9017">
        <v>2</v>
      </c>
      <c r="V9017">
        <v>0</v>
      </c>
      <c r="W9017">
        <v>0.88493881890728487</v>
      </c>
      <c r="X9017">
        <v>102.73313145749374</v>
      </c>
      <c r="Y9017">
        <v>119.77529123671719</v>
      </c>
      <c r="Z9017">
        <v>44.543789867419022</v>
      </c>
      <c r="AA9017">
        <v>36.838855973978021</v>
      </c>
      <c r="AB9017">
        <v>15.307420260816857</v>
      </c>
      <c r="AC9017">
        <v>12.647518637239237</v>
      </c>
      <c r="AD9017">
        <v>0</v>
      </c>
      <c r="AE9017">
        <v>332.73094625257136</v>
      </c>
    </row>
    <row r="9018" spans="1:31" x14ac:dyDescent="0.3">
      <c r="A9018">
        <v>2595629</v>
      </c>
      <c r="B9018">
        <v>1</v>
      </c>
      <c r="C9018" t="s">
        <v>80</v>
      </c>
      <c r="D9018" t="s">
        <v>92</v>
      </c>
      <c r="E9018" t="s">
        <v>175</v>
      </c>
      <c r="F9018" t="s">
        <v>24912</v>
      </c>
      <c r="G9018" t="s">
        <v>202</v>
      </c>
      <c r="H9018" t="s">
        <v>157</v>
      </c>
      <c r="I9018" t="s">
        <v>136</v>
      </c>
      <c r="J9018" t="s">
        <v>137</v>
      </c>
      <c r="K9018" t="s">
        <v>138</v>
      </c>
      <c r="L9018" t="s">
        <v>24913</v>
      </c>
      <c r="M9018" t="s">
        <v>24914</v>
      </c>
      <c r="N9018">
        <v>0.18194444400000001</v>
      </c>
      <c r="O9018">
        <v>0</v>
      </c>
      <c r="P9018">
        <v>24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0.81769354529275007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0.81769354529275007</v>
      </c>
    </row>
    <row r="9019" spans="1:31" x14ac:dyDescent="0.3">
      <c r="A9019">
        <v>2595254</v>
      </c>
      <c r="B9019">
        <v>1</v>
      </c>
      <c r="C9019" t="s">
        <v>80</v>
      </c>
      <c r="D9019" t="s">
        <v>106</v>
      </c>
      <c r="E9019" t="s">
        <v>171</v>
      </c>
      <c r="F9019" t="s">
        <v>24915</v>
      </c>
      <c r="G9019" t="s">
        <v>190</v>
      </c>
      <c r="H9019" t="s">
        <v>157</v>
      </c>
      <c r="I9019" t="s">
        <v>136</v>
      </c>
      <c r="J9019" t="s">
        <v>137</v>
      </c>
      <c r="K9019" t="s">
        <v>138</v>
      </c>
      <c r="L9019" t="s">
        <v>24916</v>
      </c>
      <c r="M9019" t="s">
        <v>24917</v>
      </c>
      <c r="N9019">
        <v>2.2313888880000001</v>
      </c>
      <c r="O9019">
        <v>0</v>
      </c>
      <c r="P9019">
        <v>24</v>
      </c>
      <c r="Q9019">
        <v>0</v>
      </c>
      <c r="R9019">
        <v>6</v>
      </c>
      <c r="S9019">
        <v>0</v>
      </c>
      <c r="T9019">
        <v>6</v>
      </c>
      <c r="U9019">
        <v>0</v>
      </c>
      <c r="V9019">
        <v>0</v>
      </c>
      <c r="W9019">
        <v>0</v>
      </c>
      <c r="X9019">
        <v>9.8015705839410483</v>
      </c>
      <c r="Y9019">
        <v>0</v>
      </c>
      <c r="Z9019">
        <v>43.333598315665625</v>
      </c>
      <c r="AA9019">
        <v>0</v>
      </c>
      <c r="AB9019">
        <v>4.69714647749832</v>
      </c>
      <c r="AC9019">
        <v>0</v>
      </c>
      <c r="AD9019">
        <v>0</v>
      </c>
      <c r="AE9019">
        <v>57.832315377104997</v>
      </c>
    </row>
    <row r="9020" spans="1:31" x14ac:dyDescent="0.3">
      <c r="A9020">
        <v>2595546</v>
      </c>
      <c r="B9020">
        <v>1</v>
      </c>
      <c r="C9020" t="s">
        <v>81</v>
      </c>
      <c r="D9020" t="s">
        <v>123</v>
      </c>
      <c r="E9020" t="s">
        <v>184</v>
      </c>
      <c r="F9020" t="s">
        <v>23753</v>
      </c>
      <c r="G9020" t="s">
        <v>134</v>
      </c>
      <c r="H9020" t="s">
        <v>135</v>
      </c>
      <c r="I9020" t="s">
        <v>136</v>
      </c>
      <c r="J9020" t="s">
        <v>137</v>
      </c>
      <c r="K9020" t="s">
        <v>138</v>
      </c>
      <c r="L9020" t="s">
        <v>24918</v>
      </c>
      <c r="M9020" t="s">
        <v>24919</v>
      </c>
      <c r="N9020">
        <v>1.8688888880000001</v>
      </c>
      <c r="O9020">
        <v>14</v>
      </c>
      <c r="P9020">
        <v>20</v>
      </c>
      <c r="Q9020">
        <v>207</v>
      </c>
      <c r="R9020">
        <v>169</v>
      </c>
      <c r="S9020">
        <v>40</v>
      </c>
      <c r="T9020">
        <v>19</v>
      </c>
      <c r="U9020">
        <v>0</v>
      </c>
      <c r="V9020">
        <v>0</v>
      </c>
      <c r="W9020">
        <v>26.500887222475406</v>
      </c>
      <c r="X9020">
        <v>21.404354985911542</v>
      </c>
      <c r="Y9020">
        <v>506.72878045349978</v>
      </c>
      <c r="Z9020">
        <v>463.92593273699725</v>
      </c>
      <c r="AA9020">
        <v>81.64721448523477</v>
      </c>
      <c r="AB9020">
        <v>59.810809048469672</v>
      </c>
      <c r="AC9020">
        <v>0</v>
      </c>
      <c r="AD9020">
        <v>0</v>
      </c>
      <c r="AE9020">
        <v>1160.0179789325887</v>
      </c>
    </row>
    <row r="9021" spans="1:31" x14ac:dyDescent="0.3">
      <c r="A9021">
        <v>2595214</v>
      </c>
      <c r="B9021">
        <v>1</v>
      </c>
      <c r="C9021" t="s">
        <v>80</v>
      </c>
      <c r="D9021" t="s">
        <v>104</v>
      </c>
      <c r="E9021" t="s">
        <v>184</v>
      </c>
      <c r="F9021" t="s">
        <v>11426</v>
      </c>
      <c r="G9021" t="s">
        <v>134</v>
      </c>
      <c r="H9021" t="s">
        <v>135</v>
      </c>
      <c r="I9021" t="s">
        <v>136</v>
      </c>
      <c r="J9021" t="s">
        <v>137</v>
      </c>
      <c r="K9021" t="s">
        <v>138</v>
      </c>
      <c r="L9021" t="s">
        <v>24920</v>
      </c>
      <c r="M9021" t="s">
        <v>24921</v>
      </c>
      <c r="N9021">
        <v>1.459166666</v>
      </c>
      <c r="O9021">
        <v>0</v>
      </c>
      <c r="P9021">
        <v>176</v>
      </c>
      <c r="Q9021">
        <v>0</v>
      </c>
      <c r="R9021">
        <v>3</v>
      </c>
      <c r="S9021">
        <v>0</v>
      </c>
      <c r="T9021">
        <v>15</v>
      </c>
      <c r="U9021">
        <v>0</v>
      </c>
      <c r="V9021">
        <v>0</v>
      </c>
      <c r="W9021">
        <v>0</v>
      </c>
      <c r="X9021">
        <v>53.14504636991424</v>
      </c>
      <c r="Y9021">
        <v>0</v>
      </c>
      <c r="Z9021">
        <v>0.88883526070402818</v>
      </c>
      <c r="AA9021">
        <v>0</v>
      </c>
      <c r="AB9021">
        <v>4.3728144517056151</v>
      </c>
      <c r="AC9021">
        <v>0</v>
      </c>
      <c r="AD9021">
        <v>0</v>
      </c>
      <c r="AE9021">
        <v>58.406696082323883</v>
      </c>
    </row>
    <row r="9022" spans="1:31" x14ac:dyDescent="0.3">
      <c r="A9022">
        <v>2595692</v>
      </c>
      <c r="B9022">
        <v>1</v>
      </c>
      <c r="C9022" t="s">
        <v>81</v>
      </c>
      <c r="D9022" t="s">
        <v>118</v>
      </c>
      <c r="E9022" t="s">
        <v>155</v>
      </c>
      <c r="F9022" t="s">
        <v>24922</v>
      </c>
      <c r="G9022" t="s">
        <v>206</v>
      </c>
      <c r="H9022" t="s">
        <v>157</v>
      </c>
      <c r="I9022" t="s">
        <v>136</v>
      </c>
      <c r="J9022" t="s">
        <v>137</v>
      </c>
      <c r="K9022" t="s">
        <v>138</v>
      </c>
      <c r="L9022" t="s">
        <v>24923</v>
      </c>
      <c r="M9022" t="s">
        <v>24924</v>
      </c>
      <c r="N9022">
        <v>1.07</v>
      </c>
      <c r="O9022">
        <v>0</v>
      </c>
      <c r="P9022">
        <v>58</v>
      </c>
      <c r="Q9022">
        <v>0</v>
      </c>
      <c r="R9022">
        <v>1</v>
      </c>
      <c r="S9022">
        <v>0</v>
      </c>
      <c r="T9022">
        <v>4</v>
      </c>
      <c r="U9022">
        <v>0</v>
      </c>
      <c r="V9022">
        <v>0</v>
      </c>
      <c r="W9022">
        <v>0</v>
      </c>
      <c r="X9022">
        <v>4.8765338164411061</v>
      </c>
      <c r="Y9022">
        <v>0</v>
      </c>
      <c r="Z9022">
        <v>0.2185231496217</v>
      </c>
      <c r="AA9022">
        <v>0</v>
      </c>
      <c r="AB9022">
        <v>1.9174106044684751</v>
      </c>
      <c r="AC9022">
        <v>0</v>
      </c>
      <c r="AD9022">
        <v>0</v>
      </c>
      <c r="AE9022">
        <v>7.0124675705312818</v>
      </c>
    </row>
    <row r="9023" spans="1:31" x14ac:dyDescent="0.3">
      <c r="A9023">
        <v>2595646</v>
      </c>
      <c r="B9023">
        <v>1</v>
      </c>
      <c r="C9023" t="s">
        <v>80</v>
      </c>
      <c r="D9023" t="s">
        <v>105</v>
      </c>
      <c r="E9023" t="s">
        <v>141</v>
      </c>
      <c r="F9023" t="s">
        <v>15568</v>
      </c>
      <c r="G9023" t="s">
        <v>7176</v>
      </c>
      <c r="H9023" t="s">
        <v>135</v>
      </c>
      <c r="I9023" t="s">
        <v>136</v>
      </c>
      <c r="J9023" t="s">
        <v>5</v>
      </c>
      <c r="K9023" t="s">
        <v>138</v>
      </c>
      <c r="L9023" t="s">
        <v>24925</v>
      </c>
      <c r="M9023" t="s">
        <v>24926</v>
      </c>
      <c r="N9023">
        <v>1.4594444440000001</v>
      </c>
      <c r="O9023">
        <v>5</v>
      </c>
      <c r="P9023">
        <v>6258</v>
      </c>
      <c r="Q9023">
        <v>9</v>
      </c>
      <c r="R9023">
        <v>467</v>
      </c>
      <c r="S9023">
        <v>47</v>
      </c>
      <c r="T9023">
        <v>607</v>
      </c>
      <c r="U9023">
        <v>7</v>
      </c>
      <c r="V9023">
        <v>2</v>
      </c>
      <c r="W9023">
        <v>7.6347109023546036</v>
      </c>
      <c r="X9023">
        <v>1620.2623565704203</v>
      </c>
      <c r="Y9023">
        <v>161.44456690333178</v>
      </c>
      <c r="Z9023">
        <v>208.20143755819484</v>
      </c>
      <c r="AA9023">
        <v>457.31981994912576</v>
      </c>
      <c r="AB9023">
        <v>567.89362610783337</v>
      </c>
      <c r="AC9023">
        <v>206.51783418006951</v>
      </c>
      <c r="AD9023">
        <v>1.5984663502635366</v>
      </c>
      <c r="AE9023">
        <v>3230.8728185215941</v>
      </c>
    </row>
    <row r="9024" spans="1:31" x14ac:dyDescent="0.3">
      <c r="A9024">
        <v>2595354</v>
      </c>
      <c r="B9024">
        <v>1</v>
      </c>
      <c r="C9024" t="s">
        <v>80</v>
      </c>
      <c r="D9024" t="s">
        <v>95</v>
      </c>
      <c r="E9024" t="s">
        <v>171</v>
      </c>
      <c r="F9024" t="s">
        <v>24927</v>
      </c>
      <c r="G9024" t="s">
        <v>202</v>
      </c>
      <c r="H9024" t="s">
        <v>157</v>
      </c>
      <c r="I9024" t="s">
        <v>136</v>
      </c>
      <c r="J9024" t="s">
        <v>137</v>
      </c>
      <c r="K9024" t="s">
        <v>138</v>
      </c>
      <c r="L9024" t="s">
        <v>24928</v>
      </c>
      <c r="M9024" t="s">
        <v>24929</v>
      </c>
      <c r="N9024">
        <v>0.62027777699999997</v>
      </c>
      <c r="O9024">
        <v>0</v>
      </c>
      <c r="P9024">
        <v>63</v>
      </c>
      <c r="Q9024">
        <v>0</v>
      </c>
      <c r="R9024">
        <v>1</v>
      </c>
      <c r="S9024">
        <v>0</v>
      </c>
      <c r="T9024">
        <v>4</v>
      </c>
      <c r="U9024">
        <v>0</v>
      </c>
      <c r="V9024">
        <v>0</v>
      </c>
      <c r="W9024">
        <v>0</v>
      </c>
      <c r="X9024">
        <v>5.1184929406603317</v>
      </c>
      <c r="Y9024">
        <v>0</v>
      </c>
      <c r="Z9024">
        <v>1.7646199365960367</v>
      </c>
      <c r="AA9024">
        <v>0</v>
      </c>
      <c r="AB9024">
        <v>1.7708810149086955</v>
      </c>
      <c r="AC9024">
        <v>0</v>
      </c>
      <c r="AD9024">
        <v>0</v>
      </c>
      <c r="AE9024">
        <v>8.6539938921650634</v>
      </c>
    </row>
    <row r="9025" spans="1:31" x14ac:dyDescent="0.3">
      <c r="A9025">
        <v>2595400</v>
      </c>
      <c r="B9025">
        <v>1</v>
      </c>
      <c r="C9025" t="s">
        <v>80</v>
      </c>
      <c r="D9025" t="s">
        <v>94</v>
      </c>
      <c r="E9025" t="s">
        <v>171</v>
      </c>
      <c r="F9025" t="s">
        <v>24930</v>
      </c>
      <c r="G9025" t="s">
        <v>636</v>
      </c>
      <c r="H9025" t="s">
        <v>157</v>
      </c>
      <c r="I9025" t="s">
        <v>136</v>
      </c>
      <c r="J9025" t="s">
        <v>137</v>
      </c>
      <c r="K9025" t="s">
        <v>138</v>
      </c>
      <c r="L9025" t="s">
        <v>24931</v>
      </c>
      <c r="M9025" t="s">
        <v>24932</v>
      </c>
      <c r="N9025">
        <v>3.7236111109999999</v>
      </c>
      <c r="O9025">
        <v>0</v>
      </c>
      <c r="P9025">
        <v>16</v>
      </c>
      <c r="Q9025">
        <v>0</v>
      </c>
      <c r="R9025">
        <v>3</v>
      </c>
      <c r="S9025">
        <v>0</v>
      </c>
      <c r="T9025">
        <v>1</v>
      </c>
      <c r="U9025">
        <v>0</v>
      </c>
      <c r="V9025">
        <v>0</v>
      </c>
      <c r="W9025">
        <v>0</v>
      </c>
      <c r="X9025">
        <v>5.0313527820832693</v>
      </c>
      <c r="Y9025">
        <v>0</v>
      </c>
      <c r="Z9025">
        <v>0.92929587805626679</v>
      </c>
      <c r="AA9025">
        <v>0</v>
      </c>
      <c r="AB9025">
        <v>0.29889997904487503</v>
      </c>
      <c r="AC9025">
        <v>0</v>
      </c>
      <c r="AD9025">
        <v>0</v>
      </c>
      <c r="AE9025">
        <v>6.2595486391844108</v>
      </c>
    </row>
    <row r="9026" spans="1:31" x14ac:dyDescent="0.3">
      <c r="A9026">
        <v>2595483</v>
      </c>
      <c r="B9026">
        <v>1</v>
      </c>
      <c r="C9026" t="s">
        <v>80</v>
      </c>
      <c r="D9026" t="s">
        <v>100</v>
      </c>
      <c r="E9026" t="s">
        <v>147</v>
      </c>
      <c r="F9026" t="s">
        <v>16449</v>
      </c>
      <c r="G9026" t="s">
        <v>134</v>
      </c>
      <c r="H9026" t="s">
        <v>135</v>
      </c>
      <c r="I9026" t="s">
        <v>136</v>
      </c>
      <c r="J9026" t="s">
        <v>137</v>
      </c>
      <c r="K9026" t="s">
        <v>138</v>
      </c>
      <c r="L9026" t="s">
        <v>24933</v>
      </c>
      <c r="M9026" t="s">
        <v>24934</v>
      </c>
      <c r="N9026">
        <v>0.274166666</v>
      </c>
      <c r="O9026">
        <v>5</v>
      </c>
      <c r="P9026">
        <v>316</v>
      </c>
      <c r="Q9026">
        <v>5</v>
      </c>
      <c r="R9026">
        <v>61</v>
      </c>
      <c r="S9026">
        <v>14</v>
      </c>
      <c r="T9026">
        <v>68</v>
      </c>
      <c r="U9026">
        <v>1</v>
      </c>
      <c r="V9026">
        <v>1</v>
      </c>
      <c r="W9026">
        <v>0.6383877999069375</v>
      </c>
      <c r="X9026">
        <v>16.266345060879228</v>
      </c>
      <c r="Y9026">
        <v>9.3090100835416134</v>
      </c>
      <c r="Z9026">
        <v>7.7144179937291382</v>
      </c>
      <c r="AA9026">
        <v>21.861066347900241</v>
      </c>
      <c r="AB9026">
        <v>11.104205114954572</v>
      </c>
      <c r="AC9026">
        <v>10.02254378804</v>
      </c>
      <c r="AD9026">
        <v>0.4131951103905625</v>
      </c>
      <c r="AE9026">
        <v>77.329171299342278</v>
      </c>
    </row>
    <row r="9027" spans="1:31" x14ac:dyDescent="0.3">
      <c r="A9027">
        <v>2595337</v>
      </c>
      <c r="B9027">
        <v>1</v>
      </c>
      <c r="C9027" t="s">
        <v>81</v>
      </c>
      <c r="D9027" t="s">
        <v>120</v>
      </c>
      <c r="E9027" t="s">
        <v>141</v>
      </c>
      <c r="F9027" t="s">
        <v>10705</v>
      </c>
      <c r="G9027" t="s">
        <v>134</v>
      </c>
      <c r="H9027" t="s">
        <v>135</v>
      </c>
      <c r="I9027" t="s">
        <v>136</v>
      </c>
      <c r="J9027" t="s">
        <v>137</v>
      </c>
      <c r="K9027" t="s">
        <v>138</v>
      </c>
      <c r="L9027" t="s">
        <v>24935</v>
      </c>
      <c r="M9027" t="s">
        <v>24936</v>
      </c>
      <c r="N9027">
        <v>1.171944444</v>
      </c>
      <c r="O9027">
        <v>7</v>
      </c>
      <c r="P9027">
        <v>1215</v>
      </c>
      <c r="Q9027">
        <v>114</v>
      </c>
      <c r="R9027">
        <v>66</v>
      </c>
      <c r="S9027">
        <v>23</v>
      </c>
      <c r="T9027">
        <v>67</v>
      </c>
      <c r="U9027">
        <v>2</v>
      </c>
      <c r="V9027">
        <v>0</v>
      </c>
      <c r="W9027">
        <v>1.6832045314160615</v>
      </c>
      <c r="X9027">
        <v>169.64899489981241</v>
      </c>
      <c r="Y9027">
        <v>197.28047808507463</v>
      </c>
      <c r="Z9027">
        <v>72.244517704330065</v>
      </c>
      <c r="AA9027">
        <v>63.043124076007253</v>
      </c>
      <c r="AB9027">
        <v>27.688858985875076</v>
      </c>
      <c r="AC9027">
        <v>21.065276809979206</v>
      </c>
      <c r="AD9027">
        <v>0</v>
      </c>
      <c r="AE9027">
        <v>552.65445509249469</v>
      </c>
    </row>
    <row r="9028" spans="1:31" x14ac:dyDescent="0.3">
      <c r="A9028">
        <v>2595251</v>
      </c>
      <c r="B9028">
        <v>1</v>
      </c>
      <c r="C9028" t="s">
        <v>80</v>
      </c>
      <c r="D9028" t="s">
        <v>93</v>
      </c>
      <c r="E9028" t="s">
        <v>141</v>
      </c>
      <c r="F9028" t="s">
        <v>4422</v>
      </c>
      <c r="G9028" t="s">
        <v>134</v>
      </c>
      <c r="H9028" t="s">
        <v>135</v>
      </c>
      <c r="I9028" t="s">
        <v>136</v>
      </c>
      <c r="J9028" t="s">
        <v>137</v>
      </c>
      <c r="K9028" t="s">
        <v>138</v>
      </c>
      <c r="L9028" t="s">
        <v>24937</v>
      </c>
      <c r="M9028" t="s">
        <v>24938</v>
      </c>
      <c r="N9028">
        <v>0.821111111</v>
      </c>
      <c r="O9028">
        <v>0</v>
      </c>
      <c r="P9028">
        <v>4891</v>
      </c>
      <c r="Q9028">
        <v>0</v>
      </c>
      <c r="R9028">
        <v>1</v>
      </c>
      <c r="S9028">
        <v>2</v>
      </c>
      <c r="T9028">
        <v>410</v>
      </c>
      <c r="U9028">
        <v>2</v>
      </c>
      <c r="V9028">
        <v>0</v>
      </c>
      <c r="W9028">
        <v>0</v>
      </c>
      <c r="X9028">
        <v>482.5859917185345</v>
      </c>
      <c r="Y9028">
        <v>0</v>
      </c>
      <c r="Z9028">
        <v>0</v>
      </c>
      <c r="AA9028">
        <v>44.208139280266678</v>
      </c>
      <c r="AB9028">
        <v>139.28022196639674</v>
      </c>
      <c r="AC9028">
        <v>175.22394475993175</v>
      </c>
      <c r="AD9028">
        <v>0</v>
      </c>
      <c r="AE9028">
        <v>841.29829772512971</v>
      </c>
    </row>
    <row r="9029" spans="1:31" x14ac:dyDescent="0.3">
      <c r="A9029">
        <v>2595277</v>
      </c>
      <c r="B9029">
        <v>1</v>
      </c>
      <c r="C9029" t="s">
        <v>81</v>
      </c>
      <c r="D9029" t="s">
        <v>113</v>
      </c>
      <c r="E9029" t="s">
        <v>141</v>
      </c>
      <c r="F9029" t="s">
        <v>24939</v>
      </c>
      <c r="G9029" t="s">
        <v>134</v>
      </c>
      <c r="H9029" t="s">
        <v>135</v>
      </c>
      <c r="I9029" t="s">
        <v>136</v>
      </c>
      <c r="J9029" t="s">
        <v>137</v>
      </c>
      <c r="K9029" t="s">
        <v>138</v>
      </c>
      <c r="L9029" t="s">
        <v>24940</v>
      </c>
      <c r="M9029" t="s">
        <v>24941</v>
      </c>
      <c r="N9029">
        <v>1.334166666</v>
      </c>
      <c r="O9029">
        <v>19</v>
      </c>
      <c r="P9029">
        <v>378</v>
      </c>
      <c r="Q9029">
        <v>152</v>
      </c>
      <c r="R9029">
        <v>183</v>
      </c>
      <c r="S9029">
        <v>18</v>
      </c>
      <c r="T9029">
        <v>33</v>
      </c>
      <c r="U9029">
        <v>1</v>
      </c>
      <c r="V9029">
        <v>0</v>
      </c>
      <c r="W9029">
        <v>5.1251660061784436</v>
      </c>
      <c r="X9029">
        <v>80.129411402913092</v>
      </c>
      <c r="Y9029">
        <v>315.70839259789449</v>
      </c>
      <c r="Z9029">
        <v>330.10550341404013</v>
      </c>
      <c r="AA9029">
        <v>36.240351930966902</v>
      </c>
      <c r="AB9029">
        <v>24.84180285731167</v>
      </c>
      <c r="AC9029">
        <v>44.734084185910007</v>
      </c>
      <c r="AD9029">
        <v>0</v>
      </c>
      <c r="AE9029">
        <v>836.88471239521471</v>
      </c>
    </row>
    <row r="9030" spans="1:31" x14ac:dyDescent="0.3">
      <c r="A9030">
        <v>2595649</v>
      </c>
      <c r="B9030">
        <v>1</v>
      </c>
      <c r="C9030" t="s">
        <v>81</v>
      </c>
      <c r="D9030" t="s">
        <v>123</v>
      </c>
      <c r="E9030" t="s">
        <v>141</v>
      </c>
      <c r="F9030" t="s">
        <v>24942</v>
      </c>
      <c r="G9030" t="s">
        <v>134</v>
      </c>
      <c r="H9030" t="s">
        <v>135</v>
      </c>
      <c r="I9030" t="s">
        <v>136</v>
      </c>
      <c r="J9030" t="s">
        <v>137</v>
      </c>
      <c r="K9030" t="s">
        <v>138</v>
      </c>
      <c r="L9030" t="s">
        <v>24943</v>
      </c>
      <c r="M9030" t="s">
        <v>24944</v>
      </c>
      <c r="N9030">
        <v>1.028333333</v>
      </c>
      <c r="O9030">
        <v>0</v>
      </c>
      <c r="P9030">
        <v>5</v>
      </c>
      <c r="Q9030">
        <v>0</v>
      </c>
      <c r="R9030">
        <v>28</v>
      </c>
      <c r="S9030">
        <v>5</v>
      </c>
      <c r="T9030">
        <v>72</v>
      </c>
      <c r="U9030">
        <v>1</v>
      </c>
      <c r="V9030">
        <v>3</v>
      </c>
      <c r="W9030">
        <v>0</v>
      </c>
      <c r="X9030">
        <v>0.76437752972544026</v>
      </c>
      <c r="Y9030">
        <v>0</v>
      </c>
      <c r="Z9030">
        <v>12.870378313890571</v>
      </c>
      <c r="AA9030">
        <v>53.756493765008997</v>
      </c>
      <c r="AB9030">
        <v>98.227232599900887</v>
      </c>
      <c r="AC9030">
        <v>5.0931489574470854</v>
      </c>
      <c r="AD9030">
        <v>3.6384452145216404</v>
      </c>
      <c r="AE9030">
        <v>174.35007638049464</v>
      </c>
    </row>
    <row r="9031" spans="1:31" x14ac:dyDescent="0.3">
      <c r="A9031">
        <v>2595320</v>
      </c>
      <c r="B9031">
        <v>1</v>
      </c>
      <c r="C9031" t="s">
        <v>81</v>
      </c>
      <c r="D9031" t="s">
        <v>122</v>
      </c>
      <c r="E9031" t="s">
        <v>147</v>
      </c>
      <c r="F9031" t="s">
        <v>24945</v>
      </c>
      <c r="G9031" t="s">
        <v>301</v>
      </c>
      <c r="H9031" t="s">
        <v>135</v>
      </c>
      <c r="I9031" t="s">
        <v>136</v>
      </c>
      <c r="J9031" t="s">
        <v>137</v>
      </c>
      <c r="K9031" t="s">
        <v>144</v>
      </c>
      <c r="L9031" t="s">
        <v>24946</v>
      </c>
      <c r="M9031" t="s">
        <v>24947</v>
      </c>
      <c r="N9031">
        <v>2.1469444439999998</v>
      </c>
      <c r="O9031">
        <v>0</v>
      </c>
      <c r="P9031">
        <v>17</v>
      </c>
      <c r="Q9031">
        <v>0</v>
      </c>
      <c r="R9031">
        <v>0</v>
      </c>
      <c r="S9031">
        <v>3</v>
      </c>
      <c r="T9031">
        <v>1</v>
      </c>
      <c r="U9031">
        <v>1</v>
      </c>
      <c r="V9031">
        <v>0</v>
      </c>
      <c r="W9031">
        <v>0</v>
      </c>
      <c r="X9031">
        <v>2.2210281121627662</v>
      </c>
      <c r="Y9031">
        <v>0</v>
      </c>
      <c r="Z9031">
        <v>0</v>
      </c>
      <c r="AA9031">
        <v>7.6246312943116674</v>
      </c>
      <c r="AB9031">
        <v>5.8954967515299998E-3</v>
      </c>
      <c r="AC9031">
        <v>0</v>
      </c>
      <c r="AD9031">
        <v>0</v>
      </c>
      <c r="AE9031">
        <v>9.8515549032259635</v>
      </c>
    </row>
    <row r="9032" spans="1:31" x14ac:dyDescent="0.3">
      <c r="A9032">
        <v>2595314</v>
      </c>
      <c r="B9032">
        <v>1</v>
      </c>
      <c r="C9032" t="s">
        <v>80</v>
      </c>
      <c r="D9032" t="s">
        <v>109</v>
      </c>
      <c r="E9032" t="s">
        <v>141</v>
      </c>
      <c r="F9032" t="s">
        <v>24329</v>
      </c>
      <c r="G9032" t="s">
        <v>134</v>
      </c>
      <c r="H9032" t="s">
        <v>135</v>
      </c>
      <c r="I9032" t="s">
        <v>136</v>
      </c>
      <c r="J9032" t="s">
        <v>137</v>
      </c>
      <c r="K9032" t="s">
        <v>138</v>
      </c>
      <c r="L9032" t="s">
        <v>24948</v>
      </c>
      <c r="M9032" t="s">
        <v>24949</v>
      </c>
      <c r="N9032">
        <v>1.9636111110000001</v>
      </c>
      <c r="O9032">
        <v>0</v>
      </c>
      <c r="P9032">
        <v>74</v>
      </c>
      <c r="Q9032">
        <v>0</v>
      </c>
      <c r="R9032">
        <v>11</v>
      </c>
      <c r="S9032">
        <v>1</v>
      </c>
      <c r="T9032">
        <v>10</v>
      </c>
      <c r="U9032">
        <v>0</v>
      </c>
      <c r="V9032">
        <v>0</v>
      </c>
      <c r="W9032">
        <v>0</v>
      </c>
      <c r="X9032">
        <v>16.319128123653261</v>
      </c>
      <c r="Y9032">
        <v>0</v>
      </c>
      <c r="Z9032">
        <v>5.9654382258126368</v>
      </c>
      <c r="AA9032">
        <v>23.041356166320515</v>
      </c>
      <c r="AB9032">
        <v>11.550483411901791</v>
      </c>
      <c r="AC9032">
        <v>0</v>
      </c>
      <c r="AD9032">
        <v>0</v>
      </c>
      <c r="AE9032">
        <v>56.876405927688211</v>
      </c>
    </row>
    <row r="9033" spans="1:31" x14ac:dyDescent="0.3">
      <c r="A9033">
        <v>2595463</v>
      </c>
      <c r="B9033">
        <v>1</v>
      </c>
      <c r="C9033" t="s">
        <v>80</v>
      </c>
      <c r="D9033" t="s">
        <v>100</v>
      </c>
      <c r="E9033" t="s">
        <v>166</v>
      </c>
      <c r="F9033" t="s">
        <v>24950</v>
      </c>
      <c r="G9033" t="s">
        <v>181</v>
      </c>
      <c r="H9033" t="s">
        <v>157</v>
      </c>
      <c r="I9033" t="s">
        <v>136</v>
      </c>
      <c r="J9033" t="s">
        <v>137</v>
      </c>
      <c r="K9033" t="s">
        <v>138</v>
      </c>
      <c r="L9033" t="s">
        <v>24951</v>
      </c>
      <c r="M9033" t="s">
        <v>24952</v>
      </c>
      <c r="N9033">
        <v>1.106944444</v>
      </c>
      <c r="O9033">
        <v>0</v>
      </c>
      <c r="P9033">
        <v>2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0.18413293699575001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0.18413293699575001</v>
      </c>
    </row>
    <row r="9034" spans="1:31" x14ac:dyDescent="0.3">
      <c r="A9034">
        <v>2595563</v>
      </c>
      <c r="B9034">
        <v>1</v>
      </c>
      <c r="C9034" t="s">
        <v>80</v>
      </c>
      <c r="D9034" t="s">
        <v>94</v>
      </c>
      <c r="E9034" t="s">
        <v>155</v>
      </c>
      <c r="F9034" t="s">
        <v>24067</v>
      </c>
      <c r="G9034" t="s">
        <v>190</v>
      </c>
      <c r="H9034" t="s">
        <v>157</v>
      </c>
      <c r="I9034" t="s">
        <v>136</v>
      </c>
      <c r="J9034" t="s">
        <v>137</v>
      </c>
      <c r="K9034" t="s">
        <v>138</v>
      </c>
      <c r="L9034" t="s">
        <v>24953</v>
      </c>
      <c r="M9034" t="s">
        <v>24954</v>
      </c>
      <c r="N9034">
        <v>2.275833333</v>
      </c>
      <c r="O9034">
        <v>0</v>
      </c>
      <c r="P9034">
        <v>43</v>
      </c>
      <c r="Q9034">
        <v>0</v>
      </c>
      <c r="R9034">
        <v>16</v>
      </c>
      <c r="S9034">
        <v>0</v>
      </c>
      <c r="T9034">
        <v>7</v>
      </c>
      <c r="U9034">
        <v>0</v>
      </c>
      <c r="V9034">
        <v>0</v>
      </c>
      <c r="W9034">
        <v>0</v>
      </c>
      <c r="X9034">
        <v>17.097213695166655</v>
      </c>
      <c r="Y9034">
        <v>0</v>
      </c>
      <c r="Z9034">
        <v>51.390014773789311</v>
      </c>
      <c r="AA9034">
        <v>0</v>
      </c>
      <c r="AB9034">
        <v>42.903897957625105</v>
      </c>
      <c r="AC9034">
        <v>0</v>
      </c>
      <c r="AD9034">
        <v>0</v>
      </c>
      <c r="AE9034">
        <v>111.39112642658107</v>
      </c>
    </row>
    <row r="9035" spans="1:31" x14ac:dyDescent="0.3">
      <c r="A9035">
        <v>2595595</v>
      </c>
      <c r="B9035">
        <v>1</v>
      </c>
      <c r="C9035" t="s">
        <v>80</v>
      </c>
      <c r="D9035" t="s">
        <v>96</v>
      </c>
      <c r="E9035" t="s">
        <v>166</v>
      </c>
      <c r="F9035" t="s">
        <v>24955</v>
      </c>
      <c r="G9035" t="s">
        <v>168</v>
      </c>
      <c r="H9035" t="s">
        <v>157</v>
      </c>
      <c r="I9035" t="s">
        <v>136</v>
      </c>
      <c r="J9035" t="s">
        <v>137</v>
      </c>
      <c r="K9035" t="s">
        <v>138</v>
      </c>
      <c r="L9035" t="s">
        <v>24956</v>
      </c>
      <c r="M9035" t="s">
        <v>24957</v>
      </c>
      <c r="N9035">
        <v>1.560277777</v>
      </c>
      <c r="O9035">
        <v>0</v>
      </c>
      <c r="P9035">
        <v>1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4.0851091415370008E-2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4.0851091415370008E-2</v>
      </c>
    </row>
    <row r="9036" spans="1:31" x14ac:dyDescent="0.3">
      <c r="A9036">
        <v>2595240</v>
      </c>
      <c r="B9036">
        <v>1</v>
      </c>
      <c r="C9036" t="s">
        <v>80</v>
      </c>
      <c r="D9036" t="s">
        <v>95</v>
      </c>
      <c r="E9036" t="s">
        <v>184</v>
      </c>
      <c r="F9036" t="s">
        <v>24958</v>
      </c>
      <c r="G9036" t="s">
        <v>149</v>
      </c>
      <c r="H9036" t="s">
        <v>135</v>
      </c>
      <c r="I9036" t="s">
        <v>136</v>
      </c>
      <c r="J9036" t="s">
        <v>137</v>
      </c>
      <c r="K9036" t="s">
        <v>138</v>
      </c>
      <c r="L9036" t="s">
        <v>24959</v>
      </c>
      <c r="M9036" t="s">
        <v>24960</v>
      </c>
      <c r="N9036">
        <v>0.773888888</v>
      </c>
      <c r="O9036">
        <v>0</v>
      </c>
      <c r="P9036">
        <v>0</v>
      </c>
      <c r="Q9036">
        <v>0</v>
      </c>
      <c r="R9036">
        <v>0</v>
      </c>
      <c r="S9036">
        <v>1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3.4121678285261998</v>
      </c>
      <c r="AB9036">
        <v>0</v>
      </c>
      <c r="AC9036">
        <v>0</v>
      </c>
      <c r="AD9036">
        <v>0</v>
      </c>
      <c r="AE9036">
        <v>3.4121678285261998</v>
      </c>
    </row>
    <row r="9037" spans="1:31" x14ac:dyDescent="0.3">
      <c r="A9037">
        <v>2595681</v>
      </c>
      <c r="B9037">
        <v>1</v>
      </c>
      <c r="C9037" t="s">
        <v>80</v>
      </c>
      <c r="D9037" t="s">
        <v>94</v>
      </c>
      <c r="E9037" t="s">
        <v>171</v>
      </c>
      <c r="F9037" t="s">
        <v>24961</v>
      </c>
      <c r="G9037" t="s">
        <v>190</v>
      </c>
      <c r="H9037" t="s">
        <v>157</v>
      </c>
      <c r="I9037" t="s">
        <v>136</v>
      </c>
      <c r="J9037" t="s">
        <v>137</v>
      </c>
      <c r="K9037" t="s">
        <v>138</v>
      </c>
      <c r="L9037" t="s">
        <v>24962</v>
      </c>
      <c r="M9037" t="s">
        <v>24963</v>
      </c>
      <c r="N9037">
        <v>2.6072222219999999</v>
      </c>
      <c r="O9037">
        <v>0</v>
      </c>
      <c r="P9037">
        <v>11</v>
      </c>
      <c r="Q9037">
        <v>0</v>
      </c>
      <c r="R9037">
        <v>12</v>
      </c>
      <c r="S9037">
        <v>0</v>
      </c>
      <c r="T9037">
        <v>3</v>
      </c>
      <c r="U9037">
        <v>0</v>
      </c>
      <c r="V9037">
        <v>0</v>
      </c>
      <c r="W9037">
        <v>0</v>
      </c>
      <c r="X9037">
        <v>5.4221386815105896</v>
      </c>
      <c r="Y9037">
        <v>0</v>
      </c>
      <c r="Z9037">
        <v>9.1017576740796535</v>
      </c>
      <c r="AA9037">
        <v>0</v>
      </c>
      <c r="AB9037">
        <v>2.7512300231358271</v>
      </c>
      <c r="AC9037">
        <v>0</v>
      </c>
      <c r="AD9037">
        <v>0</v>
      </c>
      <c r="AE9037">
        <v>17.275126378726071</v>
      </c>
    </row>
    <row r="9038" spans="1:31" x14ac:dyDescent="0.3">
      <c r="A9038">
        <v>2595678</v>
      </c>
      <c r="B9038">
        <v>1</v>
      </c>
      <c r="C9038" t="s">
        <v>81</v>
      </c>
      <c r="D9038" t="s">
        <v>126</v>
      </c>
      <c r="E9038" t="s">
        <v>171</v>
      </c>
      <c r="F9038" t="s">
        <v>24964</v>
      </c>
      <c r="G9038" t="s">
        <v>190</v>
      </c>
      <c r="H9038" t="s">
        <v>157</v>
      </c>
      <c r="I9038" t="s">
        <v>136</v>
      </c>
      <c r="J9038" t="s">
        <v>137</v>
      </c>
      <c r="K9038" t="s">
        <v>138</v>
      </c>
      <c r="L9038" t="s">
        <v>24965</v>
      </c>
      <c r="M9038" t="s">
        <v>24966</v>
      </c>
      <c r="N9038">
        <v>1.9875</v>
      </c>
      <c r="O9038">
        <v>0</v>
      </c>
      <c r="P9038">
        <v>1</v>
      </c>
      <c r="Q9038">
        <v>0</v>
      </c>
      <c r="R9038">
        <v>18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0.37111286494166668</v>
      </c>
      <c r="Y9038">
        <v>0</v>
      </c>
      <c r="Z9038">
        <v>15.937428050445137</v>
      </c>
      <c r="AA9038">
        <v>0</v>
      </c>
      <c r="AB9038">
        <v>0</v>
      </c>
      <c r="AC9038">
        <v>0</v>
      </c>
      <c r="AD9038">
        <v>0</v>
      </c>
      <c r="AE9038">
        <v>16.308540915386804</v>
      </c>
    </row>
    <row r="9039" spans="1:31" x14ac:dyDescent="0.3">
      <c r="A9039">
        <v>2595223</v>
      </c>
      <c r="B9039">
        <v>1</v>
      </c>
      <c r="C9039" t="s">
        <v>80</v>
      </c>
      <c r="D9039" t="s">
        <v>104</v>
      </c>
      <c r="E9039" t="s">
        <v>141</v>
      </c>
      <c r="F9039" t="s">
        <v>24967</v>
      </c>
      <c r="G9039" t="s">
        <v>134</v>
      </c>
      <c r="H9039" t="s">
        <v>135</v>
      </c>
      <c r="I9039" t="s">
        <v>136</v>
      </c>
      <c r="J9039" t="s">
        <v>137</v>
      </c>
      <c r="K9039" t="s">
        <v>138</v>
      </c>
      <c r="L9039" t="s">
        <v>24968</v>
      </c>
      <c r="M9039" t="s">
        <v>24969</v>
      </c>
      <c r="N9039">
        <v>0.230555555</v>
      </c>
      <c r="O9039">
        <v>8</v>
      </c>
      <c r="P9039">
        <v>3576</v>
      </c>
      <c r="Q9039">
        <v>8</v>
      </c>
      <c r="R9039">
        <v>37</v>
      </c>
      <c r="S9039">
        <v>1</v>
      </c>
      <c r="T9039">
        <v>264</v>
      </c>
      <c r="U9039">
        <v>1</v>
      </c>
      <c r="V9039">
        <v>0</v>
      </c>
      <c r="W9039">
        <v>0.63581896318108344</v>
      </c>
      <c r="X9039">
        <v>117.56427153688603</v>
      </c>
      <c r="Y9039">
        <v>0.29108417867244163</v>
      </c>
      <c r="Z9039">
        <v>0.92659766742512517</v>
      </c>
      <c r="AA9039">
        <v>1.876423237704</v>
      </c>
      <c r="AB9039">
        <v>28.599319750599307</v>
      </c>
      <c r="AC9039">
        <v>2.6996787136487668</v>
      </c>
      <c r="AD9039">
        <v>0</v>
      </c>
      <c r="AE9039">
        <v>152.59319404811674</v>
      </c>
    </row>
    <row r="9040" spans="1:31" x14ac:dyDescent="0.3">
      <c r="A9040">
        <v>2595409</v>
      </c>
      <c r="B9040">
        <v>1</v>
      </c>
      <c r="C9040" t="s">
        <v>80</v>
      </c>
      <c r="D9040" t="s">
        <v>92</v>
      </c>
      <c r="E9040" t="s">
        <v>166</v>
      </c>
      <c r="F9040" t="s">
        <v>24970</v>
      </c>
      <c r="G9040" t="s">
        <v>181</v>
      </c>
      <c r="H9040" t="s">
        <v>157</v>
      </c>
      <c r="I9040" t="s">
        <v>136</v>
      </c>
      <c r="J9040" t="s">
        <v>137</v>
      </c>
      <c r="K9040" t="s">
        <v>138</v>
      </c>
      <c r="L9040" t="s">
        <v>24971</v>
      </c>
      <c r="M9040" t="s">
        <v>24972</v>
      </c>
      <c r="N9040">
        <v>3.1949999999999998</v>
      </c>
      <c r="O9040">
        <v>0</v>
      </c>
      <c r="P9040">
        <v>1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0.82924057944912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0.82924057944912</v>
      </c>
    </row>
    <row r="9041" spans="1:31" x14ac:dyDescent="0.3">
      <c r="A9041">
        <v>2595515</v>
      </c>
      <c r="B9041">
        <v>1</v>
      </c>
      <c r="C9041" t="s">
        <v>80</v>
      </c>
      <c r="D9041" t="s">
        <v>105</v>
      </c>
      <c r="E9041" t="s">
        <v>175</v>
      </c>
      <c r="F9041" t="s">
        <v>24592</v>
      </c>
      <c r="G9041" t="s">
        <v>202</v>
      </c>
      <c r="H9041" t="s">
        <v>157</v>
      </c>
      <c r="I9041" t="s">
        <v>136</v>
      </c>
      <c r="J9041" t="s">
        <v>137</v>
      </c>
      <c r="K9041" t="s">
        <v>138</v>
      </c>
      <c r="L9041" t="s">
        <v>24973</v>
      </c>
      <c r="M9041" t="s">
        <v>24974</v>
      </c>
      <c r="N9041">
        <v>3.9077777770000002</v>
      </c>
      <c r="O9041">
        <v>0</v>
      </c>
      <c r="P9041">
        <v>98</v>
      </c>
      <c r="Q9041">
        <v>0</v>
      </c>
      <c r="R9041">
        <v>0</v>
      </c>
      <c r="S9041">
        <v>0</v>
      </c>
      <c r="T9041">
        <v>16</v>
      </c>
      <c r="U9041">
        <v>0</v>
      </c>
      <c r="V9041">
        <v>0</v>
      </c>
      <c r="W9041">
        <v>0</v>
      </c>
      <c r="X9041">
        <v>60.049431165638474</v>
      </c>
      <c r="Y9041">
        <v>0</v>
      </c>
      <c r="Z9041">
        <v>0</v>
      </c>
      <c r="AA9041">
        <v>0</v>
      </c>
      <c r="AB9041">
        <v>40.573240120218621</v>
      </c>
      <c r="AC9041">
        <v>0</v>
      </c>
      <c r="AD9041">
        <v>0</v>
      </c>
      <c r="AE9041">
        <v>100.62267128585709</v>
      </c>
    </row>
    <row r="9042" spans="1:31" x14ac:dyDescent="0.3">
      <c r="A9042">
        <v>2595217</v>
      </c>
      <c r="B9042">
        <v>1</v>
      </c>
      <c r="C9042" t="s">
        <v>80</v>
      </c>
      <c r="D9042" t="s">
        <v>96</v>
      </c>
      <c r="E9042" t="s">
        <v>155</v>
      </c>
      <c r="F9042" t="s">
        <v>24975</v>
      </c>
      <c r="G9042" t="s">
        <v>1013</v>
      </c>
      <c r="H9042" t="s">
        <v>157</v>
      </c>
      <c r="I9042" t="s">
        <v>136</v>
      </c>
      <c r="J9042" t="s">
        <v>137</v>
      </c>
      <c r="K9042" t="s">
        <v>138</v>
      </c>
      <c r="L9042" t="s">
        <v>24976</v>
      </c>
      <c r="M9042" t="s">
        <v>24977</v>
      </c>
      <c r="N9042">
        <v>0.45861111100000002</v>
      </c>
      <c r="O9042">
        <v>0</v>
      </c>
      <c r="P9042">
        <v>71</v>
      </c>
      <c r="Q9042">
        <v>0</v>
      </c>
      <c r="R9042">
        <v>0</v>
      </c>
      <c r="S9042">
        <v>0</v>
      </c>
      <c r="T9042">
        <v>3</v>
      </c>
      <c r="U9042">
        <v>0</v>
      </c>
      <c r="V9042">
        <v>0</v>
      </c>
      <c r="W9042">
        <v>0</v>
      </c>
      <c r="X9042">
        <v>12.152984295557914</v>
      </c>
      <c r="Y9042">
        <v>0</v>
      </c>
      <c r="Z9042">
        <v>0</v>
      </c>
      <c r="AA9042">
        <v>0</v>
      </c>
      <c r="AB9042">
        <v>2.7940555336039017</v>
      </c>
      <c r="AC9042">
        <v>0</v>
      </c>
      <c r="AD9042">
        <v>0</v>
      </c>
      <c r="AE9042">
        <v>14.947039829161817</v>
      </c>
    </row>
    <row r="9043" spans="1:31" x14ac:dyDescent="0.3">
      <c r="A9043">
        <v>2595366</v>
      </c>
      <c r="B9043">
        <v>1</v>
      </c>
      <c r="C9043" t="s">
        <v>81</v>
      </c>
      <c r="D9043" t="s">
        <v>120</v>
      </c>
      <c r="E9043" t="s">
        <v>147</v>
      </c>
      <c r="F9043" t="s">
        <v>24978</v>
      </c>
      <c r="G9043" t="s">
        <v>134</v>
      </c>
      <c r="H9043" t="s">
        <v>135</v>
      </c>
      <c r="I9043" t="s">
        <v>136</v>
      </c>
      <c r="J9043" t="s">
        <v>137</v>
      </c>
      <c r="K9043" t="s">
        <v>138</v>
      </c>
      <c r="L9043" t="s">
        <v>24979</v>
      </c>
      <c r="M9043" t="s">
        <v>24980</v>
      </c>
      <c r="N9043">
        <v>0.156388888</v>
      </c>
      <c r="O9043">
        <v>0</v>
      </c>
      <c r="P9043">
        <v>325</v>
      </c>
      <c r="Q9043">
        <v>15</v>
      </c>
      <c r="R9043">
        <v>8</v>
      </c>
      <c r="S9043">
        <v>0</v>
      </c>
      <c r="T9043">
        <v>42</v>
      </c>
      <c r="U9043">
        <v>0</v>
      </c>
      <c r="V9043">
        <v>0</v>
      </c>
      <c r="W9043">
        <v>0</v>
      </c>
      <c r="X9043">
        <v>6.7775200104158442</v>
      </c>
      <c r="Y9043">
        <v>6.0370043897729131</v>
      </c>
      <c r="Z9043">
        <v>0.43722799035333165</v>
      </c>
      <c r="AA9043">
        <v>0</v>
      </c>
      <c r="AB9043">
        <v>1.8229332456040195</v>
      </c>
      <c r="AC9043">
        <v>0</v>
      </c>
      <c r="AD9043">
        <v>0</v>
      </c>
      <c r="AE9043">
        <v>15.074685636146109</v>
      </c>
    </row>
    <row r="9044" spans="1:31" x14ac:dyDescent="0.3">
      <c r="A9044">
        <v>2595429</v>
      </c>
      <c r="B9044">
        <v>1</v>
      </c>
      <c r="C9044" t="s">
        <v>80</v>
      </c>
      <c r="D9044" t="s">
        <v>94</v>
      </c>
      <c r="E9044" t="s">
        <v>141</v>
      </c>
      <c r="F9044" t="s">
        <v>20413</v>
      </c>
      <c r="G9044" t="s">
        <v>134</v>
      </c>
      <c r="H9044" t="s">
        <v>135</v>
      </c>
      <c r="I9044" t="s">
        <v>136</v>
      </c>
      <c r="J9044" t="s">
        <v>137</v>
      </c>
      <c r="K9044" t="s">
        <v>138</v>
      </c>
      <c r="L9044" t="s">
        <v>24981</v>
      </c>
      <c r="M9044" t="s">
        <v>24982</v>
      </c>
      <c r="N9044">
        <v>3.3869444440000001</v>
      </c>
      <c r="O9044">
        <v>0</v>
      </c>
      <c r="P9044">
        <v>350</v>
      </c>
      <c r="Q9044">
        <v>3</v>
      </c>
      <c r="R9044">
        <v>1</v>
      </c>
      <c r="S9044">
        <v>3</v>
      </c>
      <c r="T9044">
        <v>24</v>
      </c>
      <c r="U9044">
        <v>0</v>
      </c>
      <c r="V9044">
        <v>0</v>
      </c>
      <c r="W9044">
        <v>0</v>
      </c>
      <c r="X9044">
        <v>91.256363393614762</v>
      </c>
      <c r="Y9044">
        <v>14.686757138575762</v>
      </c>
      <c r="Z9044">
        <v>0.35091938902484254</v>
      </c>
      <c r="AA9044">
        <v>9.1589340482822728</v>
      </c>
      <c r="AB9044">
        <v>9.2039365767202952</v>
      </c>
      <c r="AC9044">
        <v>0</v>
      </c>
      <c r="AD9044">
        <v>0</v>
      </c>
      <c r="AE9044">
        <v>124.65691054621793</v>
      </c>
    </row>
    <row r="9045" spans="1:31" x14ac:dyDescent="0.3">
      <c r="A9045">
        <v>2595237</v>
      </c>
      <c r="B9045">
        <v>1</v>
      </c>
      <c r="C9045" t="s">
        <v>80</v>
      </c>
      <c r="D9045" t="s">
        <v>96</v>
      </c>
      <c r="E9045" t="s">
        <v>184</v>
      </c>
      <c r="F9045" t="s">
        <v>21333</v>
      </c>
      <c r="G9045" t="s">
        <v>318</v>
      </c>
      <c r="H9045" t="s">
        <v>135</v>
      </c>
      <c r="I9045" t="s">
        <v>136</v>
      </c>
      <c r="J9045" t="s">
        <v>137</v>
      </c>
      <c r="K9045" t="s">
        <v>138</v>
      </c>
      <c r="L9045" t="s">
        <v>24983</v>
      </c>
      <c r="M9045" t="s">
        <v>24984</v>
      </c>
      <c r="N9045">
        <v>0.170555555</v>
      </c>
      <c r="O9045">
        <v>0</v>
      </c>
      <c r="P9045">
        <v>1843</v>
      </c>
      <c r="Q9045">
        <v>0</v>
      </c>
      <c r="R9045">
        <v>0</v>
      </c>
      <c r="S9045">
        <v>3</v>
      </c>
      <c r="T9045">
        <v>358</v>
      </c>
      <c r="U9045">
        <v>0</v>
      </c>
      <c r="V9045">
        <v>0</v>
      </c>
      <c r="W9045">
        <v>0</v>
      </c>
      <c r="X9045">
        <v>60.122844820490968</v>
      </c>
      <c r="Y9045">
        <v>0</v>
      </c>
      <c r="Z9045">
        <v>0</v>
      </c>
      <c r="AA9045">
        <v>9.6221077082482136</v>
      </c>
      <c r="AB9045">
        <v>71.522463231486668</v>
      </c>
      <c r="AC9045">
        <v>0</v>
      </c>
      <c r="AD9045">
        <v>0</v>
      </c>
      <c r="AE9045">
        <v>141.26741576022584</v>
      </c>
    </row>
    <row r="9046" spans="1:31" x14ac:dyDescent="0.3">
      <c r="A9046">
        <v>2595452</v>
      </c>
      <c r="B9046">
        <v>1</v>
      </c>
      <c r="C9046" t="s">
        <v>80</v>
      </c>
      <c r="D9046" t="s">
        <v>96</v>
      </c>
      <c r="E9046" t="s">
        <v>166</v>
      </c>
      <c r="F9046" t="s">
        <v>24985</v>
      </c>
      <c r="G9046" t="s">
        <v>181</v>
      </c>
      <c r="H9046" t="s">
        <v>157</v>
      </c>
      <c r="I9046" t="s">
        <v>136</v>
      </c>
      <c r="J9046" t="s">
        <v>137</v>
      </c>
      <c r="K9046" t="s">
        <v>138</v>
      </c>
      <c r="L9046" t="s">
        <v>24986</v>
      </c>
      <c r="M9046" t="s">
        <v>24987</v>
      </c>
      <c r="N9046">
        <v>1.450555555</v>
      </c>
      <c r="O9046">
        <v>0</v>
      </c>
      <c r="P9046">
        <v>1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0.75930357947923999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0.75930357947923999</v>
      </c>
    </row>
    <row r="9047" spans="1:31" x14ac:dyDescent="0.3">
      <c r="A9047">
        <v>2595592</v>
      </c>
      <c r="B9047">
        <v>1</v>
      </c>
      <c r="C9047" t="s">
        <v>81</v>
      </c>
      <c r="D9047" t="s">
        <v>118</v>
      </c>
      <c r="E9047" t="s">
        <v>184</v>
      </c>
      <c r="F9047" t="s">
        <v>24988</v>
      </c>
      <c r="G9047" t="s">
        <v>149</v>
      </c>
      <c r="H9047" t="s">
        <v>135</v>
      </c>
      <c r="I9047" t="s">
        <v>136</v>
      </c>
      <c r="J9047" t="s">
        <v>137</v>
      </c>
      <c r="K9047" t="s">
        <v>138</v>
      </c>
      <c r="L9047" t="s">
        <v>24989</v>
      </c>
      <c r="M9047" t="s">
        <v>24990</v>
      </c>
      <c r="N9047">
        <v>2.255833333</v>
      </c>
      <c r="O9047">
        <v>0</v>
      </c>
      <c r="P9047">
        <v>0</v>
      </c>
      <c r="Q9047">
        <v>27</v>
      </c>
      <c r="R9047">
        <v>7</v>
      </c>
      <c r="S9047">
        <v>2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61.862207150694601</v>
      </c>
      <c r="Z9047">
        <v>24.823957006123631</v>
      </c>
      <c r="AA9047">
        <v>0.91772256511621497</v>
      </c>
      <c r="AB9047">
        <v>0</v>
      </c>
      <c r="AC9047">
        <v>0</v>
      </c>
      <c r="AD9047">
        <v>0</v>
      </c>
      <c r="AE9047">
        <v>87.603886721934458</v>
      </c>
    </row>
    <row r="9048" spans="1:31" x14ac:dyDescent="0.3">
      <c r="A9048">
        <v>2595492</v>
      </c>
      <c r="B9048">
        <v>1</v>
      </c>
      <c r="C9048" t="s">
        <v>80</v>
      </c>
      <c r="D9048" t="s">
        <v>94</v>
      </c>
      <c r="E9048" t="s">
        <v>184</v>
      </c>
      <c r="F9048" t="s">
        <v>24706</v>
      </c>
      <c r="G9048" t="s">
        <v>149</v>
      </c>
      <c r="H9048" t="s">
        <v>135</v>
      </c>
      <c r="I9048" t="s">
        <v>136</v>
      </c>
      <c r="J9048" t="s">
        <v>137</v>
      </c>
      <c r="K9048" t="s">
        <v>138</v>
      </c>
      <c r="L9048" t="s">
        <v>24991</v>
      </c>
      <c r="M9048" t="s">
        <v>24992</v>
      </c>
      <c r="N9048">
        <v>3.1583333329999999</v>
      </c>
      <c r="O9048">
        <v>0</v>
      </c>
      <c r="P9048">
        <v>0</v>
      </c>
      <c r="Q9048">
        <v>0</v>
      </c>
      <c r="R9048">
        <v>6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16.753021858837904</v>
      </c>
      <c r="AA9048">
        <v>0</v>
      </c>
      <c r="AB9048">
        <v>0</v>
      </c>
      <c r="AC9048">
        <v>0</v>
      </c>
      <c r="AD9048">
        <v>0</v>
      </c>
      <c r="AE9048">
        <v>16.753021858837904</v>
      </c>
    </row>
    <row r="9049" spans="1:31" x14ac:dyDescent="0.3">
      <c r="A9049">
        <v>2595389</v>
      </c>
      <c r="B9049">
        <v>1</v>
      </c>
      <c r="C9049" t="s">
        <v>81</v>
      </c>
      <c r="D9049" t="s">
        <v>128</v>
      </c>
      <c r="E9049" t="s">
        <v>147</v>
      </c>
      <c r="F9049" t="s">
        <v>2458</v>
      </c>
      <c r="G9049" t="s">
        <v>202</v>
      </c>
      <c r="H9049" t="s">
        <v>135</v>
      </c>
      <c r="I9049" t="s">
        <v>136</v>
      </c>
      <c r="J9049" t="s">
        <v>137</v>
      </c>
      <c r="K9049" t="s">
        <v>138</v>
      </c>
      <c r="L9049" t="s">
        <v>24993</v>
      </c>
      <c r="M9049" t="s">
        <v>24994</v>
      </c>
      <c r="N9049">
        <v>0.40749999999999997</v>
      </c>
      <c r="O9049">
        <v>6</v>
      </c>
      <c r="P9049">
        <v>618</v>
      </c>
      <c r="Q9049">
        <v>4</v>
      </c>
      <c r="R9049">
        <v>4</v>
      </c>
      <c r="S9049">
        <v>2</v>
      </c>
      <c r="T9049">
        <v>54</v>
      </c>
      <c r="U9049">
        <v>0</v>
      </c>
      <c r="V9049">
        <v>0</v>
      </c>
      <c r="W9049">
        <v>0.56150285773199993</v>
      </c>
      <c r="X9049">
        <v>21.632911656062799</v>
      </c>
      <c r="Y9049">
        <v>5.5586509931848873</v>
      </c>
      <c r="Z9049">
        <v>0.74299975125529982</v>
      </c>
      <c r="AA9049">
        <v>7.2311942058225274</v>
      </c>
      <c r="AB9049">
        <v>7.2073009945336386</v>
      </c>
      <c r="AC9049">
        <v>0</v>
      </c>
      <c r="AD9049">
        <v>0</v>
      </c>
      <c r="AE9049">
        <v>42.93456045859115</v>
      </c>
    </row>
    <row r="9050" spans="1:31" x14ac:dyDescent="0.3">
      <c r="A9050">
        <v>2595243</v>
      </c>
      <c r="B9050">
        <v>1</v>
      </c>
      <c r="C9050" t="s">
        <v>81</v>
      </c>
      <c r="D9050" t="s">
        <v>121</v>
      </c>
      <c r="E9050" t="s">
        <v>184</v>
      </c>
      <c r="F9050" t="s">
        <v>21487</v>
      </c>
      <c r="G9050" t="s">
        <v>134</v>
      </c>
      <c r="H9050" t="s">
        <v>135</v>
      </c>
      <c r="I9050" t="s">
        <v>136</v>
      </c>
      <c r="J9050" t="s">
        <v>137</v>
      </c>
      <c r="K9050" t="s">
        <v>138</v>
      </c>
      <c r="L9050" t="s">
        <v>24995</v>
      </c>
      <c r="M9050" t="s">
        <v>24996</v>
      </c>
      <c r="N9050">
        <v>1.8091666660000001</v>
      </c>
      <c r="O9050">
        <v>1</v>
      </c>
      <c r="P9050">
        <v>420</v>
      </c>
      <c r="Q9050">
        <v>0</v>
      </c>
      <c r="R9050">
        <v>111</v>
      </c>
      <c r="S9050">
        <v>0</v>
      </c>
      <c r="T9050">
        <v>67</v>
      </c>
      <c r="U9050">
        <v>0</v>
      </c>
      <c r="V9050">
        <v>0</v>
      </c>
      <c r="W9050">
        <v>0.25962437291999996</v>
      </c>
      <c r="X9050">
        <v>82.628142553369997</v>
      </c>
      <c r="Y9050">
        <v>0</v>
      </c>
      <c r="Z9050">
        <v>28.07577232512018</v>
      </c>
      <c r="AA9050">
        <v>0</v>
      </c>
      <c r="AB9050">
        <v>27.257797535326027</v>
      </c>
      <c r="AC9050">
        <v>0</v>
      </c>
      <c r="AD9050">
        <v>0</v>
      </c>
      <c r="AE9050">
        <v>138.2213367867362</v>
      </c>
    </row>
    <row r="9051" spans="1:31" x14ac:dyDescent="0.3">
      <c r="A9051">
        <v>2595512</v>
      </c>
      <c r="B9051">
        <v>1</v>
      </c>
      <c r="C9051" t="s">
        <v>81</v>
      </c>
      <c r="D9051" t="s">
        <v>120</v>
      </c>
      <c r="E9051" t="s">
        <v>141</v>
      </c>
      <c r="F9051" t="s">
        <v>19454</v>
      </c>
      <c r="G9051" t="s">
        <v>134</v>
      </c>
      <c r="H9051" t="s">
        <v>135</v>
      </c>
      <c r="I9051" t="s">
        <v>136</v>
      </c>
      <c r="J9051" t="s">
        <v>137</v>
      </c>
      <c r="K9051" t="s">
        <v>138</v>
      </c>
      <c r="L9051" t="s">
        <v>24997</v>
      </c>
      <c r="M9051" t="s">
        <v>24998</v>
      </c>
      <c r="N9051">
        <v>5.2499999999999998E-2</v>
      </c>
      <c r="O9051">
        <v>5</v>
      </c>
      <c r="P9051">
        <v>880</v>
      </c>
      <c r="Q9051">
        <v>282</v>
      </c>
      <c r="R9051">
        <v>94</v>
      </c>
      <c r="S9051">
        <v>21</v>
      </c>
      <c r="T9051">
        <v>109</v>
      </c>
      <c r="U9051">
        <v>4</v>
      </c>
      <c r="V9051">
        <v>1</v>
      </c>
      <c r="W9051">
        <v>1.2514396997177775</v>
      </c>
      <c r="X9051">
        <v>6.7554600104116149</v>
      </c>
      <c r="Y9051">
        <v>114.89557504724982</v>
      </c>
      <c r="Z9051">
        <v>10.742976781427673</v>
      </c>
      <c r="AA9051">
        <v>58.476036963517373</v>
      </c>
      <c r="AB9051">
        <v>2.7927802724553898</v>
      </c>
      <c r="AC9051">
        <v>8.1762257330838004</v>
      </c>
      <c r="AD9051">
        <v>1.8430380125639998E-2</v>
      </c>
      <c r="AE9051">
        <v>203.1089248879891</v>
      </c>
    </row>
    <row r="9052" spans="1:31" x14ac:dyDescent="0.3">
      <c r="A9052">
        <v>2595369</v>
      </c>
      <c r="B9052">
        <v>1</v>
      </c>
      <c r="C9052" t="s">
        <v>80</v>
      </c>
      <c r="D9052" t="s">
        <v>87</v>
      </c>
      <c r="E9052" t="s">
        <v>155</v>
      </c>
      <c r="F9052" t="s">
        <v>24999</v>
      </c>
      <c r="G9052" t="s">
        <v>202</v>
      </c>
      <c r="H9052" t="s">
        <v>157</v>
      </c>
      <c r="I9052" t="s">
        <v>136</v>
      </c>
      <c r="J9052" t="s">
        <v>137</v>
      </c>
      <c r="K9052" t="s">
        <v>138</v>
      </c>
      <c r="L9052" t="s">
        <v>25000</v>
      </c>
      <c r="M9052" t="s">
        <v>25001</v>
      </c>
      <c r="N9052">
        <v>0.68472222199999999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107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37.41949427998447</v>
      </c>
      <c r="AC9052">
        <v>0</v>
      </c>
      <c r="AD9052">
        <v>0</v>
      </c>
      <c r="AE9052">
        <v>37.41949427998447</v>
      </c>
    </row>
    <row r="9053" spans="1:31" x14ac:dyDescent="0.3">
      <c r="A9053">
        <v>2595326</v>
      </c>
      <c r="B9053">
        <v>1</v>
      </c>
      <c r="C9053" t="s">
        <v>80</v>
      </c>
      <c r="D9053" t="s">
        <v>94</v>
      </c>
      <c r="E9053" t="s">
        <v>141</v>
      </c>
      <c r="F9053" t="s">
        <v>1055</v>
      </c>
      <c r="G9053" t="s">
        <v>1218</v>
      </c>
      <c r="H9053" t="s">
        <v>135</v>
      </c>
      <c r="I9053" t="s">
        <v>136</v>
      </c>
      <c r="J9053" t="s">
        <v>137</v>
      </c>
      <c r="K9053" t="s">
        <v>138</v>
      </c>
      <c r="L9053" t="s">
        <v>25002</v>
      </c>
      <c r="M9053" t="s">
        <v>25003</v>
      </c>
      <c r="N9053">
        <v>1.0738888879999999</v>
      </c>
      <c r="O9053">
        <v>0</v>
      </c>
      <c r="P9053">
        <v>0</v>
      </c>
      <c r="Q9053">
        <v>21</v>
      </c>
      <c r="R9053">
        <v>51</v>
      </c>
      <c r="S9053">
        <v>1</v>
      </c>
      <c r="T9053">
        <v>3</v>
      </c>
      <c r="U9053">
        <v>1</v>
      </c>
      <c r="V9053">
        <v>0</v>
      </c>
      <c r="W9053">
        <v>0</v>
      </c>
      <c r="X9053">
        <v>0</v>
      </c>
      <c r="Y9053">
        <v>64.2248373965908</v>
      </c>
      <c r="Z9053">
        <v>119.28990479265859</v>
      </c>
      <c r="AA9053">
        <v>10.784566785463252</v>
      </c>
      <c r="AB9053">
        <v>4.8637371511290102</v>
      </c>
      <c r="AC9053">
        <v>3.6255172419532506</v>
      </c>
      <c r="AD9053">
        <v>0</v>
      </c>
      <c r="AE9053">
        <v>202.78856336779489</v>
      </c>
    </row>
    <row r="9054" spans="1:31" x14ac:dyDescent="0.3">
      <c r="A9054">
        <v>2595332</v>
      </c>
      <c r="B9054">
        <v>1</v>
      </c>
      <c r="C9054" t="s">
        <v>81</v>
      </c>
      <c r="D9054" t="s">
        <v>123</v>
      </c>
      <c r="E9054" t="s">
        <v>184</v>
      </c>
      <c r="F9054" t="s">
        <v>19041</v>
      </c>
      <c r="G9054" t="s">
        <v>134</v>
      </c>
      <c r="H9054" t="s">
        <v>135</v>
      </c>
      <c r="I9054" t="s">
        <v>136</v>
      </c>
      <c r="J9054" t="s">
        <v>137</v>
      </c>
      <c r="K9054" t="s">
        <v>138</v>
      </c>
      <c r="L9054" t="s">
        <v>25004</v>
      </c>
      <c r="M9054" t="s">
        <v>25005</v>
      </c>
      <c r="N9054">
        <v>1.453333333</v>
      </c>
      <c r="O9054">
        <v>14</v>
      </c>
      <c r="P9054">
        <v>30</v>
      </c>
      <c r="Q9054">
        <v>208</v>
      </c>
      <c r="R9054">
        <v>264</v>
      </c>
      <c r="S9054">
        <v>40</v>
      </c>
      <c r="T9054">
        <v>36</v>
      </c>
      <c r="U9054">
        <v>0</v>
      </c>
      <c r="V9054">
        <v>0</v>
      </c>
      <c r="W9054">
        <v>18.106012095889451</v>
      </c>
      <c r="X9054">
        <v>18.276215587350567</v>
      </c>
      <c r="Y9054">
        <v>408.56507475481948</v>
      </c>
      <c r="Z9054">
        <v>406.18589663577433</v>
      </c>
      <c r="AA9054">
        <v>60.655908724998298</v>
      </c>
      <c r="AB9054">
        <v>59.652880689532886</v>
      </c>
      <c r="AC9054">
        <v>0</v>
      </c>
      <c r="AD9054">
        <v>0</v>
      </c>
      <c r="AE9054">
        <v>971.44198848836504</v>
      </c>
    </row>
    <row r="9055" spans="1:31" x14ac:dyDescent="0.3">
      <c r="A9055">
        <v>2595647</v>
      </c>
      <c r="B9055">
        <v>1</v>
      </c>
      <c r="C9055" t="s">
        <v>80</v>
      </c>
      <c r="D9055" t="s">
        <v>96</v>
      </c>
      <c r="E9055" t="s">
        <v>171</v>
      </c>
      <c r="F9055" t="s">
        <v>25006</v>
      </c>
      <c r="G9055" t="s">
        <v>202</v>
      </c>
      <c r="H9055" t="s">
        <v>157</v>
      </c>
      <c r="I9055" t="s">
        <v>136</v>
      </c>
      <c r="J9055" t="s">
        <v>137</v>
      </c>
      <c r="K9055" t="s">
        <v>138</v>
      </c>
      <c r="L9055" t="s">
        <v>25007</v>
      </c>
      <c r="M9055" t="s">
        <v>25008</v>
      </c>
      <c r="N9055">
        <v>1.1783333330000001</v>
      </c>
      <c r="O9055">
        <v>0</v>
      </c>
      <c r="P9055">
        <v>94</v>
      </c>
      <c r="Q9055">
        <v>0</v>
      </c>
      <c r="R9055">
        <v>0</v>
      </c>
      <c r="S9055">
        <v>0</v>
      </c>
      <c r="T9055">
        <v>3</v>
      </c>
      <c r="U9055">
        <v>0</v>
      </c>
      <c r="V9055">
        <v>0</v>
      </c>
      <c r="W9055">
        <v>0</v>
      </c>
      <c r="X9055">
        <v>21.834586667546958</v>
      </c>
      <c r="Y9055">
        <v>0</v>
      </c>
      <c r="Z9055">
        <v>0</v>
      </c>
      <c r="AA9055">
        <v>0</v>
      </c>
      <c r="AB9055">
        <v>0.80268949094749331</v>
      </c>
      <c r="AC9055">
        <v>0</v>
      </c>
      <c r="AD9055">
        <v>0</v>
      </c>
      <c r="AE9055">
        <v>22.637276158494451</v>
      </c>
    </row>
    <row r="9056" spans="1:31" x14ac:dyDescent="0.3">
      <c r="A9056">
        <v>2595624</v>
      </c>
      <c r="B9056">
        <v>1</v>
      </c>
      <c r="C9056" t="s">
        <v>80</v>
      </c>
      <c r="D9056" t="s">
        <v>82</v>
      </c>
      <c r="E9056" t="s">
        <v>155</v>
      </c>
      <c r="F9056" t="s">
        <v>25009</v>
      </c>
      <c r="G9056" t="s">
        <v>202</v>
      </c>
      <c r="H9056" t="s">
        <v>157</v>
      </c>
      <c r="I9056" t="s">
        <v>136</v>
      </c>
      <c r="J9056" t="s">
        <v>137</v>
      </c>
      <c r="K9056" t="s">
        <v>138</v>
      </c>
      <c r="L9056" t="s">
        <v>25010</v>
      </c>
      <c r="M9056" t="s">
        <v>25011</v>
      </c>
      <c r="N9056">
        <v>0.93333333299999999</v>
      </c>
      <c r="O9056">
        <v>0</v>
      </c>
      <c r="P9056">
        <v>493</v>
      </c>
      <c r="Q9056">
        <v>0</v>
      </c>
      <c r="R9056">
        <v>0</v>
      </c>
      <c r="S9056">
        <v>0</v>
      </c>
      <c r="T9056">
        <v>46</v>
      </c>
      <c r="U9056">
        <v>0</v>
      </c>
      <c r="V9056">
        <v>0</v>
      </c>
      <c r="W9056">
        <v>0</v>
      </c>
      <c r="X9056">
        <v>88.912567582837582</v>
      </c>
      <c r="Y9056">
        <v>0</v>
      </c>
      <c r="Z9056">
        <v>0</v>
      </c>
      <c r="AA9056">
        <v>0</v>
      </c>
      <c r="AB9056">
        <v>21.416438407912402</v>
      </c>
      <c r="AC9056">
        <v>0</v>
      </c>
      <c r="AD9056">
        <v>0</v>
      </c>
      <c r="AE9056">
        <v>110.32900599074998</v>
      </c>
    </row>
    <row r="9057" spans="1:31" x14ac:dyDescent="0.3">
      <c r="A9057">
        <v>2595246</v>
      </c>
      <c r="B9057">
        <v>1</v>
      </c>
      <c r="C9057" t="s">
        <v>81</v>
      </c>
      <c r="D9057" t="s">
        <v>113</v>
      </c>
      <c r="E9057" t="s">
        <v>141</v>
      </c>
      <c r="F9057" t="s">
        <v>1774</v>
      </c>
      <c r="G9057" t="s">
        <v>134</v>
      </c>
      <c r="H9057" t="s">
        <v>135</v>
      </c>
      <c r="I9057" t="s">
        <v>136</v>
      </c>
      <c r="J9057" t="s">
        <v>137</v>
      </c>
      <c r="K9057" t="s">
        <v>138</v>
      </c>
      <c r="L9057" t="s">
        <v>25012</v>
      </c>
      <c r="M9057" t="s">
        <v>25013</v>
      </c>
      <c r="N9057">
        <v>0.20277777699999999</v>
      </c>
      <c r="O9057">
        <v>10</v>
      </c>
      <c r="P9057">
        <v>2781</v>
      </c>
      <c r="Q9057">
        <v>45</v>
      </c>
      <c r="R9057">
        <v>812</v>
      </c>
      <c r="S9057">
        <v>11</v>
      </c>
      <c r="T9057">
        <v>186</v>
      </c>
      <c r="U9057">
        <v>2</v>
      </c>
      <c r="V9057">
        <v>0</v>
      </c>
      <c r="W9057">
        <v>0.32905292743097675</v>
      </c>
      <c r="X9057">
        <v>71.999878822465107</v>
      </c>
      <c r="Y9057">
        <v>28.34090314048068</v>
      </c>
      <c r="Z9057">
        <v>116.39314429766026</v>
      </c>
      <c r="AA9057">
        <v>22.045837057530019</v>
      </c>
      <c r="AB9057">
        <v>11.600795772023613</v>
      </c>
      <c r="AC9057">
        <v>6.1471240503492757</v>
      </c>
      <c r="AD9057">
        <v>0</v>
      </c>
      <c r="AE9057">
        <v>256.85673606793989</v>
      </c>
    </row>
    <row r="9058" spans="1:31" x14ac:dyDescent="0.3">
      <c r="A9058">
        <v>2595541</v>
      </c>
      <c r="B9058">
        <v>1</v>
      </c>
      <c r="C9058" t="s">
        <v>80</v>
      </c>
      <c r="D9058" t="s">
        <v>93</v>
      </c>
      <c r="E9058" t="s">
        <v>141</v>
      </c>
      <c r="F9058" t="s">
        <v>6162</v>
      </c>
      <c r="G9058" t="s">
        <v>134</v>
      </c>
      <c r="H9058" t="s">
        <v>135</v>
      </c>
      <c r="I9058" t="s">
        <v>136</v>
      </c>
      <c r="J9058" t="s">
        <v>137</v>
      </c>
      <c r="K9058" t="s">
        <v>138</v>
      </c>
      <c r="L9058" t="s">
        <v>25014</v>
      </c>
      <c r="M9058" t="s">
        <v>25015</v>
      </c>
      <c r="N9058">
        <v>6.5277776999999995E-2</v>
      </c>
      <c r="O9058">
        <v>0</v>
      </c>
      <c r="P9058">
        <v>51</v>
      </c>
      <c r="Q9058">
        <v>51</v>
      </c>
      <c r="R9058">
        <v>151</v>
      </c>
      <c r="S9058">
        <v>4</v>
      </c>
      <c r="T9058">
        <v>59</v>
      </c>
      <c r="U9058">
        <v>1</v>
      </c>
      <c r="V9058">
        <v>0</v>
      </c>
      <c r="W9058">
        <v>0</v>
      </c>
      <c r="X9058">
        <v>1.4280501556389418</v>
      </c>
      <c r="Y9058">
        <v>35.244738864401299</v>
      </c>
      <c r="Z9058">
        <v>26.753019833332548</v>
      </c>
      <c r="AA9058">
        <v>0.81885066748884439</v>
      </c>
      <c r="AB9058">
        <v>5.8948135999372226</v>
      </c>
      <c r="AC9058">
        <v>8.8335095983041256</v>
      </c>
      <c r="AD9058">
        <v>0</v>
      </c>
      <c r="AE9058">
        <v>78.972982719102987</v>
      </c>
    </row>
    <row r="9059" spans="1:31" x14ac:dyDescent="0.3">
      <c r="A9059">
        <v>2595687</v>
      </c>
      <c r="B9059">
        <v>1</v>
      </c>
      <c r="C9059" t="s">
        <v>81</v>
      </c>
      <c r="D9059" t="s">
        <v>117</v>
      </c>
      <c r="E9059" t="s">
        <v>184</v>
      </c>
      <c r="F9059" t="s">
        <v>25016</v>
      </c>
      <c r="G9059" t="s">
        <v>149</v>
      </c>
      <c r="H9059" t="s">
        <v>135</v>
      </c>
      <c r="I9059" t="s">
        <v>136</v>
      </c>
      <c r="J9059" t="s">
        <v>137</v>
      </c>
      <c r="K9059" t="s">
        <v>138</v>
      </c>
      <c r="L9059" t="s">
        <v>25017</v>
      </c>
      <c r="M9059" t="s">
        <v>25018</v>
      </c>
      <c r="N9059">
        <v>0.75138888800000003</v>
      </c>
      <c r="O9059">
        <v>0</v>
      </c>
      <c r="P9059">
        <v>0</v>
      </c>
      <c r="Q9059">
        <v>0</v>
      </c>
      <c r="R9059">
        <v>0</v>
      </c>
      <c r="S9059">
        <v>1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0.8719954773394446</v>
      </c>
      <c r="AB9059">
        <v>0</v>
      </c>
      <c r="AC9059">
        <v>0</v>
      </c>
      <c r="AD9059">
        <v>0</v>
      </c>
      <c r="AE9059">
        <v>0.8719954773394446</v>
      </c>
    </row>
    <row r="9060" spans="1:31" x14ac:dyDescent="0.3">
      <c r="A9060">
        <v>2595292</v>
      </c>
      <c r="B9060">
        <v>1</v>
      </c>
      <c r="C9060" t="s">
        <v>81</v>
      </c>
      <c r="D9060" t="s">
        <v>113</v>
      </c>
      <c r="E9060" t="s">
        <v>184</v>
      </c>
      <c r="F9060" t="s">
        <v>25019</v>
      </c>
      <c r="G9060" t="s">
        <v>149</v>
      </c>
      <c r="H9060" t="s">
        <v>135</v>
      </c>
      <c r="I9060" t="s">
        <v>136</v>
      </c>
      <c r="J9060" t="s">
        <v>137</v>
      </c>
      <c r="K9060" t="s">
        <v>138</v>
      </c>
      <c r="L9060" t="s">
        <v>25020</v>
      </c>
      <c r="M9060" t="s">
        <v>25021</v>
      </c>
      <c r="N9060">
        <v>3.4449999999999998</v>
      </c>
      <c r="O9060">
        <v>3</v>
      </c>
      <c r="P9060">
        <v>759</v>
      </c>
      <c r="Q9060">
        <v>1</v>
      </c>
      <c r="R9060">
        <v>20</v>
      </c>
      <c r="S9060">
        <v>0</v>
      </c>
      <c r="T9060">
        <v>26</v>
      </c>
      <c r="U9060">
        <v>0</v>
      </c>
      <c r="V9060">
        <v>0</v>
      </c>
      <c r="W9060">
        <v>2.1899296423199996</v>
      </c>
      <c r="X9060">
        <v>271.93343766971111</v>
      </c>
      <c r="Y9060">
        <v>0.84039944657279997</v>
      </c>
      <c r="Z9060">
        <v>42.162702106139513</v>
      </c>
      <c r="AA9060">
        <v>0</v>
      </c>
      <c r="AB9060">
        <v>43.833989924622827</v>
      </c>
      <c r="AC9060">
        <v>0</v>
      </c>
      <c r="AD9060">
        <v>0</v>
      </c>
      <c r="AE9060">
        <v>360.96045878936627</v>
      </c>
    </row>
    <row r="9061" spans="1:31" x14ac:dyDescent="0.3">
      <c r="A9061">
        <v>2595395</v>
      </c>
      <c r="B9061">
        <v>1</v>
      </c>
      <c r="C9061" t="s">
        <v>81</v>
      </c>
      <c r="D9061" t="s">
        <v>125</v>
      </c>
      <c r="E9061" t="s">
        <v>171</v>
      </c>
      <c r="F9061" t="s">
        <v>23669</v>
      </c>
      <c r="G9061" t="s">
        <v>190</v>
      </c>
      <c r="H9061" t="s">
        <v>157</v>
      </c>
      <c r="I9061" t="s">
        <v>136</v>
      </c>
      <c r="J9061" t="s">
        <v>137</v>
      </c>
      <c r="K9061" t="s">
        <v>138</v>
      </c>
      <c r="L9061" t="s">
        <v>25022</v>
      </c>
      <c r="M9061" t="s">
        <v>25023</v>
      </c>
      <c r="N9061">
        <v>0.58194444400000001</v>
      </c>
      <c r="O9061">
        <v>0</v>
      </c>
      <c r="P9061">
        <v>32</v>
      </c>
      <c r="Q9061">
        <v>0</v>
      </c>
      <c r="R9061">
        <v>4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3.7422257314319998</v>
      </c>
      <c r="Y9061">
        <v>0</v>
      </c>
      <c r="Z9061">
        <v>6.738678637515334</v>
      </c>
      <c r="AA9061">
        <v>0</v>
      </c>
      <c r="AB9061">
        <v>0</v>
      </c>
      <c r="AC9061">
        <v>0</v>
      </c>
      <c r="AD9061">
        <v>0</v>
      </c>
      <c r="AE9061">
        <v>10.480904368947334</v>
      </c>
    </row>
    <row r="9062" spans="1:31" x14ac:dyDescent="0.3">
      <c r="A9062">
        <v>2595372</v>
      </c>
      <c r="B9062">
        <v>1</v>
      </c>
      <c r="C9062" t="s">
        <v>80</v>
      </c>
      <c r="D9062" t="s">
        <v>104</v>
      </c>
      <c r="E9062" t="s">
        <v>141</v>
      </c>
      <c r="F9062" t="s">
        <v>17423</v>
      </c>
      <c r="G9062" t="s">
        <v>134</v>
      </c>
      <c r="H9062" t="s">
        <v>135</v>
      </c>
      <c r="I9062" t="s">
        <v>136</v>
      </c>
      <c r="J9062" t="s">
        <v>137</v>
      </c>
      <c r="K9062" t="s">
        <v>138</v>
      </c>
      <c r="L9062" t="s">
        <v>25024</v>
      </c>
      <c r="M9062" t="s">
        <v>25025</v>
      </c>
      <c r="N9062">
        <v>2.8716666659999999</v>
      </c>
      <c r="O9062">
        <v>37</v>
      </c>
      <c r="P9062">
        <v>2065</v>
      </c>
      <c r="Q9062">
        <v>117</v>
      </c>
      <c r="R9062">
        <v>157</v>
      </c>
      <c r="S9062">
        <v>40</v>
      </c>
      <c r="T9062">
        <v>223</v>
      </c>
      <c r="U9062">
        <v>2</v>
      </c>
      <c r="V9062">
        <v>1</v>
      </c>
      <c r="W9062">
        <v>128.32906738971414</v>
      </c>
      <c r="X9062">
        <v>965.70351622340968</v>
      </c>
      <c r="Y9062">
        <v>394.80140599780128</v>
      </c>
      <c r="Z9062">
        <v>314.01016636860714</v>
      </c>
      <c r="AA9062">
        <v>294.45390218278641</v>
      </c>
      <c r="AB9062">
        <v>395.09834180587131</v>
      </c>
      <c r="AC9062">
        <v>2.1763019289260002</v>
      </c>
      <c r="AD9062">
        <v>1.8443557586852801</v>
      </c>
      <c r="AE9062">
        <v>2496.4170576558013</v>
      </c>
    </row>
    <row r="9063" spans="1:31" x14ac:dyDescent="0.3">
      <c r="A9063">
        <v>2595229</v>
      </c>
      <c r="B9063">
        <v>1</v>
      </c>
      <c r="C9063" t="s">
        <v>80</v>
      </c>
      <c r="D9063" t="s">
        <v>92</v>
      </c>
      <c r="E9063" t="s">
        <v>141</v>
      </c>
      <c r="F9063" t="s">
        <v>919</v>
      </c>
      <c r="G9063" t="s">
        <v>134</v>
      </c>
      <c r="H9063" t="s">
        <v>135</v>
      </c>
      <c r="I9063" t="s">
        <v>136</v>
      </c>
      <c r="J9063" t="s">
        <v>137</v>
      </c>
      <c r="K9063" t="s">
        <v>138</v>
      </c>
      <c r="L9063" t="s">
        <v>25026</v>
      </c>
      <c r="M9063" t="s">
        <v>25027</v>
      </c>
      <c r="N9063">
        <v>0.16388888800000001</v>
      </c>
      <c r="O9063">
        <v>0</v>
      </c>
      <c r="P9063">
        <v>98</v>
      </c>
      <c r="Q9063">
        <v>7</v>
      </c>
      <c r="R9063">
        <v>19</v>
      </c>
      <c r="S9063">
        <v>5</v>
      </c>
      <c r="T9063">
        <v>7</v>
      </c>
      <c r="U9063">
        <v>2</v>
      </c>
      <c r="V9063">
        <v>0</v>
      </c>
      <c r="W9063">
        <v>0</v>
      </c>
      <c r="X9063">
        <v>2.4318405399924408</v>
      </c>
      <c r="Y9063">
        <v>7.7199675738594831</v>
      </c>
      <c r="Z9063">
        <v>0.39112048213091671</v>
      </c>
      <c r="AA9063">
        <v>10.191546091820447</v>
      </c>
      <c r="AB9063">
        <v>1.201596372744</v>
      </c>
      <c r="AC9063">
        <v>4.831568055459166</v>
      </c>
      <c r="AD9063">
        <v>0</v>
      </c>
      <c r="AE9063">
        <v>26.767639116006453</v>
      </c>
    </row>
    <row r="9064" spans="1:31" x14ac:dyDescent="0.3">
      <c r="A9064">
        <v>2595458</v>
      </c>
      <c r="B9064">
        <v>1</v>
      </c>
      <c r="C9064" t="s">
        <v>81</v>
      </c>
      <c r="D9064" t="s">
        <v>121</v>
      </c>
      <c r="E9064" t="s">
        <v>184</v>
      </c>
      <c r="F9064" t="s">
        <v>12448</v>
      </c>
      <c r="G9064" t="s">
        <v>149</v>
      </c>
      <c r="H9064" t="s">
        <v>135</v>
      </c>
      <c r="I9064" t="s">
        <v>136</v>
      </c>
      <c r="J9064" t="s">
        <v>137</v>
      </c>
      <c r="K9064" t="s">
        <v>138</v>
      </c>
      <c r="L9064" t="s">
        <v>25028</v>
      </c>
      <c r="M9064" t="s">
        <v>25029</v>
      </c>
      <c r="N9064">
        <v>0.88749999999999996</v>
      </c>
      <c r="O9064">
        <v>0</v>
      </c>
      <c r="P9064">
        <v>204</v>
      </c>
      <c r="Q9064">
        <v>0</v>
      </c>
      <c r="R9064">
        <v>0</v>
      </c>
      <c r="S9064">
        <v>1</v>
      </c>
      <c r="T9064">
        <v>17</v>
      </c>
      <c r="U9064">
        <v>0</v>
      </c>
      <c r="V9064">
        <v>0</v>
      </c>
      <c r="W9064">
        <v>0</v>
      </c>
      <c r="X9064">
        <v>12.819603892596771</v>
      </c>
      <c r="Y9064">
        <v>0</v>
      </c>
      <c r="Z9064">
        <v>0</v>
      </c>
      <c r="AA9064">
        <v>0.65698861032823008</v>
      </c>
      <c r="AB9064">
        <v>1.7440863193323002</v>
      </c>
      <c r="AC9064">
        <v>0</v>
      </c>
      <c r="AD9064">
        <v>0</v>
      </c>
      <c r="AE9064">
        <v>15.220678822257302</v>
      </c>
    </row>
    <row r="9065" spans="1:31" x14ac:dyDescent="0.3">
      <c r="A9065">
        <v>2595312</v>
      </c>
      <c r="B9065">
        <v>1</v>
      </c>
      <c r="C9065" t="s">
        <v>81</v>
      </c>
      <c r="D9065" t="s">
        <v>116</v>
      </c>
      <c r="E9065" t="s">
        <v>184</v>
      </c>
      <c r="F9065" t="s">
        <v>25030</v>
      </c>
      <c r="G9065" t="s">
        <v>134</v>
      </c>
      <c r="H9065" t="s">
        <v>135</v>
      </c>
      <c r="I9065" t="s">
        <v>136</v>
      </c>
      <c r="J9065" t="s">
        <v>137</v>
      </c>
      <c r="K9065" t="s">
        <v>138</v>
      </c>
      <c r="L9065" t="s">
        <v>25031</v>
      </c>
      <c r="M9065" t="s">
        <v>25032</v>
      </c>
      <c r="N9065">
        <v>1.7136111110000001</v>
      </c>
      <c r="O9065">
        <v>0</v>
      </c>
      <c r="P9065">
        <v>256</v>
      </c>
      <c r="Q9065">
        <v>0</v>
      </c>
      <c r="R9065">
        <v>9</v>
      </c>
      <c r="S9065">
        <v>0</v>
      </c>
      <c r="T9065">
        <v>43</v>
      </c>
      <c r="U9065">
        <v>0</v>
      </c>
      <c r="V9065">
        <v>0</v>
      </c>
      <c r="W9065">
        <v>0</v>
      </c>
      <c r="X9065">
        <v>46.509874700354089</v>
      </c>
      <c r="Y9065">
        <v>0</v>
      </c>
      <c r="Z9065">
        <v>2.499626942045845</v>
      </c>
      <c r="AA9065">
        <v>0</v>
      </c>
      <c r="AB9065">
        <v>10.405639829438604</v>
      </c>
      <c r="AC9065">
        <v>0</v>
      </c>
      <c r="AD9065">
        <v>0</v>
      </c>
      <c r="AE9065">
        <v>59.415141471838538</v>
      </c>
    </row>
    <row r="9066" spans="1:31" x14ac:dyDescent="0.3">
      <c r="A9066">
        <v>2595644</v>
      </c>
      <c r="B9066">
        <v>1</v>
      </c>
      <c r="C9066" t="s">
        <v>80</v>
      </c>
      <c r="D9066" t="s">
        <v>90</v>
      </c>
      <c r="E9066" t="s">
        <v>171</v>
      </c>
      <c r="F9066" t="s">
        <v>25033</v>
      </c>
      <c r="G9066" t="s">
        <v>190</v>
      </c>
      <c r="H9066" t="s">
        <v>157</v>
      </c>
      <c r="I9066" t="s">
        <v>136</v>
      </c>
      <c r="J9066" t="s">
        <v>137</v>
      </c>
      <c r="K9066" t="s">
        <v>138</v>
      </c>
      <c r="L9066" t="s">
        <v>25034</v>
      </c>
      <c r="M9066" t="s">
        <v>25035</v>
      </c>
      <c r="N9066">
        <v>1.5308333329999999</v>
      </c>
      <c r="O9066">
        <v>0</v>
      </c>
      <c r="P9066">
        <v>137</v>
      </c>
      <c r="Q9066">
        <v>0</v>
      </c>
      <c r="R9066">
        <v>0</v>
      </c>
      <c r="S9066">
        <v>0</v>
      </c>
      <c r="T9066">
        <v>5</v>
      </c>
      <c r="U9066">
        <v>0</v>
      </c>
      <c r="V9066">
        <v>0</v>
      </c>
      <c r="W9066">
        <v>0</v>
      </c>
      <c r="X9066">
        <v>40.467764536253178</v>
      </c>
      <c r="Y9066">
        <v>0</v>
      </c>
      <c r="Z9066">
        <v>0</v>
      </c>
      <c r="AA9066">
        <v>0</v>
      </c>
      <c r="AB9066">
        <v>3.3012983478413602</v>
      </c>
      <c r="AC9066">
        <v>0</v>
      </c>
      <c r="AD9066">
        <v>0</v>
      </c>
      <c r="AE9066">
        <v>43.769062884094538</v>
      </c>
    </row>
    <row r="9067" spans="1:31" x14ac:dyDescent="0.3">
      <c r="A9067">
        <v>2595335</v>
      </c>
      <c r="B9067">
        <v>1</v>
      </c>
      <c r="C9067" t="s">
        <v>80</v>
      </c>
      <c r="D9067" t="s">
        <v>94</v>
      </c>
      <c r="E9067" t="s">
        <v>184</v>
      </c>
      <c r="F9067" t="s">
        <v>25036</v>
      </c>
      <c r="G9067" t="s">
        <v>149</v>
      </c>
      <c r="H9067" t="s">
        <v>135</v>
      </c>
      <c r="I9067" t="s">
        <v>136</v>
      </c>
      <c r="J9067" t="s">
        <v>137</v>
      </c>
      <c r="K9067" t="s">
        <v>138</v>
      </c>
      <c r="L9067" t="s">
        <v>25037</v>
      </c>
      <c r="M9067" t="s">
        <v>25038</v>
      </c>
      <c r="N9067">
        <v>2.2802777769999998</v>
      </c>
      <c r="O9067">
        <v>0</v>
      </c>
      <c r="P9067">
        <v>65</v>
      </c>
      <c r="Q9067">
        <v>0</v>
      </c>
      <c r="R9067">
        <v>5</v>
      </c>
      <c r="S9067">
        <v>0</v>
      </c>
      <c r="T9067">
        <v>10</v>
      </c>
      <c r="U9067">
        <v>0</v>
      </c>
      <c r="V9067">
        <v>0</v>
      </c>
      <c r="W9067">
        <v>0</v>
      </c>
      <c r="X9067">
        <v>14.18621801533101</v>
      </c>
      <c r="Y9067">
        <v>0</v>
      </c>
      <c r="Z9067">
        <v>3.9870032999271334</v>
      </c>
      <c r="AA9067">
        <v>0</v>
      </c>
      <c r="AB9067">
        <v>5.2650082355132275</v>
      </c>
      <c r="AC9067">
        <v>0</v>
      </c>
      <c r="AD9067">
        <v>0</v>
      </c>
      <c r="AE9067">
        <v>23.438229550771371</v>
      </c>
    </row>
    <row r="9068" spans="1:31" x14ac:dyDescent="0.3">
      <c r="A9068">
        <v>2595475</v>
      </c>
      <c r="B9068">
        <v>1</v>
      </c>
      <c r="C9068" t="s">
        <v>80</v>
      </c>
      <c r="D9068" t="s">
        <v>96</v>
      </c>
      <c r="E9068" t="s">
        <v>166</v>
      </c>
      <c r="F9068" t="s">
        <v>25039</v>
      </c>
      <c r="G9068" t="s">
        <v>181</v>
      </c>
      <c r="H9068" t="s">
        <v>157</v>
      </c>
      <c r="I9068" t="s">
        <v>136</v>
      </c>
      <c r="J9068" t="s">
        <v>137</v>
      </c>
      <c r="K9068" t="s">
        <v>138</v>
      </c>
      <c r="L9068" t="s">
        <v>25040</v>
      </c>
      <c r="M9068" t="s">
        <v>25041</v>
      </c>
      <c r="N9068">
        <v>1.9922222220000001</v>
      </c>
      <c r="O9068">
        <v>0</v>
      </c>
      <c r="P9068">
        <v>1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0.35389435680000003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0.35389435680000003</v>
      </c>
    </row>
    <row r="9069" spans="1:31" x14ac:dyDescent="0.3">
      <c r="A9069">
        <v>2595435</v>
      </c>
      <c r="B9069">
        <v>1</v>
      </c>
      <c r="C9069" t="s">
        <v>80</v>
      </c>
      <c r="D9069" t="s">
        <v>106</v>
      </c>
      <c r="E9069" t="s">
        <v>155</v>
      </c>
      <c r="F9069" t="s">
        <v>25042</v>
      </c>
      <c r="G9069" t="s">
        <v>206</v>
      </c>
      <c r="H9069" t="s">
        <v>157</v>
      </c>
      <c r="I9069" t="s">
        <v>136</v>
      </c>
      <c r="J9069" t="s">
        <v>137</v>
      </c>
      <c r="K9069" t="s">
        <v>138</v>
      </c>
      <c r="L9069" t="s">
        <v>25043</v>
      </c>
      <c r="M9069" t="s">
        <v>25044</v>
      </c>
      <c r="N9069">
        <v>1.931944444</v>
      </c>
      <c r="O9069">
        <v>0</v>
      </c>
      <c r="P9069">
        <v>0</v>
      </c>
      <c r="Q9069">
        <v>0</v>
      </c>
      <c r="R9069">
        <v>14</v>
      </c>
      <c r="S9069">
        <v>0</v>
      </c>
      <c r="T9069">
        <v>1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123.50493658446791</v>
      </c>
      <c r="AA9069">
        <v>0</v>
      </c>
      <c r="AB9069">
        <v>4.0117742734512625</v>
      </c>
      <c r="AC9069">
        <v>0</v>
      </c>
      <c r="AD9069">
        <v>0</v>
      </c>
      <c r="AE9069">
        <v>127.51671085791918</v>
      </c>
    </row>
    <row r="9070" spans="1:31" x14ac:dyDescent="0.3">
      <c r="A9070">
        <v>2595481</v>
      </c>
      <c r="B9070">
        <v>1</v>
      </c>
      <c r="C9070" t="s">
        <v>81</v>
      </c>
      <c r="D9070" t="s">
        <v>127</v>
      </c>
      <c r="E9070" t="s">
        <v>147</v>
      </c>
      <c r="F9070" t="s">
        <v>25045</v>
      </c>
      <c r="G9070" t="s">
        <v>134</v>
      </c>
      <c r="H9070" t="s">
        <v>135</v>
      </c>
      <c r="I9070" t="s">
        <v>136</v>
      </c>
      <c r="J9070" t="s">
        <v>137</v>
      </c>
      <c r="K9070" t="s">
        <v>138</v>
      </c>
      <c r="L9070" t="s">
        <v>25046</v>
      </c>
      <c r="M9070" t="s">
        <v>25047</v>
      </c>
      <c r="N9070">
        <v>0.34611111100000003</v>
      </c>
      <c r="O9070">
        <v>1</v>
      </c>
      <c r="P9070">
        <v>112</v>
      </c>
      <c r="Q9070">
        <v>12</v>
      </c>
      <c r="R9070">
        <v>142</v>
      </c>
      <c r="S9070">
        <v>3</v>
      </c>
      <c r="T9070">
        <v>18</v>
      </c>
      <c r="U9070">
        <v>0</v>
      </c>
      <c r="V9070">
        <v>1</v>
      </c>
      <c r="W9070">
        <v>0.95766839580970831</v>
      </c>
      <c r="X9070">
        <v>5.3768583622005659</v>
      </c>
      <c r="Y9070">
        <v>5.1591980141458746</v>
      </c>
      <c r="Z9070">
        <v>34.945508540828911</v>
      </c>
      <c r="AA9070">
        <v>9.9364371134375578</v>
      </c>
      <c r="AB9070">
        <v>3.9449131800871102</v>
      </c>
      <c r="AC9070">
        <v>0</v>
      </c>
      <c r="AD9070">
        <v>9.3536969699366654</v>
      </c>
      <c r="AE9070">
        <v>69.674280576446392</v>
      </c>
    </row>
    <row r="9071" spans="1:31" x14ac:dyDescent="0.3">
      <c r="A9071">
        <v>2595398</v>
      </c>
      <c r="B9071">
        <v>1</v>
      </c>
      <c r="C9071" t="s">
        <v>80</v>
      </c>
      <c r="D9071" t="s">
        <v>98</v>
      </c>
      <c r="E9071" t="s">
        <v>166</v>
      </c>
      <c r="F9071" t="s">
        <v>25048</v>
      </c>
      <c r="G9071" t="s">
        <v>168</v>
      </c>
      <c r="H9071" t="s">
        <v>157</v>
      </c>
      <c r="I9071" t="s">
        <v>136</v>
      </c>
      <c r="J9071" t="s">
        <v>137</v>
      </c>
      <c r="K9071" t="s">
        <v>138</v>
      </c>
      <c r="L9071" t="s">
        <v>25049</v>
      </c>
      <c r="M9071" t="s">
        <v>25050</v>
      </c>
      <c r="N9071">
        <v>3.534166666</v>
      </c>
      <c r="O9071">
        <v>0</v>
      </c>
      <c r="P9071">
        <v>1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1.0237223402741999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1.0237223402741999</v>
      </c>
    </row>
    <row r="9072" spans="1:31" x14ac:dyDescent="0.3">
      <c r="A9072">
        <v>2595226</v>
      </c>
      <c r="B9072">
        <v>1</v>
      </c>
      <c r="C9072" t="s">
        <v>81</v>
      </c>
      <c r="D9072" t="s">
        <v>112</v>
      </c>
      <c r="E9072" t="s">
        <v>184</v>
      </c>
      <c r="F9072" t="s">
        <v>25051</v>
      </c>
      <c r="G9072" t="s">
        <v>134</v>
      </c>
      <c r="H9072" t="s">
        <v>135</v>
      </c>
      <c r="I9072" t="s">
        <v>136</v>
      </c>
      <c r="J9072" t="s">
        <v>137</v>
      </c>
      <c r="K9072" t="s">
        <v>138</v>
      </c>
      <c r="L9072" t="s">
        <v>25052</v>
      </c>
      <c r="M9072" t="s">
        <v>25053</v>
      </c>
      <c r="N9072">
        <v>0.90166666600000001</v>
      </c>
      <c r="O9072">
        <v>0</v>
      </c>
      <c r="P9072">
        <v>2511</v>
      </c>
      <c r="Q9072">
        <v>0</v>
      </c>
      <c r="R9072">
        <v>6</v>
      </c>
      <c r="S9072">
        <v>0</v>
      </c>
      <c r="T9072">
        <v>112</v>
      </c>
      <c r="U9072">
        <v>0</v>
      </c>
      <c r="V9072">
        <v>1</v>
      </c>
      <c r="W9072">
        <v>0</v>
      </c>
      <c r="X9072">
        <v>285.45104543791007</v>
      </c>
      <c r="Y9072">
        <v>0</v>
      </c>
      <c r="Z9072">
        <v>0.13014774502152668</v>
      </c>
      <c r="AA9072">
        <v>0</v>
      </c>
      <c r="AB9072">
        <v>46.105060801619409</v>
      </c>
      <c r="AC9072">
        <v>0</v>
      </c>
      <c r="AD9072">
        <v>0.79534742311917661</v>
      </c>
      <c r="AE9072">
        <v>332.48160140767015</v>
      </c>
    </row>
    <row r="9073" spans="1:31" x14ac:dyDescent="0.3">
      <c r="A9073">
        <v>2595249</v>
      </c>
      <c r="B9073">
        <v>1</v>
      </c>
      <c r="C9073" t="s">
        <v>80</v>
      </c>
      <c r="D9073" t="s">
        <v>93</v>
      </c>
      <c r="E9073" t="s">
        <v>171</v>
      </c>
      <c r="F9073" t="s">
        <v>25054</v>
      </c>
      <c r="G9073" t="s">
        <v>229</v>
      </c>
      <c r="H9073" t="s">
        <v>157</v>
      </c>
      <c r="I9073" t="s">
        <v>136</v>
      </c>
      <c r="J9073" t="s">
        <v>137</v>
      </c>
      <c r="K9073" t="s">
        <v>138</v>
      </c>
      <c r="L9073" t="s">
        <v>25055</v>
      </c>
      <c r="M9073" t="s">
        <v>25056</v>
      </c>
      <c r="N9073">
        <v>4.5549999999999997</v>
      </c>
      <c r="O9073">
        <v>0</v>
      </c>
      <c r="P9073">
        <v>9</v>
      </c>
      <c r="Q9073">
        <v>0</v>
      </c>
      <c r="R9073">
        <v>0</v>
      </c>
      <c r="S9073">
        <v>0</v>
      </c>
      <c r="T9073">
        <v>1</v>
      </c>
      <c r="U9073">
        <v>0</v>
      </c>
      <c r="V9073">
        <v>0</v>
      </c>
      <c r="W9073">
        <v>0</v>
      </c>
      <c r="X9073">
        <v>7.3740420758395517</v>
      </c>
      <c r="Y9073">
        <v>0</v>
      </c>
      <c r="Z9073">
        <v>0</v>
      </c>
      <c r="AA9073">
        <v>0</v>
      </c>
      <c r="AB9073">
        <v>1.47064189566807</v>
      </c>
      <c r="AC9073">
        <v>0</v>
      </c>
      <c r="AD9073">
        <v>0</v>
      </c>
      <c r="AE9073">
        <v>8.8446839715076209</v>
      </c>
    </row>
    <row r="9074" spans="1:31" x14ac:dyDescent="0.3">
      <c r="A9074">
        <v>2595581</v>
      </c>
      <c r="B9074">
        <v>1</v>
      </c>
      <c r="C9074" t="s">
        <v>81</v>
      </c>
      <c r="D9074" t="s">
        <v>118</v>
      </c>
      <c r="E9074" t="s">
        <v>171</v>
      </c>
      <c r="F9074" t="s">
        <v>25057</v>
      </c>
      <c r="G9074" t="s">
        <v>190</v>
      </c>
      <c r="H9074" t="s">
        <v>157</v>
      </c>
      <c r="I9074" t="s">
        <v>136</v>
      </c>
      <c r="J9074" t="s">
        <v>137</v>
      </c>
      <c r="K9074" t="s">
        <v>138</v>
      </c>
      <c r="L9074" t="s">
        <v>25058</v>
      </c>
      <c r="M9074" t="s">
        <v>25059</v>
      </c>
      <c r="N9074">
        <v>0.89</v>
      </c>
      <c r="O9074">
        <v>0</v>
      </c>
      <c r="P9074">
        <v>290</v>
      </c>
      <c r="Q9074">
        <v>0</v>
      </c>
      <c r="R9074">
        <v>3</v>
      </c>
      <c r="S9074">
        <v>0</v>
      </c>
      <c r="T9074">
        <v>5</v>
      </c>
      <c r="U9074">
        <v>0</v>
      </c>
      <c r="V9074">
        <v>0</v>
      </c>
      <c r="W9074">
        <v>0</v>
      </c>
      <c r="X9074">
        <v>29.234922064522561</v>
      </c>
      <c r="Y9074">
        <v>0</v>
      </c>
      <c r="Z9074">
        <v>3.0471093512635199</v>
      </c>
      <c r="AA9074">
        <v>0</v>
      </c>
      <c r="AB9074">
        <v>12.239189019951354</v>
      </c>
      <c r="AC9074">
        <v>0</v>
      </c>
      <c r="AD9074">
        <v>0</v>
      </c>
      <c r="AE9074">
        <v>44.521220435737433</v>
      </c>
    </row>
    <row r="9075" spans="1:31" x14ac:dyDescent="0.3">
      <c r="A9075">
        <v>2595206</v>
      </c>
      <c r="B9075">
        <v>1</v>
      </c>
      <c r="C9075" t="s">
        <v>81</v>
      </c>
      <c r="D9075" t="s">
        <v>114</v>
      </c>
      <c r="E9075" t="s">
        <v>184</v>
      </c>
      <c r="F9075" t="s">
        <v>25060</v>
      </c>
      <c r="G9075" t="s">
        <v>149</v>
      </c>
      <c r="H9075" t="s">
        <v>135</v>
      </c>
      <c r="I9075" t="s">
        <v>136</v>
      </c>
      <c r="J9075" t="s">
        <v>137</v>
      </c>
      <c r="K9075" t="s">
        <v>138</v>
      </c>
      <c r="L9075" t="s">
        <v>25061</v>
      </c>
      <c r="M9075" t="s">
        <v>25062</v>
      </c>
      <c r="N9075">
        <v>0.60277777700000001</v>
      </c>
      <c r="O9075">
        <v>0</v>
      </c>
      <c r="P9075">
        <v>178</v>
      </c>
      <c r="Q9075">
        <v>0</v>
      </c>
      <c r="R9075">
        <v>0</v>
      </c>
      <c r="S9075">
        <v>0</v>
      </c>
      <c r="T9075">
        <v>17</v>
      </c>
      <c r="U9075">
        <v>0</v>
      </c>
      <c r="V9075">
        <v>0</v>
      </c>
      <c r="W9075">
        <v>0</v>
      </c>
      <c r="X9075">
        <v>6.6473383441092935</v>
      </c>
      <c r="Y9075">
        <v>0</v>
      </c>
      <c r="Z9075">
        <v>0</v>
      </c>
      <c r="AA9075">
        <v>0</v>
      </c>
      <c r="AB9075">
        <v>0.83507959130392939</v>
      </c>
      <c r="AC9075">
        <v>0</v>
      </c>
      <c r="AD9075">
        <v>0</v>
      </c>
      <c r="AE9075">
        <v>7.4824179354132232</v>
      </c>
    </row>
    <row r="9076" spans="1:31" x14ac:dyDescent="0.3">
      <c r="A9076">
        <v>2595269</v>
      </c>
      <c r="B9076">
        <v>1</v>
      </c>
      <c r="C9076" t="s">
        <v>81</v>
      </c>
      <c r="D9076" t="s">
        <v>128</v>
      </c>
      <c r="E9076" t="s">
        <v>147</v>
      </c>
      <c r="F9076" t="s">
        <v>25063</v>
      </c>
      <c r="G9076" t="s">
        <v>134</v>
      </c>
      <c r="H9076" t="s">
        <v>135</v>
      </c>
      <c r="I9076" t="s">
        <v>136</v>
      </c>
      <c r="J9076" t="s">
        <v>137</v>
      </c>
      <c r="K9076" t="s">
        <v>138</v>
      </c>
      <c r="L9076" t="s">
        <v>25064</v>
      </c>
      <c r="M9076" t="s">
        <v>25065</v>
      </c>
      <c r="N9076">
        <v>2.4333333330000002</v>
      </c>
      <c r="O9076">
        <v>5</v>
      </c>
      <c r="P9076">
        <v>545</v>
      </c>
      <c r="Q9076">
        <v>4</v>
      </c>
      <c r="R9076">
        <v>7</v>
      </c>
      <c r="S9076">
        <v>15</v>
      </c>
      <c r="T9076">
        <v>49</v>
      </c>
      <c r="U9076">
        <v>4</v>
      </c>
      <c r="V9076">
        <v>0</v>
      </c>
      <c r="W9076">
        <v>2.2639223922000005</v>
      </c>
      <c r="X9076">
        <v>192.62176396463616</v>
      </c>
      <c r="Y9076">
        <v>8.5033370241558668</v>
      </c>
      <c r="Z9076">
        <v>6.6965063883300875</v>
      </c>
      <c r="AA9076">
        <v>140.09305154676582</v>
      </c>
      <c r="AB9076">
        <v>71.787567143763496</v>
      </c>
      <c r="AC9076">
        <v>480.23247457496217</v>
      </c>
      <c r="AD9076">
        <v>0</v>
      </c>
      <c r="AE9076">
        <v>902.19862303481364</v>
      </c>
    </row>
    <row r="9077" spans="1:31" x14ac:dyDescent="0.3">
      <c r="A9077">
        <v>2595412</v>
      </c>
      <c r="B9077">
        <v>1</v>
      </c>
      <c r="C9077" t="s">
        <v>81</v>
      </c>
      <c r="D9077" t="s">
        <v>112</v>
      </c>
      <c r="E9077" t="s">
        <v>166</v>
      </c>
      <c r="F9077" t="s">
        <v>25066</v>
      </c>
      <c r="G9077" t="s">
        <v>181</v>
      </c>
      <c r="H9077" t="s">
        <v>157</v>
      </c>
      <c r="I9077" t="s">
        <v>136</v>
      </c>
      <c r="J9077" t="s">
        <v>137</v>
      </c>
      <c r="K9077" t="s">
        <v>138</v>
      </c>
      <c r="L9077" t="s">
        <v>25067</v>
      </c>
      <c r="M9077" t="s">
        <v>25068</v>
      </c>
      <c r="N9077">
        <v>1.7625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1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</row>
    <row r="9078" spans="1:31" x14ac:dyDescent="0.3">
      <c r="A9078">
        <v>2595375</v>
      </c>
      <c r="B9078">
        <v>1</v>
      </c>
      <c r="C9078" t="s">
        <v>80</v>
      </c>
      <c r="D9078" t="s">
        <v>97</v>
      </c>
      <c r="E9078" t="s">
        <v>166</v>
      </c>
      <c r="F9078" t="s">
        <v>25069</v>
      </c>
      <c r="G9078" t="s">
        <v>181</v>
      </c>
      <c r="H9078" t="s">
        <v>157</v>
      </c>
      <c r="I9078" t="s">
        <v>136</v>
      </c>
      <c r="J9078" t="s">
        <v>137</v>
      </c>
      <c r="K9078" t="s">
        <v>138</v>
      </c>
      <c r="L9078" t="s">
        <v>25070</v>
      </c>
      <c r="M9078" t="s">
        <v>25071</v>
      </c>
      <c r="N9078">
        <v>1.321111111</v>
      </c>
      <c r="O9078">
        <v>0</v>
      </c>
      <c r="P9078">
        <v>1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0.22682822784000001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0.22682822784000001</v>
      </c>
    </row>
    <row r="9079" spans="1:31" x14ac:dyDescent="0.3">
      <c r="A9079">
        <v>2595547</v>
      </c>
      <c r="B9079">
        <v>1</v>
      </c>
      <c r="C9079" t="s">
        <v>80</v>
      </c>
      <c r="D9079" t="s">
        <v>108</v>
      </c>
      <c r="E9079" t="s">
        <v>147</v>
      </c>
      <c r="F9079" t="s">
        <v>19520</v>
      </c>
      <c r="G9079" t="s">
        <v>134</v>
      </c>
      <c r="H9079" t="s">
        <v>135</v>
      </c>
      <c r="I9079" t="s">
        <v>136</v>
      </c>
      <c r="J9079" t="s">
        <v>137</v>
      </c>
      <c r="K9079" t="s">
        <v>138</v>
      </c>
      <c r="L9079" t="s">
        <v>25072</v>
      </c>
      <c r="M9079" t="s">
        <v>25073</v>
      </c>
      <c r="N9079">
        <v>0.716388888</v>
      </c>
      <c r="O9079">
        <v>1</v>
      </c>
      <c r="P9079">
        <v>2054</v>
      </c>
      <c r="Q9079">
        <v>2</v>
      </c>
      <c r="R9079">
        <v>437</v>
      </c>
      <c r="S9079">
        <v>13</v>
      </c>
      <c r="T9079">
        <v>289</v>
      </c>
      <c r="U9079">
        <v>0</v>
      </c>
      <c r="V9079">
        <v>0</v>
      </c>
      <c r="W9079">
        <v>0.17691201367999998</v>
      </c>
      <c r="X9079">
        <v>165.09322751216462</v>
      </c>
      <c r="Y9079">
        <v>36.873796913788865</v>
      </c>
      <c r="Z9079">
        <v>98.348000365846872</v>
      </c>
      <c r="AA9079">
        <v>40.962035293365886</v>
      </c>
      <c r="AB9079">
        <v>95.588814042689734</v>
      </c>
      <c r="AC9079">
        <v>0</v>
      </c>
      <c r="AD9079">
        <v>0</v>
      </c>
      <c r="AE9079">
        <v>437.042786141536</v>
      </c>
    </row>
    <row r="9080" spans="1:31" x14ac:dyDescent="0.3">
      <c r="A9080">
        <v>2595215</v>
      </c>
      <c r="B9080">
        <v>1</v>
      </c>
      <c r="C9080" t="s">
        <v>81</v>
      </c>
      <c r="D9080" t="s">
        <v>112</v>
      </c>
      <c r="E9080" t="s">
        <v>141</v>
      </c>
      <c r="F9080" t="s">
        <v>4674</v>
      </c>
      <c r="G9080" t="s">
        <v>134</v>
      </c>
      <c r="H9080" t="s">
        <v>135</v>
      </c>
      <c r="I9080" t="s">
        <v>136</v>
      </c>
      <c r="J9080" t="s">
        <v>137</v>
      </c>
      <c r="K9080" t="s">
        <v>138</v>
      </c>
      <c r="L9080" t="s">
        <v>25074</v>
      </c>
      <c r="M9080" t="s">
        <v>25075</v>
      </c>
      <c r="N9080">
        <v>1.0547222220000001</v>
      </c>
      <c r="O9080">
        <v>0</v>
      </c>
      <c r="P9080">
        <v>354</v>
      </c>
      <c r="Q9080">
        <v>0</v>
      </c>
      <c r="R9080">
        <v>17</v>
      </c>
      <c r="S9080">
        <v>0</v>
      </c>
      <c r="T9080">
        <v>44</v>
      </c>
      <c r="U9080">
        <v>0</v>
      </c>
      <c r="V9080">
        <v>0</v>
      </c>
      <c r="W9080">
        <v>0</v>
      </c>
      <c r="X9080">
        <v>59.773727350530734</v>
      </c>
      <c r="Y9080">
        <v>0</v>
      </c>
      <c r="Z9080">
        <v>54.27138491262582</v>
      </c>
      <c r="AA9080">
        <v>0</v>
      </c>
      <c r="AB9080">
        <v>10.262879176120396</v>
      </c>
      <c r="AC9080">
        <v>0</v>
      </c>
      <c r="AD9080">
        <v>0</v>
      </c>
      <c r="AE9080">
        <v>124.30799143927695</v>
      </c>
    </row>
    <row r="9081" spans="1:31" x14ac:dyDescent="0.3">
      <c r="A9081">
        <v>2595530</v>
      </c>
      <c r="B9081">
        <v>1</v>
      </c>
      <c r="C9081" t="s">
        <v>80</v>
      </c>
      <c r="D9081" t="s">
        <v>105</v>
      </c>
      <c r="E9081" t="s">
        <v>141</v>
      </c>
      <c r="F9081" t="s">
        <v>25076</v>
      </c>
      <c r="G9081" t="s">
        <v>7176</v>
      </c>
      <c r="H9081" t="s">
        <v>135</v>
      </c>
      <c r="I9081" t="s">
        <v>136</v>
      </c>
      <c r="J9081" t="s">
        <v>5</v>
      </c>
      <c r="K9081" t="s">
        <v>138</v>
      </c>
      <c r="L9081" t="s">
        <v>25077</v>
      </c>
      <c r="M9081" t="s">
        <v>25078</v>
      </c>
      <c r="N9081">
        <v>2.2063888880000002</v>
      </c>
      <c r="O9081">
        <v>12</v>
      </c>
      <c r="P9081">
        <v>4414</v>
      </c>
      <c r="Q9081">
        <v>18</v>
      </c>
      <c r="R9081">
        <v>592</v>
      </c>
      <c r="S9081">
        <v>34</v>
      </c>
      <c r="T9081">
        <v>306</v>
      </c>
      <c r="U9081">
        <v>1</v>
      </c>
      <c r="V9081">
        <v>2</v>
      </c>
      <c r="W9081">
        <v>12.688226594266583</v>
      </c>
      <c r="X9081">
        <v>1646.9768381881333</v>
      </c>
      <c r="Y9081">
        <v>171.67515751088774</v>
      </c>
      <c r="Z9081">
        <v>433.22766994557162</v>
      </c>
      <c r="AA9081">
        <v>2078.4707415799176</v>
      </c>
      <c r="AB9081">
        <v>638.03543747089077</v>
      </c>
      <c r="AC9081">
        <v>76.798925013474985</v>
      </c>
      <c r="AD9081">
        <v>5.5600690277631397</v>
      </c>
      <c r="AE9081">
        <v>5063.4330653309053</v>
      </c>
    </row>
    <row r="9082" spans="1:31" x14ac:dyDescent="0.3">
      <c r="A9082">
        <v>2595447</v>
      </c>
      <c r="B9082">
        <v>1</v>
      </c>
      <c r="C9082" t="s">
        <v>80</v>
      </c>
      <c r="D9082" t="s">
        <v>108</v>
      </c>
      <c r="E9082" t="s">
        <v>184</v>
      </c>
      <c r="F9082" t="s">
        <v>25079</v>
      </c>
      <c r="G9082" t="s">
        <v>1218</v>
      </c>
      <c r="H9082" t="s">
        <v>135</v>
      </c>
      <c r="I9082" t="s">
        <v>136</v>
      </c>
      <c r="J9082" t="s">
        <v>137</v>
      </c>
      <c r="K9082" t="s">
        <v>138</v>
      </c>
      <c r="L9082" t="s">
        <v>25080</v>
      </c>
      <c r="M9082" t="s">
        <v>25081</v>
      </c>
      <c r="N9082">
        <v>4.1786111110000004</v>
      </c>
      <c r="O9082">
        <v>0</v>
      </c>
      <c r="P9082">
        <v>48</v>
      </c>
      <c r="Q9082">
        <v>0</v>
      </c>
      <c r="R9082">
        <v>1</v>
      </c>
      <c r="S9082">
        <v>0</v>
      </c>
      <c r="T9082">
        <v>5</v>
      </c>
      <c r="U9082">
        <v>0</v>
      </c>
      <c r="V9082">
        <v>0</v>
      </c>
      <c r="W9082">
        <v>0</v>
      </c>
      <c r="X9082">
        <v>23.597444430322344</v>
      </c>
      <c r="Y9082">
        <v>0</v>
      </c>
      <c r="Z9082">
        <v>7.5936738274755E-2</v>
      </c>
      <c r="AA9082">
        <v>0</v>
      </c>
      <c r="AB9082">
        <v>6.8395735675844591</v>
      </c>
      <c r="AC9082">
        <v>0</v>
      </c>
      <c r="AD9082">
        <v>0</v>
      </c>
      <c r="AE9082">
        <v>30.512954736181559</v>
      </c>
    </row>
    <row r="9083" spans="1:31" x14ac:dyDescent="0.3">
      <c r="A9083">
        <v>2595338</v>
      </c>
      <c r="B9083">
        <v>1</v>
      </c>
      <c r="C9083" t="s">
        <v>80</v>
      </c>
      <c r="D9083" t="s">
        <v>106</v>
      </c>
      <c r="E9083" t="s">
        <v>147</v>
      </c>
      <c r="F9083" t="s">
        <v>6856</v>
      </c>
      <c r="G9083" t="s">
        <v>134</v>
      </c>
      <c r="H9083" t="s">
        <v>135</v>
      </c>
      <c r="I9083" t="s">
        <v>136</v>
      </c>
      <c r="J9083" t="s">
        <v>137</v>
      </c>
      <c r="K9083" t="s">
        <v>138</v>
      </c>
      <c r="L9083" t="s">
        <v>25082</v>
      </c>
      <c r="M9083" t="s">
        <v>25083</v>
      </c>
      <c r="N9083">
        <v>0.91249999999999998</v>
      </c>
      <c r="O9083">
        <v>0</v>
      </c>
      <c r="P9083">
        <v>46</v>
      </c>
      <c r="Q9083">
        <v>18</v>
      </c>
      <c r="R9083">
        <v>74</v>
      </c>
      <c r="S9083">
        <v>6</v>
      </c>
      <c r="T9083">
        <v>36</v>
      </c>
      <c r="U9083">
        <v>0</v>
      </c>
      <c r="V9083">
        <v>0</v>
      </c>
      <c r="W9083">
        <v>0</v>
      </c>
      <c r="X9083">
        <v>10.439632605591836</v>
      </c>
      <c r="Y9083">
        <v>97.927654875728066</v>
      </c>
      <c r="Z9083">
        <v>144.88194536213319</v>
      </c>
      <c r="AA9083">
        <v>19.174076517684398</v>
      </c>
      <c r="AB9083">
        <v>22.200206457123411</v>
      </c>
      <c r="AC9083">
        <v>0</v>
      </c>
      <c r="AD9083">
        <v>0</v>
      </c>
      <c r="AE9083">
        <v>294.6235158182609</v>
      </c>
    </row>
    <row r="9084" spans="1:31" x14ac:dyDescent="0.3">
      <c r="A9084">
        <v>2595587</v>
      </c>
      <c r="B9084">
        <v>1</v>
      </c>
      <c r="C9084" t="s">
        <v>80</v>
      </c>
      <c r="D9084" t="s">
        <v>96</v>
      </c>
      <c r="E9084" t="s">
        <v>166</v>
      </c>
      <c r="F9084" t="s">
        <v>25084</v>
      </c>
      <c r="G9084" t="s">
        <v>168</v>
      </c>
      <c r="H9084" t="s">
        <v>157</v>
      </c>
      <c r="I9084" t="s">
        <v>136</v>
      </c>
      <c r="J9084" t="s">
        <v>137</v>
      </c>
      <c r="K9084" t="s">
        <v>138</v>
      </c>
      <c r="L9084" t="s">
        <v>25085</v>
      </c>
      <c r="M9084" t="s">
        <v>25086</v>
      </c>
      <c r="N9084">
        <v>1.373611111</v>
      </c>
      <c r="O9084">
        <v>0</v>
      </c>
      <c r="P9084">
        <v>1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0.14773261071808749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0.14773261071808749</v>
      </c>
    </row>
    <row r="9085" spans="1:31" x14ac:dyDescent="0.3">
      <c r="A9085">
        <v>2595278</v>
      </c>
      <c r="B9085">
        <v>1</v>
      </c>
      <c r="C9085" t="s">
        <v>80</v>
      </c>
      <c r="D9085" t="s">
        <v>93</v>
      </c>
      <c r="E9085" t="s">
        <v>147</v>
      </c>
      <c r="F9085" t="s">
        <v>25087</v>
      </c>
      <c r="G9085" t="s">
        <v>134</v>
      </c>
      <c r="H9085" t="s">
        <v>135</v>
      </c>
      <c r="I9085" t="s">
        <v>136</v>
      </c>
      <c r="J9085" t="s">
        <v>137</v>
      </c>
      <c r="K9085" t="s">
        <v>138</v>
      </c>
      <c r="L9085" t="s">
        <v>25088</v>
      </c>
      <c r="M9085" t="s">
        <v>25089</v>
      </c>
      <c r="N9085">
        <v>1.6488888880000001</v>
      </c>
      <c r="O9085">
        <v>0</v>
      </c>
      <c r="P9085">
        <v>3045</v>
      </c>
      <c r="Q9085">
        <v>0</v>
      </c>
      <c r="R9085">
        <v>1</v>
      </c>
      <c r="S9085">
        <v>2</v>
      </c>
      <c r="T9085">
        <v>328</v>
      </c>
      <c r="U9085">
        <v>2</v>
      </c>
      <c r="V9085">
        <v>0</v>
      </c>
      <c r="W9085">
        <v>0</v>
      </c>
      <c r="X9085">
        <v>653.64209999816171</v>
      </c>
      <c r="Y9085">
        <v>0</v>
      </c>
      <c r="Z9085">
        <v>0</v>
      </c>
      <c r="AA9085">
        <v>104.17466473799968</v>
      </c>
      <c r="AB9085">
        <v>256.60956144559589</v>
      </c>
      <c r="AC9085">
        <v>404.58010292593428</v>
      </c>
      <c r="AD9085">
        <v>0</v>
      </c>
      <c r="AE9085">
        <v>1419.0064291076915</v>
      </c>
    </row>
    <row r="9086" spans="1:31" x14ac:dyDescent="0.3">
      <c r="A9086">
        <v>2595627</v>
      </c>
      <c r="B9086">
        <v>1</v>
      </c>
      <c r="C9086" t="s">
        <v>81</v>
      </c>
      <c r="D9086" t="s">
        <v>112</v>
      </c>
      <c r="E9086" t="s">
        <v>141</v>
      </c>
      <c r="F9086" t="s">
        <v>6102</v>
      </c>
      <c r="G9086" t="s">
        <v>134</v>
      </c>
      <c r="H9086" t="s">
        <v>135</v>
      </c>
      <c r="I9086" t="s">
        <v>136</v>
      </c>
      <c r="J9086" t="s">
        <v>137</v>
      </c>
      <c r="K9086" t="s">
        <v>138</v>
      </c>
      <c r="L9086" t="s">
        <v>25090</v>
      </c>
      <c r="M9086" t="s">
        <v>25091</v>
      </c>
      <c r="N9086">
        <v>0.145277777</v>
      </c>
      <c r="O9086">
        <v>4</v>
      </c>
      <c r="P9086">
        <v>894</v>
      </c>
      <c r="Q9086">
        <v>2</v>
      </c>
      <c r="R9086">
        <v>78</v>
      </c>
      <c r="S9086">
        <v>3</v>
      </c>
      <c r="T9086">
        <v>30</v>
      </c>
      <c r="U9086">
        <v>0</v>
      </c>
      <c r="V9086">
        <v>0</v>
      </c>
      <c r="W9086">
        <v>0.14750407488</v>
      </c>
      <c r="X9086">
        <v>9.1102062036090103</v>
      </c>
      <c r="Y9086">
        <v>1.2127225265170425</v>
      </c>
      <c r="Z9086">
        <v>2.6633263337297635</v>
      </c>
      <c r="AA9086">
        <v>0.36418680690971661</v>
      </c>
      <c r="AB9086">
        <v>0.92578835683917227</v>
      </c>
      <c r="AC9086">
        <v>0</v>
      </c>
      <c r="AD9086">
        <v>0</v>
      </c>
      <c r="AE9086">
        <v>14.423734302484705</v>
      </c>
    </row>
    <row r="9087" spans="1:31" x14ac:dyDescent="0.3">
      <c r="A9087">
        <v>2595676</v>
      </c>
      <c r="B9087">
        <v>1</v>
      </c>
      <c r="C9087" t="s">
        <v>81</v>
      </c>
      <c r="D9087" t="s">
        <v>127</v>
      </c>
      <c r="E9087" t="s">
        <v>171</v>
      </c>
      <c r="F9087" t="s">
        <v>25092</v>
      </c>
      <c r="G9087" t="s">
        <v>3232</v>
      </c>
      <c r="H9087" t="s">
        <v>157</v>
      </c>
      <c r="I9087" t="s">
        <v>136</v>
      </c>
      <c r="J9087" t="s">
        <v>137</v>
      </c>
      <c r="K9087" t="s">
        <v>138</v>
      </c>
      <c r="L9087" t="s">
        <v>25093</v>
      </c>
      <c r="M9087" t="s">
        <v>25094</v>
      </c>
      <c r="N9087">
        <v>3.6269444439999998</v>
      </c>
      <c r="O9087">
        <v>0</v>
      </c>
      <c r="P9087">
        <v>16</v>
      </c>
      <c r="Q9087">
        <v>0</v>
      </c>
      <c r="R9087">
        <v>6</v>
      </c>
      <c r="S9087">
        <v>0</v>
      </c>
      <c r="T9087">
        <v>2</v>
      </c>
      <c r="U9087">
        <v>0</v>
      </c>
      <c r="V9087">
        <v>0</v>
      </c>
      <c r="W9087">
        <v>0</v>
      </c>
      <c r="X9087">
        <v>9.5509718727313686</v>
      </c>
      <c r="Y9087">
        <v>0</v>
      </c>
      <c r="Z9087">
        <v>33.458467577544738</v>
      </c>
      <c r="AA9087">
        <v>0</v>
      </c>
      <c r="AB9087">
        <v>4.3988075601238021</v>
      </c>
      <c r="AC9087">
        <v>0</v>
      </c>
      <c r="AD9087">
        <v>0</v>
      </c>
      <c r="AE9087">
        <v>47.408247010399904</v>
      </c>
    </row>
    <row r="9088" spans="1:31" x14ac:dyDescent="0.3">
      <c r="A9088">
        <v>2595301</v>
      </c>
      <c r="B9088">
        <v>1</v>
      </c>
      <c r="C9088" t="s">
        <v>81</v>
      </c>
      <c r="D9088" t="s">
        <v>118</v>
      </c>
      <c r="E9088" t="s">
        <v>184</v>
      </c>
      <c r="F9088" t="s">
        <v>25095</v>
      </c>
      <c r="G9088" t="s">
        <v>134</v>
      </c>
      <c r="H9088" t="s">
        <v>135</v>
      </c>
      <c r="I9088" t="s">
        <v>136</v>
      </c>
      <c r="J9088" t="s">
        <v>137</v>
      </c>
      <c r="K9088" t="s">
        <v>138</v>
      </c>
      <c r="L9088" t="s">
        <v>25096</v>
      </c>
      <c r="M9088" t="s">
        <v>25097</v>
      </c>
      <c r="N9088">
        <v>1.7266666660000001</v>
      </c>
      <c r="O9088">
        <v>0</v>
      </c>
      <c r="P9088">
        <v>204</v>
      </c>
      <c r="Q9088">
        <v>0</v>
      </c>
      <c r="R9088">
        <v>15</v>
      </c>
      <c r="S9088">
        <v>0</v>
      </c>
      <c r="T9088">
        <v>55</v>
      </c>
      <c r="U9088">
        <v>0</v>
      </c>
      <c r="V9088">
        <v>0</v>
      </c>
      <c r="W9088">
        <v>0</v>
      </c>
      <c r="X9088">
        <v>41.233292007489908</v>
      </c>
      <c r="Y9088">
        <v>0</v>
      </c>
      <c r="Z9088">
        <v>11.069745603795814</v>
      </c>
      <c r="AA9088">
        <v>0</v>
      </c>
      <c r="AB9088">
        <v>26.8063338200304</v>
      </c>
      <c r="AC9088">
        <v>0</v>
      </c>
      <c r="AD9088">
        <v>0</v>
      </c>
      <c r="AE9088">
        <v>79.10937143131612</v>
      </c>
    </row>
    <row r="9089" spans="1:31" x14ac:dyDescent="0.3">
      <c r="A9089">
        <v>2595613</v>
      </c>
      <c r="B9089">
        <v>1</v>
      </c>
      <c r="C9089" t="s">
        <v>80</v>
      </c>
      <c r="D9089" t="s">
        <v>106</v>
      </c>
      <c r="E9089" t="s">
        <v>141</v>
      </c>
      <c r="F9089" t="s">
        <v>8435</v>
      </c>
      <c r="G9089" t="s">
        <v>134</v>
      </c>
      <c r="H9089" t="s">
        <v>135</v>
      </c>
      <c r="I9089" t="s">
        <v>136</v>
      </c>
      <c r="J9089" t="s">
        <v>137</v>
      </c>
      <c r="K9089" t="s">
        <v>138</v>
      </c>
      <c r="L9089" t="s">
        <v>25098</v>
      </c>
      <c r="M9089" t="s">
        <v>25099</v>
      </c>
      <c r="N9089">
        <v>0.86472222200000004</v>
      </c>
      <c r="O9089">
        <v>0</v>
      </c>
      <c r="P9089">
        <v>4</v>
      </c>
      <c r="Q9089">
        <v>31</v>
      </c>
      <c r="R9089">
        <v>266</v>
      </c>
      <c r="S9089">
        <v>9</v>
      </c>
      <c r="T9089">
        <v>61</v>
      </c>
      <c r="U9089">
        <v>0</v>
      </c>
      <c r="V9089">
        <v>0</v>
      </c>
      <c r="W9089">
        <v>0</v>
      </c>
      <c r="X9089">
        <v>2.0716605523072</v>
      </c>
      <c r="Y9089">
        <v>113.4590734390213</v>
      </c>
      <c r="Z9089">
        <v>547.75897292424031</v>
      </c>
      <c r="AA9089">
        <v>61.244425692702166</v>
      </c>
      <c r="AB9089">
        <v>110.85594610974834</v>
      </c>
      <c r="AC9089">
        <v>0</v>
      </c>
      <c r="AD9089">
        <v>0</v>
      </c>
      <c r="AE9089">
        <v>835.39007871801937</v>
      </c>
    </row>
    <row r="9090" spans="1:31" x14ac:dyDescent="0.3">
      <c r="A9090">
        <v>2595364</v>
      </c>
      <c r="B9090">
        <v>1</v>
      </c>
      <c r="C9090" t="s">
        <v>80</v>
      </c>
      <c r="D9090" t="s">
        <v>100</v>
      </c>
      <c r="E9090" t="s">
        <v>166</v>
      </c>
      <c r="F9090" t="s">
        <v>25100</v>
      </c>
      <c r="G9090" t="s">
        <v>168</v>
      </c>
      <c r="H9090" t="s">
        <v>157</v>
      </c>
      <c r="I9090" t="s">
        <v>136</v>
      </c>
      <c r="J9090" t="s">
        <v>137</v>
      </c>
      <c r="K9090" t="s">
        <v>138</v>
      </c>
      <c r="L9090" t="s">
        <v>25101</v>
      </c>
      <c r="M9090" t="s">
        <v>25102</v>
      </c>
      <c r="N9090">
        <v>1.2661111110000001</v>
      </c>
      <c r="O9090">
        <v>0</v>
      </c>
      <c r="P9090">
        <v>0</v>
      </c>
      <c r="Q9090">
        <v>0</v>
      </c>
      <c r="R9090">
        <v>1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9.779000268795833E-2</v>
      </c>
      <c r="AA9090">
        <v>0</v>
      </c>
      <c r="AB9090">
        <v>0</v>
      </c>
      <c r="AC9090">
        <v>0</v>
      </c>
      <c r="AD9090">
        <v>0</v>
      </c>
      <c r="AE9090">
        <v>9.779000268795833E-2</v>
      </c>
    </row>
    <row r="9091" spans="1:31" x14ac:dyDescent="0.3">
      <c r="A9091">
        <v>2595258</v>
      </c>
      <c r="B9091">
        <v>1</v>
      </c>
      <c r="C9091" t="s">
        <v>80</v>
      </c>
      <c r="D9091" t="s">
        <v>93</v>
      </c>
      <c r="E9091" t="s">
        <v>141</v>
      </c>
      <c r="F9091" t="s">
        <v>25103</v>
      </c>
      <c r="G9091" t="s">
        <v>134</v>
      </c>
      <c r="H9091" t="s">
        <v>135</v>
      </c>
      <c r="I9091" t="s">
        <v>136</v>
      </c>
      <c r="J9091" t="s">
        <v>137</v>
      </c>
      <c r="K9091" t="s">
        <v>138</v>
      </c>
      <c r="L9091" t="s">
        <v>25104</v>
      </c>
      <c r="M9091" t="s">
        <v>25105</v>
      </c>
      <c r="N9091">
        <v>2.6258333330000001</v>
      </c>
      <c r="O9091">
        <v>0</v>
      </c>
      <c r="P9091">
        <v>172</v>
      </c>
      <c r="Q9091">
        <v>4</v>
      </c>
      <c r="R9091">
        <v>8</v>
      </c>
      <c r="S9091">
        <v>3</v>
      </c>
      <c r="T9091">
        <v>37</v>
      </c>
      <c r="U9091">
        <v>0</v>
      </c>
      <c r="V9091">
        <v>0</v>
      </c>
      <c r="W9091">
        <v>0</v>
      </c>
      <c r="X9091">
        <v>77.157952871137297</v>
      </c>
      <c r="Y9091">
        <v>173.32552170677664</v>
      </c>
      <c r="Z9091">
        <v>48.742679406295686</v>
      </c>
      <c r="AA9091">
        <v>73.766387838164746</v>
      </c>
      <c r="AB9091">
        <v>36.787884067857412</v>
      </c>
      <c r="AC9091">
        <v>0</v>
      </c>
      <c r="AD9091">
        <v>0</v>
      </c>
      <c r="AE9091">
        <v>409.78042589023181</v>
      </c>
    </row>
    <row r="9092" spans="1:31" x14ac:dyDescent="0.3">
      <c r="A9092">
        <v>2595507</v>
      </c>
      <c r="B9092">
        <v>1</v>
      </c>
      <c r="C9092" t="s">
        <v>80</v>
      </c>
      <c r="D9092" t="s">
        <v>101</v>
      </c>
      <c r="E9092" t="s">
        <v>171</v>
      </c>
      <c r="F9092" t="s">
        <v>20842</v>
      </c>
      <c r="G9092" t="s">
        <v>202</v>
      </c>
      <c r="H9092" t="s">
        <v>157</v>
      </c>
      <c r="I9092" t="s">
        <v>136</v>
      </c>
      <c r="J9092" t="s">
        <v>137</v>
      </c>
      <c r="K9092" t="s">
        <v>138</v>
      </c>
      <c r="L9092" t="s">
        <v>25106</v>
      </c>
      <c r="M9092" t="s">
        <v>25107</v>
      </c>
      <c r="N9092">
        <v>0.99111111100000004</v>
      </c>
      <c r="O9092">
        <v>0</v>
      </c>
      <c r="P9092">
        <v>158</v>
      </c>
      <c r="Q9092">
        <v>0</v>
      </c>
      <c r="R9092">
        <v>1</v>
      </c>
      <c r="S9092">
        <v>0</v>
      </c>
      <c r="T9092">
        <v>7</v>
      </c>
      <c r="U9092">
        <v>0</v>
      </c>
      <c r="V9092">
        <v>0</v>
      </c>
      <c r="W9092">
        <v>0</v>
      </c>
      <c r="X9092">
        <v>25.5482369324925</v>
      </c>
      <c r="Y9092">
        <v>0</v>
      </c>
      <c r="Z9092">
        <v>0.1663382900657667</v>
      </c>
      <c r="AA9092">
        <v>0</v>
      </c>
      <c r="AB9092">
        <v>1.5653177722384728</v>
      </c>
      <c r="AC9092">
        <v>0</v>
      </c>
      <c r="AD9092">
        <v>0</v>
      </c>
      <c r="AE9092">
        <v>27.279892994796739</v>
      </c>
    </row>
    <row r="9093" spans="1:31" x14ac:dyDescent="0.3">
      <c r="A9093">
        <v>2595464</v>
      </c>
      <c r="B9093">
        <v>1</v>
      </c>
      <c r="C9093" t="s">
        <v>80</v>
      </c>
      <c r="D9093" t="s">
        <v>97</v>
      </c>
      <c r="E9093" t="s">
        <v>155</v>
      </c>
      <c r="F9093" t="s">
        <v>24536</v>
      </c>
      <c r="G9093" t="s">
        <v>202</v>
      </c>
      <c r="H9093" t="s">
        <v>157</v>
      </c>
      <c r="I9093" t="s">
        <v>136</v>
      </c>
      <c r="J9093" t="s">
        <v>137</v>
      </c>
      <c r="K9093" t="s">
        <v>138</v>
      </c>
      <c r="L9093" t="s">
        <v>25108</v>
      </c>
      <c r="M9093" t="s">
        <v>25109</v>
      </c>
      <c r="N9093">
        <v>0.165833333</v>
      </c>
      <c r="O9093">
        <v>0</v>
      </c>
      <c r="P9093">
        <v>350</v>
      </c>
      <c r="Q9093">
        <v>0</v>
      </c>
      <c r="R9093">
        <v>0</v>
      </c>
      <c r="S9093">
        <v>0</v>
      </c>
      <c r="T9093">
        <v>106</v>
      </c>
      <c r="U9093">
        <v>0</v>
      </c>
      <c r="V9093">
        <v>0</v>
      </c>
      <c r="W9093">
        <v>0</v>
      </c>
      <c r="X9093">
        <v>13.235261990736198</v>
      </c>
      <c r="Y9093">
        <v>0</v>
      </c>
      <c r="Z9093">
        <v>0</v>
      </c>
      <c r="AA9093">
        <v>0</v>
      </c>
      <c r="AB9093">
        <v>17.638230514264222</v>
      </c>
      <c r="AC9093">
        <v>0</v>
      </c>
      <c r="AD9093">
        <v>0</v>
      </c>
      <c r="AE9093">
        <v>30.873492505000421</v>
      </c>
    </row>
    <row r="9094" spans="1:31" x14ac:dyDescent="0.3">
      <c r="A9094">
        <v>2595358</v>
      </c>
      <c r="B9094">
        <v>1</v>
      </c>
      <c r="C9094" t="s">
        <v>81</v>
      </c>
      <c r="D9094" t="s">
        <v>127</v>
      </c>
      <c r="E9094" t="s">
        <v>184</v>
      </c>
      <c r="F9094" t="s">
        <v>24076</v>
      </c>
      <c r="G9094" t="s">
        <v>149</v>
      </c>
      <c r="H9094" t="s">
        <v>135</v>
      </c>
      <c r="I9094" t="s">
        <v>136</v>
      </c>
      <c r="J9094" t="s">
        <v>137</v>
      </c>
      <c r="K9094" t="s">
        <v>138</v>
      </c>
      <c r="L9094" t="s">
        <v>25110</v>
      </c>
      <c r="M9094" t="s">
        <v>25111</v>
      </c>
      <c r="N9094">
        <v>2.7541666660000002</v>
      </c>
      <c r="O9094">
        <v>4</v>
      </c>
      <c r="P9094">
        <v>28</v>
      </c>
      <c r="Q9094">
        <v>55</v>
      </c>
      <c r="R9094">
        <v>72</v>
      </c>
      <c r="S9094">
        <v>0</v>
      </c>
      <c r="T9094">
        <v>2</v>
      </c>
      <c r="U9094">
        <v>0</v>
      </c>
      <c r="V9094">
        <v>0</v>
      </c>
      <c r="W9094">
        <v>2.6301659670176503</v>
      </c>
      <c r="X9094">
        <v>11.900232960099052</v>
      </c>
      <c r="Y9094">
        <v>98.704029261185156</v>
      </c>
      <c r="Z9094">
        <v>202.83989537988865</v>
      </c>
      <c r="AA9094">
        <v>0</v>
      </c>
      <c r="AB9094">
        <v>3.3565029399670858</v>
      </c>
      <c r="AC9094">
        <v>0</v>
      </c>
      <c r="AD9094">
        <v>0</v>
      </c>
      <c r="AE9094">
        <v>319.43082650815757</v>
      </c>
    </row>
    <row r="9095" spans="1:31" x14ac:dyDescent="0.3">
      <c r="A9095">
        <v>2595504</v>
      </c>
      <c r="B9095">
        <v>1</v>
      </c>
      <c r="C9095" t="s">
        <v>80</v>
      </c>
      <c r="D9095" t="s">
        <v>106</v>
      </c>
      <c r="E9095" t="s">
        <v>141</v>
      </c>
      <c r="F9095" t="s">
        <v>8435</v>
      </c>
      <c r="G9095" t="s">
        <v>134</v>
      </c>
      <c r="H9095" t="s">
        <v>135</v>
      </c>
      <c r="I9095" t="s">
        <v>136</v>
      </c>
      <c r="J9095" t="s">
        <v>137</v>
      </c>
      <c r="K9095" t="s">
        <v>138</v>
      </c>
      <c r="L9095" t="s">
        <v>25112</v>
      </c>
      <c r="M9095" t="s">
        <v>25113</v>
      </c>
      <c r="N9095">
        <v>0.25138888799999998</v>
      </c>
      <c r="O9095">
        <v>0</v>
      </c>
      <c r="P9095">
        <v>4</v>
      </c>
      <c r="Q9095">
        <v>31</v>
      </c>
      <c r="R9095">
        <v>266</v>
      </c>
      <c r="S9095">
        <v>9</v>
      </c>
      <c r="T9095">
        <v>61</v>
      </c>
      <c r="U9095">
        <v>0</v>
      </c>
      <c r="V9095">
        <v>0</v>
      </c>
      <c r="W9095">
        <v>0</v>
      </c>
      <c r="X9095">
        <v>0.5964914443415541</v>
      </c>
      <c r="Y9095">
        <v>33.370497110660246</v>
      </c>
      <c r="Z9095">
        <v>152.28451195546859</v>
      </c>
      <c r="AA9095">
        <v>17.768637545126097</v>
      </c>
      <c r="AB9095">
        <v>34.65533251784457</v>
      </c>
      <c r="AC9095">
        <v>0</v>
      </c>
      <c r="AD9095">
        <v>0</v>
      </c>
      <c r="AE9095">
        <v>238.67547057344103</v>
      </c>
    </row>
    <row r="9096" spans="1:31" x14ac:dyDescent="0.3">
      <c r="A9096">
        <v>2595281</v>
      </c>
      <c r="B9096">
        <v>1</v>
      </c>
      <c r="C9096" t="s">
        <v>81</v>
      </c>
      <c r="D9096" t="s">
        <v>122</v>
      </c>
      <c r="E9096" t="s">
        <v>141</v>
      </c>
      <c r="F9096" t="s">
        <v>15839</v>
      </c>
      <c r="G9096" t="s">
        <v>134</v>
      </c>
      <c r="H9096" t="s">
        <v>135</v>
      </c>
      <c r="I9096" t="s">
        <v>136</v>
      </c>
      <c r="J9096" t="s">
        <v>137</v>
      </c>
      <c r="K9096" t="s">
        <v>138</v>
      </c>
      <c r="L9096" t="s">
        <v>25114</v>
      </c>
      <c r="M9096" t="s">
        <v>25115</v>
      </c>
      <c r="N9096">
        <v>0.48555555500000003</v>
      </c>
      <c r="O9096">
        <v>9</v>
      </c>
      <c r="P9096">
        <v>723</v>
      </c>
      <c r="Q9096">
        <v>200</v>
      </c>
      <c r="R9096">
        <v>60</v>
      </c>
      <c r="S9096">
        <v>18</v>
      </c>
      <c r="T9096">
        <v>93</v>
      </c>
      <c r="U9096">
        <v>0</v>
      </c>
      <c r="V9096">
        <v>0</v>
      </c>
      <c r="W9096">
        <v>0.68350100645268008</v>
      </c>
      <c r="X9096">
        <v>36.822484332802574</v>
      </c>
      <c r="Y9096">
        <v>200.31102485136725</v>
      </c>
      <c r="Z9096">
        <v>20.119288280898243</v>
      </c>
      <c r="AA9096">
        <v>102.07225437723005</v>
      </c>
      <c r="AB9096">
        <v>13.401062118777885</v>
      </c>
      <c r="AC9096">
        <v>0</v>
      </c>
      <c r="AD9096">
        <v>0</v>
      </c>
      <c r="AE9096">
        <v>373.40961496752868</v>
      </c>
    </row>
    <row r="9097" spans="1:31" x14ac:dyDescent="0.3">
      <c r="A9097">
        <v>2595235</v>
      </c>
      <c r="B9097">
        <v>1</v>
      </c>
      <c r="C9097" t="s">
        <v>80</v>
      </c>
      <c r="D9097" t="s">
        <v>96</v>
      </c>
      <c r="E9097" t="s">
        <v>141</v>
      </c>
      <c r="F9097" t="s">
        <v>25116</v>
      </c>
      <c r="G9097" t="s">
        <v>318</v>
      </c>
      <c r="H9097" t="s">
        <v>135</v>
      </c>
      <c r="I9097" t="s">
        <v>136</v>
      </c>
      <c r="J9097" t="s">
        <v>137</v>
      </c>
      <c r="K9097" t="s">
        <v>138</v>
      </c>
      <c r="L9097" t="s">
        <v>25117</v>
      </c>
      <c r="M9097" t="s">
        <v>25118</v>
      </c>
      <c r="N9097">
        <v>0.1275</v>
      </c>
      <c r="O9097">
        <v>0</v>
      </c>
      <c r="P9097">
        <v>388</v>
      </c>
      <c r="Q9097">
        <v>0</v>
      </c>
      <c r="R9097">
        <v>0</v>
      </c>
      <c r="S9097">
        <v>0</v>
      </c>
      <c r="T9097">
        <v>115</v>
      </c>
      <c r="U9097">
        <v>0</v>
      </c>
      <c r="V9097">
        <v>0</v>
      </c>
      <c r="W9097">
        <v>0</v>
      </c>
      <c r="X9097">
        <v>9.5032865499517118</v>
      </c>
      <c r="Y9097">
        <v>0</v>
      </c>
      <c r="Z9097">
        <v>0</v>
      </c>
      <c r="AA9097">
        <v>0</v>
      </c>
      <c r="AB9097">
        <v>13.287484522868098</v>
      </c>
      <c r="AC9097">
        <v>0</v>
      </c>
      <c r="AD9097">
        <v>0</v>
      </c>
      <c r="AE9097">
        <v>22.790771072819808</v>
      </c>
    </row>
    <row r="9098" spans="1:31" x14ac:dyDescent="0.3">
      <c r="A9098">
        <v>2595444</v>
      </c>
      <c r="B9098">
        <v>1</v>
      </c>
      <c r="C9098" t="s">
        <v>81</v>
      </c>
      <c r="D9098" t="s">
        <v>126</v>
      </c>
      <c r="E9098" t="s">
        <v>147</v>
      </c>
      <c r="F9098" t="s">
        <v>10811</v>
      </c>
      <c r="G9098" t="s">
        <v>134</v>
      </c>
      <c r="H9098" t="s">
        <v>135</v>
      </c>
      <c r="I9098" t="s">
        <v>136</v>
      </c>
      <c r="J9098" t="s">
        <v>137</v>
      </c>
      <c r="K9098" t="s">
        <v>138</v>
      </c>
      <c r="L9098" t="s">
        <v>25119</v>
      </c>
      <c r="M9098" t="s">
        <v>25120</v>
      </c>
      <c r="N9098">
        <v>0.91916666599999997</v>
      </c>
      <c r="O9098">
        <v>3</v>
      </c>
      <c r="P9098">
        <v>651</v>
      </c>
      <c r="Q9098">
        <v>23</v>
      </c>
      <c r="R9098">
        <v>199</v>
      </c>
      <c r="S9098">
        <v>5</v>
      </c>
      <c r="T9098">
        <v>47</v>
      </c>
      <c r="U9098">
        <v>0</v>
      </c>
      <c r="V9098">
        <v>0</v>
      </c>
      <c r="W9098">
        <v>0.6065744781600001</v>
      </c>
      <c r="X9098">
        <v>46.417008739094314</v>
      </c>
      <c r="Y9098">
        <v>149.76696835791671</v>
      </c>
      <c r="Z9098">
        <v>57.110297409970542</v>
      </c>
      <c r="AA9098">
        <v>25.284561167153633</v>
      </c>
      <c r="AB9098">
        <v>12.022279739044773</v>
      </c>
      <c r="AC9098">
        <v>0</v>
      </c>
      <c r="AD9098">
        <v>0</v>
      </c>
      <c r="AE9098">
        <v>291.20768989134001</v>
      </c>
    </row>
    <row r="9099" spans="1:31" x14ac:dyDescent="0.3">
      <c r="A9099">
        <v>2595341</v>
      </c>
      <c r="B9099">
        <v>1</v>
      </c>
      <c r="C9099" t="s">
        <v>81</v>
      </c>
      <c r="D9099" t="s">
        <v>115</v>
      </c>
      <c r="E9099" t="s">
        <v>171</v>
      </c>
      <c r="F9099" t="s">
        <v>25121</v>
      </c>
      <c r="G9099" t="s">
        <v>202</v>
      </c>
      <c r="H9099" t="s">
        <v>157</v>
      </c>
      <c r="I9099" t="s">
        <v>136</v>
      </c>
      <c r="J9099" t="s">
        <v>137</v>
      </c>
      <c r="K9099" t="s">
        <v>138</v>
      </c>
      <c r="L9099" t="s">
        <v>25122</v>
      </c>
      <c r="M9099" t="s">
        <v>25123</v>
      </c>
      <c r="N9099">
        <v>3.293055555</v>
      </c>
      <c r="O9099">
        <v>0</v>
      </c>
      <c r="P9099">
        <v>2</v>
      </c>
      <c r="Q9099">
        <v>0</v>
      </c>
      <c r="R9099">
        <v>0</v>
      </c>
      <c r="S9099">
        <v>0</v>
      </c>
      <c r="T9099">
        <v>1</v>
      </c>
      <c r="U9099">
        <v>0</v>
      </c>
      <c r="V9099">
        <v>0</v>
      </c>
      <c r="W9099">
        <v>0</v>
      </c>
      <c r="X9099">
        <v>0.13004081127420666</v>
      </c>
      <c r="Y9099">
        <v>0</v>
      </c>
      <c r="Z9099">
        <v>0</v>
      </c>
      <c r="AA9099">
        <v>0</v>
      </c>
      <c r="AB9099">
        <v>4.373711377187778</v>
      </c>
      <c r="AC9099">
        <v>0</v>
      </c>
      <c r="AD9099">
        <v>0</v>
      </c>
      <c r="AE9099">
        <v>4.5037521884619851</v>
      </c>
    </row>
    <row r="9100" spans="1:31" x14ac:dyDescent="0.3">
      <c r="A9100">
        <v>2595275</v>
      </c>
      <c r="B9100">
        <v>1</v>
      </c>
      <c r="C9100" t="s">
        <v>80</v>
      </c>
      <c r="D9100" t="s">
        <v>105</v>
      </c>
      <c r="E9100" t="s">
        <v>184</v>
      </c>
      <c r="F9100" t="s">
        <v>23825</v>
      </c>
      <c r="G9100" t="s">
        <v>149</v>
      </c>
      <c r="H9100" t="s">
        <v>135</v>
      </c>
      <c r="I9100" t="s">
        <v>136</v>
      </c>
      <c r="J9100" t="s">
        <v>137</v>
      </c>
      <c r="K9100" t="s">
        <v>138</v>
      </c>
      <c r="L9100" t="s">
        <v>25124</v>
      </c>
      <c r="M9100" t="s">
        <v>25125</v>
      </c>
      <c r="N9100">
        <v>1.9302777769999999</v>
      </c>
      <c r="O9100">
        <v>1</v>
      </c>
      <c r="P9100">
        <v>8</v>
      </c>
      <c r="Q9100">
        <v>1</v>
      </c>
      <c r="R9100">
        <v>2</v>
      </c>
      <c r="S9100">
        <v>8</v>
      </c>
      <c r="T9100">
        <v>9</v>
      </c>
      <c r="U9100">
        <v>1</v>
      </c>
      <c r="V9100">
        <v>0</v>
      </c>
      <c r="W9100">
        <v>11.818171480710877</v>
      </c>
      <c r="X9100">
        <v>8.6310520766888388</v>
      </c>
      <c r="Y9100">
        <v>2.1071033571872668</v>
      </c>
      <c r="Z9100">
        <v>22.674433802399708</v>
      </c>
      <c r="AA9100">
        <v>123.69912312306009</v>
      </c>
      <c r="AB9100">
        <v>9.8531178039953016</v>
      </c>
      <c r="AC9100">
        <v>28.428393018672001</v>
      </c>
      <c r="AD9100">
        <v>0</v>
      </c>
      <c r="AE9100">
        <v>207.2113946627141</v>
      </c>
    </row>
    <row r="9101" spans="1:31" x14ac:dyDescent="0.3">
      <c r="A9101">
        <v>2595232</v>
      </c>
      <c r="B9101">
        <v>1</v>
      </c>
      <c r="C9101" t="s">
        <v>80</v>
      </c>
      <c r="D9101" t="s">
        <v>84</v>
      </c>
      <c r="E9101" t="s">
        <v>184</v>
      </c>
      <c r="F9101" t="s">
        <v>25126</v>
      </c>
      <c r="G9101" t="s">
        <v>254</v>
      </c>
      <c r="H9101" t="s">
        <v>135</v>
      </c>
      <c r="I9101" t="s">
        <v>136</v>
      </c>
      <c r="J9101" t="s">
        <v>137</v>
      </c>
      <c r="K9101" t="s">
        <v>138</v>
      </c>
      <c r="L9101" t="s">
        <v>25127</v>
      </c>
      <c r="M9101" t="s">
        <v>25128</v>
      </c>
      <c r="N9101">
        <v>2.7102777769999999</v>
      </c>
      <c r="O9101">
        <v>0</v>
      </c>
      <c r="P9101">
        <v>355</v>
      </c>
      <c r="Q9101">
        <v>0</v>
      </c>
      <c r="R9101">
        <v>0</v>
      </c>
      <c r="S9101">
        <v>0</v>
      </c>
      <c r="T9101">
        <v>7</v>
      </c>
      <c r="U9101">
        <v>0</v>
      </c>
      <c r="V9101">
        <v>0</v>
      </c>
      <c r="W9101">
        <v>0</v>
      </c>
      <c r="X9101">
        <v>135.44774246774449</v>
      </c>
      <c r="Y9101">
        <v>0</v>
      </c>
      <c r="Z9101">
        <v>0</v>
      </c>
      <c r="AA9101">
        <v>0</v>
      </c>
      <c r="AB9101">
        <v>6.0376755647354221</v>
      </c>
      <c r="AC9101">
        <v>0</v>
      </c>
      <c r="AD9101">
        <v>0</v>
      </c>
      <c r="AE9101">
        <v>141.48541803247991</v>
      </c>
    </row>
    <row r="9102" spans="1:31" x14ac:dyDescent="0.3">
      <c r="A9102">
        <v>2595255</v>
      </c>
      <c r="B9102">
        <v>1</v>
      </c>
      <c r="C9102" t="s">
        <v>80</v>
      </c>
      <c r="D9102" t="s">
        <v>109</v>
      </c>
      <c r="E9102" t="s">
        <v>141</v>
      </c>
      <c r="F9102" t="s">
        <v>24329</v>
      </c>
      <c r="G9102" t="s">
        <v>134</v>
      </c>
      <c r="H9102" t="s">
        <v>135</v>
      </c>
      <c r="I9102" t="s">
        <v>136</v>
      </c>
      <c r="J9102" t="s">
        <v>137</v>
      </c>
      <c r="K9102" t="s">
        <v>138</v>
      </c>
      <c r="L9102" t="s">
        <v>25129</v>
      </c>
      <c r="M9102" t="s">
        <v>25130</v>
      </c>
      <c r="N9102">
        <v>0.49138888800000002</v>
      </c>
      <c r="O9102">
        <v>0</v>
      </c>
      <c r="P9102">
        <v>74</v>
      </c>
      <c r="Q9102">
        <v>0</v>
      </c>
      <c r="R9102">
        <v>11</v>
      </c>
      <c r="S9102">
        <v>1</v>
      </c>
      <c r="T9102">
        <v>10</v>
      </c>
      <c r="U9102">
        <v>0</v>
      </c>
      <c r="V9102">
        <v>0</v>
      </c>
      <c r="W9102">
        <v>0</v>
      </c>
      <c r="X9102">
        <v>3.5833570496807381</v>
      </c>
      <c r="Y9102">
        <v>0</v>
      </c>
      <c r="Z9102">
        <v>1.3308446154962004</v>
      </c>
      <c r="AA9102">
        <v>4.6493406456735524</v>
      </c>
      <c r="AB9102">
        <v>2.0575777824731993</v>
      </c>
      <c r="AC9102">
        <v>0</v>
      </c>
      <c r="AD9102">
        <v>0</v>
      </c>
      <c r="AE9102">
        <v>11.62112009332369</v>
      </c>
    </row>
    <row r="9103" spans="1:31" x14ac:dyDescent="0.3">
      <c r="A9103">
        <v>2595424</v>
      </c>
      <c r="B9103">
        <v>1</v>
      </c>
      <c r="C9103" t="s">
        <v>80</v>
      </c>
      <c r="D9103" t="s">
        <v>100</v>
      </c>
      <c r="E9103" t="s">
        <v>166</v>
      </c>
      <c r="F9103" t="s">
        <v>25131</v>
      </c>
      <c r="G9103" t="s">
        <v>181</v>
      </c>
      <c r="H9103" t="s">
        <v>157</v>
      </c>
      <c r="I9103" t="s">
        <v>136</v>
      </c>
      <c r="J9103" t="s">
        <v>137</v>
      </c>
      <c r="K9103" t="s">
        <v>138</v>
      </c>
      <c r="L9103" t="s">
        <v>25132</v>
      </c>
      <c r="M9103" t="s">
        <v>25133</v>
      </c>
      <c r="N9103">
        <v>1.868055555</v>
      </c>
      <c r="O9103">
        <v>0</v>
      </c>
      <c r="P9103">
        <v>1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0.26413574569585496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0.26413574569585496</v>
      </c>
    </row>
    <row r="9104" spans="1:31" x14ac:dyDescent="0.3">
      <c r="A9104">
        <v>2595218</v>
      </c>
      <c r="B9104">
        <v>1</v>
      </c>
      <c r="C9104" t="s">
        <v>81</v>
      </c>
      <c r="D9104" t="s">
        <v>121</v>
      </c>
      <c r="E9104" t="s">
        <v>141</v>
      </c>
      <c r="F9104" t="s">
        <v>6245</v>
      </c>
      <c r="G9104" t="s">
        <v>134</v>
      </c>
      <c r="H9104" t="s">
        <v>135</v>
      </c>
      <c r="I9104" t="s">
        <v>136</v>
      </c>
      <c r="J9104" t="s">
        <v>137</v>
      </c>
      <c r="K9104" t="s">
        <v>138</v>
      </c>
      <c r="L9104" t="s">
        <v>25134</v>
      </c>
      <c r="M9104" t="s">
        <v>25135</v>
      </c>
      <c r="N9104">
        <v>1.5394444439999999</v>
      </c>
      <c r="O9104">
        <v>8</v>
      </c>
      <c r="P9104">
        <v>1298</v>
      </c>
      <c r="Q9104">
        <v>4</v>
      </c>
      <c r="R9104">
        <v>123</v>
      </c>
      <c r="S9104">
        <v>6</v>
      </c>
      <c r="T9104">
        <v>90</v>
      </c>
      <c r="U9104">
        <v>0</v>
      </c>
      <c r="V9104">
        <v>0</v>
      </c>
      <c r="W9104">
        <v>1.6746013312000001</v>
      </c>
      <c r="X9104">
        <v>152.19337329593301</v>
      </c>
      <c r="Y9104">
        <v>6.9572483145870203</v>
      </c>
      <c r="Z9104">
        <v>38.020620935774168</v>
      </c>
      <c r="AA9104">
        <v>21.302652161294883</v>
      </c>
      <c r="AB9104">
        <v>25.843006642662509</v>
      </c>
      <c r="AC9104">
        <v>0</v>
      </c>
      <c r="AD9104">
        <v>0</v>
      </c>
      <c r="AE9104">
        <v>245.99150268145158</v>
      </c>
    </row>
    <row r="9105" spans="1:31" x14ac:dyDescent="0.3">
      <c r="A9105">
        <v>2595407</v>
      </c>
      <c r="B9105">
        <v>1</v>
      </c>
      <c r="C9105" t="s">
        <v>81</v>
      </c>
      <c r="D9105" t="s">
        <v>119</v>
      </c>
      <c r="E9105" t="s">
        <v>184</v>
      </c>
      <c r="F9105" t="s">
        <v>25136</v>
      </c>
      <c r="G9105" t="s">
        <v>1218</v>
      </c>
      <c r="H9105" t="s">
        <v>135</v>
      </c>
      <c r="I9105" t="s">
        <v>136</v>
      </c>
      <c r="J9105" t="s">
        <v>137</v>
      </c>
      <c r="K9105" t="s">
        <v>138</v>
      </c>
      <c r="L9105" t="s">
        <v>25137</v>
      </c>
      <c r="M9105" t="s">
        <v>25138</v>
      </c>
      <c r="N9105">
        <v>1.4269444440000001</v>
      </c>
      <c r="O9105">
        <v>0</v>
      </c>
      <c r="P9105">
        <v>51</v>
      </c>
      <c r="Q9105">
        <v>0</v>
      </c>
      <c r="R9105">
        <v>17</v>
      </c>
      <c r="S9105">
        <v>0</v>
      </c>
      <c r="T9105">
        <v>1</v>
      </c>
      <c r="U9105">
        <v>0</v>
      </c>
      <c r="V9105">
        <v>0</v>
      </c>
      <c r="W9105">
        <v>0</v>
      </c>
      <c r="X9105">
        <v>5.9937617427539811</v>
      </c>
      <c r="Y9105">
        <v>0</v>
      </c>
      <c r="Z9105">
        <v>15.633276740296216</v>
      </c>
      <c r="AA9105">
        <v>0</v>
      </c>
      <c r="AB9105">
        <v>0.14844932310732001</v>
      </c>
      <c r="AC9105">
        <v>0</v>
      </c>
      <c r="AD9105">
        <v>0</v>
      </c>
      <c r="AE9105">
        <v>21.775487806157518</v>
      </c>
    </row>
    <row r="9106" spans="1:31" x14ac:dyDescent="0.3">
      <c r="A9106">
        <v>2595261</v>
      </c>
      <c r="B9106">
        <v>1</v>
      </c>
      <c r="C9106" t="s">
        <v>81</v>
      </c>
      <c r="D9106" t="s">
        <v>117</v>
      </c>
      <c r="E9106" t="s">
        <v>184</v>
      </c>
      <c r="F9106" t="s">
        <v>15527</v>
      </c>
      <c r="G9106" t="s">
        <v>149</v>
      </c>
      <c r="H9106" t="s">
        <v>135</v>
      </c>
      <c r="I9106" t="s">
        <v>136</v>
      </c>
      <c r="J9106" t="s">
        <v>137</v>
      </c>
      <c r="K9106" t="s">
        <v>138</v>
      </c>
      <c r="L9106" t="s">
        <v>25139</v>
      </c>
      <c r="M9106" t="s">
        <v>25140</v>
      </c>
      <c r="N9106">
        <v>2.829722222</v>
      </c>
      <c r="O9106">
        <v>0</v>
      </c>
      <c r="P9106">
        <v>18</v>
      </c>
      <c r="Q9106">
        <v>0</v>
      </c>
      <c r="R9106">
        <v>11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7.1237833404706112</v>
      </c>
      <c r="Y9106">
        <v>0</v>
      </c>
      <c r="Z9106">
        <v>11.997276741325402</v>
      </c>
      <c r="AA9106">
        <v>0</v>
      </c>
      <c r="AB9106">
        <v>0</v>
      </c>
      <c r="AC9106">
        <v>0</v>
      </c>
      <c r="AD9106">
        <v>0</v>
      </c>
      <c r="AE9106">
        <v>19.121060081796013</v>
      </c>
    </row>
    <row r="9107" spans="1:31" x14ac:dyDescent="0.3">
      <c r="A9107">
        <v>2595284</v>
      </c>
      <c r="B9107">
        <v>1</v>
      </c>
      <c r="C9107" t="s">
        <v>80</v>
      </c>
      <c r="D9107" t="s">
        <v>96</v>
      </c>
      <c r="E9107" t="s">
        <v>171</v>
      </c>
      <c r="F9107" t="s">
        <v>25141</v>
      </c>
      <c r="G9107" t="s">
        <v>190</v>
      </c>
      <c r="H9107" t="s">
        <v>157</v>
      </c>
      <c r="I9107" t="s">
        <v>136</v>
      </c>
      <c r="J9107" t="s">
        <v>137</v>
      </c>
      <c r="K9107" t="s">
        <v>138</v>
      </c>
      <c r="L9107" t="s">
        <v>25142</v>
      </c>
      <c r="M9107" t="s">
        <v>25143</v>
      </c>
      <c r="N9107">
        <v>1.0011111109999999</v>
      </c>
      <c r="O9107">
        <v>0</v>
      </c>
      <c r="P9107">
        <v>96</v>
      </c>
      <c r="Q9107">
        <v>0</v>
      </c>
      <c r="R9107">
        <v>0</v>
      </c>
      <c r="S9107">
        <v>0</v>
      </c>
      <c r="T9107">
        <v>11</v>
      </c>
      <c r="U9107">
        <v>0</v>
      </c>
      <c r="V9107">
        <v>0</v>
      </c>
      <c r="W9107">
        <v>0</v>
      </c>
      <c r="X9107">
        <v>25.336503735808368</v>
      </c>
      <c r="Y9107">
        <v>0</v>
      </c>
      <c r="Z9107">
        <v>0</v>
      </c>
      <c r="AA9107">
        <v>0</v>
      </c>
      <c r="AB9107">
        <v>5.8279329842105776</v>
      </c>
      <c r="AC9107">
        <v>0</v>
      </c>
      <c r="AD9107">
        <v>0</v>
      </c>
      <c r="AE9107">
        <v>31.164436720018944</v>
      </c>
    </row>
    <row r="9108" spans="1:31" x14ac:dyDescent="0.3">
      <c r="A9108">
        <v>2595599</v>
      </c>
      <c r="B9108">
        <v>1</v>
      </c>
      <c r="C9108" t="s">
        <v>80</v>
      </c>
      <c r="D9108" t="s">
        <v>92</v>
      </c>
      <c r="E9108" t="s">
        <v>175</v>
      </c>
      <c r="F9108" t="s">
        <v>25144</v>
      </c>
      <c r="G9108" t="s">
        <v>190</v>
      </c>
      <c r="H9108" t="s">
        <v>157</v>
      </c>
      <c r="I9108" t="s">
        <v>136</v>
      </c>
      <c r="J9108" t="s">
        <v>137</v>
      </c>
      <c r="K9108" t="s">
        <v>138</v>
      </c>
      <c r="L9108" t="s">
        <v>25145</v>
      </c>
      <c r="M9108" t="s">
        <v>25146</v>
      </c>
      <c r="N9108">
        <v>0.95250000000000001</v>
      </c>
      <c r="O9108">
        <v>0</v>
      </c>
      <c r="P9108">
        <v>28</v>
      </c>
      <c r="Q9108">
        <v>0</v>
      </c>
      <c r="R9108">
        <v>0</v>
      </c>
      <c r="S9108">
        <v>0</v>
      </c>
      <c r="T9108">
        <v>4</v>
      </c>
      <c r="U9108">
        <v>0</v>
      </c>
      <c r="V9108">
        <v>0</v>
      </c>
      <c r="W9108">
        <v>0</v>
      </c>
      <c r="X9108">
        <v>11.566734309757599</v>
      </c>
      <c r="Y9108">
        <v>0</v>
      </c>
      <c r="Z9108">
        <v>0</v>
      </c>
      <c r="AA9108">
        <v>0</v>
      </c>
      <c r="AB9108">
        <v>2.5641815932353431</v>
      </c>
      <c r="AC9108">
        <v>0</v>
      </c>
      <c r="AD9108">
        <v>0</v>
      </c>
      <c r="AE9108">
        <v>14.130915902992943</v>
      </c>
    </row>
    <row r="9109" spans="1:31" x14ac:dyDescent="0.3">
      <c r="A9109">
        <v>2595198</v>
      </c>
      <c r="B9109">
        <v>1</v>
      </c>
      <c r="C9109" t="s">
        <v>80</v>
      </c>
      <c r="D9109" t="s">
        <v>96</v>
      </c>
      <c r="E9109" t="s">
        <v>166</v>
      </c>
      <c r="F9109" t="s">
        <v>19269</v>
      </c>
      <c r="G9109" t="s">
        <v>181</v>
      </c>
      <c r="H9109" t="s">
        <v>157</v>
      </c>
      <c r="I9109" t="s">
        <v>136</v>
      </c>
      <c r="J9109" t="s">
        <v>137</v>
      </c>
      <c r="K9109" t="s">
        <v>138</v>
      </c>
      <c r="L9109" t="s">
        <v>25147</v>
      </c>
      <c r="M9109" t="s">
        <v>25148</v>
      </c>
      <c r="N9109">
        <v>1.365277777</v>
      </c>
      <c r="O9109">
        <v>0</v>
      </c>
      <c r="P9109">
        <v>1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0.45092750144479998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0.45092750144479998</v>
      </c>
    </row>
    <row r="9110" spans="1:31" x14ac:dyDescent="0.3">
      <c r="A9110">
        <v>2595493</v>
      </c>
      <c r="B9110">
        <v>1</v>
      </c>
      <c r="C9110" t="s">
        <v>80</v>
      </c>
      <c r="D9110" t="s">
        <v>105</v>
      </c>
      <c r="E9110" t="s">
        <v>184</v>
      </c>
      <c r="F9110" t="s">
        <v>25149</v>
      </c>
      <c r="G9110" t="s">
        <v>149</v>
      </c>
      <c r="H9110" t="s">
        <v>135</v>
      </c>
      <c r="I9110" t="s">
        <v>136</v>
      </c>
      <c r="J9110" t="s">
        <v>137</v>
      </c>
      <c r="K9110" t="s">
        <v>138</v>
      </c>
      <c r="L9110" t="s">
        <v>25150</v>
      </c>
      <c r="M9110" t="s">
        <v>25151</v>
      </c>
      <c r="N9110">
        <v>1.0108333329999999</v>
      </c>
      <c r="O9110">
        <v>0</v>
      </c>
      <c r="P9110">
        <v>0</v>
      </c>
      <c r="Q9110">
        <v>0</v>
      </c>
      <c r="R9110">
        <v>0</v>
      </c>
      <c r="S9110">
        <v>1</v>
      </c>
      <c r="T9110">
        <v>0</v>
      </c>
      <c r="U9110">
        <v>1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0.62395660027120003</v>
      </c>
      <c r="AB9110">
        <v>0</v>
      </c>
      <c r="AC9110">
        <v>4.0170812485498404</v>
      </c>
      <c r="AD9110">
        <v>0</v>
      </c>
      <c r="AE9110">
        <v>4.6410378488210409</v>
      </c>
    </row>
    <row r="9111" spans="1:31" x14ac:dyDescent="0.3">
      <c r="A9111">
        <v>2595639</v>
      </c>
      <c r="B9111">
        <v>1</v>
      </c>
      <c r="C9111" t="s">
        <v>80</v>
      </c>
      <c r="D9111" t="s">
        <v>105</v>
      </c>
      <c r="E9111" t="s">
        <v>184</v>
      </c>
      <c r="F9111" t="s">
        <v>25152</v>
      </c>
      <c r="G9111" t="s">
        <v>202</v>
      </c>
      <c r="H9111" t="s">
        <v>135</v>
      </c>
      <c r="I9111" t="s">
        <v>136</v>
      </c>
      <c r="J9111" t="s">
        <v>137</v>
      </c>
      <c r="K9111" t="s">
        <v>138</v>
      </c>
      <c r="L9111" t="s">
        <v>25153</v>
      </c>
      <c r="M9111" t="s">
        <v>25154</v>
      </c>
      <c r="N9111">
        <v>0.42361111099999998</v>
      </c>
      <c r="O9111">
        <v>0</v>
      </c>
      <c r="P9111">
        <v>167</v>
      </c>
      <c r="Q9111">
        <v>0</v>
      </c>
      <c r="R9111">
        <v>0</v>
      </c>
      <c r="S9111">
        <v>0</v>
      </c>
      <c r="T9111">
        <v>5</v>
      </c>
      <c r="U9111">
        <v>0</v>
      </c>
      <c r="V9111">
        <v>0</v>
      </c>
      <c r="W9111">
        <v>0</v>
      </c>
      <c r="X9111">
        <v>11.891022788440504</v>
      </c>
      <c r="Y9111">
        <v>0</v>
      </c>
      <c r="Z9111">
        <v>0</v>
      </c>
      <c r="AA9111">
        <v>0</v>
      </c>
      <c r="AB9111">
        <v>2.2959613361588334</v>
      </c>
      <c r="AC9111">
        <v>0</v>
      </c>
      <c r="AD9111">
        <v>0</v>
      </c>
      <c r="AE9111">
        <v>14.186984124599338</v>
      </c>
    </row>
    <row r="9112" spans="1:31" x14ac:dyDescent="0.3">
      <c r="A9112">
        <v>2595344</v>
      </c>
      <c r="B9112">
        <v>1</v>
      </c>
      <c r="C9112" t="s">
        <v>80</v>
      </c>
      <c r="D9112" t="s">
        <v>87</v>
      </c>
      <c r="E9112" t="s">
        <v>166</v>
      </c>
      <c r="F9112" t="s">
        <v>25155</v>
      </c>
      <c r="G9112" t="s">
        <v>168</v>
      </c>
      <c r="H9112" t="s">
        <v>157</v>
      </c>
      <c r="I9112" t="s">
        <v>136</v>
      </c>
      <c r="J9112" t="s">
        <v>137</v>
      </c>
      <c r="K9112" t="s">
        <v>138</v>
      </c>
      <c r="L9112" t="s">
        <v>25156</v>
      </c>
      <c r="M9112" t="s">
        <v>25157</v>
      </c>
      <c r="N9112">
        <v>1.6975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4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0.83586812689571999</v>
      </c>
      <c r="AC9112">
        <v>0</v>
      </c>
      <c r="AD9112">
        <v>0</v>
      </c>
      <c r="AE9112">
        <v>0.83586812689571999</v>
      </c>
    </row>
    <row r="9113" spans="1:31" x14ac:dyDescent="0.3">
      <c r="A9113">
        <v>2595244</v>
      </c>
      <c r="B9113">
        <v>1</v>
      </c>
      <c r="C9113" t="s">
        <v>81</v>
      </c>
      <c r="D9113" t="s">
        <v>120</v>
      </c>
      <c r="E9113" t="s">
        <v>184</v>
      </c>
      <c r="F9113" t="s">
        <v>25158</v>
      </c>
      <c r="G9113" t="s">
        <v>134</v>
      </c>
      <c r="H9113" t="s">
        <v>135</v>
      </c>
      <c r="I9113" t="s">
        <v>136</v>
      </c>
      <c r="J9113" t="s">
        <v>137</v>
      </c>
      <c r="K9113" t="s">
        <v>138</v>
      </c>
      <c r="L9113" t="s">
        <v>25159</v>
      </c>
      <c r="M9113" t="s">
        <v>25160</v>
      </c>
      <c r="N9113">
        <v>0.46055555500000001</v>
      </c>
      <c r="O9113">
        <v>1</v>
      </c>
      <c r="P9113">
        <v>0</v>
      </c>
      <c r="Q9113">
        <v>42</v>
      </c>
      <c r="R9113">
        <v>43</v>
      </c>
      <c r="S9113">
        <v>1</v>
      </c>
      <c r="T9113">
        <v>2</v>
      </c>
      <c r="U9113">
        <v>0</v>
      </c>
      <c r="V9113">
        <v>0</v>
      </c>
      <c r="W9113">
        <v>6.2214122880000007E-2</v>
      </c>
      <c r="X9113">
        <v>0</v>
      </c>
      <c r="Y9113">
        <v>33.741058872045492</v>
      </c>
      <c r="Z9113">
        <v>54.003190368533843</v>
      </c>
      <c r="AA9113">
        <v>0.43380619814616084</v>
      </c>
      <c r="AB9113">
        <v>1.28979434022838</v>
      </c>
      <c r="AC9113">
        <v>0</v>
      </c>
      <c r="AD9113">
        <v>0</v>
      </c>
      <c r="AE9113">
        <v>89.53006390183387</v>
      </c>
    </row>
    <row r="9114" spans="1:31" x14ac:dyDescent="0.3">
      <c r="A9114">
        <v>2595556</v>
      </c>
      <c r="B9114">
        <v>1</v>
      </c>
      <c r="C9114" t="s">
        <v>80</v>
      </c>
      <c r="D9114" t="s">
        <v>98</v>
      </c>
      <c r="E9114" t="s">
        <v>141</v>
      </c>
      <c r="F9114" t="s">
        <v>9353</v>
      </c>
      <c r="G9114" t="s">
        <v>134</v>
      </c>
      <c r="H9114" t="s">
        <v>135</v>
      </c>
      <c r="I9114" t="s">
        <v>136</v>
      </c>
      <c r="J9114" t="s">
        <v>137</v>
      </c>
      <c r="K9114" t="s">
        <v>138</v>
      </c>
      <c r="L9114" t="s">
        <v>25161</v>
      </c>
      <c r="M9114" t="s">
        <v>25162</v>
      </c>
      <c r="N9114">
        <v>5.1666666E-2</v>
      </c>
      <c r="O9114">
        <v>0</v>
      </c>
      <c r="P9114">
        <v>0</v>
      </c>
      <c r="Q9114">
        <v>9</v>
      </c>
      <c r="R9114">
        <v>97</v>
      </c>
      <c r="S9114">
        <v>3</v>
      </c>
      <c r="T9114">
        <v>23</v>
      </c>
      <c r="U9114">
        <v>1</v>
      </c>
      <c r="V9114">
        <v>0</v>
      </c>
      <c r="W9114">
        <v>0</v>
      </c>
      <c r="X9114">
        <v>0</v>
      </c>
      <c r="Y9114">
        <v>3.2093924107965499</v>
      </c>
      <c r="Z9114">
        <v>19.72233745601919</v>
      </c>
      <c r="AA9114">
        <v>0.84013875470373323</v>
      </c>
      <c r="AB9114">
        <v>2.4072595343236807</v>
      </c>
      <c r="AC9114">
        <v>0.81920717287260003</v>
      </c>
      <c r="AD9114">
        <v>0</v>
      </c>
      <c r="AE9114">
        <v>26.998335328715754</v>
      </c>
    </row>
    <row r="9115" spans="1:31" x14ac:dyDescent="0.3">
      <c r="A9115">
        <v>2595513</v>
      </c>
      <c r="B9115">
        <v>1</v>
      </c>
      <c r="C9115" t="s">
        <v>81</v>
      </c>
      <c r="D9115" t="s">
        <v>118</v>
      </c>
      <c r="E9115" t="s">
        <v>166</v>
      </c>
      <c r="F9115" t="s">
        <v>25163</v>
      </c>
      <c r="G9115" t="s">
        <v>168</v>
      </c>
      <c r="H9115" t="s">
        <v>157</v>
      </c>
      <c r="I9115" t="s">
        <v>136</v>
      </c>
      <c r="J9115" t="s">
        <v>137</v>
      </c>
      <c r="K9115" t="s">
        <v>138</v>
      </c>
      <c r="L9115" t="s">
        <v>25164</v>
      </c>
      <c r="M9115" t="s">
        <v>25165</v>
      </c>
      <c r="N9115">
        <v>0.90583333300000002</v>
      </c>
      <c r="O9115">
        <v>0</v>
      </c>
      <c r="P9115">
        <v>1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0.10202172715757252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0.10202172715757252</v>
      </c>
    </row>
    <row r="9116" spans="1:31" x14ac:dyDescent="0.3">
      <c r="A9116">
        <v>2595264</v>
      </c>
      <c r="B9116">
        <v>1</v>
      </c>
      <c r="C9116" t="s">
        <v>81</v>
      </c>
      <c r="D9116" t="s">
        <v>113</v>
      </c>
      <c r="E9116" t="s">
        <v>141</v>
      </c>
      <c r="F9116" t="s">
        <v>25166</v>
      </c>
      <c r="G9116" t="s">
        <v>134</v>
      </c>
      <c r="H9116" t="s">
        <v>135</v>
      </c>
      <c r="I9116" t="s">
        <v>136</v>
      </c>
      <c r="J9116" t="s">
        <v>137</v>
      </c>
      <c r="K9116" t="s">
        <v>138</v>
      </c>
      <c r="L9116" t="s">
        <v>25167</v>
      </c>
      <c r="M9116" t="s">
        <v>25168</v>
      </c>
      <c r="N9116">
        <v>0.44138888799999998</v>
      </c>
      <c r="O9116">
        <v>2</v>
      </c>
      <c r="P9116">
        <v>122</v>
      </c>
      <c r="Q9116">
        <v>7</v>
      </c>
      <c r="R9116">
        <v>22</v>
      </c>
      <c r="S9116">
        <v>7</v>
      </c>
      <c r="T9116">
        <v>59</v>
      </c>
      <c r="U9116">
        <v>4</v>
      </c>
      <c r="V9116">
        <v>0</v>
      </c>
      <c r="W9116">
        <v>9.4023133758708327E-2</v>
      </c>
      <c r="X9116">
        <v>8.449642598129568</v>
      </c>
      <c r="Y9116">
        <v>10.993632724125334</v>
      </c>
      <c r="Z9116">
        <v>2.0887245387666935</v>
      </c>
      <c r="AA9116">
        <v>7.4252342108056784</v>
      </c>
      <c r="AB9116">
        <v>27.167122811929747</v>
      </c>
      <c r="AC9116">
        <v>129.17894401716978</v>
      </c>
      <c r="AD9116">
        <v>0</v>
      </c>
      <c r="AE9116">
        <v>185.39732403468551</v>
      </c>
    </row>
    <row r="9117" spans="1:31" x14ac:dyDescent="0.3">
      <c r="A9117">
        <v>2595642</v>
      </c>
      <c r="B9117">
        <v>1</v>
      </c>
      <c r="C9117" t="s">
        <v>81</v>
      </c>
      <c r="D9117" t="s">
        <v>117</v>
      </c>
      <c r="E9117" t="s">
        <v>184</v>
      </c>
      <c r="F9117" t="s">
        <v>25169</v>
      </c>
      <c r="G9117" t="s">
        <v>149</v>
      </c>
      <c r="H9117" t="s">
        <v>135</v>
      </c>
      <c r="I9117" t="s">
        <v>136</v>
      </c>
      <c r="J9117" t="s">
        <v>137</v>
      </c>
      <c r="K9117" t="s">
        <v>138</v>
      </c>
      <c r="L9117" t="s">
        <v>25170</v>
      </c>
      <c r="M9117" t="s">
        <v>25171</v>
      </c>
      <c r="N9117">
        <v>1.3502777770000001</v>
      </c>
      <c r="O9117">
        <v>0</v>
      </c>
      <c r="P9117">
        <v>0</v>
      </c>
      <c r="Q9117">
        <v>4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4.6736865512305066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4.6736865512305066</v>
      </c>
    </row>
    <row r="9118" spans="1:31" x14ac:dyDescent="0.3">
      <c r="A9118">
        <v>2595579</v>
      </c>
      <c r="B9118">
        <v>1</v>
      </c>
      <c r="C9118" t="s">
        <v>80</v>
      </c>
      <c r="D9118" t="s">
        <v>106</v>
      </c>
      <c r="E9118" t="s">
        <v>141</v>
      </c>
      <c r="F9118" t="s">
        <v>5077</v>
      </c>
      <c r="G9118" t="s">
        <v>134</v>
      </c>
      <c r="H9118" t="s">
        <v>135</v>
      </c>
      <c r="I9118" t="s">
        <v>136</v>
      </c>
      <c r="J9118" t="s">
        <v>137</v>
      </c>
      <c r="K9118" t="s">
        <v>138</v>
      </c>
      <c r="L9118" t="s">
        <v>25172</v>
      </c>
      <c r="M9118" t="s">
        <v>25173</v>
      </c>
      <c r="N9118">
        <v>0.18666666600000001</v>
      </c>
      <c r="O9118">
        <v>1</v>
      </c>
      <c r="P9118">
        <v>0</v>
      </c>
      <c r="Q9118">
        <v>12</v>
      </c>
      <c r="R9118">
        <v>128</v>
      </c>
      <c r="S9118">
        <v>5</v>
      </c>
      <c r="T9118">
        <v>35</v>
      </c>
      <c r="U9118">
        <v>0</v>
      </c>
      <c r="V9118">
        <v>0</v>
      </c>
      <c r="W9118">
        <v>0.56456261586480005</v>
      </c>
      <c r="X9118">
        <v>0</v>
      </c>
      <c r="Y9118">
        <v>15.759187805773436</v>
      </c>
      <c r="Z9118">
        <v>47.648120227744421</v>
      </c>
      <c r="AA9118">
        <v>11.601493199067521</v>
      </c>
      <c r="AB9118">
        <v>7.8566707114475989</v>
      </c>
      <c r="AC9118">
        <v>0</v>
      </c>
      <c r="AD9118">
        <v>0</v>
      </c>
      <c r="AE9118">
        <v>83.430034559897791</v>
      </c>
    </row>
    <row r="9119" spans="1:31" x14ac:dyDescent="0.3">
      <c r="A9119">
        <v>2595433</v>
      </c>
      <c r="B9119">
        <v>1</v>
      </c>
      <c r="C9119" t="s">
        <v>80</v>
      </c>
      <c r="D9119" t="s">
        <v>94</v>
      </c>
      <c r="E9119" t="s">
        <v>155</v>
      </c>
      <c r="F9119" t="s">
        <v>25174</v>
      </c>
      <c r="G9119" t="s">
        <v>202</v>
      </c>
      <c r="H9119" t="s">
        <v>157</v>
      </c>
      <c r="I9119" t="s">
        <v>136</v>
      </c>
      <c r="J9119" t="s">
        <v>137</v>
      </c>
      <c r="K9119" t="s">
        <v>138</v>
      </c>
      <c r="L9119" t="s">
        <v>25175</v>
      </c>
      <c r="M9119" t="s">
        <v>25176</v>
      </c>
      <c r="N9119">
        <v>0.49638888799999997</v>
      </c>
      <c r="O9119">
        <v>0</v>
      </c>
      <c r="P9119">
        <v>36</v>
      </c>
      <c r="Q9119">
        <v>0</v>
      </c>
      <c r="R9119">
        <v>1</v>
      </c>
      <c r="S9119">
        <v>0</v>
      </c>
      <c r="T9119">
        <v>11</v>
      </c>
      <c r="U9119">
        <v>0</v>
      </c>
      <c r="V9119">
        <v>0</v>
      </c>
      <c r="W9119">
        <v>0</v>
      </c>
      <c r="X9119">
        <v>1.9819078820206302</v>
      </c>
      <c r="Y9119">
        <v>0</v>
      </c>
      <c r="Z9119">
        <v>6.0711913451420838E-2</v>
      </c>
      <c r="AA9119">
        <v>0</v>
      </c>
      <c r="AB9119">
        <v>3.1790806509644476</v>
      </c>
      <c r="AC9119">
        <v>0</v>
      </c>
      <c r="AD9119">
        <v>0</v>
      </c>
      <c r="AE9119">
        <v>5.2217004464364987</v>
      </c>
    </row>
    <row r="9120" spans="1:31" x14ac:dyDescent="0.3">
      <c r="A9120">
        <v>2595682</v>
      </c>
      <c r="B9120">
        <v>1</v>
      </c>
      <c r="C9120" t="s">
        <v>81</v>
      </c>
      <c r="D9120" t="s">
        <v>123</v>
      </c>
      <c r="E9120" t="s">
        <v>141</v>
      </c>
      <c r="F9120" t="s">
        <v>6332</v>
      </c>
      <c r="G9120" t="s">
        <v>134</v>
      </c>
      <c r="H9120" t="s">
        <v>135</v>
      </c>
      <c r="I9120" t="s">
        <v>136</v>
      </c>
      <c r="J9120" t="s">
        <v>137</v>
      </c>
      <c r="K9120" t="s">
        <v>138</v>
      </c>
      <c r="L9120" t="s">
        <v>25177</v>
      </c>
      <c r="M9120" t="s">
        <v>25178</v>
      </c>
      <c r="N9120">
        <v>0.21194444400000001</v>
      </c>
      <c r="O9120">
        <v>2</v>
      </c>
      <c r="P9120">
        <v>1</v>
      </c>
      <c r="Q9120">
        <v>101</v>
      </c>
      <c r="R9120">
        <v>1</v>
      </c>
      <c r="S9120">
        <v>12</v>
      </c>
      <c r="T9120">
        <v>0</v>
      </c>
      <c r="U9120">
        <v>0</v>
      </c>
      <c r="V9120">
        <v>0</v>
      </c>
      <c r="W9120">
        <v>6.5097189292029997E-2</v>
      </c>
      <c r="X9120">
        <v>4.8337741786168342E-2</v>
      </c>
      <c r="Y9120">
        <v>25.59567878022176</v>
      </c>
      <c r="Z9120">
        <v>0.27742812780833337</v>
      </c>
      <c r="AA9120">
        <v>2.8132797354165411</v>
      </c>
      <c r="AB9120">
        <v>0</v>
      </c>
      <c r="AC9120">
        <v>0</v>
      </c>
      <c r="AD9120">
        <v>0</v>
      </c>
      <c r="AE9120">
        <v>28.799821574524834</v>
      </c>
    </row>
    <row r="9121" spans="1:31" x14ac:dyDescent="0.3">
      <c r="A9121">
        <v>2595241</v>
      </c>
      <c r="B9121">
        <v>1</v>
      </c>
      <c r="C9121" t="s">
        <v>80</v>
      </c>
      <c r="D9121" t="s">
        <v>104</v>
      </c>
      <c r="E9121" t="s">
        <v>184</v>
      </c>
      <c r="F9121" t="s">
        <v>11426</v>
      </c>
      <c r="G9121" t="s">
        <v>134</v>
      </c>
      <c r="H9121" t="s">
        <v>135</v>
      </c>
      <c r="I9121" t="s">
        <v>136</v>
      </c>
      <c r="J9121" t="s">
        <v>137</v>
      </c>
      <c r="K9121" t="s">
        <v>138</v>
      </c>
      <c r="L9121" t="s">
        <v>25179</v>
      </c>
      <c r="M9121" t="s">
        <v>25180</v>
      </c>
      <c r="N9121">
        <v>1.910833333</v>
      </c>
      <c r="O9121">
        <v>0</v>
      </c>
      <c r="P9121">
        <v>176</v>
      </c>
      <c r="Q9121">
        <v>0</v>
      </c>
      <c r="R9121">
        <v>3</v>
      </c>
      <c r="S9121">
        <v>0</v>
      </c>
      <c r="T9121">
        <v>15</v>
      </c>
      <c r="U9121">
        <v>0</v>
      </c>
      <c r="V9121">
        <v>0</v>
      </c>
      <c r="W9121">
        <v>0</v>
      </c>
      <c r="X9121">
        <v>65.918826044839093</v>
      </c>
      <c r="Y9121">
        <v>0</v>
      </c>
      <c r="Z9121">
        <v>1.4811471463819377</v>
      </c>
      <c r="AA9121">
        <v>0</v>
      </c>
      <c r="AB9121">
        <v>6.1892022924438104</v>
      </c>
      <c r="AC9121">
        <v>0</v>
      </c>
      <c r="AD9121">
        <v>0</v>
      </c>
      <c r="AE9121">
        <v>73.589175483664846</v>
      </c>
    </row>
    <row r="9122" spans="1:31" x14ac:dyDescent="0.3">
      <c r="A9122">
        <v>2595324</v>
      </c>
      <c r="B9122">
        <v>1</v>
      </c>
      <c r="C9122" t="s">
        <v>81</v>
      </c>
      <c r="D9122" t="s">
        <v>123</v>
      </c>
      <c r="E9122" t="s">
        <v>147</v>
      </c>
      <c r="F9122" t="s">
        <v>25181</v>
      </c>
      <c r="G9122" t="s">
        <v>134</v>
      </c>
      <c r="H9122" t="s">
        <v>135</v>
      </c>
      <c r="I9122" t="s">
        <v>136</v>
      </c>
      <c r="J9122" t="s">
        <v>137</v>
      </c>
      <c r="K9122" t="s">
        <v>138</v>
      </c>
      <c r="L9122" t="s">
        <v>25182</v>
      </c>
      <c r="M9122" t="s">
        <v>25183</v>
      </c>
      <c r="N9122">
        <v>1.2555555549999999</v>
      </c>
      <c r="O9122">
        <v>1</v>
      </c>
      <c r="P9122">
        <v>180</v>
      </c>
      <c r="Q9122">
        <v>5</v>
      </c>
      <c r="R9122">
        <v>67</v>
      </c>
      <c r="S9122">
        <v>3</v>
      </c>
      <c r="T9122">
        <v>29</v>
      </c>
      <c r="U9122">
        <v>0</v>
      </c>
      <c r="V9122">
        <v>0</v>
      </c>
      <c r="W9122">
        <v>0.27307235803999996</v>
      </c>
      <c r="X9122">
        <v>48.049880136178864</v>
      </c>
      <c r="Y9122">
        <v>55.910570199472453</v>
      </c>
      <c r="Z9122">
        <v>172.63300567616878</v>
      </c>
      <c r="AA9122">
        <v>8.7041569697559602</v>
      </c>
      <c r="AB9122">
        <v>24.026171416294194</v>
      </c>
      <c r="AC9122">
        <v>0</v>
      </c>
      <c r="AD9122">
        <v>0</v>
      </c>
      <c r="AE9122">
        <v>309.59685675591021</v>
      </c>
    </row>
    <row r="9123" spans="1:31" x14ac:dyDescent="0.3">
      <c r="A9123">
        <v>2595304</v>
      </c>
      <c r="B9123">
        <v>1</v>
      </c>
      <c r="C9123" t="s">
        <v>80</v>
      </c>
      <c r="D9123" t="s">
        <v>100</v>
      </c>
      <c r="E9123" t="s">
        <v>147</v>
      </c>
      <c r="F9123" t="s">
        <v>25184</v>
      </c>
      <c r="G9123" t="s">
        <v>134</v>
      </c>
      <c r="H9123" t="s">
        <v>135</v>
      </c>
      <c r="I9123" t="s">
        <v>136</v>
      </c>
      <c r="J9123" t="s">
        <v>137</v>
      </c>
      <c r="K9123" t="s">
        <v>138</v>
      </c>
      <c r="L9123" t="s">
        <v>25185</v>
      </c>
      <c r="M9123" t="s">
        <v>25186</v>
      </c>
      <c r="N9123">
        <v>0.73666666599999997</v>
      </c>
      <c r="O9123">
        <v>1</v>
      </c>
      <c r="P9123">
        <v>389</v>
      </c>
      <c r="Q9123">
        <v>120</v>
      </c>
      <c r="R9123">
        <v>133</v>
      </c>
      <c r="S9123">
        <v>14</v>
      </c>
      <c r="T9123">
        <v>46</v>
      </c>
      <c r="U9123">
        <v>1</v>
      </c>
      <c r="V9123">
        <v>0</v>
      </c>
      <c r="W9123">
        <v>0.73325510137893002</v>
      </c>
      <c r="X9123">
        <v>49.084008016336156</v>
      </c>
      <c r="Y9123">
        <v>401.84169839096364</v>
      </c>
      <c r="Z9123">
        <v>277.95092811369568</v>
      </c>
      <c r="AA9123">
        <v>22.050644546904742</v>
      </c>
      <c r="AB9123">
        <v>19.346710426639447</v>
      </c>
      <c r="AC9123">
        <v>33.794559257004003</v>
      </c>
      <c r="AD9123">
        <v>0</v>
      </c>
      <c r="AE9123">
        <v>804.8018038529226</v>
      </c>
    </row>
    <row r="9124" spans="1:31" x14ac:dyDescent="0.3">
      <c r="A9124">
        <v>2595367</v>
      </c>
      <c r="B9124">
        <v>1</v>
      </c>
      <c r="C9124" t="s">
        <v>80</v>
      </c>
      <c r="D9124" t="s">
        <v>104</v>
      </c>
      <c r="E9124" t="s">
        <v>166</v>
      </c>
      <c r="F9124" t="s">
        <v>25187</v>
      </c>
      <c r="G9124" t="s">
        <v>181</v>
      </c>
      <c r="H9124" t="s">
        <v>157</v>
      </c>
      <c r="I9124" t="s">
        <v>136</v>
      </c>
      <c r="J9124" t="s">
        <v>137</v>
      </c>
      <c r="K9124" t="s">
        <v>138</v>
      </c>
      <c r="L9124" t="s">
        <v>25188</v>
      </c>
      <c r="M9124" t="s">
        <v>25189</v>
      </c>
      <c r="N9124">
        <v>0.71499999999999997</v>
      </c>
      <c r="O9124">
        <v>0</v>
      </c>
      <c r="P9124">
        <v>8</v>
      </c>
      <c r="Q9124">
        <v>0</v>
      </c>
      <c r="R9124">
        <v>0</v>
      </c>
      <c r="S9124">
        <v>0</v>
      </c>
      <c r="T9124">
        <v>1</v>
      </c>
      <c r="U9124">
        <v>0</v>
      </c>
      <c r="V9124">
        <v>0</v>
      </c>
      <c r="W9124">
        <v>0</v>
      </c>
      <c r="X9124">
        <v>0.94137925749581997</v>
      </c>
      <c r="Y9124">
        <v>0</v>
      </c>
      <c r="Z9124">
        <v>0</v>
      </c>
      <c r="AA9124">
        <v>0</v>
      </c>
      <c r="AB9124">
        <v>0.26023900561015495</v>
      </c>
      <c r="AC9124">
        <v>0</v>
      </c>
      <c r="AD9124">
        <v>0</v>
      </c>
      <c r="AE9124">
        <v>1.2016182631059749</v>
      </c>
    </row>
    <row r="9125" spans="1:31" x14ac:dyDescent="0.3">
      <c r="A9125">
        <v>2595516</v>
      </c>
      <c r="B9125">
        <v>1</v>
      </c>
      <c r="C9125" t="s">
        <v>80</v>
      </c>
      <c r="D9125" t="s">
        <v>83</v>
      </c>
      <c r="E9125" t="s">
        <v>184</v>
      </c>
      <c r="F9125" t="s">
        <v>25190</v>
      </c>
      <c r="G9125" t="s">
        <v>2568</v>
      </c>
      <c r="H9125" t="s">
        <v>135</v>
      </c>
      <c r="I9125" t="s">
        <v>136</v>
      </c>
      <c r="J9125" t="s">
        <v>137</v>
      </c>
      <c r="K9125" t="s">
        <v>138</v>
      </c>
      <c r="L9125" t="s">
        <v>25191</v>
      </c>
      <c r="M9125" t="s">
        <v>25192</v>
      </c>
      <c r="N9125">
        <v>0.91472222199999997</v>
      </c>
      <c r="O9125">
        <v>0</v>
      </c>
      <c r="P9125">
        <v>242</v>
      </c>
      <c r="Q9125">
        <v>0</v>
      </c>
      <c r="R9125">
        <v>0</v>
      </c>
      <c r="S9125">
        <v>0</v>
      </c>
      <c r="T9125">
        <v>12</v>
      </c>
      <c r="U9125">
        <v>0</v>
      </c>
      <c r="V9125">
        <v>0</v>
      </c>
      <c r="W9125">
        <v>0</v>
      </c>
      <c r="X9125">
        <v>73.861450336283553</v>
      </c>
      <c r="Y9125">
        <v>0</v>
      </c>
      <c r="Z9125">
        <v>0</v>
      </c>
      <c r="AA9125">
        <v>0</v>
      </c>
      <c r="AB9125">
        <v>17.824987326414018</v>
      </c>
      <c r="AC9125">
        <v>0</v>
      </c>
      <c r="AD9125">
        <v>0</v>
      </c>
      <c r="AE9125">
        <v>91.686437662697571</v>
      </c>
    </row>
    <row r="9126" spans="1:31" x14ac:dyDescent="0.3">
      <c r="A9126">
        <v>2595659</v>
      </c>
      <c r="B9126">
        <v>1</v>
      </c>
      <c r="C9126" t="s">
        <v>81</v>
      </c>
      <c r="D9126" t="s">
        <v>118</v>
      </c>
      <c r="E9126" t="s">
        <v>166</v>
      </c>
      <c r="F9126" t="s">
        <v>25193</v>
      </c>
      <c r="G9126" t="s">
        <v>181</v>
      </c>
      <c r="H9126" t="s">
        <v>157</v>
      </c>
      <c r="I9126" t="s">
        <v>136</v>
      </c>
      <c r="J9126" t="s">
        <v>137</v>
      </c>
      <c r="K9126" t="s">
        <v>138</v>
      </c>
      <c r="L9126" t="s">
        <v>25194</v>
      </c>
      <c r="M9126" t="s">
        <v>25195</v>
      </c>
      <c r="N9126">
        <v>2.1502777769999999</v>
      </c>
      <c r="O9126">
        <v>0</v>
      </c>
      <c r="P9126">
        <v>1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9.9105125427750027E-4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9.9105125427750027E-4</v>
      </c>
    </row>
    <row r="9127" spans="1:31" x14ac:dyDescent="0.3">
      <c r="A9127">
        <v>2595359</v>
      </c>
      <c r="B9127">
        <v>1</v>
      </c>
      <c r="C9127" t="s">
        <v>81</v>
      </c>
      <c r="D9127" t="s">
        <v>113</v>
      </c>
      <c r="E9127" t="s">
        <v>184</v>
      </c>
      <c r="F9127" t="s">
        <v>25196</v>
      </c>
      <c r="G9127" t="s">
        <v>149</v>
      </c>
      <c r="H9127" t="s">
        <v>135</v>
      </c>
      <c r="I9127" t="s">
        <v>136</v>
      </c>
      <c r="J9127" t="s">
        <v>137</v>
      </c>
      <c r="K9127" t="s">
        <v>138</v>
      </c>
      <c r="L9127" t="s">
        <v>25197</v>
      </c>
      <c r="M9127" t="s">
        <v>25198</v>
      </c>
      <c r="N9127">
        <v>2.3774999999999999</v>
      </c>
      <c r="O9127">
        <v>0</v>
      </c>
      <c r="P9127">
        <v>5</v>
      </c>
      <c r="Q9127">
        <v>0</v>
      </c>
      <c r="R9127">
        <v>10</v>
      </c>
      <c r="S9127">
        <v>0</v>
      </c>
      <c r="T9127">
        <v>3</v>
      </c>
      <c r="U9127">
        <v>0</v>
      </c>
      <c r="V9127">
        <v>0</v>
      </c>
      <c r="W9127">
        <v>0</v>
      </c>
      <c r="X9127">
        <v>2.1193217194553</v>
      </c>
      <c r="Y9127">
        <v>0</v>
      </c>
      <c r="Z9127">
        <v>62.899400280093744</v>
      </c>
      <c r="AA9127">
        <v>0</v>
      </c>
      <c r="AB9127">
        <v>7.9838113116256952</v>
      </c>
      <c r="AC9127">
        <v>0</v>
      </c>
      <c r="AD9127">
        <v>0</v>
      </c>
      <c r="AE9127">
        <v>73.002533311174744</v>
      </c>
    </row>
    <row r="9128" spans="1:31" x14ac:dyDescent="0.3">
      <c r="A9128">
        <v>2595499</v>
      </c>
      <c r="B9128">
        <v>1</v>
      </c>
      <c r="C9128" t="s">
        <v>81</v>
      </c>
      <c r="D9128" t="s">
        <v>114</v>
      </c>
      <c r="E9128" t="s">
        <v>171</v>
      </c>
      <c r="F9128" t="s">
        <v>25199</v>
      </c>
      <c r="G9128" t="s">
        <v>190</v>
      </c>
      <c r="H9128" t="s">
        <v>157</v>
      </c>
      <c r="I9128" t="s">
        <v>136</v>
      </c>
      <c r="J9128" t="s">
        <v>137</v>
      </c>
      <c r="K9128" t="s">
        <v>138</v>
      </c>
      <c r="L9128" t="s">
        <v>25200</v>
      </c>
      <c r="M9128" t="s">
        <v>25201</v>
      </c>
      <c r="N9128">
        <v>1.1391666659999999</v>
      </c>
      <c r="O9128">
        <v>0</v>
      </c>
      <c r="P9128">
        <v>30</v>
      </c>
      <c r="Q9128">
        <v>0</v>
      </c>
      <c r="R9128">
        <v>0</v>
      </c>
      <c r="S9128">
        <v>0</v>
      </c>
      <c r="T9128">
        <v>1</v>
      </c>
      <c r="U9128">
        <v>0</v>
      </c>
      <c r="V9128">
        <v>0</v>
      </c>
      <c r="W9128">
        <v>0</v>
      </c>
      <c r="X9128">
        <v>2.2715190189575813</v>
      </c>
      <c r="Y9128">
        <v>0</v>
      </c>
      <c r="Z9128">
        <v>0</v>
      </c>
      <c r="AA9128">
        <v>0</v>
      </c>
      <c r="AB9128">
        <v>0.42165738906567002</v>
      </c>
      <c r="AC9128">
        <v>0</v>
      </c>
      <c r="AD9128">
        <v>0</v>
      </c>
      <c r="AE9128">
        <v>2.6931764080232514</v>
      </c>
    </row>
    <row r="9129" spans="1:31" x14ac:dyDescent="0.3">
      <c r="A9129">
        <v>2595353</v>
      </c>
      <c r="B9129">
        <v>1</v>
      </c>
      <c r="C9129" t="s">
        <v>80</v>
      </c>
      <c r="D9129" t="s">
        <v>96</v>
      </c>
      <c r="E9129" t="s">
        <v>175</v>
      </c>
      <c r="F9129" t="s">
        <v>25202</v>
      </c>
      <c r="G9129" t="s">
        <v>190</v>
      </c>
      <c r="H9129" t="s">
        <v>157</v>
      </c>
      <c r="I9129" t="s">
        <v>136</v>
      </c>
      <c r="J9129" t="s">
        <v>137</v>
      </c>
      <c r="K9129" t="s">
        <v>138</v>
      </c>
      <c r="L9129" t="s">
        <v>25203</v>
      </c>
      <c r="M9129" t="s">
        <v>25204</v>
      </c>
      <c r="N9129">
        <v>1.4527777770000001</v>
      </c>
      <c r="O9129">
        <v>0</v>
      </c>
      <c r="P9129">
        <v>15</v>
      </c>
      <c r="Q9129">
        <v>0</v>
      </c>
      <c r="R9129">
        <v>0</v>
      </c>
      <c r="S9129">
        <v>0</v>
      </c>
      <c r="T9129">
        <v>14</v>
      </c>
      <c r="U9129">
        <v>0</v>
      </c>
      <c r="V9129">
        <v>0</v>
      </c>
      <c r="W9129">
        <v>0</v>
      </c>
      <c r="X9129">
        <v>1.7809842759923202</v>
      </c>
      <c r="Y9129">
        <v>0</v>
      </c>
      <c r="Z9129">
        <v>0</v>
      </c>
      <c r="AA9129">
        <v>0</v>
      </c>
      <c r="AB9129">
        <v>18.155743289331575</v>
      </c>
      <c r="AC9129">
        <v>0</v>
      </c>
      <c r="AD9129">
        <v>0</v>
      </c>
      <c r="AE9129">
        <v>19.936727565323896</v>
      </c>
    </row>
    <row r="9130" spans="1:31" x14ac:dyDescent="0.3">
      <c r="A9130">
        <v>2595399</v>
      </c>
      <c r="B9130">
        <v>1</v>
      </c>
      <c r="C9130" t="s">
        <v>80</v>
      </c>
      <c r="D9130" t="s">
        <v>84</v>
      </c>
      <c r="E9130" t="s">
        <v>166</v>
      </c>
      <c r="F9130" t="s">
        <v>25205</v>
      </c>
      <c r="G9130" t="s">
        <v>198</v>
      </c>
      <c r="H9130" t="s">
        <v>157</v>
      </c>
      <c r="I9130" t="s">
        <v>136</v>
      </c>
      <c r="J9130" t="s">
        <v>137</v>
      </c>
      <c r="K9130" t="s">
        <v>138</v>
      </c>
      <c r="L9130" t="s">
        <v>25206</v>
      </c>
      <c r="M9130" t="s">
        <v>25207</v>
      </c>
      <c r="N9130">
        <v>2.6541666660000001</v>
      </c>
      <c r="O9130">
        <v>0</v>
      </c>
      <c r="P9130">
        <v>4</v>
      </c>
      <c r="Q9130">
        <v>0</v>
      </c>
      <c r="R9130">
        <v>0</v>
      </c>
      <c r="S9130">
        <v>0</v>
      </c>
      <c r="T9130">
        <v>2</v>
      </c>
      <c r="U9130">
        <v>0</v>
      </c>
      <c r="V9130">
        <v>0</v>
      </c>
      <c r="W9130">
        <v>0</v>
      </c>
      <c r="X9130">
        <v>1.4593014457278399</v>
      </c>
      <c r="Y9130">
        <v>0</v>
      </c>
      <c r="Z9130">
        <v>0</v>
      </c>
      <c r="AA9130">
        <v>0</v>
      </c>
      <c r="AB9130">
        <v>5.0482275705815329</v>
      </c>
      <c r="AC9130">
        <v>0</v>
      </c>
      <c r="AD9130">
        <v>0</v>
      </c>
      <c r="AE9130">
        <v>6.5075290163093733</v>
      </c>
    </row>
    <row r="9131" spans="1:31" x14ac:dyDescent="0.3">
      <c r="A9131">
        <v>2595436</v>
      </c>
      <c r="B9131">
        <v>1</v>
      </c>
      <c r="C9131" t="s">
        <v>80</v>
      </c>
      <c r="D9131" t="s">
        <v>100</v>
      </c>
      <c r="E9131" t="s">
        <v>184</v>
      </c>
      <c r="F9131" t="s">
        <v>25208</v>
      </c>
      <c r="G9131" t="s">
        <v>6242</v>
      </c>
      <c r="H9131" t="s">
        <v>135</v>
      </c>
      <c r="I9131" t="s">
        <v>136</v>
      </c>
      <c r="J9131" t="s">
        <v>137</v>
      </c>
      <c r="K9131" t="s">
        <v>138</v>
      </c>
      <c r="L9131" t="s">
        <v>25209</v>
      </c>
      <c r="M9131" t="s">
        <v>25210</v>
      </c>
      <c r="N9131">
        <v>0.450833333</v>
      </c>
      <c r="O9131">
        <v>0</v>
      </c>
      <c r="P9131">
        <v>150</v>
      </c>
      <c r="Q9131">
        <v>0</v>
      </c>
      <c r="R9131">
        <v>7</v>
      </c>
      <c r="S9131">
        <v>0</v>
      </c>
      <c r="T9131">
        <v>5</v>
      </c>
      <c r="U9131">
        <v>0</v>
      </c>
      <c r="V9131">
        <v>0</v>
      </c>
      <c r="W9131">
        <v>0</v>
      </c>
      <c r="X9131">
        <v>15.091202106046408</v>
      </c>
      <c r="Y9131">
        <v>0</v>
      </c>
      <c r="Z9131">
        <v>2.76662095399025</v>
      </c>
      <c r="AA9131">
        <v>0</v>
      </c>
      <c r="AB9131">
        <v>2.0530966110459179</v>
      </c>
      <c r="AC9131">
        <v>0</v>
      </c>
      <c r="AD9131">
        <v>0</v>
      </c>
      <c r="AE9131">
        <v>19.910919671082574</v>
      </c>
    </row>
    <row r="9132" spans="1:31" x14ac:dyDescent="0.3">
      <c r="A9132">
        <v>2595290</v>
      </c>
      <c r="B9132">
        <v>1</v>
      </c>
      <c r="C9132" t="s">
        <v>81</v>
      </c>
      <c r="D9132" t="s">
        <v>122</v>
      </c>
      <c r="E9132" t="s">
        <v>141</v>
      </c>
      <c r="F9132" t="s">
        <v>25211</v>
      </c>
      <c r="G9132" t="s">
        <v>134</v>
      </c>
      <c r="H9132" t="s">
        <v>135</v>
      </c>
      <c r="I9132" t="s">
        <v>136</v>
      </c>
      <c r="J9132" t="s">
        <v>137</v>
      </c>
      <c r="K9132" t="s">
        <v>138</v>
      </c>
      <c r="L9132" t="s">
        <v>25212</v>
      </c>
      <c r="M9132" t="s">
        <v>25213</v>
      </c>
      <c r="N9132">
        <v>0.24722222199999999</v>
      </c>
      <c r="O9132">
        <v>15</v>
      </c>
      <c r="P9132">
        <v>889</v>
      </c>
      <c r="Q9132">
        <v>2</v>
      </c>
      <c r="R9132">
        <v>25</v>
      </c>
      <c r="S9132">
        <v>3</v>
      </c>
      <c r="T9132">
        <v>65</v>
      </c>
      <c r="U9132">
        <v>1</v>
      </c>
      <c r="V9132">
        <v>0</v>
      </c>
      <c r="W9132">
        <v>0.5780103808423499</v>
      </c>
      <c r="X9132">
        <v>19.005151208075137</v>
      </c>
      <c r="Y9132">
        <v>0.3503026356893334</v>
      </c>
      <c r="Z9132">
        <v>2.3831297814426673</v>
      </c>
      <c r="AA9132">
        <v>0.76984654086666671</v>
      </c>
      <c r="AB9132">
        <v>3.8912125589693782</v>
      </c>
      <c r="AC9132">
        <v>0.19906625591755836</v>
      </c>
      <c r="AD9132">
        <v>0</v>
      </c>
      <c r="AE9132">
        <v>27.176719361803094</v>
      </c>
    </row>
    <row r="9133" spans="1:31" x14ac:dyDescent="0.3">
      <c r="A9133">
        <v>2595539</v>
      </c>
      <c r="B9133">
        <v>1</v>
      </c>
      <c r="C9133" t="s">
        <v>80</v>
      </c>
      <c r="D9133" t="s">
        <v>100</v>
      </c>
      <c r="E9133" t="s">
        <v>184</v>
      </c>
      <c r="F9133" t="s">
        <v>25214</v>
      </c>
      <c r="G9133" t="s">
        <v>6242</v>
      </c>
      <c r="H9133" t="s">
        <v>135</v>
      </c>
      <c r="I9133" t="s">
        <v>136</v>
      </c>
      <c r="J9133" t="s">
        <v>137</v>
      </c>
      <c r="K9133" t="s">
        <v>138</v>
      </c>
      <c r="L9133" t="s">
        <v>25215</v>
      </c>
      <c r="M9133" t="s">
        <v>25216</v>
      </c>
      <c r="N9133">
        <v>0.236944444</v>
      </c>
      <c r="O9133">
        <v>0</v>
      </c>
      <c r="P9133">
        <v>43</v>
      </c>
      <c r="Q9133">
        <v>0</v>
      </c>
      <c r="R9133">
        <v>23</v>
      </c>
      <c r="S9133">
        <v>0</v>
      </c>
      <c r="T9133">
        <v>24</v>
      </c>
      <c r="U9133">
        <v>0</v>
      </c>
      <c r="V9133">
        <v>0</v>
      </c>
      <c r="W9133">
        <v>0</v>
      </c>
      <c r="X9133">
        <v>1.8686128373305049</v>
      </c>
      <c r="Y9133">
        <v>0</v>
      </c>
      <c r="Z9133">
        <v>2.3348460007959582</v>
      </c>
      <c r="AA9133">
        <v>0</v>
      </c>
      <c r="AB9133">
        <v>2.1585617611201959</v>
      </c>
      <c r="AC9133">
        <v>0</v>
      </c>
      <c r="AD9133">
        <v>0</v>
      </c>
      <c r="AE9133">
        <v>6.3620205992466587</v>
      </c>
    </row>
    <row r="9134" spans="1:31" x14ac:dyDescent="0.3">
      <c r="A9134">
        <v>2595685</v>
      </c>
      <c r="B9134">
        <v>1</v>
      </c>
      <c r="C9134" t="s">
        <v>81</v>
      </c>
      <c r="D9134" t="s">
        <v>117</v>
      </c>
      <c r="E9134" t="s">
        <v>184</v>
      </c>
      <c r="F9134" t="s">
        <v>25217</v>
      </c>
      <c r="G9134" t="s">
        <v>202</v>
      </c>
      <c r="H9134" t="s">
        <v>135</v>
      </c>
      <c r="I9134" t="s">
        <v>136</v>
      </c>
      <c r="J9134" t="s">
        <v>137</v>
      </c>
      <c r="K9134" t="s">
        <v>138</v>
      </c>
      <c r="L9134" t="s">
        <v>25218</v>
      </c>
      <c r="M9134" t="s">
        <v>25219</v>
      </c>
      <c r="N9134">
        <v>1.3338888879999999</v>
      </c>
      <c r="O9134">
        <v>0</v>
      </c>
      <c r="P9134">
        <v>32</v>
      </c>
      <c r="Q9134">
        <v>0</v>
      </c>
      <c r="R9134">
        <v>7</v>
      </c>
      <c r="S9134">
        <v>0</v>
      </c>
      <c r="T9134">
        <v>58</v>
      </c>
      <c r="U9134">
        <v>1</v>
      </c>
      <c r="V9134">
        <v>3</v>
      </c>
      <c r="W9134">
        <v>0</v>
      </c>
      <c r="X9134">
        <v>5.8459677681725122</v>
      </c>
      <c r="Y9134">
        <v>0</v>
      </c>
      <c r="Z9134">
        <v>10.329038910337584</v>
      </c>
      <c r="AA9134">
        <v>0</v>
      </c>
      <c r="AB9134">
        <v>26.807562553464734</v>
      </c>
      <c r="AC9134">
        <v>21.571098530717318</v>
      </c>
      <c r="AD9134">
        <v>5.004278315707329</v>
      </c>
      <c r="AE9134">
        <v>69.557946078399468</v>
      </c>
    </row>
    <row r="9135" spans="1:31" x14ac:dyDescent="0.3">
      <c r="A9135">
        <v>2595227</v>
      </c>
      <c r="B9135">
        <v>1</v>
      </c>
      <c r="C9135" t="s">
        <v>81</v>
      </c>
      <c r="D9135" t="s">
        <v>128</v>
      </c>
      <c r="E9135" t="s">
        <v>147</v>
      </c>
      <c r="F9135" t="s">
        <v>897</v>
      </c>
      <c r="G9135" t="s">
        <v>134</v>
      </c>
      <c r="H9135" t="s">
        <v>135</v>
      </c>
      <c r="I9135" t="s">
        <v>136</v>
      </c>
      <c r="J9135" t="s">
        <v>137</v>
      </c>
      <c r="K9135" t="s">
        <v>138</v>
      </c>
      <c r="L9135" t="s">
        <v>25220</v>
      </c>
      <c r="M9135" t="s">
        <v>25221</v>
      </c>
      <c r="N9135">
        <v>0.168333333</v>
      </c>
      <c r="O9135">
        <v>6</v>
      </c>
      <c r="P9135">
        <v>1189</v>
      </c>
      <c r="Q9135">
        <v>4</v>
      </c>
      <c r="R9135">
        <v>3</v>
      </c>
      <c r="S9135">
        <v>2</v>
      </c>
      <c r="T9135">
        <v>85</v>
      </c>
      <c r="U9135">
        <v>0</v>
      </c>
      <c r="V9135">
        <v>0</v>
      </c>
      <c r="W9135">
        <v>0.13417045680000003</v>
      </c>
      <c r="X9135">
        <v>14.887623644540888</v>
      </c>
      <c r="Y9135">
        <v>1.7551785488011564</v>
      </c>
      <c r="Z9135">
        <v>0.37629661737772335</v>
      </c>
      <c r="AA9135">
        <v>2.2819407727390399</v>
      </c>
      <c r="AB9135">
        <v>1.6859431493278012</v>
      </c>
      <c r="AC9135">
        <v>0</v>
      </c>
      <c r="AD9135">
        <v>0</v>
      </c>
      <c r="AE9135">
        <v>21.121153189586607</v>
      </c>
    </row>
    <row r="9136" spans="1:31" x14ac:dyDescent="0.3">
      <c r="A9136">
        <v>2595250</v>
      </c>
      <c r="B9136">
        <v>1</v>
      </c>
      <c r="C9136" t="s">
        <v>81</v>
      </c>
      <c r="D9136" t="s">
        <v>121</v>
      </c>
      <c r="E9136" t="s">
        <v>147</v>
      </c>
      <c r="F9136" t="s">
        <v>1189</v>
      </c>
      <c r="G9136" t="s">
        <v>134</v>
      </c>
      <c r="H9136" t="s">
        <v>135</v>
      </c>
      <c r="I9136" t="s">
        <v>136</v>
      </c>
      <c r="J9136" t="s">
        <v>137</v>
      </c>
      <c r="K9136" t="s">
        <v>138</v>
      </c>
      <c r="L9136" t="s">
        <v>25222</v>
      </c>
      <c r="M9136" t="s">
        <v>25223</v>
      </c>
      <c r="N9136">
        <v>0.821111111</v>
      </c>
      <c r="O9136">
        <v>3</v>
      </c>
      <c r="P9136">
        <v>290</v>
      </c>
      <c r="Q9136">
        <v>4</v>
      </c>
      <c r="R9136">
        <v>37</v>
      </c>
      <c r="S9136">
        <v>3</v>
      </c>
      <c r="T9136">
        <v>14</v>
      </c>
      <c r="U9136">
        <v>0</v>
      </c>
      <c r="V9136">
        <v>0</v>
      </c>
      <c r="W9136">
        <v>0.35008462992000006</v>
      </c>
      <c r="X9136">
        <v>22.45206367367857</v>
      </c>
      <c r="Y9136">
        <v>4.558399305658237</v>
      </c>
      <c r="Z9136">
        <v>13.33852380778681</v>
      </c>
      <c r="AA9136">
        <v>11.347300149115442</v>
      </c>
      <c r="AB9136">
        <v>4.0459538584872341</v>
      </c>
      <c r="AC9136">
        <v>0</v>
      </c>
      <c r="AD9136">
        <v>0</v>
      </c>
      <c r="AE9136">
        <v>56.09232542464629</v>
      </c>
    </row>
    <row r="9137" spans="1:31" x14ac:dyDescent="0.3">
      <c r="A9137">
        <v>2595519</v>
      </c>
      <c r="B9137">
        <v>1</v>
      </c>
      <c r="C9137" t="s">
        <v>81</v>
      </c>
      <c r="D9137" t="s">
        <v>118</v>
      </c>
      <c r="E9137" t="s">
        <v>171</v>
      </c>
      <c r="F9137" t="s">
        <v>25224</v>
      </c>
      <c r="G9137" t="s">
        <v>190</v>
      </c>
      <c r="H9137" t="s">
        <v>157</v>
      </c>
      <c r="I9137" t="s">
        <v>136</v>
      </c>
      <c r="J9137" t="s">
        <v>137</v>
      </c>
      <c r="K9137" t="s">
        <v>138</v>
      </c>
      <c r="L9137" t="s">
        <v>25225</v>
      </c>
      <c r="M9137" t="s">
        <v>25226</v>
      </c>
      <c r="N9137">
        <v>1.780277777</v>
      </c>
      <c r="O9137">
        <v>0</v>
      </c>
      <c r="P9137">
        <v>97</v>
      </c>
      <c r="Q9137">
        <v>0</v>
      </c>
      <c r="R9137">
        <v>3</v>
      </c>
      <c r="S9137">
        <v>0</v>
      </c>
      <c r="T9137">
        <v>1</v>
      </c>
      <c r="U9137">
        <v>0</v>
      </c>
      <c r="V9137">
        <v>0</v>
      </c>
      <c r="W9137">
        <v>0</v>
      </c>
      <c r="X9137">
        <v>23.363628057377515</v>
      </c>
      <c r="Y9137">
        <v>0</v>
      </c>
      <c r="Z9137">
        <v>6.3207704890700231</v>
      </c>
      <c r="AA9137">
        <v>0</v>
      </c>
      <c r="AB9137">
        <v>0</v>
      </c>
      <c r="AC9137">
        <v>0</v>
      </c>
      <c r="AD9137">
        <v>0</v>
      </c>
      <c r="AE9137">
        <v>29.68439854644754</v>
      </c>
    </row>
    <row r="9138" spans="1:31" x14ac:dyDescent="0.3">
      <c r="A9138">
        <v>2595213</v>
      </c>
      <c r="B9138">
        <v>1</v>
      </c>
      <c r="C9138" t="s">
        <v>80</v>
      </c>
      <c r="D9138" t="s">
        <v>94</v>
      </c>
      <c r="E9138" t="s">
        <v>141</v>
      </c>
      <c r="F9138" t="s">
        <v>25227</v>
      </c>
      <c r="G9138" t="s">
        <v>202</v>
      </c>
      <c r="H9138" t="s">
        <v>135</v>
      </c>
      <c r="I9138" t="s">
        <v>136</v>
      </c>
      <c r="J9138" t="s">
        <v>137</v>
      </c>
      <c r="K9138" t="s">
        <v>138</v>
      </c>
      <c r="L9138" t="s">
        <v>25228</v>
      </c>
      <c r="M9138" t="s">
        <v>25229</v>
      </c>
      <c r="N9138">
        <v>0.89416666600000005</v>
      </c>
      <c r="O9138">
        <v>0</v>
      </c>
      <c r="P9138">
        <v>0</v>
      </c>
      <c r="Q9138">
        <v>1</v>
      </c>
      <c r="R9138">
        <v>130</v>
      </c>
      <c r="S9138">
        <v>0</v>
      </c>
      <c r="T9138">
        <v>8</v>
      </c>
      <c r="U9138">
        <v>0</v>
      </c>
      <c r="V9138">
        <v>0</v>
      </c>
      <c r="W9138">
        <v>0</v>
      </c>
      <c r="X9138">
        <v>0</v>
      </c>
      <c r="Y9138">
        <v>0.99245607177499995</v>
      </c>
      <c r="Z9138">
        <v>142.82920782281687</v>
      </c>
      <c r="AA9138">
        <v>0</v>
      </c>
      <c r="AB9138">
        <v>3.5646724057169443</v>
      </c>
      <c r="AC9138">
        <v>0</v>
      </c>
      <c r="AD9138">
        <v>0</v>
      </c>
      <c r="AE9138">
        <v>147.38633630030881</v>
      </c>
    </row>
    <row r="9139" spans="1:31" x14ac:dyDescent="0.3">
      <c r="A9139">
        <v>2595313</v>
      </c>
      <c r="B9139">
        <v>1</v>
      </c>
      <c r="C9139" t="s">
        <v>80</v>
      </c>
      <c r="D9139" t="s">
        <v>94</v>
      </c>
      <c r="E9139" t="s">
        <v>166</v>
      </c>
      <c r="F9139" t="s">
        <v>25230</v>
      </c>
      <c r="G9139" t="s">
        <v>168</v>
      </c>
      <c r="H9139" t="s">
        <v>157</v>
      </c>
      <c r="I9139" t="s">
        <v>136</v>
      </c>
      <c r="J9139" t="s">
        <v>137</v>
      </c>
      <c r="K9139" t="s">
        <v>138</v>
      </c>
      <c r="L9139" t="s">
        <v>25231</v>
      </c>
      <c r="M9139" t="s">
        <v>25232</v>
      </c>
      <c r="N9139">
        <v>4.6416666659999999</v>
      </c>
      <c r="O9139">
        <v>0</v>
      </c>
      <c r="P9139">
        <v>1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</row>
    <row r="9140" spans="1:31" x14ac:dyDescent="0.3">
      <c r="A9140">
        <v>2595665</v>
      </c>
      <c r="B9140">
        <v>1</v>
      </c>
      <c r="C9140" t="s">
        <v>80</v>
      </c>
      <c r="D9140" t="s">
        <v>99</v>
      </c>
      <c r="E9140" t="s">
        <v>184</v>
      </c>
      <c r="F9140" t="s">
        <v>25233</v>
      </c>
      <c r="G9140" t="s">
        <v>1218</v>
      </c>
      <c r="H9140" t="s">
        <v>135</v>
      </c>
      <c r="I9140" t="s">
        <v>136</v>
      </c>
      <c r="J9140" t="s">
        <v>137</v>
      </c>
      <c r="K9140" t="s">
        <v>138</v>
      </c>
      <c r="L9140" t="s">
        <v>25234</v>
      </c>
      <c r="M9140" t="s">
        <v>25235</v>
      </c>
      <c r="N9140">
        <v>1.5122222219999999</v>
      </c>
      <c r="O9140">
        <v>1</v>
      </c>
      <c r="P9140">
        <v>273</v>
      </c>
      <c r="Q9140">
        <v>0</v>
      </c>
      <c r="R9140">
        <v>29</v>
      </c>
      <c r="S9140">
        <v>1</v>
      </c>
      <c r="T9140">
        <v>36</v>
      </c>
      <c r="U9140">
        <v>0</v>
      </c>
      <c r="V9140">
        <v>0</v>
      </c>
      <c r="W9140">
        <v>4.8566017986373335</v>
      </c>
      <c r="X9140">
        <v>67.926464237304998</v>
      </c>
      <c r="Y9140">
        <v>0</v>
      </c>
      <c r="Z9140">
        <v>1.7704856453326707</v>
      </c>
      <c r="AA9140">
        <v>2.4192160529057998</v>
      </c>
      <c r="AB9140">
        <v>28.82467306936989</v>
      </c>
      <c r="AC9140">
        <v>0</v>
      </c>
      <c r="AD9140">
        <v>0</v>
      </c>
      <c r="AE9140">
        <v>105.79744080355069</v>
      </c>
    </row>
    <row r="9141" spans="1:31" x14ac:dyDescent="0.3">
      <c r="A9141">
        <v>2595333</v>
      </c>
      <c r="B9141">
        <v>1</v>
      </c>
      <c r="C9141" t="s">
        <v>81</v>
      </c>
      <c r="D9141" t="s">
        <v>113</v>
      </c>
      <c r="E9141" t="s">
        <v>171</v>
      </c>
      <c r="F9141" t="s">
        <v>25236</v>
      </c>
      <c r="G9141" t="s">
        <v>190</v>
      </c>
      <c r="H9141" t="s">
        <v>157</v>
      </c>
      <c r="I9141" t="s">
        <v>136</v>
      </c>
      <c r="J9141" t="s">
        <v>137</v>
      </c>
      <c r="K9141" t="s">
        <v>138</v>
      </c>
      <c r="L9141" t="s">
        <v>25237</v>
      </c>
      <c r="M9141" t="s">
        <v>25238</v>
      </c>
      <c r="N9141">
        <v>2.0099999999999998</v>
      </c>
      <c r="O9141">
        <v>0</v>
      </c>
      <c r="P9141">
        <v>6</v>
      </c>
      <c r="Q9141">
        <v>0</v>
      </c>
      <c r="R9141">
        <v>3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1.7380027217412</v>
      </c>
      <c r="Y9141">
        <v>0</v>
      </c>
      <c r="Z9141">
        <v>0.88807752396744755</v>
      </c>
      <c r="AA9141">
        <v>0</v>
      </c>
      <c r="AB9141">
        <v>0</v>
      </c>
      <c r="AC9141">
        <v>0</v>
      </c>
      <c r="AD9141">
        <v>0</v>
      </c>
      <c r="AE9141">
        <v>2.6260802457086476</v>
      </c>
    </row>
    <row r="9142" spans="1:31" x14ac:dyDescent="0.3">
      <c r="A9142">
        <v>2595379</v>
      </c>
      <c r="B9142">
        <v>1</v>
      </c>
      <c r="C9142" t="s">
        <v>80</v>
      </c>
      <c r="D9142" t="s">
        <v>105</v>
      </c>
      <c r="E9142" t="s">
        <v>166</v>
      </c>
      <c r="F9142" t="s">
        <v>25239</v>
      </c>
      <c r="G9142" t="s">
        <v>181</v>
      </c>
      <c r="H9142" t="s">
        <v>157</v>
      </c>
      <c r="I9142" t="s">
        <v>136</v>
      </c>
      <c r="J9142" t="s">
        <v>137</v>
      </c>
      <c r="K9142" t="s">
        <v>138</v>
      </c>
      <c r="L9142" t="s">
        <v>25240</v>
      </c>
      <c r="M9142" t="s">
        <v>25241</v>
      </c>
      <c r="N9142">
        <v>1.9866666660000001</v>
      </c>
      <c r="O9142">
        <v>0</v>
      </c>
      <c r="P9142">
        <v>5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1.3674301114084801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1.3674301114084801</v>
      </c>
    </row>
    <row r="9143" spans="1:31" x14ac:dyDescent="0.3">
      <c r="A9143">
        <v>2595356</v>
      </c>
      <c r="B9143">
        <v>1</v>
      </c>
      <c r="C9143" t="s">
        <v>81</v>
      </c>
      <c r="D9143" t="s">
        <v>127</v>
      </c>
      <c r="E9143" t="s">
        <v>175</v>
      </c>
      <c r="F9143" t="s">
        <v>25242</v>
      </c>
      <c r="G9143" t="s">
        <v>213</v>
      </c>
      <c r="H9143" t="s">
        <v>157</v>
      </c>
      <c r="I9143" t="s">
        <v>136</v>
      </c>
      <c r="J9143" t="s">
        <v>137</v>
      </c>
      <c r="K9143" t="s">
        <v>138</v>
      </c>
      <c r="L9143" t="s">
        <v>25243</v>
      </c>
      <c r="M9143" t="s">
        <v>25244</v>
      </c>
      <c r="N9143">
        <v>0.68166666600000003</v>
      </c>
      <c r="O9143">
        <v>0</v>
      </c>
      <c r="P9143">
        <v>1</v>
      </c>
      <c r="Q9143">
        <v>0</v>
      </c>
      <c r="R9143">
        <v>0</v>
      </c>
      <c r="S9143">
        <v>0</v>
      </c>
      <c r="T9143">
        <v>50</v>
      </c>
      <c r="U9143">
        <v>0</v>
      </c>
      <c r="V9143">
        <v>0</v>
      </c>
      <c r="W9143">
        <v>0</v>
      </c>
      <c r="X9143">
        <v>0.11784754223999999</v>
      </c>
      <c r="Y9143">
        <v>0</v>
      </c>
      <c r="Z9143">
        <v>0</v>
      </c>
      <c r="AA9143">
        <v>0</v>
      </c>
      <c r="AB9143">
        <v>54.672980529456311</v>
      </c>
      <c r="AC9143">
        <v>0</v>
      </c>
      <c r="AD9143">
        <v>0</v>
      </c>
      <c r="AE9143">
        <v>54.790828071696311</v>
      </c>
    </row>
    <row r="9144" spans="1:31" x14ac:dyDescent="0.3">
      <c r="A9144">
        <v>2595502</v>
      </c>
      <c r="B9144">
        <v>1</v>
      </c>
      <c r="C9144" t="s">
        <v>80</v>
      </c>
      <c r="D9144" t="s">
        <v>105</v>
      </c>
      <c r="E9144" t="s">
        <v>184</v>
      </c>
      <c r="F9144" t="s">
        <v>25245</v>
      </c>
      <c r="G9144" t="s">
        <v>149</v>
      </c>
      <c r="H9144" t="s">
        <v>135</v>
      </c>
      <c r="I9144" t="s">
        <v>136</v>
      </c>
      <c r="J9144" t="s">
        <v>137</v>
      </c>
      <c r="K9144" t="s">
        <v>138</v>
      </c>
      <c r="L9144" t="s">
        <v>25246</v>
      </c>
      <c r="M9144" t="s">
        <v>25247</v>
      </c>
      <c r="N9144">
        <v>5.0733333329999999</v>
      </c>
      <c r="O9144">
        <v>0</v>
      </c>
      <c r="P9144">
        <v>19</v>
      </c>
      <c r="Q9144">
        <v>0</v>
      </c>
      <c r="R9144">
        <v>1</v>
      </c>
      <c r="S9144">
        <v>1</v>
      </c>
      <c r="T9144">
        <v>4</v>
      </c>
      <c r="U9144">
        <v>0</v>
      </c>
      <c r="V9144">
        <v>0</v>
      </c>
      <c r="W9144">
        <v>0</v>
      </c>
      <c r="X9144">
        <v>18.4299538473147</v>
      </c>
      <c r="Y9144">
        <v>0</v>
      </c>
      <c r="Z9144">
        <v>0.42139517687784839</v>
      </c>
      <c r="AA9144">
        <v>6.296206266253888</v>
      </c>
      <c r="AB9144">
        <v>14.292175039914092</v>
      </c>
      <c r="AC9144">
        <v>0</v>
      </c>
      <c r="AD9144">
        <v>0</v>
      </c>
      <c r="AE9144">
        <v>39.439730330360526</v>
      </c>
    </row>
    <row r="9145" spans="1:31" x14ac:dyDescent="0.3">
      <c r="A9145">
        <v>2595396</v>
      </c>
      <c r="B9145">
        <v>1</v>
      </c>
      <c r="C9145" t="s">
        <v>81</v>
      </c>
      <c r="D9145" t="s">
        <v>126</v>
      </c>
      <c r="E9145" t="s">
        <v>147</v>
      </c>
      <c r="F9145" t="s">
        <v>10811</v>
      </c>
      <c r="G9145" t="s">
        <v>134</v>
      </c>
      <c r="H9145" t="s">
        <v>135</v>
      </c>
      <c r="I9145" t="s">
        <v>136</v>
      </c>
      <c r="J9145" t="s">
        <v>137</v>
      </c>
      <c r="K9145" t="s">
        <v>138</v>
      </c>
      <c r="L9145" t="s">
        <v>25248</v>
      </c>
      <c r="M9145" t="s">
        <v>25249</v>
      </c>
      <c r="N9145">
        <v>0.35666666600000002</v>
      </c>
      <c r="O9145">
        <v>3</v>
      </c>
      <c r="P9145">
        <v>651</v>
      </c>
      <c r="Q9145">
        <v>23</v>
      </c>
      <c r="R9145">
        <v>199</v>
      </c>
      <c r="S9145">
        <v>5</v>
      </c>
      <c r="T9145">
        <v>47</v>
      </c>
      <c r="U9145">
        <v>0</v>
      </c>
      <c r="V9145">
        <v>0</v>
      </c>
      <c r="W9145">
        <v>0.23912075807999997</v>
      </c>
      <c r="X9145">
        <v>17.450228305646139</v>
      </c>
      <c r="Y9145">
        <v>57.205527534699975</v>
      </c>
      <c r="Z9145">
        <v>22.220132852468033</v>
      </c>
      <c r="AA9145">
        <v>9.4868472730290012</v>
      </c>
      <c r="AB9145">
        <v>4.4940248363884603</v>
      </c>
      <c r="AC9145">
        <v>0</v>
      </c>
      <c r="AD9145">
        <v>0</v>
      </c>
      <c r="AE9145">
        <v>111.09588156031161</v>
      </c>
    </row>
    <row r="9146" spans="1:31" x14ac:dyDescent="0.3">
      <c r="A9146">
        <v>2595373</v>
      </c>
      <c r="B9146">
        <v>1</v>
      </c>
      <c r="C9146" t="s">
        <v>80</v>
      </c>
      <c r="D9146" t="s">
        <v>83</v>
      </c>
      <c r="E9146" t="s">
        <v>166</v>
      </c>
      <c r="F9146" t="s">
        <v>25250</v>
      </c>
      <c r="G9146" t="s">
        <v>198</v>
      </c>
      <c r="H9146" t="s">
        <v>157</v>
      </c>
      <c r="I9146" t="s">
        <v>136</v>
      </c>
      <c r="J9146" t="s">
        <v>137</v>
      </c>
      <c r="K9146" t="s">
        <v>138</v>
      </c>
      <c r="L9146" t="s">
        <v>25251</v>
      </c>
      <c r="M9146" t="s">
        <v>25252</v>
      </c>
      <c r="N9146">
        <v>0.56333333299999999</v>
      </c>
      <c r="O9146">
        <v>0</v>
      </c>
      <c r="P9146">
        <v>2</v>
      </c>
      <c r="Q9146">
        <v>0</v>
      </c>
      <c r="R9146">
        <v>0</v>
      </c>
      <c r="S9146">
        <v>0</v>
      </c>
      <c r="T9146">
        <v>2</v>
      </c>
      <c r="U9146">
        <v>0</v>
      </c>
      <c r="V9146">
        <v>0</v>
      </c>
      <c r="W9146">
        <v>0</v>
      </c>
      <c r="X9146">
        <v>0.19344449152000004</v>
      </c>
      <c r="Y9146">
        <v>0</v>
      </c>
      <c r="Z9146">
        <v>0</v>
      </c>
      <c r="AA9146">
        <v>0</v>
      </c>
      <c r="AB9146">
        <v>0.31977287100282248</v>
      </c>
      <c r="AC9146">
        <v>0</v>
      </c>
      <c r="AD9146">
        <v>0</v>
      </c>
      <c r="AE9146">
        <v>0.51321736252282246</v>
      </c>
    </row>
    <row r="9147" spans="1:31" x14ac:dyDescent="0.3">
      <c r="A9147">
        <v>2595230</v>
      </c>
      <c r="B9147">
        <v>1</v>
      </c>
      <c r="C9147" t="s">
        <v>81</v>
      </c>
      <c r="D9147" t="s">
        <v>118</v>
      </c>
      <c r="E9147" t="s">
        <v>184</v>
      </c>
      <c r="F9147" t="s">
        <v>4758</v>
      </c>
      <c r="G9147" t="s">
        <v>149</v>
      </c>
      <c r="H9147" t="s">
        <v>135</v>
      </c>
      <c r="I9147" t="s">
        <v>136</v>
      </c>
      <c r="J9147" t="s">
        <v>137</v>
      </c>
      <c r="K9147" t="s">
        <v>138</v>
      </c>
      <c r="L9147" t="s">
        <v>25253</v>
      </c>
      <c r="M9147" t="s">
        <v>25254</v>
      </c>
      <c r="N9147">
        <v>1.43</v>
      </c>
      <c r="O9147">
        <v>0</v>
      </c>
      <c r="P9147">
        <v>0</v>
      </c>
      <c r="Q9147">
        <v>7</v>
      </c>
      <c r="R9147">
        <v>0</v>
      </c>
      <c r="S9147">
        <v>2</v>
      </c>
      <c r="T9147">
        <v>0</v>
      </c>
      <c r="U9147">
        <v>3</v>
      </c>
      <c r="V9147">
        <v>0</v>
      </c>
      <c r="W9147">
        <v>0</v>
      </c>
      <c r="X9147">
        <v>0</v>
      </c>
      <c r="Y9147">
        <v>7.7652684782095154</v>
      </c>
      <c r="Z9147">
        <v>0</v>
      </c>
      <c r="AA9147">
        <v>2.6497057131857003</v>
      </c>
      <c r="AB9147">
        <v>0</v>
      </c>
      <c r="AC9147">
        <v>54.209798376200652</v>
      </c>
      <c r="AD9147">
        <v>0</v>
      </c>
      <c r="AE9147">
        <v>64.624772567595869</v>
      </c>
    </row>
    <row r="9148" spans="1:31" x14ac:dyDescent="0.3">
      <c r="A9148">
        <v>2595210</v>
      </c>
      <c r="B9148">
        <v>1</v>
      </c>
      <c r="C9148" t="s">
        <v>81</v>
      </c>
      <c r="D9148" t="s">
        <v>128</v>
      </c>
      <c r="E9148" t="s">
        <v>171</v>
      </c>
      <c r="F9148" t="s">
        <v>25255</v>
      </c>
      <c r="G9148" t="s">
        <v>190</v>
      </c>
      <c r="H9148" t="s">
        <v>157</v>
      </c>
      <c r="I9148" t="s">
        <v>136</v>
      </c>
      <c r="J9148" t="s">
        <v>137</v>
      </c>
      <c r="K9148" t="s">
        <v>138</v>
      </c>
      <c r="L9148" t="s">
        <v>25256</v>
      </c>
      <c r="M9148" t="s">
        <v>25257</v>
      </c>
      <c r="N9148">
        <v>4.4086111109999999</v>
      </c>
      <c r="O9148">
        <v>0</v>
      </c>
      <c r="P9148">
        <v>22</v>
      </c>
      <c r="Q9148">
        <v>0</v>
      </c>
      <c r="R9148">
        <v>0</v>
      </c>
      <c r="S9148">
        <v>0</v>
      </c>
      <c r="T9148">
        <v>2</v>
      </c>
      <c r="U9148">
        <v>0</v>
      </c>
      <c r="V9148">
        <v>0</v>
      </c>
      <c r="W9148">
        <v>0</v>
      </c>
      <c r="X9148">
        <v>6.5228679125488771</v>
      </c>
      <c r="Y9148">
        <v>0</v>
      </c>
      <c r="Z9148">
        <v>0</v>
      </c>
      <c r="AA9148">
        <v>0</v>
      </c>
      <c r="AB9148">
        <v>0.11086128072521251</v>
      </c>
      <c r="AC9148">
        <v>0</v>
      </c>
      <c r="AD9148">
        <v>0</v>
      </c>
      <c r="AE9148">
        <v>6.6337291932740898</v>
      </c>
    </row>
    <row r="9149" spans="1:31" x14ac:dyDescent="0.3">
      <c r="A9149">
        <v>2595416</v>
      </c>
      <c r="B9149">
        <v>1</v>
      </c>
      <c r="C9149" t="s">
        <v>80</v>
      </c>
      <c r="D9149" t="s">
        <v>88</v>
      </c>
      <c r="E9149" t="s">
        <v>166</v>
      </c>
      <c r="F9149" t="s">
        <v>24676</v>
      </c>
      <c r="G9149" t="s">
        <v>181</v>
      </c>
      <c r="H9149" t="s">
        <v>157</v>
      </c>
      <c r="I9149" t="s">
        <v>136</v>
      </c>
      <c r="J9149" t="s">
        <v>137</v>
      </c>
      <c r="K9149" t="s">
        <v>138</v>
      </c>
      <c r="L9149" t="s">
        <v>25258</v>
      </c>
      <c r="M9149" t="s">
        <v>25259</v>
      </c>
      <c r="N9149">
        <v>1.9244444439999999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1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2.13196042286304</v>
      </c>
      <c r="AC9149">
        <v>0</v>
      </c>
      <c r="AD9149">
        <v>0</v>
      </c>
      <c r="AE9149">
        <v>2.13196042286304</v>
      </c>
    </row>
    <row r="9150" spans="1:31" x14ac:dyDescent="0.3">
      <c r="A9150">
        <v>2595316</v>
      </c>
      <c r="B9150">
        <v>1</v>
      </c>
      <c r="C9150" t="s">
        <v>81</v>
      </c>
      <c r="D9150" t="s">
        <v>122</v>
      </c>
      <c r="E9150" t="s">
        <v>147</v>
      </c>
      <c r="F9150" t="s">
        <v>25260</v>
      </c>
      <c r="G9150" t="s">
        <v>301</v>
      </c>
      <c r="H9150" t="s">
        <v>135</v>
      </c>
      <c r="I9150" t="s">
        <v>136</v>
      </c>
      <c r="J9150" t="s">
        <v>137</v>
      </c>
      <c r="K9150" t="s">
        <v>144</v>
      </c>
      <c r="L9150" t="s">
        <v>25261</v>
      </c>
      <c r="M9150" t="s">
        <v>25262</v>
      </c>
      <c r="N9150">
        <v>2.3313888880000002</v>
      </c>
      <c r="O9150">
        <v>0</v>
      </c>
      <c r="P9150">
        <v>0</v>
      </c>
      <c r="Q9150">
        <v>0</v>
      </c>
      <c r="R9150">
        <v>0</v>
      </c>
      <c r="S9150">
        <v>2</v>
      </c>
      <c r="T9150">
        <v>0</v>
      </c>
      <c r="U9150">
        <v>6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7.0642403681285586</v>
      </c>
      <c r="AB9150">
        <v>0</v>
      </c>
      <c r="AC9150">
        <v>799.21836814274036</v>
      </c>
      <c r="AD9150">
        <v>0</v>
      </c>
      <c r="AE9150">
        <v>806.28260851086895</v>
      </c>
    </row>
    <row r="9151" spans="1:31" x14ac:dyDescent="0.3">
      <c r="A9151">
        <v>2595637</v>
      </c>
      <c r="B9151">
        <v>1</v>
      </c>
      <c r="C9151" t="s">
        <v>81</v>
      </c>
      <c r="D9151" t="s">
        <v>113</v>
      </c>
      <c r="E9151" t="s">
        <v>155</v>
      </c>
      <c r="F9151" t="s">
        <v>25263</v>
      </c>
      <c r="G9151" t="s">
        <v>206</v>
      </c>
      <c r="H9151" t="s">
        <v>157</v>
      </c>
      <c r="I9151" t="s">
        <v>136</v>
      </c>
      <c r="J9151" t="s">
        <v>137</v>
      </c>
      <c r="K9151" t="s">
        <v>138</v>
      </c>
      <c r="L9151" t="s">
        <v>25264</v>
      </c>
      <c r="M9151" t="s">
        <v>25265</v>
      </c>
      <c r="N9151">
        <v>1.096944444</v>
      </c>
      <c r="O9151">
        <v>0</v>
      </c>
      <c r="P9151">
        <v>49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5.8443177387590453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5.8443177387590453</v>
      </c>
    </row>
    <row r="9152" spans="1:31" x14ac:dyDescent="0.3">
      <c r="A9152">
        <v>2595282</v>
      </c>
      <c r="B9152">
        <v>1</v>
      </c>
      <c r="C9152" t="s">
        <v>80</v>
      </c>
      <c r="D9152" t="s">
        <v>105</v>
      </c>
      <c r="E9152" t="s">
        <v>147</v>
      </c>
      <c r="F9152" t="s">
        <v>25266</v>
      </c>
      <c r="G9152" t="s">
        <v>134</v>
      </c>
      <c r="H9152" t="s">
        <v>135</v>
      </c>
      <c r="I9152" t="s">
        <v>136</v>
      </c>
      <c r="J9152" t="s">
        <v>137</v>
      </c>
      <c r="K9152" t="s">
        <v>138</v>
      </c>
      <c r="L9152" t="s">
        <v>25267</v>
      </c>
      <c r="M9152" t="s">
        <v>25268</v>
      </c>
      <c r="N9152">
        <v>0.71361111099999996</v>
      </c>
      <c r="O9152">
        <v>2</v>
      </c>
      <c r="P9152">
        <v>1462</v>
      </c>
      <c r="Q9152">
        <v>4</v>
      </c>
      <c r="R9152">
        <v>114</v>
      </c>
      <c r="S9152">
        <v>8</v>
      </c>
      <c r="T9152">
        <v>152</v>
      </c>
      <c r="U9152">
        <v>0</v>
      </c>
      <c r="V9152">
        <v>0</v>
      </c>
      <c r="W9152">
        <v>1.289896855946685</v>
      </c>
      <c r="X9152">
        <v>142.14407167633883</v>
      </c>
      <c r="Y9152">
        <v>63.634873684396005</v>
      </c>
      <c r="Z9152">
        <v>13.1193277754573</v>
      </c>
      <c r="AA9152">
        <v>26.484892046695361</v>
      </c>
      <c r="AB9152">
        <v>46.529685744418643</v>
      </c>
      <c r="AC9152">
        <v>0</v>
      </c>
      <c r="AD9152">
        <v>0</v>
      </c>
      <c r="AE9152">
        <v>293.20274778325285</v>
      </c>
    </row>
    <row r="9153" spans="1:31" x14ac:dyDescent="0.3">
      <c r="A9153">
        <v>2595236</v>
      </c>
      <c r="B9153">
        <v>1</v>
      </c>
      <c r="C9153" t="s">
        <v>81</v>
      </c>
      <c r="D9153" t="s">
        <v>117</v>
      </c>
      <c r="E9153" t="s">
        <v>184</v>
      </c>
      <c r="F9153" t="s">
        <v>25269</v>
      </c>
      <c r="G9153" t="s">
        <v>149</v>
      </c>
      <c r="H9153" t="s">
        <v>135</v>
      </c>
      <c r="I9153" t="s">
        <v>136</v>
      </c>
      <c r="J9153" t="s">
        <v>137</v>
      </c>
      <c r="K9153" t="s">
        <v>138</v>
      </c>
      <c r="L9153" t="s">
        <v>25270</v>
      </c>
      <c r="M9153" t="s">
        <v>25271</v>
      </c>
      <c r="N9153">
        <v>2.9980555550000001</v>
      </c>
      <c r="O9153">
        <v>0</v>
      </c>
      <c r="P9153">
        <v>44</v>
      </c>
      <c r="Q9153">
        <v>0</v>
      </c>
      <c r="R9153">
        <v>2</v>
      </c>
      <c r="S9153">
        <v>0</v>
      </c>
      <c r="T9153">
        <v>1</v>
      </c>
      <c r="U9153">
        <v>0</v>
      </c>
      <c r="V9153">
        <v>0</v>
      </c>
      <c r="W9153">
        <v>0</v>
      </c>
      <c r="X9153">
        <v>12.783940031769241</v>
      </c>
      <c r="Y9153">
        <v>0</v>
      </c>
      <c r="Z9153">
        <v>8.3356545896833332</v>
      </c>
      <c r="AA9153">
        <v>0</v>
      </c>
      <c r="AB9153">
        <v>1.8348534871170004E-2</v>
      </c>
      <c r="AC9153">
        <v>0</v>
      </c>
      <c r="AD9153">
        <v>0</v>
      </c>
      <c r="AE9153">
        <v>21.137943156323743</v>
      </c>
    </row>
    <row r="9154" spans="1:31" x14ac:dyDescent="0.3">
      <c r="A9154">
        <v>2595196</v>
      </c>
      <c r="B9154">
        <v>1</v>
      </c>
      <c r="C9154" t="s">
        <v>81</v>
      </c>
      <c r="D9154" t="s">
        <v>114</v>
      </c>
      <c r="E9154" t="s">
        <v>141</v>
      </c>
      <c r="F9154" t="s">
        <v>25272</v>
      </c>
      <c r="G9154" t="s">
        <v>134</v>
      </c>
      <c r="H9154" t="s">
        <v>135</v>
      </c>
      <c r="I9154" t="s">
        <v>136</v>
      </c>
      <c r="J9154" t="s">
        <v>137</v>
      </c>
      <c r="K9154" t="s">
        <v>138</v>
      </c>
      <c r="L9154" t="s">
        <v>25273</v>
      </c>
      <c r="M9154" t="s">
        <v>25274</v>
      </c>
      <c r="N9154">
        <v>0.12222222200000001</v>
      </c>
      <c r="O9154">
        <v>5</v>
      </c>
      <c r="P9154">
        <v>1855</v>
      </c>
      <c r="Q9154">
        <v>0</v>
      </c>
      <c r="R9154">
        <v>48</v>
      </c>
      <c r="S9154">
        <v>4</v>
      </c>
      <c r="T9154">
        <v>166</v>
      </c>
      <c r="U9154">
        <v>0</v>
      </c>
      <c r="V9154">
        <v>0</v>
      </c>
      <c r="W9154">
        <v>0.12149623199999998</v>
      </c>
      <c r="X9154">
        <v>16.100419688891957</v>
      </c>
      <c r="Y9154">
        <v>0</v>
      </c>
      <c r="Z9154">
        <v>0.3845572413004667</v>
      </c>
      <c r="AA9154">
        <v>0.2606347385947555</v>
      </c>
      <c r="AB9154">
        <v>2.7366180399855011</v>
      </c>
      <c r="AC9154">
        <v>0</v>
      </c>
      <c r="AD9154">
        <v>0</v>
      </c>
      <c r="AE9154">
        <v>19.60372594077268</v>
      </c>
    </row>
    <row r="9155" spans="1:31" x14ac:dyDescent="0.3">
      <c r="A9155">
        <v>2595342</v>
      </c>
      <c r="B9155">
        <v>1</v>
      </c>
      <c r="C9155" t="s">
        <v>80</v>
      </c>
      <c r="D9155" t="s">
        <v>95</v>
      </c>
      <c r="E9155" t="s">
        <v>166</v>
      </c>
      <c r="F9155" t="s">
        <v>25275</v>
      </c>
      <c r="G9155" t="s">
        <v>311</v>
      </c>
      <c r="H9155" t="s">
        <v>157</v>
      </c>
      <c r="I9155" t="s">
        <v>136</v>
      </c>
      <c r="J9155" t="s">
        <v>3</v>
      </c>
      <c r="K9155" t="s">
        <v>138</v>
      </c>
      <c r="L9155" t="s">
        <v>25276</v>
      </c>
      <c r="M9155" t="s">
        <v>25277</v>
      </c>
      <c r="N9155">
        <v>0.89777777700000005</v>
      </c>
      <c r="O9155">
        <v>0</v>
      </c>
      <c r="P9155">
        <v>1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0.26329862750400002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0.26329862750400002</v>
      </c>
    </row>
    <row r="9156" spans="1:31" x14ac:dyDescent="0.3">
      <c r="A9156">
        <v>2595488</v>
      </c>
      <c r="B9156">
        <v>1</v>
      </c>
      <c r="C9156" t="s">
        <v>80</v>
      </c>
      <c r="D9156" t="s">
        <v>100</v>
      </c>
      <c r="E9156" t="s">
        <v>171</v>
      </c>
      <c r="F9156" t="s">
        <v>25278</v>
      </c>
      <c r="G9156" t="s">
        <v>190</v>
      </c>
      <c r="H9156" t="s">
        <v>157</v>
      </c>
      <c r="I9156" t="s">
        <v>136</v>
      </c>
      <c r="J9156" t="s">
        <v>137</v>
      </c>
      <c r="K9156" t="s">
        <v>138</v>
      </c>
      <c r="L9156" t="s">
        <v>25279</v>
      </c>
      <c r="M9156" t="s">
        <v>25280</v>
      </c>
      <c r="N9156">
        <v>1.9411111109999999</v>
      </c>
      <c r="O9156">
        <v>0</v>
      </c>
      <c r="P9156">
        <v>34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15.755966487570086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15.755966487570086</v>
      </c>
    </row>
    <row r="9157" spans="1:31" x14ac:dyDescent="0.3">
      <c r="A9157">
        <v>2595654</v>
      </c>
      <c r="B9157">
        <v>1</v>
      </c>
      <c r="C9157" t="s">
        <v>80</v>
      </c>
      <c r="D9157" t="s">
        <v>93</v>
      </c>
      <c r="E9157" t="s">
        <v>171</v>
      </c>
      <c r="F9157" t="s">
        <v>25281</v>
      </c>
      <c r="G9157" t="s">
        <v>190</v>
      </c>
      <c r="H9157" t="s">
        <v>157</v>
      </c>
      <c r="I9157" t="s">
        <v>136</v>
      </c>
      <c r="J9157" t="s">
        <v>137</v>
      </c>
      <c r="K9157" t="s">
        <v>138</v>
      </c>
      <c r="L9157" t="s">
        <v>25282</v>
      </c>
      <c r="M9157" t="s">
        <v>25283</v>
      </c>
      <c r="N9157">
        <v>0.51111111099999995</v>
      </c>
      <c r="O9157">
        <v>0</v>
      </c>
      <c r="P9157">
        <v>2</v>
      </c>
      <c r="Q9157">
        <v>0</v>
      </c>
      <c r="R9157">
        <v>7</v>
      </c>
      <c r="S9157">
        <v>0</v>
      </c>
      <c r="T9157">
        <v>2</v>
      </c>
      <c r="U9157">
        <v>0</v>
      </c>
      <c r="V9157">
        <v>0</v>
      </c>
      <c r="W9157">
        <v>0</v>
      </c>
      <c r="X9157">
        <v>0.15690905014500001</v>
      </c>
      <c r="Y9157">
        <v>0</v>
      </c>
      <c r="Z9157">
        <v>11.155370471678131</v>
      </c>
      <c r="AA9157">
        <v>0</v>
      </c>
      <c r="AB9157">
        <v>2.2637129605636002</v>
      </c>
      <c r="AC9157">
        <v>0</v>
      </c>
      <c r="AD9157">
        <v>0</v>
      </c>
      <c r="AE9157">
        <v>13.575992482386731</v>
      </c>
    </row>
    <row r="9158" spans="1:31" x14ac:dyDescent="0.3">
      <c r="A9158">
        <v>2595325</v>
      </c>
      <c r="B9158">
        <v>1</v>
      </c>
      <c r="C9158" t="s">
        <v>81</v>
      </c>
      <c r="D9158" t="s">
        <v>118</v>
      </c>
      <c r="E9158" t="s">
        <v>184</v>
      </c>
      <c r="F9158" t="s">
        <v>6251</v>
      </c>
      <c r="G9158" t="s">
        <v>202</v>
      </c>
      <c r="H9158" t="s">
        <v>135</v>
      </c>
      <c r="I9158" t="s">
        <v>136</v>
      </c>
      <c r="J9158" t="s">
        <v>137</v>
      </c>
      <c r="K9158" t="s">
        <v>138</v>
      </c>
      <c r="L9158" t="s">
        <v>25284</v>
      </c>
      <c r="M9158" t="s">
        <v>25285</v>
      </c>
      <c r="N9158">
        <v>1.2069444439999999</v>
      </c>
      <c r="O9158">
        <v>2</v>
      </c>
      <c r="P9158">
        <v>465</v>
      </c>
      <c r="Q9158">
        <v>4</v>
      </c>
      <c r="R9158">
        <v>17</v>
      </c>
      <c r="S9158">
        <v>1</v>
      </c>
      <c r="T9158">
        <v>55</v>
      </c>
      <c r="U9158">
        <v>0</v>
      </c>
      <c r="V9158">
        <v>0</v>
      </c>
      <c r="W9158">
        <v>0.26258411100000001</v>
      </c>
      <c r="X9158">
        <v>77.286375273108661</v>
      </c>
      <c r="Y9158">
        <v>24.948923476094254</v>
      </c>
      <c r="Z9158">
        <v>24.152125168339825</v>
      </c>
      <c r="AA9158">
        <v>1.4044725160305556</v>
      </c>
      <c r="AB9158">
        <v>37.704793763515312</v>
      </c>
      <c r="AC9158">
        <v>0</v>
      </c>
      <c r="AD9158">
        <v>0</v>
      </c>
      <c r="AE9158">
        <v>165.75927430808861</v>
      </c>
    </row>
    <row r="9159" spans="1:31" x14ac:dyDescent="0.3">
      <c r="A9159">
        <v>2595674</v>
      </c>
      <c r="B9159">
        <v>1</v>
      </c>
      <c r="C9159" t="s">
        <v>81</v>
      </c>
      <c r="D9159" t="s">
        <v>113</v>
      </c>
      <c r="E9159" t="s">
        <v>166</v>
      </c>
      <c r="F9159" t="s">
        <v>25286</v>
      </c>
      <c r="G9159" t="s">
        <v>168</v>
      </c>
      <c r="H9159" t="s">
        <v>157</v>
      </c>
      <c r="I9159" t="s">
        <v>136</v>
      </c>
      <c r="J9159" t="s">
        <v>137</v>
      </c>
      <c r="K9159" t="s">
        <v>138</v>
      </c>
      <c r="L9159" t="s">
        <v>25287</v>
      </c>
      <c r="M9159" t="s">
        <v>25288</v>
      </c>
      <c r="N9159">
        <v>1.608333333</v>
      </c>
      <c r="O9159">
        <v>0</v>
      </c>
      <c r="P9159">
        <v>1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5.413508211925E-2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5.413508211925E-2</v>
      </c>
    </row>
    <row r="9160" spans="1:31" x14ac:dyDescent="0.3">
      <c r="A9160">
        <v>2595505</v>
      </c>
      <c r="B9160">
        <v>1</v>
      </c>
      <c r="C9160" t="s">
        <v>80</v>
      </c>
      <c r="D9160" t="s">
        <v>96</v>
      </c>
      <c r="E9160" t="s">
        <v>166</v>
      </c>
      <c r="F9160" t="s">
        <v>25289</v>
      </c>
      <c r="G9160" t="s">
        <v>181</v>
      </c>
      <c r="H9160" t="s">
        <v>157</v>
      </c>
      <c r="I9160" t="s">
        <v>136</v>
      </c>
      <c r="J9160" t="s">
        <v>137</v>
      </c>
      <c r="K9160" t="s">
        <v>138</v>
      </c>
      <c r="L9160" t="s">
        <v>25290</v>
      </c>
      <c r="M9160" t="s">
        <v>25291</v>
      </c>
      <c r="N9160">
        <v>1.363611111</v>
      </c>
      <c r="O9160">
        <v>0</v>
      </c>
      <c r="P9160">
        <v>2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0.1979103891357675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0.1979103891357675</v>
      </c>
    </row>
    <row r="9161" spans="1:31" x14ac:dyDescent="0.3">
      <c r="A9161">
        <v>2595568</v>
      </c>
      <c r="B9161">
        <v>1</v>
      </c>
      <c r="C9161" t="s">
        <v>80</v>
      </c>
      <c r="D9161" t="s">
        <v>99</v>
      </c>
      <c r="E9161" t="s">
        <v>141</v>
      </c>
      <c r="F9161" t="s">
        <v>14288</v>
      </c>
      <c r="G9161" t="s">
        <v>134</v>
      </c>
      <c r="H9161" t="s">
        <v>135</v>
      </c>
      <c r="I9161" t="s">
        <v>136</v>
      </c>
      <c r="J9161" t="s">
        <v>137</v>
      </c>
      <c r="K9161" t="s">
        <v>138</v>
      </c>
      <c r="L9161" t="s">
        <v>25292</v>
      </c>
      <c r="M9161" t="s">
        <v>25293</v>
      </c>
      <c r="N9161">
        <v>2.423333333</v>
      </c>
      <c r="O9161">
        <v>4</v>
      </c>
      <c r="P9161">
        <v>592</v>
      </c>
      <c r="Q9161">
        <v>1</v>
      </c>
      <c r="R9161">
        <v>39</v>
      </c>
      <c r="S9161">
        <v>2</v>
      </c>
      <c r="T9161">
        <v>74</v>
      </c>
      <c r="U9161">
        <v>0</v>
      </c>
      <c r="V9161">
        <v>0</v>
      </c>
      <c r="W9161">
        <v>82.368041095540875</v>
      </c>
      <c r="X9161">
        <v>215.07787561323337</v>
      </c>
      <c r="Y9161">
        <v>0.70371848446634999</v>
      </c>
      <c r="Z9161">
        <v>9.4748906027655515</v>
      </c>
      <c r="AA9161">
        <v>124.62299804895241</v>
      </c>
      <c r="AB9161">
        <v>99.541637804996768</v>
      </c>
      <c r="AC9161">
        <v>0</v>
      </c>
      <c r="AD9161">
        <v>0</v>
      </c>
      <c r="AE9161">
        <v>531.7891616499553</v>
      </c>
    </row>
    <row r="9162" spans="1:31" x14ac:dyDescent="0.3">
      <c r="A9162">
        <v>2595319</v>
      </c>
      <c r="B9162">
        <v>1</v>
      </c>
      <c r="C9162" t="s">
        <v>80</v>
      </c>
      <c r="D9162" t="s">
        <v>94</v>
      </c>
      <c r="E9162" t="s">
        <v>141</v>
      </c>
      <c r="F9162" t="s">
        <v>5795</v>
      </c>
      <c r="G9162" t="s">
        <v>134</v>
      </c>
      <c r="H9162" t="s">
        <v>135</v>
      </c>
      <c r="I9162" t="s">
        <v>136</v>
      </c>
      <c r="J9162" t="s">
        <v>137</v>
      </c>
      <c r="K9162" t="s">
        <v>138</v>
      </c>
      <c r="L9162" t="s">
        <v>25294</v>
      </c>
      <c r="M9162" t="s">
        <v>25295</v>
      </c>
      <c r="N9162">
        <v>1.1019444439999999</v>
      </c>
      <c r="O9162">
        <v>0</v>
      </c>
      <c r="P9162">
        <v>403</v>
      </c>
      <c r="Q9162">
        <v>0</v>
      </c>
      <c r="R9162">
        <v>1</v>
      </c>
      <c r="S9162">
        <v>3</v>
      </c>
      <c r="T9162">
        <v>24</v>
      </c>
      <c r="U9162">
        <v>0</v>
      </c>
      <c r="V9162">
        <v>0</v>
      </c>
      <c r="W9162">
        <v>0</v>
      </c>
      <c r="X9162">
        <v>33.096377274556808</v>
      </c>
      <c r="Y9162">
        <v>0</v>
      </c>
      <c r="Z9162">
        <v>6.0095747041569177E-2</v>
      </c>
      <c r="AA9162">
        <v>8.5801342122077653</v>
      </c>
      <c r="AB9162">
        <v>9.7123790110592694</v>
      </c>
      <c r="AC9162">
        <v>0</v>
      </c>
      <c r="AD9162">
        <v>0</v>
      </c>
      <c r="AE9162">
        <v>51.448986244865416</v>
      </c>
    </row>
    <row r="9163" spans="1:31" x14ac:dyDescent="0.3">
      <c r="A9163">
        <v>2595611</v>
      </c>
      <c r="B9163">
        <v>1</v>
      </c>
      <c r="C9163" t="s">
        <v>81</v>
      </c>
      <c r="D9163" t="s">
        <v>122</v>
      </c>
      <c r="E9163" t="s">
        <v>141</v>
      </c>
      <c r="F9163" t="s">
        <v>23980</v>
      </c>
      <c r="G9163" t="s">
        <v>134</v>
      </c>
      <c r="H9163" t="s">
        <v>135</v>
      </c>
      <c r="I9163" t="s">
        <v>136</v>
      </c>
      <c r="J9163" t="s">
        <v>137</v>
      </c>
      <c r="K9163" t="s">
        <v>138</v>
      </c>
      <c r="L9163" t="s">
        <v>25296</v>
      </c>
      <c r="M9163" t="s">
        <v>25297</v>
      </c>
      <c r="N9163">
        <v>0.25027777699999998</v>
      </c>
      <c r="O9163">
        <v>9</v>
      </c>
      <c r="P9163">
        <v>723</v>
      </c>
      <c r="Q9163">
        <v>200</v>
      </c>
      <c r="R9163">
        <v>60</v>
      </c>
      <c r="S9163">
        <v>18</v>
      </c>
      <c r="T9163">
        <v>93</v>
      </c>
      <c r="U9163">
        <v>0</v>
      </c>
      <c r="V9163">
        <v>0</v>
      </c>
      <c r="W9163">
        <v>0.55106022303851998</v>
      </c>
      <c r="X9163">
        <v>21.017152695832269</v>
      </c>
      <c r="Y9163">
        <v>112.0395786897537</v>
      </c>
      <c r="Z9163">
        <v>11.631988253597941</v>
      </c>
      <c r="AA9163">
        <v>63.044122848353418</v>
      </c>
      <c r="AB9163">
        <v>8.8010213463209048</v>
      </c>
      <c r="AC9163">
        <v>0</v>
      </c>
      <c r="AD9163">
        <v>0</v>
      </c>
      <c r="AE9163">
        <v>217.08492405689677</v>
      </c>
    </row>
    <row r="9164" spans="1:31" x14ac:dyDescent="0.3">
      <c r="A9164">
        <v>2595216</v>
      </c>
      <c r="B9164">
        <v>1</v>
      </c>
      <c r="C9164" t="s">
        <v>80</v>
      </c>
      <c r="D9164" t="s">
        <v>97</v>
      </c>
      <c r="E9164" t="s">
        <v>171</v>
      </c>
      <c r="F9164" t="s">
        <v>25298</v>
      </c>
      <c r="G9164" t="s">
        <v>177</v>
      </c>
      <c r="H9164" t="s">
        <v>157</v>
      </c>
      <c r="I9164" t="s">
        <v>136</v>
      </c>
      <c r="J9164" t="s">
        <v>137</v>
      </c>
      <c r="K9164" t="s">
        <v>138</v>
      </c>
      <c r="L9164" t="s">
        <v>25299</v>
      </c>
      <c r="M9164" t="s">
        <v>25300</v>
      </c>
      <c r="N9164">
        <v>3.6266666660000002</v>
      </c>
      <c r="O9164">
        <v>0</v>
      </c>
      <c r="P9164">
        <v>49</v>
      </c>
      <c r="Q9164">
        <v>0</v>
      </c>
      <c r="R9164">
        <v>0</v>
      </c>
      <c r="S9164">
        <v>0</v>
      </c>
      <c r="T9164">
        <v>11</v>
      </c>
      <c r="U9164">
        <v>0</v>
      </c>
      <c r="V9164">
        <v>0</v>
      </c>
      <c r="W9164">
        <v>0</v>
      </c>
      <c r="X9164">
        <v>29.571456092774437</v>
      </c>
      <c r="Y9164">
        <v>0</v>
      </c>
      <c r="Z9164">
        <v>0</v>
      </c>
      <c r="AA9164">
        <v>0</v>
      </c>
      <c r="AB9164">
        <v>8.7160388962056956</v>
      </c>
      <c r="AC9164">
        <v>0</v>
      </c>
      <c r="AD9164">
        <v>0</v>
      </c>
      <c r="AE9164">
        <v>38.287494988980129</v>
      </c>
    </row>
    <row r="9165" spans="1:31" x14ac:dyDescent="0.3">
      <c r="A9165">
        <v>2595402</v>
      </c>
      <c r="B9165">
        <v>1</v>
      </c>
      <c r="C9165" t="s">
        <v>81</v>
      </c>
      <c r="D9165" t="s">
        <v>118</v>
      </c>
      <c r="E9165" t="s">
        <v>184</v>
      </c>
      <c r="F9165" t="s">
        <v>23864</v>
      </c>
      <c r="G9165" t="s">
        <v>149</v>
      </c>
      <c r="H9165" t="s">
        <v>135</v>
      </c>
      <c r="I9165" t="s">
        <v>136</v>
      </c>
      <c r="J9165" t="s">
        <v>137</v>
      </c>
      <c r="K9165" t="s">
        <v>138</v>
      </c>
      <c r="L9165" t="s">
        <v>25301</v>
      </c>
      <c r="M9165" t="s">
        <v>25302</v>
      </c>
      <c r="N9165">
        <v>2.517222222</v>
      </c>
      <c r="O9165">
        <v>1</v>
      </c>
      <c r="P9165">
        <v>14</v>
      </c>
      <c r="Q9165">
        <v>12</v>
      </c>
      <c r="R9165">
        <v>1</v>
      </c>
      <c r="S9165">
        <v>2</v>
      </c>
      <c r="T9165">
        <v>0</v>
      </c>
      <c r="U9165">
        <v>0</v>
      </c>
      <c r="V9165">
        <v>0</v>
      </c>
      <c r="W9165">
        <v>0</v>
      </c>
      <c r="X9165">
        <v>6.0149866781518799</v>
      </c>
      <c r="Y9165">
        <v>85.283616723265197</v>
      </c>
      <c r="Z9165">
        <v>0</v>
      </c>
      <c r="AA9165">
        <v>6.1279018740004787</v>
      </c>
      <c r="AB9165">
        <v>0</v>
      </c>
      <c r="AC9165">
        <v>0</v>
      </c>
      <c r="AD9165">
        <v>0</v>
      </c>
      <c r="AE9165">
        <v>97.426505275417554</v>
      </c>
    </row>
    <row r="9166" spans="1:31" x14ac:dyDescent="0.3">
      <c r="A9166">
        <v>2595531</v>
      </c>
      <c r="B9166">
        <v>1</v>
      </c>
      <c r="C9166" t="s">
        <v>80</v>
      </c>
      <c r="D9166" t="s">
        <v>105</v>
      </c>
      <c r="E9166" t="s">
        <v>141</v>
      </c>
      <c r="F9166" t="s">
        <v>15568</v>
      </c>
      <c r="G9166" t="s">
        <v>7176</v>
      </c>
      <c r="H9166" t="s">
        <v>135</v>
      </c>
      <c r="I9166" t="s">
        <v>136</v>
      </c>
      <c r="J9166" t="s">
        <v>5</v>
      </c>
      <c r="K9166" t="s">
        <v>138</v>
      </c>
      <c r="L9166" t="s">
        <v>25303</v>
      </c>
      <c r="M9166" t="s">
        <v>25304</v>
      </c>
      <c r="N9166">
        <v>2.2308333330000001</v>
      </c>
      <c r="O9166">
        <v>5</v>
      </c>
      <c r="P9166">
        <v>6261</v>
      </c>
      <c r="Q9166">
        <v>9</v>
      </c>
      <c r="R9166">
        <v>467</v>
      </c>
      <c r="S9166">
        <v>47</v>
      </c>
      <c r="T9166">
        <v>606</v>
      </c>
      <c r="U9166">
        <v>7</v>
      </c>
      <c r="V9166">
        <v>2</v>
      </c>
      <c r="W9166">
        <v>11.178538509192055</v>
      </c>
      <c r="X9166">
        <v>2300.0244913609804</v>
      </c>
      <c r="Y9166">
        <v>261.4818084785922</v>
      </c>
      <c r="Z9166">
        <v>338.93706118972369</v>
      </c>
      <c r="AA9166">
        <v>626.50980959548008</v>
      </c>
      <c r="AB9166">
        <v>985.72276286509486</v>
      </c>
      <c r="AC9166">
        <v>303.5581855904918</v>
      </c>
      <c r="AD9166">
        <v>2.4912962917374797</v>
      </c>
      <c r="AE9166">
        <v>4829.9039538812931</v>
      </c>
    </row>
    <row r="9167" spans="1:31" x14ac:dyDescent="0.3">
      <c r="A9167">
        <v>2595199</v>
      </c>
      <c r="B9167">
        <v>1</v>
      </c>
      <c r="C9167" t="s">
        <v>80</v>
      </c>
      <c r="D9167" t="s">
        <v>88</v>
      </c>
      <c r="E9167" t="s">
        <v>166</v>
      </c>
      <c r="F9167" t="s">
        <v>24676</v>
      </c>
      <c r="G9167" t="s">
        <v>198</v>
      </c>
      <c r="H9167" t="s">
        <v>157</v>
      </c>
      <c r="I9167" t="s">
        <v>136</v>
      </c>
      <c r="J9167" t="s">
        <v>137</v>
      </c>
      <c r="K9167" t="s">
        <v>138</v>
      </c>
      <c r="L9167" t="s">
        <v>25305</v>
      </c>
      <c r="M9167" t="s">
        <v>25306</v>
      </c>
      <c r="N9167">
        <v>0.71916666600000001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1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0.52001077914303007</v>
      </c>
      <c r="AC9167">
        <v>0</v>
      </c>
      <c r="AD9167">
        <v>0</v>
      </c>
      <c r="AE9167">
        <v>0.52001077914303007</v>
      </c>
    </row>
    <row r="9168" spans="1:31" x14ac:dyDescent="0.3">
      <c r="A9168">
        <v>2595385</v>
      </c>
      <c r="B9168">
        <v>1</v>
      </c>
      <c r="C9168" t="s">
        <v>81</v>
      </c>
      <c r="D9168" t="s">
        <v>127</v>
      </c>
      <c r="E9168" t="s">
        <v>147</v>
      </c>
      <c r="F9168" t="s">
        <v>4053</v>
      </c>
      <c r="G9168" t="s">
        <v>1084</v>
      </c>
      <c r="H9168" t="s">
        <v>135</v>
      </c>
      <c r="I9168" t="s">
        <v>136</v>
      </c>
      <c r="J9168" t="s">
        <v>137</v>
      </c>
      <c r="K9168" t="s">
        <v>138</v>
      </c>
      <c r="L9168" t="s">
        <v>25307</v>
      </c>
      <c r="M9168" t="s">
        <v>25308</v>
      </c>
      <c r="N9168">
        <v>2.784444444</v>
      </c>
      <c r="O9168">
        <v>3</v>
      </c>
      <c r="P9168">
        <v>34</v>
      </c>
      <c r="Q9168">
        <v>89</v>
      </c>
      <c r="R9168">
        <v>131</v>
      </c>
      <c r="S9168">
        <v>14</v>
      </c>
      <c r="T9168">
        <v>7</v>
      </c>
      <c r="U9168">
        <v>0</v>
      </c>
      <c r="V9168">
        <v>0</v>
      </c>
      <c r="W9168">
        <v>2.7028495410504063</v>
      </c>
      <c r="X9168">
        <v>17.07927476197824</v>
      </c>
      <c r="Y9168">
        <v>251.59359988019639</v>
      </c>
      <c r="Z9168">
        <v>201.01121238499056</v>
      </c>
      <c r="AA9168">
        <v>110.79157101312126</v>
      </c>
      <c r="AB9168">
        <v>10.132886942121305</v>
      </c>
      <c r="AC9168">
        <v>0</v>
      </c>
      <c r="AD9168">
        <v>0</v>
      </c>
      <c r="AE9168">
        <v>593.31139452345815</v>
      </c>
    </row>
    <row r="9169" spans="1:31" x14ac:dyDescent="0.3">
      <c r="A9169">
        <v>2595322</v>
      </c>
      <c r="B9169">
        <v>1</v>
      </c>
      <c r="C9169" t="s">
        <v>80</v>
      </c>
      <c r="D9169" t="s">
        <v>92</v>
      </c>
      <c r="E9169" t="s">
        <v>141</v>
      </c>
      <c r="F9169" t="s">
        <v>25309</v>
      </c>
      <c r="G9169" t="s">
        <v>134</v>
      </c>
      <c r="H9169" t="s">
        <v>135</v>
      </c>
      <c r="I9169" t="s">
        <v>136</v>
      </c>
      <c r="J9169" t="s">
        <v>137</v>
      </c>
      <c r="K9169" t="s">
        <v>138</v>
      </c>
      <c r="L9169" t="s">
        <v>25310</v>
      </c>
      <c r="M9169" t="s">
        <v>25311</v>
      </c>
      <c r="N9169">
        <v>0.132222222</v>
      </c>
      <c r="O9169">
        <v>0</v>
      </c>
      <c r="P9169">
        <v>48</v>
      </c>
      <c r="Q9169">
        <v>0</v>
      </c>
      <c r="R9169">
        <v>1</v>
      </c>
      <c r="S9169">
        <v>2</v>
      </c>
      <c r="T9169">
        <v>24</v>
      </c>
      <c r="U9169">
        <v>0</v>
      </c>
      <c r="V9169">
        <v>0</v>
      </c>
      <c r="W9169">
        <v>0</v>
      </c>
      <c r="X9169">
        <v>4.0447366478478397</v>
      </c>
      <c r="Y9169">
        <v>0</v>
      </c>
      <c r="Z9169">
        <v>2.0235326158366666E-3</v>
      </c>
      <c r="AA9169">
        <v>1.8297193169968611</v>
      </c>
      <c r="AB9169">
        <v>1.7541351576891802</v>
      </c>
      <c r="AC9169">
        <v>0</v>
      </c>
      <c r="AD9169">
        <v>0</v>
      </c>
      <c r="AE9169">
        <v>7.6306146551497189</v>
      </c>
    </row>
    <row r="9170" spans="1:31" x14ac:dyDescent="0.3">
      <c r="A9170">
        <v>2595422</v>
      </c>
      <c r="B9170">
        <v>1</v>
      </c>
      <c r="C9170" t="s">
        <v>81</v>
      </c>
      <c r="D9170" t="s">
        <v>119</v>
      </c>
      <c r="E9170" t="s">
        <v>171</v>
      </c>
      <c r="F9170" t="s">
        <v>25312</v>
      </c>
      <c r="G9170" t="s">
        <v>190</v>
      </c>
      <c r="H9170" t="s">
        <v>157</v>
      </c>
      <c r="I9170" t="s">
        <v>136</v>
      </c>
      <c r="J9170" t="s">
        <v>137</v>
      </c>
      <c r="K9170" t="s">
        <v>138</v>
      </c>
      <c r="L9170" t="s">
        <v>25313</v>
      </c>
      <c r="M9170" t="s">
        <v>25314</v>
      </c>
      <c r="N9170">
        <v>1.850833333</v>
      </c>
      <c r="O9170">
        <v>0</v>
      </c>
      <c r="P9170">
        <v>65</v>
      </c>
      <c r="Q9170">
        <v>0</v>
      </c>
      <c r="R9170">
        <v>2</v>
      </c>
      <c r="S9170">
        <v>0</v>
      </c>
      <c r="T9170">
        <v>1</v>
      </c>
      <c r="U9170">
        <v>0</v>
      </c>
      <c r="V9170">
        <v>0</v>
      </c>
      <c r="W9170">
        <v>0</v>
      </c>
      <c r="X9170">
        <v>17.26966589259256</v>
      </c>
      <c r="Y9170">
        <v>0</v>
      </c>
      <c r="Z9170">
        <v>0.37591225890855007</v>
      </c>
      <c r="AA9170">
        <v>0</v>
      </c>
      <c r="AB9170">
        <v>0.40244433717580508</v>
      </c>
      <c r="AC9170">
        <v>0</v>
      </c>
      <c r="AD9170">
        <v>0</v>
      </c>
      <c r="AE9170">
        <v>18.048022488676914</v>
      </c>
    </row>
    <row r="9171" spans="1:31" x14ac:dyDescent="0.3">
      <c r="A9171">
        <v>2595288</v>
      </c>
      <c r="B9171">
        <v>1</v>
      </c>
      <c r="C9171" t="s">
        <v>80</v>
      </c>
      <c r="D9171" t="s">
        <v>84</v>
      </c>
      <c r="E9171" t="s">
        <v>184</v>
      </c>
      <c r="F9171" t="s">
        <v>25315</v>
      </c>
      <c r="G9171" t="s">
        <v>254</v>
      </c>
      <c r="H9171" t="s">
        <v>135</v>
      </c>
      <c r="I9171" t="s">
        <v>136</v>
      </c>
      <c r="J9171" t="s">
        <v>137</v>
      </c>
      <c r="K9171" t="s">
        <v>138</v>
      </c>
      <c r="L9171" t="s">
        <v>25316</v>
      </c>
      <c r="M9171" t="s">
        <v>25317</v>
      </c>
      <c r="N9171">
        <v>4.1202777770000001</v>
      </c>
      <c r="O9171">
        <v>0</v>
      </c>
      <c r="P9171">
        <v>1167</v>
      </c>
      <c r="Q9171">
        <v>0</v>
      </c>
      <c r="R9171">
        <v>0</v>
      </c>
      <c r="S9171">
        <v>0</v>
      </c>
      <c r="T9171">
        <v>13</v>
      </c>
      <c r="U9171">
        <v>0</v>
      </c>
      <c r="V9171">
        <v>0</v>
      </c>
      <c r="W9171">
        <v>0</v>
      </c>
      <c r="X9171">
        <v>751.14494768045529</v>
      </c>
      <c r="Y9171">
        <v>0</v>
      </c>
      <c r="Z9171">
        <v>0</v>
      </c>
      <c r="AA9171">
        <v>0</v>
      </c>
      <c r="AB9171">
        <v>71.575738001825911</v>
      </c>
      <c r="AC9171">
        <v>0</v>
      </c>
      <c r="AD9171">
        <v>0</v>
      </c>
      <c r="AE9171">
        <v>822.72068568228121</v>
      </c>
    </row>
    <row r="9172" spans="1:31" x14ac:dyDescent="0.3">
      <c r="A9172">
        <v>2595451</v>
      </c>
      <c r="B9172">
        <v>1</v>
      </c>
      <c r="C9172" t="s">
        <v>81</v>
      </c>
      <c r="D9172" t="s">
        <v>115</v>
      </c>
      <c r="E9172" t="s">
        <v>166</v>
      </c>
      <c r="F9172" t="s">
        <v>25318</v>
      </c>
      <c r="G9172" t="s">
        <v>181</v>
      </c>
      <c r="H9172" t="s">
        <v>157</v>
      </c>
      <c r="I9172" t="s">
        <v>136</v>
      </c>
      <c r="J9172" t="s">
        <v>137</v>
      </c>
      <c r="K9172" t="s">
        <v>138</v>
      </c>
      <c r="L9172" t="s">
        <v>25319</v>
      </c>
      <c r="M9172" t="s">
        <v>25320</v>
      </c>
      <c r="N9172">
        <v>1.4511111109999999</v>
      </c>
      <c r="O9172">
        <v>0</v>
      </c>
      <c r="P9172">
        <v>1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0.25766915016000003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0.25766915016000003</v>
      </c>
    </row>
    <row r="9173" spans="1:31" x14ac:dyDescent="0.3">
      <c r="A9173">
        <v>2595388</v>
      </c>
      <c r="B9173">
        <v>1</v>
      </c>
      <c r="C9173" t="s">
        <v>80</v>
      </c>
      <c r="D9173" t="s">
        <v>96</v>
      </c>
      <c r="E9173" t="s">
        <v>184</v>
      </c>
      <c r="F9173" t="s">
        <v>25321</v>
      </c>
      <c r="G9173" t="s">
        <v>6242</v>
      </c>
      <c r="H9173" t="s">
        <v>135</v>
      </c>
      <c r="I9173" t="s">
        <v>136</v>
      </c>
      <c r="J9173" t="s">
        <v>137</v>
      </c>
      <c r="K9173" t="s">
        <v>138</v>
      </c>
      <c r="L9173" t="s">
        <v>25322</v>
      </c>
      <c r="M9173" t="s">
        <v>25323</v>
      </c>
      <c r="N9173">
        <v>0.79</v>
      </c>
      <c r="O9173">
        <v>0</v>
      </c>
      <c r="P9173">
        <v>124</v>
      </c>
      <c r="Q9173">
        <v>0</v>
      </c>
      <c r="R9173">
        <v>1</v>
      </c>
      <c r="S9173">
        <v>0</v>
      </c>
      <c r="T9173">
        <v>17</v>
      </c>
      <c r="U9173">
        <v>0</v>
      </c>
      <c r="V9173">
        <v>0</v>
      </c>
      <c r="W9173">
        <v>0</v>
      </c>
      <c r="X9173">
        <v>36.905819825528013</v>
      </c>
      <c r="Y9173">
        <v>0</v>
      </c>
      <c r="Z9173">
        <v>0.66984061391883998</v>
      </c>
      <c r="AA9173">
        <v>0</v>
      </c>
      <c r="AB9173">
        <v>21.015033389979301</v>
      </c>
      <c r="AC9173">
        <v>0</v>
      </c>
      <c r="AD9173">
        <v>0</v>
      </c>
      <c r="AE9173">
        <v>58.590693829426151</v>
      </c>
    </row>
    <row r="9174" spans="1:31" x14ac:dyDescent="0.3">
      <c r="A9174">
        <v>2595248</v>
      </c>
      <c r="B9174">
        <v>1</v>
      </c>
      <c r="C9174" t="s">
        <v>80</v>
      </c>
      <c r="D9174" t="s">
        <v>103</v>
      </c>
      <c r="E9174" t="s">
        <v>147</v>
      </c>
      <c r="F9174" t="s">
        <v>25324</v>
      </c>
      <c r="G9174" t="s">
        <v>134</v>
      </c>
      <c r="H9174" t="s">
        <v>135</v>
      </c>
      <c r="I9174" t="s">
        <v>136</v>
      </c>
      <c r="J9174" t="s">
        <v>137</v>
      </c>
      <c r="K9174" t="s">
        <v>138</v>
      </c>
      <c r="L9174" t="s">
        <v>25325</v>
      </c>
      <c r="M9174" t="s">
        <v>25326</v>
      </c>
      <c r="N9174">
        <v>0.84055555500000001</v>
      </c>
      <c r="O9174">
        <v>0</v>
      </c>
      <c r="P9174">
        <v>590</v>
      </c>
      <c r="Q9174">
        <v>20</v>
      </c>
      <c r="R9174">
        <v>2</v>
      </c>
      <c r="S9174">
        <v>3</v>
      </c>
      <c r="T9174">
        <v>64</v>
      </c>
      <c r="U9174">
        <v>1</v>
      </c>
      <c r="V9174">
        <v>2</v>
      </c>
      <c r="W9174">
        <v>0</v>
      </c>
      <c r="X9174">
        <v>76.819389324624609</v>
      </c>
      <c r="Y9174">
        <v>55.431625174687611</v>
      </c>
      <c r="Z9174">
        <v>0.61268745209279996</v>
      </c>
      <c r="AA9174">
        <v>43.62474669444795</v>
      </c>
      <c r="AB9174">
        <v>16.529941494059806</v>
      </c>
      <c r="AC9174">
        <v>9.8370687977262001</v>
      </c>
      <c r="AD9174">
        <v>13.595962349399038</v>
      </c>
      <c r="AE9174">
        <v>216.45142128703804</v>
      </c>
    </row>
    <row r="9175" spans="1:31" x14ac:dyDescent="0.3">
      <c r="A9175">
        <v>2595580</v>
      </c>
      <c r="B9175">
        <v>1</v>
      </c>
      <c r="C9175" t="s">
        <v>81</v>
      </c>
      <c r="D9175" t="s">
        <v>117</v>
      </c>
      <c r="E9175" t="s">
        <v>171</v>
      </c>
      <c r="F9175" t="s">
        <v>25327</v>
      </c>
      <c r="G9175" t="s">
        <v>190</v>
      </c>
      <c r="H9175" t="s">
        <v>157</v>
      </c>
      <c r="I9175" t="s">
        <v>136</v>
      </c>
      <c r="J9175" t="s">
        <v>137</v>
      </c>
      <c r="K9175" t="s">
        <v>138</v>
      </c>
      <c r="L9175" t="s">
        <v>25328</v>
      </c>
      <c r="M9175" t="s">
        <v>25329</v>
      </c>
      <c r="N9175">
        <v>0.85805555499999997</v>
      </c>
      <c r="O9175">
        <v>0</v>
      </c>
      <c r="P9175">
        <v>55</v>
      </c>
      <c r="Q9175">
        <v>0</v>
      </c>
      <c r="R9175">
        <v>3</v>
      </c>
      <c r="S9175">
        <v>0</v>
      </c>
      <c r="T9175">
        <v>1</v>
      </c>
      <c r="U9175">
        <v>0</v>
      </c>
      <c r="V9175">
        <v>0</v>
      </c>
      <c r="W9175">
        <v>0</v>
      </c>
      <c r="X9175">
        <v>6.2873083695926031</v>
      </c>
      <c r="Y9175">
        <v>0</v>
      </c>
      <c r="Z9175">
        <v>6.9295122674823491</v>
      </c>
      <c r="AA9175">
        <v>0</v>
      </c>
      <c r="AB9175">
        <v>1.1323135329483334</v>
      </c>
      <c r="AC9175">
        <v>0</v>
      </c>
      <c r="AD9175">
        <v>0</v>
      </c>
      <c r="AE9175">
        <v>14.349134170023287</v>
      </c>
    </row>
    <row r="9176" spans="1:31" x14ac:dyDescent="0.3">
      <c r="A9176">
        <v>2595534</v>
      </c>
      <c r="B9176">
        <v>1</v>
      </c>
      <c r="C9176" t="s">
        <v>80</v>
      </c>
      <c r="D9176" t="s">
        <v>108</v>
      </c>
      <c r="E9176" t="s">
        <v>171</v>
      </c>
      <c r="F9176" t="s">
        <v>25330</v>
      </c>
      <c r="G9176" t="s">
        <v>190</v>
      </c>
      <c r="H9176" t="s">
        <v>157</v>
      </c>
      <c r="I9176" t="s">
        <v>136</v>
      </c>
      <c r="J9176" t="s">
        <v>137</v>
      </c>
      <c r="K9176" t="s">
        <v>138</v>
      </c>
      <c r="L9176" t="s">
        <v>25331</v>
      </c>
      <c r="M9176" t="s">
        <v>25332</v>
      </c>
      <c r="N9176">
        <v>1.7925</v>
      </c>
      <c r="O9176">
        <v>0</v>
      </c>
      <c r="P9176">
        <v>0</v>
      </c>
      <c r="Q9176">
        <v>0</v>
      </c>
      <c r="R9176">
        <v>6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7.0110368242532104</v>
      </c>
      <c r="AA9176">
        <v>0</v>
      </c>
      <c r="AB9176">
        <v>0</v>
      </c>
      <c r="AC9176">
        <v>0</v>
      </c>
      <c r="AD9176">
        <v>0</v>
      </c>
      <c r="AE9176">
        <v>7.0110368242532104</v>
      </c>
    </row>
    <row r="9177" spans="1:31" x14ac:dyDescent="0.3">
      <c r="A9177">
        <v>2595225</v>
      </c>
      <c r="B9177">
        <v>1</v>
      </c>
      <c r="C9177" t="s">
        <v>81</v>
      </c>
      <c r="D9177" t="s">
        <v>118</v>
      </c>
      <c r="E9177" t="s">
        <v>184</v>
      </c>
      <c r="F9177" t="s">
        <v>11385</v>
      </c>
      <c r="G9177" t="s">
        <v>134</v>
      </c>
      <c r="H9177" t="s">
        <v>135</v>
      </c>
      <c r="I9177" t="s">
        <v>136</v>
      </c>
      <c r="J9177" t="s">
        <v>137</v>
      </c>
      <c r="K9177" t="s">
        <v>138</v>
      </c>
      <c r="L9177" t="s">
        <v>25333</v>
      </c>
      <c r="M9177" t="s">
        <v>25334</v>
      </c>
      <c r="N9177">
        <v>0.58750000000000002</v>
      </c>
      <c r="O9177">
        <v>0</v>
      </c>
      <c r="P9177">
        <v>264</v>
      </c>
      <c r="Q9177">
        <v>0</v>
      </c>
      <c r="R9177">
        <v>14</v>
      </c>
      <c r="S9177">
        <v>1</v>
      </c>
      <c r="T9177">
        <v>21</v>
      </c>
      <c r="U9177">
        <v>0</v>
      </c>
      <c r="V9177">
        <v>0</v>
      </c>
      <c r="W9177">
        <v>0</v>
      </c>
      <c r="X9177">
        <v>20.188261066265461</v>
      </c>
      <c r="Y9177">
        <v>0</v>
      </c>
      <c r="Z9177">
        <v>4.0380136536089246</v>
      </c>
      <c r="AA9177">
        <v>5.5054259279999995E-5</v>
      </c>
      <c r="AB9177">
        <v>3.5326069953328805</v>
      </c>
      <c r="AC9177">
        <v>0</v>
      </c>
      <c r="AD9177">
        <v>0</v>
      </c>
      <c r="AE9177">
        <v>27.758936769466548</v>
      </c>
    </row>
    <row r="9178" spans="1:31" x14ac:dyDescent="0.3">
      <c r="A9178">
        <v>2595305</v>
      </c>
      <c r="B9178">
        <v>1</v>
      </c>
      <c r="C9178" t="s">
        <v>80</v>
      </c>
      <c r="D9178" t="s">
        <v>103</v>
      </c>
      <c r="E9178" t="s">
        <v>166</v>
      </c>
      <c r="F9178" t="s">
        <v>25335</v>
      </c>
      <c r="G9178" t="s">
        <v>1174</v>
      </c>
      <c r="H9178" t="s">
        <v>157</v>
      </c>
      <c r="I9178" t="s">
        <v>136</v>
      </c>
      <c r="J9178" t="s">
        <v>137</v>
      </c>
      <c r="K9178" t="s">
        <v>138</v>
      </c>
      <c r="L9178" t="s">
        <v>25336</v>
      </c>
      <c r="M9178" t="s">
        <v>25337</v>
      </c>
      <c r="N9178">
        <v>2.625277777</v>
      </c>
      <c r="O9178">
        <v>0</v>
      </c>
      <c r="P9178">
        <v>2</v>
      </c>
      <c r="Q9178">
        <v>0</v>
      </c>
      <c r="R9178">
        <v>0</v>
      </c>
      <c r="S9178">
        <v>0</v>
      </c>
      <c r="T9178">
        <v>1</v>
      </c>
      <c r="U9178">
        <v>0</v>
      </c>
      <c r="V9178">
        <v>0</v>
      </c>
      <c r="W9178">
        <v>0</v>
      </c>
      <c r="X9178">
        <v>0.89885308863999991</v>
      </c>
      <c r="Y9178">
        <v>0</v>
      </c>
      <c r="Z9178">
        <v>0</v>
      </c>
      <c r="AA9178">
        <v>0</v>
      </c>
      <c r="AB9178">
        <v>3.282695097975</v>
      </c>
      <c r="AC9178">
        <v>0</v>
      </c>
      <c r="AD9178">
        <v>0</v>
      </c>
      <c r="AE9178">
        <v>4.1815481866150002</v>
      </c>
    </row>
    <row r="9179" spans="1:31" x14ac:dyDescent="0.3">
      <c r="A9179">
        <v>2595411</v>
      </c>
      <c r="B9179">
        <v>1</v>
      </c>
      <c r="C9179" t="s">
        <v>80</v>
      </c>
      <c r="D9179" t="s">
        <v>105</v>
      </c>
      <c r="E9179" t="s">
        <v>166</v>
      </c>
      <c r="F9179" t="s">
        <v>25338</v>
      </c>
      <c r="G9179" t="s">
        <v>181</v>
      </c>
      <c r="H9179" t="s">
        <v>157</v>
      </c>
      <c r="I9179" t="s">
        <v>136</v>
      </c>
      <c r="J9179" t="s">
        <v>137</v>
      </c>
      <c r="K9179" t="s">
        <v>138</v>
      </c>
      <c r="L9179" t="s">
        <v>25339</v>
      </c>
      <c r="M9179" t="s">
        <v>25340</v>
      </c>
      <c r="N9179">
        <v>1.9188888879999999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1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</row>
    <row r="9180" spans="1:31" x14ac:dyDescent="0.3">
      <c r="A9180">
        <v>2595517</v>
      </c>
      <c r="B9180">
        <v>1</v>
      </c>
      <c r="C9180" t="s">
        <v>80</v>
      </c>
      <c r="D9180" t="s">
        <v>94</v>
      </c>
      <c r="E9180" t="s">
        <v>184</v>
      </c>
      <c r="F9180" t="s">
        <v>19676</v>
      </c>
      <c r="G9180" t="s">
        <v>1299</v>
      </c>
      <c r="H9180" t="s">
        <v>135</v>
      </c>
      <c r="I9180" t="s">
        <v>136</v>
      </c>
      <c r="J9180" t="s">
        <v>137</v>
      </c>
      <c r="K9180" t="s">
        <v>138</v>
      </c>
      <c r="L9180" t="s">
        <v>25341</v>
      </c>
      <c r="M9180" t="s">
        <v>25342</v>
      </c>
      <c r="N9180">
        <v>2.216111111</v>
      </c>
      <c r="O9180">
        <v>0</v>
      </c>
      <c r="P9180">
        <v>2</v>
      </c>
      <c r="Q9180">
        <v>0</v>
      </c>
      <c r="R9180">
        <v>28</v>
      </c>
      <c r="S9180">
        <v>0</v>
      </c>
      <c r="T9180">
        <v>43</v>
      </c>
      <c r="U9180">
        <v>0</v>
      </c>
      <c r="V9180">
        <v>0</v>
      </c>
      <c r="W9180">
        <v>0</v>
      </c>
      <c r="X9180">
        <v>0.71659253899499986</v>
      </c>
      <c r="Y9180">
        <v>0</v>
      </c>
      <c r="Z9180">
        <v>40.103993482810722</v>
      </c>
      <c r="AA9180">
        <v>0</v>
      </c>
      <c r="AB9180">
        <v>45.564619717980136</v>
      </c>
      <c r="AC9180">
        <v>0</v>
      </c>
      <c r="AD9180">
        <v>0</v>
      </c>
      <c r="AE9180">
        <v>86.38520573978586</v>
      </c>
    </row>
    <row r="9181" spans="1:31" x14ac:dyDescent="0.3">
      <c r="A9181">
        <v>2595603</v>
      </c>
      <c r="B9181">
        <v>1</v>
      </c>
      <c r="C9181" t="s">
        <v>80</v>
      </c>
      <c r="D9181" t="s">
        <v>87</v>
      </c>
      <c r="E9181" t="s">
        <v>155</v>
      </c>
      <c r="F9181" t="s">
        <v>25343</v>
      </c>
      <c r="G9181" t="s">
        <v>202</v>
      </c>
      <c r="H9181" t="s">
        <v>157</v>
      </c>
      <c r="I9181" t="s">
        <v>136</v>
      </c>
      <c r="J9181" t="s">
        <v>137</v>
      </c>
      <c r="K9181" t="s">
        <v>138</v>
      </c>
      <c r="L9181" t="s">
        <v>25344</v>
      </c>
      <c r="M9181" t="s">
        <v>25345</v>
      </c>
      <c r="N9181">
        <v>0.705555555</v>
      </c>
      <c r="O9181">
        <v>0</v>
      </c>
      <c r="P9181">
        <v>616</v>
      </c>
      <c r="Q9181">
        <v>0</v>
      </c>
      <c r="R9181">
        <v>0</v>
      </c>
      <c r="S9181">
        <v>0</v>
      </c>
      <c r="T9181">
        <v>24</v>
      </c>
      <c r="U9181">
        <v>0</v>
      </c>
      <c r="V9181">
        <v>0</v>
      </c>
      <c r="W9181">
        <v>0</v>
      </c>
      <c r="X9181">
        <v>83.02384198701904</v>
      </c>
      <c r="Y9181">
        <v>0</v>
      </c>
      <c r="Z9181">
        <v>0</v>
      </c>
      <c r="AA9181">
        <v>0</v>
      </c>
      <c r="AB9181">
        <v>13.361277187127456</v>
      </c>
      <c r="AC9181">
        <v>0</v>
      </c>
      <c r="AD9181">
        <v>0</v>
      </c>
      <c r="AE9181">
        <v>96.385119174146496</v>
      </c>
    </row>
    <row r="9182" spans="1:31" x14ac:dyDescent="0.3">
      <c r="A9182">
        <v>2595368</v>
      </c>
      <c r="B9182">
        <v>1</v>
      </c>
      <c r="C9182" t="s">
        <v>81</v>
      </c>
      <c r="D9182" t="s">
        <v>113</v>
      </c>
      <c r="E9182" t="s">
        <v>141</v>
      </c>
      <c r="F9182" t="s">
        <v>24939</v>
      </c>
      <c r="G9182" t="s">
        <v>134</v>
      </c>
      <c r="H9182" t="s">
        <v>135</v>
      </c>
      <c r="I9182" t="s">
        <v>136</v>
      </c>
      <c r="J9182" t="s">
        <v>137</v>
      </c>
      <c r="K9182" t="s">
        <v>138</v>
      </c>
      <c r="L9182" t="s">
        <v>25346</v>
      </c>
      <c r="M9182" t="s">
        <v>25347</v>
      </c>
      <c r="N9182">
        <v>1.044444444</v>
      </c>
      <c r="O9182">
        <v>19</v>
      </c>
      <c r="P9182">
        <v>378</v>
      </c>
      <c r="Q9182">
        <v>152</v>
      </c>
      <c r="R9182">
        <v>183</v>
      </c>
      <c r="S9182">
        <v>18</v>
      </c>
      <c r="T9182">
        <v>33</v>
      </c>
      <c r="U9182">
        <v>1</v>
      </c>
      <c r="V9182">
        <v>0</v>
      </c>
      <c r="W9182">
        <v>5.1178324810341485</v>
      </c>
      <c r="X9182">
        <v>66.3211061786606</v>
      </c>
      <c r="Y9182">
        <v>266.88274339642402</v>
      </c>
      <c r="Z9182">
        <v>274.67918071536036</v>
      </c>
      <c r="AA9182">
        <v>32.170835423402295</v>
      </c>
      <c r="AB9182">
        <v>23.88930543196674</v>
      </c>
      <c r="AC9182">
        <v>38.044839885709997</v>
      </c>
      <c r="AD9182">
        <v>0</v>
      </c>
      <c r="AE9182">
        <v>707.10584351255818</v>
      </c>
    </row>
    <row r="9183" spans="1:31" x14ac:dyDescent="0.3">
      <c r="A9183">
        <v>2595454</v>
      </c>
      <c r="B9183">
        <v>1</v>
      </c>
      <c r="C9183" t="s">
        <v>80</v>
      </c>
      <c r="D9183" t="s">
        <v>93</v>
      </c>
      <c r="E9183" t="s">
        <v>147</v>
      </c>
      <c r="F9183" t="s">
        <v>12726</v>
      </c>
      <c r="G9183" t="s">
        <v>134</v>
      </c>
      <c r="H9183" t="s">
        <v>135</v>
      </c>
      <c r="I9183" t="s">
        <v>136</v>
      </c>
      <c r="J9183" t="s">
        <v>137</v>
      </c>
      <c r="K9183" t="s">
        <v>138</v>
      </c>
      <c r="L9183" t="s">
        <v>25348</v>
      </c>
      <c r="M9183" t="s">
        <v>25349</v>
      </c>
      <c r="N9183">
        <v>1.2422222220000001</v>
      </c>
      <c r="O9183">
        <v>0</v>
      </c>
      <c r="P9183">
        <v>1</v>
      </c>
      <c r="Q9183">
        <v>2</v>
      </c>
      <c r="R9183">
        <v>0</v>
      </c>
      <c r="S9183">
        <v>2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10.343118211766383</v>
      </c>
      <c r="Z9183">
        <v>0</v>
      </c>
      <c r="AA9183">
        <v>21.51698987700513</v>
      </c>
      <c r="AB9183">
        <v>0</v>
      </c>
      <c r="AC9183">
        <v>0</v>
      </c>
      <c r="AD9183">
        <v>0</v>
      </c>
      <c r="AE9183">
        <v>31.860108088771511</v>
      </c>
    </row>
    <row r="9184" spans="1:31" x14ac:dyDescent="0.3">
      <c r="A9184">
        <v>2595285</v>
      </c>
      <c r="B9184">
        <v>1</v>
      </c>
      <c r="C9184" t="s">
        <v>80</v>
      </c>
      <c r="D9184" t="s">
        <v>87</v>
      </c>
      <c r="E9184" t="s">
        <v>166</v>
      </c>
      <c r="F9184" t="s">
        <v>25350</v>
      </c>
      <c r="G9184" t="s">
        <v>198</v>
      </c>
      <c r="H9184" t="s">
        <v>157</v>
      </c>
      <c r="I9184" t="s">
        <v>136</v>
      </c>
      <c r="J9184" t="s">
        <v>137</v>
      </c>
      <c r="K9184" t="s">
        <v>138</v>
      </c>
      <c r="L9184" t="s">
        <v>25351</v>
      </c>
      <c r="M9184" t="s">
        <v>25352</v>
      </c>
      <c r="N9184">
        <v>1.5944444440000001</v>
      </c>
      <c r="O9184">
        <v>0</v>
      </c>
      <c r="P9184">
        <v>3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1.0120794405938749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1.0120794405938749</v>
      </c>
    </row>
    <row r="9185" spans="1:31" x14ac:dyDescent="0.3">
      <c r="A9185">
        <v>2595577</v>
      </c>
      <c r="B9185">
        <v>1</v>
      </c>
      <c r="C9185" t="s">
        <v>81</v>
      </c>
      <c r="D9185" t="s">
        <v>113</v>
      </c>
      <c r="E9185" t="s">
        <v>141</v>
      </c>
      <c r="F9185" t="s">
        <v>24939</v>
      </c>
      <c r="G9185" t="s">
        <v>134</v>
      </c>
      <c r="H9185" t="s">
        <v>135</v>
      </c>
      <c r="I9185" t="s">
        <v>136</v>
      </c>
      <c r="J9185" t="s">
        <v>137</v>
      </c>
      <c r="K9185" t="s">
        <v>138</v>
      </c>
      <c r="L9185" t="s">
        <v>25353</v>
      </c>
      <c r="M9185" t="s">
        <v>25354</v>
      </c>
      <c r="N9185">
        <v>0.462777777</v>
      </c>
      <c r="O9185">
        <v>19</v>
      </c>
      <c r="P9185">
        <v>378</v>
      </c>
      <c r="Q9185">
        <v>152</v>
      </c>
      <c r="R9185">
        <v>183</v>
      </c>
      <c r="S9185">
        <v>18</v>
      </c>
      <c r="T9185">
        <v>33</v>
      </c>
      <c r="U9185">
        <v>1</v>
      </c>
      <c r="V9185">
        <v>0</v>
      </c>
      <c r="W9185">
        <v>2.54272199512863</v>
      </c>
      <c r="X9185">
        <v>30.482264294897256</v>
      </c>
      <c r="Y9185">
        <v>118.92843224563119</v>
      </c>
      <c r="Z9185">
        <v>125.79989185912893</v>
      </c>
      <c r="AA9185">
        <v>14.373569816890129</v>
      </c>
      <c r="AB9185">
        <v>10.802648857582245</v>
      </c>
      <c r="AC9185">
        <v>16.250606633986667</v>
      </c>
      <c r="AD9185">
        <v>0</v>
      </c>
      <c r="AE9185">
        <v>319.18013570324507</v>
      </c>
    </row>
    <row r="9186" spans="1:31" x14ac:dyDescent="0.3">
      <c r="A9186">
        <v>2595245</v>
      </c>
      <c r="B9186">
        <v>1</v>
      </c>
      <c r="C9186" t="s">
        <v>81</v>
      </c>
      <c r="D9186" t="s">
        <v>113</v>
      </c>
      <c r="E9186" t="s">
        <v>147</v>
      </c>
      <c r="F9186" t="s">
        <v>25355</v>
      </c>
      <c r="G9186" t="s">
        <v>134</v>
      </c>
      <c r="H9186" t="s">
        <v>135</v>
      </c>
      <c r="I9186" t="s">
        <v>136</v>
      </c>
      <c r="J9186" t="s">
        <v>137</v>
      </c>
      <c r="K9186" t="s">
        <v>138</v>
      </c>
      <c r="L9186" t="s">
        <v>25356</v>
      </c>
      <c r="M9186" t="s">
        <v>25357</v>
      </c>
      <c r="N9186">
        <v>0.69</v>
      </c>
      <c r="O9186">
        <v>9</v>
      </c>
      <c r="P9186">
        <v>1386</v>
      </c>
      <c r="Q9186">
        <v>59</v>
      </c>
      <c r="R9186">
        <v>413</v>
      </c>
      <c r="S9186">
        <v>36</v>
      </c>
      <c r="T9186">
        <v>321</v>
      </c>
      <c r="U9186">
        <v>21</v>
      </c>
      <c r="V9186">
        <v>3</v>
      </c>
      <c r="W9186">
        <v>0.84842720585293663</v>
      </c>
      <c r="X9186">
        <v>118.00225354055127</v>
      </c>
      <c r="Y9186">
        <v>117.03532712329246</v>
      </c>
      <c r="Z9186">
        <v>180.31070379371093</v>
      </c>
      <c r="AA9186">
        <v>581.1385148965129</v>
      </c>
      <c r="AB9186">
        <v>185.28274537970492</v>
      </c>
      <c r="AC9186">
        <v>698.41877567480162</v>
      </c>
      <c r="AD9186">
        <v>0.53973921515557333</v>
      </c>
      <c r="AE9186">
        <v>1881.5764868295826</v>
      </c>
    </row>
    <row r="9187" spans="1:31" x14ac:dyDescent="0.3">
      <c r="A9187">
        <v>2595291</v>
      </c>
      <c r="B9187">
        <v>1</v>
      </c>
      <c r="C9187" t="s">
        <v>81</v>
      </c>
      <c r="D9187" t="s">
        <v>128</v>
      </c>
      <c r="E9187" t="s">
        <v>184</v>
      </c>
      <c r="F9187" t="s">
        <v>19879</v>
      </c>
      <c r="G9187" t="s">
        <v>134</v>
      </c>
      <c r="H9187" t="s">
        <v>135</v>
      </c>
      <c r="I9187" t="s">
        <v>136</v>
      </c>
      <c r="J9187" t="s">
        <v>137</v>
      </c>
      <c r="K9187" t="s">
        <v>138</v>
      </c>
      <c r="L9187" t="s">
        <v>25358</v>
      </c>
      <c r="M9187" t="s">
        <v>25359</v>
      </c>
      <c r="N9187">
        <v>0.86527777699999997</v>
      </c>
      <c r="O9187">
        <v>0</v>
      </c>
      <c r="P9187">
        <v>47</v>
      </c>
      <c r="Q9187">
        <v>1</v>
      </c>
      <c r="R9187">
        <v>24</v>
      </c>
      <c r="S9187">
        <v>1</v>
      </c>
      <c r="T9187">
        <v>13</v>
      </c>
      <c r="U9187">
        <v>0</v>
      </c>
      <c r="V9187">
        <v>0</v>
      </c>
      <c r="W9187">
        <v>0</v>
      </c>
      <c r="X9187">
        <v>10.754233278298425</v>
      </c>
      <c r="Y9187">
        <v>5.7353933472200004E-2</v>
      </c>
      <c r="Z9187">
        <v>9.3135325261097357</v>
      </c>
      <c r="AA9187">
        <v>4.046638075814033</v>
      </c>
      <c r="AB9187">
        <v>6.6608997568216255</v>
      </c>
      <c r="AC9187">
        <v>0</v>
      </c>
      <c r="AD9187">
        <v>0</v>
      </c>
      <c r="AE9187">
        <v>30.83265757051602</v>
      </c>
    </row>
    <row r="9188" spans="1:31" x14ac:dyDescent="0.3">
      <c r="A9188">
        <v>2595228</v>
      </c>
      <c r="B9188">
        <v>1</v>
      </c>
      <c r="C9188" t="s">
        <v>80</v>
      </c>
      <c r="D9188" t="s">
        <v>103</v>
      </c>
      <c r="E9188" t="s">
        <v>141</v>
      </c>
      <c r="F9188" t="s">
        <v>25360</v>
      </c>
      <c r="G9188" t="s">
        <v>134</v>
      </c>
      <c r="H9188" t="s">
        <v>135</v>
      </c>
      <c r="I9188" t="s">
        <v>136</v>
      </c>
      <c r="J9188" t="s">
        <v>137</v>
      </c>
      <c r="K9188" t="s">
        <v>138</v>
      </c>
      <c r="L9188" t="s">
        <v>25361</v>
      </c>
      <c r="M9188" t="s">
        <v>25362</v>
      </c>
      <c r="N9188">
        <v>0.42083333299999998</v>
      </c>
      <c r="O9188">
        <v>0</v>
      </c>
      <c r="P9188">
        <v>4729</v>
      </c>
      <c r="Q9188">
        <v>1</v>
      </c>
      <c r="R9188">
        <v>34</v>
      </c>
      <c r="S9188">
        <v>1</v>
      </c>
      <c r="T9188">
        <v>613</v>
      </c>
      <c r="U9188">
        <v>0</v>
      </c>
      <c r="V9188">
        <v>0</v>
      </c>
      <c r="W9188">
        <v>0</v>
      </c>
      <c r="X9188">
        <v>272.41252599344915</v>
      </c>
      <c r="Y9188">
        <v>1.6341942947625001E-3</v>
      </c>
      <c r="Z9188">
        <v>24.001962788351424</v>
      </c>
      <c r="AA9188">
        <v>32.983035084732009</v>
      </c>
      <c r="AB9188">
        <v>146.15596454107268</v>
      </c>
      <c r="AC9188">
        <v>0</v>
      </c>
      <c r="AD9188">
        <v>0</v>
      </c>
      <c r="AE9188">
        <v>475.55512260190005</v>
      </c>
    </row>
    <row r="9189" spans="1:31" x14ac:dyDescent="0.3">
      <c r="A9189">
        <v>2595371</v>
      </c>
      <c r="B9189">
        <v>1</v>
      </c>
      <c r="C9189" t="s">
        <v>81</v>
      </c>
      <c r="D9189" t="s">
        <v>128</v>
      </c>
      <c r="E9189" t="s">
        <v>184</v>
      </c>
      <c r="F9189" t="s">
        <v>19879</v>
      </c>
      <c r="G9189" t="s">
        <v>134</v>
      </c>
      <c r="H9189" t="s">
        <v>135</v>
      </c>
      <c r="I9189" t="s">
        <v>136</v>
      </c>
      <c r="J9189" t="s">
        <v>137</v>
      </c>
      <c r="K9189" t="s">
        <v>138</v>
      </c>
      <c r="L9189" t="s">
        <v>25363</v>
      </c>
      <c r="M9189" t="s">
        <v>25364</v>
      </c>
      <c r="N9189">
        <v>1.983055555</v>
      </c>
      <c r="O9189">
        <v>0</v>
      </c>
      <c r="P9189">
        <v>47</v>
      </c>
      <c r="Q9189">
        <v>1</v>
      </c>
      <c r="R9189">
        <v>24</v>
      </c>
      <c r="S9189">
        <v>1</v>
      </c>
      <c r="T9189">
        <v>13</v>
      </c>
      <c r="U9189">
        <v>0</v>
      </c>
      <c r="V9189">
        <v>0</v>
      </c>
      <c r="W9189">
        <v>0</v>
      </c>
      <c r="X9189">
        <v>25.764823858214839</v>
      </c>
      <c r="Y9189">
        <v>0.14223649029433749</v>
      </c>
      <c r="Z9189">
        <v>23.093894990467668</v>
      </c>
      <c r="AA9189">
        <v>10.630124244569286</v>
      </c>
      <c r="AB9189">
        <v>19.121543645185501</v>
      </c>
      <c r="AC9189">
        <v>0</v>
      </c>
      <c r="AD9189">
        <v>0</v>
      </c>
      <c r="AE9189">
        <v>78.752623228731636</v>
      </c>
    </row>
    <row r="9190" spans="1:31" x14ac:dyDescent="0.3">
      <c r="A9190">
        <v>2595208</v>
      </c>
      <c r="B9190">
        <v>1</v>
      </c>
      <c r="C9190" t="s">
        <v>81</v>
      </c>
      <c r="D9190" t="s">
        <v>113</v>
      </c>
      <c r="E9190" t="s">
        <v>155</v>
      </c>
      <c r="F9190" t="s">
        <v>25365</v>
      </c>
      <c r="G9190" t="s">
        <v>202</v>
      </c>
      <c r="H9190" t="s">
        <v>157</v>
      </c>
      <c r="I9190" t="s">
        <v>136</v>
      </c>
      <c r="J9190" t="s">
        <v>137</v>
      </c>
      <c r="K9190" t="s">
        <v>138</v>
      </c>
      <c r="L9190" t="s">
        <v>25366</v>
      </c>
      <c r="M9190" t="s">
        <v>25367</v>
      </c>
      <c r="N9190">
        <v>0.69166666600000004</v>
      </c>
      <c r="O9190">
        <v>0</v>
      </c>
      <c r="P9190">
        <v>503</v>
      </c>
      <c r="Q9190">
        <v>0</v>
      </c>
      <c r="R9190">
        <v>0</v>
      </c>
      <c r="S9190">
        <v>0</v>
      </c>
      <c r="T9190">
        <v>162</v>
      </c>
      <c r="U9190">
        <v>0</v>
      </c>
      <c r="V9190">
        <v>1</v>
      </c>
      <c r="W9190">
        <v>0</v>
      </c>
      <c r="X9190">
        <v>46.440127030344115</v>
      </c>
      <c r="Y9190">
        <v>0</v>
      </c>
      <c r="Z9190">
        <v>0</v>
      </c>
      <c r="AA9190">
        <v>0</v>
      </c>
      <c r="AB9190">
        <v>44.743614884132882</v>
      </c>
      <c r="AC9190">
        <v>0</v>
      </c>
      <c r="AD9190">
        <v>0.58900011203108338</v>
      </c>
      <c r="AE9190">
        <v>91.772742026508084</v>
      </c>
    </row>
    <row r="9191" spans="1:31" x14ac:dyDescent="0.3">
      <c r="A9191">
        <v>2595351</v>
      </c>
      <c r="B9191">
        <v>1</v>
      </c>
      <c r="C9191" t="s">
        <v>80</v>
      </c>
      <c r="D9191" t="s">
        <v>107</v>
      </c>
      <c r="E9191" t="s">
        <v>166</v>
      </c>
      <c r="F9191" t="s">
        <v>25368</v>
      </c>
      <c r="G9191" t="s">
        <v>181</v>
      </c>
      <c r="H9191" t="s">
        <v>157</v>
      </c>
      <c r="I9191" t="s">
        <v>136</v>
      </c>
      <c r="J9191" t="s">
        <v>137</v>
      </c>
      <c r="K9191" t="s">
        <v>138</v>
      </c>
      <c r="L9191" t="s">
        <v>25369</v>
      </c>
      <c r="M9191" t="s">
        <v>25370</v>
      </c>
      <c r="N9191">
        <v>1.8905555549999999</v>
      </c>
      <c r="O9191">
        <v>0</v>
      </c>
      <c r="P9191">
        <v>1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1.7406476801999998E-2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1.7406476801999998E-2</v>
      </c>
    </row>
    <row r="9192" spans="1:31" x14ac:dyDescent="0.3">
      <c r="A9192">
        <v>2595222</v>
      </c>
      <c r="B9192">
        <v>1</v>
      </c>
      <c r="C9192" t="s">
        <v>80</v>
      </c>
      <c r="D9192" t="s">
        <v>100</v>
      </c>
      <c r="E9192" t="s">
        <v>184</v>
      </c>
      <c r="F9192" t="s">
        <v>25371</v>
      </c>
      <c r="G9192" t="s">
        <v>134</v>
      </c>
      <c r="H9192" t="s">
        <v>135</v>
      </c>
      <c r="I9192" t="s">
        <v>136</v>
      </c>
      <c r="J9192" t="s">
        <v>137</v>
      </c>
      <c r="K9192" t="s">
        <v>138</v>
      </c>
      <c r="L9192" t="s">
        <v>25372</v>
      </c>
      <c r="M9192" t="s">
        <v>25373</v>
      </c>
      <c r="N9192">
        <v>0.88916666600000005</v>
      </c>
      <c r="O9192">
        <v>0</v>
      </c>
      <c r="P9192">
        <v>1046</v>
      </c>
      <c r="Q9192">
        <v>0</v>
      </c>
      <c r="R9192">
        <v>126</v>
      </c>
      <c r="S9192">
        <v>0</v>
      </c>
      <c r="T9192">
        <v>115</v>
      </c>
      <c r="U9192">
        <v>0</v>
      </c>
      <c r="V9192">
        <v>0</v>
      </c>
      <c r="W9192">
        <v>0</v>
      </c>
      <c r="X9192">
        <v>227.55692856228328</v>
      </c>
      <c r="Y9192">
        <v>0</v>
      </c>
      <c r="Z9192">
        <v>64.685079891791901</v>
      </c>
      <c r="AA9192">
        <v>0</v>
      </c>
      <c r="AB9192">
        <v>40.158951643161508</v>
      </c>
      <c r="AC9192">
        <v>0</v>
      </c>
      <c r="AD9192">
        <v>0</v>
      </c>
      <c r="AE9192">
        <v>332.40096009723669</v>
      </c>
    </row>
    <row r="9193" spans="1:31" x14ac:dyDescent="0.3">
      <c r="A9193">
        <v>2595457</v>
      </c>
      <c r="B9193">
        <v>1</v>
      </c>
      <c r="C9193" t="s">
        <v>80</v>
      </c>
      <c r="D9193" t="s">
        <v>102</v>
      </c>
      <c r="E9193" t="s">
        <v>184</v>
      </c>
      <c r="F9193" t="s">
        <v>973</v>
      </c>
      <c r="G9193" t="s">
        <v>134</v>
      </c>
      <c r="H9193" t="s">
        <v>135</v>
      </c>
      <c r="I9193" t="s">
        <v>136</v>
      </c>
      <c r="J9193" t="s">
        <v>137</v>
      </c>
      <c r="K9193" t="s">
        <v>138</v>
      </c>
      <c r="L9193" t="s">
        <v>25374</v>
      </c>
      <c r="M9193" t="s">
        <v>25375</v>
      </c>
      <c r="N9193">
        <v>0.84333333300000002</v>
      </c>
      <c r="O9193">
        <v>0</v>
      </c>
      <c r="P9193">
        <v>18</v>
      </c>
      <c r="Q9193">
        <v>2</v>
      </c>
      <c r="R9193">
        <v>153</v>
      </c>
      <c r="S9193">
        <v>0</v>
      </c>
      <c r="T9193">
        <v>42</v>
      </c>
      <c r="U9193">
        <v>0</v>
      </c>
      <c r="V9193">
        <v>0</v>
      </c>
      <c r="W9193">
        <v>0</v>
      </c>
      <c r="X9193">
        <v>7.4345739330740841</v>
      </c>
      <c r="Y9193">
        <v>4.0571234477054201</v>
      </c>
      <c r="Z9193">
        <v>270.28889954097968</v>
      </c>
      <c r="AA9193">
        <v>0</v>
      </c>
      <c r="AB9193">
        <v>43.939863939146434</v>
      </c>
      <c r="AC9193">
        <v>0</v>
      </c>
      <c r="AD9193">
        <v>0</v>
      </c>
      <c r="AE9193">
        <v>325.72046086090563</v>
      </c>
    </row>
    <row r="9194" spans="1:31" x14ac:dyDescent="0.3">
      <c r="A9194">
        <v>2595557</v>
      </c>
      <c r="B9194">
        <v>1</v>
      </c>
      <c r="C9194" t="s">
        <v>81</v>
      </c>
      <c r="D9194" t="s">
        <v>123</v>
      </c>
      <c r="E9194" t="s">
        <v>184</v>
      </c>
      <c r="F9194" t="s">
        <v>25376</v>
      </c>
      <c r="G9194" t="s">
        <v>134</v>
      </c>
      <c r="H9194" t="s">
        <v>135</v>
      </c>
      <c r="I9194" t="s">
        <v>136</v>
      </c>
      <c r="J9194" t="s">
        <v>137</v>
      </c>
      <c r="K9194" t="s">
        <v>138</v>
      </c>
      <c r="L9194" t="s">
        <v>25377</v>
      </c>
      <c r="M9194" t="s">
        <v>25378</v>
      </c>
      <c r="N9194">
        <v>0.33750000000000002</v>
      </c>
      <c r="O9194">
        <v>0</v>
      </c>
      <c r="P9194">
        <v>410</v>
      </c>
      <c r="Q9194">
        <v>0</v>
      </c>
      <c r="R9194">
        <v>0</v>
      </c>
      <c r="S9194">
        <v>1</v>
      </c>
      <c r="T9194">
        <v>60</v>
      </c>
      <c r="U9194">
        <v>0</v>
      </c>
      <c r="V9194">
        <v>1</v>
      </c>
      <c r="W9194">
        <v>0</v>
      </c>
      <c r="X9194">
        <v>21.238660971031887</v>
      </c>
      <c r="Y9194">
        <v>0</v>
      </c>
      <c r="Z9194">
        <v>0</v>
      </c>
      <c r="AA9194">
        <v>3.3197563149865106</v>
      </c>
      <c r="AB9194">
        <v>21.173566608148331</v>
      </c>
      <c r="AC9194">
        <v>0</v>
      </c>
      <c r="AD9194">
        <v>0.50564298965856003</v>
      </c>
      <c r="AE9194">
        <v>46.237626883825293</v>
      </c>
    </row>
    <row r="9195" spans="1:31" x14ac:dyDescent="0.3">
      <c r="A9195">
        <v>2595663</v>
      </c>
      <c r="B9195">
        <v>1</v>
      </c>
      <c r="C9195" t="s">
        <v>81</v>
      </c>
      <c r="D9195" t="s">
        <v>119</v>
      </c>
      <c r="E9195" t="s">
        <v>147</v>
      </c>
      <c r="F9195" t="s">
        <v>15529</v>
      </c>
      <c r="G9195" t="s">
        <v>134</v>
      </c>
      <c r="H9195" t="s">
        <v>135</v>
      </c>
      <c r="I9195" t="s">
        <v>680</v>
      </c>
      <c r="J9195" t="s">
        <v>137</v>
      </c>
      <c r="K9195" t="s">
        <v>138</v>
      </c>
      <c r="L9195" t="s">
        <v>25379</v>
      </c>
      <c r="M9195" t="s">
        <v>25380</v>
      </c>
      <c r="N9195">
        <v>4.7222219999999999E-3</v>
      </c>
      <c r="O9195">
        <v>3</v>
      </c>
      <c r="P9195">
        <v>1393</v>
      </c>
      <c r="Q9195">
        <v>126</v>
      </c>
      <c r="R9195">
        <v>263</v>
      </c>
      <c r="S9195">
        <v>2</v>
      </c>
      <c r="T9195">
        <v>95</v>
      </c>
      <c r="U9195">
        <v>0</v>
      </c>
      <c r="V9195">
        <v>0</v>
      </c>
      <c r="W9195">
        <v>3.5352725928933341E-3</v>
      </c>
      <c r="X9195">
        <v>0.70510282596636353</v>
      </c>
      <c r="Y9195">
        <v>0.66381829477985033</v>
      </c>
      <c r="Z9195">
        <v>1.0150631869165452</v>
      </c>
      <c r="AA9195">
        <v>3.7230664167899998E-3</v>
      </c>
      <c r="AB9195">
        <v>0.1407934184119847</v>
      </c>
      <c r="AC9195">
        <v>0</v>
      </c>
      <c r="AD9195">
        <v>0</v>
      </c>
      <c r="AE9195">
        <v>2.5320360650844274</v>
      </c>
    </row>
    <row r="9196" spans="1:31" x14ac:dyDescent="0.3">
      <c r="A9196">
        <v>2595265</v>
      </c>
      <c r="B9196">
        <v>1</v>
      </c>
      <c r="C9196" t="s">
        <v>80</v>
      </c>
      <c r="D9196" t="s">
        <v>104</v>
      </c>
      <c r="E9196" t="s">
        <v>147</v>
      </c>
      <c r="F9196" t="s">
        <v>25381</v>
      </c>
      <c r="G9196" t="s">
        <v>134</v>
      </c>
      <c r="H9196" t="s">
        <v>135</v>
      </c>
      <c r="I9196" t="s">
        <v>136</v>
      </c>
      <c r="J9196" t="s">
        <v>137</v>
      </c>
      <c r="K9196" t="s">
        <v>138</v>
      </c>
      <c r="L9196" t="s">
        <v>25382</v>
      </c>
      <c r="M9196" t="s">
        <v>25383</v>
      </c>
      <c r="N9196">
        <v>2.0422222219999999</v>
      </c>
      <c r="O9196">
        <v>1</v>
      </c>
      <c r="P9196">
        <v>102</v>
      </c>
      <c r="Q9196">
        <v>7</v>
      </c>
      <c r="R9196">
        <v>14</v>
      </c>
      <c r="S9196">
        <v>3</v>
      </c>
      <c r="T9196">
        <v>40</v>
      </c>
      <c r="U9196">
        <v>1</v>
      </c>
      <c r="V9196">
        <v>0</v>
      </c>
      <c r="W9196">
        <v>0.8089034969870833</v>
      </c>
      <c r="X9196">
        <v>43.90579159069474</v>
      </c>
      <c r="Y9196">
        <v>12.722107778856685</v>
      </c>
      <c r="Z9196">
        <v>35.448740390181683</v>
      </c>
      <c r="AA9196">
        <v>5.6502333750790665</v>
      </c>
      <c r="AB9196">
        <v>29.348308437077659</v>
      </c>
      <c r="AC9196">
        <v>67.117174609169993</v>
      </c>
      <c r="AD9196">
        <v>0</v>
      </c>
      <c r="AE9196">
        <v>195.00125967804692</v>
      </c>
    </row>
    <row r="9197" spans="1:31" x14ac:dyDescent="0.3">
      <c r="A9197">
        <v>2595514</v>
      </c>
      <c r="B9197">
        <v>1</v>
      </c>
      <c r="C9197" t="s">
        <v>81</v>
      </c>
      <c r="D9197" t="s">
        <v>115</v>
      </c>
      <c r="E9197" t="s">
        <v>155</v>
      </c>
      <c r="F9197" t="s">
        <v>25384</v>
      </c>
      <c r="G9197" t="s">
        <v>168</v>
      </c>
      <c r="H9197" t="s">
        <v>157</v>
      </c>
      <c r="I9197" t="s">
        <v>136</v>
      </c>
      <c r="J9197" t="s">
        <v>137</v>
      </c>
      <c r="K9197" t="s">
        <v>138</v>
      </c>
      <c r="L9197" t="s">
        <v>25385</v>
      </c>
      <c r="M9197" t="s">
        <v>25386</v>
      </c>
      <c r="N9197">
        <v>2.6511111110000001</v>
      </c>
      <c r="O9197">
        <v>0</v>
      </c>
      <c r="P9197">
        <v>2</v>
      </c>
      <c r="Q9197">
        <v>0</v>
      </c>
      <c r="R9197">
        <v>2</v>
      </c>
      <c r="S9197">
        <v>0</v>
      </c>
      <c r="T9197">
        <v>3</v>
      </c>
      <c r="U9197">
        <v>0</v>
      </c>
      <c r="V9197">
        <v>0</v>
      </c>
      <c r="W9197">
        <v>0</v>
      </c>
      <c r="X9197">
        <v>0.46807522491999998</v>
      </c>
      <c r="Y9197">
        <v>0</v>
      </c>
      <c r="Z9197">
        <v>1.4334641325104283</v>
      </c>
      <c r="AA9197">
        <v>0</v>
      </c>
      <c r="AB9197">
        <v>1.7599770003280502</v>
      </c>
      <c r="AC9197">
        <v>0</v>
      </c>
      <c r="AD9197">
        <v>0</v>
      </c>
      <c r="AE9197">
        <v>3.6615163577584786</v>
      </c>
    </row>
    <row r="9198" spans="1:31" x14ac:dyDescent="0.3">
      <c r="A9198">
        <v>2595414</v>
      </c>
      <c r="B9198">
        <v>1</v>
      </c>
      <c r="C9198" t="s">
        <v>80</v>
      </c>
      <c r="D9198" t="s">
        <v>96</v>
      </c>
      <c r="E9198" t="s">
        <v>166</v>
      </c>
      <c r="F9198" t="s">
        <v>25387</v>
      </c>
      <c r="G9198" t="s">
        <v>181</v>
      </c>
      <c r="H9198" t="s">
        <v>157</v>
      </c>
      <c r="I9198" t="s">
        <v>136</v>
      </c>
      <c r="J9198" t="s">
        <v>137</v>
      </c>
      <c r="K9198" t="s">
        <v>138</v>
      </c>
      <c r="L9198" t="s">
        <v>25388</v>
      </c>
      <c r="M9198" t="s">
        <v>25389</v>
      </c>
      <c r="N9198">
        <v>1.835</v>
      </c>
      <c r="O9198">
        <v>0</v>
      </c>
      <c r="P9198">
        <v>2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0.66861936121608012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0.66861936121608012</v>
      </c>
    </row>
    <row r="9199" spans="1:31" x14ac:dyDescent="0.3">
      <c r="A9199">
        <v>2581466</v>
      </c>
      <c r="B9199">
        <v>1</v>
      </c>
      <c r="C9199" t="s">
        <v>81</v>
      </c>
      <c r="D9199" t="s">
        <v>117</v>
      </c>
      <c r="E9199" t="s">
        <v>155</v>
      </c>
      <c r="F9199" t="s">
        <v>25390</v>
      </c>
      <c r="G9199" t="s">
        <v>206</v>
      </c>
      <c r="H9199" t="s">
        <v>157</v>
      </c>
      <c r="I9199" t="s">
        <v>136</v>
      </c>
      <c r="J9199" t="s">
        <v>137</v>
      </c>
      <c r="K9199" t="s">
        <v>138</v>
      </c>
      <c r="L9199" t="s">
        <v>25391</v>
      </c>
      <c r="M9199" t="s">
        <v>25392</v>
      </c>
      <c r="N9199">
        <v>2.9227777769999999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</row>
    <row r="9200" spans="1:31" x14ac:dyDescent="0.3">
      <c r="A9200">
        <v>2578340</v>
      </c>
      <c r="B9200">
        <v>1</v>
      </c>
      <c r="C9200" t="s">
        <v>80</v>
      </c>
      <c r="D9200" t="s">
        <v>83</v>
      </c>
      <c r="E9200" t="s">
        <v>166</v>
      </c>
      <c r="F9200" t="s">
        <v>25393</v>
      </c>
      <c r="G9200" t="s">
        <v>168</v>
      </c>
      <c r="H9200" t="s">
        <v>157</v>
      </c>
      <c r="I9200" t="s">
        <v>136</v>
      </c>
      <c r="J9200" t="s">
        <v>137</v>
      </c>
      <c r="K9200" t="s">
        <v>138</v>
      </c>
      <c r="L9200" t="s">
        <v>25394</v>
      </c>
      <c r="M9200" t="s">
        <v>25395</v>
      </c>
      <c r="N9200">
        <v>5.8027777770000002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</row>
    <row r="9201" spans="1:31" x14ac:dyDescent="0.3">
      <c r="A9201">
        <v>2587437</v>
      </c>
      <c r="B9201">
        <v>1</v>
      </c>
      <c r="C9201" t="s">
        <v>81</v>
      </c>
      <c r="D9201" t="s">
        <v>128</v>
      </c>
      <c r="E9201" t="s">
        <v>166</v>
      </c>
      <c r="F9201" t="s">
        <v>25396</v>
      </c>
      <c r="G9201" t="s">
        <v>181</v>
      </c>
      <c r="H9201" t="s">
        <v>157</v>
      </c>
      <c r="I9201" t="s">
        <v>136</v>
      </c>
      <c r="J9201" t="s">
        <v>137</v>
      </c>
      <c r="K9201" t="s">
        <v>138</v>
      </c>
      <c r="L9201" t="s">
        <v>25397</v>
      </c>
      <c r="M9201" t="s">
        <v>25398</v>
      </c>
      <c r="N9201">
        <v>5.0774999999999997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</row>
    <row r="9202" spans="1:31" x14ac:dyDescent="0.3">
      <c r="A9202">
        <v>2588943</v>
      </c>
      <c r="B9202">
        <v>1</v>
      </c>
      <c r="C9202" t="s">
        <v>80</v>
      </c>
      <c r="D9202" t="s">
        <v>108</v>
      </c>
      <c r="E9202" t="s">
        <v>166</v>
      </c>
      <c r="F9202" t="s">
        <v>25399</v>
      </c>
      <c r="G9202" t="s">
        <v>198</v>
      </c>
      <c r="H9202" t="s">
        <v>157</v>
      </c>
      <c r="I9202" t="s">
        <v>136</v>
      </c>
      <c r="J9202" t="s">
        <v>137</v>
      </c>
      <c r="K9202" t="s">
        <v>138</v>
      </c>
      <c r="L9202" t="s">
        <v>25400</v>
      </c>
      <c r="M9202" t="s">
        <v>25401</v>
      </c>
      <c r="N9202">
        <v>0.93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</row>
    <row r="9203" spans="1:31" x14ac:dyDescent="0.3">
      <c r="A9203">
        <v>2591522</v>
      </c>
      <c r="B9203">
        <v>1</v>
      </c>
      <c r="C9203" t="s">
        <v>80</v>
      </c>
      <c r="D9203" t="s">
        <v>83</v>
      </c>
      <c r="E9203" t="s">
        <v>184</v>
      </c>
      <c r="F9203" t="s">
        <v>19071</v>
      </c>
      <c r="G9203" t="s">
        <v>194</v>
      </c>
      <c r="H9203" t="s">
        <v>135</v>
      </c>
      <c r="I9203" t="s">
        <v>136</v>
      </c>
      <c r="J9203" t="s">
        <v>137</v>
      </c>
      <c r="K9203" t="s">
        <v>144</v>
      </c>
      <c r="L9203" t="s">
        <v>25402</v>
      </c>
      <c r="M9203" t="s">
        <v>25403</v>
      </c>
      <c r="N9203">
        <v>4.9088888879999999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</row>
    <row r="9204" spans="1:31" x14ac:dyDescent="0.3">
      <c r="A9204">
        <v>2582657</v>
      </c>
      <c r="B9204">
        <v>1</v>
      </c>
      <c r="C9204" t="s">
        <v>80</v>
      </c>
      <c r="D9204" t="s">
        <v>103</v>
      </c>
      <c r="E9204" t="s">
        <v>166</v>
      </c>
      <c r="F9204" t="s">
        <v>25404</v>
      </c>
      <c r="G9204" t="s">
        <v>168</v>
      </c>
      <c r="H9204" t="s">
        <v>157</v>
      </c>
      <c r="I9204" t="s">
        <v>136</v>
      </c>
      <c r="J9204" t="s">
        <v>137</v>
      </c>
      <c r="K9204" t="s">
        <v>138</v>
      </c>
      <c r="L9204" t="s">
        <v>25405</v>
      </c>
      <c r="M9204" t="s">
        <v>25406</v>
      </c>
      <c r="N9204">
        <v>1.517222222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</row>
    <row r="9205" spans="1:31" x14ac:dyDescent="0.3">
      <c r="A9205">
        <v>2552733</v>
      </c>
      <c r="B9205">
        <v>1</v>
      </c>
      <c r="C9205" t="s">
        <v>80</v>
      </c>
      <c r="D9205" t="s">
        <v>83</v>
      </c>
      <c r="E9205" t="s">
        <v>155</v>
      </c>
      <c r="F9205" t="s">
        <v>25407</v>
      </c>
      <c r="G9205" t="s">
        <v>190</v>
      </c>
      <c r="H9205" t="s">
        <v>157</v>
      </c>
      <c r="I9205" t="s">
        <v>136</v>
      </c>
      <c r="J9205" t="s">
        <v>137</v>
      </c>
      <c r="K9205" t="s">
        <v>138</v>
      </c>
      <c r="L9205" t="s">
        <v>25408</v>
      </c>
      <c r="M9205" t="s">
        <v>25409</v>
      </c>
      <c r="N9205">
        <v>0.28027777700000001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</row>
    <row r="9206" spans="1:31" x14ac:dyDescent="0.3">
      <c r="A9206">
        <v>2578684</v>
      </c>
      <c r="B9206">
        <v>1</v>
      </c>
      <c r="C9206" t="s">
        <v>80</v>
      </c>
      <c r="D9206" t="s">
        <v>97</v>
      </c>
      <c r="E9206" t="s">
        <v>166</v>
      </c>
      <c r="F9206" t="s">
        <v>25410</v>
      </c>
      <c r="G9206" t="s">
        <v>198</v>
      </c>
      <c r="H9206" t="s">
        <v>157</v>
      </c>
      <c r="I9206" t="s">
        <v>136</v>
      </c>
      <c r="J9206" t="s">
        <v>137</v>
      </c>
      <c r="K9206" t="s">
        <v>138</v>
      </c>
      <c r="L9206" t="s">
        <v>25411</v>
      </c>
      <c r="M9206" t="s">
        <v>25412</v>
      </c>
      <c r="N9206">
        <v>1.514444444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</row>
    <row r="9207" spans="1:31" x14ac:dyDescent="0.3">
      <c r="A9207">
        <v>2579451</v>
      </c>
      <c r="B9207">
        <v>1</v>
      </c>
      <c r="C9207" t="s">
        <v>80</v>
      </c>
      <c r="D9207" t="s">
        <v>105</v>
      </c>
      <c r="E9207" t="s">
        <v>184</v>
      </c>
      <c r="F9207" t="s">
        <v>25413</v>
      </c>
      <c r="G9207" t="s">
        <v>134</v>
      </c>
      <c r="H9207" t="s">
        <v>135</v>
      </c>
      <c r="I9207" t="s">
        <v>136</v>
      </c>
      <c r="J9207" t="s">
        <v>137</v>
      </c>
      <c r="K9207" t="s">
        <v>138</v>
      </c>
      <c r="L9207" t="s">
        <v>25414</v>
      </c>
      <c r="M9207" t="s">
        <v>25415</v>
      </c>
      <c r="N9207">
        <v>0.56666666600000004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</row>
    <row r="9208" spans="1:31" x14ac:dyDescent="0.3">
      <c r="A9208">
        <v>2582517</v>
      </c>
      <c r="B9208">
        <v>1</v>
      </c>
      <c r="C9208" t="s">
        <v>81</v>
      </c>
      <c r="D9208" t="s">
        <v>128</v>
      </c>
      <c r="E9208" t="s">
        <v>166</v>
      </c>
      <c r="F9208" t="s">
        <v>25416</v>
      </c>
      <c r="G9208" t="s">
        <v>181</v>
      </c>
      <c r="H9208" t="s">
        <v>157</v>
      </c>
      <c r="I9208" t="s">
        <v>136</v>
      </c>
      <c r="J9208" t="s">
        <v>137</v>
      </c>
      <c r="K9208" t="s">
        <v>138</v>
      </c>
      <c r="L9208" t="s">
        <v>25417</v>
      </c>
      <c r="M9208" t="s">
        <v>25418</v>
      </c>
      <c r="N9208">
        <v>3.7013888879999999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</row>
    <row r="9209" spans="1:31" x14ac:dyDescent="0.3">
      <c r="A9209">
        <v>2581212</v>
      </c>
      <c r="B9209">
        <v>1</v>
      </c>
      <c r="C9209" t="s">
        <v>80</v>
      </c>
      <c r="D9209" t="s">
        <v>96</v>
      </c>
      <c r="E9209" t="s">
        <v>166</v>
      </c>
      <c r="F9209" t="s">
        <v>25419</v>
      </c>
      <c r="G9209" t="s">
        <v>198</v>
      </c>
      <c r="H9209" t="s">
        <v>157</v>
      </c>
      <c r="I9209" t="s">
        <v>136</v>
      </c>
      <c r="J9209" t="s">
        <v>137</v>
      </c>
      <c r="K9209" t="s">
        <v>138</v>
      </c>
      <c r="L9209" t="s">
        <v>25420</v>
      </c>
      <c r="M9209" t="s">
        <v>25421</v>
      </c>
      <c r="N9209">
        <v>3.432222222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</row>
    <row r="9210" spans="1:31" x14ac:dyDescent="0.3">
      <c r="A9210">
        <v>2577989</v>
      </c>
      <c r="B9210">
        <v>1</v>
      </c>
      <c r="C9210" t="s">
        <v>81</v>
      </c>
      <c r="D9210" t="s">
        <v>128</v>
      </c>
      <c r="E9210" t="s">
        <v>166</v>
      </c>
      <c r="F9210" t="s">
        <v>25416</v>
      </c>
      <c r="G9210" t="s">
        <v>198</v>
      </c>
      <c r="H9210" t="s">
        <v>157</v>
      </c>
      <c r="I9210" t="s">
        <v>136</v>
      </c>
      <c r="J9210" t="s">
        <v>137</v>
      </c>
      <c r="K9210" t="s">
        <v>138</v>
      </c>
      <c r="L9210" t="s">
        <v>25422</v>
      </c>
      <c r="M9210" t="s">
        <v>25423</v>
      </c>
      <c r="N9210">
        <v>1.504444444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</row>
    <row r="9211" spans="1:31" x14ac:dyDescent="0.3">
      <c r="A9211">
        <v>2587026</v>
      </c>
      <c r="B9211">
        <v>1</v>
      </c>
      <c r="C9211" t="s">
        <v>81</v>
      </c>
      <c r="D9211" t="s">
        <v>118</v>
      </c>
      <c r="E9211" t="s">
        <v>166</v>
      </c>
      <c r="F9211" t="s">
        <v>25424</v>
      </c>
      <c r="G9211" t="s">
        <v>3232</v>
      </c>
      <c r="H9211" t="s">
        <v>157</v>
      </c>
      <c r="I9211" t="s">
        <v>136</v>
      </c>
      <c r="J9211" t="s">
        <v>137</v>
      </c>
      <c r="K9211" t="s">
        <v>138</v>
      </c>
      <c r="L9211" t="s">
        <v>25425</v>
      </c>
      <c r="M9211" t="s">
        <v>25426</v>
      </c>
      <c r="N9211">
        <v>0.68361111100000005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</row>
    <row r="9212" spans="1:31" x14ac:dyDescent="0.3">
      <c r="A9212">
        <v>2580056</v>
      </c>
      <c r="B9212">
        <v>1</v>
      </c>
      <c r="C9212" t="s">
        <v>80</v>
      </c>
      <c r="D9212" t="s">
        <v>101</v>
      </c>
      <c r="E9212" t="s">
        <v>184</v>
      </c>
      <c r="F9212" t="s">
        <v>25427</v>
      </c>
      <c r="G9212" t="s">
        <v>149</v>
      </c>
      <c r="H9212" t="s">
        <v>135</v>
      </c>
      <c r="I9212" t="s">
        <v>136</v>
      </c>
      <c r="J9212" t="s">
        <v>137</v>
      </c>
      <c r="K9212" t="s">
        <v>138</v>
      </c>
      <c r="L9212" t="s">
        <v>25428</v>
      </c>
      <c r="M9212" t="s">
        <v>25429</v>
      </c>
      <c r="N9212">
        <v>3.306944444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</row>
    <row r="9213" spans="1:31" x14ac:dyDescent="0.3">
      <c r="A9213">
        <v>2583995</v>
      </c>
      <c r="B9213">
        <v>1</v>
      </c>
      <c r="C9213" t="s">
        <v>81</v>
      </c>
      <c r="D9213" t="s">
        <v>128</v>
      </c>
      <c r="E9213" t="s">
        <v>166</v>
      </c>
      <c r="F9213" t="s">
        <v>25430</v>
      </c>
      <c r="G9213" t="s">
        <v>198</v>
      </c>
      <c r="H9213" t="s">
        <v>157</v>
      </c>
      <c r="I9213" t="s">
        <v>136</v>
      </c>
      <c r="J9213" t="s">
        <v>137</v>
      </c>
      <c r="K9213" t="s">
        <v>138</v>
      </c>
      <c r="L9213" t="s">
        <v>25431</v>
      </c>
      <c r="M9213" t="s">
        <v>25432</v>
      </c>
      <c r="N9213">
        <v>1.2124999999999999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</row>
    <row r="9214" spans="1:31" x14ac:dyDescent="0.3">
      <c r="A9214">
        <v>2591552</v>
      </c>
      <c r="B9214">
        <v>1</v>
      </c>
      <c r="C9214" t="s">
        <v>80</v>
      </c>
      <c r="D9214" t="s">
        <v>108</v>
      </c>
      <c r="E9214" t="s">
        <v>166</v>
      </c>
      <c r="F9214" t="s">
        <v>25433</v>
      </c>
      <c r="G9214" t="s">
        <v>198</v>
      </c>
      <c r="H9214" t="s">
        <v>157</v>
      </c>
      <c r="I9214" t="s">
        <v>136</v>
      </c>
      <c r="J9214" t="s">
        <v>137</v>
      </c>
      <c r="K9214" t="s">
        <v>138</v>
      </c>
      <c r="L9214" t="s">
        <v>25434</v>
      </c>
      <c r="M9214" t="s">
        <v>25435</v>
      </c>
      <c r="N9214">
        <v>5.3197222220000002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</row>
    <row r="9215" spans="1:31" x14ac:dyDescent="0.3">
      <c r="A9215">
        <v>2581562</v>
      </c>
      <c r="B9215">
        <v>1</v>
      </c>
      <c r="C9215" t="s">
        <v>80</v>
      </c>
      <c r="D9215" t="s">
        <v>83</v>
      </c>
      <c r="E9215" t="s">
        <v>166</v>
      </c>
      <c r="F9215" t="s">
        <v>25436</v>
      </c>
      <c r="G9215" t="s">
        <v>311</v>
      </c>
      <c r="H9215" t="s">
        <v>157</v>
      </c>
      <c r="I9215" t="s">
        <v>136</v>
      </c>
      <c r="J9215" t="s">
        <v>3</v>
      </c>
      <c r="K9215" t="s">
        <v>138</v>
      </c>
      <c r="L9215" t="s">
        <v>25437</v>
      </c>
      <c r="M9215" t="s">
        <v>25438</v>
      </c>
      <c r="N9215">
        <v>4.6452777770000004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</row>
  </sheetData>
  <autoFilter ref="A1:U1" xr:uid="{F9D2CA21-77D8-44D5-BA76-8E0F8D8D2ACC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0006F-EC3F-4FD5-A66A-718232F968E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1.1333687156894364E-2</v>
      </c>
      <c r="D17" s="12">
        <f t="shared" si="1"/>
        <v>7.1628024077847505E-2</v>
      </c>
      <c r="E17" s="12">
        <f t="shared" si="2"/>
        <v>1.1334714090229757E-2</v>
      </c>
      <c r="F17" s="12">
        <f t="shared" si="3"/>
        <v>2.7789518815384616E-3</v>
      </c>
      <c r="G17" s="12">
        <f t="shared" si="4"/>
        <v>0</v>
      </c>
      <c r="H17" s="12">
        <f t="shared" si="5"/>
        <v>2.5804553185714285E-3</v>
      </c>
      <c r="I17" s="12">
        <f t="shared" si="6"/>
        <v>8.5800209094147872E-2</v>
      </c>
      <c r="J17" s="12">
        <f t="shared" si="7"/>
        <v>1.4979846937450256</v>
      </c>
      <c r="K17" s="12">
        <f t="shared" si="8"/>
        <v>0.11851708551106456</v>
      </c>
      <c r="L17" s="12">
        <f t="shared" si="9"/>
        <v>1.0400578514210208</v>
      </c>
      <c r="M17" s="12">
        <f t="shared" si="10"/>
        <v>6.6684566711210946</v>
      </c>
      <c r="N17" s="12">
        <f t="shared" si="11"/>
        <v>3.3994371546286275</v>
      </c>
      <c r="O17" s="17">
        <f t="shared" si="12"/>
        <v>3.6633108192436627E-2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7.7112950676652692E-2</v>
      </c>
      <c r="D18" s="12">
        <f t="shared" si="1"/>
        <v>0</v>
      </c>
      <c r="E18" s="12">
        <f t="shared" si="2"/>
        <v>7.7111637288635099E-2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0.30491209430617594</v>
      </c>
      <c r="J18" s="12">
        <f t="shared" si="7"/>
        <v>2.4500871863681288</v>
      </c>
      <c r="K18" s="12">
        <f t="shared" si="8"/>
        <v>0.3546105785640522</v>
      </c>
      <c r="L18" s="12">
        <f t="shared" si="9"/>
        <v>7.0657308547715232</v>
      </c>
      <c r="M18" s="12">
        <f t="shared" si="10"/>
        <v>9.3544559379956063</v>
      </c>
      <c r="N18" s="12">
        <f t="shared" si="11"/>
        <v>8.0251459149109117</v>
      </c>
      <c r="O18" s="17">
        <f t="shared" si="12"/>
        <v>0.1402327388708918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1.987611428329189E-2</v>
      </c>
      <c r="D21" s="12">
        <f t="shared" si="1"/>
        <v>0</v>
      </c>
      <c r="E21" s="12">
        <f t="shared" si="2"/>
        <v>1.987577575325113E-2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9.3994030789131336E-2</v>
      </c>
      <c r="J21" s="12">
        <f t="shared" si="7"/>
        <v>0</v>
      </c>
      <c r="K21" s="12">
        <f t="shared" si="8"/>
        <v>9.1816417932822317E-2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3.0264669214521769E-2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0.10832275211683895</v>
      </c>
      <c r="D25" s="12">
        <f t="shared" ref="D25:O25" si="13">SUM(D15:D24)</f>
        <v>7.1628024077847505E-2</v>
      </c>
      <c r="E25" s="12">
        <f t="shared" si="13"/>
        <v>0.10832212713211599</v>
      </c>
      <c r="F25" s="12">
        <f t="shared" si="13"/>
        <v>2.7789518815384616E-3</v>
      </c>
      <c r="G25" s="12">
        <f t="shared" si="13"/>
        <v>0</v>
      </c>
      <c r="H25" s="12">
        <f t="shared" si="13"/>
        <v>2.5804553185714285E-3</v>
      </c>
      <c r="I25" s="12">
        <f t="shared" si="13"/>
        <v>0.48470633418945513</v>
      </c>
      <c r="J25" s="12">
        <f t="shared" si="13"/>
        <v>3.9480718801131545</v>
      </c>
      <c r="K25" s="12">
        <f t="shared" si="13"/>
        <v>0.56494408200793911</v>
      </c>
      <c r="L25" s="12">
        <f t="shared" si="13"/>
        <v>8.1057887061925449</v>
      </c>
      <c r="M25" s="12">
        <f t="shared" si="13"/>
        <v>16.022912609116702</v>
      </c>
      <c r="N25" s="12">
        <f t="shared" si="13"/>
        <v>11.424583069539539</v>
      </c>
      <c r="O25" s="12">
        <f t="shared" si="13"/>
        <v>0.20713051627785017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4.7160934856806981E-2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4.7160131611616703E-2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1.7763927370556289E-2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1.7352380421288359E-2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4.2685265885081494E-2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0.1182072951834834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0.11820528187646138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0.55131697142371194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0.53854429942747661</v>
      </c>
      <c r="L31" s="12">
        <f>(SUMIFS(SANAYIAG2,KAYNAK,A31,SEBEP,B31,SÜRE,"Uzun",BİLDİRİM,"Bildirimli",İL,$B$10,İLÇE,$B$11)/VLOOKUP($B$11,ABONE2,12,FALSE))</f>
        <v>12.232331146685873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7.1046367771155321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0.19930500023424047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0.16536823004029039</v>
      </c>
      <c r="D33" s="12">
        <f t="shared" ref="D33:O33" si="14">SUM(D28:D32)</f>
        <v>0</v>
      </c>
      <c r="E33" s="12">
        <f t="shared" si="14"/>
        <v>0.16536541348807809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0.56908089879426826</v>
      </c>
      <c r="J33" s="12">
        <f t="shared" si="14"/>
        <v>0</v>
      </c>
      <c r="K33" s="12">
        <f t="shared" si="14"/>
        <v>0.55589667984876501</v>
      </c>
      <c r="L33" s="12">
        <f t="shared" si="14"/>
        <v>12.232331146685873</v>
      </c>
      <c r="M33" s="12">
        <f t="shared" si="14"/>
        <v>0</v>
      </c>
      <c r="N33" s="12">
        <f t="shared" si="14"/>
        <v>7.1046367771155321</v>
      </c>
      <c r="O33" s="12">
        <f t="shared" si="14"/>
        <v>0.24199026611932195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58712</v>
      </c>
      <c r="D37" s="16">
        <f>VLOOKUP($B$11,ABONE2,4,FALSE)</f>
        <v>1</v>
      </c>
      <c r="E37" s="16">
        <f>VLOOKUP($B$11,ABONE2,5,FALSE)</f>
        <v>58713</v>
      </c>
      <c r="F37" s="16">
        <f>VLOOKUP($B$11,ABONE2,6,FALSE)</f>
        <v>13</v>
      </c>
      <c r="G37" s="16">
        <f>VLOOKUP($B$11,ABONE2,7,FALSE)</f>
        <v>1</v>
      </c>
      <c r="H37" s="16">
        <f>VLOOKUP($B$11,ABONE2,8,FALSE)</f>
        <v>14</v>
      </c>
      <c r="I37" s="16">
        <f>VLOOKUP($B$11,ABONE2,9,FALSE)</f>
        <v>9782</v>
      </c>
      <c r="J37" s="16">
        <f>VLOOKUP($B$11,ABONE2,10,FALSE)</f>
        <v>232</v>
      </c>
      <c r="K37" s="16">
        <f>VLOOKUP($B$11,ABONE2,11,FALSE)</f>
        <v>10014</v>
      </c>
      <c r="L37" s="21">
        <f>VLOOKUP($B$11,ABONE2,12,FALSE)</f>
        <v>115</v>
      </c>
      <c r="M37" s="21">
        <f>VLOOKUP($B$11,ABONE2,13,FALSE)</f>
        <v>83</v>
      </c>
      <c r="N37" s="21">
        <f>VLOOKUP($B$11,ABONE2,14,FALSE)</f>
        <v>198</v>
      </c>
      <c r="O37" s="21">
        <f>VLOOKUP($B$11,ABONE2,15,FALSE)</f>
        <v>68939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13806.904678146018</v>
      </c>
      <c r="D38" s="16">
        <f>VLOOKUP($B$11,TUKETIM,4,FALSE)</f>
        <v>63.772799999999997</v>
      </c>
      <c r="E38" s="16">
        <f>VLOOKUP($B$11,TUKETIM,5,FALSE)</f>
        <v>13870.677478146019</v>
      </c>
      <c r="F38" s="16">
        <f>VLOOKUP($B$11,TUKETIM,6,FALSE)</f>
        <v>8.5147999999999993</v>
      </c>
      <c r="G38" s="16">
        <f>VLOOKUP($B$11,TUKETIM,7,FALSE)</f>
        <v>0</v>
      </c>
      <c r="H38" s="16">
        <f>VLOOKUP($B$11,TUKETIM,8,FALSE)</f>
        <v>8.5147999999999993</v>
      </c>
      <c r="I38" s="16">
        <f>VLOOKUP($B$11,TUKETIM,9,FALSE)</f>
        <v>9542.1660451279095</v>
      </c>
      <c r="J38" s="16">
        <f>VLOOKUP($B$11,TUKETIM,10,FALSE)</f>
        <v>15431.460971897686</v>
      </c>
      <c r="K38" s="16">
        <f>VLOOKUP($B$11,TUKETIM,11,FALSE)</f>
        <v>24973.627017025596</v>
      </c>
      <c r="L38" s="21">
        <f>VLOOKUP($B$11,TUKETIM,12,FALSE)</f>
        <v>2111.1825146585061</v>
      </c>
      <c r="M38" s="21">
        <f>VLOOKUP($B$11,TUKETIM,13,FALSE)</f>
        <v>5845.5100398229124</v>
      </c>
      <c r="N38" s="21">
        <f>VLOOKUP($B$11,TUKETIM,14,FALSE)</f>
        <v>7956.6925544814185</v>
      </c>
      <c r="O38" s="21">
        <f>VLOOKUP($B$11,TUKETIM,15,FALSE)</f>
        <v>46809.511849653034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311057.188000019</v>
      </c>
      <c r="D39" s="16">
        <f>VLOOKUP($B$11,ANLASMA,4,FALSE)</f>
        <v>1950</v>
      </c>
      <c r="E39" s="16">
        <f>VLOOKUP($B$11,ANLASMA,5,FALSE)</f>
        <v>313007.188000019</v>
      </c>
      <c r="F39" s="16">
        <f>VLOOKUP($B$11,ANLASMA,6,FALSE)</f>
        <v>63.29</v>
      </c>
      <c r="G39" s="16">
        <f>VLOOKUP($B$11,ANLASMA,7,FALSE)</f>
        <v>100</v>
      </c>
      <c r="H39" s="16">
        <f>VLOOKUP($B$11,ANLASMA,8,FALSE)</f>
        <v>163.29</v>
      </c>
      <c r="I39" s="16">
        <f>VLOOKUP($B$11,ANLASMA,9,FALSE)</f>
        <v>87035.115999998801</v>
      </c>
      <c r="J39" s="16">
        <f>VLOOKUP($B$11,ANLASMA,10,FALSE)</f>
        <v>116125.79800000001</v>
      </c>
      <c r="K39" s="16">
        <f>VLOOKUP($B$11,ANLASMA,11,FALSE)</f>
        <v>203160.91399999883</v>
      </c>
      <c r="L39" s="21">
        <f>VLOOKUP($B$11,ANLASMA,12,FALSE)</f>
        <v>7978.6480000000001</v>
      </c>
      <c r="M39" s="21">
        <f>VLOOKUP($B$11,ANLASMA,13,FALSE)</f>
        <v>62790.767999999996</v>
      </c>
      <c r="N39" s="21">
        <f>VLOOKUP($B$11,ANLASMA,14,FALSE)</f>
        <v>70769.415999999997</v>
      </c>
      <c r="O39" s="21">
        <f>VLOOKUP($B$11,ANLASMA,15,FALSE)</f>
        <v>587100.80800001777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3C63BB5-8D7C-46F1-93F7-FEC91BF0D85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62740-2913-425F-BD76-0D8042175BCF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0.12519512594962376</v>
      </c>
      <c r="D17" s="12">
        <f t="shared" si="1"/>
        <v>2.0228506683047107</v>
      </c>
      <c r="E17" s="12">
        <f t="shared" si="2"/>
        <v>0.12557998348640381</v>
      </c>
      <c r="F17" s="12">
        <f t="shared" si="3"/>
        <v>7.2382898729308989E-2</v>
      </c>
      <c r="G17" s="12">
        <f t="shared" si="4"/>
        <v>0</v>
      </c>
      <c r="H17" s="12">
        <f t="shared" si="5"/>
        <v>7.052692696701901E-2</v>
      </c>
      <c r="I17" s="12">
        <f t="shared" si="6"/>
        <v>0.39910636471811844</v>
      </c>
      <c r="J17" s="12">
        <f t="shared" si="7"/>
        <v>23.451267330485159</v>
      </c>
      <c r="K17" s="12">
        <f t="shared" si="8"/>
        <v>0.6260230567156857</v>
      </c>
      <c r="L17" s="12">
        <f t="shared" si="9"/>
        <v>42.1225626890472</v>
      </c>
      <c r="M17" s="12">
        <f t="shared" si="10"/>
        <v>363.29985815509474</v>
      </c>
      <c r="N17" s="12">
        <f t="shared" si="11"/>
        <v>153.83640459028112</v>
      </c>
      <c r="O17" s="17">
        <f t="shared" si="12"/>
        <v>0.25154235856841695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2.9778519405888004E-2</v>
      </c>
      <c r="D21" s="12">
        <f t="shared" si="1"/>
        <v>0</v>
      </c>
      <c r="E21" s="12">
        <f t="shared" si="2"/>
        <v>2.977248011826614E-2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0.22317265463281624</v>
      </c>
      <c r="J21" s="12">
        <f t="shared" si="7"/>
        <v>0</v>
      </c>
      <c r="K21" s="12">
        <f t="shared" si="8"/>
        <v>0.22097582802689422</v>
      </c>
      <c r="L21" s="12">
        <f t="shared" si="9"/>
        <v>14.600546951227509</v>
      </c>
      <c r="M21" s="12">
        <f t="shared" si="10"/>
        <v>0</v>
      </c>
      <c r="N21" s="12">
        <f t="shared" si="11"/>
        <v>9.522095837757071</v>
      </c>
      <c r="O21" s="17">
        <f t="shared" si="12"/>
        <v>5.7857262274160506E-2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1.602789366680383E-4</v>
      </c>
      <c r="D22" s="12">
        <f t="shared" si="1"/>
        <v>0</v>
      </c>
      <c r="E22" s="12">
        <f t="shared" si="2"/>
        <v>1.6024643100229073E-4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2.3113042065972989E-3</v>
      </c>
      <c r="J22" s="12">
        <f t="shared" si="7"/>
        <v>0</v>
      </c>
      <c r="K22" s="12">
        <f t="shared" si="8"/>
        <v>2.2885526083614555E-3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4.2985259546022024E-4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0.15513392429217979</v>
      </c>
      <c r="D25" s="12">
        <f t="shared" ref="D25:O25" si="13">SUM(D15:D24)</f>
        <v>2.0228506683047107</v>
      </c>
      <c r="E25" s="12">
        <f t="shared" si="13"/>
        <v>0.15551271003567224</v>
      </c>
      <c r="F25" s="12">
        <f t="shared" si="13"/>
        <v>7.2382898729308989E-2</v>
      </c>
      <c r="G25" s="12">
        <f t="shared" si="13"/>
        <v>0</v>
      </c>
      <c r="H25" s="12">
        <f t="shared" si="13"/>
        <v>7.052692696701901E-2</v>
      </c>
      <c r="I25" s="12">
        <f t="shared" si="13"/>
        <v>0.62459032355753197</v>
      </c>
      <c r="J25" s="12">
        <f t="shared" si="13"/>
        <v>23.451267330485159</v>
      </c>
      <c r="K25" s="12">
        <f t="shared" si="13"/>
        <v>0.84928743735094137</v>
      </c>
      <c r="L25" s="12">
        <f t="shared" si="13"/>
        <v>56.723109640274707</v>
      </c>
      <c r="M25" s="12">
        <f t="shared" si="13"/>
        <v>363.29985815509474</v>
      </c>
      <c r="N25" s="12">
        <f t="shared" si="13"/>
        <v>163.35850042803818</v>
      </c>
      <c r="O25" s="12">
        <f t="shared" si="13"/>
        <v>0.30982947343803768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2.1030825820782278E-2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2.1026560625312826E-2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0.21052200896230955</v>
      </c>
      <c r="J29" s="12">
        <f>(SUMIFS(TICARETHANEOG2,KAYNAK,A29,SEBEP,B29,SÜRE,"Uzun",BİLDİRİM,"Bildirimli",İL,$B$10,İLÇE,$B$11)/VLOOKUP($B$11,ABONE2,10,FALSE))</f>
        <v>26.856479712607694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0.47281466717328408</v>
      </c>
      <c r="L29" s="12">
        <f>(SUMIFS(SANAYIAG2,KAYNAK,A29,SEBEP,B29,SÜRE,"Uzun",BİLDİRİM,"Bildirimli",İL,$B$10,İLÇE,$B$11)/VLOOKUP($B$11,ABONE2,12,FALSE))</f>
        <v>12.84631830477071</v>
      </c>
      <c r="M29" s="12">
        <f>(SUMIFS(SANAYIOG2,KAYNAK,A29,SEBEP,B29,SÜRE,"Uzun",BİLDİRİM,"Bildirimli",İL,$B$10,İLÇE,$B$11)/VLOOKUP($B$11,ABONE2,13,FALSE))</f>
        <v>152.32894720555814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61.362015313740251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0.10324092280157508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1.7279357363100996E-3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1.7275852991120162E-3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6.9737382887542099E-3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6.9050914653309798E-3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2.3824470869863441E-3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2.2758761557092378E-2</v>
      </c>
      <c r="D33" s="12">
        <f t="shared" ref="D33:O33" si="14">SUM(D28:D32)</f>
        <v>0</v>
      </c>
      <c r="E33" s="12">
        <f t="shared" si="14"/>
        <v>2.2754145924424842E-2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0.21749574725106377</v>
      </c>
      <c r="J33" s="12">
        <f t="shared" si="14"/>
        <v>26.856479712607694</v>
      </c>
      <c r="K33" s="12">
        <f t="shared" si="14"/>
        <v>0.47971975863861505</v>
      </c>
      <c r="L33" s="12">
        <f t="shared" si="14"/>
        <v>12.84631830477071</v>
      </c>
      <c r="M33" s="12">
        <f t="shared" si="14"/>
        <v>152.32894720555814</v>
      </c>
      <c r="N33" s="12">
        <f t="shared" si="14"/>
        <v>61.362015313740251</v>
      </c>
      <c r="O33" s="12">
        <f t="shared" si="14"/>
        <v>0.10562336988856143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98596</v>
      </c>
      <c r="D37" s="16">
        <f>VLOOKUP($B$11,ABONE2,4,FALSE)</f>
        <v>20</v>
      </c>
      <c r="E37" s="16">
        <f>VLOOKUP($B$11,ABONE2,5,FALSE)</f>
        <v>98616</v>
      </c>
      <c r="F37" s="16">
        <f>VLOOKUP($B$11,ABONE2,6,FALSE)</f>
        <v>38</v>
      </c>
      <c r="G37" s="16">
        <f>VLOOKUP($B$11,ABONE2,7,FALSE)</f>
        <v>1</v>
      </c>
      <c r="H37" s="16">
        <f>VLOOKUP($B$11,ABONE2,8,FALSE)</f>
        <v>39</v>
      </c>
      <c r="I37" s="16">
        <f>VLOOKUP($B$11,ABONE2,9,FALSE)</f>
        <v>14183</v>
      </c>
      <c r="J37" s="16">
        <f>VLOOKUP($B$11,ABONE2,10,FALSE)</f>
        <v>141</v>
      </c>
      <c r="K37" s="16">
        <f>VLOOKUP($B$11,ABONE2,11,FALSE)</f>
        <v>14324</v>
      </c>
      <c r="L37" s="21">
        <f>VLOOKUP($B$11,ABONE2,12,FALSE)</f>
        <v>30</v>
      </c>
      <c r="M37" s="21">
        <f>VLOOKUP($B$11,ABONE2,13,FALSE)</f>
        <v>16</v>
      </c>
      <c r="N37" s="21">
        <f>VLOOKUP($B$11,ABONE2,14,FALSE)</f>
        <v>46</v>
      </c>
      <c r="O37" s="21">
        <f>VLOOKUP($B$11,ABONE2,15,FALSE)</f>
        <v>113025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23013.379932619373</v>
      </c>
      <c r="D38" s="16">
        <f>VLOOKUP($B$11,TUKETIM,4,FALSE)</f>
        <v>138.5729</v>
      </c>
      <c r="E38" s="16">
        <f>VLOOKUP($B$11,TUKETIM,5,FALSE)</f>
        <v>23151.952832619372</v>
      </c>
      <c r="F38" s="16">
        <f>VLOOKUP($B$11,TUKETIM,6,FALSE)</f>
        <v>4.9337</v>
      </c>
      <c r="G38" s="16">
        <f>VLOOKUP($B$11,TUKETIM,7,FALSE)</f>
        <v>0.25140000000000001</v>
      </c>
      <c r="H38" s="16">
        <f>VLOOKUP($B$11,TUKETIM,8,FALSE)</f>
        <v>5.1851000000000003</v>
      </c>
      <c r="I38" s="16">
        <f>VLOOKUP($B$11,TUKETIM,9,FALSE)</f>
        <v>9852.1220160910252</v>
      </c>
      <c r="J38" s="16">
        <f>VLOOKUP($B$11,TUKETIM,10,FALSE)</f>
        <v>14095.681184470681</v>
      </c>
      <c r="K38" s="16">
        <f>VLOOKUP($B$11,TUKETIM,11,FALSE)</f>
        <v>23947.803200561706</v>
      </c>
      <c r="L38" s="21">
        <f>VLOOKUP($B$11,TUKETIM,12,FALSE)</f>
        <v>434.25420000000003</v>
      </c>
      <c r="M38" s="21">
        <f>VLOOKUP($B$11,TUKETIM,13,FALSE)</f>
        <v>10471.169400000001</v>
      </c>
      <c r="N38" s="21">
        <f>VLOOKUP($B$11,TUKETIM,14,FALSE)</f>
        <v>10905.4236</v>
      </c>
      <c r="O38" s="21">
        <f>VLOOKUP($B$11,TUKETIM,15,FALSE)</f>
        <v>58010.364733181079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600584.30400002783</v>
      </c>
      <c r="D39" s="16">
        <f>VLOOKUP($B$11,ANLASMA,4,FALSE)</f>
        <v>1152.51</v>
      </c>
      <c r="E39" s="16">
        <f>VLOOKUP($B$11,ANLASMA,5,FALSE)</f>
        <v>601736.81400002784</v>
      </c>
      <c r="F39" s="16">
        <f>VLOOKUP($B$11,ANLASMA,6,FALSE)</f>
        <v>290.61599999999999</v>
      </c>
      <c r="G39" s="16">
        <f>VLOOKUP($B$11,ANLASMA,7,FALSE)</f>
        <v>15</v>
      </c>
      <c r="H39" s="16">
        <f>VLOOKUP($B$11,ANLASMA,8,FALSE)</f>
        <v>305.61599999999999</v>
      </c>
      <c r="I39" s="16">
        <f>VLOOKUP($B$11,ANLASMA,9,FALSE)</f>
        <v>103706.431999996</v>
      </c>
      <c r="J39" s="16">
        <f>VLOOKUP($B$11,ANLASMA,10,FALSE)</f>
        <v>58181.446000000004</v>
      </c>
      <c r="K39" s="16">
        <f>VLOOKUP($B$11,ANLASMA,11,FALSE)</f>
        <v>161887.87799999601</v>
      </c>
      <c r="L39" s="21">
        <f>VLOOKUP($B$11,ANLASMA,12,FALSE)</f>
        <v>2260.163</v>
      </c>
      <c r="M39" s="21">
        <f>VLOOKUP($B$11,ANLASMA,13,FALSE)</f>
        <v>53476</v>
      </c>
      <c r="N39" s="21">
        <f>VLOOKUP($B$11,ANLASMA,14,FALSE)</f>
        <v>55736.163</v>
      </c>
      <c r="O39" s="21">
        <f>VLOOKUP($B$11,ANLASMA,15,FALSE)</f>
        <v>819666.47100002388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BF6C213-558A-44B4-8375-401C3A318C6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10C06-3D17-495D-908D-63EE9895E9E0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0.10280597286035832</v>
      </c>
      <c r="D17" s="12">
        <f t="shared" si="1"/>
        <v>3.5634645228298067</v>
      </c>
      <c r="E17" s="12">
        <f t="shared" si="2"/>
        <v>0.10664496398573349</v>
      </c>
      <c r="F17" s="12">
        <f t="shared" si="3"/>
        <v>0.36501696088261493</v>
      </c>
      <c r="G17" s="12">
        <f t="shared" si="4"/>
        <v>1.6955091839423766</v>
      </c>
      <c r="H17" s="12">
        <f t="shared" si="5"/>
        <v>0.39017993436837878</v>
      </c>
      <c r="I17" s="12">
        <f t="shared" si="6"/>
        <v>0.2443872774678689</v>
      </c>
      <c r="J17" s="12">
        <f t="shared" si="7"/>
        <v>7.8455000176850911</v>
      </c>
      <c r="K17" s="12">
        <f t="shared" si="8"/>
        <v>0.41817428622623765</v>
      </c>
      <c r="L17" s="12">
        <f t="shared" si="9"/>
        <v>75.335568633225918</v>
      </c>
      <c r="M17" s="12">
        <f t="shared" si="10"/>
        <v>54.18605875324559</v>
      </c>
      <c r="N17" s="12">
        <f t="shared" si="11"/>
        <v>60.693600254777998</v>
      </c>
      <c r="O17" s="17">
        <f t="shared" si="12"/>
        <v>0.19933769812746394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4.8749048862882151E-2</v>
      </c>
      <c r="D21" s="12">
        <f t="shared" si="1"/>
        <v>0</v>
      </c>
      <c r="E21" s="12">
        <f t="shared" si="2"/>
        <v>4.8694970379479986E-2</v>
      </c>
      <c r="F21" s="12">
        <f t="shared" si="3"/>
        <v>0.10440307748581298</v>
      </c>
      <c r="G21" s="12">
        <f t="shared" si="4"/>
        <v>0</v>
      </c>
      <c r="H21" s="12">
        <f t="shared" si="5"/>
        <v>0.10242855119766522</v>
      </c>
      <c r="I21" s="12">
        <f t="shared" si="6"/>
        <v>6.0135264507681613E-2</v>
      </c>
      <c r="J21" s="12">
        <f t="shared" si="7"/>
        <v>0</v>
      </c>
      <c r="K21" s="12">
        <f t="shared" si="8"/>
        <v>5.8760370055137991E-2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5.13634083613006E-2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2.0339668633525404E-3</v>
      </c>
      <c r="D22" s="12">
        <f t="shared" si="1"/>
        <v>0</v>
      </c>
      <c r="E22" s="12">
        <f t="shared" si="2"/>
        <v>2.0317105353661268E-3</v>
      </c>
      <c r="F22" s="12">
        <f t="shared" si="3"/>
        <v>3.4270865557433736E-2</v>
      </c>
      <c r="G22" s="12">
        <f t="shared" si="4"/>
        <v>0</v>
      </c>
      <c r="H22" s="12">
        <f t="shared" si="5"/>
        <v>3.3622716799846332E-2</v>
      </c>
      <c r="I22" s="12">
        <f t="shared" si="6"/>
        <v>4.4781610835910582E-3</v>
      </c>
      <c r="J22" s="12">
        <f t="shared" si="7"/>
        <v>0</v>
      </c>
      <c r="K22" s="12">
        <f t="shared" si="8"/>
        <v>4.3757752558769457E-3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3.023113814469615E-3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0.15358898858659303</v>
      </c>
      <c r="D25" s="12">
        <f t="shared" ref="D25:O25" si="13">SUM(D15:D24)</f>
        <v>3.5634645228298067</v>
      </c>
      <c r="E25" s="12">
        <f t="shared" si="13"/>
        <v>0.15737164490057962</v>
      </c>
      <c r="F25" s="12">
        <f t="shared" si="13"/>
        <v>0.50369090392586169</v>
      </c>
      <c r="G25" s="12">
        <f t="shared" si="13"/>
        <v>1.6955091839423766</v>
      </c>
      <c r="H25" s="12">
        <f t="shared" si="13"/>
        <v>0.52623120236589027</v>
      </c>
      <c r="I25" s="12">
        <f t="shared" si="13"/>
        <v>0.30900070305914157</v>
      </c>
      <c r="J25" s="12">
        <f t="shared" si="13"/>
        <v>7.8455000176850911</v>
      </c>
      <c r="K25" s="12">
        <f t="shared" si="13"/>
        <v>0.48131043153725261</v>
      </c>
      <c r="L25" s="12">
        <f t="shared" si="13"/>
        <v>75.335568633225918</v>
      </c>
      <c r="M25" s="12">
        <f t="shared" si="13"/>
        <v>54.18605875324559</v>
      </c>
      <c r="N25" s="12">
        <f t="shared" si="13"/>
        <v>60.693600254777998</v>
      </c>
      <c r="O25" s="12">
        <f t="shared" si="13"/>
        <v>0.25372422030323416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9.8890361116730635E-2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9.8780659678917415E-2</v>
      </c>
      <c r="F29" s="12">
        <f>(SUMIFS(TARIMSALAG2,KAYNAK,A29,SEBEP,B29,SÜRE,"Uzun",BİLDİRİM,"Bildirimli",İL,$B$10,İLÇE,$B$11)/VLOOKUP($B$11,ABONE2,6,FALSE))</f>
        <v>0.50807273833668931</v>
      </c>
      <c r="G29" s="12">
        <f>(SUMIFS(TARIMSALOG2,KAYNAK,A29,SEBEP,B29,SÜRE,"Uzun",BİLDİRİM,"Bildirimli",İL,$B$10,İLÇE,$B$11)/VLOOKUP($B$11,ABONE2,7,FALSE))</f>
        <v>1.972617072038007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0.53577097632631232</v>
      </c>
      <c r="I29" s="12">
        <f>(SUMIFS(TICARETHANEAG2,KAYNAK,A29,SEBEP,B29,SÜRE,"Uzun",BİLDİRİM,"Bildirimli",İL,$B$10,İLÇE,$B$11)/VLOOKUP($B$11,ABONE2,9,FALSE))</f>
        <v>0.42314630116032143</v>
      </c>
      <c r="J29" s="12">
        <f>(SUMIFS(TICARETHANEOG2,KAYNAK,A29,SEBEP,B29,SÜRE,"Uzun",BİLDİRİM,"Bildirimli",İL,$B$10,İLÇE,$B$11)/VLOOKUP($B$11,ABONE2,10,FALSE))</f>
        <v>6.2430276191869423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0.55620836722298783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3.4578614657860118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2.3939040916980079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0.18438854197147855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0.15117879186219677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0.15101108562018423</v>
      </c>
      <c r="F31" s="12">
        <f>(SUMIFS(TARIMSALAG2,KAYNAK,A31,SEBEP,B31,SÜRE,"Uzun",BİLDİRİM,"Bildirimli",İL,$B$10,İLÇE,$B$11)/VLOOKUP($B$11,ABONE2,6,FALSE))</f>
        <v>0.3296695408591121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0.32343465592560644</v>
      </c>
      <c r="I31" s="12">
        <f>(SUMIFS(TICARETHANEAG2,KAYNAK,A31,SEBEP,B31,SÜRE,"Uzun",BİLDİRİM,"Bildirimli",İL,$B$10,İLÇE,$B$11)/VLOOKUP($B$11,ABONE2,9,FALSE))</f>
        <v>0.76211521221845047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0.74469069457382608</v>
      </c>
      <c r="L31" s="12">
        <f>(SUMIFS(SANAYIAG2,KAYNAK,A31,SEBEP,B31,SÜRE,"Uzun",BİLDİRİM,"Bildirimli",İL,$B$10,İLÇE,$B$11)/VLOOKUP($B$11,ABONE2,12,FALSE))</f>
        <v>74.848486414832934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23.030303512256289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0.2662622195955735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0.2500691529789274</v>
      </c>
      <c r="D33" s="12">
        <f t="shared" ref="D33:O33" si="14">SUM(D28:D32)</f>
        <v>0</v>
      </c>
      <c r="E33" s="12">
        <f t="shared" si="14"/>
        <v>0.24979174529910164</v>
      </c>
      <c r="F33" s="12">
        <f t="shared" si="14"/>
        <v>0.83774227919580135</v>
      </c>
      <c r="G33" s="12">
        <f t="shared" si="14"/>
        <v>1.972617072038007</v>
      </c>
      <c r="H33" s="12">
        <f t="shared" si="14"/>
        <v>0.85920563225191882</v>
      </c>
      <c r="I33" s="12">
        <f t="shared" si="14"/>
        <v>1.1852615133787718</v>
      </c>
      <c r="J33" s="12">
        <f t="shared" si="14"/>
        <v>6.2430276191869423</v>
      </c>
      <c r="K33" s="12">
        <f t="shared" si="14"/>
        <v>1.3008990617968139</v>
      </c>
      <c r="L33" s="12">
        <f t="shared" si="14"/>
        <v>74.848486414832934</v>
      </c>
      <c r="M33" s="12">
        <f t="shared" si="14"/>
        <v>3.4578614657860118</v>
      </c>
      <c r="N33" s="12">
        <f t="shared" si="14"/>
        <v>25.424207603954297</v>
      </c>
      <c r="O33" s="12">
        <f t="shared" si="14"/>
        <v>0.45065076156705208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18009</v>
      </c>
      <c r="D37" s="16">
        <f>VLOOKUP($B$11,ABONE2,4,FALSE)</f>
        <v>20</v>
      </c>
      <c r="E37" s="16">
        <f>VLOOKUP($B$11,ABONE2,5,FALSE)</f>
        <v>18029</v>
      </c>
      <c r="F37" s="16">
        <f>VLOOKUP($B$11,ABONE2,6,FALSE)</f>
        <v>415</v>
      </c>
      <c r="G37" s="16">
        <f>VLOOKUP($B$11,ABONE2,7,FALSE)</f>
        <v>8</v>
      </c>
      <c r="H37" s="16">
        <f>VLOOKUP($B$11,ABONE2,8,FALSE)</f>
        <v>423</v>
      </c>
      <c r="I37" s="16">
        <f>VLOOKUP($B$11,ABONE2,9,FALSE)</f>
        <v>3590</v>
      </c>
      <c r="J37" s="16">
        <f>VLOOKUP($B$11,ABONE2,10,FALSE)</f>
        <v>84</v>
      </c>
      <c r="K37" s="16">
        <f>VLOOKUP($B$11,ABONE2,11,FALSE)</f>
        <v>3674</v>
      </c>
      <c r="L37" s="21">
        <f>VLOOKUP($B$11,ABONE2,12,FALSE)</f>
        <v>4</v>
      </c>
      <c r="M37" s="21">
        <f>VLOOKUP($B$11,ABONE2,13,FALSE)</f>
        <v>9</v>
      </c>
      <c r="N37" s="21">
        <f>VLOOKUP($B$11,ABONE2,14,FALSE)</f>
        <v>13</v>
      </c>
      <c r="O37" s="21">
        <f>VLOOKUP($B$11,ABONE2,15,FALSE)</f>
        <v>22139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7020.5711076325115</v>
      </c>
      <c r="D38" s="16">
        <f>VLOOKUP($B$11,TUKETIM,4,FALSE)</f>
        <v>221.0736</v>
      </c>
      <c r="E38" s="16">
        <f>VLOOKUP($B$11,TUKETIM,5,FALSE)</f>
        <v>7241.6447076325112</v>
      </c>
      <c r="F38" s="16">
        <f>VLOOKUP($B$11,TUKETIM,6,FALSE)</f>
        <v>108.58269451453523</v>
      </c>
      <c r="G38" s="16">
        <f>VLOOKUP($B$11,TUKETIM,7,FALSE)</f>
        <v>11.97</v>
      </c>
      <c r="H38" s="16">
        <f>VLOOKUP($B$11,TUKETIM,8,FALSE)</f>
        <v>120.55269451453523</v>
      </c>
      <c r="I38" s="16">
        <f>VLOOKUP($B$11,TUKETIM,9,FALSE)</f>
        <v>3008.6316666002031</v>
      </c>
      <c r="J38" s="16">
        <f>VLOOKUP($B$11,TUKETIM,10,FALSE)</f>
        <v>838.12132188305486</v>
      </c>
      <c r="K38" s="16">
        <f>VLOOKUP($B$11,TUKETIM,11,FALSE)</f>
        <v>3846.7529884832579</v>
      </c>
      <c r="L38" s="21">
        <f>VLOOKUP($B$11,TUKETIM,12,FALSE)</f>
        <v>121.1444</v>
      </c>
      <c r="M38" s="21">
        <f>VLOOKUP($B$11,TUKETIM,13,FALSE)</f>
        <v>5683.1446999999998</v>
      </c>
      <c r="N38" s="21">
        <f>VLOOKUP($B$11,TUKETIM,14,FALSE)</f>
        <v>5804.2891</v>
      </c>
      <c r="O38" s="21">
        <f>VLOOKUP($B$11,TUKETIM,15,FALSE)</f>
        <v>17013.239490630305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137987.96300000002</v>
      </c>
      <c r="D39" s="16">
        <f>VLOOKUP($B$11,ANLASMA,4,FALSE)</f>
        <v>2486.4</v>
      </c>
      <c r="E39" s="16">
        <f>VLOOKUP($B$11,ANLASMA,5,FALSE)</f>
        <v>140474.36300000001</v>
      </c>
      <c r="F39" s="16">
        <f>VLOOKUP($B$11,ANLASMA,6,FALSE)</f>
        <v>2056.2959999999998</v>
      </c>
      <c r="G39" s="16">
        <f>VLOOKUP($B$11,ANLASMA,7,FALSE)</f>
        <v>580</v>
      </c>
      <c r="H39" s="16">
        <f>VLOOKUP($B$11,ANLASMA,8,FALSE)</f>
        <v>2636.2959999999998</v>
      </c>
      <c r="I39" s="16">
        <f>VLOOKUP($B$11,ANLASMA,9,FALSE)</f>
        <v>26699.752000000502</v>
      </c>
      <c r="J39" s="16">
        <f>VLOOKUP($B$11,ANLASMA,10,FALSE)</f>
        <v>12326.5</v>
      </c>
      <c r="K39" s="16">
        <f>VLOOKUP($B$11,ANLASMA,11,FALSE)</f>
        <v>39026.252000000502</v>
      </c>
      <c r="L39" s="21">
        <f>VLOOKUP($B$11,ANLASMA,12,FALSE)</f>
        <v>483.10700000000003</v>
      </c>
      <c r="M39" s="21">
        <f>VLOOKUP($B$11,ANLASMA,13,FALSE)</f>
        <v>8016</v>
      </c>
      <c r="N39" s="21">
        <f>VLOOKUP($B$11,ANLASMA,14,FALSE)</f>
        <v>8499.107</v>
      </c>
      <c r="O39" s="21">
        <f>VLOOKUP($B$11,ANLASMA,15,FALSE)</f>
        <v>190636.01800000051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867D508-A620-48CE-A583-4B4FF2B14B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16D48-B9DD-489C-86C9-474C06510857}">
  <dimension ref="A1:AC70"/>
  <sheetViews>
    <sheetView zoomScale="40" zoomScaleNormal="4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1.6715239601262342E-2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1.6714783112756971E-2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5.6836980111710254E-2</v>
      </c>
      <c r="J15" s="12">
        <f t="shared" ref="J15:J24" si="7">(SUMIFS(TICARETHANEOG2,KAYNAK,A15,SEBEP,B15,SÜRE,"Uzun",BİLDİRİM,"Bildirimsiz",İL,$B$10,İLÇE,$B$11)/VLOOKUP($B$11,ABONE2,10,FALSE))</f>
        <v>4.4232589442013959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6.4488095443204232E-2</v>
      </c>
      <c r="L15" s="12">
        <f t="shared" ref="L15:L24" si="9">(SUMIFS(SANAYIAG2,KAYNAK,A15,SEBEP,B15,SÜRE,"Uzun",BİLDİRİM,"Bildirimsiz",İL,$B$10,İLÇE,$B$11)/VLOOKUP($B$11,ABONE2,12,FALSE))</f>
        <v>1.9089076346493452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1.8898185583028519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2.3428882119403475E-2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5.502360162415549E-2</v>
      </c>
      <c r="D17" s="12">
        <f t="shared" si="1"/>
        <v>0</v>
      </c>
      <c r="E17" s="12">
        <f t="shared" si="2"/>
        <v>5.5022098945027652E-2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0.21145889827997244</v>
      </c>
      <c r="J17" s="12">
        <f t="shared" si="7"/>
        <v>40.123098077300931</v>
      </c>
      <c r="K17" s="12">
        <f t="shared" si="8"/>
        <v>0.28139454740849779</v>
      </c>
      <c r="L17" s="12">
        <f t="shared" si="9"/>
        <v>0.24226345005137576</v>
      </c>
      <c r="M17" s="12">
        <f t="shared" si="10"/>
        <v>0</v>
      </c>
      <c r="N17" s="12">
        <f t="shared" si="11"/>
        <v>0.23984081555086198</v>
      </c>
      <c r="O17" s="17">
        <f t="shared" si="12"/>
        <v>8.3378229233064399E-2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1.7229677659944358E-2</v>
      </c>
      <c r="D18" s="12">
        <f t="shared" si="1"/>
        <v>0</v>
      </c>
      <c r="E18" s="12">
        <f t="shared" si="2"/>
        <v>1.7229207122279887E-2</v>
      </c>
      <c r="F18" s="12">
        <f t="shared" si="3"/>
        <v>5.0383520228253743E-2</v>
      </c>
      <c r="G18" s="12">
        <f t="shared" si="4"/>
        <v>0</v>
      </c>
      <c r="H18" s="12">
        <f t="shared" si="5"/>
        <v>3.8756554021733648E-2</v>
      </c>
      <c r="I18" s="12">
        <f t="shared" si="6"/>
        <v>4.3054558060461302E-2</v>
      </c>
      <c r="J18" s="12">
        <f t="shared" si="7"/>
        <v>3.8823151337404035E-2</v>
      </c>
      <c r="K18" s="12">
        <f t="shared" si="8"/>
        <v>4.3047143527207565E-2</v>
      </c>
      <c r="L18" s="12">
        <f t="shared" si="9"/>
        <v>0.37415384797936202</v>
      </c>
      <c r="M18" s="12">
        <f t="shared" si="10"/>
        <v>117.35448606987315</v>
      </c>
      <c r="N18" s="12">
        <f t="shared" si="11"/>
        <v>1.5439571701982999</v>
      </c>
      <c r="O18" s="17">
        <f t="shared" si="12"/>
        <v>2.1064057978739264E-2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2.0659311579731679E-2</v>
      </c>
      <c r="D21" s="12">
        <f t="shared" si="1"/>
        <v>0</v>
      </c>
      <c r="E21" s="12">
        <f t="shared" si="2"/>
        <v>2.0658747379726769E-2</v>
      </c>
      <c r="F21" s="12">
        <f t="shared" si="3"/>
        <v>2.0762814884613501E-2</v>
      </c>
      <c r="G21" s="12">
        <f t="shared" si="4"/>
        <v>0</v>
      </c>
      <c r="H21" s="12">
        <f t="shared" si="5"/>
        <v>1.5971396065087309E-2</v>
      </c>
      <c r="I21" s="12">
        <f t="shared" si="6"/>
        <v>8.4170905329595105E-2</v>
      </c>
      <c r="J21" s="12">
        <f t="shared" si="7"/>
        <v>0</v>
      </c>
      <c r="K21" s="12">
        <f t="shared" si="8"/>
        <v>8.4023415849757976E-2</v>
      </c>
      <c r="L21" s="12">
        <f t="shared" si="9"/>
        <v>4.5071272102303919</v>
      </c>
      <c r="M21" s="12">
        <f t="shared" si="10"/>
        <v>0</v>
      </c>
      <c r="N21" s="12">
        <f t="shared" si="11"/>
        <v>4.4620559381280875</v>
      </c>
      <c r="O21" s="17">
        <f t="shared" si="12"/>
        <v>3.0344017848013716E-2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1.7033738033151696E-2</v>
      </c>
      <c r="D22" s="12">
        <f t="shared" si="1"/>
        <v>0</v>
      </c>
      <c r="E22" s="12">
        <f t="shared" si="2"/>
        <v>1.703327284654348E-2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3.015291322380256E-2</v>
      </c>
      <c r="J22" s="12">
        <f t="shared" si="7"/>
        <v>0</v>
      </c>
      <c r="K22" s="12">
        <f t="shared" si="8"/>
        <v>3.0100077419440728E-2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1.865831753988886E-2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0.12666156849824556</v>
      </c>
      <c r="D25" s="12">
        <f t="shared" ref="D25:O25" si="13">SUM(D15:D24)</f>
        <v>0</v>
      </c>
      <c r="E25" s="12">
        <f t="shared" si="13"/>
        <v>0.12665810940633476</v>
      </c>
      <c r="F25" s="12">
        <f t="shared" si="13"/>
        <v>7.1146335112867248E-2</v>
      </c>
      <c r="G25" s="12">
        <f t="shared" si="13"/>
        <v>0</v>
      </c>
      <c r="H25" s="12">
        <f t="shared" si="13"/>
        <v>5.4727950086820958E-2</v>
      </c>
      <c r="I25" s="12">
        <f t="shared" si="13"/>
        <v>0.42567425500554162</v>
      </c>
      <c r="J25" s="12">
        <f t="shared" si="13"/>
        <v>44.585180172839728</v>
      </c>
      <c r="K25" s="12">
        <f t="shared" si="13"/>
        <v>0.50305327964810831</v>
      </c>
      <c r="L25" s="12">
        <f t="shared" si="13"/>
        <v>7.0324521429104747</v>
      </c>
      <c r="M25" s="12">
        <f t="shared" si="13"/>
        <v>117.35448606987315</v>
      </c>
      <c r="N25" s="12">
        <f t="shared" si="13"/>
        <v>8.1356724821801016</v>
      </c>
      <c r="O25" s="12">
        <f t="shared" si="13"/>
        <v>0.1768735047191097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6.5273513866030641E-2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6.5271731264674282E-2</v>
      </c>
      <c r="F28" s="12">
        <f>(SUMIFS(TARIMSALAG2,KAYNAK,A28,SEBEP,B28,SÜRE,"Uzun",BİLDİRİM,"Bildirimli",İL,$B$10,İLÇE,$B$11)/VLOOKUP($B$11,ABONE2,6,FALSE))</f>
        <v>1.7274294185562752E-2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1.3287918604279041E-2</v>
      </c>
      <c r="I28" s="12">
        <f>(SUMIFS(TICARETHANEAG2,KAYNAK,A28,SEBEP,B28,SÜRE,"Uzun",BİLDİRİM,"Bildirimli",İL,$B$10,İLÇE,$B$11)/VLOOKUP($B$11,ABONE2,9,FALSE))</f>
        <v>0.20699512599779563</v>
      </c>
      <c r="J28" s="12">
        <f>(SUMIFS(TICARETHANEOG2,KAYNAK,A28,SEBEP,B28,SÜRE,"Uzun",BİLDİRİM,"Bildirimli",İL,$B$10,İLÇE,$B$11)/VLOOKUP($B$11,ABONE2,10,FALSE))</f>
        <v>51.479254357669163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0.29683755806552614</v>
      </c>
      <c r="L28" s="12">
        <f>(SUMIFS(SANAYIAG2,KAYNAK,A28,SEBEP,B28,SÜRE,"Uzun",BİLDİRİM,"Bildirimli",İL,$B$10,İLÇE,$B$11)/VLOOKUP($B$11,ABONE2,12,FALSE))</f>
        <v>3.7691995473955222</v>
      </c>
      <c r="M28" s="12">
        <f>(SUMIFS(SANAYIOG2,KAYNAK,A28,SEBEP,B28,SÜRE,"Uzun",BİLDİRİM,"Bildirimli",İL,$B$10,İLÇE,$B$11)/VLOOKUP($B$11,ABONE2,13,FALSE))</f>
        <v>52.042189001686666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4.251929441938433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9.5870004984048365E-2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2.446736458608063E-2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2.4466696389216169E-2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2.8413190628959632E-2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2.8363403274410351E-2</v>
      </c>
      <c r="L29" s="12">
        <f>(SUMIFS(SANAYIAG2,KAYNAK,A29,SEBEP,B29,SÜRE,"Uzun",BİLDİRİM,"Bildirimli",İL,$B$10,İLÇE,$B$11)/VLOOKUP($B$11,ABONE2,12,FALSE))</f>
        <v>1.6411231522298151E-2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1.624711920707517E-2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2.4949054525628556E-2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1.0448692852666792E-2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1.0448407501795541E-2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0.10915612059380077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0.10896485047042052</v>
      </c>
      <c r="L31" s="12">
        <f>(SUMIFS(SANAYIAG2,KAYNAK,A31,SEBEP,B31,SÜRE,"Uzun",BİLDİRİM,"Bildirimli",İL,$B$10,İLÇE,$B$11)/VLOOKUP($B$11,ABONE2,12,FALSE))</f>
        <v>3.2566446334981092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3.2240781871631281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2.4036864887128567E-2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0.10018957130477807</v>
      </c>
      <c r="D33" s="12">
        <f t="shared" ref="D33:O33" si="14">SUM(D28:D32)</f>
        <v>0</v>
      </c>
      <c r="E33" s="12">
        <f t="shared" si="14"/>
        <v>0.10018683515568599</v>
      </c>
      <c r="F33" s="12">
        <f t="shared" si="14"/>
        <v>1.7274294185562752E-2</v>
      </c>
      <c r="G33" s="12">
        <f t="shared" si="14"/>
        <v>0</v>
      </c>
      <c r="H33" s="12">
        <f t="shared" si="14"/>
        <v>1.3287918604279041E-2</v>
      </c>
      <c r="I33" s="12">
        <f t="shared" si="14"/>
        <v>0.34456443722055602</v>
      </c>
      <c r="J33" s="12">
        <f t="shared" si="14"/>
        <v>51.479254357669163</v>
      </c>
      <c r="K33" s="12">
        <f t="shared" si="14"/>
        <v>0.43416581181035702</v>
      </c>
      <c r="L33" s="12">
        <f t="shared" si="14"/>
        <v>7.0422554124159298</v>
      </c>
      <c r="M33" s="12">
        <f t="shared" si="14"/>
        <v>52.042189001686666</v>
      </c>
      <c r="N33" s="12">
        <f t="shared" si="14"/>
        <v>7.4922547483086364</v>
      </c>
      <c r="O33" s="12">
        <f t="shared" si="14"/>
        <v>0.14485592439680547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219696</v>
      </c>
      <c r="D37" s="16">
        <f>VLOOKUP($B$11,ABONE2,4,FALSE)</f>
        <v>6</v>
      </c>
      <c r="E37" s="16">
        <f>VLOOKUP($B$11,ABONE2,5,FALSE)</f>
        <v>219702</v>
      </c>
      <c r="F37" s="16">
        <f>VLOOKUP($B$11,ABONE2,6,FALSE)</f>
        <v>10</v>
      </c>
      <c r="G37" s="16">
        <f>VLOOKUP($B$11,ABONE2,7,FALSE)</f>
        <v>3</v>
      </c>
      <c r="H37" s="16">
        <f>VLOOKUP($B$11,ABONE2,8,FALSE)</f>
        <v>13</v>
      </c>
      <c r="I37" s="16">
        <f>VLOOKUP($B$11,ABONE2,9,FALSE)</f>
        <v>31333</v>
      </c>
      <c r="J37" s="16">
        <f>VLOOKUP($B$11,ABONE2,10,FALSE)</f>
        <v>55</v>
      </c>
      <c r="K37" s="16">
        <f>VLOOKUP($B$11,ABONE2,11,FALSE)</f>
        <v>31388</v>
      </c>
      <c r="L37" s="21">
        <f>VLOOKUP($B$11,ABONE2,12,FALSE)</f>
        <v>99</v>
      </c>
      <c r="M37" s="21">
        <f>VLOOKUP($B$11,ABONE2,13,FALSE)</f>
        <v>1</v>
      </c>
      <c r="N37" s="21">
        <f>VLOOKUP($B$11,ABONE2,14,FALSE)</f>
        <v>100</v>
      </c>
      <c r="O37" s="21">
        <f>VLOOKUP($B$11,ABONE2,15,FALSE)</f>
        <v>251203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50449.50007704</v>
      </c>
      <c r="D38" s="16">
        <f>VLOOKUP($B$11,TUKETIM,4,FALSE)</f>
        <v>22.8</v>
      </c>
      <c r="E38" s="16">
        <f>VLOOKUP($B$11,TUKETIM,5,FALSE)</f>
        <v>50472.300077040003</v>
      </c>
      <c r="F38" s="16">
        <f>VLOOKUP($B$11,TUKETIM,6,FALSE)</f>
        <v>2.4306999999999999</v>
      </c>
      <c r="G38" s="16">
        <f>VLOOKUP($B$11,TUKETIM,7,FALSE)</f>
        <v>0</v>
      </c>
      <c r="H38" s="16">
        <f>VLOOKUP($B$11,TUKETIM,8,FALSE)</f>
        <v>2.4306999999999999</v>
      </c>
      <c r="I38" s="16">
        <f>VLOOKUP($B$11,TUKETIM,9,FALSE)</f>
        <v>17534.951915205384</v>
      </c>
      <c r="J38" s="16">
        <f>VLOOKUP($B$11,TUKETIM,10,FALSE)</f>
        <v>5291.6506237351505</v>
      </c>
      <c r="K38" s="16">
        <f>VLOOKUP($B$11,TUKETIM,11,FALSE)</f>
        <v>22826.602538940533</v>
      </c>
      <c r="L38" s="21">
        <f>VLOOKUP($B$11,TUKETIM,12,FALSE)</f>
        <v>751.92698712121216</v>
      </c>
      <c r="M38" s="21">
        <f>VLOOKUP($B$11,TUKETIM,13,FALSE)</f>
        <v>29.536000000000001</v>
      </c>
      <c r="N38" s="21">
        <f>VLOOKUP($B$11,TUKETIM,14,FALSE)</f>
        <v>781.46298712121211</v>
      </c>
      <c r="O38" s="21">
        <f>VLOOKUP($B$11,TUKETIM,15,FALSE)</f>
        <v>74082.796303101743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1017818.0590000289</v>
      </c>
      <c r="D39" s="16">
        <f>VLOOKUP($B$11,ANLASMA,4,FALSE)</f>
        <v>518.10900000000004</v>
      </c>
      <c r="E39" s="16">
        <f>VLOOKUP($B$11,ANLASMA,5,FALSE)</f>
        <v>1018336.1680000289</v>
      </c>
      <c r="F39" s="16">
        <f>VLOOKUP($B$11,ANLASMA,6,FALSE)</f>
        <v>55.87</v>
      </c>
      <c r="G39" s="16">
        <f>VLOOKUP($B$11,ANLASMA,7,FALSE)</f>
        <v>65</v>
      </c>
      <c r="H39" s="16">
        <f>VLOOKUP($B$11,ANLASMA,8,FALSE)</f>
        <v>120.87</v>
      </c>
      <c r="I39" s="16">
        <f>VLOOKUP($B$11,ANLASMA,9,FALSE)</f>
        <v>174630.88700000002</v>
      </c>
      <c r="J39" s="16">
        <f>VLOOKUP($B$11,ANLASMA,10,FALSE)</f>
        <v>25859.964</v>
      </c>
      <c r="K39" s="16">
        <f>VLOOKUP($B$11,ANLASMA,11,FALSE)</f>
        <v>200490.85100000002</v>
      </c>
      <c r="L39" s="21">
        <f>VLOOKUP($B$11,ANLASMA,12,FALSE)</f>
        <v>2237.2150000000001</v>
      </c>
      <c r="M39" s="21">
        <f>VLOOKUP($B$11,ANLASMA,13,FALSE)</f>
        <v>240</v>
      </c>
      <c r="N39" s="21">
        <f>VLOOKUP($B$11,ANLASMA,14,FALSE)</f>
        <v>2477.2150000000001</v>
      </c>
      <c r="O39" s="21">
        <f>VLOOKUP($B$11,ANLASMA,15,FALSE)</f>
        <v>1221425.1040000289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5B4FCA5B-6886-4D58-A337-397F6CC8F4A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78794-F374-46BF-A181-E7BD1D7821B4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0.16980445066475017</v>
      </c>
      <c r="D17" s="12">
        <f t="shared" si="1"/>
        <v>1.7736885594391072</v>
      </c>
      <c r="E17" s="12">
        <f t="shared" si="2"/>
        <v>0.17761557457111879</v>
      </c>
      <c r="F17" s="12">
        <f t="shared" si="3"/>
        <v>7.0917902755874529</v>
      </c>
      <c r="G17" s="12">
        <f t="shared" si="4"/>
        <v>56.691533467537319</v>
      </c>
      <c r="H17" s="12">
        <f t="shared" si="5"/>
        <v>17.903608766114267</v>
      </c>
      <c r="I17" s="12">
        <f t="shared" si="6"/>
        <v>0.89526099600000031</v>
      </c>
      <c r="J17" s="12">
        <f t="shared" si="7"/>
        <v>111.23644005082799</v>
      </c>
      <c r="K17" s="12">
        <f t="shared" si="8"/>
        <v>6.2277343332221706</v>
      </c>
      <c r="L17" s="12">
        <f t="shared" si="9"/>
        <v>5.5313289656749269</v>
      </c>
      <c r="M17" s="12">
        <f t="shared" si="10"/>
        <v>14.702783687598469</v>
      </c>
      <c r="N17" s="12">
        <f t="shared" si="11"/>
        <v>10.626581588965784</v>
      </c>
      <c r="O17" s="17">
        <f t="shared" si="12"/>
        <v>2.088401875268084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6.2762534281487134E-3</v>
      </c>
      <c r="D18" s="12">
        <f t="shared" si="1"/>
        <v>0.14929432389873265</v>
      </c>
      <c r="E18" s="12">
        <f t="shared" si="2"/>
        <v>6.9727700051158432E-3</v>
      </c>
      <c r="F18" s="12">
        <f t="shared" si="3"/>
        <v>3.0387700020869119</v>
      </c>
      <c r="G18" s="12">
        <f t="shared" si="4"/>
        <v>3.5509667765784649</v>
      </c>
      <c r="H18" s="12">
        <f t="shared" si="5"/>
        <v>3.1504193413950792</v>
      </c>
      <c r="I18" s="12">
        <f t="shared" si="6"/>
        <v>0.19184442217417116</v>
      </c>
      <c r="J18" s="12">
        <f t="shared" si="7"/>
        <v>16.991692512482402</v>
      </c>
      <c r="K18" s="12">
        <f t="shared" si="8"/>
        <v>1.0037329915942714</v>
      </c>
      <c r="L18" s="12">
        <f t="shared" si="9"/>
        <v>0</v>
      </c>
      <c r="M18" s="12">
        <f t="shared" si="10"/>
        <v>4.5656108488795164</v>
      </c>
      <c r="N18" s="12">
        <f t="shared" si="11"/>
        <v>2.5364504715997311</v>
      </c>
      <c r="O18" s="17">
        <f t="shared" si="12"/>
        <v>0.33230242826097206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1.0861719556351981E-2</v>
      </c>
      <c r="D21" s="12">
        <f t="shared" si="1"/>
        <v>0</v>
      </c>
      <c r="E21" s="12">
        <f t="shared" si="2"/>
        <v>1.0808821571499616E-2</v>
      </c>
      <c r="F21" s="12">
        <f t="shared" si="3"/>
        <v>0.16912594995120275</v>
      </c>
      <c r="G21" s="12">
        <f t="shared" si="4"/>
        <v>0</v>
      </c>
      <c r="H21" s="12">
        <f t="shared" si="5"/>
        <v>0.13225964873198384</v>
      </c>
      <c r="I21" s="12">
        <f t="shared" si="6"/>
        <v>4.8944957676083388E-2</v>
      </c>
      <c r="J21" s="12">
        <f t="shared" si="7"/>
        <v>0</v>
      </c>
      <c r="K21" s="12">
        <f t="shared" si="8"/>
        <v>4.657958797426523E-2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2.2801009433452625E-2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0.18694242364925087</v>
      </c>
      <c r="D25" s="12">
        <f t="shared" ref="D25:O25" si="13">SUM(D15:D24)</f>
        <v>1.92298288333784</v>
      </c>
      <c r="E25" s="12">
        <f t="shared" si="13"/>
        <v>0.19539716614773425</v>
      </c>
      <c r="F25" s="12">
        <f t="shared" si="13"/>
        <v>10.299686227625568</v>
      </c>
      <c r="G25" s="12">
        <f t="shared" si="13"/>
        <v>60.242500244115782</v>
      </c>
      <c r="H25" s="12">
        <f t="shared" si="13"/>
        <v>21.186287756241331</v>
      </c>
      <c r="I25" s="12">
        <f t="shared" si="13"/>
        <v>1.1360503758502549</v>
      </c>
      <c r="J25" s="12">
        <f t="shared" si="13"/>
        <v>128.2281325633104</v>
      </c>
      <c r="K25" s="12">
        <f t="shared" si="13"/>
        <v>7.2780469127907077</v>
      </c>
      <c r="L25" s="12">
        <f t="shared" si="13"/>
        <v>5.5313289656749269</v>
      </c>
      <c r="M25" s="12">
        <f t="shared" si="13"/>
        <v>19.268394536477985</v>
      </c>
      <c r="N25" s="12">
        <f t="shared" si="13"/>
        <v>13.163032060565516</v>
      </c>
      <c r="O25" s="12">
        <f t="shared" si="13"/>
        <v>2.4435053129625084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0.98190795002151521</v>
      </c>
      <c r="D29" s="12">
        <f>(SUMIFS(MESKENOG2,KAYNAK,A29,SEBEP,B29,SÜRE,"Uzun",BİLDİRİM,"Bildirimli",İL,$B$10,İLÇE,$B$11)/VLOOKUP($B$11,ABONE2,4,FALSE))</f>
        <v>3.0789792795433728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0.99212095974321257</v>
      </c>
      <c r="F29" s="12">
        <f>(SUMIFS(TARIMSALAG2,KAYNAK,A29,SEBEP,B29,SÜRE,"Uzun",BİLDİRİM,"Bildirimli",İL,$B$10,İLÇE,$B$11)/VLOOKUP($B$11,ABONE2,6,FALSE))</f>
        <v>2.3783733452176312</v>
      </c>
      <c r="G29" s="12">
        <f>(SUMIFS(TARIMSALOG2,KAYNAK,A29,SEBEP,B29,SÜRE,"Uzun",BİLDİRİM,"Bildirimli",İL,$B$10,İLÇE,$B$11)/VLOOKUP($B$11,ABONE2,7,FALSE))</f>
        <v>3.2780310579381484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2.5744819390846141</v>
      </c>
      <c r="I29" s="12">
        <f>(SUMIFS(TICARETHANEAG2,KAYNAK,A29,SEBEP,B29,SÜRE,"Uzun",BİLDİRİM,"Bildirimli",İL,$B$10,İLÇE,$B$11)/VLOOKUP($B$11,ABONE2,9,FALSE))</f>
        <v>2.9991926469262995</v>
      </c>
      <c r="J29" s="12">
        <f>(SUMIFS(TICARETHANEOG2,KAYNAK,A29,SEBEP,B29,SÜRE,"Uzun",BİLDİRİM,"Bildirimli",İL,$B$10,İLÇE,$B$11)/VLOOKUP($B$11,ABONE2,10,FALSE))</f>
        <v>20.691265432948725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3.8541998819385359</v>
      </c>
      <c r="L29" s="12">
        <f>(SUMIFS(SANAYIAG2,KAYNAK,A29,SEBEP,B29,SÜRE,"Uzun",BİLDİRİM,"Bildirimli",İL,$B$10,İLÇE,$B$11)/VLOOKUP($B$11,ABONE2,12,FALSE))</f>
        <v>10.336804227161544</v>
      </c>
      <c r="M29" s="12">
        <f>(SUMIFS(SANAYIOG2,KAYNAK,A29,SEBEP,B29,SÜRE,"Uzun",BİLDİRİM,"Bildirimli",İL,$B$10,İLÇE,$B$11)/VLOOKUP($B$11,ABONE2,13,FALSE))</f>
        <v>27.212575395370749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19.712232653944437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1.6012441723350468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0.98190795002151521</v>
      </c>
      <c r="D33" s="12">
        <f t="shared" ref="D33:O33" si="14">SUM(D28:D32)</f>
        <v>3.0789792795433728</v>
      </c>
      <c r="E33" s="12">
        <f t="shared" si="14"/>
        <v>0.99212095974321257</v>
      </c>
      <c r="F33" s="12">
        <f t="shared" si="14"/>
        <v>2.3783733452176312</v>
      </c>
      <c r="G33" s="12">
        <f t="shared" si="14"/>
        <v>3.2780310579381484</v>
      </c>
      <c r="H33" s="12">
        <f t="shared" si="14"/>
        <v>2.5744819390846141</v>
      </c>
      <c r="I33" s="12">
        <f t="shared" si="14"/>
        <v>2.9991926469262995</v>
      </c>
      <c r="J33" s="12">
        <f t="shared" si="14"/>
        <v>20.691265432948725</v>
      </c>
      <c r="K33" s="12">
        <f t="shared" si="14"/>
        <v>3.8541998819385359</v>
      </c>
      <c r="L33" s="12">
        <f t="shared" si="14"/>
        <v>10.336804227161544</v>
      </c>
      <c r="M33" s="12">
        <f t="shared" si="14"/>
        <v>27.212575395370749</v>
      </c>
      <c r="N33" s="12">
        <f t="shared" si="14"/>
        <v>19.712232653944437</v>
      </c>
      <c r="O33" s="12">
        <f t="shared" si="14"/>
        <v>1.6012441723350468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20229</v>
      </c>
      <c r="D37" s="16">
        <f>VLOOKUP($B$11,ABONE2,4,FALSE)</f>
        <v>99</v>
      </c>
      <c r="E37" s="16">
        <f>VLOOKUP($B$11,ABONE2,5,FALSE)</f>
        <v>20328</v>
      </c>
      <c r="F37" s="16">
        <f>VLOOKUP($B$11,ABONE2,6,FALSE)</f>
        <v>922</v>
      </c>
      <c r="G37" s="16">
        <f>VLOOKUP($B$11,ABONE2,7,FALSE)</f>
        <v>257</v>
      </c>
      <c r="H37" s="16">
        <f>VLOOKUP($B$11,ABONE2,8,FALSE)</f>
        <v>1179</v>
      </c>
      <c r="I37" s="16">
        <f>VLOOKUP($B$11,ABONE2,9,FALSE)</f>
        <v>4608</v>
      </c>
      <c r="J37" s="16">
        <f>VLOOKUP($B$11,ABONE2,10,FALSE)</f>
        <v>234</v>
      </c>
      <c r="K37" s="16">
        <f>VLOOKUP($B$11,ABONE2,11,FALSE)</f>
        <v>4842</v>
      </c>
      <c r="L37" s="21">
        <f>VLOOKUP($B$11,ABONE2,12,FALSE)</f>
        <v>8</v>
      </c>
      <c r="M37" s="21">
        <f>VLOOKUP($B$11,ABONE2,13,FALSE)</f>
        <v>10</v>
      </c>
      <c r="N37" s="21">
        <f>VLOOKUP($B$11,ABONE2,14,FALSE)</f>
        <v>18</v>
      </c>
      <c r="O37" s="21">
        <f>VLOOKUP($B$11,ABONE2,15,FALSE)</f>
        <v>26367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3950.3490620156763</v>
      </c>
      <c r="D38" s="16">
        <f>VLOOKUP($B$11,TUKETIM,4,FALSE)</f>
        <v>115.69790376919883</v>
      </c>
      <c r="E38" s="16">
        <f>VLOOKUP($B$11,TUKETIM,5,FALSE)</f>
        <v>4066.0469657848753</v>
      </c>
      <c r="F38" s="16">
        <f>VLOOKUP($B$11,TUKETIM,6,FALSE)</f>
        <v>466.50352884578001</v>
      </c>
      <c r="G38" s="16">
        <f>VLOOKUP($B$11,TUKETIM,7,FALSE)</f>
        <v>309.38792327867719</v>
      </c>
      <c r="H38" s="16">
        <f>VLOOKUP($B$11,TUKETIM,8,FALSE)</f>
        <v>775.89145212445715</v>
      </c>
      <c r="I38" s="16">
        <f>VLOOKUP($B$11,TUKETIM,9,FALSE)</f>
        <v>2654.6190129596007</v>
      </c>
      <c r="J38" s="16">
        <f>VLOOKUP($B$11,TUKETIM,10,FALSE)</f>
        <v>3978.2430212014806</v>
      </c>
      <c r="K38" s="16">
        <f>VLOOKUP($B$11,TUKETIM,11,FALSE)</f>
        <v>6632.8620341610813</v>
      </c>
      <c r="L38" s="21">
        <f>VLOOKUP($B$11,TUKETIM,12,FALSE)</f>
        <v>92.399699999999996</v>
      </c>
      <c r="M38" s="21">
        <f>VLOOKUP($B$11,TUKETIM,13,FALSE)</f>
        <v>153.1353</v>
      </c>
      <c r="N38" s="21">
        <f>VLOOKUP($B$11,TUKETIM,14,FALSE)</f>
        <v>245.535</v>
      </c>
      <c r="O38" s="21">
        <f>VLOOKUP($B$11,TUKETIM,15,FALSE)</f>
        <v>11720.335452070412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108235.45</v>
      </c>
      <c r="D39" s="16">
        <f>VLOOKUP($B$11,ANLASMA,4,FALSE)</f>
        <v>2287.44</v>
      </c>
      <c r="E39" s="16">
        <f>VLOOKUP($B$11,ANLASMA,5,FALSE)</f>
        <v>110522.89</v>
      </c>
      <c r="F39" s="16">
        <f>VLOOKUP($B$11,ANLASMA,6,FALSE)</f>
        <v>9592.304000000031</v>
      </c>
      <c r="G39" s="16">
        <f>VLOOKUP($B$11,ANLASMA,7,FALSE)</f>
        <v>6763.46</v>
      </c>
      <c r="H39" s="16">
        <f>VLOOKUP($B$11,ANLASMA,8,FALSE)</f>
        <v>16355.764000000032</v>
      </c>
      <c r="I39" s="16">
        <f>VLOOKUP($B$11,ANLASMA,9,FALSE)</f>
        <v>31003.530999999799</v>
      </c>
      <c r="J39" s="16">
        <f>VLOOKUP($B$11,ANLASMA,10,FALSE)</f>
        <v>30144.62</v>
      </c>
      <c r="K39" s="16">
        <f>VLOOKUP($B$11,ANLASMA,11,FALSE)</f>
        <v>61148.150999999794</v>
      </c>
      <c r="L39" s="21">
        <f>VLOOKUP($B$11,ANLASMA,12,FALSE)</f>
        <v>234.27700000000002</v>
      </c>
      <c r="M39" s="21">
        <f>VLOOKUP($B$11,ANLASMA,13,FALSE)</f>
        <v>1602</v>
      </c>
      <c r="N39" s="21">
        <f>VLOOKUP($B$11,ANLASMA,14,FALSE)</f>
        <v>1836.277</v>
      </c>
      <c r="O39" s="21">
        <f>VLOOKUP($B$11,ANLASMA,15,FALSE)</f>
        <v>189863.08199999982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85A5A6A-A862-4830-BA12-BB4569B6234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53509-6F66-45B5-B760-639E85EF3736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0.20506350274286847</v>
      </c>
      <c r="D17" s="12">
        <f t="shared" si="1"/>
        <v>5.1522422857284589</v>
      </c>
      <c r="E17" s="12">
        <f t="shared" si="2"/>
        <v>0.21184417541691669</v>
      </c>
      <c r="F17" s="12">
        <f t="shared" si="3"/>
        <v>0.67267550054378766</v>
      </c>
      <c r="G17" s="12">
        <f t="shared" si="4"/>
        <v>7.4057101526372353</v>
      </c>
      <c r="H17" s="12">
        <f t="shared" si="5"/>
        <v>0.82058040553236067</v>
      </c>
      <c r="I17" s="12">
        <f t="shared" si="6"/>
        <v>0.61684547872354611</v>
      </c>
      <c r="J17" s="12">
        <f t="shared" si="7"/>
        <v>8.9654269878917283</v>
      </c>
      <c r="K17" s="12">
        <f t="shared" si="8"/>
        <v>0.86879001123929434</v>
      </c>
      <c r="L17" s="12">
        <f t="shared" si="9"/>
        <v>0.660528819319532</v>
      </c>
      <c r="M17" s="12">
        <f t="shared" si="10"/>
        <v>38.583344999796573</v>
      </c>
      <c r="N17" s="12">
        <f t="shared" si="11"/>
        <v>17.660411934705788</v>
      </c>
      <c r="O17" s="17">
        <f t="shared" si="12"/>
        <v>0.32185395686515617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2.994615484117101E-2</v>
      </c>
      <c r="D21" s="12">
        <f t="shared" si="1"/>
        <v>0</v>
      </c>
      <c r="E21" s="12">
        <f t="shared" si="2"/>
        <v>2.9905110221048789E-2</v>
      </c>
      <c r="F21" s="12">
        <f t="shared" si="3"/>
        <v>3.9275996896709131E-2</v>
      </c>
      <c r="G21" s="12">
        <f t="shared" si="4"/>
        <v>0</v>
      </c>
      <c r="H21" s="12">
        <f t="shared" si="5"/>
        <v>3.841321913162915E-2</v>
      </c>
      <c r="I21" s="12">
        <f t="shared" si="6"/>
        <v>0.19944380536563724</v>
      </c>
      <c r="J21" s="12">
        <f t="shared" si="7"/>
        <v>0</v>
      </c>
      <c r="K21" s="12">
        <f t="shared" si="8"/>
        <v>0.193424965368588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4.9940397425598484E-2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0.23500965758403947</v>
      </c>
      <c r="D25" s="12">
        <f t="shared" ref="D25:O25" si="13">SUM(D15:D24)</f>
        <v>5.1522422857284589</v>
      </c>
      <c r="E25" s="12">
        <f t="shared" si="13"/>
        <v>0.24174928563796549</v>
      </c>
      <c r="F25" s="12">
        <f t="shared" si="13"/>
        <v>0.71195149744049679</v>
      </c>
      <c r="G25" s="12">
        <f t="shared" si="13"/>
        <v>7.4057101526372353</v>
      </c>
      <c r="H25" s="12">
        <f t="shared" si="13"/>
        <v>0.85899362466398976</v>
      </c>
      <c r="I25" s="12">
        <f t="shared" si="13"/>
        <v>0.81628928408918333</v>
      </c>
      <c r="J25" s="12">
        <f t="shared" si="13"/>
        <v>8.9654269878917283</v>
      </c>
      <c r="K25" s="12">
        <f t="shared" si="13"/>
        <v>1.0622149766078823</v>
      </c>
      <c r="L25" s="12">
        <f t="shared" si="13"/>
        <v>0.660528819319532</v>
      </c>
      <c r="M25" s="12">
        <f t="shared" si="13"/>
        <v>38.583344999796573</v>
      </c>
      <c r="N25" s="12">
        <f t="shared" si="13"/>
        <v>17.660411934705788</v>
      </c>
      <c r="O25" s="12">
        <f t="shared" si="13"/>
        <v>0.37179435429075464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0.52111495696255872</v>
      </c>
      <c r="D29" s="12">
        <f>(SUMIFS(MESKENOG2,KAYNAK,A29,SEBEP,B29,SÜRE,"Uzun",BİLDİRİM,"Bildirimli",İL,$B$10,İLÇE,$B$11)/VLOOKUP($B$11,ABONE2,4,FALSE))</f>
        <v>4.4887334209230773E-2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0.52046223269891645</v>
      </c>
      <c r="F29" s="12">
        <f>(SUMIFS(TARIMSALAG2,KAYNAK,A29,SEBEP,B29,SÜRE,"Uzun",BİLDİRİM,"Bildirimli",İL,$B$10,İLÇE,$B$11)/VLOOKUP($B$11,ABONE2,6,FALSE))</f>
        <v>1.2423890159635784</v>
      </c>
      <c r="G29" s="12">
        <f>(SUMIFS(TARIMSALOG2,KAYNAK,A29,SEBEP,B29,SÜRE,"Uzun",BİLDİRİM,"Bildirimli",İL,$B$10,İLÇE,$B$11)/VLOOKUP($B$11,ABONE2,7,FALSE))</f>
        <v>1.0411018181806191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1.2379673301410872</v>
      </c>
      <c r="I29" s="12">
        <f>(SUMIFS(TICARETHANEAG2,KAYNAK,A29,SEBEP,B29,SÜRE,"Uzun",BİLDİRİM,"Bildirimli",İL,$B$10,İLÇE,$B$11)/VLOOKUP($B$11,ABONE2,9,FALSE))</f>
        <v>2.9616312158130924</v>
      </c>
      <c r="J29" s="12">
        <f>(SUMIFS(TICARETHANEOG2,KAYNAK,A29,SEBEP,B29,SÜRE,"Uzun",BİLDİRİM,"Bildirimli",İL,$B$10,İLÇE,$B$11)/VLOOKUP($B$11,ABONE2,10,FALSE))</f>
        <v>99.512281542846836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5.875348765797181</v>
      </c>
      <c r="L29" s="12">
        <f>(SUMIFS(SANAYIAG2,KAYNAK,A29,SEBEP,B29,SÜRE,"Uzun",BİLDİRİM,"Bildirimli",İL,$B$10,İLÇE,$B$11)/VLOOKUP($B$11,ABONE2,12,FALSE))</f>
        <v>11.163240413098444</v>
      </c>
      <c r="M29" s="12">
        <f>(SUMIFS(SANAYIOG2,KAYNAK,A29,SEBEP,B29,SÜRE,"Uzun",BİLDİRİM,"Bildirimli",İL,$B$10,İLÇE,$B$11)/VLOOKUP($B$11,ABONE2,13,FALSE))</f>
        <v>270.30130028252313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127.328577595944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1.2580814308188348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3.1680392360989379E-2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3.1636970770582327E-2</v>
      </c>
      <c r="F31" s="12">
        <f>(SUMIFS(TARIMSALAG2,KAYNAK,A31,SEBEP,B31,SÜRE,"Uzun",BİLDİRİM,"Bildirimli",İL,$B$10,İLÇE,$B$11)/VLOOKUP($B$11,ABONE2,6,FALSE))</f>
        <v>2.3523743933331356E-3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2.3006996687666564E-3</v>
      </c>
      <c r="I31" s="12">
        <f>(SUMIFS(TICARETHANEAG2,KAYNAK,A31,SEBEP,B31,SÜRE,"Uzun",BİLDİRİM,"Bildirimli",İL,$B$10,İLÇE,$B$11)/VLOOKUP($B$11,ABONE2,9,FALSE))</f>
        <v>0.17356865986793332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0.16833068323420355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4.708404299579691E-2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0.55279534932354812</v>
      </c>
      <c r="D33" s="12">
        <f t="shared" ref="D33:O33" si="14">SUM(D28:D32)</f>
        <v>4.4887334209230773E-2</v>
      </c>
      <c r="E33" s="12">
        <f t="shared" si="14"/>
        <v>0.55209920346949881</v>
      </c>
      <c r="F33" s="12">
        <f t="shared" si="14"/>
        <v>1.2447413903569116</v>
      </c>
      <c r="G33" s="12">
        <f t="shared" si="14"/>
        <v>1.0411018181806191</v>
      </c>
      <c r="H33" s="12">
        <f t="shared" si="14"/>
        <v>1.2402680298098538</v>
      </c>
      <c r="I33" s="12">
        <f t="shared" si="14"/>
        <v>3.1351998756810255</v>
      </c>
      <c r="J33" s="12">
        <f t="shared" si="14"/>
        <v>99.512281542846836</v>
      </c>
      <c r="K33" s="12">
        <f t="shared" si="14"/>
        <v>6.0436794490313845</v>
      </c>
      <c r="L33" s="12">
        <f t="shared" si="14"/>
        <v>11.163240413098444</v>
      </c>
      <c r="M33" s="12">
        <f t="shared" si="14"/>
        <v>270.30130028252313</v>
      </c>
      <c r="N33" s="12">
        <f t="shared" si="14"/>
        <v>127.328577595944</v>
      </c>
      <c r="O33" s="12">
        <f t="shared" si="14"/>
        <v>1.3051654738146317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47359</v>
      </c>
      <c r="D37" s="16">
        <f>VLOOKUP($B$11,ABONE2,4,FALSE)</f>
        <v>65</v>
      </c>
      <c r="E37" s="16">
        <f>VLOOKUP($B$11,ABONE2,5,FALSE)</f>
        <v>47424</v>
      </c>
      <c r="F37" s="16">
        <f>VLOOKUP($B$11,ABONE2,6,FALSE)</f>
        <v>1959</v>
      </c>
      <c r="G37" s="16">
        <f>VLOOKUP($B$11,ABONE2,7,FALSE)</f>
        <v>44</v>
      </c>
      <c r="H37" s="16">
        <f>VLOOKUP($B$11,ABONE2,8,FALSE)</f>
        <v>2003</v>
      </c>
      <c r="I37" s="16">
        <f>VLOOKUP($B$11,ABONE2,9,FALSE)</f>
        <v>6588</v>
      </c>
      <c r="J37" s="16">
        <f>VLOOKUP($B$11,ABONE2,10,FALSE)</f>
        <v>205</v>
      </c>
      <c r="K37" s="16">
        <f>VLOOKUP($B$11,ABONE2,11,FALSE)</f>
        <v>6793</v>
      </c>
      <c r="L37" s="21">
        <f>VLOOKUP($B$11,ABONE2,12,FALSE)</f>
        <v>16</v>
      </c>
      <c r="M37" s="21">
        <f>VLOOKUP($B$11,ABONE2,13,FALSE)</f>
        <v>13</v>
      </c>
      <c r="N37" s="21">
        <f>VLOOKUP($B$11,ABONE2,14,FALSE)</f>
        <v>29</v>
      </c>
      <c r="O37" s="21">
        <f>VLOOKUP($B$11,ABONE2,15,FALSE)</f>
        <v>56249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9304.0412500934654</v>
      </c>
      <c r="D38" s="16">
        <f>VLOOKUP($B$11,TUKETIM,4,FALSE)</f>
        <v>743.64525000000003</v>
      </c>
      <c r="E38" s="16">
        <f>VLOOKUP($B$11,TUKETIM,5,FALSE)</f>
        <v>10047.686500093465</v>
      </c>
      <c r="F38" s="16">
        <f>VLOOKUP($B$11,TUKETIM,6,FALSE)</f>
        <v>533.00918296040106</v>
      </c>
      <c r="G38" s="16">
        <f>VLOOKUP($B$11,TUKETIM,7,FALSE)</f>
        <v>120.78368602739727</v>
      </c>
      <c r="H38" s="16">
        <f>VLOOKUP($B$11,TUKETIM,8,FALSE)</f>
        <v>653.79286898779833</v>
      </c>
      <c r="I38" s="16">
        <f>VLOOKUP($B$11,TUKETIM,9,FALSE)</f>
        <v>3849.2702629845026</v>
      </c>
      <c r="J38" s="16">
        <f>VLOOKUP($B$11,TUKETIM,10,FALSE)</f>
        <v>3347.464776333959</v>
      </c>
      <c r="K38" s="16">
        <f>VLOOKUP($B$11,TUKETIM,11,FALSE)</f>
        <v>7196.7350393184615</v>
      </c>
      <c r="L38" s="21">
        <f>VLOOKUP($B$11,TUKETIM,12,FALSE)</f>
        <v>34.700499999999998</v>
      </c>
      <c r="M38" s="21">
        <f>VLOOKUP($B$11,TUKETIM,13,FALSE)</f>
        <v>596.97320000000002</v>
      </c>
      <c r="N38" s="21">
        <f>VLOOKUP($B$11,TUKETIM,14,FALSE)</f>
        <v>631.67370000000005</v>
      </c>
      <c r="O38" s="21">
        <f>VLOOKUP($B$11,TUKETIM,15,FALSE)</f>
        <v>18529.888108399726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288974.42800000706</v>
      </c>
      <c r="D39" s="16">
        <f>VLOOKUP($B$11,ANLASMA,4,FALSE)</f>
        <v>11200.14</v>
      </c>
      <c r="E39" s="16">
        <f>VLOOKUP($B$11,ANLASMA,5,FALSE)</f>
        <v>300174.56800000707</v>
      </c>
      <c r="F39" s="16">
        <f>VLOOKUP($B$11,ANLASMA,6,FALSE)</f>
        <v>10243.330000000071</v>
      </c>
      <c r="G39" s="16">
        <f>VLOOKUP($B$11,ANLASMA,7,FALSE)</f>
        <v>2103.9</v>
      </c>
      <c r="H39" s="16">
        <f>VLOOKUP($B$11,ANLASMA,8,FALSE)</f>
        <v>12347.230000000071</v>
      </c>
      <c r="I39" s="16">
        <f>VLOOKUP($B$11,ANLASMA,9,FALSE)</f>
        <v>39784.345999999401</v>
      </c>
      <c r="J39" s="16">
        <f>VLOOKUP($B$11,ANLASMA,10,FALSE)</f>
        <v>59959.320999999996</v>
      </c>
      <c r="K39" s="16">
        <f>VLOOKUP($B$11,ANLASMA,11,FALSE)</f>
        <v>99743.666999999405</v>
      </c>
      <c r="L39" s="21">
        <f>VLOOKUP($B$11,ANLASMA,12,FALSE)</f>
        <v>245.393</v>
      </c>
      <c r="M39" s="21">
        <f>VLOOKUP($B$11,ANLASMA,13,FALSE)</f>
        <v>10299</v>
      </c>
      <c r="N39" s="21">
        <f>VLOOKUP($B$11,ANLASMA,14,FALSE)</f>
        <v>10544.393</v>
      </c>
      <c r="O39" s="21">
        <f>VLOOKUP($B$11,ANLASMA,15,FALSE)</f>
        <v>422809.85800000653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70311938-BBE5-4608-A6FB-771E571D238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86433-99E1-476E-BD2B-AEDC52DAE6EB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0.14324921940959351</v>
      </c>
      <c r="D17" s="12">
        <f t="shared" si="1"/>
        <v>3.5483721225204916</v>
      </c>
      <c r="E17" s="12">
        <f t="shared" si="2"/>
        <v>0.1449609408841751</v>
      </c>
      <c r="F17" s="12">
        <f t="shared" si="3"/>
        <v>2.5449657919980937</v>
      </c>
      <c r="G17" s="12">
        <f t="shared" si="4"/>
        <v>14.980417332468299</v>
      </c>
      <c r="H17" s="12">
        <f t="shared" si="5"/>
        <v>3.9795499791607858</v>
      </c>
      <c r="I17" s="12">
        <f t="shared" si="6"/>
        <v>0.68940952565487956</v>
      </c>
      <c r="J17" s="12">
        <f t="shared" si="7"/>
        <v>9.8543695521893593</v>
      </c>
      <c r="K17" s="12">
        <f t="shared" si="8"/>
        <v>0.92447592064345607</v>
      </c>
      <c r="L17" s="12">
        <f t="shared" si="9"/>
        <v>16.563541430494588</v>
      </c>
      <c r="M17" s="12">
        <f t="shared" si="10"/>
        <v>168.93275758219437</v>
      </c>
      <c r="N17" s="12">
        <f t="shared" si="11"/>
        <v>92.748149506344475</v>
      </c>
      <c r="O17" s="17">
        <f t="shared" si="12"/>
        <v>0.69246210821925436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4.4449292788316828E-3</v>
      </c>
      <c r="D18" s="12">
        <f t="shared" si="1"/>
        <v>8.5896058851534979E-2</v>
      </c>
      <c r="E18" s="12">
        <f t="shared" si="2"/>
        <v>4.485873952955236E-3</v>
      </c>
      <c r="F18" s="12">
        <f t="shared" si="3"/>
        <v>0.18221406089217276</v>
      </c>
      <c r="G18" s="12">
        <f t="shared" si="4"/>
        <v>0.71739430207876886</v>
      </c>
      <c r="H18" s="12">
        <f t="shared" si="5"/>
        <v>0.24395376602387528</v>
      </c>
      <c r="I18" s="12">
        <f t="shared" si="6"/>
        <v>3.4868451581591749E-2</v>
      </c>
      <c r="J18" s="12">
        <f t="shared" si="7"/>
        <v>0.44844140709647051</v>
      </c>
      <c r="K18" s="12">
        <f t="shared" si="8"/>
        <v>4.5475928694005727E-2</v>
      </c>
      <c r="L18" s="12">
        <f t="shared" si="9"/>
        <v>0</v>
      </c>
      <c r="M18" s="12">
        <f t="shared" si="10"/>
        <v>1.536477120151746</v>
      </c>
      <c r="N18" s="12">
        <f t="shared" si="11"/>
        <v>0.76823856007587299</v>
      </c>
      <c r="O18" s="17">
        <f t="shared" si="12"/>
        <v>3.310905192296041E-2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1.5742862613158624E-2</v>
      </c>
      <c r="D21" s="12">
        <f t="shared" si="1"/>
        <v>0</v>
      </c>
      <c r="E21" s="12">
        <f t="shared" si="2"/>
        <v>1.5734948832430852E-2</v>
      </c>
      <c r="F21" s="12">
        <f t="shared" si="3"/>
        <v>0.66165086468832535</v>
      </c>
      <c r="G21" s="12">
        <f t="shared" si="4"/>
        <v>0</v>
      </c>
      <c r="H21" s="12">
        <f t="shared" si="5"/>
        <v>0.58532119826525131</v>
      </c>
      <c r="I21" s="12">
        <f t="shared" si="6"/>
        <v>0.11805879307485369</v>
      </c>
      <c r="J21" s="12">
        <f t="shared" si="7"/>
        <v>0</v>
      </c>
      <c r="K21" s="12">
        <f t="shared" si="8"/>
        <v>0.11503077606174493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8.2588393739179256E-2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4.6267233638208009E-4</v>
      </c>
      <c r="D22" s="12">
        <f t="shared" si="1"/>
        <v>0</v>
      </c>
      <c r="E22" s="12">
        <f t="shared" si="2"/>
        <v>4.6243975559236568E-4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4.4870297273624012E-4</v>
      </c>
      <c r="J22" s="12">
        <f t="shared" si="7"/>
        <v>0</v>
      </c>
      <c r="K22" s="12">
        <f t="shared" si="8"/>
        <v>4.3719446752548156E-4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4.1743249477072116E-4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0.16389968363796592</v>
      </c>
      <c r="D25" s="12">
        <f t="shared" ref="D25:O25" si="13">SUM(D15:D24)</f>
        <v>3.6342681813720268</v>
      </c>
      <c r="E25" s="12">
        <f t="shared" si="13"/>
        <v>0.16564420342515357</v>
      </c>
      <c r="F25" s="12">
        <f t="shared" si="13"/>
        <v>3.3888307175785917</v>
      </c>
      <c r="G25" s="12">
        <f t="shared" si="13"/>
        <v>15.697811634547069</v>
      </c>
      <c r="H25" s="12">
        <f t="shared" si="13"/>
        <v>4.8088249434499115</v>
      </c>
      <c r="I25" s="12">
        <f t="shared" si="13"/>
        <v>0.84278547328406128</v>
      </c>
      <c r="J25" s="12">
        <f t="shared" si="13"/>
        <v>10.30281095928583</v>
      </c>
      <c r="K25" s="12">
        <f t="shared" si="13"/>
        <v>1.0854198198667322</v>
      </c>
      <c r="L25" s="12">
        <f t="shared" si="13"/>
        <v>16.563541430494588</v>
      </c>
      <c r="M25" s="12">
        <f t="shared" si="13"/>
        <v>170.46923470234611</v>
      </c>
      <c r="N25" s="12">
        <f t="shared" si="13"/>
        <v>93.516388066420348</v>
      </c>
      <c r="O25" s="12">
        <f t="shared" si="13"/>
        <v>0.80857698637616482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0.77799756353709704</v>
      </c>
      <c r="D29" s="12">
        <f>(SUMIFS(MESKENOG2,KAYNAK,A29,SEBEP,B29,SÜRE,"Uzun",BİLDİRİM,"Bildirimli",İL,$B$10,İLÇE,$B$11)/VLOOKUP($B$11,ABONE2,4,FALSE))</f>
        <v>6.7907867048328798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0.78102013293859618</v>
      </c>
      <c r="F29" s="12">
        <f>(SUMIFS(TARIMSALAG2,KAYNAK,A29,SEBEP,B29,SÜRE,"Uzun",BİLDİRİM,"Bildirimli",İL,$B$10,İLÇE,$B$11)/VLOOKUP($B$11,ABONE2,6,FALSE))</f>
        <v>6.5304629616905823</v>
      </c>
      <c r="G29" s="12">
        <f>(SUMIFS(TARIMSALOG2,KAYNAK,A29,SEBEP,B29,SÜRE,"Uzun",BİLDİRİM,"Bildirimli",İL,$B$10,İLÇE,$B$11)/VLOOKUP($B$11,ABONE2,7,FALSE))</f>
        <v>20.384560724248992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8.1287056562072326</v>
      </c>
      <c r="I29" s="12">
        <f>(SUMIFS(TICARETHANEAG2,KAYNAK,A29,SEBEP,B29,SÜRE,"Uzun",BİLDİRİM,"Bildirimli",İL,$B$10,İLÇE,$B$11)/VLOOKUP($B$11,ABONE2,9,FALSE))</f>
        <v>3.0306084223617162</v>
      </c>
      <c r="J29" s="12">
        <f>(SUMIFS(TICARETHANEOG2,KAYNAK,A29,SEBEP,B29,SÜRE,"Uzun",BİLDİRİM,"Bildirimli",İL,$B$10,İLÇE,$B$11)/VLOOKUP($B$11,ABONE2,10,FALSE))</f>
        <v>33.446058237405268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3.8107154953089539</v>
      </c>
      <c r="L29" s="12">
        <f>(SUMIFS(SANAYIAG2,KAYNAK,A29,SEBEP,B29,SÜRE,"Uzun",BİLDİRİM,"Bildirimli",İL,$B$10,İLÇE,$B$11)/VLOOKUP($B$11,ABONE2,12,FALSE))</f>
        <v>69.83756458398932</v>
      </c>
      <c r="M29" s="12">
        <f>(SUMIFS(SANAYIOG2,KAYNAK,A29,SEBEP,B29,SÜRE,"Uzun",BİLDİRİM,"Bildirimli",İL,$B$10,İLÇE,$B$11)/VLOOKUP($B$11,ABONE2,13,FALSE))</f>
        <v>601.68254131231015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335.76005294814973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2.2309779137175116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6.7700040993663321E-2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6.766600885523652E-2</v>
      </c>
      <c r="F31" s="12">
        <f>(SUMIFS(TARIMSALAG2,KAYNAK,A31,SEBEP,B31,SÜRE,"Uzun",BİLDİRİM,"Bildirimli",İL,$B$10,İLÇE,$B$11)/VLOOKUP($B$11,ABONE2,6,FALSE))</f>
        <v>0.18847625874383461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0.16673317530456086</v>
      </c>
      <c r="I31" s="12">
        <f>(SUMIFS(TICARETHANEAG2,KAYNAK,A31,SEBEP,B31,SÜRE,"Uzun",BİLDİRİM,"Bildirimli",İL,$B$10,İLÇE,$B$11)/VLOOKUP($B$11,ABONE2,9,FALSE))</f>
        <v>0.19491830852177039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0.18991896930274174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9.7573381649080471E-2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0.84569760453076037</v>
      </c>
      <c r="D33" s="12">
        <f t="shared" ref="D33:O33" si="14">SUM(D28:D32)</f>
        <v>6.7907867048328798</v>
      </c>
      <c r="E33" s="12">
        <f t="shared" si="14"/>
        <v>0.84868614179383273</v>
      </c>
      <c r="F33" s="12">
        <f t="shared" si="14"/>
        <v>6.7189392204344172</v>
      </c>
      <c r="G33" s="12">
        <f t="shared" si="14"/>
        <v>20.384560724248992</v>
      </c>
      <c r="H33" s="12">
        <f t="shared" si="14"/>
        <v>8.2954388315117935</v>
      </c>
      <c r="I33" s="12">
        <f t="shared" si="14"/>
        <v>3.2255267308834865</v>
      </c>
      <c r="J33" s="12">
        <f t="shared" si="14"/>
        <v>33.446058237405268</v>
      </c>
      <c r="K33" s="12">
        <f t="shared" si="14"/>
        <v>4.0006344646116956</v>
      </c>
      <c r="L33" s="12">
        <f t="shared" si="14"/>
        <v>69.83756458398932</v>
      </c>
      <c r="M33" s="12">
        <f t="shared" si="14"/>
        <v>601.68254131231015</v>
      </c>
      <c r="N33" s="12">
        <f t="shared" si="14"/>
        <v>335.76005294814973</v>
      </c>
      <c r="O33" s="12">
        <f t="shared" si="14"/>
        <v>2.3285512953665921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73567</v>
      </c>
      <c r="D37" s="16">
        <f>VLOOKUP($B$11,ABONE2,4,FALSE)</f>
        <v>37</v>
      </c>
      <c r="E37" s="16">
        <f>VLOOKUP($B$11,ABONE2,5,FALSE)</f>
        <v>73604</v>
      </c>
      <c r="F37" s="16">
        <f>VLOOKUP($B$11,ABONE2,6,FALSE)</f>
        <v>7676</v>
      </c>
      <c r="G37" s="16">
        <f>VLOOKUP($B$11,ABONE2,7,FALSE)</f>
        <v>1001</v>
      </c>
      <c r="H37" s="16">
        <f>VLOOKUP($B$11,ABONE2,8,FALSE)</f>
        <v>8677</v>
      </c>
      <c r="I37" s="16">
        <f>VLOOKUP($B$11,ABONE2,9,FALSE)</f>
        <v>16981</v>
      </c>
      <c r="J37" s="16">
        <f>VLOOKUP($B$11,ABONE2,10,FALSE)</f>
        <v>447</v>
      </c>
      <c r="K37" s="16">
        <f>VLOOKUP($B$11,ABONE2,11,FALSE)</f>
        <v>17428</v>
      </c>
      <c r="L37" s="21">
        <f>VLOOKUP($B$11,ABONE2,12,FALSE)</f>
        <v>42</v>
      </c>
      <c r="M37" s="21">
        <f>VLOOKUP($B$11,ABONE2,13,FALSE)</f>
        <v>42</v>
      </c>
      <c r="N37" s="21">
        <f>VLOOKUP($B$11,ABONE2,14,FALSE)</f>
        <v>84</v>
      </c>
      <c r="O37" s="21">
        <f>VLOOKUP($B$11,ABONE2,15,FALSE)</f>
        <v>99793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12307.119032989234</v>
      </c>
      <c r="D38" s="16">
        <f>VLOOKUP($B$11,TUKETIM,4,FALSE)</f>
        <v>53.673435616438354</v>
      </c>
      <c r="E38" s="16">
        <f>VLOOKUP($B$11,TUKETIM,5,FALSE)</f>
        <v>12360.792468605672</v>
      </c>
      <c r="F38" s="16">
        <f>VLOOKUP($B$11,TUKETIM,6,FALSE)</f>
        <v>7689.2368789853917</v>
      </c>
      <c r="G38" s="16">
        <f>VLOOKUP($B$11,TUKETIM,7,FALSE)</f>
        <v>4618.002236349038</v>
      </c>
      <c r="H38" s="16">
        <f>VLOOKUP($B$11,TUKETIM,8,FALSE)</f>
        <v>12307.239115334429</v>
      </c>
      <c r="I38" s="16">
        <f>VLOOKUP($B$11,TUKETIM,9,FALSE)</f>
        <v>8844.2674604312288</v>
      </c>
      <c r="J38" s="16">
        <f>VLOOKUP($B$11,TUKETIM,10,FALSE)</f>
        <v>4629.4736287315136</v>
      </c>
      <c r="K38" s="16">
        <f>VLOOKUP($B$11,TUKETIM,11,FALSE)</f>
        <v>13473.741089162742</v>
      </c>
      <c r="L38" s="21">
        <f>VLOOKUP($B$11,TUKETIM,12,FALSE)</f>
        <v>273.39530000000002</v>
      </c>
      <c r="M38" s="21">
        <f>VLOOKUP($B$11,TUKETIM,13,FALSE)</f>
        <v>4032.1732999999999</v>
      </c>
      <c r="N38" s="21">
        <f>VLOOKUP($B$11,TUKETIM,14,FALSE)</f>
        <v>4305.5685999999996</v>
      </c>
      <c r="O38" s="21">
        <f>VLOOKUP($B$11,TUKETIM,15,FALSE)</f>
        <v>42447.341273102844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359155.86600002594</v>
      </c>
      <c r="D39" s="16">
        <f>VLOOKUP($B$11,ANLASMA,4,FALSE)</f>
        <v>782.7</v>
      </c>
      <c r="E39" s="16">
        <f>VLOOKUP($B$11,ANLASMA,5,FALSE)</f>
        <v>359938.56600002595</v>
      </c>
      <c r="F39" s="16">
        <f>VLOOKUP($B$11,ANLASMA,6,FALSE)</f>
        <v>49067.221000000296</v>
      </c>
      <c r="G39" s="16">
        <f>VLOOKUP($B$11,ANLASMA,7,FALSE)</f>
        <v>33117.250999999997</v>
      </c>
      <c r="H39" s="16">
        <f>VLOOKUP($B$11,ANLASMA,8,FALSE)</f>
        <v>82184.4720000003</v>
      </c>
      <c r="I39" s="16">
        <f>VLOOKUP($B$11,ANLASMA,9,FALSE)</f>
        <v>95848.177999997395</v>
      </c>
      <c r="J39" s="16">
        <f>VLOOKUP($B$11,ANLASMA,10,FALSE)</f>
        <v>60748.701000000001</v>
      </c>
      <c r="K39" s="16">
        <f>VLOOKUP($B$11,ANLASMA,11,FALSE)</f>
        <v>156596.8789999974</v>
      </c>
      <c r="L39" s="21">
        <f>VLOOKUP($B$11,ANLASMA,12,FALSE)</f>
        <v>1431.52</v>
      </c>
      <c r="M39" s="21">
        <f>VLOOKUP($B$11,ANLASMA,13,FALSE)</f>
        <v>63462</v>
      </c>
      <c r="N39" s="21">
        <f>VLOOKUP($B$11,ANLASMA,14,FALSE)</f>
        <v>64893.52</v>
      </c>
      <c r="O39" s="21">
        <f>VLOOKUP($B$11,ANLASMA,15,FALSE)</f>
        <v>663613.43700002367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2636FB9-9EBC-4D21-BF29-6CF7753F854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FEFA7-A6C6-4233-B611-0E415338D5C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0.15150671963004789</v>
      </c>
      <c r="D17" s="12">
        <f t="shared" si="1"/>
        <v>0.34832657920849641</v>
      </c>
      <c r="E17" s="12">
        <f t="shared" si="2"/>
        <v>0.15159237541365764</v>
      </c>
      <c r="F17" s="12">
        <f t="shared" si="3"/>
        <v>3.73772597437353</v>
      </c>
      <c r="G17" s="12">
        <f t="shared" si="4"/>
        <v>8.406789712109104</v>
      </c>
      <c r="H17" s="12">
        <f t="shared" si="5"/>
        <v>4.4996185374569384</v>
      </c>
      <c r="I17" s="12">
        <f t="shared" si="6"/>
        <v>0.45850838652156273</v>
      </c>
      <c r="J17" s="12">
        <f t="shared" si="7"/>
        <v>8.0661068317132614</v>
      </c>
      <c r="K17" s="12">
        <f t="shared" si="8"/>
        <v>0.73259918223907872</v>
      </c>
      <c r="L17" s="12">
        <f t="shared" si="9"/>
        <v>1.963921038100475</v>
      </c>
      <c r="M17" s="12">
        <f t="shared" si="10"/>
        <v>258.14886890899697</v>
      </c>
      <c r="N17" s="12">
        <f t="shared" si="11"/>
        <v>213.10536159103717</v>
      </c>
      <c r="O17" s="17">
        <f t="shared" si="12"/>
        <v>0.74714890033461112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3.4825607920360949E-2</v>
      </c>
      <c r="D21" s="12">
        <f t="shared" si="1"/>
        <v>0</v>
      </c>
      <c r="E21" s="12">
        <f t="shared" si="2"/>
        <v>3.4810451854593534E-2</v>
      </c>
      <c r="F21" s="12">
        <f t="shared" si="3"/>
        <v>0.1493761531705862</v>
      </c>
      <c r="G21" s="12">
        <f t="shared" si="4"/>
        <v>0</v>
      </c>
      <c r="H21" s="12">
        <f t="shared" si="5"/>
        <v>0.12500112070254088</v>
      </c>
      <c r="I21" s="12">
        <f t="shared" si="6"/>
        <v>9.4257456313955545E-2</v>
      </c>
      <c r="J21" s="12">
        <f t="shared" si="7"/>
        <v>0</v>
      </c>
      <c r="K21" s="12">
        <f t="shared" si="8"/>
        <v>9.0861496157865831E-2</v>
      </c>
      <c r="L21" s="12">
        <f t="shared" si="9"/>
        <v>1.6730179567304466</v>
      </c>
      <c r="M21" s="12">
        <f t="shared" si="10"/>
        <v>0</v>
      </c>
      <c r="N21" s="12">
        <f t="shared" si="11"/>
        <v>0.29415700338117745</v>
      </c>
      <c r="O21" s="17">
        <f t="shared" si="12"/>
        <v>4.9224506431225383E-2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1.5866642465584078E-3</v>
      </c>
      <c r="D22" s="12">
        <f t="shared" si="1"/>
        <v>0</v>
      </c>
      <c r="E22" s="12">
        <f t="shared" si="2"/>
        <v>1.5859737320460226E-3</v>
      </c>
      <c r="F22" s="12">
        <f t="shared" si="3"/>
        <v>4.9243393840121873E-3</v>
      </c>
      <c r="G22" s="12">
        <f t="shared" si="4"/>
        <v>0</v>
      </c>
      <c r="H22" s="12">
        <f t="shared" si="5"/>
        <v>4.1207912284247474E-3</v>
      </c>
      <c r="I22" s="12">
        <f t="shared" si="6"/>
        <v>6.5977289051583387E-3</v>
      </c>
      <c r="J22" s="12">
        <f t="shared" si="7"/>
        <v>0</v>
      </c>
      <c r="K22" s="12">
        <f t="shared" si="8"/>
        <v>6.360022251925836E-3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2.5036679313410965E-3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0.18791899179696725</v>
      </c>
      <c r="D25" s="12">
        <f t="shared" ref="D25:O25" si="13">SUM(D15:D24)</f>
        <v>0.34832657920849641</v>
      </c>
      <c r="E25" s="12">
        <f t="shared" si="13"/>
        <v>0.18798880100029719</v>
      </c>
      <c r="F25" s="12">
        <f t="shared" si="13"/>
        <v>3.8920264669281286</v>
      </c>
      <c r="G25" s="12">
        <f t="shared" si="13"/>
        <v>8.406789712109104</v>
      </c>
      <c r="H25" s="12">
        <f t="shared" si="13"/>
        <v>4.6287404493879034</v>
      </c>
      <c r="I25" s="12">
        <f t="shared" si="13"/>
        <v>0.55936357174067652</v>
      </c>
      <c r="J25" s="12">
        <f t="shared" si="13"/>
        <v>8.0661068317132614</v>
      </c>
      <c r="K25" s="12">
        <f t="shared" si="13"/>
        <v>0.82982070064887048</v>
      </c>
      <c r="L25" s="12">
        <f t="shared" si="13"/>
        <v>3.6369389948309214</v>
      </c>
      <c r="M25" s="12">
        <f t="shared" si="13"/>
        <v>258.14886890899697</v>
      </c>
      <c r="N25" s="12">
        <f t="shared" si="13"/>
        <v>213.39951859441834</v>
      </c>
      <c r="O25" s="12">
        <f t="shared" si="13"/>
        <v>0.7988770746971775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0.23607635052649045</v>
      </c>
      <c r="D29" s="12">
        <f>(SUMIFS(MESKENOG2,KAYNAK,A29,SEBEP,B29,SÜRE,"Uzun",BİLDİRİM,"Bildirimli",İL,$B$10,İLÇE,$B$11)/VLOOKUP($B$11,ABONE2,4,FALSE))</f>
        <v>1.0292323773254493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0.23642153114569098</v>
      </c>
      <c r="F29" s="12">
        <f>(SUMIFS(TARIMSALAG2,KAYNAK,A29,SEBEP,B29,SÜRE,"Uzun",BİLDİRİM,"Bildirimli",İL,$B$10,İLÇE,$B$11)/VLOOKUP($B$11,ABONE2,6,FALSE))</f>
        <v>5.3247453815048855</v>
      </c>
      <c r="G29" s="12">
        <f>(SUMIFS(TARIMSALOG2,KAYNAK,A29,SEBEP,B29,SÜRE,"Uzun",BİLDİRİM,"Bildirimli",İL,$B$10,İLÇE,$B$11)/VLOOKUP($B$11,ABONE2,7,FALSE))</f>
        <v>12.79284750961852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6.5433818772483914</v>
      </c>
      <c r="I29" s="12">
        <f>(SUMIFS(TICARETHANEAG2,KAYNAK,A29,SEBEP,B29,SÜRE,"Uzun",BİLDİRİM,"Bildirimli",İL,$B$10,İLÇE,$B$11)/VLOOKUP($B$11,ABONE2,9,FALSE))</f>
        <v>0.82395371646252291</v>
      </c>
      <c r="J29" s="12">
        <f>(SUMIFS(TICARETHANEOG2,KAYNAK,A29,SEBEP,B29,SÜRE,"Uzun",BİLDİRİM,"Bildirimli",İL,$B$10,İLÇE,$B$11)/VLOOKUP($B$11,ABONE2,10,FALSE))</f>
        <v>23.602637382101076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1.6446368237916889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966.97187230068243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796.95483980825475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1.7960290683445448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1.5967401283684738E-2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1.5960452288435505E-2</v>
      </c>
      <c r="F31" s="12">
        <f>(SUMIFS(TARIMSALAG2,KAYNAK,A31,SEBEP,B31,SÜRE,"Uzun",BİLDİRİM,"Bildirimli",İL,$B$10,İLÇE,$B$11)/VLOOKUP($B$11,ABONE2,6,FALSE))</f>
        <v>2.6806624511954057E-2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2.2432349709928669E-2</v>
      </c>
      <c r="I31" s="12">
        <f>(SUMIFS(TICARETHANEAG2,KAYNAK,A31,SEBEP,B31,SÜRE,"Uzun",BİLDİRİM,"Bildirimli",İL,$B$10,İLÇE,$B$11)/VLOOKUP($B$11,ABONE2,9,FALSE))</f>
        <v>3.9498801394847571E-2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3.8075716569564169E-2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1.9913469689138014E-2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0.25204375181017519</v>
      </c>
      <c r="D33" s="12">
        <f t="shared" ref="D33:O33" si="14">SUM(D28:D32)</f>
        <v>1.0292323773254493</v>
      </c>
      <c r="E33" s="12">
        <f t="shared" si="14"/>
        <v>0.25238198343412649</v>
      </c>
      <c r="F33" s="12">
        <f t="shared" si="14"/>
        <v>5.3515520060168393</v>
      </c>
      <c r="G33" s="12">
        <f t="shared" si="14"/>
        <v>12.79284750961852</v>
      </c>
      <c r="H33" s="12">
        <f t="shared" si="14"/>
        <v>6.5658142269583202</v>
      </c>
      <c r="I33" s="12">
        <f t="shared" si="14"/>
        <v>0.86345251785737043</v>
      </c>
      <c r="J33" s="12">
        <f t="shared" si="14"/>
        <v>23.602637382101076</v>
      </c>
      <c r="K33" s="12">
        <f t="shared" si="14"/>
        <v>1.6827125403612531</v>
      </c>
      <c r="L33" s="12">
        <f t="shared" si="14"/>
        <v>0</v>
      </c>
      <c r="M33" s="12">
        <f t="shared" si="14"/>
        <v>966.97187230068243</v>
      </c>
      <c r="N33" s="12">
        <f t="shared" si="14"/>
        <v>796.95483980825475</v>
      </c>
      <c r="O33" s="12">
        <f t="shared" si="14"/>
        <v>1.8159425380336829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57420</v>
      </c>
      <c r="D37" s="16">
        <f>VLOOKUP($B$11,ABONE2,4,FALSE)</f>
        <v>25</v>
      </c>
      <c r="E37" s="16">
        <f>VLOOKUP($B$11,ABONE2,5,FALSE)</f>
        <v>57445</v>
      </c>
      <c r="F37" s="16">
        <f>VLOOKUP($B$11,ABONE2,6,FALSE)</f>
        <v>3359</v>
      </c>
      <c r="G37" s="16">
        <f>VLOOKUP($B$11,ABONE2,7,FALSE)</f>
        <v>655</v>
      </c>
      <c r="H37" s="16">
        <f>VLOOKUP($B$11,ABONE2,8,FALSE)</f>
        <v>4014</v>
      </c>
      <c r="I37" s="16">
        <f>VLOOKUP($B$11,ABONE2,9,FALSE)</f>
        <v>11612</v>
      </c>
      <c r="J37" s="16">
        <f>VLOOKUP($B$11,ABONE2,10,FALSE)</f>
        <v>434</v>
      </c>
      <c r="K37" s="16">
        <f>VLOOKUP($B$11,ABONE2,11,FALSE)</f>
        <v>12046</v>
      </c>
      <c r="L37" s="21">
        <f>VLOOKUP($B$11,ABONE2,12,FALSE)</f>
        <v>16</v>
      </c>
      <c r="M37" s="21">
        <f>VLOOKUP($B$11,ABONE2,13,FALSE)</f>
        <v>75</v>
      </c>
      <c r="N37" s="21">
        <f>VLOOKUP($B$11,ABONE2,14,FALSE)</f>
        <v>91</v>
      </c>
      <c r="O37" s="21">
        <f>VLOOKUP($B$11,ABONE2,15,FALSE)</f>
        <v>73596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9550.5640862082346</v>
      </c>
      <c r="D38" s="16">
        <f>VLOOKUP($B$11,TUKETIM,4,FALSE)</f>
        <v>12.009385316455695</v>
      </c>
      <c r="E38" s="16">
        <f>VLOOKUP($B$11,TUKETIM,5,FALSE)</f>
        <v>9562.5734715246908</v>
      </c>
      <c r="F38" s="16">
        <f>VLOOKUP($B$11,TUKETIM,6,FALSE)</f>
        <v>2146.5939491297318</v>
      </c>
      <c r="G38" s="16">
        <f>VLOOKUP($B$11,TUKETIM,7,FALSE)</f>
        <v>2011.8845377715263</v>
      </c>
      <c r="H38" s="16">
        <f>VLOOKUP($B$11,TUKETIM,8,FALSE)</f>
        <v>4158.4784869012583</v>
      </c>
      <c r="I38" s="16">
        <f>VLOOKUP($B$11,TUKETIM,9,FALSE)</f>
        <v>5278.6471266962981</v>
      </c>
      <c r="J38" s="16">
        <f>VLOOKUP($B$11,TUKETIM,10,FALSE)</f>
        <v>4102.6646185191885</v>
      </c>
      <c r="K38" s="16">
        <f>VLOOKUP($B$11,TUKETIM,11,FALSE)</f>
        <v>9381.3117452154875</v>
      </c>
      <c r="L38" s="21">
        <f>VLOOKUP($B$11,TUKETIM,12,FALSE)</f>
        <v>102.79300000000001</v>
      </c>
      <c r="M38" s="21">
        <f>VLOOKUP($B$11,TUKETIM,13,FALSE)</f>
        <v>10792.274518793052</v>
      </c>
      <c r="N38" s="21">
        <f>VLOOKUP($B$11,TUKETIM,14,FALSE)</f>
        <v>10895.067518793052</v>
      </c>
      <c r="O38" s="21">
        <f>VLOOKUP($B$11,TUKETIM,15,FALSE)</f>
        <v>33997.43122243449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254054.51300000498</v>
      </c>
      <c r="D39" s="16">
        <f>VLOOKUP($B$11,ANLASMA,4,FALSE)</f>
        <v>627.91</v>
      </c>
      <c r="E39" s="16">
        <f>VLOOKUP($B$11,ANLASMA,5,FALSE)</f>
        <v>254682.42300000499</v>
      </c>
      <c r="F39" s="16">
        <f>VLOOKUP($B$11,ANLASMA,6,FALSE)</f>
        <v>30934.684999999699</v>
      </c>
      <c r="G39" s="16">
        <f>VLOOKUP($B$11,ANLASMA,7,FALSE)</f>
        <v>25220.35</v>
      </c>
      <c r="H39" s="16">
        <f>VLOOKUP($B$11,ANLASMA,8,FALSE)</f>
        <v>56155.034999999698</v>
      </c>
      <c r="I39" s="16">
        <f>VLOOKUP($B$11,ANLASMA,9,FALSE)</f>
        <v>64981.527000001006</v>
      </c>
      <c r="J39" s="16">
        <f>VLOOKUP($B$11,ANLASMA,10,FALSE)</f>
        <v>121911.02600000001</v>
      </c>
      <c r="K39" s="16">
        <f>VLOOKUP($B$11,ANLASMA,11,FALSE)</f>
        <v>186892.553000001</v>
      </c>
      <c r="L39" s="21">
        <f>VLOOKUP($B$11,ANLASMA,12,FALSE)</f>
        <v>720.91300000000001</v>
      </c>
      <c r="M39" s="21">
        <f>VLOOKUP($B$11,ANLASMA,13,FALSE)</f>
        <v>69387.739999999991</v>
      </c>
      <c r="N39" s="21">
        <f>VLOOKUP($B$11,ANLASMA,14,FALSE)</f>
        <v>70108.652999999991</v>
      </c>
      <c r="O39" s="21">
        <f>VLOOKUP($B$11,ANLASMA,15,FALSE)</f>
        <v>567838.66400000569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D5EC2F0-D2F5-4E13-9C6F-6A285E3124D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31351-AAF0-408E-8E7B-B88B1E85F0F8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35.649119594440357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31.019363802954594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4.4785326123668784E-2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0.36322115272361061</v>
      </c>
      <c r="D17" s="12">
        <f t="shared" si="1"/>
        <v>6.7897356292349835</v>
      </c>
      <c r="E17" s="12">
        <f t="shared" si="2"/>
        <v>0.37123389973594573</v>
      </c>
      <c r="F17" s="12">
        <f t="shared" si="3"/>
        <v>5.3776421709648723</v>
      </c>
      <c r="G17" s="12">
        <f t="shared" si="4"/>
        <v>49.654836309404963</v>
      </c>
      <c r="H17" s="12">
        <f t="shared" si="5"/>
        <v>19.484886991098783</v>
      </c>
      <c r="I17" s="12">
        <f t="shared" si="6"/>
        <v>1.0493409339918005</v>
      </c>
      <c r="J17" s="12">
        <f t="shared" si="7"/>
        <v>51.578007996626177</v>
      </c>
      <c r="K17" s="12">
        <f t="shared" si="8"/>
        <v>3.9519054253531909</v>
      </c>
      <c r="L17" s="12">
        <f t="shared" si="9"/>
        <v>40.763581632697196</v>
      </c>
      <c r="M17" s="12">
        <f t="shared" si="10"/>
        <v>266.7357789445519</v>
      </c>
      <c r="N17" s="12">
        <f t="shared" si="11"/>
        <v>237.38874033262275</v>
      </c>
      <c r="O17" s="17">
        <f t="shared" si="12"/>
        <v>1.4196172888905265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2.1450493679068122E-3</v>
      </c>
      <c r="D18" s="12">
        <f t="shared" si="1"/>
        <v>0</v>
      </c>
      <c r="E18" s="12">
        <f t="shared" si="2"/>
        <v>2.1423748640249916E-3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2.3026840179239355E-3</v>
      </c>
      <c r="J18" s="12">
        <f t="shared" si="7"/>
        <v>0</v>
      </c>
      <c r="K18" s="12">
        <f t="shared" si="8"/>
        <v>2.1704088313062794E-3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2.1311870611823978E-3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2.2320654946438447E-2</v>
      </c>
      <c r="D21" s="12">
        <f t="shared" si="1"/>
        <v>0</v>
      </c>
      <c r="E21" s="12">
        <f t="shared" si="2"/>
        <v>2.2292824967701276E-2</v>
      </c>
      <c r="F21" s="12">
        <f t="shared" si="3"/>
        <v>5.4324957613139435E-2</v>
      </c>
      <c r="G21" s="12">
        <f t="shared" si="4"/>
        <v>0</v>
      </c>
      <c r="H21" s="12">
        <f t="shared" si="5"/>
        <v>3.7016374903590277E-2</v>
      </c>
      <c r="I21" s="12">
        <f t="shared" si="6"/>
        <v>5.5850047858291806E-2</v>
      </c>
      <c r="J21" s="12">
        <f t="shared" si="7"/>
        <v>0</v>
      </c>
      <c r="K21" s="12">
        <f t="shared" si="8"/>
        <v>5.2641802417077894E-2</v>
      </c>
      <c r="L21" s="12">
        <f t="shared" si="9"/>
        <v>1.6553296091137502E-2</v>
      </c>
      <c r="M21" s="12">
        <f t="shared" si="10"/>
        <v>0</v>
      </c>
      <c r="N21" s="12">
        <f t="shared" si="11"/>
        <v>2.1497787131347403E-3</v>
      </c>
      <c r="O21" s="17">
        <f t="shared" si="12"/>
        <v>2.7373759973631551E-2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1.4846555482716161E-3</v>
      </c>
      <c r="D22" s="12">
        <f t="shared" si="1"/>
        <v>0</v>
      </c>
      <c r="E22" s="12">
        <f t="shared" si="2"/>
        <v>1.482804440746341E-3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1.0087535520781055E-2</v>
      </c>
      <c r="J22" s="12">
        <f t="shared" si="7"/>
        <v>0</v>
      </c>
      <c r="K22" s="12">
        <f t="shared" si="8"/>
        <v>9.5080679806682066E-3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2.7999639519909283E-3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0.38917151258622745</v>
      </c>
      <c r="D25" s="12">
        <f t="shared" ref="D25:O25" si="13">SUM(D15:D24)</f>
        <v>6.7897356292349835</v>
      </c>
      <c r="E25" s="12">
        <f t="shared" si="13"/>
        <v>0.39715190400841832</v>
      </c>
      <c r="F25" s="12">
        <f t="shared" si="13"/>
        <v>5.4319671285780116</v>
      </c>
      <c r="G25" s="12">
        <f t="shared" si="13"/>
        <v>49.654836309404963</v>
      </c>
      <c r="H25" s="12">
        <f t="shared" si="13"/>
        <v>19.521903366002373</v>
      </c>
      <c r="I25" s="12">
        <f t="shared" si="13"/>
        <v>1.1175812013887971</v>
      </c>
      <c r="J25" s="12">
        <f t="shared" si="13"/>
        <v>51.578007996626177</v>
      </c>
      <c r="K25" s="12">
        <f t="shared" si="13"/>
        <v>4.0162257045822436</v>
      </c>
      <c r="L25" s="12">
        <f t="shared" si="13"/>
        <v>40.780134928788335</v>
      </c>
      <c r="M25" s="12">
        <f t="shared" si="13"/>
        <v>302.38489853899227</v>
      </c>
      <c r="N25" s="12">
        <f t="shared" si="13"/>
        <v>268.41025391429048</v>
      </c>
      <c r="O25" s="12">
        <f t="shared" si="13"/>
        <v>1.4967075260010001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1.4016950985362355</v>
      </c>
      <c r="D29" s="12">
        <f>(SUMIFS(MESKENOG2,KAYNAK,A29,SEBEP,B29,SÜRE,"Uzun",BİLDİRİM,"Bildirimli",İL,$B$10,İLÇE,$B$11)/VLOOKUP($B$11,ABONE2,4,FALSE))</f>
        <v>8.0937335610172738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1.4100389078270512</v>
      </c>
      <c r="F29" s="12">
        <f>(SUMIFS(TARIMSALAG2,KAYNAK,A29,SEBEP,B29,SÜRE,"Uzun",BİLDİRİM,"Bildirimli",İL,$B$10,İLÇE,$B$11)/VLOOKUP($B$11,ABONE2,6,FALSE))</f>
        <v>7.8039340328796687</v>
      </c>
      <c r="G29" s="12">
        <f>(SUMIFS(TARIMSALOG2,KAYNAK,A29,SEBEP,B29,SÜRE,"Uzun",BİLDİRİM,"Bildirimli",İL,$B$10,İLÇE,$B$11)/VLOOKUP($B$11,ABONE2,7,FALSE))</f>
        <v>52.586550850197888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22.072212577198719</v>
      </c>
      <c r="I29" s="12">
        <f>(SUMIFS(TICARETHANEAG2,KAYNAK,A29,SEBEP,B29,SÜRE,"Uzun",BİLDİRİM,"Bildirimli",İL,$B$10,İLÇE,$B$11)/VLOOKUP($B$11,ABONE2,9,FALSE))</f>
        <v>4.8322876237190835</v>
      </c>
      <c r="J29" s="12">
        <f>(SUMIFS(TICARETHANEOG2,KAYNAK,A29,SEBEP,B29,SÜRE,"Uzun",BİLDİRİM,"Bildirimli",İL,$B$10,İLÇE,$B$11)/VLOOKUP($B$11,ABONE2,10,FALSE))</f>
        <v>152.33234869906974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13.305268698407819</v>
      </c>
      <c r="L29" s="12">
        <f>(SUMIFS(SANAYIAG2,KAYNAK,A29,SEBEP,B29,SÜRE,"Uzun",BİLDİRİM,"Bildirimli",İL,$B$10,İLÇE,$B$11)/VLOOKUP($B$11,ABONE2,12,FALSE))</f>
        <v>41.263522927813703</v>
      </c>
      <c r="M29" s="12">
        <f>(SUMIFS(SANAYIOG2,KAYNAK,A29,SEBEP,B29,SÜRE,"Uzun",BİLDİRİM,"Bildirimli",İL,$B$10,İLÇE,$B$11)/VLOOKUP($B$11,ABONE2,13,FALSE))</f>
        <v>529.47888885658699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466.07429587882422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4.1722896198127897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1.9628968763494081E-4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1.9604494849774636E-4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1.3328781105212966E-3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1.2563123726973336E-3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3.7006202222979173E-4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1.4018913882238704</v>
      </c>
      <c r="D33" s="12">
        <f t="shared" ref="D33:O33" si="14">SUM(D28:D32)</f>
        <v>8.0937335610172738</v>
      </c>
      <c r="E33" s="12">
        <f t="shared" si="14"/>
        <v>1.4102349527755489</v>
      </c>
      <c r="F33" s="12">
        <f t="shared" si="14"/>
        <v>7.8039340328796687</v>
      </c>
      <c r="G33" s="12">
        <f t="shared" si="14"/>
        <v>52.586550850197888</v>
      </c>
      <c r="H33" s="12">
        <f t="shared" si="14"/>
        <v>22.072212577198719</v>
      </c>
      <c r="I33" s="12">
        <f t="shared" si="14"/>
        <v>4.8336205018296052</v>
      </c>
      <c r="J33" s="12">
        <f t="shared" si="14"/>
        <v>152.33234869906974</v>
      </c>
      <c r="K33" s="12">
        <f t="shared" si="14"/>
        <v>13.306525010780517</v>
      </c>
      <c r="L33" s="12">
        <f t="shared" si="14"/>
        <v>41.263522927813703</v>
      </c>
      <c r="M33" s="12">
        <f t="shared" si="14"/>
        <v>529.47888885658699</v>
      </c>
      <c r="N33" s="12">
        <f t="shared" si="14"/>
        <v>466.07429587882422</v>
      </c>
      <c r="O33" s="12">
        <f t="shared" si="14"/>
        <v>4.1726596818350199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44057</v>
      </c>
      <c r="D37" s="16">
        <f>VLOOKUP($B$11,ABONE2,4,FALSE)</f>
        <v>55</v>
      </c>
      <c r="E37" s="16">
        <f>VLOOKUP($B$11,ABONE2,5,FALSE)</f>
        <v>44112</v>
      </c>
      <c r="F37" s="16">
        <f>VLOOKUP($B$11,ABONE2,6,FALSE)</f>
        <v>216</v>
      </c>
      <c r="G37" s="16">
        <f>VLOOKUP($B$11,ABONE2,7,FALSE)</f>
        <v>101</v>
      </c>
      <c r="H37" s="16">
        <f>VLOOKUP($B$11,ABONE2,8,FALSE)</f>
        <v>317</v>
      </c>
      <c r="I37" s="16">
        <f>VLOOKUP($B$11,ABONE2,9,FALSE)</f>
        <v>8319</v>
      </c>
      <c r="J37" s="16">
        <f>VLOOKUP($B$11,ABONE2,10,FALSE)</f>
        <v>507</v>
      </c>
      <c r="K37" s="16">
        <f>VLOOKUP($B$11,ABONE2,11,FALSE)</f>
        <v>8826</v>
      </c>
      <c r="L37" s="21">
        <f>VLOOKUP($B$11,ABONE2,12,FALSE)</f>
        <v>10</v>
      </c>
      <c r="M37" s="21">
        <f>VLOOKUP($B$11,ABONE2,13,FALSE)</f>
        <v>67</v>
      </c>
      <c r="N37" s="21">
        <f>VLOOKUP($B$11,ABONE2,14,FALSE)</f>
        <v>77</v>
      </c>
      <c r="O37" s="21">
        <f>VLOOKUP($B$11,ABONE2,15,FALSE)</f>
        <v>53332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8464.3699669750004</v>
      </c>
      <c r="D38" s="16">
        <f>VLOOKUP($B$11,TUKETIM,4,FALSE)</f>
        <v>62.021292405063292</v>
      </c>
      <c r="E38" s="16">
        <f>VLOOKUP($B$11,TUKETIM,5,FALSE)</f>
        <v>8526.3912593800633</v>
      </c>
      <c r="F38" s="16">
        <f>VLOOKUP($B$11,TUKETIM,6,FALSE)</f>
        <v>53.34921780821918</v>
      </c>
      <c r="G38" s="16">
        <f>VLOOKUP($B$11,TUKETIM,7,FALSE)</f>
        <v>414.36284179107457</v>
      </c>
      <c r="H38" s="16">
        <f>VLOOKUP($B$11,TUKETIM,8,FALSE)</f>
        <v>467.71205959929375</v>
      </c>
      <c r="I38" s="16">
        <f>VLOOKUP($B$11,TUKETIM,9,FALSE)</f>
        <v>5113.2063446340899</v>
      </c>
      <c r="J38" s="16">
        <f>VLOOKUP($B$11,TUKETIM,10,FALSE)</f>
        <v>12458.207577748108</v>
      </c>
      <c r="K38" s="16">
        <f>VLOOKUP($B$11,TUKETIM,11,FALSE)</f>
        <v>17571.413922382199</v>
      </c>
      <c r="L38" s="21">
        <f>VLOOKUP($B$11,TUKETIM,12,FALSE)</f>
        <v>82.312399999999997</v>
      </c>
      <c r="M38" s="21">
        <f>VLOOKUP($B$11,TUKETIM,13,FALSE)</f>
        <v>35961.007195696206</v>
      </c>
      <c r="N38" s="21">
        <f>VLOOKUP($B$11,TUKETIM,14,FALSE)</f>
        <v>36043.319595696208</v>
      </c>
      <c r="O38" s="21">
        <f>VLOOKUP($B$11,TUKETIM,15,FALSE)</f>
        <v>62608.836837057766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261681.30500000599</v>
      </c>
      <c r="D39" s="16">
        <f>VLOOKUP($B$11,ANLASMA,4,FALSE)</f>
        <v>1667.03</v>
      </c>
      <c r="E39" s="16">
        <f>VLOOKUP($B$11,ANLASMA,5,FALSE)</f>
        <v>263348.33500000602</v>
      </c>
      <c r="F39" s="16">
        <f>VLOOKUP($B$11,ANLASMA,6,FALSE)</f>
        <v>1164.4010000000001</v>
      </c>
      <c r="G39" s="16">
        <f>VLOOKUP($B$11,ANLASMA,7,FALSE)</f>
        <v>4297.1000000000004</v>
      </c>
      <c r="H39" s="16">
        <f>VLOOKUP($B$11,ANLASMA,8,FALSE)</f>
        <v>5461.5010000000002</v>
      </c>
      <c r="I39" s="16">
        <f>VLOOKUP($B$11,ANLASMA,9,FALSE)</f>
        <v>53084.347000000103</v>
      </c>
      <c r="J39" s="16">
        <f>VLOOKUP($B$11,ANLASMA,10,FALSE)</f>
        <v>463972.18700000003</v>
      </c>
      <c r="K39" s="16">
        <f>VLOOKUP($B$11,ANLASMA,11,FALSE)</f>
        <v>517056.53400000016</v>
      </c>
      <c r="L39" s="21">
        <f>VLOOKUP($B$11,ANLASMA,12,FALSE)</f>
        <v>407.38900000000001</v>
      </c>
      <c r="M39" s="21">
        <f>VLOOKUP($B$11,ANLASMA,13,FALSE)</f>
        <v>220303.91700000002</v>
      </c>
      <c r="N39" s="21">
        <f>VLOOKUP($B$11,ANLASMA,14,FALSE)</f>
        <v>220711.30600000001</v>
      </c>
      <c r="O39" s="21">
        <f>VLOOKUP($B$11,ANLASMA,15,FALSE)</f>
        <v>1006577.6760000063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1A2056B-C5B3-40C4-BA41-C512EE245FA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5BA28-162D-40BA-BF7F-844065452BA9}">
  <dimension ref="A1:AC70"/>
  <sheetViews>
    <sheetView zoomScale="55" zoomScaleNormal="55" workbookViewId="0">
      <selection activeCell="I31" sqref="I3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1.1091866651781828E-3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1.1064234668530662E-3</v>
      </c>
      <c r="F15" s="12">
        <f t="shared" ref="F15:F24" si="3">(SUMIFS(TARIMSALAG2,KAYNAK,A15,SEBEP,B15,SÜRE,"Uzun",BİLDİRİM,"Bildirimsiz",İL,$B$10,İLÇE,$B$11)/VLOOKUP($B$11,ABONE2,6,FALSE))</f>
        <v>1.469714097444502E-2</v>
      </c>
      <c r="G15" s="12">
        <f t="shared" ref="G15:G24" si="4">(SUMIFS(TARIMSALOG2,KAYNAK,A15,SEBEP,B15,SÜRE,"Uzun",BİLDİRİM,"Bildirimsiz",İL,$B$10,İLÇE,$B$11)/VLOOKUP($B$11,ABONE2,7,FALSE))</f>
        <v>0.10958190273958031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2.3304830332885561E-2</v>
      </c>
      <c r="I15" s="12">
        <f t="shared" ref="I15:I24" si="6">(SUMIFS(TICARETHANEAG2,KAYNAK,A15,SEBEP,B15,SÜRE,"Uzun",BİLDİRİM,"Bildirimsiz",İL,$B$10,İLÇE,$B$11)/VLOOKUP($B$11,ABONE2,9,FALSE))</f>
        <v>3.0850556814059783E-3</v>
      </c>
      <c r="J15" s="12">
        <f t="shared" ref="J15:J24" si="7">(SUMIFS(TICARETHANEOG2,KAYNAK,A15,SEBEP,B15,SÜRE,"Uzun",BİLDİRİM,"Bildirimsiz",İL,$B$10,İLÇE,$B$11)/VLOOKUP($B$11,ABONE2,10,FALSE))</f>
        <v>0.24308056886064855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1.0685880097766181E-2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45.619905937033899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23.896141205112993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1.1019879683228132E-2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0.31588962312809898</v>
      </c>
      <c r="D17" s="12">
        <f t="shared" si="1"/>
        <v>8.399616413647033</v>
      </c>
      <c r="E17" s="12">
        <f t="shared" si="2"/>
        <v>0.33602774868397417</v>
      </c>
      <c r="F17" s="12">
        <f t="shared" si="3"/>
        <v>0.57358258784790561</v>
      </c>
      <c r="G17" s="12">
        <f t="shared" si="4"/>
        <v>45.289893236343339</v>
      </c>
      <c r="H17" s="12">
        <f t="shared" si="5"/>
        <v>4.6301255369730185</v>
      </c>
      <c r="I17" s="12">
        <f t="shared" si="6"/>
        <v>0.92321059740628564</v>
      </c>
      <c r="J17" s="12">
        <f t="shared" si="7"/>
        <v>35.000453560062198</v>
      </c>
      <c r="K17" s="12">
        <f t="shared" si="8"/>
        <v>2.0024605255470105</v>
      </c>
      <c r="L17" s="12">
        <f t="shared" si="9"/>
        <v>6.6694828214859214</v>
      </c>
      <c r="M17" s="12">
        <f t="shared" si="10"/>
        <v>1599.1302185384804</v>
      </c>
      <c r="N17" s="12">
        <f t="shared" si="11"/>
        <v>840.81558248276872</v>
      </c>
      <c r="O17" s="17">
        <f t="shared" si="12"/>
        <v>0.9777665952384903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8.6039292298800876E-2</v>
      </c>
      <c r="D21" s="12">
        <f t="shared" si="1"/>
        <v>0</v>
      </c>
      <c r="E21" s="12">
        <f t="shared" si="2"/>
        <v>8.5824951795224716E-2</v>
      </c>
      <c r="F21" s="12">
        <f t="shared" si="3"/>
        <v>6.8190010255800973E-2</v>
      </c>
      <c r="G21" s="12">
        <f t="shared" si="4"/>
        <v>0</v>
      </c>
      <c r="H21" s="12">
        <f t="shared" si="5"/>
        <v>6.2003996667194562E-2</v>
      </c>
      <c r="I21" s="12">
        <f t="shared" si="6"/>
        <v>0.71423862808606009</v>
      </c>
      <c r="J21" s="12">
        <f t="shared" si="7"/>
        <v>0</v>
      </c>
      <c r="K21" s="12">
        <f t="shared" si="8"/>
        <v>0.69161819518067658</v>
      </c>
      <c r="L21" s="12">
        <f t="shared" si="9"/>
        <v>9.4102719163696698</v>
      </c>
      <c r="M21" s="12">
        <f t="shared" si="10"/>
        <v>0</v>
      </c>
      <c r="N21" s="12">
        <f t="shared" si="11"/>
        <v>4.4810818649379387</v>
      </c>
      <c r="O21" s="17">
        <f t="shared" si="12"/>
        <v>0.19670815480541021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4.8809308518715146E-3</v>
      </c>
      <c r="D22" s="12">
        <f t="shared" si="1"/>
        <v>0</v>
      </c>
      <c r="E22" s="12">
        <f t="shared" si="2"/>
        <v>4.8687715099155473E-3</v>
      </c>
      <c r="F22" s="12">
        <f t="shared" si="3"/>
        <v>3.1977415772840778E-3</v>
      </c>
      <c r="G22" s="12">
        <f t="shared" si="4"/>
        <v>0</v>
      </c>
      <c r="H22" s="12">
        <f t="shared" si="5"/>
        <v>2.9076510966443828E-3</v>
      </c>
      <c r="I22" s="12">
        <f t="shared" si="6"/>
        <v>3.6666050937270302E-2</v>
      </c>
      <c r="J22" s="12">
        <f t="shared" si="7"/>
        <v>0</v>
      </c>
      <c r="K22" s="12">
        <f t="shared" si="8"/>
        <v>3.5504811664403703E-2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1.0390512054767114E-2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0.40791903294394954</v>
      </c>
      <c r="D25" s="12">
        <f t="shared" ref="D25:O25" si="13">SUM(D15:D24)</f>
        <v>8.399616413647033</v>
      </c>
      <c r="E25" s="12">
        <f t="shared" si="13"/>
        <v>0.4278278954559675</v>
      </c>
      <c r="F25" s="12">
        <f t="shared" si="13"/>
        <v>0.65966748065543557</v>
      </c>
      <c r="G25" s="12">
        <f t="shared" si="13"/>
        <v>45.399475139082917</v>
      </c>
      <c r="H25" s="12">
        <f t="shared" si="13"/>
        <v>4.7183420150697435</v>
      </c>
      <c r="I25" s="12">
        <f t="shared" si="13"/>
        <v>1.6772003321110218</v>
      </c>
      <c r="J25" s="12">
        <f t="shared" si="13"/>
        <v>35.243534128922846</v>
      </c>
      <c r="K25" s="12">
        <f t="shared" si="13"/>
        <v>2.740269412489857</v>
      </c>
      <c r="L25" s="12">
        <f t="shared" si="13"/>
        <v>16.079754737855591</v>
      </c>
      <c r="M25" s="12">
        <f t="shared" si="13"/>
        <v>1644.7501244755144</v>
      </c>
      <c r="N25" s="12">
        <f t="shared" si="13"/>
        <v>869.19280555281955</v>
      </c>
      <c r="O25" s="12">
        <f t="shared" si="13"/>
        <v>1.1958851417818959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0.92241420338711022</v>
      </c>
      <c r="D29" s="12">
        <f>(SUMIFS(MESKENOG2,KAYNAK,A29,SEBEP,B29,SÜRE,"Uzun",BİLDİRİM,"Bildirimli",İL,$B$10,İLÇE,$B$11)/VLOOKUP($B$11,ABONE2,4,FALSE))</f>
        <v>7.7441101848777532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0.93940836631953273</v>
      </c>
      <c r="F29" s="12">
        <f>(SUMIFS(TARIMSALAG2,KAYNAK,A29,SEBEP,B29,SÜRE,"Uzun",BİLDİRİM,"Bildirimli",İL,$B$10,İLÇE,$B$11)/VLOOKUP($B$11,ABONE2,6,FALSE))</f>
        <v>2.0438806605297053</v>
      </c>
      <c r="G29" s="12">
        <f>(SUMIFS(TARIMSALOG2,KAYNAK,A29,SEBEP,B29,SÜRE,"Uzun",BİLDİRİM,"Bildirimli",İL,$B$10,İLÇE,$B$11)/VLOOKUP($B$11,ABONE2,7,FALSE))</f>
        <v>53.489334977509081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6.7108733517324763</v>
      </c>
      <c r="I29" s="12">
        <f>(SUMIFS(TICARETHANEAG2,KAYNAK,A29,SEBEP,B29,SÜRE,"Uzun",BİLDİRİM,"Bildirimli",İL,$B$10,İLÇE,$B$11)/VLOOKUP($B$11,ABONE2,9,FALSE))</f>
        <v>4.7811262969593695</v>
      </c>
      <c r="J29" s="12">
        <f>(SUMIFS(TICARETHANEOG2,KAYNAK,A29,SEBEP,B29,SÜRE,"Uzun",BİLDİRİM,"Bildirimli",İL,$B$10,İLÇE,$B$11)/VLOOKUP($B$11,ABONE2,10,FALSE))</f>
        <v>139.93097039864651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9.0614156294860511</v>
      </c>
      <c r="L29" s="12">
        <f>(SUMIFS(SANAYIAG2,KAYNAK,A29,SEBEP,B29,SÜRE,"Uzun",BİLDİRİM,"Bildirimli",İL,$B$10,İLÇE,$B$11)/VLOOKUP($B$11,ABONE2,12,FALSE))</f>
        <v>66.766600913436804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31.793619482588959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2.5071319017004758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6.948549569156165E-2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6.9312393894233465E-2</v>
      </c>
      <c r="F31" s="12">
        <f>(SUMIFS(TARIMSALAG2,KAYNAK,A31,SEBEP,B31,SÜRE,"Uzun",BİLDİRİM,"Bildirimli",İL,$B$10,İLÇE,$B$11)/VLOOKUP($B$11,ABONE2,6,FALSE))</f>
        <v>2.8346846717216588E-3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2.5775297331477533E-3</v>
      </c>
      <c r="I31" s="12">
        <f>(SUMIFS(TICARETHANEAG2,KAYNAK,A31,SEBEP,B31,SÜRE,"Uzun",BİLDİRİM,"Bildirimli",İL,$B$10,İLÇE,$B$11)/VLOOKUP($B$11,ABONE2,9,FALSE))</f>
        <v>0.21454740368439368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0.20775253855217307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9.3390785223329081E-2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0.99189969907867193</v>
      </c>
      <c r="D33" s="12">
        <f t="shared" ref="D33:O33" si="14">SUM(D28:D32)</f>
        <v>7.7441101848777532</v>
      </c>
      <c r="E33" s="12">
        <f t="shared" si="14"/>
        <v>1.0087207602137662</v>
      </c>
      <c r="F33" s="12">
        <f t="shared" si="14"/>
        <v>2.0467153452014268</v>
      </c>
      <c r="G33" s="12">
        <f t="shared" si="14"/>
        <v>53.489334977509081</v>
      </c>
      <c r="H33" s="12">
        <f t="shared" si="14"/>
        <v>6.713450881465624</v>
      </c>
      <c r="I33" s="12">
        <f t="shared" si="14"/>
        <v>4.9956737006437635</v>
      </c>
      <c r="J33" s="12">
        <f t="shared" si="14"/>
        <v>139.93097039864651</v>
      </c>
      <c r="K33" s="12">
        <f t="shared" si="14"/>
        <v>9.2691681680382239</v>
      </c>
      <c r="L33" s="12">
        <f t="shared" si="14"/>
        <v>66.766600913436804</v>
      </c>
      <c r="M33" s="12">
        <f t="shared" si="14"/>
        <v>0</v>
      </c>
      <c r="N33" s="12">
        <f t="shared" si="14"/>
        <v>31.793619482588959</v>
      </c>
      <c r="O33" s="12">
        <f t="shared" si="14"/>
        <v>2.6005226869238047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51253</v>
      </c>
      <c r="D37" s="16">
        <f>VLOOKUP($B$11,ABONE2,4,FALSE)</f>
        <v>128</v>
      </c>
      <c r="E37" s="16">
        <f>VLOOKUP($B$11,ABONE2,5,FALSE)</f>
        <v>51381</v>
      </c>
      <c r="F37" s="16">
        <f>VLOOKUP($B$11,ABONE2,6,FALSE)</f>
        <v>862</v>
      </c>
      <c r="G37" s="16">
        <f>VLOOKUP($B$11,ABONE2,7,FALSE)</f>
        <v>86</v>
      </c>
      <c r="H37" s="16">
        <f>VLOOKUP($B$11,ABONE2,8,FALSE)</f>
        <v>948</v>
      </c>
      <c r="I37" s="16">
        <f>VLOOKUP($B$11,ABONE2,9,FALSE)</f>
        <v>11221</v>
      </c>
      <c r="J37" s="16">
        <f>VLOOKUP($B$11,ABONE2,10,FALSE)</f>
        <v>367</v>
      </c>
      <c r="K37" s="16">
        <f>VLOOKUP($B$11,ABONE2,11,FALSE)</f>
        <v>11588</v>
      </c>
      <c r="L37" s="21">
        <f>VLOOKUP($B$11,ABONE2,12,FALSE)</f>
        <v>10</v>
      </c>
      <c r="M37" s="21">
        <f>VLOOKUP($B$11,ABONE2,13,FALSE)</f>
        <v>11</v>
      </c>
      <c r="N37" s="21">
        <f>VLOOKUP($B$11,ABONE2,14,FALSE)</f>
        <v>21</v>
      </c>
      <c r="O37" s="21">
        <f>VLOOKUP($B$11,ABONE2,15,FALSE)</f>
        <v>63938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16479.347343166268</v>
      </c>
      <c r="D38" s="16">
        <f>VLOOKUP($B$11,TUKETIM,4,FALSE)</f>
        <v>359.91502301369866</v>
      </c>
      <c r="E38" s="16">
        <f>VLOOKUP($B$11,TUKETIM,5,FALSE)</f>
        <v>16839.262366179966</v>
      </c>
      <c r="F38" s="16">
        <f>VLOOKUP($B$11,TUKETIM,6,FALSE)</f>
        <v>304.69807070656094</v>
      </c>
      <c r="G38" s="16">
        <f>VLOOKUP($B$11,TUKETIM,7,FALSE)</f>
        <v>928.30278193861625</v>
      </c>
      <c r="H38" s="16">
        <f>VLOOKUP($B$11,TUKETIM,8,FALSE)</f>
        <v>1233.0008526451772</v>
      </c>
      <c r="I38" s="16">
        <f>VLOOKUP($B$11,TUKETIM,9,FALSE)</f>
        <v>9892.5701253674997</v>
      </c>
      <c r="J38" s="16">
        <f>VLOOKUP($B$11,TUKETIM,10,FALSE)</f>
        <v>7774.2766668779377</v>
      </c>
      <c r="K38" s="16">
        <f>VLOOKUP($B$11,TUKETIM,11,FALSE)</f>
        <v>17666.846792245437</v>
      </c>
      <c r="L38" s="21">
        <f>VLOOKUP($B$11,TUKETIM,12,FALSE)</f>
        <v>62.305199999999999</v>
      </c>
      <c r="M38" s="21">
        <f>VLOOKUP($B$11,TUKETIM,13,FALSE)</f>
        <v>962.4896</v>
      </c>
      <c r="N38" s="21">
        <f>VLOOKUP($B$11,TUKETIM,14,FALSE)</f>
        <v>1024.7947999999999</v>
      </c>
      <c r="O38" s="21">
        <f>VLOOKUP($B$11,TUKETIM,15,FALSE)</f>
        <v>36763.904811070584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343035.27700001001</v>
      </c>
      <c r="D39" s="16">
        <f>VLOOKUP($B$11,ANLASMA,4,FALSE)</f>
        <v>13611.61</v>
      </c>
      <c r="E39" s="16">
        <f>VLOOKUP($B$11,ANLASMA,5,FALSE)</f>
        <v>356646.88700001</v>
      </c>
      <c r="F39" s="16">
        <f>VLOOKUP($B$11,ANLASMA,6,FALSE)</f>
        <v>3954.9940000000001</v>
      </c>
      <c r="G39" s="16">
        <f>VLOOKUP($B$11,ANLASMA,7,FALSE)</f>
        <v>4122.8100000000004</v>
      </c>
      <c r="H39" s="16">
        <f>VLOOKUP($B$11,ANLASMA,8,FALSE)</f>
        <v>8077.8040000000001</v>
      </c>
      <c r="I39" s="16">
        <f>VLOOKUP($B$11,ANLASMA,9,FALSE)</f>
        <v>87812.787999999302</v>
      </c>
      <c r="J39" s="16">
        <f>VLOOKUP($B$11,ANLASMA,10,FALSE)</f>
        <v>82300.48000000001</v>
      </c>
      <c r="K39" s="16">
        <f>VLOOKUP($B$11,ANLASMA,11,FALSE)</f>
        <v>170113.26799999931</v>
      </c>
      <c r="L39" s="21">
        <f>VLOOKUP($B$11,ANLASMA,12,FALSE)</f>
        <v>322.62599999999998</v>
      </c>
      <c r="M39" s="21">
        <f>VLOOKUP($B$11,ANLASMA,13,FALSE)</f>
        <v>5514</v>
      </c>
      <c r="N39" s="21">
        <f>VLOOKUP($B$11,ANLASMA,14,FALSE)</f>
        <v>5836.6260000000002</v>
      </c>
      <c r="O39" s="21">
        <f>VLOOKUP($B$11,ANLASMA,15,FALSE)</f>
        <v>540674.58500000928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88D17FDC-6927-4C9D-8339-B369D2128E3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AC70"/>
  <sheetViews>
    <sheetView tabSelected="1" zoomScale="70" zoomScaleNormal="70" workbookViewId="0">
      <selection sqref="A1:C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21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(SUMIFS(MESKENAG2,KAYNAK,A15,SEBEP,B15,SÜRE,"Uzun",BİLDİRİM,"Bildirimsiz")/VLOOKUP($B$10,ABONE2,3,FALSE))</f>
        <v>5.1354741096520419E-3</v>
      </c>
      <c r="D15" s="12">
        <f t="shared" ref="D15:D24" si="1">(SUMIFS(MESKENOG2,KAYNAK,A15,SEBEP,B15,SÜRE,"Uzun",BİLDİRİM,"Bildirimsiz")/VLOOKUP($B$10,ABONE2,4,FALSE))</f>
        <v>7.0278049599082265E-2</v>
      </c>
      <c r="E15" s="12">
        <f t="shared" ref="E15:E24" si="2">(SUMIFS(MESKENAG2,KAYNAK,A15,SEBEP,B15,SÜRE,"Uzun",BİLDİRİM,"Bildirimsiz")+SUMIFS(MESKENOG2,KAYNAK,A15,SEBEP,B15,SÜRE,"Uzun",BİLDİRİM,"Bildirimsiz"))/VLOOKUP($B$10,ABONE2,5,FALSE)</f>
        <v>5.2056859216791374E-3</v>
      </c>
      <c r="F15" s="12">
        <f t="shared" ref="F15:F24" si="3">(SUMIFS(TARIMSALAG2,KAYNAK,A15,SEBEP,B15,SÜRE,"Uzun",BİLDİRİM,"Bildirimsiz")/VLOOKUP($B$10,ABONE2,6,FALSE))</f>
        <v>7.3826278773889481E-3</v>
      </c>
      <c r="G15" s="12">
        <f t="shared" ref="G15:G24" si="4">(SUMIFS(TARIMSALOG2,KAYNAK,A15,SEBEP,B15,SÜRE,"Uzun",BİLDİRİM,"Bildirimsiz")/VLOOKUP($B$10,ABONE2,7,FALSE))</f>
        <v>2.4296637394211014E-2</v>
      </c>
      <c r="H15" s="12">
        <f t="shared" ref="H15:H24" si="5">(SUMIFS(TARIMSALAG2,KAYNAK,A15,SEBEP,B15,SÜRE,"Uzun",BİLDİRİM,"Bildirimsiz")+SUMIFS(TARIMSALOG2,KAYNAK,A15,SEBEP,B15,SÜRE,"Uzun",BİLDİRİM,"Bildirimsiz"))/VLOOKUP($B$10,ABONE2,8,FALSE)</f>
        <v>1.1009749843144784E-2</v>
      </c>
      <c r="I15" s="12">
        <f t="shared" ref="I15:I24" si="6">(SUMIFS(TICARETHANEAG2,KAYNAK,A15,SEBEP,B15,SÜRE,"Uzun",BİLDİRİM,"Bildirimsiz")/VLOOKUP($B$10,ABONE2,9,FALSE))</f>
        <v>1.5079200500801564E-2</v>
      </c>
      <c r="J15" s="12">
        <f t="shared" ref="J15:J24" si="7">(SUMIFS(TICARETHANEOG2,KAYNAK,A15,SEBEP,B15,SÜRE,"Uzun",BİLDİRİM,"Bildirimsiz")/VLOOKUP($B$10,ABONE2,10,FALSE))</f>
        <v>0.29481747145402654</v>
      </c>
      <c r="K15" s="12">
        <f t="shared" ref="K15:K24" si="8">(SUMIFS(TICARETHANEAG2,KAYNAK,A15,SEBEP,B15,SÜRE,"Uzun",BİLDİRİM,"Bildirimsiz")+SUMIFS(TICARETHANEOG2,KAYNAK,A15,SEBEP,B15,SÜRE,"Uzun",BİLDİRİM,"Bildirimsiz"))/VLOOKUP($B$10,ABONE2,11,FALSE)</f>
        <v>2.2524278470078582E-2</v>
      </c>
      <c r="L15" s="12">
        <f t="shared" ref="L15:L24" si="9">(SUMIFS(SANAYIAG2,KAYNAK,A15,SEBEP,B15,SÜRE,"Uzun",BİLDİRİM,"Bildirimsiz")/VLOOKUP($B$10,ABONE2,12,FALSE))</f>
        <v>0.40279810683291867</v>
      </c>
      <c r="M15" s="12">
        <f t="shared" ref="M15:M24" si="10">(SUMIFS(SANAYIOG2,KAYNAK,A15,SEBEP,B15,SÜRE,"Uzun",BİLDİRİM,"Bildirimsiz")/VLOOKUP($B$10,ABONE2,13,FALSE))</f>
        <v>3.9034383793098879</v>
      </c>
      <c r="N15" s="12">
        <f t="shared" ref="N15:N24" si="11">(SUMIFS(SANAYIAG2,KAYNAK,A15,SEBEP,B15,SÜRE,"Uzun",BİLDİRİM,"Bildirimsiz")+SUMIFS(SANAYIOG2,KAYNAK,A15,SEBEP,B15,SÜRE,"Uzun",BİLDİRİM,"Bildirimsiz"))/VLOOKUP($B$10,ABONE2,14,FALSE)</f>
        <v>2.1486359892013942</v>
      </c>
      <c r="O15" s="17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1.0880194016543179E-2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0.20645699996904562</v>
      </c>
      <c r="D17" s="12">
        <f t="shared" si="1"/>
        <v>5.6156377650372393</v>
      </c>
      <c r="E17" s="12">
        <f t="shared" si="2"/>
        <v>0.21228711000451961</v>
      </c>
      <c r="F17" s="12">
        <f t="shared" si="3"/>
        <v>4.5762896360065568</v>
      </c>
      <c r="G17" s="12">
        <f t="shared" si="4"/>
        <v>19.411438612321547</v>
      </c>
      <c r="H17" s="12">
        <f t="shared" si="5"/>
        <v>7.7576106979189259</v>
      </c>
      <c r="I17" s="12">
        <f t="shared" si="6"/>
        <v>0.63841799246626263</v>
      </c>
      <c r="J17" s="12">
        <f t="shared" si="7"/>
        <v>26.497583190141647</v>
      </c>
      <c r="K17" s="12">
        <f t="shared" si="8"/>
        <v>1.3266452431069151</v>
      </c>
      <c r="L17" s="12">
        <f t="shared" si="9"/>
        <v>20.663667925833522</v>
      </c>
      <c r="M17" s="12">
        <f t="shared" si="10"/>
        <v>318.2731355498434</v>
      </c>
      <c r="N17" s="12">
        <f t="shared" si="11"/>
        <v>169.08733967942104</v>
      </c>
      <c r="O17" s="17">
        <f t="shared" si="12"/>
        <v>0.81953398917636266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7.7719748320075879E-3</v>
      </c>
      <c r="D18" s="12">
        <f t="shared" si="1"/>
        <v>1.5709010039324591E-2</v>
      </c>
      <c r="E18" s="12">
        <f t="shared" si="2"/>
        <v>7.7805295079601683E-3</v>
      </c>
      <c r="F18" s="12">
        <f t="shared" si="3"/>
        <v>6.7837360191349991E-2</v>
      </c>
      <c r="G18" s="12">
        <f t="shared" si="4"/>
        <v>0.1308766613277958</v>
      </c>
      <c r="H18" s="12">
        <f t="shared" si="5"/>
        <v>8.1355812668894786E-2</v>
      </c>
      <c r="I18" s="12">
        <f t="shared" si="6"/>
        <v>3.1945557602743868E-2</v>
      </c>
      <c r="J18" s="12">
        <f t="shared" si="7"/>
        <v>1.4815446938019232</v>
      </c>
      <c r="K18" s="12">
        <f t="shared" si="8"/>
        <v>7.052582964211776E-2</v>
      </c>
      <c r="L18" s="12">
        <f t="shared" si="9"/>
        <v>3.3356807976719978</v>
      </c>
      <c r="M18" s="12">
        <f t="shared" si="10"/>
        <v>8.4058249198417609</v>
      </c>
      <c r="N18" s="12">
        <f t="shared" si="11"/>
        <v>5.8642609968847035</v>
      </c>
      <c r="O18" s="17">
        <f t="shared" si="12"/>
        <v>2.7425412644933214E-2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3.595798411350892E-3</v>
      </c>
      <c r="D20" s="12">
        <f t="shared" si="1"/>
        <v>1.2422192491776578E-2</v>
      </c>
      <c r="E20" s="12">
        <f t="shared" si="2"/>
        <v>3.6053116539176131E-3</v>
      </c>
      <c r="F20" s="12">
        <f t="shared" si="3"/>
        <v>1.2982752788419665E-2</v>
      </c>
      <c r="G20" s="12">
        <f t="shared" si="4"/>
        <v>4.7888383044801842E-2</v>
      </c>
      <c r="H20" s="12">
        <f t="shared" si="5"/>
        <v>2.0468084879876544E-2</v>
      </c>
      <c r="I20" s="12">
        <f t="shared" si="6"/>
        <v>1.5925392463821225E-2</v>
      </c>
      <c r="J20" s="12">
        <f t="shared" si="7"/>
        <v>0.25363757996363379</v>
      </c>
      <c r="K20" s="12">
        <f t="shared" si="8"/>
        <v>2.2251969675272664E-2</v>
      </c>
      <c r="L20" s="12">
        <f t="shared" si="9"/>
        <v>3.7862853720230433E-2</v>
      </c>
      <c r="M20" s="12">
        <f t="shared" si="10"/>
        <v>3.3994237633790982</v>
      </c>
      <c r="N20" s="12">
        <f t="shared" si="11"/>
        <v>1.7143391332492046</v>
      </c>
      <c r="O20" s="17">
        <f t="shared" si="12"/>
        <v>9.2643040631769247E-3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2.2630241581235527E-2</v>
      </c>
      <c r="D21" s="12">
        <f t="shared" si="1"/>
        <v>0</v>
      </c>
      <c r="E21" s="12">
        <f t="shared" si="2"/>
        <v>2.2605850309381573E-2</v>
      </c>
      <c r="F21" s="12">
        <f t="shared" si="3"/>
        <v>0.21176086097942312</v>
      </c>
      <c r="G21" s="12">
        <f t="shared" si="4"/>
        <v>0</v>
      </c>
      <c r="H21" s="12">
        <f t="shared" si="5"/>
        <v>0.16634983826585978</v>
      </c>
      <c r="I21" s="12">
        <f t="shared" si="6"/>
        <v>9.9839351626062889E-2</v>
      </c>
      <c r="J21" s="12">
        <f t="shared" si="7"/>
        <v>0</v>
      </c>
      <c r="K21" s="12">
        <f t="shared" si="8"/>
        <v>9.7182182999384734E-2</v>
      </c>
      <c r="L21" s="12">
        <f t="shared" si="9"/>
        <v>6.9686854304140846</v>
      </c>
      <c r="M21" s="12">
        <f t="shared" si="10"/>
        <v>0</v>
      </c>
      <c r="N21" s="12">
        <f t="shared" si="11"/>
        <v>3.4932654878452163</v>
      </c>
      <c r="O21" s="17">
        <f t="shared" si="12"/>
        <v>4.3157824991879541E-2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2.5207363276451883E-3</v>
      </c>
      <c r="D22" s="12">
        <f t="shared" si="1"/>
        <v>0</v>
      </c>
      <c r="E22" s="12">
        <f t="shared" si="2"/>
        <v>2.5180194337570245E-3</v>
      </c>
      <c r="F22" s="12">
        <f t="shared" si="3"/>
        <v>1.613422380366662E-3</v>
      </c>
      <c r="G22" s="12">
        <f t="shared" si="4"/>
        <v>0</v>
      </c>
      <c r="H22" s="12">
        <f t="shared" si="5"/>
        <v>1.2674322855845987E-3</v>
      </c>
      <c r="I22" s="12">
        <f t="shared" si="6"/>
        <v>5.7302439393960413E-3</v>
      </c>
      <c r="J22" s="12">
        <f t="shared" si="7"/>
        <v>0</v>
      </c>
      <c r="K22" s="12">
        <f t="shared" si="8"/>
        <v>5.5777366947977001E-3</v>
      </c>
      <c r="L22" s="12">
        <f t="shared" si="9"/>
        <v>1.1613461172412838E-2</v>
      </c>
      <c r="M22" s="12">
        <f t="shared" si="10"/>
        <v>0</v>
      </c>
      <c r="N22" s="12">
        <f t="shared" si="11"/>
        <v>5.82160057490349E-3</v>
      </c>
      <c r="O22" s="17">
        <f t="shared" si="12"/>
        <v>2.9837030530895331E-3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5.5700124232722543E-7</v>
      </c>
      <c r="D24" s="12">
        <f t="shared" si="1"/>
        <v>0</v>
      </c>
      <c r="E24" s="12">
        <f t="shared" si="2"/>
        <v>5.56400896605072E-7</v>
      </c>
      <c r="F24" s="12">
        <f t="shared" si="3"/>
        <v>2.0165570531948366E-4</v>
      </c>
      <c r="G24" s="12">
        <f t="shared" si="4"/>
        <v>0</v>
      </c>
      <c r="H24" s="12">
        <f t="shared" si="5"/>
        <v>1.5841168103554134E-4</v>
      </c>
      <c r="I24" s="12">
        <f t="shared" si="6"/>
        <v>3.4506939921882489E-6</v>
      </c>
      <c r="J24" s="12">
        <f t="shared" si="7"/>
        <v>0</v>
      </c>
      <c r="K24" s="12">
        <f t="shared" si="8"/>
        <v>3.358855697297762E-6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5.4826615935114215E-6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0.24811178223217917</v>
      </c>
      <c r="D25" s="12">
        <f t="shared" ref="D25:O25" si="13">SUM(D15:D24)</f>
        <v>5.714047017167422</v>
      </c>
      <c r="E25" s="12">
        <f t="shared" si="13"/>
        <v>0.25400306323211169</v>
      </c>
      <c r="F25" s="12">
        <f t="shared" si="13"/>
        <v>4.8780683159288243</v>
      </c>
      <c r="G25" s="12">
        <f t="shared" si="13"/>
        <v>19.614500294088359</v>
      </c>
      <c r="H25" s="12">
        <f t="shared" si="13"/>
        <v>8.0382200275433231</v>
      </c>
      <c r="I25" s="12">
        <f t="shared" si="13"/>
        <v>0.80694118929308034</v>
      </c>
      <c r="J25" s="12">
        <f t="shared" si="13"/>
        <v>28.527582935361231</v>
      </c>
      <c r="K25" s="12">
        <f t="shared" si="13"/>
        <v>1.544710599444264</v>
      </c>
      <c r="L25" s="12">
        <f t="shared" si="13"/>
        <v>31.420308575645166</v>
      </c>
      <c r="M25" s="12">
        <f t="shared" si="13"/>
        <v>333.98182261237412</v>
      </c>
      <c r="N25" s="12">
        <f t="shared" si="13"/>
        <v>182.31366288717643</v>
      </c>
      <c r="O25" s="12">
        <f t="shared" si="13"/>
        <v>0.91325091060757857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(SUMIFS(MESKENAG2,KAYNAK,A28,SEBEP,B28,SÜRE,"Uzun",BİLDİRİM,"Bildirimli")/VLOOKUP($B$10,ABONE2,3,FALSE))</f>
        <v>3.4483678023245826E-2</v>
      </c>
      <c r="D28" s="12">
        <f>(SUMIFS(MESKENOG2,KAYNAK,A28,SEBEP,B28,SÜRE,"Uzun",BİLDİRİM,"Bildirimli")/VLOOKUP($B$10,ABONE2,4,FALSE))</f>
        <v>0.26595379165106037</v>
      </c>
      <c r="E28" s="12">
        <f>(SUMIFS(MESKENAG2,KAYNAK,A28,SEBEP,B28,SÜRE,"Uzun",BİLDİRİM,"Bildirimli")+SUMIFS(MESKENOG2,KAYNAK,A28,SEBEP,B28,SÜRE,"Uzun",BİLDİRİM,"Bildirimli"))/VLOOKUP($B$10,ABONE2,5,FALSE)</f>
        <v>3.4733160577256353E-2</v>
      </c>
      <c r="F28" s="12">
        <f>(SUMIFS(TARIMSALAG2,KAYNAK,A28,SEBEP,B28,SÜRE,"Uzun",BİLDİRİM,"Bildirimli")/VLOOKUP($B$10,ABONE2,6,FALSE))</f>
        <v>0.29177574557166835</v>
      </c>
      <c r="G28" s="12">
        <f>(SUMIFS(TARIMSALOG2,KAYNAK,A28,SEBEP,B28,SÜRE,"Uzun",BİLDİRİM,"Bildirimli")/VLOOKUP($B$10,ABONE2,7,FALSE))</f>
        <v>1.0023268416022315</v>
      </c>
      <c r="H28" s="12">
        <f>(SUMIFS(TARIMSALAG2,KAYNAK,A28,SEBEP,B28,SÜRE,"Uzun",BİLDİRİM,"Bildirimli")+SUMIFS(TARIMSALOG2,KAYNAK,A28,SEBEP,B28,SÜRE,"Uzun",BİLDİRİM,"Bildirimli"))/VLOOKUP($B$10,ABONE2,8,FALSE)</f>
        <v>0.44414975751963931</v>
      </c>
      <c r="I28" s="12">
        <f>(SUMIFS(TICARETHANEAG2,KAYNAK,A28,SEBEP,B28,SÜRE,"Uzun",BİLDİRİM,"Bildirimli")/VLOOKUP($B$10,ABONE2,9,FALSE))</f>
        <v>7.7306522204548034E-2</v>
      </c>
      <c r="J28" s="12">
        <f>(SUMIFS(TICARETHANEOG2,KAYNAK,A28,SEBEP,B28,SÜRE,"Uzun",BİLDİRİM,"Bildirimli")/VLOOKUP($B$10,ABONE2,10,FALSE))</f>
        <v>1.7777546525918351</v>
      </c>
      <c r="K28" s="12">
        <f>(SUMIFS(TICARETHANEAG2,KAYNAK,A28,SEBEP,B28,SÜRE,"Uzun",BİLDİRİM,"Bildirimli")+SUMIFS(TICARETHANEOG2,KAYNAK,A28,SEBEP,B28,SÜRE,"Uzun",BİLDİRİM,"Bildirimli"))/VLOOKUP($B$10,ABONE2,11,FALSE)</f>
        <v>0.12256300023419008</v>
      </c>
      <c r="L28" s="12">
        <f>(SUMIFS(SANAYIAG2,KAYNAK,A28,SEBEP,B28,SÜRE,"Uzun",BİLDİRİM,"Bildirimli")/VLOOKUP($B$10,ABONE2,12,FALSE))</f>
        <v>1.8107064347397117</v>
      </c>
      <c r="M28" s="12">
        <f>(SUMIFS(SANAYIOG2,KAYNAK,A28,SEBEP,B28,SÜRE,"Uzun",BİLDİRİM,"Bildirimli")/VLOOKUP($B$10,ABONE2,13,FALSE))</f>
        <v>10.822147295947286</v>
      </c>
      <c r="N28" s="12">
        <f>(SUMIFS(SANAYIAG2,KAYNAK,A28,SEBEP,B28,SÜRE,"Uzun",BİLDİRİM,"Bildirimli")+SUMIFS(SANAYIOG2,KAYNAK,A28,SEBEP,B28,SÜRE,"Uzun",BİLDİRİM,"Bildirimli"))/VLOOKUP($B$10,ABONE2,14,FALSE)</f>
        <v>6.3048885287734509</v>
      </c>
      <c r="O28" s="17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6.8486640789950412E-2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(SUMIFS(MESKENAG2,KAYNAK,A29,SEBEP,B29,SÜRE,"Uzun",BİLDİRİM,"Bildirimli")/VLOOKUP($B$10,ABONE2,3,FALSE))</f>
        <v>0.29724157247468302</v>
      </c>
      <c r="D29" s="12">
        <f>(SUMIFS(MESKENOG2,KAYNAK,A29,SEBEP,B29,SÜRE,"Uzun",BİLDİRİM,"Bildirimli")/VLOOKUP($B$10,ABONE2,4,FALSE))</f>
        <v>6.1913849661215226</v>
      </c>
      <c r="E29" s="12">
        <f>(SUMIFS(MESKENAG2,KAYNAK,A29,SEBEP,B29,SÜRE,"Uzun",BİLDİRİM,"Bildirimli")+SUMIFS(MESKENOG2,KAYNAK,A29,SEBEP,B29,SÜRE,"Uzun",BİLDİRİM,"Bildirimli"))/VLOOKUP($B$10,ABONE2,5,FALSE)</f>
        <v>0.30359438374912556</v>
      </c>
      <c r="F29" s="12">
        <f>(SUMIFS(TARIMSALAG2,KAYNAK,A29,SEBEP,B29,SÜRE,"Uzun",BİLDİRİM,"Bildirimli")/VLOOKUP($B$10,ABONE2,6,FALSE))</f>
        <v>3.834668849169975</v>
      </c>
      <c r="G29" s="12">
        <f>(SUMIFS(TARIMSALOG2,KAYNAK,A29,SEBEP,B29,SÜRE,"Uzun",BİLDİRİM,"Bildirimli")/VLOOKUP($B$10,ABONE2,7,FALSE))</f>
        <v>11.989824227021243</v>
      </c>
      <c r="H29" s="12">
        <f>(SUMIFS(TARIMSALAG2,KAYNAK,A29,SEBEP,B29,SÜRE,"Uzun",BİLDİRİM,"Bildirimli")+SUMIFS(TARIMSALOG2,KAYNAK,A29,SEBEP,B29,SÜRE,"Uzun",BİLDİRİM,"Bildirimli"))/VLOOKUP($B$10,ABONE2,8,FALSE)</f>
        <v>5.5834997916935203</v>
      </c>
      <c r="I29" s="12">
        <f>(SUMIFS(TICARETHANEAG2,KAYNAK,A29,SEBEP,B29,SÜRE,"Uzun",BİLDİRİM,"Bildirimli")/VLOOKUP($B$10,ABONE2,9,FALSE))</f>
        <v>1.045738893120238</v>
      </c>
      <c r="J29" s="12">
        <f>(SUMIFS(TICARETHANEOG2,KAYNAK,A29,SEBEP,B29,SÜRE,"Uzun",BİLDİRİM,"Bildirimli")/VLOOKUP($B$10,ABONE2,10,FALSE))</f>
        <v>27.796443964832193</v>
      </c>
      <c r="K29" s="12">
        <f>(SUMIFS(TICARETHANEAG2,KAYNAK,A29,SEBEP,B29,SÜRE,"Uzun",BİLDİRİM,"Bildirimli")+SUMIFS(TICARETHANEOG2,KAYNAK,A29,SEBEP,B29,SÜRE,"Uzun",BİLDİRİM,"Bildirimli"))/VLOOKUP($B$10,ABONE2,11,FALSE)</f>
        <v>1.7576939799711584</v>
      </c>
      <c r="L29" s="12">
        <f>(SUMIFS(SANAYIAG2,KAYNAK,A29,SEBEP,B29,SÜRE,"Uzun",BİLDİRİM,"Bildirimli")/VLOOKUP($B$10,ABONE2,12,FALSE))</f>
        <v>19.614515585539937</v>
      </c>
      <c r="M29" s="12">
        <f>(SUMIFS(SANAYIOG2,KAYNAK,A29,SEBEP,B29,SÜRE,"Uzun",BİLDİRİM,"Bildirimli")/VLOOKUP($B$10,ABONE2,13,FALSE))</f>
        <v>323.61423699711463</v>
      </c>
      <c r="N29" s="12">
        <f>(SUMIFS(SANAYIAG2,KAYNAK,A29,SEBEP,B29,SÜRE,"Uzun",BİLDİRİM,"Bildirimli")+SUMIFS(SANAYIOG2,KAYNAK,A29,SEBEP,B29,SÜRE,"Uzun",BİLDİRİM,"Bildirimli"))/VLOOKUP($B$10,ABONE2,14,FALSE)</f>
        <v>171.22513208977597</v>
      </c>
      <c r="O29" s="17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0.90442096035131692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(SUMIFS(MESKENAG2,KAYNAK,A30,SEBEP,B30,SÜRE,"Uzun",BİLDİRİM,"Bildirimli")/VLOOKUP($B$10,ABONE2,3,FALSE))</f>
        <v>0</v>
      </c>
      <c r="D30" s="12">
        <f>(SUMIFS(MESKENOG2,KAYNAK,A30,SEBEP,B30,SÜRE,"Uzun",BİLDİRİM,"Bildirimli")/VLOOKUP($B$10,ABONE2,4,FALSE))</f>
        <v>0</v>
      </c>
      <c r="E30" s="12">
        <f>(SUMIFS(MESKENAG2,KAYNAK,A30,SEBEP,B30,SÜRE,"Uzun",BİLDİRİM,"Bildirimli")+SUMIFS(MESKENOG2,KAYNAK,A30,SEBEP,B30,SÜRE,"Uzun",BİLDİRİM,"Bildirimli"))/VLOOKUP($B$10,ABONE2,5,FALSE)</f>
        <v>0</v>
      </c>
      <c r="F30" s="12">
        <f>(SUMIFS(TARIMSALAG2,KAYNAK,A30,SEBEP,B30,SÜRE,"Uzun",BİLDİRİM,"Bildirimli")/VLOOKUP($B$10,ABONE2,6,FALSE))</f>
        <v>0</v>
      </c>
      <c r="G30" s="12">
        <f>(SUMIFS(TARIMSALOG2,KAYNAK,A30,SEBEP,B30,SÜRE,"Uzun",BİLDİRİM,"Bildirimli")/VLOOKUP($B$10,ABONE2,7,FALSE))</f>
        <v>0</v>
      </c>
      <c r="H30" s="12">
        <f>(SUMIFS(TARIMSALAG2,KAYNAK,A30,SEBEP,B30,SÜRE,"Uzun",BİLDİRİM,"Bildirimli")+SUMIFS(TARIMSALOG2,KAYNAK,A30,SEBEP,B30,SÜRE,"Uzun",BİLDİRİM,"Bildirimli"))/VLOOKUP($B$10,ABONE2,8,FALSE)</f>
        <v>0</v>
      </c>
      <c r="I30" s="12">
        <f>(SUMIFS(TICARETHANEAG2,KAYNAK,A30,SEBEP,B30,SÜRE,"Uzun",BİLDİRİM,"Bildirimli")/VLOOKUP($B$10,ABONE2,9,FALSE))</f>
        <v>0</v>
      </c>
      <c r="J30" s="12">
        <f>(SUMIFS(TICARETHANEOG2,KAYNAK,A30,SEBEP,B30,SÜRE,"Uzun",BİLDİRİM,"Bildirimli")/VLOOKUP($B$10,ABONE2,10,FALSE))</f>
        <v>0</v>
      </c>
      <c r="K30" s="12">
        <f>(SUMIFS(TICARETHANEAG2,KAYNAK,A30,SEBEP,B30,SÜRE,"Uzun",BİLDİRİM,"Bildirimli")+SUMIFS(TICARETHANEOG2,KAYNAK,A30,SEBEP,B30,SÜRE,"Uzun",BİLDİRİM,"Bildirimli"))/VLOOKUP($B$10,ABONE2,11,FALSE)</f>
        <v>0</v>
      </c>
      <c r="L30" s="12">
        <f>(SUMIFS(SANAYIAG2,KAYNAK,A30,SEBEP,B30,SÜRE,"Uzun",BİLDİRİM,"Bildirimli")/VLOOKUP($B$10,ABONE2,12,FALSE))</f>
        <v>0</v>
      </c>
      <c r="M30" s="12">
        <f>(SUMIFS(SANAYIOG2,KAYNAK,A30,SEBEP,B30,SÜRE,"Uzun",BİLDİRİM,"Bildirimli")/VLOOKUP($B$10,ABONE2,13,FALSE))</f>
        <v>0</v>
      </c>
      <c r="N30" s="12">
        <f>(SUMIFS(SANAYIAG2,KAYNAK,A30,SEBEP,B30,SÜRE,"Uzun",BİLDİRİM,"Bildirimli")+SUMIFS(SANAYIOG2,KAYNAK,A30,SEBEP,B30,SÜRE,"Uzun",BİLDİRİM,"Bildirimli"))/VLOOKUP($B$10,ABONE2,14,FALSE)</f>
        <v>0</v>
      </c>
      <c r="O30" s="17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(SUMIFS(MESKENAG2,KAYNAK,A31,SEBEP,B31,SÜRE,"Uzun",BİLDİRİM,"Bildirimli")/VLOOKUP($B$10,ABONE2,3,FALSE))</f>
        <v>2.6090897298661417E-2</v>
      </c>
      <c r="D31" s="12">
        <f>(SUMIFS(MESKENOG2,KAYNAK,A31,SEBEP,B31,SÜRE,"Uzun",BİLDİRİM,"Bildirimli")/VLOOKUP($B$10,ABONE2,4,FALSE))</f>
        <v>0</v>
      </c>
      <c r="E31" s="12">
        <f>(SUMIFS(MESKENAG2,KAYNAK,A31,SEBEP,B31,SÜRE,"Uzun",BİLDİRİM,"Bildirimli")+SUMIFS(MESKENOG2,KAYNAK,A31,SEBEP,B31,SÜRE,"Uzun",BİLDİRİM,"Bildirimli"))/VLOOKUP($B$10,ABONE2,5,FALSE)</f>
        <v>2.6062776071292242E-2</v>
      </c>
      <c r="F31" s="12">
        <f>(SUMIFS(TARIMSALAG2,KAYNAK,A31,SEBEP,B31,SÜRE,"Uzun",BİLDİRİM,"Bildirimli")/VLOOKUP($B$10,ABONE2,6,FALSE))</f>
        <v>9.3751073234560015E-2</v>
      </c>
      <c r="G31" s="12">
        <f>(SUMIFS(TARIMSALOG2,KAYNAK,A31,SEBEP,B31,SÜRE,"Uzun",BİLDİRİM,"Bildirimli")/VLOOKUP($B$10,ABONE2,7,FALSE))</f>
        <v>0</v>
      </c>
      <c r="H31" s="12">
        <f>(SUMIFS(TARIMSALAG2,KAYNAK,A31,SEBEP,B31,SÜRE,"Uzun",BİLDİRİM,"Bildirimli")+SUMIFS(TARIMSALOG2,KAYNAK,A31,SEBEP,B31,SÜRE,"Uzun",BİLDİRİM,"Bildirimli"))/VLOOKUP($B$10,ABONE2,8,FALSE)</f>
        <v>7.3646639882783874E-2</v>
      </c>
      <c r="I31" s="12">
        <f>(SUMIFS(TICARETHANEAG2,KAYNAK,A31,SEBEP,B31,SÜRE,"Uzun",BİLDİRİM,"Bildirimli")/VLOOKUP($B$10,ABONE2,9,FALSE))</f>
        <v>0.11711021282924403</v>
      </c>
      <c r="J31" s="12">
        <f>(SUMIFS(TICARETHANEOG2,KAYNAK,A31,SEBEP,B31,SÜRE,"Uzun",BİLDİRİM,"Bildirimli")/VLOOKUP($B$10,ABONE2,10,FALSE))</f>
        <v>0</v>
      </c>
      <c r="K31" s="12">
        <f>(SUMIFS(TICARETHANEAG2,KAYNAK,A31,SEBEP,B31,SÜRE,"Uzun",BİLDİRİM,"Bildirimli")+SUMIFS(TICARETHANEOG2,KAYNAK,A31,SEBEP,B31,SÜRE,"Uzun",BİLDİRİM,"Bildirimli"))/VLOOKUP($B$10,ABONE2,11,FALSE)</f>
        <v>0.11399338986990666</v>
      </c>
      <c r="L31" s="12">
        <f>(SUMIFS(SANAYIAG2,KAYNAK,A31,SEBEP,B31,SÜRE,"Uzun",BİLDİRİM,"Bildirimli")/VLOOKUP($B$10,ABONE2,12,FALSE))</f>
        <v>4.2500660053325516</v>
      </c>
      <c r="M31" s="12">
        <f>(SUMIFS(SANAYIOG2,KAYNAK,A31,SEBEP,B31,SÜRE,"Uzun",BİLDİRİM,"Bildirimli")/VLOOKUP($B$10,ABONE2,13,FALSE))</f>
        <v>0</v>
      </c>
      <c r="N31" s="12">
        <f>(SUMIFS(SANAYIAG2,KAYNAK,A31,SEBEP,B31,SÜRE,"Uzun",BİLDİRİM,"Bildirimli")+SUMIFS(SANAYIOG2,KAYNAK,A31,SEBEP,B31,SÜRE,"Uzun",BİLDİRİM,"Bildirimli"))/VLOOKUP($B$10,ABONE2,14,FALSE)</f>
        <v>2.1304748285373805</v>
      </c>
      <c r="O31" s="17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4.4340415076791033E-2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(SUMIFS(MESKENAG2,KAYNAK,A32,SEBEP,B32,SÜRE,"Uzun",BİLDİRİM,"Bildirimli")/VLOOKUP($B$10,ABONE2,3,FALSE))</f>
        <v>0</v>
      </c>
      <c r="D32" s="12">
        <f>(SUMIFS(MESKENOG2,KAYNAK,A32,SEBEP,B32,SÜRE,"Uzun",BİLDİRİM,"Bildirimli")/VLOOKUP($B$10,ABONE2,4,FALSE))</f>
        <v>0</v>
      </c>
      <c r="E32" s="12">
        <f>(SUMIFS(MESKENAG2,KAYNAK,A32,SEBEP,B32,SÜRE,"Uzun",BİLDİRİM,"Bildirimli")+SUMIFS(MESKENOG2,KAYNAK,A32,SEBEP,B32,SÜRE,"Uzun",BİLDİRİM,"Bildirimli"))/VLOOKUP($B$10,ABONE2,5,FALSE)</f>
        <v>0</v>
      </c>
      <c r="F32" s="12">
        <f>(SUMIFS(TARIMSALAG2,KAYNAK,A32,SEBEP,B32,SÜRE,"Uzun",BİLDİRİM,"Bildirimli")/VLOOKUP($B$10,ABONE2,6,FALSE))</f>
        <v>0</v>
      </c>
      <c r="G32" s="12">
        <f>(SUMIFS(TARIMSALOG2,KAYNAK,A32,SEBEP,B32,SÜRE,"Uzun",BİLDİRİM,"Bildirimli")/VLOOKUP($B$10,ABONE2,7,FALSE))</f>
        <v>0</v>
      </c>
      <c r="H32" s="12">
        <f>(SUMIFS(TARIMSALAG2,KAYNAK,A32,SEBEP,B32,SÜRE,"Uzun",BİLDİRİM,"Bildirimli")+SUMIFS(TARIMSALOG2,KAYNAK,A32,SEBEP,B32,SÜRE,"Uzun",BİLDİRİM,"Bildirimli"))/VLOOKUP($B$10,ABONE2,8,FALSE)</f>
        <v>0</v>
      </c>
      <c r="I32" s="12">
        <f>(SUMIFS(TICARETHANEAG2,KAYNAK,A32,SEBEP,B32,SÜRE,"Uzun",BİLDİRİM,"Bildirimli")/VLOOKUP($B$10,ABONE2,9,FALSE))</f>
        <v>0</v>
      </c>
      <c r="J32" s="12">
        <f>(SUMIFS(TICARETHANEOG2,KAYNAK,A32,SEBEP,B32,SÜRE,"Uzun",BİLDİRİM,"Bildirimli")/VLOOKUP($B$10,ABONE2,10,FALSE))</f>
        <v>0</v>
      </c>
      <c r="K32" s="12">
        <f>(SUMIFS(TICARETHANEAG2,KAYNAK,A32,SEBEP,B32,SÜRE,"Uzun",BİLDİRİM,"Bildirimli")+SUMIFS(TICARETHANEOG2,KAYNAK,A32,SEBEP,B32,SÜRE,"Uzun",BİLDİRİM,"Bildirimli"))/VLOOKUP($B$10,ABONE2,11,FALSE)</f>
        <v>0</v>
      </c>
      <c r="L32" s="12">
        <f>(SUMIFS(SANAYIAG2,KAYNAK,A32,SEBEP,B32,SÜRE,"Uzun",BİLDİRİM,"Bildirimli")/VLOOKUP($B$10,ABONE2,12,FALSE))</f>
        <v>0</v>
      </c>
      <c r="M32" s="12">
        <f>(SUMIFS(SANAYIOG2,KAYNAK,A32,SEBEP,B32,SÜRE,"Uzun",BİLDİRİM,"Bildirimli")/VLOOKUP($B$10,ABONE2,13,FALSE))</f>
        <v>0</v>
      </c>
      <c r="N32" s="12">
        <f>(SUMIFS(SANAYIAG2,KAYNAK,A32,SEBEP,B32,SÜRE,"Uzun",BİLDİRİM,"Bildirimli")+SUMIFS(SANAYIOG2,KAYNAK,A32,SEBEP,B32,SÜRE,"Uzun",BİLDİRİM,"Bildirimli"))/VLOOKUP($B$10,ABONE2,14,FALSE)</f>
        <v>0</v>
      </c>
      <c r="O32" s="17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0.35781614779659027</v>
      </c>
      <c r="D33" s="12">
        <f t="shared" ref="D33:O33" si="14">SUM(D28:D32)</f>
        <v>6.4573387577725825</v>
      </c>
      <c r="E33" s="12">
        <f t="shared" si="14"/>
        <v>0.36439032039767416</v>
      </c>
      <c r="F33" s="12">
        <f t="shared" si="14"/>
        <v>4.2201956679762036</v>
      </c>
      <c r="G33" s="12">
        <f t="shared" si="14"/>
        <v>12.992151068623475</v>
      </c>
      <c r="H33" s="12">
        <f t="shared" si="14"/>
        <v>6.1012961890959438</v>
      </c>
      <c r="I33" s="12">
        <f t="shared" si="14"/>
        <v>1.24015562815403</v>
      </c>
      <c r="J33" s="12">
        <f t="shared" si="14"/>
        <v>29.574198617424027</v>
      </c>
      <c r="K33" s="12">
        <f t="shared" si="14"/>
        <v>1.994250370075255</v>
      </c>
      <c r="L33" s="12">
        <f t="shared" si="14"/>
        <v>25.6752880256122</v>
      </c>
      <c r="M33" s="12">
        <f t="shared" si="14"/>
        <v>334.43638429306191</v>
      </c>
      <c r="N33" s="12">
        <f t="shared" si="14"/>
        <v>179.66049544708682</v>
      </c>
      <c r="O33" s="12">
        <f t="shared" si="14"/>
        <v>1.0172480162180584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3005615</v>
      </c>
      <c r="D37" s="16">
        <f>VLOOKUP($B$10,ABONE2,4,FALSE)</f>
        <v>3243</v>
      </c>
      <c r="E37" s="16">
        <f>VLOOKUP($B$10,ABONE2,5,FALSE)</f>
        <v>3008858</v>
      </c>
      <c r="F37" s="16">
        <f>VLOOKUP($B$10,ABONE2,6,FALSE)</f>
        <v>82869</v>
      </c>
      <c r="G37" s="16">
        <f>VLOOKUP($B$10,ABONE2,7,FALSE)</f>
        <v>22622</v>
      </c>
      <c r="H37" s="16">
        <f>VLOOKUP($B$10,ABONE2,8,FALSE)</f>
        <v>105491</v>
      </c>
      <c r="I37" s="16">
        <f>VLOOKUP($B$10,ABONE2,9,FALSE)</f>
        <v>588725</v>
      </c>
      <c r="J37" s="16">
        <f>VLOOKUP($B$10,ABONE2,10,FALSE)</f>
        <v>16097</v>
      </c>
      <c r="K37" s="16">
        <f>VLOOKUP($B$10,ABONE2,11,FALSE)</f>
        <v>604822</v>
      </c>
      <c r="L37" s="21">
        <f>VLOOKUP($B$10,ABONE2,12,FALSE)</f>
        <v>2349</v>
      </c>
      <c r="M37" s="21">
        <f>VLOOKUP($B$10,ABONE2,13,FALSE)</f>
        <v>2337</v>
      </c>
      <c r="N37" s="21">
        <f>VLOOKUP($B$10,ABONE2,14,FALSE)</f>
        <v>4686</v>
      </c>
      <c r="O37" s="21">
        <f>VLOOKUP($B$10,ABONE2,15,FALSE)</f>
        <v>3723857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628837.01409497648</v>
      </c>
      <c r="D38" s="16">
        <f>VLOOKUP($B$10,TUKETIM,4,FALSE)</f>
        <v>16103.948339122973</v>
      </c>
      <c r="E38" s="16">
        <f>VLOOKUP($B$10,TUKETIM,5,FALSE)</f>
        <v>644940.96243409941</v>
      </c>
      <c r="F38" s="16">
        <f>VLOOKUP($B$10,TUKETIM,6,FALSE)</f>
        <v>54815.521403282168</v>
      </c>
      <c r="G38" s="16">
        <f>VLOOKUP($B$10,TUKETIM,7,FALSE)</f>
        <v>56783.888262640015</v>
      </c>
      <c r="H38" s="16">
        <f>VLOOKUP($B$10,TUKETIM,8,FALSE)</f>
        <v>111599.40966592218</v>
      </c>
      <c r="I38" s="16">
        <f>VLOOKUP($B$10,TUKETIM,9,FALSE)</f>
        <v>338642.58123570459</v>
      </c>
      <c r="J38" s="16">
        <f>VLOOKUP($B$10,TUKETIM,10,FALSE)</f>
        <v>299520.40615469369</v>
      </c>
      <c r="K38" s="16">
        <f>VLOOKUP($B$10,TUKETIM,11,FALSE)</f>
        <v>638162.98739039828</v>
      </c>
      <c r="L38" s="21">
        <f>VLOOKUP($B$10,TUKETIM,12,FALSE)</f>
        <v>26223.257026689116</v>
      </c>
      <c r="M38" s="21">
        <f>VLOOKUP($B$10,TUKETIM,13,FALSE)</f>
        <v>411418.09229566529</v>
      </c>
      <c r="N38" s="21">
        <f>VLOOKUP($B$10,TUKETIM,14,FALSE)</f>
        <v>437641.34932235442</v>
      </c>
      <c r="O38" s="21">
        <f>VLOOKUP($B$10,TUKETIM,15,FALSE)</f>
        <v>1832344.7088127742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15551205.020000614</v>
      </c>
      <c r="D39" s="16">
        <f>VLOOKUP($B$10,ANLASMA,4,FALSE)</f>
        <v>144123.59100000001</v>
      </c>
      <c r="E39" s="16">
        <f>VLOOKUP($B$10,ANLASMA,5,FALSE)</f>
        <v>15695328.611000614</v>
      </c>
      <c r="F39" s="16">
        <f>VLOOKUP($B$10,ANLASMA,6,FALSE)</f>
        <v>544355.37899999844</v>
      </c>
      <c r="G39" s="16">
        <f>VLOOKUP($B$10,ANLASMA,7,FALSE)</f>
        <v>631304.84299999964</v>
      </c>
      <c r="H39" s="16">
        <f>VLOOKUP($B$10,ANLASMA,8,FALSE)</f>
        <v>1175660.2219999982</v>
      </c>
      <c r="I39" s="16">
        <f>VLOOKUP($B$10,ANLASMA,9,FALSE)</f>
        <v>3774496.082000114</v>
      </c>
      <c r="J39" s="16">
        <f>VLOOKUP($B$10,ANLASMA,10,FALSE)</f>
        <v>4557876.8999999994</v>
      </c>
      <c r="K39" s="16">
        <f>VLOOKUP($B$10,ANLASMA,11,FALSE)</f>
        <v>8332372.9820001135</v>
      </c>
      <c r="L39" s="21">
        <f>VLOOKUP($B$10,ANLASMA,12,FALSE)</f>
        <v>98553.172999999995</v>
      </c>
      <c r="M39" s="21">
        <f>VLOOKUP($B$10,ANLASMA,13,FALSE)</f>
        <v>1997602.9110000003</v>
      </c>
      <c r="N39" s="21">
        <f>VLOOKUP($B$10,ANLASMA,14,FALSE)</f>
        <v>2096156.0840000003</v>
      </c>
      <c r="O39" s="21">
        <f>VLOOKUP($B$10,ANLASMA,15,FALSE)</f>
        <v>27299517.899000727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  <mergeCell ref="A1:C1"/>
    <mergeCell ref="B2:C2"/>
    <mergeCell ref="B3:C3"/>
    <mergeCell ref="B4:C4"/>
    <mergeCell ref="B5:C5"/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</mergeCells>
  <dataValidations count="1"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A4276-3EDD-42F7-955A-2054D8859B2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7.6710601540044013E-2</v>
      </c>
      <c r="D15" s="12">
        <f t="shared" ref="D15:D24" si="1">(SUMIFS(MESKENOG2,KAYNAK,A15,SEBEP,B15,SÜRE,"Uzun",BİLDİRİM,"Bildirimsiz",İL,$B$10,İLÇE,$B$11)/VLOOKUP($B$11,ABONE2,4,FALSE))</f>
        <v>0.44668582003870044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7.8305688020751885E-2</v>
      </c>
      <c r="F15" s="12">
        <f t="shared" ref="F15:F24" si="3">(SUMIFS(TARIMSALAG2,KAYNAK,A15,SEBEP,B15,SÜRE,"Uzun",BİLDİRİM,"Bildirimsiz",İL,$B$10,İLÇE,$B$11)/VLOOKUP($B$11,ABONE2,6,FALSE))</f>
        <v>6.72238246820442E-2</v>
      </c>
      <c r="G15" s="12">
        <f t="shared" ref="G15:G24" si="4">(SUMIFS(TARIMSALOG2,KAYNAK,A15,SEBEP,B15,SÜRE,"Uzun",BİLDİRİM,"Bildirimsiz",İL,$B$10,İLÇE,$B$11)/VLOOKUP($B$11,ABONE2,7,FALSE))</f>
        <v>0.41935232443831261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7.8835142792716015E-2</v>
      </c>
      <c r="I15" s="12">
        <f t="shared" ref="I15:I24" si="6">(SUMIFS(TICARETHANEAG2,KAYNAK,A15,SEBEP,B15,SÜRE,"Uzun",BİLDİRİM,"Bildirimsiz",İL,$B$10,İLÇE,$B$11)/VLOOKUP($B$11,ABONE2,9,FALSE))</f>
        <v>0.17262345621525027</v>
      </c>
      <c r="J15" s="12">
        <f t="shared" ref="J15:J24" si="7">(SUMIFS(TICARETHANEOG2,KAYNAK,A15,SEBEP,B15,SÜRE,"Uzun",BİLDİRİM,"Bildirimsiz",İL,$B$10,İLÇE,$B$11)/VLOOKUP($B$11,ABONE2,10,FALSE))</f>
        <v>2.1846272549984098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0.24538390230134469</v>
      </c>
      <c r="L15" s="12">
        <f t="shared" ref="L15:L24" si="9">(SUMIFS(SANAYIAG2,KAYNAK,A15,SEBEP,B15,SÜRE,"Uzun",BİLDİRİM,"Bildirimsiz",İL,$B$10,İLÇE,$B$11)/VLOOKUP($B$11,ABONE2,12,FALSE))</f>
        <v>7.6225048618579425</v>
      </c>
      <c r="M15" s="12">
        <f t="shared" ref="M15:M24" si="10">(SUMIFS(SANAYIOG2,KAYNAK,A15,SEBEP,B15,SÜRE,"Uzun",BİLDİRİM,"Bildirimsiz",İL,$B$10,İLÇE,$B$11)/VLOOKUP($B$11,ABONE2,13,FALSE))</f>
        <v>120.02781081363253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76.795000832180762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0.14148253771348465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0.96962941304797334</v>
      </c>
      <c r="D17" s="12">
        <f t="shared" si="1"/>
        <v>37.33681946166314</v>
      </c>
      <c r="E17" s="12">
        <f t="shared" si="2"/>
        <v>1.1264204906322426</v>
      </c>
      <c r="F17" s="12">
        <f t="shared" si="3"/>
        <v>2.4456109877600576</v>
      </c>
      <c r="G17" s="12">
        <f t="shared" si="4"/>
        <v>44.781503398554513</v>
      </c>
      <c r="H17" s="12">
        <f t="shared" si="5"/>
        <v>3.8416227125172506</v>
      </c>
      <c r="I17" s="12">
        <f t="shared" si="6"/>
        <v>2.5990840415331071</v>
      </c>
      <c r="J17" s="12">
        <f t="shared" si="7"/>
        <v>52.636073044548752</v>
      </c>
      <c r="K17" s="12">
        <f t="shared" si="8"/>
        <v>4.4085804464933203</v>
      </c>
      <c r="L17" s="12">
        <f t="shared" si="9"/>
        <v>28.263295830122029</v>
      </c>
      <c r="M17" s="12">
        <f t="shared" si="10"/>
        <v>300.91243243417085</v>
      </c>
      <c r="N17" s="12">
        <f t="shared" si="11"/>
        <v>196.04737989415207</v>
      </c>
      <c r="O17" s="17">
        <f t="shared" si="12"/>
        <v>1.8939147486860037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8.3739885287101773E-2</v>
      </c>
      <c r="D21" s="12">
        <f t="shared" si="1"/>
        <v>0</v>
      </c>
      <c r="E21" s="12">
        <f t="shared" si="2"/>
        <v>8.3378854730894472E-2</v>
      </c>
      <c r="F21" s="12">
        <f t="shared" si="3"/>
        <v>8.0411372023854774E-2</v>
      </c>
      <c r="G21" s="12">
        <f t="shared" si="4"/>
        <v>0</v>
      </c>
      <c r="H21" s="12">
        <f t="shared" si="5"/>
        <v>7.7759834244519058E-2</v>
      </c>
      <c r="I21" s="12">
        <f t="shared" si="6"/>
        <v>0.27926380304422077</v>
      </c>
      <c r="J21" s="12">
        <f t="shared" si="7"/>
        <v>0</v>
      </c>
      <c r="K21" s="12">
        <f t="shared" si="8"/>
        <v>0.26916473717889505</v>
      </c>
      <c r="L21" s="12">
        <f t="shared" si="9"/>
        <v>1.4013411081944238</v>
      </c>
      <c r="M21" s="12">
        <f t="shared" si="10"/>
        <v>0</v>
      </c>
      <c r="N21" s="12">
        <f t="shared" si="11"/>
        <v>0.53897734930554764</v>
      </c>
      <c r="O21" s="17">
        <f t="shared" si="12"/>
        <v>0.11361714911300877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1.4378648705472108E-3</v>
      </c>
      <c r="D22" s="12">
        <f t="shared" si="1"/>
        <v>0</v>
      </c>
      <c r="E22" s="12">
        <f t="shared" si="2"/>
        <v>1.4316657558459569E-3</v>
      </c>
      <c r="F22" s="12">
        <f t="shared" si="3"/>
        <v>3.2634322196910032E-4</v>
      </c>
      <c r="G22" s="12">
        <f t="shared" si="4"/>
        <v>0</v>
      </c>
      <c r="H22" s="12">
        <f t="shared" si="5"/>
        <v>3.1558216466709942E-4</v>
      </c>
      <c r="I22" s="12">
        <f t="shared" si="6"/>
        <v>8.6784471044591086E-3</v>
      </c>
      <c r="J22" s="12">
        <f t="shared" si="7"/>
        <v>0</v>
      </c>
      <c r="K22" s="12">
        <f t="shared" si="8"/>
        <v>8.3646069004610288E-3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2.5044598843712335E-3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1.1315177647456665</v>
      </c>
      <c r="D25" s="12">
        <f t="shared" ref="D25:O25" si="13">SUM(D15:D24)</f>
        <v>37.783505281701842</v>
      </c>
      <c r="E25" s="12">
        <f t="shared" si="13"/>
        <v>1.289536699139735</v>
      </c>
      <c r="F25" s="12">
        <f t="shared" si="13"/>
        <v>2.5935725276879253</v>
      </c>
      <c r="G25" s="12">
        <f t="shared" si="13"/>
        <v>45.200855722992827</v>
      </c>
      <c r="H25" s="12">
        <f t="shared" si="13"/>
        <v>3.9985332717191531</v>
      </c>
      <c r="I25" s="12">
        <f t="shared" si="13"/>
        <v>3.059649747897037</v>
      </c>
      <c r="J25" s="12">
        <f t="shared" si="13"/>
        <v>54.820700299547163</v>
      </c>
      <c r="K25" s="12">
        <f t="shared" si="13"/>
        <v>4.931493692874021</v>
      </c>
      <c r="L25" s="12">
        <f t="shared" si="13"/>
        <v>37.287141800174396</v>
      </c>
      <c r="M25" s="12">
        <f t="shared" si="13"/>
        <v>420.94024324780338</v>
      </c>
      <c r="N25" s="12">
        <f t="shared" si="13"/>
        <v>273.38135807563839</v>
      </c>
      <c r="O25" s="12">
        <f t="shared" si="13"/>
        <v>2.151518895396868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0.34231839761405947</v>
      </c>
      <c r="D28" s="12">
        <f>(SUMIFS(MESKENOG2,KAYNAK,A28,SEBEP,B28,SÜRE,"Uzun",BİLDİRİM,"Bildirimli",İL,$B$10,İLÇE,$B$11)/VLOOKUP($B$11,ABONE2,4,FALSE))</f>
        <v>3.1398655891593483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0.3543795559870016</v>
      </c>
      <c r="F28" s="12">
        <f>(SUMIFS(TARIMSALAG2,KAYNAK,A28,SEBEP,B28,SÜRE,"Uzun",BİLDİRİM,"Bildirimli",İL,$B$10,İLÇE,$B$11)/VLOOKUP($B$11,ABONE2,6,FALSE))</f>
        <v>0.78532538138480068</v>
      </c>
      <c r="G28" s="12">
        <f>(SUMIFS(TARIMSALOG2,KAYNAK,A28,SEBEP,B28,SÜRE,"Uzun",BİLDİRİM,"Bildirimli",İL,$B$10,İLÇE,$B$11)/VLOOKUP($B$11,ABONE2,7,FALSE))</f>
        <v>7.8461485173618577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1.0181536347405176</v>
      </c>
      <c r="I28" s="12">
        <f>(SUMIFS(TICARETHANEAG2,KAYNAK,A28,SEBEP,B28,SÜRE,"Uzun",BİLDİRİM,"Bildirimli",İL,$B$10,İLÇE,$B$11)/VLOOKUP($B$11,ABONE2,9,FALSE))</f>
        <v>1.0235898451889693</v>
      </c>
      <c r="J28" s="12">
        <f>(SUMIFS(TICARETHANEOG2,KAYNAK,A28,SEBEP,B28,SÜRE,"Uzun",BİLDİRİM,"Bildirimli",İL,$B$10,İLÇE,$B$11)/VLOOKUP($B$11,ABONE2,10,FALSE))</f>
        <v>10.052019769178953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1.350086539242852</v>
      </c>
      <c r="L28" s="12">
        <f>(SUMIFS(SANAYIAG2,KAYNAK,A28,SEBEP,B28,SÜRE,"Uzun",BİLDİRİM,"Bildirimli",İL,$B$10,İLÇE,$B$11)/VLOOKUP($B$11,ABONE2,12,FALSE))</f>
        <v>7.8890042232946982</v>
      </c>
      <c r="M28" s="12">
        <f>(SUMIFS(SANAYIOG2,KAYNAK,A28,SEBEP,B28,SÜRE,"Uzun",BİLDİRİM,"Bildirimli",İL,$B$10,İLÇE,$B$11)/VLOOKUP($B$11,ABONE2,13,FALSE))</f>
        <v>92.045555902371547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59.677651410418918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0.57901299655758387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1.0272670663311581</v>
      </c>
      <c r="D29" s="12">
        <f>(SUMIFS(MESKENOG2,KAYNAK,A29,SEBEP,B29,SÜRE,"Uzun",BİLDİRİM,"Bildirimli",İL,$B$10,İLÇE,$B$11)/VLOOKUP($B$11,ABONE2,4,FALSE))</f>
        <v>36.838810776089936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1.1816625673501613</v>
      </c>
      <c r="F29" s="12">
        <f>(SUMIFS(TARIMSALAG2,KAYNAK,A29,SEBEP,B29,SÜRE,"Uzun",BİLDİRİM,"Bildirimli",İL,$B$10,İLÇE,$B$11)/VLOOKUP($B$11,ABONE2,6,FALSE))</f>
        <v>0.92906292266185497</v>
      </c>
      <c r="G29" s="12">
        <f>(SUMIFS(TARIMSALOG2,KAYNAK,A29,SEBEP,B29,SÜRE,"Uzun",BİLDİRİM,"Bildirimli",İL,$B$10,İLÇE,$B$11)/VLOOKUP($B$11,ABONE2,7,FALSE))</f>
        <v>10.555836073485633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1.2465025093776687</v>
      </c>
      <c r="I29" s="12">
        <f>(SUMIFS(TICARETHANEAG2,KAYNAK,A29,SEBEP,B29,SÜRE,"Uzun",BİLDİRİM,"Bildirimli",İL,$B$10,İLÇE,$B$11)/VLOOKUP($B$11,ABONE2,9,FALSE))</f>
        <v>2.9393172598346768</v>
      </c>
      <c r="J29" s="12">
        <f>(SUMIFS(TICARETHANEOG2,KAYNAK,A29,SEBEP,B29,SÜRE,"Uzun",BİLDİRİM,"Bildirimli",İL,$B$10,İLÇE,$B$11)/VLOOKUP($B$11,ABONE2,10,FALSE))</f>
        <v>39.026712783526506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4.2443520703937638</v>
      </c>
      <c r="L29" s="12">
        <f>(SUMIFS(SANAYIAG2,KAYNAK,A29,SEBEP,B29,SÜRE,"Uzun",BİLDİRİM,"Bildirimli",İL,$B$10,İLÇE,$B$11)/VLOOKUP($B$11,ABONE2,12,FALSE))</f>
        <v>15.928603929543618</v>
      </c>
      <c r="M29" s="12">
        <f>(SUMIFS(SANAYIOG2,KAYNAK,A29,SEBEP,B29,SÜRE,"Uzun",BİLDİRİM,"Bildirimli",İL,$B$10,İLÇE,$B$11)/VLOOKUP($B$11,ABONE2,13,FALSE))</f>
        <v>84.311875163108752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58.010616996352937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1.7113739985564795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4.1676551123704643E-2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4.1496869620900982E-2</v>
      </c>
      <c r="F31" s="12">
        <f>(SUMIFS(TARIMSALAG2,KAYNAK,A31,SEBEP,B31,SÜRE,"Uzun",BİLDİRİM,"Bildirimli",İL,$B$10,İLÇE,$B$11)/VLOOKUP($B$11,ABONE2,6,FALSE))</f>
        <v>5.3067534722702593E-3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5.1317650724557245E-3</v>
      </c>
      <c r="I31" s="12">
        <f>(SUMIFS(TICARETHANEAG2,KAYNAK,A31,SEBEP,B31,SÜRE,"Uzun",BİLDİRİM,"Bildirimli",İL,$B$10,İLÇE,$B$11)/VLOOKUP($B$11,ABONE2,9,FALSE))</f>
        <v>0.1255192848170377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0.1209801089162672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5.256259467343067E-2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1.4112620150689223</v>
      </c>
      <c r="D33" s="12">
        <f t="shared" ref="D33:O33" si="14">SUM(D28:D32)</f>
        <v>39.978676365249285</v>
      </c>
      <c r="E33" s="12">
        <f t="shared" si="14"/>
        <v>1.5775389929580639</v>
      </c>
      <c r="F33" s="12">
        <f t="shared" si="14"/>
        <v>1.7196950575189258</v>
      </c>
      <c r="G33" s="12">
        <f t="shared" si="14"/>
        <v>18.401984590847491</v>
      </c>
      <c r="H33" s="12">
        <f t="shared" si="14"/>
        <v>2.2697879091906419</v>
      </c>
      <c r="I33" s="12">
        <f t="shared" si="14"/>
        <v>4.0884263898406843</v>
      </c>
      <c r="J33" s="12">
        <f t="shared" si="14"/>
        <v>49.078732552705461</v>
      </c>
      <c r="K33" s="12">
        <f t="shared" si="14"/>
        <v>5.7154187185528835</v>
      </c>
      <c r="L33" s="12">
        <f t="shared" si="14"/>
        <v>23.817608152838318</v>
      </c>
      <c r="M33" s="12">
        <f t="shared" si="14"/>
        <v>176.35743106548028</v>
      </c>
      <c r="N33" s="12">
        <f t="shared" si="14"/>
        <v>117.68826840677185</v>
      </c>
      <c r="O33" s="12">
        <f t="shared" si="14"/>
        <v>2.3429495897874939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43418</v>
      </c>
      <c r="D37" s="16">
        <f>VLOOKUP($B$11,ABONE2,4,FALSE)</f>
        <v>188</v>
      </c>
      <c r="E37" s="16">
        <f>VLOOKUP($B$11,ABONE2,5,FALSE)</f>
        <v>43606</v>
      </c>
      <c r="F37" s="16">
        <f>VLOOKUP($B$11,ABONE2,6,FALSE)</f>
        <v>2786</v>
      </c>
      <c r="G37" s="16">
        <f>VLOOKUP($B$11,ABONE2,7,FALSE)</f>
        <v>95</v>
      </c>
      <c r="H37" s="16">
        <f>VLOOKUP($B$11,ABONE2,8,FALSE)</f>
        <v>2881</v>
      </c>
      <c r="I37" s="16">
        <f>VLOOKUP($B$11,ABONE2,9,FALSE)</f>
        <v>8742</v>
      </c>
      <c r="J37" s="16">
        <f>VLOOKUP($B$11,ABONE2,10,FALSE)</f>
        <v>328</v>
      </c>
      <c r="K37" s="16">
        <f>VLOOKUP($B$11,ABONE2,11,FALSE)</f>
        <v>9070</v>
      </c>
      <c r="L37" s="21">
        <f>VLOOKUP($B$11,ABONE2,12,FALSE)</f>
        <v>10</v>
      </c>
      <c r="M37" s="21">
        <f>VLOOKUP($B$11,ABONE2,13,FALSE)</f>
        <v>16</v>
      </c>
      <c r="N37" s="21">
        <f>VLOOKUP($B$11,ABONE2,14,FALSE)</f>
        <v>26</v>
      </c>
      <c r="O37" s="21">
        <f>VLOOKUP($B$11,ABONE2,15,FALSE)</f>
        <v>55583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14735.118123741966</v>
      </c>
      <c r="D38" s="16">
        <f>VLOOKUP($B$11,TUKETIM,4,FALSE)</f>
        <v>2461.8381312328765</v>
      </c>
      <c r="E38" s="16">
        <f>VLOOKUP($B$11,TUKETIM,5,FALSE)</f>
        <v>17196.956254974844</v>
      </c>
      <c r="F38" s="16">
        <f>VLOOKUP($B$11,TUKETIM,6,FALSE)</f>
        <v>927.60953006648913</v>
      </c>
      <c r="G38" s="16">
        <f>VLOOKUP($B$11,TUKETIM,7,FALSE)</f>
        <v>773.80340570707074</v>
      </c>
      <c r="H38" s="16">
        <f>VLOOKUP($B$11,TUKETIM,8,FALSE)</f>
        <v>1701.4129357735599</v>
      </c>
      <c r="I38" s="16">
        <f>VLOOKUP($B$11,TUKETIM,9,FALSE)</f>
        <v>5660.7123729699879</v>
      </c>
      <c r="J38" s="16">
        <f>VLOOKUP($B$11,TUKETIM,10,FALSE)</f>
        <v>7058.9869020276401</v>
      </c>
      <c r="K38" s="16">
        <f>VLOOKUP($B$11,TUKETIM,11,FALSE)</f>
        <v>12719.699274997627</v>
      </c>
      <c r="L38" s="21">
        <f>VLOOKUP($B$11,TUKETIM,12,FALSE)</f>
        <v>59.878700000000002</v>
      </c>
      <c r="M38" s="21">
        <f>VLOOKUP($B$11,TUKETIM,13,FALSE)</f>
        <v>1293.5864999999999</v>
      </c>
      <c r="N38" s="21">
        <f>VLOOKUP($B$11,TUKETIM,14,FALSE)</f>
        <v>1353.4651999999999</v>
      </c>
      <c r="O38" s="21">
        <f>VLOOKUP($B$11,TUKETIM,15,FALSE)</f>
        <v>32971.533665746028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273208.90500000899</v>
      </c>
      <c r="D39" s="16">
        <f>VLOOKUP($B$11,ANLASMA,4,FALSE)</f>
        <v>16631.490000000002</v>
      </c>
      <c r="E39" s="16">
        <f>VLOOKUP($B$11,ANLASMA,5,FALSE)</f>
        <v>289840.39500000898</v>
      </c>
      <c r="F39" s="16">
        <f>VLOOKUP($B$11,ANLASMA,6,FALSE)</f>
        <v>10661.880000000101</v>
      </c>
      <c r="G39" s="16">
        <f>VLOOKUP($B$11,ANLASMA,7,FALSE)</f>
        <v>4972.28</v>
      </c>
      <c r="H39" s="16">
        <f>VLOOKUP($B$11,ANLASMA,8,FALSE)</f>
        <v>15634.160000000102</v>
      </c>
      <c r="I39" s="16">
        <f>VLOOKUP($B$11,ANLASMA,9,FALSE)</f>
        <v>52443.307000000998</v>
      </c>
      <c r="J39" s="16">
        <f>VLOOKUP($B$11,ANLASMA,10,FALSE)</f>
        <v>74063.856</v>
      </c>
      <c r="K39" s="16">
        <f>VLOOKUP($B$11,ANLASMA,11,FALSE)</f>
        <v>126507.16300000099</v>
      </c>
      <c r="L39" s="21">
        <f>VLOOKUP($B$11,ANLASMA,12,FALSE)</f>
        <v>135.05000000000001</v>
      </c>
      <c r="M39" s="21">
        <f>VLOOKUP($B$11,ANLASMA,13,FALSE)</f>
        <v>16650</v>
      </c>
      <c r="N39" s="21">
        <f>VLOOKUP($B$11,ANLASMA,14,FALSE)</f>
        <v>16785.05</v>
      </c>
      <c r="O39" s="21">
        <f>VLOOKUP($B$11,ANLASMA,15,FALSE)</f>
        <v>448766.76800001005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0726ED9-2EB0-40E6-9537-DC1585FAB0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B2A80-EB1F-454C-9A5E-788DF7A98B91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0.28165698919224608</v>
      </c>
      <c r="D17" s="12">
        <f t="shared" si="1"/>
        <v>0.23410939012472859</v>
      </c>
      <c r="E17" s="12">
        <f t="shared" si="2"/>
        <v>0.28162365587291982</v>
      </c>
      <c r="F17" s="12">
        <f t="shared" si="3"/>
        <v>3.2073035678042396</v>
      </c>
      <c r="G17" s="12">
        <f t="shared" si="4"/>
        <v>13.027627883175922</v>
      </c>
      <c r="H17" s="12">
        <f t="shared" si="5"/>
        <v>3.834910199471679</v>
      </c>
      <c r="I17" s="12">
        <f t="shared" si="6"/>
        <v>1.1312370749858247</v>
      </c>
      <c r="J17" s="12">
        <f t="shared" si="7"/>
        <v>11.685882537180037</v>
      </c>
      <c r="K17" s="12">
        <f t="shared" si="8"/>
        <v>1.4765203622608005</v>
      </c>
      <c r="L17" s="12">
        <f t="shared" si="9"/>
        <v>0</v>
      </c>
      <c r="M17" s="12">
        <f t="shared" si="10"/>
        <v>100.54680709586597</v>
      </c>
      <c r="N17" s="12">
        <f t="shared" si="11"/>
        <v>94.632289031403275</v>
      </c>
      <c r="O17" s="17">
        <f t="shared" si="12"/>
        <v>1.1062575112299946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2.8239036520863865E-2</v>
      </c>
      <c r="D21" s="12">
        <f t="shared" si="1"/>
        <v>0</v>
      </c>
      <c r="E21" s="12">
        <f t="shared" si="2"/>
        <v>2.8219239499767613E-2</v>
      </c>
      <c r="F21" s="12">
        <f t="shared" si="3"/>
        <v>0.62410662750227797</v>
      </c>
      <c r="G21" s="12">
        <f t="shared" si="4"/>
        <v>0</v>
      </c>
      <c r="H21" s="12">
        <f t="shared" si="5"/>
        <v>0.58422062723292689</v>
      </c>
      <c r="I21" s="12">
        <f t="shared" si="6"/>
        <v>0.20766943588240061</v>
      </c>
      <c r="J21" s="12">
        <f t="shared" si="7"/>
        <v>0</v>
      </c>
      <c r="K21" s="12">
        <f t="shared" si="8"/>
        <v>0.20087576519541683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0.1461597310916716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3.1716307167520131E-3</v>
      </c>
      <c r="G22" s="12">
        <f t="shared" si="4"/>
        <v>0</v>
      </c>
      <c r="H22" s="12">
        <f t="shared" si="5"/>
        <v>2.9689351226851305E-3</v>
      </c>
      <c r="I22" s="12">
        <f t="shared" si="6"/>
        <v>2.2306338892094421E-4</v>
      </c>
      <c r="J22" s="12">
        <f t="shared" si="7"/>
        <v>0</v>
      </c>
      <c r="K22" s="12">
        <f t="shared" si="8"/>
        <v>2.1576612247336917E-4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4.8185913667146707E-4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0.30989602571310992</v>
      </c>
      <c r="D25" s="12">
        <f t="shared" ref="D25:O25" si="13">SUM(D15:D24)</f>
        <v>0.23410939012472859</v>
      </c>
      <c r="E25" s="12">
        <f t="shared" si="13"/>
        <v>0.30984289537268744</v>
      </c>
      <c r="F25" s="12">
        <f t="shared" si="13"/>
        <v>3.8345818260232698</v>
      </c>
      <c r="G25" s="12">
        <f t="shared" si="13"/>
        <v>13.027627883175922</v>
      </c>
      <c r="H25" s="12">
        <f t="shared" si="13"/>
        <v>4.4220997618272913</v>
      </c>
      <c r="I25" s="12">
        <f t="shared" si="13"/>
        <v>1.3391295742571461</v>
      </c>
      <c r="J25" s="12">
        <f t="shared" si="13"/>
        <v>11.685882537180037</v>
      </c>
      <c r="K25" s="12">
        <f t="shared" si="13"/>
        <v>1.6776118935786908</v>
      </c>
      <c r="L25" s="12">
        <f t="shared" si="13"/>
        <v>0</v>
      </c>
      <c r="M25" s="12">
        <f t="shared" si="13"/>
        <v>100.54680709586597</v>
      </c>
      <c r="N25" s="12">
        <f t="shared" si="13"/>
        <v>94.632289031403275</v>
      </c>
      <c r="O25" s="12">
        <f t="shared" si="13"/>
        <v>1.2528991014583377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0.28387035555387324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0.28367134779334474</v>
      </c>
      <c r="F29" s="12">
        <f>(SUMIFS(TARIMSALAG2,KAYNAK,A29,SEBEP,B29,SÜRE,"Uzun",BİLDİRİM,"Bildirimli",İL,$B$10,İLÇE,$B$11)/VLOOKUP($B$11,ABONE2,6,FALSE))</f>
        <v>1.7366328014932608</v>
      </c>
      <c r="G29" s="12">
        <f>(SUMIFS(TARIMSALOG2,KAYNAK,A29,SEBEP,B29,SÜRE,"Uzun",BİLDİRİM,"Bildirimli",İL,$B$10,İLÇE,$B$11)/VLOOKUP($B$11,ABONE2,7,FALSE))</f>
        <v>4.6503331302530935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1.9228443348699014</v>
      </c>
      <c r="I29" s="12">
        <f>(SUMIFS(TICARETHANEAG2,KAYNAK,A29,SEBEP,B29,SÜRE,"Uzun",BİLDİRİM,"Bildirimli",İL,$B$10,İLÇE,$B$11)/VLOOKUP($B$11,ABONE2,9,FALSE))</f>
        <v>1.2648246268551848</v>
      </c>
      <c r="J29" s="12">
        <f>(SUMIFS(TICARETHANEOG2,KAYNAK,A29,SEBEP,B29,SÜRE,"Uzun",BİLDİRİM,"Bildirimli",İL,$B$10,İLÇE,$B$11)/VLOOKUP($B$11,ABONE2,10,FALSE))</f>
        <v>14.142126543238591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1.6860909927267353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164.56133396166356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154.8812554933304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0.90325787422293957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3.5186477380143119E-2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3.5161809844673812E-2</v>
      </c>
      <c r="F31" s="12">
        <f>(SUMIFS(TARIMSALAG2,KAYNAK,A31,SEBEP,B31,SÜRE,"Uzun",BİLDİRİM,"Bildirimli",İL,$B$10,İLÇE,$B$11)/VLOOKUP($B$11,ABONE2,6,FALSE))</f>
        <v>8.483106528008133E-2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7.9409600832328259E-2</v>
      </c>
      <c r="I31" s="12">
        <f>(SUMIFS(TICARETHANEAG2,KAYNAK,A31,SEBEP,B31,SÜRE,"Uzun",BİLDİRİM,"Bildirimli",İL,$B$10,İLÇE,$B$11)/VLOOKUP($B$11,ABONE2,9,FALSE))</f>
        <v>0.14699209881539047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0.14218341857461667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6.4079571479073394E-2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0.31905683293401638</v>
      </c>
      <c r="D33" s="12">
        <f t="shared" ref="D33:O33" si="14">SUM(D28:D32)</f>
        <v>0</v>
      </c>
      <c r="E33" s="12">
        <f t="shared" si="14"/>
        <v>0.31883315763801856</v>
      </c>
      <c r="F33" s="12">
        <f t="shared" si="14"/>
        <v>1.821463866773342</v>
      </c>
      <c r="G33" s="12">
        <f t="shared" si="14"/>
        <v>4.6503331302530935</v>
      </c>
      <c r="H33" s="12">
        <f t="shared" si="14"/>
        <v>2.0022539357022295</v>
      </c>
      <c r="I33" s="12">
        <f t="shared" si="14"/>
        <v>1.4118167256705754</v>
      </c>
      <c r="J33" s="12">
        <f t="shared" si="14"/>
        <v>14.142126543238591</v>
      </c>
      <c r="K33" s="12">
        <f t="shared" si="14"/>
        <v>1.828274411301352</v>
      </c>
      <c r="L33" s="12">
        <f t="shared" si="14"/>
        <v>0</v>
      </c>
      <c r="M33" s="12">
        <f t="shared" si="14"/>
        <v>164.56133396166356</v>
      </c>
      <c r="N33" s="12">
        <f t="shared" si="14"/>
        <v>154.8812554933304</v>
      </c>
      <c r="O33" s="12">
        <f t="shared" si="14"/>
        <v>0.96733744570201297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19956</v>
      </c>
      <c r="D37" s="16">
        <f>VLOOKUP($B$11,ABONE2,4,FALSE)</f>
        <v>14</v>
      </c>
      <c r="E37" s="16">
        <f>VLOOKUP($B$11,ABONE2,5,FALSE)</f>
        <v>19970</v>
      </c>
      <c r="F37" s="16">
        <f>VLOOKUP($B$11,ABONE2,6,FALSE)</f>
        <v>4277</v>
      </c>
      <c r="G37" s="16">
        <f>VLOOKUP($B$11,ABONE2,7,FALSE)</f>
        <v>292</v>
      </c>
      <c r="H37" s="16">
        <f>VLOOKUP($B$11,ABONE2,8,FALSE)</f>
        <v>4569</v>
      </c>
      <c r="I37" s="16">
        <f>VLOOKUP($B$11,ABONE2,9,FALSE)</f>
        <v>6298</v>
      </c>
      <c r="J37" s="16">
        <f>VLOOKUP($B$11,ABONE2,10,FALSE)</f>
        <v>213</v>
      </c>
      <c r="K37" s="16">
        <f>VLOOKUP($B$11,ABONE2,11,FALSE)</f>
        <v>6511</v>
      </c>
      <c r="L37" s="21">
        <f>VLOOKUP($B$11,ABONE2,12,FALSE)</f>
        <v>1</v>
      </c>
      <c r="M37" s="21">
        <f>VLOOKUP($B$11,ABONE2,13,FALSE)</f>
        <v>16</v>
      </c>
      <c r="N37" s="21">
        <f>VLOOKUP($B$11,ABONE2,14,FALSE)</f>
        <v>17</v>
      </c>
      <c r="O37" s="21">
        <f>VLOOKUP($B$11,ABONE2,15,FALSE)</f>
        <v>31067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3656.0975609850052</v>
      </c>
      <c r="D38" s="16">
        <f>VLOOKUP($B$11,TUKETIM,4,FALSE)</f>
        <v>8.4098000000000006</v>
      </c>
      <c r="E38" s="16">
        <f>VLOOKUP($B$11,TUKETIM,5,FALSE)</f>
        <v>3664.5073609850051</v>
      </c>
      <c r="F38" s="16">
        <f>VLOOKUP($B$11,TUKETIM,6,FALSE)</f>
        <v>3623.4979455543303</v>
      </c>
      <c r="G38" s="16">
        <f>VLOOKUP($B$11,TUKETIM,7,FALSE)</f>
        <v>799.79548373983744</v>
      </c>
      <c r="H38" s="16">
        <f>VLOOKUP($B$11,TUKETIM,8,FALSE)</f>
        <v>4423.2934292941682</v>
      </c>
      <c r="I38" s="16">
        <f>VLOOKUP($B$11,TUKETIM,9,FALSE)</f>
        <v>3602.1696682719371</v>
      </c>
      <c r="J38" s="16">
        <f>VLOOKUP($B$11,TUKETIM,10,FALSE)</f>
        <v>1489.4835271552945</v>
      </c>
      <c r="K38" s="16">
        <f>VLOOKUP($B$11,TUKETIM,11,FALSE)</f>
        <v>5091.6531954272314</v>
      </c>
      <c r="L38" s="21">
        <f>VLOOKUP($B$11,TUKETIM,12,FALSE)</f>
        <v>0</v>
      </c>
      <c r="M38" s="21">
        <f>VLOOKUP($B$11,TUKETIM,13,FALSE)</f>
        <v>1241.0123000000001</v>
      </c>
      <c r="N38" s="21">
        <f>VLOOKUP($B$11,TUKETIM,14,FALSE)</f>
        <v>1241.0123000000001</v>
      </c>
      <c r="O38" s="21">
        <f>VLOOKUP($B$11,TUKETIM,15,FALSE)</f>
        <v>14420.466285706405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80006.1679999997</v>
      </c>
      <c r="D39" s="16">
        <f>VLOOKUP($B$11,ANLASMA,4,FALSE)</f>
        <v>182.6</v>
      </c>
      <c r="E39" s="16">
        <f>VLOOKUP($B$11,ANLASMA,5,FALSE)</f>
        <v>80188.767999999705</v>
      </c>
      <c r="F39" s="16">
        <f>VLOOKUP($B$11,ANLASMA,6,FALSE)</f>
        <v>23055.989999999802</v>
      </c>
      <c r="G39" s="16">
        <f>VLOOKUP($B$11,ANLASMA,7,FALSE)</f>
        <v>8730.7900000000009</v>
      </c>
      <c r="H39" s="16">
        <f>VLOOKUP($B$11,ANLASMA,8,FALSE)</f>
        <v>31786.779999999802</v>
      </c>
      <c r="I39" s="16">
        <f>VLOOKUP($B$11,ANLASMA,9,FALSE)</f>
        <v>33818.502999999298</v>
      </c>
      <c r="J39" s="16">
        <f>VLOOKUP($B$11,ANLASMA,10,FALSE)</f>
        <v>16819.77</v>
      </c>
      <c r="K39" s="16">
        <f>VLOOKUP($B$11,ANLASMA,11,FALSE)</f>
        <v>50638.272999999303</v>
      </c>
      <c r="L39" s="21">
        <f>VLOOKUP($B$11,ANLASMA,12,FALSE)</f>
        <v>5</v>
      </c>
      <c r="M39" s="21">
        <f>VLOOKUP($B$11,ANLASMA,13,FALSE)</f>
        <v>5562</v>
      </c>
      <c r="N39" s="21">
        <f>VLOOKUP($B$11,ANLASMA,14,FALSE)</f>
        <v>5567</v>
      </c>
      <c r="O39" s="21">
        <f>VLOOKUP($B$11,ANLASMA,15,FALSE)</f>
        <v>168180.82099999883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021F6348-372D-491E-B75D-5997A069204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794F8-2E28-49F6-A87B-0F30B9CBF8C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0.30293601719011054</v>
      </c>
      <c r="D17" s="12">
        <f t="shared" si="1"/>
        <v>6.1868875287997005</v>
      </c>
      <c r="E17" s="12">
        <f t="shared" si="2"/>
        <v>0.32247321091986014</v>
      </c>
      <c r="F17" s="12">
        <f t="shared" si="3"/>
        <v>0.31547866103916938</v>
      </c>
      <c r="G17" s="12">
        <f t="shared" si="4"/>
        <v>2.1350994834214254</v>
      </c>
      <c r="H17" s="12">
        <f t="shared" si="5"/>
        <v>0.40173608151327184</v>
      </c>
      <c r="I17" s="12">
        <f t="shared" si="6"/>
        <v>0.9965851077744674</v>
      </c>
      <c r="J17" s="12">
        <f t="shared" si="7"/>
        <v>7.0306847676907571</v>
      </c>
      <c r="K17" s="12">
        <f t="shared" si="8"/>
        <v>1.2884553331752553</v>
      </c>
      <c r="L17" s="12">
        <f t="shared" si="9"/>
        <v>6.993314122454791</v>
      </c>
      <c r="M17" s="12">
        <f t="shared" si="10"/>
        <v>103.72148738209427</v>
      </c>
      <c r="N17" s="12">
        <f t="shared" si="11"/>
        <v>26.338948774382686</v>
      </c>
      <c r="O17" s="17">
        <f t="shared" si="12"/>
        <v>0.52332546113757517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3.1463253761310532E-2</v>
      </c>
      <c r="D21" s="12">
        <f t="shared" si="1"/>
        <v>0</v>
      </c>
      <c r="E21" s="12">
        <f t="shared" si="2"/>
        <v>3.1358782525799815E-2</v>
      </c>
      <c r="F21" s="12">
        <f t="shared" si="3"/>
        <v>9.3406008169614627E-2</v>
      </c>
      <c r="G21" s="12">
        <f t="shared" si="4"/>
        <v>0</v>
      </c>
      <c r="H21" s="12">
        <f t="shared" si="5"/>
        <v>8.8978183854576468E-2</v>
      </c>
      <c r="I21" s="12">
        <f t="shared" si="6"/>
        <v>0.15451790706954088</v>
      </c>
      <c r="J21" s="12">
        <f t="shared" si="7"/>
        <v>0</v>
      </c>
      <c r="K21" s="12">
        <f t="shared" si="8"/>
        <v>0.1470438547822655</v>
      </c>
      <c r="L21" s="12">
        <f t="shared" si="9"/>
        <v>0.48941919054512312</v>
      </c>
      <c r="M21" s="12">
        <f t="shared" si="10"/>
        <v>0</v>
      </c>
      <c r="N21" s="12">
        <f t="shared" si="11"/>
        <v>0.39153535243609849</v>
      </c>
      <c r="O21" s="17">
        <f t="shared" si="12"/>
        <v>5.1962775498111902E-2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0.33439927095142108</v>
      </c>
      <c r="D25" s="12">
        <f t="shared" ref="D25:O25" si="13">SUM(D15:D24)</f>
        <v>6.1868875287997005</v>
      </c>
      <c r="E25" s="12">
        <f t="shared" si="13"/>
        <v>0.35383199344565996</v>
      </c>
      <c r="F25" s="12">
        <f t="shared" si="13"/>
        <v>0.40888466920878402</v>
      </c>
      <c r="G25" s="12">
        <f t="shared" si="13"/>
        <v>2.1350994834214254</v>
      </c>
      <c r="H25" s="12">
        <f t="shared" si="13"/>
        <v>0.49071426536784829</v>
      </c>
      <c r="I25" s="12">
        <f t="shared" si="13"/>
        <v>1.1511030148440082</v>
      </c>
      <c r="J25" s="12">
        <f t="shared" si="13"/>
        <v>7.0306847676907571</v>
      </c>
      <c r="K25" s="12">
        <f t="shared" si="13"/>
        <v>1.4354991879575207</v>
      </c>
      <c r="L25" s="12">
        <f t="shared" si="13"/>
        <v>7.4827333129999145</v>
      </c>
      <c r="M25" s="12">
        <f t="shared" si="13"/>
        <v>103.72148738209427</v>
      </c>
      <c r="N25" s="12">
        <f t="shared" si="13"/>
        <v>26.730484126818784</v>
      </c>
      <c r="O25" s="12">
        <f t="shared" si="13"/>
        <v>0.57528823663568707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0.92599610227134077</v>
      </c>
      <c r="D29" s="12">
        <f>(SUMIFS(MESKENOG2,KAYNAK,A29,SEBEP,B29,SÜRE,"Uzun",BİLDİRİM,"Bildirimli",İL,$B$10,İLÇE,$B$11)/VLOOKUP($B$11,ABONE2,4,FALSE))</f>
        <v>10.338212694212706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0.95724862000883293</v>
      </c>
      <c r="F29" s="12">
        <f>(SUMIFS(TARIMSALAG2,KAYNAK,A29,SEBEP,B29,SÜRE,"Uzun",BİLDİRİM,"Bildirimli",İL,$B$10,İLÇE,$B$11)/VLOOKUP($B$11,ABONE2,6,FALSE))</f>
        <v>2.3395958394365546</v>
      </c>
      <c r="G29" s="12">
        <f>(SUMIFS(TARIMSALOG2,KAYNAK,A29,SEBEP,B29,SÜRE,"Uzun",BİLDİRİM,"Bildirimli",İL,$B$10,İLÇE,$B$11)/VLOOKUP($B$11,ABONE2,7,FALSE))</f>
        <v>26.71592196267812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3.4951327436985706</v>
      </c>
      <c r="I29" s="12">
        <f>(SUMIFS(TICARETHANEAG2,KAYNAK,A29,SEBEP,B29,SÜRE,"Uzun",BİLDİRİM,"Bildirimli",İL,$B$10,İLÇE,$B$11)/VLOOKUP($B$11,ABONE2,9,FALSE))</f>
        <v>3.023362066070503</v>
      </c>
      <c r="J29" s="12">
        <f>(SUMIFS(TICARETHANEOG2,KAYNAK,A29,SEBEP,B29,SÜRE,"Uzun",BİLDİRİM,"Bildirimli",İL,$B$10,İLÇE,$B$11)/VLOOKUP($B$11,ABONE2,10,FALSE))</f>
        <v>26.834445514884539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4.1751074274221809</v>
      </c>
      <c r="L29" s="12">
        <f>(SUMIFS(SANAYIAG2,KAYNAK,A29,SEBEP,B29,SÜRE,"Uzun",BİLDİRİM,"Bildirimli",İL,$B$10,İLÇE,$B$11)/VLOOKUP($B$11,ABONE2,12,FALSE))</f>
        <v>70.855942738926103</v>
      </c>
      <c r="M29" s="12">
        <f>(SUMIFS(SANAYIOG2,KAYNAK,A29,SEBEP,B29,SÜRE,"Uzun",BİLDİRİM,"Bildirimli",İL,$B$10,İLÇE,$B$11)/VLOOKUP($B$11,ABONE2,13,FALSE))</f>
        <v>1.4970385982908725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56.984161910799052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1.6312808572750874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0.21222685241023265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0.21152217000045878</v>
      </c>
      <c r="F31" s="12">
        <f>(SUMIFS(TARIMSALAG2,KAYNAK,A31,SEBEP,B31,SÜRE,"Uzun",BİLDİRİM,"Bildirimli",İL,$B$10,İLÇE,$B$11)/VLOOKUP($B$11,ABONE2,6,FALSE))</f>
        <v>0.19805789818669578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0.18866914906272148</v>
      </c>
      <c r="I31" s="12">
        <f>(SUMIFS(TICARETHANEAG2,KAYNAK,A31,SEBEP,B31,SÜRE,"Uzun",BİLDİRİM,"Bildirimli",İL,$B$10,İLÇE,$B$11)/VLOOKUP($B$11,ABONE2,9,FALSE))</f>
        <v>1.5034222891262923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1.4307015474861142</v>
      </c>
      <c r="L31" s="12">
        <f>(SUMIFS(SANAYIAG2,KAYNAK,A31,SEBEP,B31,SÜRE,"Uzun",BİLDİRİM,"Bildirimli",İL,$B$10,İLÇE,$B$11)/VLOOKUP($B$11,ABONE2,12,FALSE))</f>
        <v>19.43053339069554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15.544426712556431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0.43242994257766249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1.1382229546815734</v>
      </c>
      <c r="D33" s="12">
        <f t="shared" ref="D33:O33" si="14">SUM(D28:D32)</f>
        <v>10.338212694212706</v>
      </c>
      <c r="E33" s="12">
        <f t="shared" si="14"/>
        <v>1.1687707900092916</v>
      </c>
      <c r="F33" s="12">
        <f t="shared" si="14"/>
        <v>2.5376537376232502</v>
      </c>
      <c r="G33" s="12">
        <f t="shared" si="14"/>
        <v>26.71592196267812</v>
      </c>
      <c r="H33" s="12">
        <f t="shared" si="14"/>
        <v>3.6838018927612923</v>
      </c>
      <c r="I33" s="12">
        <f t="shared" si="14"/>
        <v>4.5267843551967957</v>
      </c>
      <c r="J33" s="12">
        <f t="shared" si="14"/>
        <v>26.834445514884539</v>
      </c>
      <c r="K33" s="12">
        <f t="shared" si="14"/>
        <v>5.6058089749082951</v>
      </c>
      <c r="L33" s="12">
        <f t="shared" si="14"/>
        <v>90.286476129621647</v>
      </c>
      <c r="M33" s="12">
        <f t="shared" si="14"/>
        <v>1.4970385982908725</v>
      </c>
      <c r="N33" s="12">
        <f t="shared" si="14"/>
        <v>72.528588623355489</v>
      </c>
      <c r="O33" s="12">
        <f t="shared" si="14"/>
        <v>2.0637107998527497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14408</v>
      </c>
      <c r="D37" s="16">
        <f>VLOOKUP($B$11,ABONE2,4,FALSE)</f>
        <v>48</v>
      </c>
      <c r="E37" s="16">
        <f>VLOOKUP($B$11,ABONE2,5,FALSE)</f>
        <v>14456</v>
      </c>
      <c r="F37" s="16">
        <f>VLOOKUP($B$11,ABONE2,6,FALSE)</f>
        <v>422</v>
      </c>
      <c r="G37" s="16">
        <f>VLOOKUP($B$11,ABONE2,7,FALSE)</f>
        <v>21</v>
      </c>
      <c r="H37" s="16">
        <f>VLOOKUP($B$11,ABONE2,8,FALSE)</f>
        <v>443</v>
      </c>
      <c r="I37" s="16">
        <f>VLOOKUP($B$11,ABONE2,9,FALSE)</f>
        <v>2715</v>
      </c>
      <c r="J37" s="16">
        <f>VLOOKUP($B$11,ABONE2,10,FALSE)</f>
        <v>138</v>
      </c>
      <c r="K37" s="16">
        <f>VLOOKUP($B$11,ABONE2,11,FALSE)</f>
        <v>2853</v>
      </c>
      <c r="L37" s="21">
        <f>VLOOKUP($B$11,ABONE2,12,FALSE)</f>
        <v>24</v>
      </c>
      <c r="M37" s="21">
        <f>VLOOKUP($B$11,ABONE2,13,FALSE)</f>
        <v>6</v>
      </c>
      <c r="N37" s="21">
        <f>VLOOKUP($B$11,ABONE2,14,FALSE)</f>
        <v>30</v>
      </c>
      <c r="O37" s="21">
        <f>VLOOKUP($B$11,ABONE2,15,FALSE)</f>
        <v>17782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2614.6486230229043</v>
      </c>
      <c r="D38" s="16">
        <f>VLOOKUP($B$11,TUKETIM,4,FALSE)</f>
        <v>210.5274</v>
      </c>
      <c r="E38" s="16">
        <f>VLOOKUP($B$11,TUKETIM,5,FALSE)</f>
        <v>2825.1760230229042</v>
      </c>
      <c r="F38" s="16">
        <f>VLOOKUP($B$11,TUKETIM,6,FALSE)</f>
        <v>79.505756624425572</v>
      </c>
      <c r="G38" s="16">
        <f>VLOOKUP($B$11,TUKETIM,7,FALSE)</f>
        <v>51.498699999999999</v>
      </c>
      <c r="H38" s="16">
        <f>VLOOKUP($B$11,TUKETIM,8,FALSE)</f>
        <v>131.00445662442559</v>
      </c>
      <c r="I38" s="16">
        <f>VLOOKUP($B$11,TUKETIM,9,FALSE)</f>
        <v>1268.8718713819685</v>
      </c>
      <c r="J38" s="16">
        <f>VLOOKUP($B$11,TUKETIM,10,FALSE)</f>
        <v>1291.0569025431619</v>
      </c>
      <c r="K38" s="16">
        <f>VLOOKUP($B$11,TUKETIM,11,FALSE)</f>
        <v>2559.9287739251304</v>
      </c>
      <c r="L38" s="21">
        <f>VLOOKUP($B$11,TUKETIM,12,FALSE)</f>
        <v>40.657922465753423</v>
      </c>
      <c r="M38" s="21">
        <f>VLOOKUP($B$11,TUKETIM,13,FALSE)</f>
        <v>150.2133</v>
      </c>
      <c r="N38" s="21">
        <f>VLOOKUP($B$11,TUKETIM,14,FALSE)</f>
        <v>190.87122246575342</v>
      </c>
      <c r="O38" s="21">
        <f>VLOOKUP($B$11,TUKETIM,15,FALSE)</f>
        <v>5706.980476038214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77344.732000000513</v>
      </c>
      <c r="D39" s="16">
        <f>VLOOKUP($B$11,ANLASMA,4,FALSE)</f>
        <v>5649.13</v>
      </c>
      <c r="E39" s="16">
        <f>VLOOKUP($B$11,ANLASMA,5,FALSE)</f>
        <v>82993.862000000518</v>
      </c>
      <c r="F39" s="16">
        <f>VLOOKUP($B$11,ANLASMA,6,FALSE)</f>
        <v>2304.0730000000003</v>
      </c>
      <c r="G39" s="16">
        <f>VLOOKUP($B$11,ANLASMA,7,FALSE)</f>
        <v>1133.0999999999999</v>
      </c>
      <c r="H39" s="16">
        <f>VLOOKUP($B$11,ANLASMA,8,FALSE)</f>
        <v>3437.1730000000002</v>
      </c>
      <c r="I39" s="16">
        <f>VLOOKUP($B$11,ANLASMA,9,FALSE)</f>
        <v>16008.881000000001</v>
      </c>
      <c r="J39" s="16">
        <f>VLOOKUP($B$11,ANLASMA,10,FALSE)</f>
        <v>72011.100000000006</v>
      </c>
      <c r="K39" s="16">
        <f>VLOOKUP($B$11,ANLASMA,11,FALSE)</f>
        <v>88019.981</v>
      </c>
      <c r="L39" s="21">
        <f>VLOOKUP($B$11,ANLASMA,12,FALSE)</f>
        <v>168.1</v>
      </c>
      <c r="M39" s="21">
        <f>VLOOKUP($B$11,ANLASMA,13,FALSE)</f>
        <v>24862.32</v>
      </c>
      <c r="N39" s="21">
        <f>VLOOKUP($B$11,ANLASMA,14,FALSE)</f>
        <v>25030.42</v>
      </c>
      <c r="O39" s="21">
        <f>VLOOKUP($B$11,ANLASMA,15,FALSE)</f>
        <v>199481.43600000051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00E7FA04-750E-4088-BB46-B5E9B693121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7C0F-C9B9-4A78-BA13-FD4F58123BF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0.49507754619148103</v>
      </c>
      <c r="D17" s="12">
        <f t="shared" si="1"/>
        <v>7.8541165585328132</v>
      </c>
      <c r="E17" s="12">
        <f t="shared" si="2"/>
        <v>0.50922799561881049</v>
      </c>
      <c r="F17" s="12">
        <f t="shared" si="3"/>
        <v>4.6186706339543102</v>
      </c>
      <c r="G17" s="12">
        <f t="shared" si="4"/>
        <v>22.426607713008021</v>
      </c>
      <c r="H17" s="12">
        <f t="shared" si="5"/>
        <v>6.9297193182583454</v>
      </c>
      <c r="I17" s="12">
        <f t="shared" si="6"/>
        <v>1.6180361319918863</v>
      </c>
      <c r="J17" s="12">
        <f t="shared" si="7"/>
        <v>22.705333994185537</v>
      </c>
      <c r="K17" s="12">
        <f t="shared" si="8"/>
        <v>2.5139827774158743</v>
      </c>
      <c r="L17" s="12">
        <f t="shared" si="9"/>
        <v>26.353369493185923</v>
      </c>
      <c r="M17" s="12">
        <f t="shared" si="10"/>
        <v>112.69627339404688</v>
      </c>
      <c r="N17" s="12">
        <f t="shared" si="11"/>
        <v>51.913362705715166</v>
      </c>
      <c r="O17" s="17">
        <f t="shared" si="12"/>
        <v>1.3500896723053557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4.2439123381920914E-3</v>
      </c>
      <c r="D18" s="12">
        <f t="shared" si="1"/>
        <v>3.0941278107059995E-2</v>
      </c>
      <c r="E18" s="12">
        <f t="shared" si="2"/>
        <v>4.2952478078806923E-3</v>
      </c>
      <c r="F18" s="12">
        <f t="shared" si="3"/>
        <v>8.4964041246252259E-2</v>
      </c>
      <c r="G18" s="12">
        <f t="shared" si="4"/>
        <v>2.3231963761942934E-2</v>
      </c>
      <c r="H18" s="12">
        <f t="shared" si="5"/>
        <v>7.6952678907305311E-2</v>
      </c>
      <c r="I18" s="12">
        <f t="shared" si="6"/>
        <v>2.2656553720407376E-2</v>
      </c>
      <c r="J18" s="12">
        <f t="shared" si="7"/>
        <v>0.24624584410088179</v>
      </c>
      <c r="K18" s="12">
        <f t="shared" si="8"/>
        <v>3.215630451722553E-2</v>
      </c>
      <c r="L18" s="12">
        <f t="shared" si="9"/>
        <v>0.37264317101959227</v>
      </c>
      <c r="M18" s="12">
        <f t="shared" si="10"/>
        <v>5.0685991729221405</v>
      </c>
      <c r="N18" s="12">
        <f t="shared" si="11"/>
        <v>1.7627817708607796</v>
      </c>
      <c r="O18" s="17">
        <f t="shared" si="12"/>
        <v>1.8636229992423068E-2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2.6316663995242854E-2</v>
      </c>
      <c r="D21" s="12">
        <f t="shared" si="1"/>
        <v>0</v>
      </c>
      <c r="E21" s="12">
        <f t="shared" si="2"/>
        <v>2.626606056423288E-2</v>
      </c>
      <c r="F21" s="12">
        <f t="shared" si="3"/>
        <v>0.18762660412091844</v>
      </c>
      <c r="G21" s="12">
        <f t="shared" si="4"/>
        <v>0</v>
      </c>
      <c r="H21" s="12">
        <f t="shared" si="5"/>
        <v>0.16327711239320372</v>
      </c>
      <c r="I21" s="12">
        <f t="shared" si="6"/>
        <v>9.8689919341819823E-2</v>
      </c>
      <c r="J21" s="12">
        <f t="shared" si="7"/>
        <v>0</v>
      </c>
      <c r="K21" s="12">
        <f t="shared" si="8"/>
        <v>9.4496831031060352E-2</v>
      </c>
      <c r="L21" s="12">
        <f t="shared" si="9"/>
        <v>5.6832391763591206</v>
      </c>
      <c r="M21" s="12">
        <f t="shared" si="10"/>
        <v>0</v>
      </c>
      <c r="N21" s="12">
        <f t="shared" si="11"/>
        <v>4.0008362432853017</v>
      </c>
      <c r="O21" s="17">
        <f t="shared" si="12"/>
        <v>5.8128962639889065E-2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4.7461674028735676E-5</v>
      </c>
      <c r="D22" s="12">
        <f t="shared" si="1"/>
        <v>0</v>
      </c>
      <c r="E22" s="12">
        <f t="shared" si="2"/>
        <v>4.7370411566754739E-5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3.6889981941692242E-5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0.52568558419894473</v>
      </c>
      <c r="D25" s="12">
        <f t="shared" ref="D25:O25" si="13">SUM(D15:D24)</f>
        <v>7.8850578366398736</v>
      </c>
      <c r="E25" s="12">
        <f t="shared" si="13"/>
        <v>0.53983667440249083</v>
      </c>
      <c r="F25" s="12">
        <f t="shared" si="13"/>
        <v>4.8912612793214807</v>
      </c>
      <c r="G25" s="12">
        <f t="shared" si="13"/>
        <v>22.449839676769965</v>
      </c>
      <c r="H25" s="12">
        <f t="shared" si="13"/>
        <v>7.1699491095588543</v>
      </c>
      <c r="I25" s="12">
        <f t="shared" si="13"/>
        <v>1.7393826050541135</v>
      </c>
      <c r="J25" s="12">
        <f t="shared" si="13"/>
        <v>22.95157983828642</v>
      </c>
      <c r="K25" s="12">
        <f t="shared" si="13"/>
        <v>2.6406359129641603</v>
      </c>
      <c r="L25" s="12">
        <f t="shared" si="13"/>
        <v>32.409251840564636</v>
      </c>
      <c r="M25" s="12">
        <f t="shared" si="13"/>
        <v>117.76487256696902</v>
      </c>
      <c r="N25" s="12">
        <f t="shared" si="13"/>
        <v>57.676980719861241</v>
      </c>
      <c r="O25" s="12">
        <f t="shared" si="13"/>
        <v>1.4268917549196094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0.19430515331518081</v>
      </c>
      <c r="D28" s="12">
        <f>(SUMIFS(MESKENOG2,KAYNAK,A28,SEBEP,B28,SÜRE,"Uzun",BİLDİRİM,"Bildirimli",İL,$B$10,İLÇE,$B$11)/VLOOKUP($B$11,ABONE2,4,FALSE))</f>
        <v>1.5516119462035345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0.19691507304762518</v>
      </c>
      <c r="F28" s="12">
        <f>(SUMIFS(TARIMSALAG2,KAYNAK,A28,SEBEP,B28,SÜRE,"Uzun",BİLDİRİM,"Bildirimli",İL,$B$10,İLÇE,$B$11)/VLOOKUP($B$11,ABONE2,6,FALSE))</f>
        <v>3.9496137834933078</v>
      </c>
      <c r="G28" s="12">
        <f>(SUMIFS(TARIMSALOG2,KAYNAK,A28,SEBEP,B28,SÜRE,"Uzun",BİLDİRİM,"Bildirimli",İL,$B$10,İLÇE,$B$11)/VLOOKUP($B$11,ABONE2,7,FALSE))</f>
        <v>22.966879882429094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6.4176047474045914</v>
      </c>
      <c r="I28" s="12">
        <f>(SUMIFS(TICARETHANEAG2,KAYNAK,A28,SEBEP,B28,SÜRE,"Uzun",BİLDİRİM,"Bildirimli",İL,$B$10,İLÇE,$B$11)/VLOOKUP($B$11,ABONE2,9,FALSE))</f>
        <v>0.74433135378803117</v>
      </c>
      <c r="J28" s="12">
        <f>(SUMIFS(TICARETHANEOG2,KAYNAK,A28,SEBEP,B28,SÜRE,"Uzun",BİLDİRİM,"Bildirimli",İL,$B$10,İLÇE,$B$11)/VLOOKUP($B$11,ABONE2,10,FALSE))</f>
        <v>7.9712996426509717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1.0513871955230194</v>
      </c>
      <c r="L28" s="12">
        <f>(SUMIFS(SANAYIAG2,KAYNAK,A28,SEBEP,B28,SÜRE,"Uzun",BİLDİRİM,"Bildirimli",İL,$B$10,İLÇE,$B$11)/VLOOKUP($B$11,ABONE2,12,FALSE))</f>
        <v>0.5564495787192284</v>
      </c>
      <c r="M28" s="12">
        <f>(SUMIFS(SANAYIOG2,KAYNAK,A28,SEBEP,B28,SÜRE,"Uzun",BİLDİRİM,"Bildirimli",İL,$B$10,İLÇE,$B$11)/VLOOKUP($B$11,ABONE2,13,FALSE))</f>
        <v>50.964138711270785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15.478581379691168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0.71501174219098562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0.63683991745780355</v>
      </c>
      <c r="D29" s="12">
        <f>(SUMIFS(MESKENOG2,KAYNAK,A29,SEBEP,B29,SÜRE,"Uzun",BİLDİRİM,"Bildirimli",İL,$B$10,İLÇE,$B$11)/VLOOKUP($B$11,ABONE2,4,FALSE))</f>
        <v>7.4819995612976316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0.65000224547369145</v>
      </c>
      <c r="F29" s="12">
        <f>(SUMIFS(TARIMSALAG2,KAYNAK,A29,SEBEP,B29,SÜRE,"Uzun",BİLDİRİM,"Bildirimli",İL,$B$10,İLÇE,$B$11)/VLOOKUP($B$11,ABONE2,6,FALSE))</f>
        <v>11.016469063410762</v>
      </c>
      <c r="G29" s="12">
        <f>(SUMIFS(TARIMSALOG2,KAYNAK,A29,SEBEP,B29,SÜRE,"Uzun",BİLDİRİM,"Bildirimli",İL,$B$10,İLÇE,$B$11)/VLOOKUP($B$11,ABONE2,7,FALSE))</f>
        <v>56.203864273805365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16.880723288058896</v>
      </c>
      <c r="I29" s="12">
        <f>(SUMIFS(TICARETHANEAG2,KAYNAK,A29,SEBEP,B29,SÜRE,"Uzun",BİLDİRİM,"Bildirimli",İL,$B$10,İLÇE,$B$11)/VLOOKUP($B$11,ABONE2,9,FALSE))</f>
        <v>2.0217111227680196</v>
      </c>
      <c r="J29" s="12">
        <f>(SUMIFS(TICARETHANEOG2,KAYNAK,A29,SEBEP,B29,SÜRE,"Uzun",BİLDİRİM,"Bildirimli",İL,$B$10,İLÇE,$B$11)/VLOOKUP($B$11,ABONE2,10,FALSE))</f>
        <v>28.574532283133088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3.1498742094109931</v>
      </c>
      <c r="L29" s="12">
        <f>(SUMIFS(SANAYIAG2,KAYNAK,A29,SEBEP,B29,SÜRE,"Uzun",BİLDİRİM,"Bildirimli",İL,$B$10,İLÇE,$B$11)/VLOOKUP($B$11,ABONE2,12,FALSE))</f>
        <v>8.4129241728334936</v>
      </c>
      <c r="M29" s="12">
        <f>(SUMIFS(SANAYIOG2,KAYNAK,A29,SEBEP,B29,SÜRE,"Uzun",BİLDİRİM,"Bildirimli",İL,$B$10,İLÇE,$B$11)/VLOOKUP($B$11,ABONE2,13,FALSE))</f>
        <v>172.44475244050778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56.971082721386892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2.1020530392892103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4.4360789516004473E-3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4.4275489640905304E-3</v>
      </c>
      <c r="F31" s="12">
        <f>(SUMIFS(TARIMSALAG2,KAYNAK,A31,SEBEP,B31,SÜRE,"Uzun",BİLDİRİM,"Bildirimli",İL,$B$10,İLÇE,$B$11)/VLOOKUP($B$11,ABONE2,6,FALSE))</f>
        <v>1.4223690430474488E-2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1.2377792115056435E-2</v>
      </c>
      <c r="I31" s="12">
        <f>(SUMIFS(TICARETHANEAG2,KAYNAK,A31,SEBEP,B31,SÜRE,"Uzun",BİLDİRİM,"Bildirimli",İL,$B$10,İLÇE,$B$11)/VLOOKUP($B$11,ABONE2,9,FALSE))</f>
        <v>2.0391405278594604E-2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1.9525025371873957E-2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7.3284752069974982E-3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0.83558114972458486</v>
      </c>
      <c r="D33" s="12">
        <f t="shared" ref="D33:O33" si="14">SUM(D28:D32)</f>
        <v>9.0336115075011669</v>
      </c>
      <c r="E33" s="12">
        <f t="shared" si="14"/>
        <v>0.85134486748540705</v>
      </c>
      <c r="F33" s="12">
        <f t="shared" si="14"/>
        <v>14.980306537334544</v>
      </c>
      <c r="G33" s="12">
        <f t="shared" si="14"/>
        <v>79.170744156234463</v>
      </c>
      <c r="H33" s="12">
        <f t="shared" si="14"/>
        <v>23.310705827578545</v>
      </c>
      <c r="I33" s="12">
        <f t="shared" si="14"/>
        <v>2.7864338818346455</v>
      </c>
      <c r="J33" s="12">
        <f t="shared" si="14"/>
        <v>36.545831925784057</v>
      </c>
      <c r="K33" s="12">
        <f t="shared" si="14"/>
        <v>4.2207864303058864</v>
      </c>
      <c r="L33" s="12">
        <f t="shared" si="14"/>
        <v>8.9693737515527214</v>
      </c>
      <c r="M33" s="12">
        <f t="shared" si="14"/>
        <v>223.40889115177856</v>
      </c>
      <c r="N33" s="12">
        <f t="shared" si="14"/>
        <v>72.449664101078056</v>
      </c>
      <c r="O33" s="12">
        <f t="shared" si="14"/>
        <v>2.8243932566871934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63844</v>
      </c>
      <c r="D37" s="16">
        <f>VLOOKUP($B$11,ABONE2,4,FALSE)</f>
        <v>123</v>
      </c>
      <c r="E37" s="16">
        <f>VLOOKUP($B$11,ABONE2,5,FALSE)</f>
        <v>63967</v>
      </c>
      <c r="F37" s="16">
        <f>VLOOKUP($B$11,ABONE2,6,FALSE)</f>
        <v>3735</v>
      </c>
      <c r="G37" s="16">
        <f>VLOOKUP($B$11,ABONE2,7,FALSE)</f>
        <v>557</v>
      </c>
      <c r="H37" s="16">
        <f>VLOOKUP($B$11,ABONE2,8,FALSE)</f>
        <v>4292</v>
      </c>
      <c r="I37" s="16">
        <f>VLOOKUP($B$11,ABONE2,9,FALSE)</f>
        <v>13026</v>
      </c>
      <c r="J37" s="16">
        <f>VLOOKUP($B$11,ABONE2,10,FALSE)</f>
        <v>578</v>
      </c>
      <c r="K37" s="16">
        <f>VLOOKUP($B$11,ABONE2,11,FALSE)</f>
        <v>13604</v>
      </c>
      <c r="L37" s="21">
        <f>VLOOKUP($B$11,ABONE2,12,FALSE)</f>
        <v>195</v>
      </c>
      <c r="M37" s="21">
        <f>VLOOKUP($B$11,ABONE2,13,FALSE)</f>
        <v>82</v>
      </c>
      <c r="N37" s="21">
        <f>VLOOKUP($B$11,ABONE2,14,FALSE)</f>
        <v>277</v>
      </c>
      <c r="O37" s="21">
        <f>VLOOKUP($B$11,ABONE2,15,FALSE)</f>
        <v>82140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13316.688022364899</v>
      </c>
      <c r="D38" s="16">
        <f>VLOOKUP($B$11,TUKETIM,4,FALSE)</f>
        <v>205.7722449396077</v>
      </c>
      <c r="E38" s="16">
        <f>VLOOKUP($B$11,TUKETIM,5,FALSE)</f>
        <v>13522.460267304506</v>
      </c>
      <c r="F38" s="16">
        <f>VLOOKUP($B$11,TUKETIM,6,FALSE)</f>
        <v>2249.7565834592233</v>
      </c>
      <c r="G38" s="16">
        <f>VLOOKUP($B$11,TUKETIM,7,FALSE)</f>
        <v>1246.2031937897029</v>
      </c>
      <c r="H38" s="16">
        <f>VLOOKUP($B$11,TUKETIM,8,FALSE)</f>
        <v>3495.959777248926</v>
      </c>
      <c r="I38" s="16">
        <f>VLOOKUP($B$11,TUKETIM,9,FALSE)</f>
        <v>7860.3115440112497</v>
      </c>
      <c r="J38" s="16">
        <f>VLOOKUP($B$11,TUKETIM,10,FALSE)</f>
        <v>9931.6685807249287</v>
      </c>
      <c r="K38" s="16">
        <f>VLOOKUP($B$11,TUKETIM,11,FALSE)</f>
        <v>17791.980124736179</v>
      </c>
      <c r="L38" s="21">
        <f>VLOOKUP($B$11,TUKETIM,12,FALSE)</f>
        <v>1967.4989344397013</v>
      </c>
      <c r="M38" s="21">
        <f>VLOOKUP($B$11,TUKETIM,13,FALSE)</f>
        <v>9718.1149811860578</v>
      </c>
      <c r="N38" s="21">
        <f>VLOOKUP($B$11,TUKETIM,14,FALSE)</f>
        <v>11685.61391562576</v>
      </c>
      <c r="O38" s="21">
        <f>VLOOKUP($B$11,TUKETIM,15,FALSE)</f>
        <v>46496.014084915369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358154.0880000061</v>
      </c>
      <c r="D39" s="16">
        <f>VLOOKUP($B$11,ANLASMA,4,FALSE)</f>
        <v>6988.58</v>
      </c>
      <c r="E39" s="16">
        <f>VLOOKUP($B$11,ANLASMA,5,FALSE)</f>
        <v>365142.66800000612</v>
      </c>
      <c r="F39" s="16">
        <f>VLOOKUP($B$11,ANLASMA,6,FALSE)</f>
        <v>21049.389999999901</v>
      </c>
      <c r="G39" s="16">
        <f>VLOOKUP($B$11,ANLASMA,7,FALSE)</f>
        <v>17750.47</v>
      </c>
      <c r="H39" s="16">
        <f>VLOOKUP($B$11,ANLASMA,8,FALSE)</f>
        <v>38799.859999999899</v>
      </c>
      <c r="I39" s="16">
        <f>VLOOKUP($B$11,ANLASMA,9,FALSE)</f>
        <v>99929.282999997697</v>
      </c>
      <c r="J39" s="16">
        <f>VLOOKUP($B$11,ANLASMA,10,FALSE)</f>
        <v>93445.04</v>
      </c>
      <c r="K39" s="16">
        <f>VLOOKUP($B$11,ANLASMA,11,FALSE)</f>
        <v>193374.3229999977</v>
      </c>
      <c r="L39" s="21">
        <f>VLOOKUP($B$11,ANLASMA,12,FALSE)</f>
        <v>7707.5140000000092</v>
      </c>
      <c r="M39" s="21">
        <f>VLOOKUP($B$11,ANLASMA,13,FALSE)</f>
        <v>41095.730000000003</v>
      </c>
      <c r="N39" s="21">
        <f>VLOOKUP($B$11,ANLASMA,14,FALSE)</f>
        <v>48803.244000000013</v>
      </c>
      <c r="O39" s="21">
        <f>VLOOKUP($B$11,ANLASMA,15,FALSE)</f>
        <v>646120.0950000037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CD39D83-783B-434E-80EC-F00ADFCBDD9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4E371-53EC-40BF-84E7-E7BFAC0D9B86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0.23770857231872394</v>
      </c>
      <c r="D17" s="12">
        <f t="shared" si="1"/>
        <v>3.0386686637137275</v>
      </c>
      <c r="E17" s="12">
        <f t="shared" si="2"/>
        <v>0.25026585198313361</v>
      </c>
      <c r="F17" s="12">
        <f t="shared" si="3"/>
        <v>0.90192741737480964</v>
      </c>
      <c r="G17" s="12">
        <f t="shared" si="4"/>
        <v>37.799629077095318</v>
      </c>
      <c r="H17" s="12">
        <f t="shared" si="5"/>
        <v>9.9673110148061408</v>
      </c>
      <c r="I17" s="12">
        <f t="shared" si="6"/>
        <v>0.92478030618178919</v>
      </c>
      <c r="J17" s="12">
        <f t="shared" si="7"/>
        <v>152.96846009729265</v>
      </c>
      <c r="K17" s="12">
        <f t="shared" si="8"/>
        <v>10.209387863802679</v>
      </c>
      <c r="L17" s="12">
        <f t="shared" si="9"/>
        <v>0</v>
      </c>
      <c r="M17" s="12">
        <f t="shared" si="10"/>
        <v>288.90789149332113</v>
      </c>
      <c r="N17" s="12">
        <f t="shared" si="11"/>
        <v>244.46052357127172</v>
      </c>
      <c r="O17" s="17">
        <f t="shared" si="12"/>
        <v>1.8455421926026214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6.5695236046820704E-2</v>
      </c>
      <c r="D21" s="12">
        <f t="shared" si="1"/>
        <v>0</v>
      </c>
      <c r="E21" s="12">
        <f t="shared" si="2"/>
        <v>6.5400710803782167E-2</v>
      </c>
      <c r="F21" s="12">
        <f t="shared" si="3"/>
        <v>7.9884054057520332E-2</v>
      </c>
      <c r="G21" s="12">
        <f t="shared" si="4"/>
        <v>0</v>
      </c>
      <c r="H21" s="12">
        <f t="shared" si="5"/>
        <v>6.0257368362353694E-2</v>
      </c>
      <c r="I21" s="12">
        <f t="shared" si="6"/>
        <v>0.22371693691109409</v>
      </c>
      <c r="J21" s="12">
        <f t="shared" si="7"/>
        <v>0</v>
      </c>
      <c r="K21" s="12">
        <f t="shared" si="8"/>
        <v>0.21005557350508963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8.5158763345581076E-2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4.3925732703130636E-4</v>
      </c>
      <c r="D22" s="12">
        <f t="shared" si="1"/>
        <v>0</v>
      </c>
      <c r="E22" s="12">
        <f t="shared" si="2"/>
        <v>4.3728804617039057E-4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6.4078658349656635E-4</v>
      </c>
      <c r="J22" s="12">
        <f t="shared" si="7"/>
        <v>0</v>
      </c>
      <c r="K22" s="12">
        <f t="shared" si="8"/>
        <v>6.0165669684736074E-4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4.5364862486631198E-4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0.30384306569257596</v>
      </c>
      <c r="D25" s="12">
        <f t="shared" ref="D25:O25" si="13">SUM(D15:D24)</f>
        <v>3.0386686637137275</v>
      </c>
      <c r="E25" s="12">
        <f t="shared" si="13"/>
        <v>0.31610385083308618</v>
      </c>
      <c r="F25" s="12">
        <f t="shared" si="13"/>
        <v>0.98181147143232994</v>
      </c>
      <c r="G25" s="12">
        <f t="shared" si="13"/>
        <v>37.799629077095318</v>
      </c>
      <c r="H25" s="12">
        <f t="shared" si="13"/>
        <v>10.027568383168495</v>
      </c>
      <c r="I25" s="12">
        <f t="shared" si="13"/>
        <v>1.1491380296763798</v>
      </c>
      <c r="J25" s="12">
        <f t="shared" si="13"/>
        <v>152.96846009729265</v>
      </c>
      <c r="K25" s="12">
        <f t="shared" si="13"/>
        <v>10.420045094004616</v>
      </c>
      <c r="L25" s="12">
        <f t="shared" si="13"/>
        <v>0</v>
      </c>
      <c r="M25" s="12">
        <f t="shared" si="13"/>
        <v>288.90789149332113</v>
      </c>
      <c r="N25" s="12">
        <f t="shared" si="13"/>
        <v>244.46052357127172</v>
      </c>
      <c r="O25" s="12">
        <f t="shared" si="13"/>
        <v>1.9311546045730688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0.70585384215509395</v>
      </c>
      <c r="D29" s="12">
        <f>(SUMIFS(MESKENOG2,KAYNAK,A29,SEBEP,B29,SÜRE,"Uzun",BİLDİRİM,"Bildirimli",İL,$B$10,İLÇE,$B$11)/VLOOKUP($B$11,ABONE2,4,FALSE))</f>
        <v>1.6083309543084146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0.70989983250063793</v>
      </c>
      <c r="F29" s="12">
        <f>(SUMIFS(TARIMSALAG2,KAYNAK,A29,SEBEP,B29,SÜRE,"Uzun",BİLDİRİM,"Bildirimli",İL,$B$10,İLÇE,$B$11)/VLOOKUP($B$11,ABONE2,6,FALSE))</f>
        <v>0.77869034469248832</v>
      </c>
      <c r="G29" s="12">
        <f>(SUMIFS(TARIMSALOG2,KAYNAK,A29,SEBEP,B29,SÜRE,"Uzun",BİLDİRİM,"Bildirimli",İL,$B$10,İLÇE,$B$11)/VLOOKUP($B$11,ABONE2,7,FALSE))</f>
        <v>40.39372741645969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10.511695142497361</v>
      </c>
      <c r="I29" s="12">
        <f>(SUMIFS(TICARETHANEAG2,KAYNAK,A29,SEBEP,B29,SÜRE,"Uzun",BİLDİRİM,"Bildirimli",İL,$B$10,İLÇE,$B$11)/VLOOKUP($B$11,ABONE2,9,FALSE))</f>
        <v>2.6293696206374952</v>
      </c>
      <c r="J29" s="12">
        <f>(SUMIFS(TICARETHANEOG2,KAYNAK,A29,SEBEP,B29,SÜRE,"Uzun",BİLDİRİM,"Bildirimli",İL,$B$10,İLÇE,$B$11)/VLOOKUP($B$11,ABONE2,10,FALSE))</f>
        <v>121.81897138166011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9.9077298840866881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590.73918922422502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499.85623703588277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2.300356783868017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4.7831158115664964E-3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4.7616721204915601E-3</v>
      </c>
      <c r="F31" s="12">
        <f>(SUMIFS(TARIMSALAG2,KAYNAK,A31,SEBEP,B31,SÜRE,"Uzun",BİLDİRİM,"Bildirimli",İL,$B$10,İLÇE,$B$11)/VLOOKUP($B$11,ABONE2,6,FALSE))</f>
        <v>3.0587762616122839E-3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2.3072665766471967E-3</v>
      </c>
      <c r="I31" s="12">
        <f>(SUMIFS(TICARETHANEAG2,KAYNAK,A31,SEBEP,B31,SÜRE,"Uzun",BİLDİRİM,"Bildirimli",İL,$B$10,İLÇE,$B$11)/VLOOKUP($B$11,ABONE2,9,FALSE))</f>
        <v>8.3599916383223144E-2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7.8494854360687649E-2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1.484605331514517E-2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0.71063695796666049</v>
      </c>
      <c r="D33" s="12">
        <f t="shared" ref="D33:O33" si="14">SUM(D28:D32)</f>
        <v>1.6083309543084146</v>
      </c>
      <c r="E33" s="12">
        <f t="shared" si="14"/>
        <v>0.71466150462112954</v>
      </c>
      <c r="F33" s="12">
        <f t="shared" si="14"/>
        <v>0.78174912095410065</v>
      </c>
      <c r="G33" s="12">
        <f t="shared" si="14"/>
        <v>40.39372741645969</v>
      </c>
      <c r="H33" s="12">
        <f t="shared" si="14"/>
        <v>10.514002409074008</v>
      </c>
      <c r="I33" s="12">
        <f t="shared" si="14"/>
        <v>2.7129695370207183</v>
      </c>
      <c r="J33" s="12">
        <f t="shared" si="14"/>
        <v>121.81897138166011</v>
      </c>
      <c r="K33" s="12">
        <f t="shared" si="14"/>
        <v>9.9862247384473761</v>
      </c>
      <c r="L33" s="12">
        <f t="shared" si="14"/>
        <v>0</v>
      </c>
      <c r="M33" s="12">
        <f t="shared" si="14"/>
        <v>590.73918922422502</v>
      </c>
      <c r="N33" s="12">
        <f t="shared" si="14"/>
        <v>499.85623703588277</v>
      </c>
      <c r="O33" s="12">
        <f t="shared" si="14"/>
        <v>2.3152028371831621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28423</v>
      </c>
      <c r="D37" s="16">
        <f>VLOOKUP($B$11,ABONE2,4,FALSE)</f>
        <v>128</v>
      </c>
      <c r="E37" s="16">
        <f>VLOOKUP($B$11,ABONE2,5,FALSE)</f>
        <v>28551</v>
      </c>
      <c r="F37" s="16">
        <f>VLOOKUP($B$11,ABONE2,6,FALSE)</f>
        <v>350</v>
      </c>
      <c r="G37" s="16">
        <f>VLOOKUP($B$11,ABONE2,7,FALSE)</f>
        <v>114</v>
      </c>
      <c r="H37" s="16">
        <f>VLOOKUP($B$11,ABONE2,8,FALSE)</f>
        <v>464</v>
      </c>
      <c r="I37" s="16">
        <f>VLOOKUP($B$11,ABONE2,9,FALSE)</f>
        <v>4336</v>
      </c>
      <c r="J37" s="16">
        <f>VLOOKUP($B$11,ABONE2,10,FALSE)</f>
        <v>282</v>
      </c>
      <c r="K37" s="16">
        <f>VLOOKUP($B$11,ABONE2,11,FALSE)</f>
        <v>4618</v>
      </c>
      <c r="L37" s="21">
        <f>VLOOKUP($B$11,ABONE2,12,FALSE)</f>
        <v>2</v>
      </c>
      <c r="M37" s="21">
        <f>VLOOKUP($B$11,ABONE2,13,FALSE)</f>
        <v>11</v>
      </c>
      <c r="N37" s="21">
        <f>VLOOKUP($B$11,ABONE2,14,FALSE)</f>
        <v>13</v>
      </c>
      <c r="O37" s="21">
        <f>VLOOKUP($B$11,ABONE2,15,FALSE)</f>
        <v>33646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6016.0916986486964</v>
      </c>
      <c r="D38" s="16">
        <f>VLOOKUP($B$11,TUKETIM,4,FALSE)</f>
        <v>172.53250872377319</v>
      </c>
      <c r="E38" s="16">
        <f>VLOOKUP($B$11,TUKETIM,5,FALSE)</f>
        <v>6188.6242073724698</v>
      </c>
      <c r="F38" s="16">
        <f>VLOOKUP($B$11,TUKETIM,6,FALSE)</f>
        <v>97.950704657534246</v>
      </c>
      <c r="G38" s="16">
        <f>VLOOKUP($B$11,TUKETIM,7,FALSE)</f>
        <v>811.8476931193178</v>
      </c>
      <c r="H38" s="16">
        <f>VLOOKUP($B$11,TUKETIM,8,FALSE)</f>
        <v>909.79839777685208</v>
      </c>
      <c r="I38" s="16">
        <f>VLOOKUP($B$11,TUKETIM,9,FALSE)</f>
        <v>2700.9438001129638</v>
      </c>
      <c r="J38" s="16">
        <f>VLOOKUP($B$11,TUKETIM,10,FALSE)</f>
        <v>5711.354297731762</v>
      </c>
      <c r="K38" s="16">
        <f>VLOOKUP($B$11,TUKETIM,11,FALSE)</f>
        <v>8412.2980978447267</v>
      </c>
      <c r="L38" s="21">
        <f>VLOOKUP($B$11,TUKETIM,12,FALSE)</f>
        <v>2.3803999999999998</v>
      </c>
      <c r="M38" s="21">
        <f>VLOOKUP($B$11,TUKETIM,13,FALSE)</f>
        <v>840.74929999999995</v>
      </c>
      <c r="N38" s="21">
        <f>VLOOKUP($B$11,TUKETIM,14,FALSE)</f>
        <v>843.12969999999996</v>
      </c>
      <c r="O38" s="21">
        <f>VLOOKUP($B$11,TUKETIM,15,FALSE)</f>
        <v>16353.850402994047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166016.02499999799</v>
      </c>
      <c r="D39" s="16">
        <f>VLOOKUP($B$11,ANLASMA,4,FALSE)</f>
        <v>4299.3</v>
      </c>
      <c r="E39" s="16">
        <f>VLOOKUP($B$11,ANLASMA,5,FALSE)</f>
        <v>170315.32499999797</v>
      </c>
      <c r="F39" s="16">
        <f>VLOOKUP($B$11,ANLASMA,6,FALSE)</f>
        <v>1886.27</v>
      </c>
      <c r="G39" s="16">
        <f>VLOOKUP($B$11,ANLASMA,7,FALSE)</f>
        <v>5594.4</v>
      </c>
      <c r="H39" s="16">
        <f>VLOOKUP($B$11,ANLASMA,8,FALSE)</f>
        <v>7480.67</v>
      </c>
      <c r="I39" s="16">
        <f>VLOOKUP($B$11,ANLASMA,9,FALSE)</f>
        <v>25186.4729999999</v>
      </c>
      <c r="J39" s="16">
        <f>VLOOKUP($B$11,ANLASMA,10,FALSE)</f>
        <v>71640.14</v>
      </c>
      <c r="K39" s="16">
        <f>VLOOKUP($B$11,ANLASMA,11,FALSE)</f>
        <v>96826.612999999896</v>
      </c>
      <c r="L39" s="21">
        <f>VLOOKUP($B$11,ANLASMA,12,FALSE)</f>
        <v>41.6</v>
      </c>
      <c r="M39" s="21">
        <f>VLOOKUP($B$11,ANLASMA,13,FALSE)</f>
        <v>4963.8</v>
      </c>
      <c r="N39" s="21">
        <f>VLOOKUP($B$11,ANLASMA,14,FALSE)</f>
        <v>5005.4000000000005</v>
      </c>
      <c r="O39" s="21">
        <f>VLOOKUP($B$11,ANLASMA,15,FALSE)</f>
        <v>279628.00799999788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2932D88-1A06-4B83-AA1C-4B8B8B4F733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2559F-4C07-49C6-9506-E73353425469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0.29775797895770595</v>
      </c>
      <c r="D17" s="12">
        <f t="shared" si="1"/>
        <v>0.70968148381911567</v>
      </c>
      <c r="E17" s="12">
        <f t="shared" si="2"/>
        <v>0.29801648131406699</v>
      </c>
      <c r="F17" s="12">
        <f t="shared" si="3"/>
        <v>3.9019988380264277</v>
      </c>
      <c r="G17" s="12">
        <f t="shared" si="4"/>
        <v>15.776632748738884</v>
      </c>
      <c r="H17" s="12">
        <f t="shared" si="5"/>
        <v>4.7221076868827101</v>
      </c>
      <c r="I17" s="12">
        <f t="shared" si="6"/>
        <v>0.97568780214325002</v>
      </c>
      <c r="J17" s="12">
        <f t="shared" si="7"/>
        <v>26.858113110631596</v>
      </c>
      <c r="K17" s="12">
        <f t="shared" si="8"/>
        <v>2.0154012965830592</v>
      </c>
      <c r="L17" s="12">
        <f t="shared" si="9"/>
        <v>12.941015486009876</v>
      </c>
      <c r="M17" s="12">
        <f t="shared" si="10"/>
        <v>432.29328160626198</v>
      </c>
      <c r="N17" s="12">
        <f t="shared" si="11"/>
        <v>365.19691902702164</v>
      </c>
      <c r="O17" s="17">
        <f t="shared" si="12"/>
        <v>1.5498612062621941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1.0971582792803801E-2</v>
      </c>
      <c r="D21" s="12">
        <f t="shared" si="1"/>
        <v>0</v>
      </c>
      <c r="E21" s="12">
        <f t="shared" si="2"/>
        <v>1.0964697582390995E-2</v>
      </c>
      <c r="F21" s="12">
        <f t="shared" si="3"/>
        <v>8.8443912515384443E-2</v>
      </c>
      <c r="G21" s="12">
        <f t="shared" si="4"/>
        <v>0</v>
      </c>
      <c r="H21" s="12">
        <f t="shared" si="5"/>
        <v>8.2335628603077651E-2</v>
      </c>
      <c r="I21" s="12">
        <f t="shared" si="6"/>
        <v>3.8431215656809771E-2</v>
      </c>
      <c r="J21" s="12">
        <f t="shared" si="7"/>
        <v>0</v>
      </c>
      <c r="K21" s="12">
        <f t="shared" si="8"/>
        <v>3.688740926888958E-2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2.2366724441475305E-2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0.30872956175050975</v>
      </c>
      <c r="D25" s="12">
        <f t="shared" ref="D25:O25" si="13">SUM(D15:D24)</f>
        <v>0.70968148381911567</v>
      </c>
      <c r="E25" s="12">
        <f t="shared" si="13"/>
        <v>0.30898117889645799</v>
      </c>
      <c r="F25" s="12">
        <f t="shared" si="13"/>
        <v>3.9904427505418121</v>
      </c>
      <c r="G25" s="12">
        <f t="shared" si="13"/>
        <v>15.776632748738884</v>
      </c>
      <c r="H25" s="12">
        <f t="shared" si="13"/>
        <v>4.8044433154857877</v>
      </c>
      <c r="I25" s="12">
        <f t="shared" si="13"/>
        <v>1.0141190178000599</v>
      </c>
      <c r="J25" s="12">
        <f t="shared" si="13"/>
        <v>26.858113110631596</v>
      </c>
      <c r="K25" s="12">
        <f t="shared" si="13"/>
        <v>2.0522887058519488</v>
      </c>
      <c r="L25" s="12">
        <f t="shared" si="13"/>
        <v>12.941015486009876</v>
      </c>
      <c r="M25" s="12">
        <f t="shared" si="13"/>
        <v>432.29328160626198</v>
      </c>
      <c r="N25" s="12">
        <f t="shared" si="13"/>
        <v>365.19691902702164</v>
      </c>
      <c r="O25" s="12">
        <f t="shared" si="13"/>
        <v>1.5722279307036695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0.39573614321086054</v>
      </c>
      <c r="D29" s="12">
        <f>(SUMIFS(MESKENOG2,KAYNAK,A29,SEBEP,B29,SÜRE,"Uzun",BİLDİRİM,"Bildirimli",İL,$B$10,İLÇE,$B$11)/VLOOKUP($B$11,ABONE2,4,FALSE))</f>
        <v>0.23624935775175002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0.39563605737122509</v>
      </c>
      <c r="F29" s="12">
        <f>(SUMIFS(TARIMSALAG2,KAYNAK,A29,SEBEP,B29,SÜRE,"Uzun",BİLDİRİM,"Bildirimli",İL,$B$10,İLÇE,$B$11)/VLOOKUP($B$11,ABONE2,6,FALSE))</f>
        <v>4.4945926891338344</v>
      </c>
      <c r="G29" s="12">
        <f>(SUMIFS(TARIMSALOG2,KAYNAK,A29,SEBEP,B29,SÜRE,"Uzun",BİLDİRİM,"Bildirimli",İL,$B$10,İLÇE,$B$11)/VLOOKUP($B$11,ABONE2,7,FALSE))</f>
        <v>27.095055537401933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6.0554694041112542</v>
      </c>
      <c r="I29" s="12">
        <f>(SUMIFS(TICARETHANEAG2,KAYNAK,A29,SEBEP,B29,SÜRE,"Uzun",BİLDİRİM,"Bildirimli",İL,$B$10,İLÇE,$B$11)/VLOOKUP($B$11,ABONE2,9,FALSE))</f>
        <v>1.9734727555920182</v>
      </c>
      <c r="J29" s="12">
        <f>(SUMIFS(TICARETHANEOG2,KAYNAK,A29,SEBEP,B29,SÜRE,"Uzun",BİLDİRİM,"Bildirimli",İL,$B$10,İLÇE,$B$11)/VLOOKUP($B$11,ABONE2,10,FALSE))</f>
        <v>28.243093542023558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3.0287401387654147</v>
      </c>
      <c r="L29" s="12">
        <f>(SUMIFS(SANAYIAG2,KAYNAK,A29,SEBEP,B29,SÜRE,"Uzun",BİLDİRİM,"Bildirimli",İL,$B$10,İLÇE,$B$11)/VLOOKUP($B$11,ABONE2,12,FALSE))</f>
        <v>6.1406188455666668E-4</v>
      </c>
      <c r="M29" s="12">
        <f>(SUMIFS(SANAYIOG2,KAYNAK,A29,SEBEP,B29,SÜRE,"Uzun",BİLDİRİM,"Bildirimli",İL,$B$10,İLÇE,$B$11)/VLOOKUP($B$11,ABONE2,13,FALSE))</f>
        <v>280.48463432958278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235.60719108675107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1.7339241344380654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3.0876747024039088E-3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3.0857370339367586E-3</v>
      </c>
      <c r="F31" s="12">
        <f>(SUMIFS(TARIMSALAG2,KAYNAK,A31,SEBEP,B31,SÜRE,"Uzun",BİLDİRİM,"Bildirimli",İL,$B$10,İLÇE,$B$11)/VLOOKUP($B$11,ABONE2,6,FALSE))</f>
        <v>4.2012365358363522E-2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3.9110826426650064E-2</v>
      </c>
      <c r="I31" s="12">
        <f>(SUMIFS(TICARETHANEAG2,KAYNAK,A31,SEBEP,B31,SÜRE,"Uzun",BİLDİRİM,"Bildirimli",İL,$B$10,İLÇE,$B$11)/VLOOKUP($B$11,ABONE2,9,FALSE))</f>
        <v>1.5824122608602109E-3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1.5188457534029752E-3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6.4673928199584316E-3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0.39882381791326443</v>
      </c>
      <c r="D33" s="12">
        <f t="shared" ref="D33:O33" si="14">SUM(D28:D32)</f>
        <v>0.23624935775175002</v>
      </c>
      <c r="E33" s="12">
        <f t="shared" si="14"/>
        <v>0.39872179440516187</v>
      </c>
      <c r="F33" s="12">
        <f t="shared" si="14"/>
        <v>4.5366050544921981</v>
      </c>
      <c r="G33" s="12">
        <f t="shared" si="14"/>
        <v>27.095055537401933</v>
      </c>
      <c r="H33" s="12">
        <f t="shared" si="14"/>
        <v>6.094580230537904</v>
      </c>
      <c r="I33" s="12">
        <f t="shared" si="14"/>
        <v>1.9750551678528785</v>
      </c>
      <c r="J33" s="12">
        <f t="shared" si="14"/>
        <v>28.243093542023558</v>
      </c>
      <c r="K33" s="12">
        <f t="shared" si="14"/>
        <v>3.0302589845188175</v>
      </c>
      <c r="L33" s="12">
        <f t="shared" si="14"/>
        <v>6.1406188455666668E-4</v>
      </c>
      <c r="M33" s="12">
        <f t="shared" si="14"/>
        <v>280.48463432958278</v>
      </c>
      <c r="N33" s="12">
        <f t="shared" si="14"/>
        <v>235.60719108675107</v>
      </c>
      <c r="O33" s="12">
        <f t="shared" si="14"/>
        <v>1.7403915272580237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12740</v>
      </c>
      <c r="D37" s="16">
        <f>VLOOKUP($B$11,ABONE2,4,FALSE)</f>
        <v>8</v>
      </c>
      <c r="E37" s="16">
        <f>VLOOKUP($B$11,ABONE2,5,FALSE)</f>
        <v>12748</v>
      </c>
      <c r="F37" s="16">
        <f>VLOOKUP($B$11,ABONE2,6,FALSE)</f>
        <v>1631</v>
      </c>
      <c r="G37" s="16">
        <f>VLOOKUP($B$11,ABONE2,7,FALSE)</f>
        <v>121</v>
      </c>
      <c r="H37" s="16">
        <f>VLOOKUP($B$11,ABONE2,8,FALSE)</f>
        <v>1752</v>
      </c>
      <c r="I37" s="16">
        <f>VLOOKUP($B$11,ABONE2,9,FALSE)</f>
        <v>2700</v>
      </c>
      <c r="J37" s="16">
        <f>VLOOKUP($B$11,ABONE2,10,FALSE)</f>
        <v>113</v>
      </c>
      <c r="K37" s="16">
        <f>VLOOKUP($B$11,ABONE2,11,FALSE)</f>
        <v>2813</v>
      </c>
      <c r="L37" s="21">
        <f>VLOOKUP($B$11,ABONE2,12,FALSE)</f>
        <v>4</v>
      </c>
      <c r="M37" s="21">
        <f>VLOOKUP($B$11,ABONE2,13,FALSE)</f>
        <v>21</v>
      </c>
      <c r="N37" s="21">
        <f>VLOOKUP($B$11,ABONE2,14,FALSE)</f>
        <v>25</v>
      </c>
      <c r="O37" s="21">
        <f>VLOOKUP($B$11,ABONE2,15,FALSE)</f>
        <v>17338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2014.6237950142076</v>
      </c>
      <c r="D38" s="16">
        <f>VLOOKUP($B$11,TUKETIM,4,FALSE)</f>
        <v>1.4328000000000001</v>
      </c>
      <c r="E38" s="16">
        <f>VLOOKUP($B$11,TUKETIM,5,FALSE)</f>
        <v>2016.0565950142077</v>
      </c>
      <c r="F38" s="16">
        <f>VLOOKUP($B$11,TUKETIM,6,FALSE)</f>
        <v>1272.2792420439798</v>
      </c>
      <c r="G38" s="16">
        <f>VLOOKUP($B$11,TUKETIM,7,FALSE)</f>
        <v>219.89500000000001</v>
      </c>
      <c r="H38" s="16">
        <f>VLOOKUP($B$11,TUKETIM,8,FALSE)</f>
        <v>1492.1742420439798</v>
      </c>
      <c r="I38" s="16">
        <f>VLOOKUP($B$11,TUKETIM,9,FALSE)</f>
        <v>1290.7972766844573</v>
      </c>
      <c r="J38" s="16">
        <f>VLOOKUP($B$11,TUKETIM,10,FALSE)</f>
        <v>1032.9094872036824</v>
      </c>
      <c r="K38" s="16">
        <f>VLOOKUP($B$11,TUKETIM,11,FALSE)</f>
        <v>2323.7067638881399</v>
      </c>
      <c r="L38" s="21">
        <f>VLOOKUP($B$11,TUKETIM,12,FALSE)</f>
        <v>58.218600000000002</v>
      </c>
      <c r="M38" s="21">
        <f>VLOOKUP($B$11,TUKETIM,13,FALSE)</f>
        <v>12752.6756</v>
      </c>
      <c r="N38" s="21">
        <f>VLOOKUP($B$11,TUKETIM,14,FALSE)</f>
        <v>12810.894200000001</v>
      </c>
      <c r="O38" s="21">
        <f>VLOOKUP($B$11,TUKETIM,15,FALSE)</f>
        <v>18642.831800946329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55032.010000000104</v>
      </c>
      <c r="D39" s="16">
        <f>VLOOKUP($B$11,ANLASMA,4,FALSE)</f>
        <v>100</v>
      </c>
      <c r="E39" s="16">
        <f>VLOOKUP($B$11,ANLASMA,5,FALSE)</f>
        <v>55132.010000000104</v>
      </c>
      <c r="F39" s="16">
        <f>VLOOKUP($B$11,ANLASMA,6,FALSE)</f>
        <v>12786.2410000001</v>
      </c>
      <c r="G39" s="16">
        <f>VLOOKUP($B$11,ANLASMA,7,FALSE)</f>
        <v>6448.02</v>
      </c>
      <c r="H39" s="16">
        <f>VLOOKUP($B$11,ANLASMA,8,FALSE)</f>
        <v>19234.2610000001</v>
      </c>
      <c r="I39" s="16">
        <f>VLOOKUP($B$11,ANLASMA,9,FALSE)</f>
        <v>15792.029000000099</v>
      </c>
      <c r="J39" s="16">
        <f>VLOOKUP($B$11,ANLASMA,10,FALSE)</f>
        <v>50378.400000000001</v>
      </c>
      <c r="K39" s="16">
        <f>VLOOKUP($B$11,ANLASMA,11,FALSE)</f>
        <v>66170.429000000106</v>
      </c>
      <c r="L39" s="21">
        <f>VLOOKUP($B$11,ANLASMA,12,FALSE)</f>
        <v>787.67899999999997</v>
      </c>
      <c r="M39" s="21">
        <f>VLOOKUP($B$11,ANLASMA,13,FALSE)</f>
        <v>52601</v>
      </c>
      <c r="N39" s="21">
        <f>VLOOKUP($B$11,ANLASMA,14,FALSE)</f>
        <v>53388.678999999996</v>
      </c>
      <c r="O39" s="21">
        <f>VLOOKUP($B$11,ANLASMA,15,FALSE)</f>
        <v>193925.37900000028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B8D7C4D-985C-41B1-A311-544A8C7A8B9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B9831-208D-4E99-BF14-12332770BCD8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3.9636139307608793E-3</v>
      </c>
      <c r="D15" s="12">
        <f t="shared" ref="D15:D24" si="1">(SUMIFS(MESKENOG2,KAYNAK,A15,SEBEP,B15,SÜRE,"Uzun",BİLDİRİM,"Bildirimsiz",İL,$B$10,İLÇE,$B$11)/VLOOKUP($B$11,ABONE2,4,FALSE))</f>
        <v>3.6356571890729644E-3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3.9633598357956537E-3</v>
      </c>
      <c r="F15" s="12">
        <f t="shared" ref="F15:F24" si="3">(SUMIFS(TARIMSALAG2,KAYNAK,A15,SEBEP,B15,SÜRE,"Uzun",BİLDİRİM,"Bildirimsiz",İL,$B$10,İLÇE,$B$11)/VLOOKUP($B$11,ABONE2,6,FALSE))</f>
        <v>1.8283059558423891E-2</v>
      </c>
      <c r="G15" s="12">
        <f t="shared" ref="G15:G24" si="4">(SUMIFS(TARIMSALOG2,KAYNAK,A15,SEBEP,B15,SÜRE,"Uzun",BİLDİRİM,"Bildirimsiz",İL,$B$10,İLÇE,$B$11)/VLOOKUP($B$11,ABONE2,7,FALSE))</f>
        <v>0.3637792249941304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0.10663876292466759</v>
      </c>
      <c r="I15" s="12">
        <f t="shared" ref="I15:I24" si="6">(SUMIFS(TICARETHANEAG2,KAYNAK,A15,SEBEP,B15,SÜRE,"Uzun",BİLDİRİM,"Bildirimsiz",İL,$B$10,İLÇE,$B$11)/VLOOKUP($B$11,ABONE2,9,FALSE))</f>
        <v>4.8252638450351368E-2</v>
      </c>
      <c r="J15" s="12">
        <f t="shared" ref="J15:J24" si="7">(SUMIFS(TICARETHANEOG2,KAYNAK,A15,SEBEP,B15,SÜRE,"Uzun",BİLDİRİM,"Bildirimsiz",İL,$B$10,İLÇE,$B$11)/VLOOKUP($B$11,ABONE2,10,FALSE))</f>
        <v>1.2923712525425415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0.11355951771635761</v>
      </c>
      <c r="L15" s="12">
        <f t="shared" ref="L15:L24" si="9">(SUMIFS(SANAYIAG2,KAYNAK,A15,SEBEP,B15,SÜRE,"Uzun",BİLDİRİM,"Bildirimsiz",İL,$B$10,İLÇE,$B$11)/VLOOKUP($B$11,ABONE2,12,FALSE))</f>
        <v>4.0113857600463296</v>
      </c>
      <c r="M15" s="12">
        <f t="shared" ref="M15:M24" si="10">(SUMIFS(SANAYIOG2,KAYNAK,A15,SEBEP,B15,SÜRE,"Uzun",BİLDİRİM,"Bildirimsiz",İL,$B$10,İLÇE,$B$11)/VLOOKUP($B$11,ABONE2,13,FALSE))</f>
        <v>2.0088200678126715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2.3339598850019003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3.6693739310985685E-2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0.43298604946944258</v>
      </c>
      <c r="D17" s="12">
        <f t="shared" si="1"/>
        <v>2.9973005533369053</v>
      </c>
      <c r="E17" s="12">
        <f t="shared" si="2"/>
        <v>0.43497283407198739</v>
      </c>
      <c r="F17" s="12">
        <f t="shared" si="3"/>
        <v>5.4220806072939602</v>
      </c>
      <c r="G17" s="12">
        <f t="shared" si="4"/>
        <v>20.366799932335621</v>
      </c>
      <c r="H17" s="12">
        <f t="shared" si="5"/>
        <v>9.2439788501005751</v>
      </c>
      <c r="I17" s="12">
        <f t="shared" si="6"/>
        <v>1.7511383403520833</v>
      </c>
      <c r="J17" s="12">
        <f t="shared" si="7"/>
        <v>26.315447676585546</v>
      </c>
      <c r="K17" s="12">
        <f t="shared" si="8"/>
        <v>3.0405800108673957</v>
      </c>
      <c r="L17" s="12">
        <f t="shared" si="9"/>
        <v>64.181769627092052</v>
      </c>
      <c r="M17" s="12">
        <f t="shared" si="10"/>
        <v>428.57040448124934</v>
      </c>
      <c r="N17" s="12">
        <f t="shared" si="11"/>
        <v>369.40767409902458</v>
      </c>
      <c r="O17" s="17">
        <f t="shared" si="12"/>
        <v>2.8946082206043258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1.503803678535256E-2</v>
      </c>
      <c r="D21" s="12">
        <f t="shared" si="1"/>
        <v>0</v>
      </c>
      <c r="E21" s="12">
        <f t="shared" si="2"/>
        <v>1.5026385585824351E-2</v>
      </c>
      <c r="F21" s="12">
        <f t="shared" si="3"/>
        <v>0.25917301664547532</v>
      </c>
      <c r="G21" s="12">
        <f t="shared" si="4"/>
        <v>0</v>
      </c>
      <c r="H21" s="12">
        <f t="shared" si="5"/>
        <v>0.19289322407416379</v>
      </c>
      <c r="I21" s="12">
        <f t="shared" si="6"/>
        <v>0.19036167072324323</v>
      </c>
      <c r="J21" s="12">
        <f t="shared" si="7"/>
        <v>0</v>
      </c>
      <c r="K21" s="12">
        <f t="shared" si="8"/>
        <v>0.18036911333684849</v>
      </c>
      <c r="L21" s="12">
        <f t="shared" si="9"/>
        <v>70.589456642104111</v>
      </c>
      <c r="M21" s="12">
        <f t="shared" si="10"/>
        <v>0</v>
      </c>
      <c r="N21" s="12">
        <f t="shared" si="11"/>
        <v>11.46101879059993</v>
      </c>
      <c r="O21" s="17">
        <f t="shared" si="12"/>
        <v>0.10295360504936818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8.0190868447417487E-4</v>
      </c>
      <c r="D22" s="12">
        <f t="shared" si="1"/>
        <v>0</v>
      </c>
      <c r="E22" s="12">
        <f t="shared" si="2"/>
        <v>8.0128738009651083E-4</v>
      </c>
      <c r="F22" s="12">
        <f t="shared" si="3"/>
        <v>1.4570607700585504E-3</v>
      </c>
      <c r="G22" s="12">
        <f t="shared" si="4"/>
        <v>0</v>
      </c>
      <c r="H22" s="12">
        <f t="shared" si="5"/>
        <v>1.084438315555966E-3</v>
      </c>
      <c r="I22" s="12">
        <f t="shared" si="6"/>
        <v>2.6239839758059264E-3</v>
      </c>
      <c r="J22" s="12">
        <f t="shared" si="7"/>
        <v>0</v>
      </c>
      <c r="K22" s="12">
        <f t="shared" si="8"/>
        <v>2.4862445329884631E-3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1.092213685080016E-3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0.45278960887003017</v>
      </c>
      <c r="D25" s="12">
        <f t="shared" ref="D25:O25" si="13">SUM(D15:D24)</f>
        <v>3.0009362105259783</v>
      </c>
      <c r="E25" s="12">
        <f t="shared" si="13"/>
        <v>0.4547638668737039</v>
      </c>
      <c r="F25" s="12">
        <f t="shared" si="13"/>
        <v>5.7009937442679179</v>
      </c>
      <c r="G25" s="12">
        <f t="shared" si="13"/>
        <v>20.73057915732975</v>
      </c>
      <c r="H25" s="12">
        <f t="shared" si="13"/>
        <v>9.544595275414963</v>
      </c>
      <c r="I25" s="12">
        <f t="shared" si="13"/>
        <v>1.9923766335014839</v>
      </c>
      <c r="J25" s="12">
        <f t="shared" si="13"/>
        <v>27.607818929128086</v>
      </c>
      <c r="K25" s="12">
        <f t="shared" si="13"/>
        <v>3.3369948864535903</v>
      </c>
      <c r="L25" s="12">
        <f t="shared" si="13"/>
        <v>138.7826120292425</v>
      </c>
      <c r="M25" s="12">
        <f t="shared" si="13"/>
        <v>430.57922454906202</v>
      </c>
      <c r="N25" s="12">
        <f t="shared" si="13"/>
        <v>383.20265277462642</v>
      </c>
      <c r="O25" s="12">
        <f t="shared" si="13"/>
        <v>3.03534777864976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0.74907268377324643</v>
      </c>
      <c r="D29" s="12">
        <f>(SUMIFS(MESKENOG2,KAYNAK,A29,SEBEP,B29,SÜRE,"Uzun",BİLDİRİM,"Bildirimli",İL,$B$10,İLÇE,$B$11)/VLOOKUP($B$11,ABONE2,4,FALSE))</f>
        <v>6.6274944486930369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0.75362717887600883</v>
      </c>
      <c r="F29" s="12">
        <f>(SUMIFS(TARIMSALAG2,KAYNAK,A29,SEBEP,B29,SÜRE,"Uzun",BİLDİRİM,"Bildirimli",İL,$B$10,İLÇE,$B$11)/VLOOKUP($B$11,ABONE2,6,FALSE))</f>
        <v>4.5657915258000914</v>
      </c>
      <c r="G29" s="12">
        <f>(SUMIFS(TARIMSALOG2,KAYNAK,A29,SEBEP,B29,SÜRE,"Uzun",BİLDİRİM,"Bildirimli",İL,$B$10,İLÇE,$B$11)/VLOOKUP($B$11,ABONE2,7,FALSE))</f>
        <v>14.304321534419314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7.056281304694453</v>
      </c>
      <c r="I29" s="12">
        <f>(SUMIFS(TICARETHANEAG2,KAYNAK,A29,SEBEP,B29,SÜRE,"Uzun",BİLDİRİM,"Bildirimli",İL,$B$10,İLÇE,$B$11)/VLOOKUP($B$11,ABONE2,9,FALSE))</f>
        <v>3.2648921600604659</v>
      </c>
      <c r="J29" s="12">
        <f>(SUMIFS(TICARETHANEOG2,KAYNAK,A29,SEBEP,B29,SÜRE,"Uzun",BİLDİRİM,"Bildirimli",İL,$B$10,İLÇE,$B$11)/VLOOKUP($B$11,ABONE2,10,FALSE))</f>
        <v>24.56328780989957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4.3828979012402263</v>
      </c>
      <c r="L29" s="12">
        <f>(SUMIFS(SANAYIAG2,KAYNAK,A29,SEBEP,B29,SÜRE,"Uzun",BİLDİRİM,"Bildirimli",İL,$B$10,İLÇE,$B$11)/VLOOKUP($B$11,ABONE2,12,FALSE))</f>
        <v>51.325947073371943</v>
      </c>
      <c r="M29" s="12">
        <f>(SUMIFS(SANAYIOG2,KAYNAK,A29,SEBEP,B29,SÜRE,"Uzun",BİLDİRİM,"Bildirimli",İL,$B$10,İLÇE,$B$11)/VLOOKUP($B$11,ABONE2,13,FALSE))</f>
        <v>261.5009394871974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227.37658647535858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2.6351389998846613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9.3155699473188025E-2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9.3083524118303326E-2</v>
      </c>
      <c r="F31" s="12">
        <f>(SUMIFS(TARIMSALAG2,KAYNAK,A31,SEBEP,B31,SÜRE,"Uzun",BİLDİRİM,"Bildirimli",İL,$B$10,İLÇE,$B$11)/VLOOKUP($B$11,ABONE2,6,FALSE))</f>
        <v>0.81833914390422391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0.60906061092657593</v>
      </c>
      <c r="I31" s="12">
        <f>(SUMIFS(TICARETHANEAG2,KAYNAK,A31,SEBEP,B31,SÜRE,"Uzun",BİLDİRİM,"Bildirimli",İL,$B$10,İLÇE,$B$11)/VLOOKUP($B$11,ABONE2,9,FALSE))</f>
        <v>0.42212695366772868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0.39996846034896977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0.15970385892429609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0.84222838324643445</v>
      </c>
      <c r="D33" s="12">
        <f t="shared" ref="D33:O33" si="14">SUM(D28:D32)</f>
        <v>6.6274944486930369</v>
      </c>
      <c r="E33" s="12">
        <f t="shared" si="14"/>
        <v>0.84671070299431217</v>
      </c>
      <c r="F33" s="12">
        <f t="shared" si="14"/>
        <v>5.384130669704315</v>
      </c>
      <c r="G33" s="12">
        <f t="shared" si="14"/>
        <v>14.304321534419314</v>
      </c>
      <c r="H33" s="12">
        <f t="shared" si="14"/>
        <v>7.6653419156210294</v>
      </c>
      <c r="I33" s="12">
        <f t="shared" si="14"/>
        <v>3.6870191137281947</v>
      </c>
      <c r="J33" s="12">
        <f t="shared" si="14"/>
        <v>24.56328780989957</v>
      </c>
      <c r="K33" s="12">
        <f t="shared" si="14"/>
        <v>4.7828663615891962</v>
      </c>
      <c r="L33" s="12">
        <f t="shared" si="14"/>
        <v>51.325947073371943</v>
      </c>
      <c r="M33" s="12">
        <f t="shared" si="14"/>
        <v>261.5009394871974</v>
      </c>
      <c r="N33" s="12">
        <f t="shared" si="14"/>
        <v>227.37658647535858</v>
      </c>
      <c r="O33" s="12">
        <f t="shared" si="14"/>
        <v>2.7948428588089573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90278</v>
      </c>
      <c r="D37" s="16">
        <f>VLOOKUP($B$11,ABONE2,4,FALSE)</f>
        <v>70</v>
      </c>
      <c r="E37" s="16">
        <f>VLOOKUP($B$11,ABONE2,5,FALSE)</f>
        <v>90348</v>
      </c>
      <c r="F37" s="16">
        <f>VLOOKUP($B$11,ABONE2,6,FALSE)</f>
        <v>2433</v>
      </c>
      <c r="G37" s="16">
        <f>VLOOKUP($B$11,ABONE2,7,FALSE)</f>
        <v>836</v>
      </c>
      <c r="H37" s="16">
        <f>VLOOKUP($B$11,ABONE2,8,FALSE)</f>
        <v>3269</v>
      </c>
      <c r="I37" s="16">
        <f>VLOOKUP($B$11,ABONE2,9,FALSE)</f>
        <v>18285</v>
      </c>
      <c r="J37" s="16">
        <f>VLOOKUP($B$11,ABONE2,10,FALSE)</f>
        <v>1013</v>
      </c>
      <c r="K37" s="16">
        <f>VLOOKUP($B$11,ABONE2,11,FALSE)</f>
        <v>19298</v>
      </c>
      <c r="L37" s="21">
        <f>VLOOKUP($B$11,ABONE2,12,FALSE)</f>
        <v>88</v>
      </c>
      <c r="M37" s="21">
        <f>VLOOKUP($B$11,ABONE2,13,FALSE)</f>
        <v>454</v>
      </c>
      <c r="N37" s="21">
        <f>VLOOKUP($B$11,ABONE2,14,FALSE)</f>
        <v>542</v>
      </c>
      <c r="O37" s="21">
        <f>VLOOKUP($B$11,ABONE2,15,FALSE)</f>
        <v>113457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19535.700789126837</v>
      </c>
      <c r="D38" s="16">
        <f>VLOOKUP($B$11,TUKETIM,4,FALSE)</f>
        <v>43.923263044831877</v>
      </c>
      <c r="E38" s="16">
        <f>VLOOKUP($B$11,TUKETIM,5,FALSE)</f>
        <v>19579.624052171668</v>
      </c>
      <c r="F38" s="16">
        <f>VLOOKUP($B$11,TUKETIM,6,FALSE)</f>
        <v>2439.830535995347</v>
      </c>
      <c r="G38" s="16">
        <f>VLOOKUP($B$11,TUKETIM,7,FALSE)</f>
        <v>3944.3278818975455</v>
      </c>
      <c r="H38" s="16">
        <f>VLOOKUP($B$11,TUKETIM,8,FALSE)</f>
        <v>6384.1584178928924</v>
      </c>
      <c r="I38" s="16">
        <f>VLOOKUP($B$11,TUKETIM,9,FALSE)</f>
        <v>10191.291000681857</v>
      </c>
      <c r="J38" s="16">
        <f>VLOOKUP($B$11,TUKETIM,10,FALSE)</f>
        <v>12882.756786460724</v>
      </c>
      <c r="K38" s="16">
        <f>VLOOKUP($B$11,TUKETIM,11,FALSE)</f>
        <v>23074.047787142583</v>
      </c>
      <c r="L38" s="21">
        <f>VLOOKUP($B$11,TUKETIM,12,FALSE)</f>
        <v>1727.9269233187135</v>
      </c>
      <c r="M38" s="21">
        <f>VLOOKUP($B$11,TUKETIM,13,FALSE)</f>
        <v>69116.626493015021</v>
      </c>
      <c r="N38" s="21">
        <f>VLOOKUP($B$11,TUKETIM,14,FALSE)</f>
        <v>70844.553416333729</v>
      </c>
      <c r="O38" s="21">
        <f>VLOOKUP($B$11,TUKETIM,15,FALSE)</f>
        <v>119882.38367354087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561201.53600001894</v>
      </c>
      <c r="D39" s="16">
        <f>VLOOKUP($B$11,ANLASMA,4,FALSE)</f>
        <v>2085.19</v>
      </c>
      <c r="E39" s="16">
        <f>VLOOKUP($B$11,ANLASMA,5,FALSE)</f>
        <v>563286.72600001888</v>
      </c>
      <c r="F39" s="16">
        <f>VLOOKUP($B$11,ANLASMA,6,FALSE)</f>
        <v>18248.225000000002</v>
      </c>
      <c r="G39" s="16">
        <f>VLOOKUP($B$11,ANLASMA,7,FALSE)</f>
        <v>33949.948000000004</v>
      </c>
      <c r="H39" s="16">
        <f>VLOOKUP($B$11,ANLASMA,8,FALSE)</f>
        <v>52198.17300000001</v>
      </c>
      <c r="I39" s="16">
        <f>VLOOKUP($B$11,ANLASMA,9,FALSE)</f>
        <v>119317.234999993</v>
      </c>
      <c r="J39" s="16">
        <f>VLOOKUP($B$11,ANLASMA,10,FALSE)</f>
        <v>196106.82</v>
      </c>
      <c r="K39" s="16">
        <f>VLOOKUP($B$11,ANLASMA,11,FALSE)</f>
        <v>315424.05499999301</v>
      </c>
      <c r="L39" s="21">
        <f>VLOOKUP($B$11,ANLASMA,12,FALSE)</f>
        <v>8531.0360000000001</v>
      </c>
      <c r="M39" s="21">
        <f>VLOOKUP($B$11,ANLASMA,13,FALSE)</f>
        <v>277674.52</v>
      </c>
      <c r="N39" s="21">
        <f>VLOOKUP($B$11,ANLASMA,14,FALSE)</f>
        <v>286205.55600000004</v>
      </c>
      <c r="O39" s="21">
        <f>VLOOKUP($B$11,ANLASMA,15,FALSE)</f>
        <v>1217114.5100000119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30B2941-C4A4-4140-A744-5D670FBDD8B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08B2D-7B80-4893-8BDC-B32572AEE1D0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2.3318226303746498E-2</v>
      </c>
      <c r="D15" s="12">
        <f t="shared" ref="D15:D24" si="1">(SUMIFS(MESKENOG2,KAYNAK,A15,SEBEP,B15,SÜRE,"Uzun",BİLDİRİM,"Bildirimsiz",İL,$B$10,İLÇE,$B$11)/VLOOKUP($B$11,ABONE2,4,FALSE))</f>
        <v>0.38760392743391736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2.5736955766328774E-2</v>
      </c>
      <c r="F15" s="12">
        <f t="shared" ref="F15:F24" si="3">(SUMIFS(TARIMSALAG2,KAYNAK,A15,SEBEP,B15,SÜRE,"Uzun",BİLDİRİM,"Bildirimsiz",İL,$B$10,İLÇE,$B$11)/VLOOKUP($B$11,ABONE2,6,FALSE))</f>
        <v>2.3871608368360369E-2</v>
      </c>
      <c r="G15" s="12">
        <f t="shared" ref="G15:G24" si="4">(SUMIFS(TARIMSALOG2,KAYNAK,A15,SEBEP,B15,SÜRE,"Uzun",BİLDİRİM,"Bildirimsiz",İL,$B$10,İLÇE,$B$11)/VLOOKUP($B$11,ABONE2,7,FALSE))</f>
        <v>4.4353422878682512E-2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2.8320329273391062E-2</v>
      </c>
      <c r="I15" s="12">
        <f t="shared" ref="I15:I24" si="6">(SUMIFS(TICARETHANEAG2,KAYNAK,A15,SEBEP,B15,SÜRE,"Uzun",BİLDİRİM,"Bildirimsiz",İL,$B$10,İLÇE,$B$11)/VLOOKUP($B$11,ABONE2,9,FALSE))</f>
        <v>0.13660256745264102</v>
      </c>
      <c r="J15" s="12">
        <f t="shared" ref="J15:J24" si="7">(SUMIFS(TICARETHANEOG2,KAYNAK,A15,SEBEP,B15,SÜRE,"Uzun",BİLDİRİM,"Bildirimsiz",İL,$B$10,İLÇE,$B$11)/VLOOKUP($B$11,ABONE2,10,FALSE))</f>
        <v>1.1796292626907419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0.27369402637322021</v>
      </c>
      <c r="L15" s="12">
        <f t="shared" ref="L15:L24" si="9">(SUMIFS(SANAYIAG2,KAYNAK,A15,SEBEP,B15,SÜRE,"Uzun",BİLDİRİM,"Bildirimsiz",İL,$B$10,İLÇE,$B$11)/VLOOKUP($B$11,ABONE2,12,FALSE))</f>
        <v>0.87703591330707842</v>
      </c>
      <c r="M15" s="12">
        <f t="shared" ref="M15:M24" si="10">(SUMIFS(SANAYIOG2,KAYNAK,A15,SEBEP,B15,SÜRE,"Uzun",BİLDİRİM,"Bildirimsiz",İL,$B$10,İLÇE,$B$11)/VLOOKUP($B$11,ABONE2,13,FALSE))</f>
        <v>17.359570605940085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15.345867272450986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0.11187099904592233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0.74443115396761927</v>
      </c>
      <c r="D17" s="12">
        <f t="shared" si="1"/>
        <v>5.3891091330049283</v>
      </c>
      <c r="E17" s="12">
        <f t="shared" si="2"/>
        <v>0.77527018892631039</v>
      </c>
      <c r="F17" s="12">
        <f t="shared" si="3"/>
        <v>3.4425726734624313</v>
      </c>
      <c r="G17" s="12">
        <f t="shared" si="4"/>
        <v>15.91998523100531</v>
      </c>
      <c r="H17" s="12">
        <f t="shared" si="5"/>
        <v>6.1527098079169527</v>
      </c>
      <c r="I17" s="12">
        <f t="shared" si="6"/>
        <v>2.2185860358643699</v>
      </c>
      <c r="J17" s="12">
        <f t="shared" si="7"/>
        <v>23.248096035883343</v>
      </c>
      <c r="K17" s="12">
        <f t="shared" si="8"/>
        <v>4.9826247890905186</v>
      </c>
      <c r="L17" s="12">
        <f t="shared" si="9"/>
        <v>28.579112448344858</v>
      </c>
      <c r="M17" s="12">
        <f t="shared" si="10"/>
        <v>762.13189184296004</v>
      </c>
      <c r="N17" s="12">
        <f t="shared" si="11"/>
        <v>672.51232150968121</v>
      </c>
      <c r="O17" s="17">
        <f t="shared" si="12"/>
        <v>3.8817897534746133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1.5233802840166799E-3</v>
      </c>
      <c r="D18" s="12">
        <f t="shared" si="1"/>
        <v>2.5312884537905544E-2</v>
      </c>
      <c r="E18" s="12">
        <f t="shared" si="2"/>
        <v>1.6813342598674815E-3</v>
      </c>
      <c r="F18" s="12">
        <f t="shared" si="3"/>
        <v>2.5315153331097715E-2</v>
      </c>
      <c r="G18" s="12">
        <f t="shared" si="4"/>
        <v>0.15255424851267502</v>
      </c>
      <c r="H18" s="12">
        <f t="shared" si="5"/>
        <v>5.2951924594024757E-2</v>
      </c>
      <c r="I18" s="12">
        <f t="shared" si="6"/>
        <v>6.9281841346267988E-3</v>
      </c>
      <c r="J18" s="12">
        <f t="shared" si="7"/>
        <v>2.3604841825619087</v>
      </c>
      <c r="K18" s="12">
        <f t="shared" si="8"/>
        <v>0.31627062661355276</v>
      </c>
      <c r="L18" s="12">
        <f t="shared" si="9"/>
        <v>0</v>
      </c>
      <c r="M18" s="12">
        <f t="shared" si="10"/>
        <v>31.768877733418435</v>
      </c>
      <c r="N18" s="12">
        <f t="shared" si="11"/>
        <v>27.887612127978173</v>
      </c>
      <c r="O18" s="17">
        <f t="shared" si="12"/>
        <v>0.14035792886826576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1.6439666418666926E-2</v>
      </c>
      <c r="D21" s="12">
        <f t="shared" si="1"/>
        <v>0</v>
      </c>
      <c r="E21" s="12">
        <f t="shared" si="2"/>
        <v>1.6330512791723865E-2</v>
      </c>
      <c r="F21" s="12">
        <f t="shared" si="3"/>
        <v>3.6859202716035808E-2</v>
      </c>
      <c r="G21" s="12">
        <f t="shared" si="4"/>
        <v>0</v>
      </c>
      <c r="H21" s="12">
        <f t="shared" si="5"/>
        <v>2.885325648588349E-2</v>
      </c>
      <c r="I21" s="12">
        <f t="shared" si="6"/>
        <v>2.9367344561199223E-2</v>
      </c>
      <c r="J21" s="12">
        <f t="shared" si="7"/>
        <v>0</v>
      </c>
      <c r="K21" s="12">
        <f t="shared" si="8"/>
        <v>2.5507412568184333E-2</v>
      </c>
      <c r="L21" s="12">
        <f t="shared" si="9"/>
        <v>3.0389825780902027</v>
      </c>
      <c r="M21" s="12">
        <f t="shared" si="10"/>
        <v>0</v>
      </c>
      <c r="N21" s="12">
        <f t="shared" si="11"/>
        <v>0.37127841451780758</v>
      </c>
      <c r="O21" s="17">
        <f t="shared" si="12"/>
        <v>1.9746866716971987E-2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1.2452279068820523E-3</v>
      </c>
      <c r="D22" s="12">
        <f t="shared" si="1"/>
        <v>0</v>
      </c>
      <c r="E22" s="12">
        <f t="shared" si="2"/>
        <v>1.2369600297277715E-3</v>
      </c>
      <c r="F22" s="12">
        <f t="shared" si="3"/>
        <v>3.1902230524860709E-3</v>
      </c>
      <c r="G22" s="12">
        <f t="shared" si="4"/>
        <v>0</v>
      </c>
      <c r="H22" s="12">
        <f t="shared" si="5"/>
        <v>2.4972955787921206E-3</v>
      </c>
      <c r="I22" s="12">
        <f t="shared" si="6"/>
        <v>1.8084730946012732E-4</v>
      </c>
      <c r="J22" s="12">
        <f t="shared" si="7"/>
        <v>0</v>
      </c>
      <c r="K22" s="12">
        <f t="shared" si="8"/>
        <v>1.5707742743415417E-4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1.1534454482943451E-3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0.78695765488093139</v>
      </c>
      <c r="D25" s="12">
        <f t="shared" ref="D25:O25" si="13">SUM(D15:D24)</f>
        <v>5.8020259449767515</v>
      </c>
      <c r="E25" s="12">
        <f t="shared" si="13"/>
        <v>0.82025595177395816</v>
      </c>
      <c r="F25" s="12">
        <f t="shared" si="13"/>
        <v>3.5318088609304112</v>
      </c>
      <c r="G25" s="12">
        <f t="shared" si="13"/>
        <v>16.116892902396668</v>
      </c>
      <c r="H25" s="12">
        <f t="shared" si="13"/>
        <v>6.2653326138490444</v>
      </c>
      <c r="I25" s="12">
        <f t="shared" si="13"/>
        <v>2.3916649793222975</v>
      </c>
      <c r="J25" s="12">
        <f t="shared" si="13"/>
        <v>26.788209481135993</v>
      </c>
      <c r="K25" s="12">
        <f t="shared" si="13"/>
        <v>5.5982539320729092</v>
      </c>
      <c r="L25" s="12">
        <f t="shared" si="13"/>
        <v>32.49513093974214</v>
      </c>
      <c r="M25" s="12">
        <f t="shared" si="13"/>
        <v>811.2603401823186</v>
      </c>
      <c r="N25" s="12">
        <f t="shared" si="13"/>
        <v>716.11707932462821</v>
      </c>
      <c r="O25" s="12">
        <f t="shared" si="13"/>
        <v>4.1549189935540678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1.0829342839045575</v>
      </c>
      <c r="D29" s="12">
        <f>(SUMIFS(MESKENOG2,KAYNAK,A29,SEBEP,B29,SÜRE,"Uzun",BİLDİRİM,"Bildirimli",İL,$B$10,İLÇE,$B$11)/VLOOKUP($B$11,ABONE2,4,FALSE))</f>
        <v>8.9569740241412585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1.1352151498572092</v>
      </c>
      <c r="F29" s="12">
        <f>(SUMIFS(TARIMSALAG2,KAYNAK,A29,SEBEP,B29,SÜRE,"Uzun",BİLDİRİM,"Bildirimli",İL,$B$10,İLÇE,$B$11)/VLOOKUP($B$11,ABONE2,6,FALSE))</f>
        <v>2.1797226147706867</v>
      </c>
      <c r="G29" s="12">
        <f>(SUMIFS(TARIMSALOG2,KAYNAK,A29,SEBEP,B29,SÜRE,"Uzun",BİLDİRİM,"Bildirimli",İL,$B$10,İLÇE,$B$11)/VLOOKUP($B$11,ABONE2,7,FALSE))</f>
        <v>8.6553413734245073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3.586249391493217</v>
      </c>
      <c r="I29" s="12">
        <f>(SUMIFS(TICARETHANEAG2,KAYNAK,A29,SEBEP,B29,SÜRE,"Uzun",BİLDİRİM,"Bildirimli",İL,$B$10,İLÇE,$B$11)/VLOOKUP($B$11,ABONE2,9,FALSE))</f>
        <v>4.2328306700592435</v>
      </c>
      <c r="J29" s="12">
        <f>(SUMIFS(TICARETHANEOG2,KAYNAK,A29,SEBEP,B29,SÜRE,"Uzun",BİLDİRİM,"Bildirimli",İL,$B$10,İLÇE,$B$11)/VLOOKUP($B$11,ABONE2,10,FALSE))</f>
        <v>21.192932737207293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6.4620019333091161</v>
      </c>
      <c r="L29" s="12">
        <f>(SUMIFS(SANAYIAG2,KAYNAK,A29,SEBEP,B29,SÜRE,"Uzun",BİLDİRİM,"Bildirimli",İL,$B$10,İLÇE,$B$11)/VLOOKUP($B$11,ABONE2,12,FALSE))</f>
        <v>55.144556460231207</v>
      </c>
      <c r="M29" s="12">
        <f>(SUMIFS(SANAYIOG2,KAYNAK,A29,SEBEP,B29,SÜRE,"Uzun",BİLDİRİM,"Bildirimli",İL,$B$10,İLÇE,$B$11)/VLOOKUP($B$11,ABONE2,13,FALSE))</f>
        <v>965.1264426570707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853.95218506741162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4.7666459062068416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2.4901491571000325E-2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2.4736154388843124E-2</v>
      </c>
      <c r="F31" s="12">
        <f>(SUMIFS(TARIMSALAG2,KAYNAK,A31,SEBEP,B31,SÜRE,"Uzun",BİLDİRİM,"Bildirimli",İL,$B$10,İLÇE,$B$11)/VLOOKUP($B$11,ABONE2,6,FALSE))</f>
        <v>2.7518506932609089E-3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2.1541392111818504E-3</v>
      </c>
      <c r="I31" s="12">
        <f>(SUMIFS(TICARETHANEAG2,KAYNAK,A31,SEBEP,B31,SÜRE,"Uzun",BİLDİRİM,"Bildirimli",İL,$B$10,İLÇE,$B$11)/VLOOKUP($B$11,ABONE2,9,FALSE))</f>
        <v>7.7737695143622415E-2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6.7520148374189431E-2</v>
      </c>
      <c r="L31" s="12">
        <f>(SUMIFS(SANAYIAG2,KAYNAK,A31,SEBEP,B31,SÜRE,"Uzun",BİLDİRİM,"Bildirimli",İL,$B$10,İLÇE,$B$11)/VLOOKUP($B$11,ABONE2,12,FALSE))</f>
        <v>1.8551259195195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0.2266443431087172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3.0454220164370188E-2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1.1078357754755579</v>
      </c>
      <c r="D33" s="12">
        <f t="shared" ref="D33:O33" si="14">SUM(D28:D32)</f>
        <v>8.9569740241412585</v>
      </c>
      <c r="E33" s="12">
        <f t="shared" si="14"/>
        <v>1.1599513042460523</v>
      </c>
      <c r="F33" s="12">
        <f t="shared" si="14"/>
        <v>2.1824744654639479</v>
      </c>
      <c r="G33" s="12">
        <f t="shared" si="14"/>
        <v>8.6553413734245073</v>
      </c>
      <c r="H33" s="12">
        <f t="shared" si="14"/>
        <v>3.5884035307043987</v>
      </c>
      <c r="I33" s="12">
        <f t="shared" si="14"/>
        <v>4.3105683652028661</v>
      </c>
      <c r="J33" s="12">
        <f t="shared" si="14"/>
        <v>21.192932737207293</v>
      </c>
      <c r="K33" s="12">
        <f t="shared" si="14"/>
        <v>6.5295220816833055</v>
      </c>
      <c r="L33" s="12">
        <f t="shared" si="14"/>
        <v>56.999682379750709</v>
      </c>
      <c r="M33" s="12">
        <f t="shared" si="14"/>
        <v>965.1264426570707</v>
      </c>
      <c r="N33" s="12">
        <f t="shared" si="14"/>
        <v>854.17882941052039</v>
      </c>
      <c r="O33" s="12">
        <f t="shared" si="14"/>
        <v>4.7971001263712116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54907</v>
      </c>
      <c r="D37" s="16">
        <f>VLOOKUP($B$11,ABONE2,4,FALSE)</f>
        <v>367</v>
      </c>
      <c r="E37" s="16">
        <f>VLOOKUP($B$11,ABONE2,5,FALSE)</f>
        <v>55274</v>
      </c>
      <c r="F37" s="16">
        <f>VLOOKUP($B$11,ABONE2,6,FALSE)</f>
        <v>3986</v>
      </c>
      <c r="G37" s="16">
        <f>VLOOKUP($B$11,ABONE2,7,FALSE)</f>
        <v>1106</v>
      </c>
      <c r="H37" s="16">
        <f>VLOOKUP($B$11,ABONE2,8,FALSE)</f>
        <v>5092</v>
      </c>
      <c r="I37" s="16">
        <f>VLOOKUP($B$11,ABONE2,9,FALSE)</f>
        <v>9767</v>
      </c>
      <c r="J37" s="16">
        <f>VLOOKUP($B$11,ABONE2,10,FALSE)</f>
        <v>1478</v>
      </c>
      <c r="K37" s="16">
        <f>VLOOKUP($B$11,ABONE2,11,FALSE)</f>
        <v>11245</v>
      </c>
      <c r="L37" s="21">
        <f>VLOOKUP($B$11,ABONE2,12,FALSE)</f>
        <v>27</v>
      </c>
      <c r="M37" s="21">
        <f>VLOOKUP($B$11,ABONE2,13,FALSE)</f>
        <v>194</v>
      </c>
      <c r="N37" s="21">
        <f>VLOOKUP($B$11,ABONE2,14,FALSE)</f>
        <v>221</v>
      </c>
      <c r="O37" s="21">
        <f>VLOOKUP($B$11,ABONE2,15,FALSE)</f>
        <v>71832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10668.45472247117</v>
      </c>
      <c r="D38" s="16">
        <f>VLOOKUP($B$11,TUKETIM,4,FALSE)</f>
        <v>256.94165459599134</v>
      </c>
      <c r="E38" s="16">
        <f>VLOOKUP($B$11,TUKETIM,5,FALSE)</f>
        <v>10925.396377067162</v>
      </c>
      <c r="F38" s="16">
        <f>VLOOKUP($B$11,TUKETIM,6,FALSE)</f>
        <v>1479.1253928766068</v>
      </c>
      <c r="G38" s="16">
        <f>VLOOKUP($B$11,TUKETIM,7,FALSE)</f>
        <v>1590.7646399330831</v>
      </c>
      <c r="H38" s="16">
        <f>VLOOKUP($B$11,TUKETIM,8,FALSE)</f>
        <v>3069.8900328096897</v>
      </c>
      <c r="I38" s="16">
        <f>VLOOKUP($B$11,TUKETIM,9,FALSE)</f>
        <v>4909.0345164853379</v>
      </c>
      <c r="J38" s="16">
        <f>VLOOKUP($B$11,TUKETIM,10,FALSE)</f>
        <v>10332.60994884432</v>
      </c>
      <c r="K38" s="16">
        <f>VLOOKUP($B$11,TUKETIM,11,FALSE)</f>
        <v>15241.644465329657</v>
      </c>
      <c r="L38" s="21">
        <f>VLOOKUP($B$11,TUKETIM,12,FALSE)</f>
        <v>350.38979999999998</v>
      </c>
      <c r="M38" s="21">
        <f>VLOOKUP($B$11,TUKETIM,13,FALSE)</f>
        <v>35350.136838751067</v>
      </c>
      <c r="N38" s="21">
        <f>VLOOKUP($B$11,TUKETIM,14,FALSE)</f>
        <v>35700.526638751064</v>
      </c>
      <c r="O38" s="21">
        <f>VLOOKUP($B$11,TUKETIM,15,FALSE)</f>
        <v>64937.457513957575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291947.56600001303</v>
      </c>
      <c r="D39" s="16">
        <f>VLOOKUP($B$11,ANLASMA,4,FALSE)</f>
        <v>5204.1580000000004</v>
      </c>
      <c r="E39" s="16">
        <f>VLOOKUP($B$11,ANLASMA,5,FALSE)</f>
        <v>297151.72400001303</v>
      </c>
      <c r="F39" s="16">
        <f>VLOOKUP($B$11,ANLASMA,6,FALSE)</f>
        <v>32650.363999999503</v>
      </c>
      <c r="G39" s="16">
        <f>VLOOKUP($B$11,ANLASMA,7,FALSE)</f>
        <v>29993.886999999901</v>
      </c>
      <c r="H39" s="16">
        <f>VLOOKUP($B$11,ANLASMA,8,FALSE)</f>
        <v>62644.250999999407</v>
      </c>
      <c r="I39" s="16">
        <f>VLOOKUP($B$11,ANLASMA,9,FALSE)</f>
        <v>56708.022000000696</v>
      </c>
      <c r="J39" s="16">
        <f>VLOOKUP($B$11,ANLASMA,10,FALSE)</f>
        <v>308541.06</v>
      </c>
      <c r="K39" s="16">
        <f>VLOOKUP($B$11,ANLASMA,11,FALSE)</f>
        <v>365249.08200000069</v>
      </c>
      <c r="L39" s="21">
        <f>VLOOKUP($B$11,ANLASMA,12,FALSE)</f>
        <v>1011.938</v>
      </c>
      <c r="M39" s="21">
        <f>VLOOKUP($B$11,ANLASMA,13,FALSE)</f>
        <v>81708.540000000008</v>
      </c>
      <c r="N39" s="21">
        <f>VLOOKUP($B$11,ANLASMA,14,FALSE)</f>
        <v>82720.478000000003</v>
      </c>
      <c r="O39" s="21">
        <f>VLOOKUP($B$11,ANLASMA,15,FALSE)</f>
        <v>807765.53500001319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B7950C8-0D5A-454A-A75A-B8B207A728B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61EA-F75A-4D41-ABAD-EB89E53DA3A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0.31709647860031925</v>
      </c>
      <c r="D17" s="12">
        <f t="shared" si="1"/>
        <v>2.2965214471402517</v>
      </c>
      <c r="E17" s="12">
        <f t="shared" si="2"/>
        <v>0.32045253589910633</v>
      </c>
      <c r="F17" s="12">
        <f t="shared" si="3"/>
        <v>0.70638396953577964</v>
      </c>
      <c r="G17" s="12">
        <f t="shared" si="4"/>
        <v>13.615485569050712</v>
      </c>
      <c r="H17" s="12">
        <f t="shared" si="5"/>
        <v>1.6956339501987026</v>
      </c>
      <c r="I17" s="12">
        <f t="shared" si="6"/>
        <v>1.2539820569628941</v>
      </c>
      <c r="J17" s="12">
        <f t="shared" si="7"/>
        <v>24.836920856779738</v>
      </c>
      <c r="K17" s="12">
        <f t="shared" si="8"/>
        <v>2.4382549542704406</v>
      </c>
      <c r="L17" s="12">
        <f t="shared" si="9"/>
        <v>45.817473770960888</v>
      </c>
      <c r="M17" s="12">
        <f t="shared" si="10"/>
        <v>321.07996477305647</v>
      </c>
      <c r="N17" s="12">
        <f t="shared" si="11"/>
        <v>193.15714737789173</v>
      </c>
      <c r="O17" s="17">
        <f t="shared" si="12"/>
        <v>1.0657533656420208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1.5897398402053037E-2</v>
      </c>
      <c r="D18" s="12">
        <f t="shared" si="1"/>
        <v>4.5033983529981107E-2</v>
      </c>
      <c r="E18" s="12">
        <f t="shared" si="2"/>
        <v>1.5946798632288813E-2</v>
      </c>
      <c r="F18" s="12">
        <f t="shared" si="3"/>
        <v>0.15041859034569513</v>
      </c>
      <c r="G18" s="12">
        <f t="shared" si="4"/>
        <v>0.79145537265781041</v>
      </c>
      <c r="H18" s="12">
        <f t="shared" si="5"/>
        <v>0.19954250649260274</v>
      </c>
      <c r="I18" s="12">
        <f t="shared" si="6"/>
        <v>5.5501841779443097E-2</v>
      </c>
      <c r="J18" s="12">
        <f t="shared" si="7"/>
        <v>4.7363774616925243</v>
      </c>
      <c r="K18" s="12">
        <f t="shared" si="8"/>
        <v>0.29056305189350129</v>
      </c>
      <c r="L18" s="12">
        <f t="shared" si="9"/>
        <v>0.26467464388944562</v>
      </c>
      <c r="M18" s="12">
        <f t="shared" si="10"/>
        <v>2.100940283335607</v>
      </c>
      <c r="N18" s="12">
        <f t="shared" si="11"/>
        <v>1.2475720193606274</v>
      </c>
      <c r="O18" s="17">
        <f t="shared" si="12"/>
        <v>5.7695445583591812E-2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6.3034427668612614E-2</v>
      </c>
      <c r="D20" s="12">
        <f t="shared" si="1"/>
        <v>0.21000984003875495</v>
      </c>
      <c r="E20" s="12">
        <f t="shared" si="2"/>
        <v>6.3283620193344117E-2</v>
      </c>
      <c r="F20" s="12">
        <f t="shared" si="3"/>
        <v>0.5022367667487142</v>
      </c>
      <c r="G20" s="12">
        <f t="shared" si="4"/>
        <v>3.6703798326716774</v>
      </c>
      <c r="H20" s="12">
        <f t="shared" si="5"/>
        <v>0.74501783424139167</v>
      </c>
      <c r="I20" s="12">
        <f t="shared" si="6"/>
        <v>0.17295232216254885</v>
      </c>
      <c r="J20" s="12">
        <f t="shared" si="7"/>
        <v>4.719851300185856</v>
      </c>
      <c r="K20" s="12">
        <f t="shared" si="8"/>
        <v>0.40128557919115138</v>
      </c>
      <c r="L20" s="12">
        <f t="shared" si="9"/>
        <v>8.6159211337179964E-2</v>
      </c>
      <c r="M20" s="12">
        <f t="shared" si="10"/>
        <v>4.5494181766204367</v>
      </c>
      <c r="N20" s="12">
        <f t="shared" si="11"/>
        <v>2.4752065413020765</v>
      </c>
      <c r="O20" s="17">
        <f t="shared" si="12"/>
        <v>0.12599080175998187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3.4925624507423272E-2</v>
      </c>
      <c r="D21" s="12">
        <f t="shared" si="1"/>
        <v>0</v>
      </c>
      <c r="E21" s="12">
        <f t="shared" si="2"/>
        <v>3.4866409129772818E-2</v>
      </c>
      <c r="F21" s="12">
        <f t="shared" si="3"/>
        <v>4.7662689324301698E-2</v>
      </c>
      <c r="G21" s="12">
        <f t="shared" si="4"/>
        <v>0</v>
      </c>
      <c r="H21" s="12">
        <f t="shared" si="5"/>
        <v>4.4010203198219924E-2</v>
      </c>
      <c r="I21" s="12">
        <f t="shared" si="6"/>
        <v>9.6582761865783628E-2</v>
      </c>
      <c r="J21" s="12">
        <f t="shared" si="7"/>
        <v>0</v>
      </c>
      <c r="K21" s="12">
        <f t="shared" si="8"/>
        <v>9.1732630667307011E-2</v>
      </c>
      <c r="L21" s="12">
        <f t="shared" si="9"/>
        <v>5.5444980997010639E-2</v>
      </c>
      <c r="M21" s="12">
        <f t="shared" si="10"/>
        <v>0</v>
      </c>
      <c r="N21" s="12">
        <f t="shared" si="11"/>
        <v>2.5766962123092083E-2</v>
      </c>
      <c r="O21" s="17">
        <f t="shared" si="12"/>
        <v>4.2314436755203549E-2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1.5820770825155101E-3</v>
      </c>
      <c r="D22" s="12">
        <f t="shared" si="1"/>
        <v>0</v>
      </c>
      <c r="E22" s="12">
        <f t="shared" si="2"/>
        <v>1.5793947169677337E-3</v>
      </c>
      <c r="F22" s="12">
        <f t="shared" si="3"/>
        <v>1.6858256423347283E-3</v>
      </c>
      <c r="G22" s="12">
        <f t="shared" si="4"/>
        <v>0</v>
      </c>
      <c r="H22" s="12">
        <f t="shared" si="5"/>
        <v>1.5566374899893044E-3</v>
      </c>
      <c r="I22" s="12">
        <f t="shared" si="6"/>
        <v>2.5543401000837967E-4</v>
      </c>
      <c r="J22" s="12">
        <f t="shared" si="7"/>
        <v>0</v>
      </c>
      <c r="K22" s="12">
        <f t="shared" si="8"/>
        <v>2.4260678869930948E-4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1.4040609537815448E-3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0.43253600626092364</v>
      </c>
      <c r="D25" s="12">
        <f t="shared" ref="D25:O25" si="13">SUM(D15:D24)</f>
        <v>2.5515652707089878</v>
      </c>
      <c r="E25" s="12">
        <f t="shared" si="13"/>
        <v>0.43612875857147976</v>
      </c>
      <c r="F25" s="12">
        <f t="shared" si="13"/>
        <v>1.4083878415968254</v>
      </c>
      <c r="G25" s="12">
        <f t="shared" si="13"/>
        <v>18.077320774380201</v>
      </c>
      <c r="H25" s="12">
        <f t="shared" si="13"/>
        <v>2.6857611316209065</v>
      </c>
      <c r="I25" s="12">
        <f t="shared" si="13"/>
        <v>1.579274416780678</v>
      </c>
      <c r="J25" s="12">
        <f t="shared" si="13"/>
        <v>34.29314961865812</v>
      </c>
      <c r="K25" s="12">
        <f t="shared" si="13"/>
        <v>3.2220788228110999</v>
      </c>
      <c r="L25" s="12">
        <f t="shared" si="13"/>
        <v>46.223752607184522</v>
      </c>
      <c r="M25" s="12">
        <f t="shared" si="13"/>
        <v>327.73032323301254</v>
      </c>
      <c r="N25" s="12">
        <f t="shared" si="13"/>
        <v>196.90569290067754</v>
      </c>
      <c r="O25" s="12">
        <f t="shared" si="13"/>
        <v>1.2931581106945795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4.5013144259162093E-2</v>
      </c>
      <c r="D28" s="12">
        <f>(SUMIFS(MESKENOG2,KAYNAK,A28,SEBEP,B28,SÜRE,"Uzun",BİLDİRİM,"Bildirimli",İL,$B$10,İLÇE,$B$11)/VLOOKUP($B$11,ABONE2,4,FALSE))</f>
        <v>5.8737117897797217E-2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4.5036412856168967E-2</v>
      </c>
      <c r="F28" s="12">
        <f>(SUMIFS(TARIMSALAG2,KAYNAK,A28,SEBEP,B28,SÜRE,"Uzun",BİLDİRİM,"Bildirimli",İL,$B$10,İLÇE,$B$11)/VLOOKUP($B$11,ABONE2,6,FALSE))</f>
        <v>4.3600923840349158E-2</v>
      </c>
      <c r="G28" s="12">
        <f>(SUMIFS(TARIMSALOG2,KAYNAK,A28,SEBEP,B28,SÜRE,"Uzun",BİLDİRİM,"Bildirimli",İL,$B$10,İLÇE,$B$11)/VLOOKUP($B$11,ABONE2,7,FALSE))</f>
        <v>0.42027379843633578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7.2466111013740758E-2</v>
      </c>
      <c r="I28" s="12">
        <f>(SUMIFS(TICARETHANEAG2,KAYNAK,A28,SEBEP,B28,SÜRE,"Uzun",BİLDİRİM,"Bildirimli",İL,$B$10,İLÇE,$B$11)/VLOOKUP($B$11,ABONE2,9,FALSE))</f>
        <v>0.10618691984771439</v>
      </c>
      <c r="J28" s="12">
        <f>(SUMIFS(TICARETHANEOG2,KAYNAK,A28,SEBEP,B28,SÜRE,"Uzun",BİLDİRİM,"Bildirimli",İL,$B$10,İLÇE,$B$11)/VLOOKUP($B$11,ABONE2,10,FALSE))</f>
        <v>1.9420738141376106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0.19838031058180453</v>
      </c>
      <c r="L28" s="12">
        <f>(SUMIFS(SANAYIAG2,KAYNAK,A28,SEBEP,B28,SÜRE,"Uzun",BİLDİRİM,"Bildirimli",İL,$B$10,İLÇE,$B$11)/VLOOKUP($B$11,ABONE2,12,FALSE))</f>
        <v>2.324458801004035</v>
      </c>
      <c r="M28" s="12">
        <f>(SUMIFS(SANAYIOG2,KAYNAK,A28,SEBEP,B28,SÜRE,"Uzun",BİLDİRİM,"Bildirimli",İL,$B$10,İLÇE,$B$11)/VLOOKUP($B$11,ABONE2,13,FALSE))</f>
        <v>9.9915739632334493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6.4284333069276629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8.0002038737742656E-2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0.91909935612680982</v>
      </c>
      <c r="D29" s="12">
        <f>(SUMIFS(MESKENOG2,KAYNAK,A29,SEBEP,B29,SÜRE,"Uzun",BİLDİRİM,"Bildirimli",İL,$B$10,İLÇE,$B$11)/VLOOKUP($B$11,ABONE2,4,FALSE))</f>
        <v>1.7534797640121569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0.92051402377138047</v>
      </c>
      <c r="F29" s="12">
        <f>(SUMIFS(TARIMSALAG2,KAYNAK,A29,SEBEP,B29,SÜRE,"Uzun",BİLDİRİM,"Bildirimli",İL,$B$10,İLÇE,$B$11)/VLOOKUP($B$11,ABONE2,6,FALSE))</f>
        <v>2.4887218229554038</v>
      </c>
      <c r="G29" s="12">
        <f>(SUMIFS(TARIMSALOG2,KAYNAK,A29,SEBEP,B29,SÜRE,"Uzun",BİLDİRİM,"Bildirimli",İL,$B$10,İLÇE,$B$11)/VLOOKUP($B$11,ABONE2,7,FALSE))</f>
        <v>25.53245207938857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4.2546084367407264</v>
      </c>
      <c r="I29" s="12">
        <f>(SUMIFS(TICARETHANEAG2,KAYNAK,A29,SEBEP,B29,SÜRE,"Uzun",BİLDİRİM,"Bildirimli",İL,$B$10,İLÇE,$B$11)/VLOOKUP($B$11,ABONE2,9,FALSE))</f>
        <v>3.715089192893652</v>
      </c>
      <c r="J29" s="12">
        <f>(SUMIFS(TICARETHANEOG2,KAYNAK,A29,SEBEP,B29,SÜRE,"Uzun",BİLDİRİM,"Bildirimli",İL,$B$10,İLÇE,$B$11)/VLOOKUP($B$11,ABONE2,10,FALSE))</f>
        <v>46.420327049992082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5.859633441451285</v>
      </c>
      <c r="L29" s="12">
        <f>(SUMIFS(SANAYIAG2,KAYNAK,A29,SEBEP,B29,SÜRE,"Uzun",BİLDİRİM,"Bildirimli",İL,$B$10,İLÇE,$B$11)/VLOOKUP($B$11,ABONE2,12,FALSE))</f>
        <v>75.211112385265892</v>
      </c>
      <c r="M29" s="12">
        <f>(SUMIFS(SANAYIOG2,KAYNAK,A29,SEBEP,B29,SÜRE,"Uzun",BİLDİRİM,"Bildirimli",İL,$B$10,İLÇE,$B$11)/VLOOKUP($B$11,ABONE2,13,FALSE))</f>
        <v>886.70691773026374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509.58023640810706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2.7976067965454319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7.2634076913906456E-3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7.2510927955071513E-3</v>
      </c>
      <c r="F31" s="12">
        <f>(SUMIFS(TARIMSALAG2,KAYNAK,A31,SEBEP,B31,SÜRE,"Uzun",BİLDİRİM,"Bildirimli",İL,$B$10,İLÇE,$B$11)/VLOOKUP($B$11,ABONE2,6,FALSE))</f>
        <v>2.3518872601109998E-2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2.1716574889955875E-2</v>
      </c>
      <c r="I31" s="12">
        <f>(SUMIFS(TICARETHANEAG2,KAYNAK,A31,SEBEP,B31,SÜRE,"Uzun",BİLDİRİM,"Bildirimli",İL,$B$10,İLÇE,$B$11)/VLOOKUP($B$11,ABONE2,9,FALSE))</f>
        <v>3.8690953236724598E-2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3.6747995758939743E-2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1.1305890767264936E-2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0.97137590807736263</v>
      </c>
      <c r="D33" s="12">
        <f t="shared" ref="D33:O33" si="14">SUM(D28:D32)</f>
        <v>1.812216881909954</v>
      </c>
      <c r="E33" s="12">
        <f t="shared" si="14"/>
        <v>0.97280152942305664</v>
      </c>
      <c r="F33" s="12">
        <f t="shared" si="14"/>
        <v>2.5558416193968632</v>
      </c>
      <c r="G33" s="12">
        <f t="shared" si="14"/>
        <v>25.952725877824907</v>
      </c>
      <c r="H33" s="12">
        <f t="shared" si="14"/>
        <v>4.3487911226444229</v>
      </c>
      <c r="I33" s="12">
        <f t="shared" si="14"/>
        <v>3.8599670659780911</v>
      </c>
      <c r="J33" s="12">
        <f t="shared" si="14"/>
        <v>48.36240086412969</v>
      </c>
      <c r="K33" s="12">
        <f t="shared" si="14"/>
        <v>6.0947617477920293</v>
      </c>
      <c r="L33" s="12">
        <f t="shared" si="14"/>
        <v>77.535571186269934</v>
      </c>
      <c r="M33" s="12">
        <f t="shared" si="14"/>
        <v>896.6984916934972</v>
      </c>
      <c r="N33" s="12">
        <f t="shared" si="14"/>
        <v>516.00866971503467</v>
      </c>
      <c r="O33" s="12">
        <f t="shared" si="14"/>
        <v>2.8889147260504395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88321</v>
      </c>
      <c r="D37" s="16">
        <f>VLOOKUP($B$11,ABONE2,4,FALSE)</f>
        <v>150</v>
      </c>
      <c r="E37" s="16">
        <f>VLOOKUP($B$11,ABONE2,5,FALSE)</f>
        <v>88471</v>
      </c>
      <c r="F37" s="16">
        <f>VLOOKUP($B$11,ABONE2,6,FALSE)</f>
        <v>1952</v>
      </c>
      <c r="G37" s="16">
        <f>VLOOKUP($B$11,ABONE2,7,FALSE)</f>
        <v>162</v>
      </c>
      <c r="H37" s="16">
        <f>VLOOKUP($B$11,ABONE2,8,FALSE)</f>
        <v>2114</v>
      </c>
      <c r="I37" s="16">
        <f>VLOOKUP($B$11,ABONE2,9,FALSE)</f>
        <v>12672</v>
      </c>
      <c r="J37" s="16">
        <f>VLOOKUP($B$11,ABONE2,10,FALSE)</f>
        <v>670</v>
      </c>
      <c r="K37" s="16">
        <f>VLOOKUP($B$11,ABONE2,11,FALSE)</f>
        <v>13342</v>
      </c>
      <c r="L37" s="21">
        <f>VLOOKUP($B$11,ABONE2,12,FALSE)</f>
        <v>112</v>
      </c>
      <c r="M37" s="21">
        <f>VLOOKUP($B$11,ABONE2,13,FALSE)</f>
        <v>129</v>
      </c>
      <c r="N37" s="21">
        <f>VLOOKUP($B$11,ABONE2,14,FALSE)</f>
        <v>241</v>
      </c>
      <c r="O37" s="21">
        <f>VLOOKUP($B$11,ABONE2,15,FALSE)</f>
        <v>104168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19143.600719358506</v>
      </c>
      <c r="D38" s="16">
        <f>VLOOKUP($B$11,TUKETIM,4,FALSE)</f>
        <v>143.54917083464696</v>
      </c>
      <c r="E38" s="16">
        <f>VLOOKUP($B$11,TUKETIM,5,FALSE)</f>
        <v>19287.149890193152</v>
      </c>
      <c r="F38" s="16">
        <f>VLOOKUP($B$11,TUKETIM,6,FALSE)</f>
        <v>502.12171639274112</v>
      </c>
      <c r="G38" s="16">
        <f>VLOOKUP($B$11,TUKETIM,7,FALSE)</f>
        <v>698.85140000000001</v>
      </c>
      <c r="H38" s="16">
        <f>VLOOKUP($B$11,TUKETIM,8,FALSE)</f>
        <v>1200.9731163927411</v>
      </c>
      <c r="I38" s="16">
        <f>VLOOKUP($B$11,TUKETIM,9,FALSE)</f>
        <v>8216.4008166487056</v>
      </c>
      <c r="J38" s="16">
        <f>VLOOKUP($B$11,TUKETIM,10,FALSE)</f>
        <v>10567.199387821576</v>
      </c>
      <c r="K38" s="16">
        <f>VLOOKUP($B$11,TUKETIM,11,FALSE)</f>
        <v>18783.600204470284</v>
      </c>
      <c r="L38" s="21">
        <f>VLOOKUP($B$11,TUKETIM,12,FALSE)</f>
        <v>1327.3233282194631</v>
      </c>
      <c r="M38" s="21">
        <f>VLOOKUP($B$11,TUKETIM,13,FALSE)</f>
        <v>18015.513084343434</v>
      </c>
      <c r="N38" s="21">
        <f>VLOOKUP($B$11,TUKETIM,14,FALSE)</f>
        <v>19342.836412562898</v>
      </c>
      <c r="O38" s="21">
        <f>VLOOKUP($B$11,TUKETIM,15,FALSE)</f>
        <v>58614.559623619076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541601.36899999797</v>
      </c>
      <c r="D39" s="16">
        <f>VLOOKUP($B$11,ANLASMA,4,FALSE)</f>
        <v>3468.9</v>
      </c>
      <c r="E39" s="16">
        <f>VLOOKUP($B$11,ANLASMA,5,FALSE)</f>
        <v>545070.26899999799</v>
      </c>
      <c r="F39" s="16">
        <f>VLOOKUP($B$11,ANLASMA,6,FALSE)</f>
        <v>8607.5040000000699</v>
      </c>
      <c r="G39" s="16">
        <f>VLOOKUP($B$11,ANLASMA,7,FALSE)</f>
        <v>7123.8</v>
      </c>
      <c r="H39" s="16">
        <f>VLOOKUP($B$11,ANLASMA,8,FALSE)</f>
        <v>15731.304000000069</v>
      </c>
      <c r="I39" s="16">
        <f>VLOOKUP($B$11,ANLASMA,9,FALSE)</f>
        <v>84415.643999995795</v>
      </c>
      <c r="J39" s="16">
        <f>VLOOKUP($B$11,ANLASMA,10,FALSE)</f>
        <v>140513.60000000001</v>
      </c>
      <c r="K39" s="16">
        <f>VLOOKUP($B$11,ANLASMA,11,FALSE)</f>
        <v>224929.24399999582</v>
      </c>
      <c r="L39" s="21">
        <f>VLOOKUP($B$11,ANLASMA,12,FALSE)</f>
        <v>7567.0019999999995</v>
      </c>
      <c r="M39" s="21">
        <f>VLOOKUP($B$11,ANLASMA,13,FALSE)</f>
        <v>103388.41</v>
      </c>
      <c r="N39" s="21">
        <f>VLOOKUP($B$11,ANLASMA,14,FALSE)</f>
        <v>110955.412</v>
      </c>
      <c r="O39" s="21">
        <f>VLOOKUP($B$11,ANLASMA,15,FALSE)</f>
        <v>896686.22899999388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A13DFC70-E658-440E-8CB8-2762E8A359D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9E711-EE17-45C8-B4BA-002C3D56616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0.24167540054847189</v>
      </c>
      <c r="D17" s="12">
        <f t="shared" si="1"/>
        <v>1.3208491164743126</v>
      </c>
      <c r="E17" s="12">
        <f t="shared" si="2"/>
        <v>0.24276485301154938</v>
      </c>
      <c r="F17" s="12">
        <f t="shared" si="3"/>
        <v>10.289288382548085</v>
      </c>
      <c r="G17" s="12">
        <f t="shared" si="4"/>
        <v>29.316365873334711</v>
      </c>
      <c r="H17" s="12">
        <f t="shared" si="5"/>
        <v>14.234083783644927</v>
      </c>
      <c r="I17" s="12">
        <f t="shared" si="6"/>
        <v>1.2373968401584092</v>
      </c>
      <c r="J17" s="12">
        <f t="shared" si="7"/>
        <v>19.02456696750512</v>
      </c>
      <c r="K17" s="12">
        <f t="shared" si="8"/>
        <v>1.9831939226552815</v>
      </c>
      <c r="L17" s="12">
        <f t="shared" si="9"/>
        <v>1.8377070200230419</v>
      </c>
      <c r="M17" s="12">
        <f t="shared" si="10"/>
        <v>97.625553963569885</v>
      </c>
      <c r="N17" s="12">
        <f t="shared" si="11"/>
        <v>64.970606141906188</v>
      </c>
      <c r="O17" s="17">
        <f t="shared" si="12"/>
        <v>1.6100119011369531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1.7761269110338266E-2</v>
      </c>
      <c r="G18" s="12">
        <f t="shared" si="4"/>
        <v>0</v>
      </c>
      <c r="H18" s="12">
        <f t="shared" si="5"/>
        <v>1.4078907868154186E-2</v>
      </c>
      <c r="I18" s="12">
        <f t="shared" si="6"/>
        <v>1.5943996223574761E-4</v>
      </c>
      <c r="J18" s="12">
        <f t="shared" si="7"/>
        <v>0</v>
      </c>
      <c r="K18" s="12">
        <f t="shared" si="8"/>
        <v>1.5275481458058377E-4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1.0650041651965453E-3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3.3753056469547786E-2</v>
      </c>
      <c r="D21" s="12">
        <f t="shared" si="1"/>
        <v>0</v>
      </c>
      <c r="E21" s="12">
        <f t="shared" si="2"/>
        <v>3.3718981927178489E-2</v>
      </c>
      <c r="F21" s="12">
        <f t="shared" si="3"/>
        <v>0.76504064070794953</v>
      </c>
      <c r="G21" s="12">
        <f t="shared" si="4"/>
        <v>0</v>
      </c>
      <c r="H21" s="12">
        <f t="shared" si="5"/>
        <v>0.6064283260958786</v>
      </c>
      <c r="I21" s="12">
        <f t="shared" si="6"/>
        <v>0.15303296988171794</v>
      </c>
      <c r="J21" s="12">
        <f t="shared" si="7"/>
        <v>0</v>
      </c>
      <c r="K21" s="12">
        <f t="shared" si="8"/>
        <v>0.14661646058616976</v>
      </c>
      <c r="L21" s="12">
        <f t="shared" si="9"/>
        <v>3.6959195528890723</v>
      </c>
      <c r="M21" s="12">
        <f t="shared" si="10"/>
        <v>0</v>
      </c>
      <c r="N21" s="12">
        <f t="shared" si="11"/>
        <v>1.2599725748485473</v>
      </c>
      <c r="O21" s="17">
        <f t="shared" si="12"/>
        <v>9.5490916401699891E-2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2.0931299103567821E-4</v>
      </c>
      <c r="D22" s="12">
        <f t="shared" si="1"/>
        <v>0</v>
      </c>
      <c r="E22" s="12">
        <f t="shared" si="2"/>
        <v>2.0910168441258992E-4</v>
      </c>
      <c r="F22" s="12">
        <f t="shared" si="3"/>
        <v>3.4988539567650098E-3</v>
      </c>
      <c r="G22" s="12">
        <f t="shared" si="4"/>
        <v>0</v>
      </c>
      <c r="H22" s="12">
        <f t="shared" si="5"/>
        <v>2.7734528538137294E-3</v>
      </c>
      <c r="I22" s="12">
        <f t="shared" si="6"/>
        <v>7.940041032308057E-4</v>
      </c>
      <c r="J22" s="12">
        <f t="shared" si="7"/>
        <v>0</v>
      </c>
      <c r="K22" s="12">
        <f t="shared" si="8"/>
        <v>7.6071235758265118E-4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4.8908581812119145E-4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0.27563777000905532</v>
      </c>
      <c r="D25" s="12">
        <f t="shared" ref="D25:O25" si="13">SUM(D15:D24)</f>
        <v>1.3208491164743126</v>
      </c>
      <c r="E25" s="12">
        <f t="shared" si="13"/>
        <v>0.27669293662314043</v>
      </c>
      <c r="F25" s="12">
        <f t="shared" si="13"/>
        <v>11.075589146323138</v>
      </c>
      <c r="G25" s="12">
        <f t="shared" si="13"/>
        <v>29.316365873334711</v>
      </c>
      <c r="H25" s="12">
        <f t="shared" si="13"/>
        <v>14.857364470462773</v>
      </c>
      <c r="I25" s="12">
        <f t="shared" si="13"/>
        <v>1.3913832541055937</v>
      </c>
      <c r="J25" s="12">
        <f t="shared" si="13"/>
        <v>19.02456696750512</v>
      </c>
      <c r="K25" s="12">
        <f t="shared" si="13"/>
        <v>2.1307238504136148</v>
      </c>
      <c r="L25" s="12">
        <f t="shared" si="13"/>
        <v>5.5336265729121141</v>
      </c>
      <c r="M25" s="12">
        <f t="shared" si="13"/>
        <v>97.625553963569885</v>
      </c>
      <c r="N25" s="12">
        <f t="shared" si="13"/>
        <v>66.230578716754735</v>
      </c>
      <c r="O25" s="12">
        <f t="shared" si="13"/>
        <v>1.7070569075219708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7.6764161425960112E-2</v>
      </c>
      <c r="D29" s="12">
        <f>(SUMIFS(MESKENOG2,KAYNAK,A29,SEBEP,B29,SÜRE,"Uzun",BİLDİRİM,"Bildirimli",İL,$B$10,İLÇE,$B$11)/VLOOKUP($B$11,ABONE2,4,FALSE))</f>
        <v>0.12152220234984945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7.6809345771360157E-2</v>
      </c>
      <c r="F29" s="12">
        <f>(SUMIFS(TARIMSALAG2,KAYNAK,A29,SEBEP,B29,SÜRE,"Uzun",BİLDİRİM,"Bildirimli",İL,$B$10,İLÇE,$B$11)/VLOOKUP($B$11,ABONE2,6,FALSE))</f>
        <v>3.8462320475944547</v>
      </c>
      <c r="G29" s="12">
        <f>(SUMIFS(TARIMSALOG2,KAYNAK,A29,SEBEP,B29,SÜRE,"Uzun",BİLDİRİM,"Bildirimli",İL,$B$10,İLÇE,$B$11)/VLOOKUP($B$11,ABONE2,7,FALSE))</f>
        <v>12.101703067192648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5.5578004231249869</v>
      </c>
      <c r="I29" s="12">
        <f>(SUMIFS(TICARETHANEAG2,KAYNAK,A29,SEBEP,B29,SÜRE,"Uzun",BİLDİRİM,"Bildirimli",İL,$B$10,İLÇE,$B$11)/VLOOKUP($B$11,ABONE2,9,FALSE))</f>
        <v>0.49949202322631531</v>
      </c>
      <c r="J29" s="12">
        <f>(SUMIFS(TICARETHANEOG2,KAYNAK,A29,SEBEP,B29,SÜRE,"Uzun",BİLDİRİM,"Bildirimli",İL,$B$10,İLÇE,$B$11)/VLOOKUP($B$11,ABONE2,10,FALSE))</f>
        <v>4.35290496501137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0.66106152017628761</v>
      </c>
      <c r="L29" s="12">
        <f>(SUMIFS(SANAYIAG2,KAYNAK,A29,SEBEP,B29,SÜRE,"Uzun",BİLDİRİM,"Bildirimli",İL,$B$10,İLÇE,$B$11)/VLOOKUP($B$11,ABONE2,12,FALSE))</f>
        <v>1.4402043923088113E-2</v>
      </c>
      <c r="M29" s="12">
        <f>(SUMIFS(SANAYIOG2,KAYNAK,A29,SEBEP,B29,SÜRE,"Uzun",BİLDİRİM,"Bildirimli",İL,$B$10,İLÇE,$B$11)/VLOOKUP($B$11,ABONE2,13,FALSE))</f>
        <v>57.466322084112583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37.880440252229803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0.60551811475267026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1.4563894442801059E-2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1.4549191832425585E-2</v>
      </c>
      <c r="F31" s="12">
        <f>(SUMIFS(TARIMSALAG2,KAYNAK,A31,SEBEP,B31,SÜRE,"Uzun",BİLDİRİM,"Bildirimli",İL,$B$10,İLÇE,$B$11)/VLOOKUP($B$11,ABONE2,6,FALSE))</f>
        <v>9.1669689553389166E-2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7.2664239560068372E-2</v>
      </c>
      <c r="I31" s="12">
        <f>(SUMIFS(TICARETHANEAG2,KAYNAK,A31,SEBEP,B31,SÜRE,"Uzun",BİLDİRİM,"Bildirimli",İL,$B$10,İLÇE,$B$11)/VLOOKUP($B$11,ABONE2,9,FALSE))</f>
        <v>6.7141375972720838E-2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6.4326209650209798E-2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2.7018612488770657E-2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9.1328055868761165E-2</v>
      </c>
      <c r="D33" s="12">
        <f t="shared" ref="D33:O33" si="14">SUM(D28:D32)</f>
        <v>0.12152220234984945</v>
      </c>
      <c r="E33" s="12">
        <f t="shared" si="14"/>
        <v>9.1358537603785747E-2</v>
      </c>
      <c r="F33" s="12">
        <f t="shared" si="14"/>
        <v>3.9379017371478438</v>
      </c>
      <c r="G33" s="12">
        <f t="shared" si="14"/>
        <v>12.101703067192648</v>
      </c>
      <c r="H33" s="12">
        <f t="shared" si="14"/>
        <v>5.6304646626850552</v>
      </c>
      <c r="I33" s="12">
        <f t="shared" si="14"/>
        <v>0.5666333991990361</v>
      </c>
      <c r="J33" s="12">
        <f t="shared" si="14"/>
        <v>4.35290496501137</v>
      </c>
      <c r="K33" s="12">
        <f t="shared" si="14"/>
        <v>0.72538772982649746</v>
      </c>
      <c r="L33" s="12">
        <f t="shared" si="14"/>
        <v>1.4402043923088113E-2</v>
      </c>
      <c r="M33" s="12">
        <f t="shared" si="14"/>
        <v>57.466322084112583</v>
      </c>
      <c r="N33" s="12">
        <f t="shared" si="14"/>
        <v>37.880440252229803</v>
      </c>
      <c r="O33" s="12">
        <f t="shared" si="14"/>
        <v>0.63253672724144094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45520</v>
      </c>
      <c r="D37" s="16">
        <f>VLOOKUP($B$11,ABONE2,4,FALSE)</f>
        <v>46</v>
      </c>
      <c r="E37" s="16">
        <f>VLOOKUP($B$11,ABONE2,5,FALSE)</f>
        <v>45566</v>
      </c>
      <c r="F37" s="16">
        <f>VLOOKUP($B$11,ABONE2,6,FALSE)</f>
        <v>3506</v>
      </c>
      <c r="G37" s="16">
        <f>VLOOKUP($B$11,ABONE2,7,FALSE)</f>
        <v>917</v>
      </c>
      <c r="H37" s="16">
        <f>VLOOKUP($B$11,ABONE2,8,FALSE)</f>
        <v>4423</v>
      </c>
      <c r="I37" s="16">
        <f>VLOOKUP($B$11,ABONE2,9,FALSE)</f>
        <v>9437</v>
      </c>
      <c r="J37" s="16">
        <f>VLOOKUP($B$11,ABONE2,10,FALSE)</f>
        <v>413</v>
      </c>
      <c r="K37" s="16">
        <f>VLOOKUP($B$11,ABONE2,11,FALSE)</f>
        <v>9850</v>
      </c>
      <c r="L37" s="21">
        <f>VLOOKUP($B$11,ABONE2,12,FALSE)</f>
        <v>15</v>
      </c>
      <c r="M37" s="21">
        <f>VLOOKUP($B$11,ABONE2,13,FALSE)</f>
        <v>29</v>
      </c>
      <c r="N37" s="21">
        <f>VLOOKUP($B$11,ABONE2,14,FALSE)</f>
        <v>44</v>
      </c>
      <c r="O37" s="21">
        <f>VLOOKUP($B$11,ABONE2,15,FALSE)</f>
        <v>59883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7994.3686664283396</v>
      </c>
      <c r="D38" s="16">
        <f>VLOOKUP($B$11,TUKETIM,4,FALSE)</f>
        <v>13.278850951285001</v>
      </c>
      <c r="E38" s="16">
        <f>VLOOKUP($B$11,TUKETIM,5,FALSE)</f>
        <v>8007.6475173796243</v>
      </c>
      <c r="F38" s="16">
        <f>VLOOKUP($B$11,TUKETIM,6,FALSE)</f>
        <v>4719.3581408370856</v>
      </c>
      <c r="G38" s="16">
        <f>VLOOKUP($B$11,TUKETIM,7,FALSE)</f>
        <v>3926.3325442110126</v>
      </c>
      <c r="H38" s="16">
        <f>VLOOKUP($B$11,TUKETIM,8,FALSE)</f>
        <v>8645.6906850480991</v>
      </c>
      <c r="I38" s="16">
        <f>VLOOKUP($B$11,TUKETIM,9,FALSE)</f>
        <v>5336.3314666903434</v>
      </c>
      <c r="J38" s="16">
        <f>VLOOKUP($B$11,TUKETIM,10,FALSE)</f>
        <v>2966.03275455841</v>
      </c>
      <c r="K38" s="16">
        <f>VLOOKUP($B$11,TUKETIM,11,FALSE)</f>
        <v>8302.3642212487539</v>
      </c>
      <c r="L38" s="21">
        <f>VLOOKUP($B$11,TUKETIM,12,FALSE)</f>
        <v>51.476100000000002</v>
      </c>
      <c r="M38" s="21">
        <f>VLOOKUP($B$11,TUKETIM,13,FALSE)</f>
        <v>4854.1763392405064</v>
      </c>
      <c r="N38" s="21">
        <f>VLOOKUP($B$11,TUKETIM,14,FALSE)</f>
        <v>4905.6524392405063</v>
      </c>
      <c r="O38" s="21">
        <f>VLOOKUP($B$11,TUKETIM,15,FALSE)</f>
        <v>29861.354862916982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240667.90900001299</v>
      </c>
      <c r="D39" s="16">
        <f>VLOOKUP($B$11,ANLASMA,4,FALSE)</f>
        <v>337.7</v>
      </c>
      <c r="E39" s="16">
        <f>VLOOKUP($B$11,ANLASMA,5,FALSE)</f>
        <v>241005.60900001301</v>
      </c>
      <c r="F39" s="16">
        <f>VLOOKUP($B$11,ANLASMA,6,FALSE)</f>
        <v>28422.255999999597</v>
      </c>
      <c r="G39" s="16">
        <f>VLOOKUP($B$11,ANLASMA,7,FALSE)</f>
        <v>30460.890000000003</v>
      </c>
      <c r="H39" s="16">
        <f>VLOOKUP($B$11,ANLASMA,8,FALSE)</f>
        <v>58883.1459999996</v>
      </c>
      <c r="I39" s="16">
        <f>VLOOKUP($B$11,ANLASMA,9,FALSE)</f>
        <v>59650.609000000797</v>
      </c>
      <c r="J39" s="16">
        <f>VLOOKUP($B$11,ANLASMA,10,FALSE)</f>
        <v>70387.956000000006</v>
      </c>
      <c r="K39" s="16">
        <f>VLOOKUP($B$11,ANLASMA,11,FALSE)</f>
        <v>130038.5650000008</v>
      </c>
      <c r="L39" s="21">
        <f>VLOOKUP($B$11,ANLASMA,12,FALSE)</f>
        <v>721.08299999999997</v>
      </c>
      <c r="M39" s="21">
        <f>VLOOKUP($B$11,ANLASMA,13,FALSE)</f>
        <v>19051.317999999999</v>
      </c>
      <c r="N39" s="21">
        <f>VLOOKUP($B$11,ANLASMA,14,FALSE)</f>
        <v>19772.400999999998</v>
      </c>
      <c r="O39" s="21">
        <f>VLOOKUP($B$11,ANLASMA,15,FALSE)</f>
        <v>449699.72100001341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47AF234-3385-4E93-B58F-F3D96E6DB61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FC30C-13AA-4800-ADD5-5B988B64636E}">
  <sheetPr codeName="Sayfa3"/>
  <dimension ref="A1:AC70"/>
  <sheetViews>
    <sheetView topLeftCell="A2" zoomScale="70" zoomScaleNormal="70" workbookViewId="0">
      <selection activeCell="B8" sqref="B8:C8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6.7458324849459803E-3</v>
      </c>
      <c r="D15" s="12">
        <f t="shared" ref="D15:D24" si="1">(SUMIFS(MESKENOG2,KAYNAK,A15,SEBEP,B15,SÜRE,"Uzun",BİLDİRİM,"Bildirimsiz",İL,$B$10)/VLOOKUP($B$10,ABONE2,4,FALSE))</f>
        <v>0.1197051118069548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6.8395484409315577E-3</v>
      </c>
      <c r="F15" s="12">
        <f t="shared" ref="F15:F24" si="3">(SUMIFS(TARIMSALAG2,KAYNAK,A15,SEBEP,B15,SÜRE,"Uzun",BİLDİRİM,"Bildirimsiz",İL,$B$10)/VLOOKUP($B$10,ABONE2,6,FALSE))</f>
        <v>7.0171803518220546E-3</v>
      </c>
      <c r="G15" s="12">
        <f t="shared" ref="G15:G24" si="4">(SUMIFS(TARIMSALOG2,KAYNAK,A15,SEBEP,B15,SÜRE,"Uzun",BİLDİRİM,"Bildirimsiz",İL,$B$10)/VLOOKUP($B$10,ABONE2,7,FALSE))</f>
        <v>5.8913311704898184E-2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1.3436419342729489E-2</v>
      </c>
      <c r="I15" s="12">
        <f t="shared" ref="I15:I24" si="6">(SUMIFS(TICARETHANEAG2,KAYNAK,A15,SEBEP,B15,SÜRE,"Uzun",BİLDİRİM,"Bildirimsiz",İL,$B$10)/VLOOKUP($B$10,ABONE2,9,FALSE))</f>
        <v>1.9566446359149798E-2</v>
      </c>
      <c r="J15" s="12">
        <f t="shared" ref="J15:J24" si="7">(SUMIFS(TICARETHANEOG2,KAYNAK,A15,SEBEP,B15,SÜRE,"Uzun",BİLDİRİM,"Bildirimsiz",İL,$B$10)/VLOOKUP($B$10,ABONE2,10,FALSE))</f>
        <v>0.44745613189796551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2.9248095352197804E-2</v>
      </c>
      <c r="L15" s="12">
        <f t="shared" ref="L15:L24" si="9">(SUMIFS(SANAYIAG2,KAYNAK,A15,SEBEP,B15,SÜRE,"Uzun",BİLDİRİM,"Bildirimsiz",İL,$B$10)/VLOOKUP($B$10,ABONE2,12,FALSE))</f>
        <v>0.5128307604067891</v>
      </c>
      <c r="M15" s="12">
        <f t="shared" ref="M15:M24" si="10">(SUMIFS(SANAYIOG2,KAYNAK,A15,SEBEP,B15,SÜRE,"Uzun",BİLDİRİM,"Bildirimsiz",İL,$B$10)/VLOOKUP($B$10,ABONE2,13,FALSE))</f>
        <v>5.6497923924750326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2.9058160719290256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1.4244448658188084E-2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0.16948137536806801</v>
      </c>
      <c r="D17" s="12">
        <f t="shared" si="1"/>
        <v>7.5526860837407863</v>
      </c>
      <c r="E17" s="12">
        <f t="shared" si="2"/>
        <v>0.17560680474080614</v>
      </c>
      <c r="F17" s="12">
        <f t="shared" si="3"/>
        <v>3.31759423157887</v>
      </c>
      <c r="G17" s="12">
        <f t="shared" si="4"/>
        <v>20.723000066570073</v>
      </c>
      <c r="H17" s="12">
        <f t="shared" si="5"/>
        <v>5.4705381384838025</v>
      </c>
      <c r="I17" s="12">
        <f t="shared" si="6"/>
        <v>0.59220619840336819</v>
      </c>
      <c r="J17" s="12">
        <f t="shared" si="7"/>
        <v>28.255771080925633</v>
      </c>
      <c r="K17" s="12">
        <f t="shared" si="8"/>
        <v>1.2181360446714058</v>
      </c>
      <c r="L17" s="12">
        <f t="shared" si="9"/>
        <v>16.653439895635941</v>
      </c>
      <c r="M17" s="12">
        <f t="shared" si="10"/>
        <v>330.78962389430717</v>
      </c>
      <c r="N17" s="12">
        <f t="shared" si="11"/>
        <v>162.98960667440318</v>
      </c>
      <c r="O17" s="17">
        <f t="shared" si="12"/>
        <v>0.6528649882929779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9.2511309669323881E-3</v>
      </c>
      <c r="D18" s="12">
        <f t="shared" si="1"/>
        <v>1.9983612899343663E-2</v>
      </c>
      <c r="E18" s="12">
        <f t="shared" si="2"/>
        <v>9.2600351030992512E-3</v>
      </c>
      <c r="F18" s="12">
        <f t="shared" si="3"/>
        <v>0.10720804210099127</v>
      </c>
      <c r="G18" s="12">
        <f t="shared" si="4"/>
        <v>0.28557678166210726</v>
      </c>
      <c r="H18" s="12">
        <f t="shared" si="5"/>
        <v>0.12927118125793077</v>
      </c>
      <c r="I18" s="12">
        <f t="shared" si="6"/>
        <v>3.7089070979991569E-2</v>
      </c>
      <c r="J18" s="12">
        <f t="shared" si="7"/>
        <v>2.1501577472515083</v>
      </c>
      <c r="K18" s="12">
        <f t="shared" si="8"/>
        <v>8.4900434313285977E-2</v>
      </c>
      <c r="L18" s="12">
        <f t="shared" si="9"/>
        <v>0.86513269145370386</v>
      </c>
      <c r="M18" s="12">
        <f t="shared" si="10"/>
        <v>5.3001689545407533</v>
      </c>
      <c r="N18" s="12">
        <f t="shared" si="11"/>
        <v>2.9311353976804155</v>
      </c>
      <c r="O18" s="17">
        <f t="shared" si="12"/>
        <v>2.7721040261993568E-2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2.4432772183504972E-3</v>
      </c>
      <c r="D20" s="12">
        <f t="shared" si="1"/>
        <v>1.6649828755715242E-2</v>
      </c>
      <c r="E20" s="12">
        <f t="shared" si="2"/>
        <v>2.4550635945258192E-3</v>
      </c>
      <c r="F20" s="12">
        <f t="shared" si="3"/>
        <v>2.0258010676808904E-2</v>
      </c>
      <c r="G20" s="12">
        <f t="shared" si="4"/>
        <v>8.7044581011976541E-2</v>
      </c>
      <c r="H20" s="12">
        <f t="shared" si="5"/>
        <v>2.851910731709012E-2</v>
      </c>
      <c r="I20" s="12">
        <f t="shared" si="6"/>
        <v>4.8450569615513259E-3</v>
      </c>
      <c r="J20" s="12">
        <f t="shared" si="7"/>
        <v>0.30197673521051599</v>
      </c>
      <c r="K20" s="12">
        <f t="shared" si="8"/>
        <v>1.1568108978800272E-2</v>
      </c>
      <c r="L20" s="12">
        <f t="shared" si="9"/>
        <v>5.2302610676228491E-3</v>
      </c>
      <c r="M20" s="12">
        <f t="shared" si="10"/>
        <v>0.36474514902674726</v>
      </c>
      <c r="N20" s="12">
        <f t="shared" si="11"/>
        <v>0.17270549405147667</v>
      </c>
      <c r="O20" s="17">
        <f t="shared" si="12"/>
        <v>4.6838788626870961E-3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2.5677425510503563E-2</v>
      </c>
      <c r="D21" s="12">
        <f t="shared" si="1"/>
        <v>0</v>
      </c>
      <c r="E21" s="12">
        <f t="shared" si="2"/>
        <v>2.5656122395846595E-2</v>
      </c>
      <c r="F21" s="12">
        <f t="shared" si="3"/>
        <v>0.29773852307636989</v>
      </c>
      <c r="G21" s="12">
        <f t="shared" si="4"/>
        <v>0</v>
      </c>
      <c r="H21" s="12">
        <f t="shared" si="5"/>
        <v>0.26091006040303927</v>
      </c>
      <c r="I21" s="12">
        <f t="shared" si="6"/>
        <v>0.11743669896988465</v>
      </c>
      <c r="J21" s="12">
        <f t="shared" si="7"/>
        <v>0</v>
      </c>
      <c r="K21" s="12">
        <f t="shared" si="8"/>
        <v>0.11477951667090744</v>
      </c>
      <c r="L21" s="12">
        <f t="shared" si="9"/>
        <v>8.153409061948615</v>
      </c>
      <c r="M21" s="12">
        <f t="shared" si="10"/>
        <v>0</v>
      </c>
      <c r="N21" s="12">
        <f t="shared" si="11"/>
        <v>4.3552518006065997</v>
      </c>
      <c r="O21" s="17">
        <f t="shared" si="12"/>
        <v>5.0350808447279516E-2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3.057288460198052E-3</v>
      </c>
      <c r="D22" s="12">
        <f t="shared" si="1"/>
        <v>0</v>
      </c>
      <c r="E22" s="12">
        <f t="shared" si="2"/>
        <v>3.054752000046298E-3</v>
      </c>
      <c r="F22" s="12">
        <f t="shared" si="3"/>
        <v>2.0003042664587726E-3</v>
      </c>
      <c r="G22" s="12">
        <f t="shared" si="4"/>
        <v>0</v>
      </c>
      <c r="H22" s="12">
        <f t="shared" si="5"/>
        <v>1.7528786721775617E-3</v>
      </c>
      <c r="I22" s="12">
        <f t="shared" si="6"/>
        <v>6.3880190112453137E-3</v>
      </c>
      <c r="J22" s="12">
        <f t="shared" si="7"/>
        <v>0</v>
      </c>
      <c r="K22" s="12">
        <f t="shared" si="8"/>
        <v>6.2434804539535788E-3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3.5520261699943127E-3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0.2166563300089985</v>
      </c>
      <c r="D25" s="12">
        <f t="shared" ref="D25:O25" si="13">SUM(D15:D24)</f>
        <v>7.7090246372027993</v>
      </c>
      <c r="E25" s="12">
        <f t="shared" si="13"/>
        <v>0.22287232627525566</v>
      </c>
      <c r="F25" s="12">
        <f t="shared" si="13"/>
        <v>3.7518162920513212</v>
      </c>
      <c r="G25" s="12">
        <f t="shared" si="13"/>
        <v>21.154534740949057</v>
      </c>
      <c r="H25" s="12">
        <f t="shared" si="13"/>
        <v>5.9044277854767699</v>
      </c>
      <c r="I25" s="12">
        <f t="shared" si="13"/>
        <v>0.7775314906851909</v>
      </c>
      <c r="J25" s="12">
        <f t="shared" si="13"/>
        <v>31.155361695285624</v>
      </c>
      <c r="K25" s="12">
        <f t="shared" si="13"/>
        <v>1.4648756804405507</v>
      </c>
      <c r="L25" s="12">
        <f t="shared" si="13"/>
        <v>26.190042670512671</v>
      </c>
      <c r="M25" s="12">
        <f t="shared" si="13"/>
        <v>342.10433039034973</v>
      </c>
      <c r="N25" s="12">
        <f t="shared" si="13"/>
        <v>173.35451543867069</v>
      </c>
      <c r="O25" s="12">
        <f t="shared" si="13"/>
        <v>0.7534171906931203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2.2678454346503795E-2</v>
      </c>
      <c r="D28" s="12">
        <f>(SUMIFS(MESKENOG2,KAYNAK,A28,SEBEP,B28,SÜRE,"Uzun",BİLDİRİM,"Bildirimli",İL,$B$10)/VLOOKUP($B$10,ABONE2,4,FALSE))</f>
        <v>0.41752302739411301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2.3006034664393306E-2</v>
      </c>
      <c r="F28" s="12">
        <f>(SUMIFS(TARIMSALAG2,KAYNAK,A28,SEBEP,B28,SÜRE,"Uzun",BİLDİRİM,"Bildirimli",İL,$B$10)/VLOOKUP($B$10,ABONE2,6,FALSE))</f>
        <v>0.35180259240013229</v>
      </c>
      <c r="G28" s="12">
        <f>(SUMIFS(TARIMSALOG2,KAYNAK,A28,SEBEP,B28,SÜRE,"Uzun",BİLDİRİM,"Bildirimli",İL,$B$10)/VLOOKUP($B$10,ABONE2,7,FALSE))</f>
        <v>1.9918050884217637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0.55466102699178033</v>
      </c>
      <c r="I28" s="12">
        <f>(SUMIFS(TICARETHANEAG2,KAYNAK,A28,SEBEP,B28,SÜRE,"Uzun",BİLDİRİM,"Bildirimli",İL,$B$10)/VLOOKUP($B$10,ABONE2,9,FALSE))</f>
        <v>6.4416144900590638E-2</v>
      </c>
      <c r="J28" s="12">
        <f>(SUMIFS(TICARETHANEOG2,KAYNAK,A28,SEBEP,B28,SÜRE,"Uzun",BİLDİRİM,"Bildirimli",İL,$B$10)/VLOOKUP($B$10,ABONE2,10,FALSE))</f>
        <v>1.1714649195817712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8.9464791822636627E-2</v>
      </c>
      <c r="L28" s="12">
        <f>(SUMIFS(SANAYIAG2,KAYNAK,A28,SEBEP,B28,SÜRE,"Uzun",BİLDİRİM,"Bildirimli",İL,$B$10)/VLOOKUP($B$10,ABONE2,12,FALSE))</f>
        <v>0.52519564213217895</v>
      </c>
      <c r="M28" s="12">
        <f>(SUMIFS(SANAYIOG2,KAYNAK,A28,SEBEP,B28,SÜRE,"Uzun",BİLDİRİM,"Bildirimli",İL,$B$10)/VLOOKUP($B$10,ABONE2,13,FALSE))</f>
        <v>4.4173906884251801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2.338322981299938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4.7315917217022677E-2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0.30242937596902963</v>
      </c>
      <c r="D29" s="12">
        <f>(SUMIFS(MESKENOG2,KAYNAK,A29,SEBEP,B29,SÜRE,"Uzun",BİLDİRİM,"Bildirimli",İL,$B$10)/VLOOKUP($B$10,ABONE2,4,FALSE))</f>
        <v>9.9094361141373746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0.31039976871614333</v>
      </c>
      <c r="F29" s="12">
        <f>(SUMIFS(TARIMSALAG2,KAYNAK,A29,SEBEP,B29,SÜRE,"Uzun",BİLDİRİM,"Bildirimli",İL,$B$10)/VLOOKUP($B$10,ABONE2,6,FALSE))</f>
        <v>3.857674006753903</v>
      </c>
      <c r="G29" s="12">
        <f>(SUMIFS(TARIMSALOG2,KAYNAK,A29,SEBEP,B29,SÜRE,"Uzun",BİLDİRİM,"Bildirimli",İL,$B$10)/VLOOKUP($B$10,ABONE2,7,FALSE))</f>
        <v>20.088040712574415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5.8652726480840958</v>
      </c>
      <c r="I29" s="12">
        <f>(SUMIFS(TICARETHANEAG2,KAYNAK,A29,SEBEP,B29,SÜRE,"Uzun",BİLDİRİM,"Bildirimli",İL,$B$10)/VLOOKUP($B$10,ABONE2,9,FALSE))</f>
        <v>1.129590158643718</v>
      </c>
      <c r="J29" s="12">
        <f>(SUMIFS(TICARETHANEOG2,KAYNAK,A29,SEBEP,B29,SÜRE,"Uzun",BİLDİRİM,"Bildirimli",İL,$B$10)/VLOOKUP($B$10,ABONE2,10,FALSE))</f>
        <v>36.260720702676252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1.9244849321131201</v>
      </c>
      <c r="L29" s="12">
        <f>(SUMIFS(SANAYIAG2,KAYNAK,A29,SEBEP,B29,SÜRE,"Uzun",BİLDİRİM,"Bildirimli",İL,$B$10)/VLOOKUP($B$10,ABONE2,12,FALSE))</f>
        <v>15.157948470572775</v>
      </c>
      <c r="M29" s="12">
        <f>(SUMIFS(SANAYIOG2,KAYNAK,A29,SEBEP,B29,SÜRE,"Uzun",BİLDİRİM,"Bildirimli",İL,$B$10)/VLOOKUP($B$10,ABONE2,13,FALSE))</f>
        <v>426.86405696407422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206.94576797434922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0.94120627660150114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2.9462219873063182E-2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2.9437776727555934E-2</v>
      </c>
      <c r="F31" s="12">
        <f>(SUMIFS(TARIMSALAG2,KAYNAK,A31,SEBEP,B31,SÜRE,"Uzun",BİLDİRİM,"Bildirimli",İL,$B$10)/VLOOKUP($B$10,ABONE2,6,FALSE))</f>
        <v>0.12490054433342211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0.10945109900356052</v>
      </c>
      <c r="I31" s="12">
        <f>(SUMIFS(TICARETHANEAG2,KAYNAK,A31,SEBEP,B31,SÜRE,"Uzun",BİLDİRİM,"Bildirimli",İL,$B$10)/VLOOKUP($B$10,ABONE2,9,FALSE))</f>
        <v>0.13554812395828184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0.13248114337384051</v>
      </c>
      <c r="L31" s="12">
        <f>(SUMIFS(SANAYIAG2,KAYNAK,A31,SEBEP,B31,SÜRE,"Uzun",BİLDİRİM,"Bildirimli",İL,$B$10)/VLOOKUP($B$10,ABONE2,12,FALSE))</f>
        <v>5.2676531192048071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2.8137869151513808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5.1467218810286132E-2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0.35457005018859661</v>
      </c>
      <c r="D33" s="12">
        <f t="shared" ref="D33:O33" si="14">SUM(D28:D32)</f>
        <v>10.326959141531487</v>
      </c>
      <c r="E33" s="12">
        <f t="shared" si="14"/>
        <v>0.36284358010809259</v>
      </c>
      <c r="F33" s="12">
        <f t="shared" si="14"/>
        <v>4.3343771434874574</v>
      </c>
      <c r="G33" s="12">
        <f t="shared" si="14"/>
        <v>22.079845800996178</v>
      </c>
      <c r="H33" s="12">
        <f t="shared" si="14"/>
        <v>6.5293847740794373</v>
      </c>
      <c r="I33" s="12">
        <f t="shared" si="14"/>
        <v>1.3295544275025906</v>
      </c>
      <c r="J33" s="12">
        <f t="shared" si="14"/>
        <v>37.432185622258025</v>
      </c>
      <c r="K33" s="12">
        <f t="shared" si="14"/>
        <v>2.1464308673095975</v>
      </c>
      <c r="L33" s="12">
        <f t="shared" si="14"/>
        <v>20.95079723190976</v>
      </c>
      <c r="M33" s="12">
        <f t="shared" si="14"/>
        <v>431.28144765249942</v>
      </c>
      <c r="N33" s="12">
        <f t="shared" si="14"/>
        <v>212.09787787080054</v>
      </c>
      <c r="O33" s="12">
        <f t="shared" si="14"/>
        <v>1.0399894126288098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2278605</v>
      </c>
      <c r="D37" s="16">
        <f>VLOOKUP($B$10,ABONE2,4,FALSE)</f>
        <v>1892</v>
      </c>
      <c r="E37" s="16">
        <f>VLOOKUP($B$10,ABONE2,5,FALSE)</f>
        <v>2280497</v>
      </c>
      <c r="F37" s="16">
        <f>VLOOKUP($B$10,ABONE2,6,FALSE)</f>
        <v>48394</v>
      </c>
      <c r="G37" s="16">
        <f>VLOOKUP($B$10,ABONE2,7,FALSE)</f>
        <v>6831</v>
      </c>
      <c r="H37" s="16">
        <f>VLOOKUP($B$10,ABONE2,8,FALSE)</f>
        <v>55225</v>
      </c>
      <c r="I37" s="16">
        <f>VLOOKUP($B$10,ABONE2,9,FALSE)</f>
        <v>452348</v>
      </c>
      <c r="J37" s="16">
        <f>VLOOKUP($B$10,ABONE2,10,FALSE)</f>
        <v>10472</v>
      </c>
      <c r="K37" s="16">
        <f>VLOOKUP($B$10,ABONE2,11,FALSE)</f>
        <v>462820</v>
      </c>
      <c r="L37" s="21">
        <f>VLOOKUP($B$10,ABONE2,12,FALSE)</f>
        <v>1845</v>
      </c>
      <c r="M37" s="21">
        <f>VLOOKUP($B$10,ABONE2,13,FALSE)</f>
        <v>1609</v>
      </c>
      <c r="N37" s="21">
        <f>VLOOKUP($B$10,ABONE2,14,FALSE)</f>
        <v>3454</v>
      </c>
      <c r="O37" s="21">
        <f>VLOOKUP($B$10,ABONE2,15,FALSE)</f>
        <v>2801996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506709.05007193878</v>
      </c>
      <c r="D38" s="16">
        <f>VLOOKUP($B$10,TUKETIM,4,FALSE)</f>
        <v>6280.0341515436385</v>
      </c>
      <c r="E38" s="16">
        <f>VLOOKUP($B$10,TUKETIM,5,FALSE)</f>
        <v>512989.08422348241</v>
      </c>
      <c r="F38" s="16">
        <f>VLOOKUP($B$10,TUKETIM,6,FALSE)</f>
        <v>32975.483576707884</v>
      </c>
      <c r="G38" s="16">
        <f>VLOOKUP($B$10,TUKETIM,7,FALSE)</f>
        <v>24892.519995150305</v>
      </c>
      <c r="H38" s="16">
        <f>VLOOKUP($B$10,TUKETIM,8,FALSE)</f>
        <v>57868.003571858193</v>
      </c>
      <c r="I38" s="16">
        <f>VLOOKUP($B$10,TUKETIM,9,FALSE)</f>
        <v>279648.53157749481</v>
      </c>
      <c r="J38" s="16">
        <f>VLOOKUP($B$10,TUKETIM,10,FALSE)</f>
        <v>239107.21192181559</v>
      </c>
      <c r="K38" s="16">
        <f>VLOOKUP($B$10,TUKETIM,11,FALSE)</f>
        <v>518755.7434993104</v>
      </c>
      <c r="L38" s="21">
        <f>VLOOKUP($B$10,TUKETIM,12,FALSE)</f>
        <v>21077.789076206231</v>
      </c>
      <c r="M38" s="21">
        <f>VLOOKUP($B$10,TUKETIM,13,FALSE)</f>
        <v>297136.98490167881</v>
      </c>
      <c r="N38" s="21">
        <f>VLOOKUP($B$10,TUKETIM,14,FALSE)</f>
        <v>318214.77397788502</v>
      </c>
      <c r="O38" s="21">
        <f>VLOOKUP($B$10,TUKETIM,15,FALSE)</f>
        <v>1407827.6052725359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11948322.594000474</v>
      </c>
      <c r="D39" s="16">
        <f>VLOOKUP($B$10,ANLASMA,4,FALSE)</f>
        <v>116789.739</v>
      </c>
      <c r="E39" s="16">
        <f>VLOOKUP($B$10,ANLASMA,5,FALSE)</f>
        <v>12065112.333000474</v>
      </c>
      <c r="F39" s="16">
        <f>VLOOKUP($B$10,ANLASMA,6,FALSE)</f>
        <v>308582.28199999925</v>
      </c>
      <c r="G39" s="16">
        <f>VLOOKUP($B$10,ANLASMA,7,FALSE)</f>
        <v>242380.64399999991</v>
      </c>
      <c r="H39" s="16">
        <f>VLOOKUP($B$10,ANLASMA,8,FALSE)</f>
        <v>550962.92599999916</v>
      </c>
      <c r="I39" s="16">
        <f>VLOOKUP($B$10,ANLASMA,9,FALSE)</f>
        <v>2999894.826000113</v>
      </c>
      <c r="J39" s="16">
        <f>VLOOKUP($B$10,ANLASMA,10,FALSE)</f>
        <v>3565181.5409999993</v>
      </c>
      <c r="K39" s="16">
        <f>VLOOKUP($B$10,ANLASMA,11,FALSE)</f>
        <v>6565076.3670001123</v>
      </c>
      <c r="L39" s="21">
        <f>VLOOKUP($B$10,ANLASMA,12,FALSE)</f>
        <v>79997.452999999994</v>
      </c>
      <c r="M39" s="21">
        <f>VLOOKUP($B$10,ANLASMA,13,FALSE)</f>
        <v>1376825.6430000002</v>
      </c>
      <c r="N39" s="21">
        <f>VLOOKUP($B$10,ANLASMA,14,FALSE)</f>
        <v>1456823.0960000001</v>
      </c>
      <c r="O39" s="21">
        <f>VLOOKUP($B$10,ANLASMA,15,FALSE)</f>
        <v>20637974.722000584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DD03F637-AFDB-4A0D-9130-1C3A500152F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3BEE4-8993-4CFD-95C0-39073E3EA8DB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0.13158908081994969</v>
      </c>
      <c r="D17" s="12">
        <f t="shared" si="1"/>
        <v>1.7828681863669427</v>
      </c>
      <c r="E17" s="12">
        <f t="shared" si="2"/>
        <v>0.13623455177461966</v>
      </c>
      <c r="F17" s="12">
        <f t="shared" si="3"/>
        <v>0.98988875177281688</v>
      </c>
      <c r="G17" s="12">
        <f t="shared" si="4"/>
        <v>15.548017169068395</v>
      </c>
      <c r="H17" s="12">
        <f t="shared" si="5"/>
        <v>4.6407943939227234</v>
      </c>
      <c r="I17" s="12">
        <f t="shared" si="6"/>
        <v>0.46597033024879175</v>
      </c>
      <c r="J17" s="12">
        <f t="shared" si="7"/>
        <v>8.6940514335925538</v>
      </c>
      <c r="K17" s="12">
        <f t="shared" si="8"/>
        <v>0.74023970036025044</v>
      </c>
      <c r="L17" s="12">
        <f t="shared" si="9"/>
        <v>5.6666572641154787</v>
      </c>
      <c r="M17" s="12">
        <f t="shared" si="10"/>
        <v>594.94320728162586</v>
      </c>
      <c r="N17" s="12">
        <f t="shared" si="11"/>
        <v>145.9705977444751</v>
      </c>
      <c r="O17" s="17">
        <f t="shared" si="12"/>
        <v>0.4050185150531822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2.1896181349240141E-2</v>
      </c>
      <c r="D21" s="12">
        <f t="shared" si="1"/>
        <v>0</v>
      </c>
      <c r="E21" s="12">
        <f t="shared" si="2"/>
        <v>2.1834581784312329E-2</v>
      </c>
      <c r="F21" s="12">
        <f t="shared" si="3"/>
        <v>5.5451699916351481E-2</v>
      </c>
      <c r="G21" s="12">
        <f t="shared" si="4"/>
        <v>0</v>
      </c>
      <c r="H21" s="12">
        <f t="shared" si="5"/>
        <v>4.1545453296703963E-2</v>
      </c>
      <c r="I21" s="12">
        <f t="shared" si="6"/>
        <v>0.10175766367070996</v>
      </c>
      <c r="J21" s="12">
        <f t="shared" si="7"/>
        <v>0</v>
      </c>
      <c r="K21" s="12">
        <f t="shared" si="8"/>
        <v>9.8365741548352953E-2</v>
      </c>
      <c r="L21" s="12">
        <f t="shared" si="9"/>
        <v>1.1341989849535452</v>
      </c>
      <c r="M21" s="12">
        <f t="shared" si="10"/>
        <v>0</v>
      </c>
      <c r="N21" s="12">
        <f t="shared" si="11"/>
        <v>0.8641516075836535</v>
      </c>
      <c r="O21" s="17">
        <f t="shared" si="12"/>
        <v>3.2931215738227521E-2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0.15348526216918984</v>
      </c>
      <c r="D25" s="12">
        <f t="shared" ref="D25:O25" si="13">SUM(D15:D24)</f>
        <v>1.7828681863669427</v>
      </c>
      <c r="E25" s="12">
        <f t="shared" si="13"/>
        <v>0.15806913355893198</v>
      </c>
      <c r="F25" s="12">
        <f t="shared" si="13"/>
        <v>1.0453404516891684</v>
      </c>
      <c r="G25" s="12">
        <f t="shared" si="13"/>
        <v>15.548017169068395</v>
      </c>
      <c r="H25" s="12">
        <f t="shared" si="13"/>
        <v>4.6823398472194278</v>
      </c>
      <c r="I25" s="12">
        <f t="shared" si="13"/>
        <v>0.56772799391950168</v>
      </c>
      <c r="J25" s="12">
        <f t="shared" si="13"/>
        <v>8.6940514335925538</v>
      </c>
      <c r="K25" s="12">
        <f t="shared" si="13"/>
        <v>0.83860544190860342</v>
      </c>
      <c r="L25" s="12">
        <f t="shared" si="13"/>
        <v>6.8008562490690236</v>
      </c>
      <c r="M25" s="12">
        <f t="shared" si="13"/>
        <v>594.94320728162586</v>
      </c>
      <c r="N25" s="12">
        <f t="shared" si="13"/>
        <v>146.83474935205876</v>
      </c>
      <c r="O25" s="12">
        <f t="shared" si="13"/>
        <v>0.43794973079140975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0.62282141453026385</v>
      </c>
      <c r="D29" s="12">
        <f>(SUMIFS(MESKENOG2,KAYNAK,A29,SEBEP,B29,SÜRE,"Uzun",BİLDİRİM,"Bildirimli",İL,$B$10,İLÇE,$B$11)/VLOOKUP($B$11,ABONE2,4,FALSE))</f>
        <v>26.207997472673782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0.69479906618767551</v>
      </c>
      <c r="F29" s="12">
        <f>(SUMIFS(TARIMSALAG2,KAYNAK,A29,SEBEP,B29,SÜRE,"Uzun",BİLDİRİM,"Bildirimli",İL,$B$10,İLÇE,$B$11)/VLOOKUP($B$11,ABONE2,6,FALSE))</f>
        <v>4.1480636165240918</v>
      </c>
      <c r="G29" s="12">
        <f>(SUMIFS(TARIMSALOG2,KAYNAK,A29,SEBEP,B29,SÜRE,"Uzun",BİLDİRİM,"Bildirimli",İL,$B$10,İLÇE,$B$11)/VLOOKUP($B$11,ABONE2,7,FALSE))</f>
        <v>55.506890388387298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17.027894392905413</v>
      </c>
      <c r="I29" s="12">
        <f>(SUMIFS(TICARETHANEAG2,KAYNAK,A29,SEBEP,B29,SÜRE,"Uzun",BİLDİRİM,"Bildirimli",İL,$B$10,İLÇE,$B$11)/VLOOKUP($B$11,ABONE2,9,FALSE))</f>
        <v>2.8759115597528018</v>
      </c>
      <c r="J29" s="12">
        <f>(SUMIFS(TICARETHANEOG2,KAYNAK,A29,SEBEP,B29,SÜRE,"Uzun",BİLDİRİM,"Bildirimli",İL,$B$10,İLÇE,$B$11)/VLOOKUP($B$11,ABONE2,10,FALSE))</f>
        <v>46.627562528875693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4.3342999253902317</v>
      </c>
      <c r="L29" s="12">
        <f>(SUMIFS(SANAYIAG2,KAYNAK,A29,SEBEP,B29,SÜRE,"Uzun",BİLDİRİM,"Bildirimli",İL,$B$10,İLÇE,$B$11)/VLOOKUP($B$11,ABONE2,12,FALSE))</f>
        <v>51.212519647674917</v>
      </c>
      <c r="M29" s="12">
        <f>(SUMIFS(SANAYIOG2,KAYNAK,A29,SEBEP,B29,SÜRE,"Uzun",BİLDİRİM,"Bildirimli",İL,$B$10,İLÇE,$B$11)/VLOOKUP($B$11,ABONE2,13,FALSE))</f>
        <v>8269.8589009150619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2008.0330866161003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2.8473213707087903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8.666951694242393E-4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8.642569339844591E-4</v>
      </c>
      <c r="F31" s="12">
        <f>(SUMIFS(TARIMSALAG2,KAYNAK,A31,SEBEP,B31,SÜRE,"Uzun",BİLDİRİM,"Bildirimli",İL,$B$10,İLÇE,$B$11)/VLOOKUP($B$11,ABONE2,6,FALSE))</f>
        <v>8.5900891890492717E-4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6.4358558846080093E-4</v>
      </c>
      <c r="I31" s="12">
        <f>(SUMIFS(TICARETHANEAG2,KAYNAK,A31,SEBEP,B31,SÜRE,"Uzun",BİLDİRİM,"Bildirimli",İL,$B$10,İLÇE,$B$11)/VLOOKUP($B$11,ABONE2,9,FALSE))</f>
        <v>3.8374313182063099E-3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3.7095169409327665E-3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1.2359676141014983E-3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0.62368810969968813</v>
      </c>
      <c r="D33" s="12">
        <f t="shared" ref="D33:O33" si="14">SUM(D28:D32)</f>
        <v>26.207997472673782</v>
      </c>
      <c r="E33" s="12">
        <f t="shared" si="14"/>
        <v>0.69566332312166002</v>
      </c>
      <c r="F33" s="12">
        <f t="shared" si="14"/>
        <v>4.1489226254429967</v>
      </c>
      <c r="G33" s="12">
        <f t="shared" si="14"/>
        <v>55.506890388387298</v>
      </c>
      <c r="H33" s="12">
        <f t="shared" si="14"/>
        <v>17.028537978493873</v>
      </c>
      <c r="I33" s="12">
        <f t="shared" si="14"/>
        <v>2.8797489910710081</v>
      </c>
      <c r="J33" s="12">
        <f t="shared" si="14"/>
        <v>46.627562528875693</v>
      </c>
      <c r="K33" s="12">
        <f t="shared" si="14"/>
        <v>4.3380094423311641</v>
      </c>
      <c r="L33" s="12">
        <f t="shared" si="14"/>
        <v>51.212519647674917</v>
      </c>
      <c r="M33" s="12">
        <f t="shared" si="14"/>
        <v>8269.8589009150619</v>
      </c>
      <c r="N33" s="12">
        <f t="shared" si="14"/>
        <v>2008.0330866161003</v>
      </c>
      <c r="O33" s="12">
        <f t="shared" si="14"/>
        <v>2.8485573383228919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53169</v>
      </c>
      <c r="D37" s="16">
        <f>VLOOKUP($B$11,ABONE2,4,FALSE)</f>
        <v>150</v>
      </c>
      <c r="E37" s="16">
        <f>VLOOKUP($B$11,ABONE2,5,FALSE)</f>
        <v>53319</v>
      </c>
      <c r="F37" s="16">
        <f>VLOOKUP($B$11,ABONE2,6,FALSE)</f>
        <v>959</v>
      </c>
      <c r="G37" s="16">
        <f>VLOOKUP($B$11,ABONE2,7,FALSE)</f>
        <v>321</v>
      </c>
      <c r="H37" s="16">
        <f>VLOOKUP($B$11,ABONE2,8,FALSE)</f>
        <v>1280</v>
      </c>
      <c r="I37" s="16">
        <f>VLOOKUP($B$11,ABONE2,9,FALSE)</f>
        <v>8062</v>
      </c>
      <c r="J37" s="16">
        <f>VLOOKUP($B$11,ABONE2,10,FALSE)</f>
        <v>278</v>
      </c>
      <c r="K37" s="16">
        <f>VLOOKUP($B$11,ABONE2,11,FALSE)</f>
        <v>8340</v>
      </c>
      <c r="L37" s="21">
        <f>VLOOKUP($B$11,ABONE2,12,FALSE)</f>
        <v>32</v>
      </c>
      <c r="M37" s="21">
        <f>VLOOKUP($B$11,ABONE2,13,FALSE)</f>
        <v>10</v>
      </c>
      <c r="N37" s="21">
        <f>VLOOKUP($B$11,ABONE2,14,FALSE)</f>
        <v>42</v>
      </c>
      <c r="O37" s="21">
        <f>VLOOKUP($B$11,ABONE2,15,FALSE)</f>
        <v>62981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8833.0020663099604</v>
      </c>
      <c r="D38" s="16">
        <f>VLOOKUP($B$11,TUKETIM,4,FALSE)</f>
        <v>278.89325946450811</v>
      </c>
      <c r="E38" s="16">
        <f>VLOOKUP($B$11,TUKETIM,5,FALSE)</f>
        <v>9111.8953257744688</v>
      </c>
      <c r="F38" s="16">
        <f>VLOOKUP($B$11,TUKETIM,6,FALSE)</f>
        <v>539.75393127883922</v>
      </c>
      <c r="G38" s="16">
        <f>VLOOKUP($B$11,TUKETIM,7,FALSE)</f>
        <v>1902.4002726166118</v>
      </c>
      <c r="H38" s="16">
        <f>VLOOKUP($B$11,TUKETIM,8,FALSE)</f>
        <v>2442.1542038954512</v>
      </c>
      <c r="I38" s="16">
        <f>VLOOKUP($B$11,TUKETIM,9,FALSE)</f>
        <v>3430.6861028637277</v>
      </c>
      <c r="J38" s="16">
        <f>VLOOKUP($B$11,TUKETIM,10,FALSE)</f>
        <v>1628.5094932208915</v>
      </c>
      <c r="K38" s="16">
        <f>VLOOKUP($B$11,TUKETIM,11,FALSE)</f>
        <v>5059.195596084619</v>
      </c>
      <c r="L38" s="21">
        <f>VLOOKUP($B$11,TUKETIM,12,FALSE)</f>
        <v>106.2835</v>
      </c>
      <c r="M38" s="21">
        <f>VLOOKUP($B$11,TUKETIM,13,FALSE)</f>
        <v>4560.2884999999997</v>
      </c>
      <c r="N38" s="21">
        <f>VLOOKUP($B$11,TUKETIM,14,FALSE)</f>
        <v>4666.5720000000001</v>
      </c>
      <c r="O38" s="21">
        <f>VLOOKUP($B$11,TUKETIM,15,FALSE)</f>
        <v>21279.81712575454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289384.25499998394</v>
      </c>
      <c r="D39" s="16">
        <f>VLOOKUP($B$11,ANLASMA,4,FALSE)</f>
        <v>17115.3</v>
      </c>
      <c r="E39" s="16">
        <f>VLOOKUP($B$11,ANLASMA,5,FALSE)</f>
        <v>306499.55499998393</v>
      </c>
      <c r="F39" s="16">
        <f>VLOOKUP($B$11,ANLASMA,6,FALSE)</f>
        <v>8464.0500000000284</v>
      </c>
      <c r="G39" s="16">
        <f>VLOOKUP($B$11,ANLASMA,7,FALSE)</f>
        <v>14179.788</v>
      </c>
      <c r="H39" s="16">
        <f>VLOOKUP($B$11,ANLASMA,8,FALSE)</f>
        <v>22643.838000000029</v>
      </c>
      <c r="I39" s="16">
        <f>VLOOKUP($B$11,ANLASMA,9,FALSE)</f>
        <v>46237.268999999797</v>
      </c>
      <c r="J39" s="16">
        <f>VLOOKUP($B$11,ANLASMA,10,FALSE)</f>
        <v>46431.509999999995</v>
      </c>
      <c r="K39" s="16">
        <f>VLOOKUP($B$11,ANLASMA,11,FALSE)</f>
        <v>92668.778999999791</v>
      </c>
      <c r="L39" s="21">
        <f>VLOOKUP($B$11,ANLASMA,12,FALSE)</f>
        <v>547.93200000000002</v>
      </c>
      <c r="M39" s="21">
        <f>VLOOKUP($B$11,ANLASMA,13,FALSE)</f>
        <v>11219.4</v>
      </c>
      <c r="N39" s="21">
        <f>VLOOKUP($B$11,ANLASMA,14,FALSE)</f>
        <v>11767.332</v>
      </c>
      <c r="O39" s="21">
        <f>VLOOKUP($B$11,ANLASMA,15,FALSE)</f>
        <v>433579.50399998378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2369531-B04D-42D1-ADFF-E4199FAE9AA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B8EF-4544-4DF6-ADD5-85C51046143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0.29293932545440243</v>
      </c>
      <c r="D17" s="12">
        <f t="shared" si="1"/>
        <v>0.93413322440000002</v>
      </c>
      <c r="E17" s="12">
        <f t="shared" si="2"/>
        <v>0.29297219202362412</v>
      </c>
      <c r="F17" s="12">
        <f t="shared" si="3"/>
        <v>1.297629466362618</v>
      </c>
      <c r="G17" s="12">
        <f t="shared" si="4"/>
        <v>15.421590450060581</v>
      </c>
      <c r="H17" s="12">
        <f t="shared" si="5"/>
        <v>1.3953105489855291</v>
      </c>
      <c r="I17" s="12">
        <f t="shared" si="6"/>
        <v>0.97337052910892641</v>
      </c>
      <c r="J17" s="12">
        <f t="shared" si="7"/>
        <v>9.8113855642385328</v>
      </c>
      <c r="K17" s="12">
        <f t="shared" si="8"/>
        <v>1.2069575815971874</v>
      </c>
      <c r="L17" s="12">
        <f t="shared" si="9"/>
        <v>18.647556311626669</v>
      </c>
      <c r="M17" s="12">
        <f t="shared" si="10"/>
        <v>18.539293071957125</v>
      </c>
      <c r="N17" s="12">
        <f t="shared" si="11"/>
        <v>18.560945719891034</v>
      </c>
      <c r="O17" s="17">
        <f t="shared" si="12"/>
        <v>0.60343851532793313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7.492590615600485E-3</v>
      </c>
      <c r="D18" s="12">
        <f t="shared" si="1"/>
        <v>0</v>
      </c>
      <c r="E18" s="12">
        <f t="shared" si="2"/>
        <v>7.4922065574419116E-3</v>
      </c>
      <c r="F18" s="12">
        <f t="shared" si="3"/>
        <v>2.2847678585942163E-2</v>
      </c>
      <c r="G18" s="12">
        <f t="shared" si="4"/>
        <v>0</v>
      </c>
      <c r="H18" s="12">
        <f t="shared" si="5"/>
        <v>2.2689664415393895E-2</v>
      </c>
      <c r="I18" s="12">
        <f t="shared" si="6"/>
        <v>2.6107947338235508E-2</v>
      </c>
      <c r="J18" s="12">
        <f t="shared" si="7"/>
        <v>2.0344308988100224</v>
      </c>
      <c r="K18" s="12">
        <f t="shared" si="8"/>
        <v>7.9187540076441312E-2</v>
      </c>
      <c r="L18" s="12">
        <f t="shared" si="9"/>
        <v>0</v>
      </c>
      <c r="M18" s="12">
        <f t="shared" si="10"/>
        <v>16.228708646534674</v>
      </c>
      <c r="N18" s="12">
        <f t="shared" si="11"/>
        <v>12.982966917227738</v>
      </c>
      <c r="O18" s="17">
        <f t="shared" si="12"/>
        <v>2.6038919425513122E-2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2.0452355673895067E-2</v>
      </c>
      <c r="D21" s="12">
        <f t="shared" si="1"/>
        <v>0</v>
      </c>
      <c r="E21" s="12">
        <f t="shared" si="2"/>
        <v>2.0451307318998666E-2</v>
      </c>
      <c r="F21" s="12">
        <f t="shared" si="3"/>
        <v>0.19500198791584653</v>
      </c>
      <c r="G21" s="12">
        <f t="shared" si="4"/>
        <v>0</v>
      </c>
      <c r="H21" s="12">
        <f t="shared" si="5"/>
        <v>0.19365335736417444</v>
      </c>
      <c r="I21" s="12">
        <f t="shared" si="6"/>
        <v>7.6798513260465759E-2</v>
      </c>
      <c r="J21" s="12">
        <f t="shared" si="7"/>
        <v>0</v>
      </c>
      <c r="K21" s="12">
        <f t="shared" si="8"/>
        <v>7.4768743195956056E-2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5.350190021857467E-2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6.1411252357777076E-4</v>
      </c>
      <c r="D22" s="12">
        <f t="shared" si="1"/>
        <v>0</v>
      </c>
      <c r="E22" s="12">
        <f t="shared" si="2"/>
        <v>6.1408104515634594E-4</v>
      </c>
      <c r="F22" s="12">
        <f t="shared" si="3"/>
        <v>9.2737869233574816E-4</v>
      </c>
      <c r="G22" s="12">
        <f t="shared" si="4"/>
        <v>0</v>
      </c>
      <c r="H22" s="12">
        <f t="shared" si="5"/>
        <v>9.2096495650248358E-4</v>
      </c>
      <c r="I22" s="12">
        <f t="shared" si="6"/>
        <v>5.5401929541563167E-3</v>
      </c>
      <c r="J22" s="12">
        <f t="shared" si="7"/>
        <v>0</v>
      </c>
      <c r="K22" s="12">
        <f t="shared" si="8"/>
        <v>5.3937667105672634E-3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1.4434602316815625E-3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0.32149838426747579</v>
      </c>
      <c r="D25" s="12">
        <f t="shared" ref="D25:O25" si="13">SUM(D15:D24)</f>
        <v>0.93413322440000002</v>
      </c>
      <c r="E25" s="12">
        <f t="shared" si="13"/>
        <v>0.32152978694522111</v>
      </c>
      <c r="F25" s="12">
        <f t="shared" si="13"/>
        <v>1.5164065115567424</v>
      </c>
      <c r="G25" s="12">
        <f t="shared" si="13"/>
        <v>15.421590450060581</v>
      </c>
      <c r="H25" s="12">
        <f t="shared" si="13"/>
        <v>1.6125745357215999</v>
      </c>
      <c r="I25" s="12">
        <f t="shared" si="13"/>
        <v>1.0818171826617839</v>
      </c>
      <c r="J25" s="12">
        <f t="shared" si="13"/>
        <v>11.845816463048555</v>
      </c>
      <c r="K25" s="12">
        <f t="shared" si="13"/>
        <v>1.3663076315801519</v>
      </c>
      <c r="L25" s="12">
        <f t="shared" si="13"/>
        <v>18.647556311626669</v>
      </c>
      <c r="M25" s="12">
        <f t="shared" si="13"/>
        <v>34.768001718491803</v>
      </c>
      <c r="N25" s="12">
        <f t="shared" si="13"/>
        <v>31.543912637118773</v>
      </c>
      <c r="O25" s="12">
        <f t="shared" si="13"/>
        <v>0.68442279520370253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0.17675791049435755</v>
      </c>
      <c r="D29" s="12">
        <f>(SUMIFS(MESKENOG2,KAYNAK,A29,SEBEP,B29,SÜRE,"Uzun",BİLDİRİM,"Bildirimli",İL,$B$10,İLÇE,$B$11)/VLOOKUP($B$11,ABONE2,4,FALSE))</f>
        <v>1.30097523928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0.17681553606864558</v>
      </c>
      <c r="F29" s="12">
        <f>(SUMIFS(TARIMSALAG2,KAYNAK,A29,SEBEP,B29,SÜRE,"Uzun",BİLDİRİM,"Bildirimli",İL,$B$10,İLÇE,$B$11)/VLOOKUP($B$11,ABONE2,6,FALSE))</f>
        <v>1.5921108577826133</v>
      </c>
      <c r="G29" s="12">
        <f>(SUMIFS(TARIMSALOG2,KAYNAK,A29,SEBEP,B29,SÜRE,"Uzun",BİLDİRİM,"Bildirimli",İL,$B$10,İLÇE,$B$11)/VLOOKUP($B$11,ABONE2,7,FALSE))</f>
        <v>16.918331143306801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1.6981067460277857</v>
      </c>
      <c r="I29" s="12">
        <f>(SUMIFS(TICARETHANEAG2,KAYNAK,A29,SEBEP,B29,SÜRE,"Uzun",BİLDİRİM,"Bildirimli",İL,$B$10,İLÇE,$B$11)/VLOOKUP($B$11,ABONE2,9,FALSE))</f>
        <v>1.0640506614713019</v>
      </c>
      <c r="J29" s="12">
        <f>(SUMIFS(TICARETHANEOG2,KAYNAK,A29,SEBEP,B29,SÜRE,"Uzun",BİLDİRİM,"Bildirimli",İL,$B$10,İLÇE,$B$11)/VLOOKUP($B$11,ABONE2,10,FALSE))</f>
        <v>7.1364991287963395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1.2245443168035492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68.152932492703997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54.522345994163196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0.58049941352981549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2.6681793996674839E-2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2.6680426330777218E-2</v>
      </c>
      <c r="F31" s="12">
        <f>(SUMIFS(TARIMSALAG2,KAYNAK,A31,SEBEP,B31,SÜRE,"Uzun",BİLDİRİM,"Bildirimli",İL,$B$10,İLÇE,$B$11)/VLOOKUP($B$11,ABONE2,6,FALSE))</f>
        <v>9.2899323770749914E-2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9.2256833570491137E-2</v>
      </c>
      <c r="I31" s="12">
        <f>(SUMIFS(TICARETHANEAG2,KAYNAK,A31,SEBEP,B31,SÜRE,"Uzun",BİLDİRİM,"Bildirimli",İL,$B$10,İLÇE,$B$11)/VLOOKUP($B$11,ABONE2,9,FALSE))</f>
        <v>5.6544027899480993E-2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5.5049580021721743E-2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4.047177063827518E-2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0.20343970449103238</v>
      </c>
      <c r="D33" s="12">
        <f t="shared" ref="D33:O33" si="14">SUM(D28:D32)</f>
        <v>1.30097523928</v>
      </c>
      <c r="E33" s="12">
        <f t="shared" si="14"/>
        <v>0.2034959623994228</v>
      </c>
      <c r="F33" s="12">
        <f t="shared" si="14"/>
        <v>1.6850101815533631</v>
      </c>
      <c r="G33" s="12">
        <f t="shared" si="14"/>
        <v>16.918331143306801</v>
      </c>
      <c r="H33" s="12">
        <f t="shared" si="14"/>
        <v>1.7903635795982769</v>
      </c>
      <c r="I33" s="12">
        <f t="shared" si="14"/>
        <v>1.120594689370783</v>
      </c>
      <c r="J33" s="12">
        <f t="shared" si="14"/>
        <v>7.1364991287963395</v>
      </c>
      <c r="K33" s="12">
        <f t="shared" si="14"/>
        <v>1.2795938968252709</v>
      </c>
      <c r="L33" s="12">
        <f t="shared" si="14"/>
        <v>0</v>
      </c>
      <c r="M33" s="12">
        <f t="shared" si="14"/>
        <v>68.152932492703997</v>
      </c>
      <c r="N33" s="12">
        <f t="shared" si="14"/>
        <v>54.522345994163196</v>
      </c>
      <c r="O33" s="12">
        <f t="shared" si="14"/>
        <v>0.62097118416809072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19508</v>
      </c>
      <c r="D37" s="16">
        <f>VLOOKUP($B$11,ABONE2,4,FALSE)</f>
        <v>1</v>
      </c>
      <c r="E37" s="16">
        <f>VLOOKUP($B$11,ABONE2,5,FALSE)</f>
        <v>19509</v>
      </c>
      <c r="F37" s="16">
        <f>VLOOKUP($B$11,ABONE2,6,FALSE)</f>
        <v>3877</v>
      </c>
      <c r="G37" s="16">
        <f>VLOOKUP($B$11,ABONE2,7,FALSE)</f>
        <v>27</v>
      </c>
      <c r="H37" s="16">
        <f>VLOOKUP($B$11,ABONE2,8,FALSE)</f>
        <v>3904</v>
      </c>
      <c r="I37" s="16">
        <f>VLOOKUP($B$11,ABONE2,9,FALSE)</f>
        <v>4494</v>
      </c>
      <c r="J37" s="16">
        <f>VLOOKUP($B$11,ABONE2,10,FALSE)</f>
        <v>122</v>
      </c>
      <c r="K37" s="16">
        <f>VLOOKUP($B$11,ABONE2,11,FALSE)</f>
        <v>4616</v>
      </c>
      <c r="L37" s="21">
        <f>VLOOKUP($B$11,ABONE2,12,FALSE)</f>
        <v>2</v>
      </c>
      <c r="M37" s="21">
        <f>VLOOKUP($B$11,ABONE2,13,FALSE)</f>
        <v>8</v>
      </c>
      <c r="N37" s="21">
        <f>VLOOKUP($B$11,ABONE2,14,FALSE)</f>
        <v>10</v>
      </c>
      <c r="O37" s="21">
        <f>VLOOKUP($B$11,ABONE2,15,FALSE)</f>
        <v>28039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2929.5201610764943</v>
      </c>
      <c r="D38" s="16">
        <f>VLOOKUP($B$11,TUKETIM,4,FALSE)</f>
        <v>0</v>
      </c>
      <c r="E38" s="16">
        <f>VLOOKUP($B$11,TUKETIM,5,FALSE)</f>
        <v>2929.5201610764943</v>
      </c>
      <c r="F38" s="16">
        <f>VLOOKUP($B$11,TUKETIM,6,FALSE)</f>
        <v>2476.4114112836182</v>
      </c>
      <c r="G38" s="16">
        <f>VLOOKUP($B$11,TUKETIM,7,FALSE)</f>
        <v>189.9436</v>
      </c>
      <c r="H38" s="16">
        <f>VLOOKUP($B$11,TUKETIM,8,FALSE)</f>
        <v>2666.3550112836183</v>
      </c>
      <c r="I38" s="16">
        <f>VLOOKUP($B$11,TUKETIM,9,FALSE)</f>
        <v>2539.49876833497</v>
      </c>
      <c r="J38" s="16">
        <f>VLOOKUP($B$11,TUKETIM,10,FALSE)</f>
        <v>783.1750427169444</v>
      </c>
      <c r="K38" s="16">
        <f>VLOOKUP($B$11,TUKETIM,11,FALSE)</f>
        <v>3322.6738110519145</v>
      </c>
      <c r="L38" s="21">
        <f>VLOOKUP($B$11,TUKETIM,12,FALSE)</f>
        <v>7.0410000000000004</v>
      </c>
      <c r="M38" s="21">
        <f>VLOOKUP($B$11,TUKETIM,13,FALSE)</f>
        <v>327.56439999999998</v>
      </c>
      <c r="N38" s="21">
        <f>VLOOKUP($B$11,TUKETIM,14,FALSE)</f>
        <v>334.60539999999997</v>
      </c>
      <c r="O38" s="21">
        <f>VLOOKUP($B$11,TUKETIM,15,FALSE)</f>
        <v>9253.1543834120275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79261.729999999807</v>
      </c>
      <c r="D39" s="16">
        <f>VLOOKUP($B$11,ANLASMA,4,FALSE)</f>
        <v>750</v>
      </c>
      <c r="E39" s="16">
        <f>VLOOKUP($B$11,ANLASMA,5,FALSE)</f>
        <v>80011.729999999807</v>
      </c>
      <c r="F39" s="16">
        <f>VLOOKUP($B$11,ANLASMA,6,FALSE)</f>
        <v>18834.260000000002</v>
      </c>
      <c r="G39" s="16">
        <f>VLOOKUP($B$11,ANLASMA,7,FALSE)</f>
        <v>1088.5999999999999</v>
      </c>
      <c r="H39" s="16">
        <f>VLOOKUP($B$11,ANLASMA,8,FALSE)</f>
        <v>19922.86</v>
      </c>
      <c r="I39" s="16">
        <f>VLOOKUP($B$11,ANLASMA,9,FALSE)</f>
        <v>24292.878999999899</v>
      </c>
      <c r="J39" s="16">
        <f>VLOOKUP($B$11,ANLASMA,10,FALSE)</f>
        <v>24776.400000000001</v>
      </c>
      <c r="K39" s="16">
        <f>VLOOKUP($B$11,ANLASMA,11,FALSE)</f>
        <v>49069.2789999999</v>
      </c>
      <c r="L39" s="21">
        <f>VLOOKUP($B$11,ANLASMA,12,FALSE)</f>
        <v>30</v>
      </c>
      <c r="M39" s="21">
        <f>VLOOKUP($B$11,ANLASMA,13,FALSE)</f>
        <v>1128</v>
      </c>
      <c r="N39" s="21">
        <f>VLOOKUP($B$11,ANLASMA,14,FALSE)</f>
        <v>1158</v>
      </c>
      <c r="O39" s="21">
        <f>VLOOKUP($B$11,ANLASMA,15,FALSE)</f>
        <v>150161.86899999972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32BF8D3B-040C-4DDF-AB4B-A04CE1AF358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1F40F-BF8D-425B-87F8-58531B1EDE74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3.4750435026849394E-2</v>
      </c>
      <c r="D17" s="12">
        <f t="shared" si="1"/>
        <v>0</v>
      </c>
      <c r="E17" s="12">
        <f t="shared" si="2"/>
        <v>3.4741114808255633E-2</v>
      </c>
      <c r="F17" s="12">
        <f t="shared" si="3"/>
        <v>0.16402661217226519</v>
      </c>
      <c r="G17" s="12">
        <f t="shared" si="4"/>
        <v>0.11760782111626999</v>
      </c>
      <c r="H17" s="12">
        <f t="shared" si="5"/>
        <v>0.1637747923292851</v>
      </c>
      <c r="I17" s="12">
        <f t="shared" si="6"/>
        <v>7.8474223849034463E-2</v>
      </c>
      <c r="J17" s="12">
        <f t="shared" si="7"/>
        <v>2.2706665959734798</v>
      </c>
      <c r="K17" s="12">
        <f t="shared" si="8"/>
        <v>0.1208406770268607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6.4588414661652008E-2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6.5494897019701646E-3</v>
      </c>
      <c r="D18" s="12">
        <f t="shared" si="1"/>
        <v>0</v>
      </c>
      <c r="E18" s="12">
        <f t="shared" si="2"/>
        <v>6.5477331001994876E-3</v>
      </c>
      <c r="F18" s="12">
        <f t="shared" si="3"/>
        <v>0.11325967084980838</v>
      </c>
      <c r="G18" s="12">
        <f t="shared" si="4"/>
        <v>1.6973107552259308</v>
      </c>
      <c r="H18" s="12">
        <f t="shared" si="5"/>
        <v>0.12185307637083619</v>
      </c>
      <c r="I18" s="12">
        <f t="shared" si="6"/>
        <v>3.41601278646253E-2</v>
      </c>
      <c r="J18" s="12">
        <f t="shared" si="7"/>
        <v>0.10960029591054131</v>
      </c>
      <c r="K18" s="12">
        <f t="shared" si="8"/>
        <v>3.561808948692001E-2</v>
      </c>
      <c r="L18" s="12">
        <f t="shared" si="9"/>
        <v>0</v>
      </c>
      <c r="M18" s="12">
        <f t="shared" si="10"/>
        <v>27.345728179196151</v>
      </c>
      <c r="N18" s="12">
        <f t="shared" si="11"/>
        <v>19.142009725437305</v>
      </c>
      <c r="O18" s="17">
        <f t="shared" si="12"/>
        <v>4.2195576435965443E-2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1.5398181503413846E-2</v>
      </c>
      <c r="D21" s="12">
        <f t="shared" si="1"/>
        <v>0</v>
      </c>
      <c r="E21" s="12">
        <f t="shared" si="2"/>
        <v>1.539405164381792E-2</v>
      </c>
      <c r="F21" s="12">
        <f t="shared" si="3"/>
        <v>9.2714038196205356E-2</v>
      </c>
      <c r="G21" s="12">
        <f t="shared" si="4"/>
        <v>0</v>
      </c>
      <c r="H21" s="12">
        <f t="shared" si="5"/>
        <v>9.2211068730403162E-2</v>
      </c>
      <c r="I21" s="12">
        <f t="shared" si="6"/>
        <v>3.5684978918612539E-2</v>
      </c>
      <c r="J21" s="12">
        <f t="shared" si="7"/>
        <v>0</v>
      </c>
      <c r="K21" s="12">
        <f t="shared" si="8"/>
        <v>3.4995328681830633E-2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2.7136196620121834E-2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4.4811509122556466E-4</v>
      </c>
      <c r="D22" s="12">
        <f t="shared" si="1"/>
        <v>0</v>
      </c>
      <c r="E22" s="12">
        <f t="shared" si="2"/>
        <v>4.4799490479905925E-4</v>
      </c>
      <c r="F22" s="12">
        <f t="shared" si="3"/>
        <v>4.3524498142626517E-3</v>
      </c>
      <c r="G22" s="12">
        <f t="shared" si="4"/>
        <v>0</v>
      </c>
      <c r="H22" s="12">
        <f t="shared" si="5"/>
        <v>4.3288379707856388E-3</v>
      </c>
      <c r="I22" s="12">
        <f t="shared" si="6"/>
        <v>4.0838324252430915E-3</v>
      </c>
      <c r="J22" s="12">
        <f t="shared" si="7"/>
        <v>0</v>
      </c>
      <c r="K22" s="12">
        <f t="shared" si="8"/>
        <v>4.0049080126640622E-3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1.5305728609509564E-3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5.7146221323458979E-2</v>
      </c>
      <c r="D25" s="12">
        <f t="shared" ref="D25:O25" si="13">SUM(D15:D24)</f>
        <v>0</v>
      </c>
      <c r="E25" s="12">
        <f t="shared" si="13"/>
        <v>5.7130894457072104E-2</v>
      </c>
      <c r="F25" s="12">
        <f t="shared" si="13"/>
        <v>0.37435277103254161</v>
      </c>
      <c r="G25" s="12">
        <f t="shared" si="13"/>
        <v>1.8149185763422007</v>
      </c>
      <c r="H25" s="12">
        <f t="shared" si="13"/>
        <v>0.38216777540131008</v>
      </c>
      <c r="I25" s="12">
        <f t="shared" si="13"/>
        <v>0.15240316305751542</v>
      </c>
      <c r="J25" s="12">
        <f t="shared" si="13"/>
        <v>2.3802668918840211</v>
      </c>
      <c r="K25" s="12">
        <f t="shared" si="13"/>
        <v>0.19545900320827542</v>
      </c>
      <c r="L25" s="12">
        <f t="shared" si="13"/>
        <v>0</v>
      </c>
      <c r="M25" s="12">
        <f t="shared" si="13"/>
        <v>27.345728179196151</v>
      </c>
      <c r="N25" s="12">
        <f t="shared" si="13"/>
        <v>19.142009725437305</v>
      </c>
      <c r="O25" s="12">
        <f t="shared" si="13"/>
        <v>0.13545076057869024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0.27355256956772644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0.27347920157267003</v>
      </c>
      <c r="F29" s="12">
        <f>(SUMIFS(TARIMSALAG2,KAYNAK,A29,SEBEP,B29,SÜRE,"Uzun",BİLDİRİM,"Bildirimli",İL,$B$10,İLÇE,$B$11)/VLOOKUP($B$11,ABONE2,6,FALSE))</f>
        <v>1.1589916359610126</v>
      </c>
      <c r="G29" s="12">
        <f>(SUMIFS(TARIMSALOG2,KAYNAK,A29,SEBEP,B29,SÜRE,"Uzun",BİLDİRİM,"Bildirimli",İL,$B$10,İLÇE,$B$11)/VLOOKUP($B$11,ABONE2,7,FALSE))</f>
        <v>3.2499306267934442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1.1703348854591995</v>
      </c>
      <c r="I29" s="12">
        <f>(SUMIFS(TICARETHANEAG2,KAYNAK,A29,SEBEP,B29,SÜRE,"Uzun",BİLDİRİM,"Bildirimli",İL,$B$10,İLÇE,$B$11)/VLOOKUP($B$11,ABONE2,9,FALSE))</f>
        <v>1.257741269756677</v>
      </c>
      <c r="J29" s="12">
        <f>(SUMIFS(TICARETHANEOG2,KAYNAK,A29,SEBEP,B29,SÜRE,"Uzun",BİLDİRİM,"Bildirimli",İL,$B$10,İLÇE,$B$11)/VLOOKUP($B$11,ABONE2,10,FALSE))</f>
        <v>21.274816375940404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1.6445925726016548</v>
      </c>
      <c r="L29" s="12">
        <f>(SUMIFS(SANAYIAG2,KAYNAK,A29,SEBEP,B29,SÜRE,"Uzun",BİLDİRİM,"Bildirimli",İL,$B$10,İLÇE,$B$11)/VLOOKUP($B$11,ABONE2,12,FALSE))</f>
        <v>4.6938502432811937</v>
      </c>
      <c r="M29" s="12">
        <f>(SUMIFS(SANAYIOG2,KAYNAK,A29,SEBEP,B29,SÜRE,"Uzun",BİLDİRİM,"Bildirimli",İL,$B$10,İLÇE,$B$11)/VLOOKUP($B$11,ABONE2,13,FALSE))</f>
        <v>258.86013086404654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182.61024667781697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0.80054905747649741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1.5287009431509443E-2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1.5282909388749216E-2</v>
      </c>
      <c r="F31" s="12">
        <f>(SUMIFS(TARIMSALAG2,KAYNAK,A31,SEBEP,B31,SÜRE,"Uzun",BİLDİRİM,"Bildirimli",İL,$B$10,İLÇE,$B$11)/VLOOKUP($B$11,ABONE2,6,FALSE))</f>
        <v>4.0550415233689387E-2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4.0330431064248037E-2</v>
      </c>
      <c r="I31" s="12">
        <f>(SUMIFS(TICARETHANEAG2,KAYNAK,A31,SEBEP,B31,SÜRE,"Uzun",BİLDİRİM,"Bildirimli",İL,$B$10,İLÇE,$B$11)/VLOOKUP($B$11,ABONE2,9,FALSE))</f>
        <v>8.7607007056390754E-2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8.5913908307530873E-2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3.1342118688845108E-2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0.2888395789992359</v>
      </c>
      <c r="D33" s="12">
        <f t="shared" ref="D33:O33" si="14">SUM(D28:D32)</f>
        <v>0</v>
      </c>
      <c r="E33" s="12">
        <f t="shared" si="14"/>
        <v>0.28876211096141924</v>
      </c>
      <c r="F33" s="12">
        <f t="shared" si="14"/>
        <v>1.1995420511947019</v>
      </c>
      <c r="G33" s="12">
        <f t="shared" si="14"/>
        <v>3.2499306267934442</v>
      </c>
      <c r="H33" s="12">
        <f t="shared" si="14"/>
        <v>1.2106653165234476</v>
      </c>
      <c r="I33" s="12">
        <f t="shared" si="14"/>
        <v>1.3453482768130678</v>
      </c>
      <c r="J33" s="12">
        <f t="shared" si="14"/>
        <v>21.274816375940404</v>
      </c>
      <c r="K33" s="12">
        <f t="shared" si="14"/>
        <v>1.7305064809091857</v>
      </c>
      <c r="L33" s="12">
        <f t="shared" si="14"/>
        <v>4.6938502432811937</v>
      </c>
      <c r="M33" s="12">
        <f t="shared" si="14"/>
        <v>258.86013086404654</v>
      </c>
      <c r="N33" s="12">
        <f t="shared" si="14"/>
        <v>182.61024667781697</v>
      </c>
      <c r="O33" s="12">
        <f t="shared" si="14"/>
        <v>0.83189117616534247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7455</v>
      </c>
      <c r="D37" s="16">
        <f>VLOOKUP($B$11,ABONE2,4,FALSE)</f>
        <v>2</v>
      </c>
      <c r="E37" s="16">
        <f>VLOOKUP($B$11,ABONE2,5,FALSE)</f>
        <v>7457</v>
      </c>
      <c r="F37" s="16">
        <f>VLOOKUP($B$11,ABONE2,6,FALSE)</f>
        <v>1100</v>
      </c>
      <c r="G37" s="16">
        <f>VLOOKUP($B$11,ABONE2,7,FALSE)</f>
        <v>6</v>
      </c>
      <c r="H37" s="16">
        <f>VLOOKUP($B$11,ABONE2,8,FALSE)</f>
        <v>1106</v>
      </c>
      <c r="I37" s="16">
        <f>VLOOKUP($B$11,ABONE2,9,FALSE)</f>
        <v>1979</v>
      </c>
      <c r="J37" s="16">
        <f>VLOOKUP($B$11,ABONE2,10,FALSE)</f>
        <v>39</v>
      </c>
      <c r="K37" s="16">
        <f>VLOOKUP($B$11,ABONE2,11,FALSE)</f>
        <v>2018</v>
      </c>
      <c r="L37" s="21">
        <f>VLOOKUP($B$11,ABONE2,12,FALSE)</f>
        <v>3</v>
      </c>
      <c r="M37" s="21">
        <f>VLOOKUP($B$11,ABONE2,13,FALSE)</f>
        <v>7</v>
      </c>
      <c r="N37" s="21">
        <f>VLOOKUP($B$11,ABONE2,14,FALSE)</f>
        <v>10</v>
      </c>
      <c r="O37" s="21">
        <f>VLOOKUP($B$11,ABONE2,15,FALSE)</f>
        <v>10591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916.12326677775445</v>
      </c>
      <c r="D38" s="16">
        <f>VLOOKUP($B$11,TUKETIM,4,FALSE)</f>
        <v>0</v>
      </c>
      <c r="E38" s="16">
        <f>VLOOKUP($B$11,TUKETIM,5,FALSE)</f>
        <v>916.12326677775445</v>
      </c>
      <c r="F38" s="16">
        <f>VLOOKUP($B$11,TUKETIM,6,FALSE)</f>
        <v>450.32244875912409</v>
      </c>
      <c r="G38" s="16">
        <f>VLOOKUP($B$11,TUKETIM,7,FALSE)</f>
        <v>5.8457999999999997</v>
      </c>
      <c r="H38" s="16">
        <f>VLOOKUP($B$11,TUKETIM,8,FALSE)</f>
        <v>456.16824875912408</v>
      </c>
      <c r="I38" s="16">
        <f>VLOOKUP($B$11,TUKETIM,9,FALSE)</f>
        <v>677.08168353352983</v>
      </c>
      <c r="J38" s="16">
        <f>VLOOKUP($B$11,TUKETIM,10,FALSE)</f>
        <v>330.22012657534248</v>
      </c>
      <c r="K38" s="16">
        <f>VLOOKUP($B$11,TUKETIM,11,FALSE)</f>
        <v>1007.3018101088724</v>
      </c>
      <c r="L38" s="21">
        <f>VLOOKUP($B$11,TUKETIM,12,FALSE)</f>
        <v>82.726799999999997</v>
      </c>
      <c r="M38" s="21">
        <f>VLOOKUP($B$11,TUKETIM,13,FALSE)</f>
        <v>325.70069999999998</v>
      </c>
      <c r="N38" s="21">
        <f>VLOOKUP($B$11,TUKETIM,14,FALSE)</f>
        <v>408.42750000000001</v>
      </c>
      <c r="O38" s="21">
        <f>VLOOKUP($B$11,TUKETIM,15,FALSE)</f>
        <v>2788.0208256457508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30825.185999999903</v>
      </c>
      <c r="D39" s="16">
        <f>VLOOKUP($B$11,ANLASMA,4,FALSE)</f>
        <v>155</v>
      </c>
      <c r="E39" s="16">
        <f>VLOOKUP($B$11,ANLASMA,5,FALSE)</f>
        <v>30980.185999999903</v>
      </c>
      <c r="F39" s="16">
        <f>VLOOKUP($B$11,ANLASMA,6,FALSE)</f>
        <v>4649.0910000000003</v>
      </c>
      <c r="G39" s="16">
        <f>VLOOKUP($B$11,ANLASMA,7,FALSE)</f>
        <v>157.80000000000001</v>
      </c>
      <c r="H39" s="16">
        <f>VLOOKUP($B$11,ANLASMA,8,FALSE)</f>
        <v>4806.8910000000005</v>
      </c>
      <c r="I39" s="16">
        <f>VLOOKUP($B$11,ANLASMA,9,FALSE)</f>
        <v>10492.643000000018</v>
      </c>
      <c r="J39" s="16">
        <f>VLOOKUP($B$11,ANLASMA,10,FALSE)</f>
        <v>5026.3999999999996</v>
      </c>
      <c r="K39" s="16">
        <f>VLOOKUP($B$11,ANLASMA,11,FALSE)</f>
        <v>15519.043000000018</v>
      </c>
      <c r="L39" s="21">
        <f>VLOOKUP($B$11,ANLASMA,12,FALSE)</f>
        <v>172.04900000000001</v>
      </c>
      <c r="M39" s="21">
        <f>VLOOKUP($B$11,ANLASMA,13,FALSE)</f>
        <v>2140</v>
      </c>
      <c r="N39" s="21">
        <f>VLOOKUP($B$11,ANLASMA,14,FALSE)</f>
        <v>2312.049</v>
      </c>
      <c r="O39" s="21">
        <f>VLOOKUP($B$11,ANLASMA,15,FALSE)</f>
        <v>53618.168999999922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DD0E6897-DB8F-42C4-AEA5-548315B88BE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0745-C42C-4094-9A68-6B412B18975C}">
  <dimension ref="A1:AC70"/>
  <sheetViews>
    <sheetView topLeftCell="B12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3.3430715077289189E-2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3.3428968123024046E-2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9.8662418639119759E-2</v>
      </c>
      <c r="J15" s="12">
        <f t="shared" ref="J15:J24" si="7">(SUMIFS(TICARETHANEOG2,KAYNAK,A15,SEBEP,B15,SÜRE,"Uzun",BİLDİRİM,"Bildirimsiz",İL,$B$10,İLÇE,$B$11)/VLOOKUP($B$11,ABONE2,10,FALSE))</f>
        <v>0.4221607110142141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9.9909816693600453E-2</v>
      </c>
      <c r="L15" s="12">
        <f t="shared" ref="L15:L24" si="9">(SUMIFS(SANAYIAG2,KAYNAK,A15,SEBEP,B15,SÜRE,"Uzun",BİLDİRİM,"Bildirimsiz",İL,$B$10,İLÇE,$B$11)/VLOOKUP($B$11,ABONE2,12,FALSE))</f>
        <v>8.3699344658598438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7.0621322055692435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4.2344799944783927E-2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1.1576084233708732E-2</v>
      </c>
      <c r="D17" s="12">
        <f t="shared" si="1"/>
        <v>41.848883476529679</v>
      </c>
      <c r="E17" s="12">
        <f t="shared" si="2"/>
        <v>1.3762333089647038E-2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0.11357466814330656</v>
      </c>
      <c r="J17" s="12">
        <f t="shared" si="7"/>
        <v>42.416255638257333</v>
      </c>
      <c r="K17" s="12">
        <f t="shared" si="8"/>
        <v>0.27669232033868013</v>
      </c>
      <c r="L17" s="12">
        <f t="shared" si="9"/>
        <v>1.3007005426615263</v>
      </c>
      <c r="M17" s="12">
        <f t="shared" si="10"/>
        <v>1.1305113010214773</v>
      </c>
      <c r="N17" s="12">
        <f t="shared" si="11"/>
        <v>1.2741084736552686</v>
      </c>
      <c r="O17" s="17">
        <f t="shared" si="12"/>
        <v>4.3407646817022673E-2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1.5654896612833296E-2</v>
      </c>
      <c r="D21" s="12">
        <f t="shared" si="1"/>
        <v>0</v>
      </c>
      <c r="E21" s="12">
        <f t="shared" si="2"/>
        <v>1.5654078551109372E-2</v>
      </c>
      <c r="F21" s="12">
        <f t="shared" si="3"/>
        <v>4.111166896865897E-2</v>
      </c>
      <c r="G21" s="12">
        <f t="shared" si="4"/>
        <v>0</v>
      </c>
      <c r="H21" s="12">
        <f t="shared" si="5"/>
        <v>3.3403231037035415E-2</v>
      </c>
      <c r="I21" s="12">
        <f t="shared" si="6"/>
        <v>2.8958211298890469E-2</v>
      </c>
      <c r="J21" s="12">
        <f t="shared" si="7"/>
        <v>0</v>
      </c>
      <c r="K21" s="12">
        <f t="shared" si="8"/>
        <v>2.8846549453103682E-2</v>
      </c>
      <c r="L21" s="12">
        <f t="shared" si="9"/>
        <v>3.6821639604475926E-3</v>
      </c>
      <c r="M21" s="12">
        <f t="shared" si="10"/>
        <v>0</v>
      </c>
      <c r="N21" s="12">
        <f t="shared" si="11"/>
        <v>3.1068258416276561E-3</v>
      </c>
      <c r="O21" s="17">
        <f t="shared" si="12"/>
        <v>1.7127408015636249E-2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4.0281928413241621E-3</v>
      </c>
      <c r="D22" s="12">
        <f t="shared" si="1"/>
        <v>0</v>
      </c>
      <c r="E22" s="12">
        <f t="shared" si="2"/>
        <v>4.0279823442214615E-3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4.9565306103213505E-3</v>
      </c>
      <c r="J22" s="12">
        <f t="shared" si="7"/>
        <v>0</v>
      </c>
      <c r="K22" s="12">
        <f t="shared" si="8"/>
        <v>4.9374184023560606E-3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4.1283198766483469E-3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6.4689888765155384E-2</v>
      </c>
      <c r="D25" s="12">
        <f t="shared" ref="D25:O25" si="13">SUM(D15:D24)</f>
        <v>41.848883476529679</v>
      </c>
      <c r="E25" s="12">
        <f t="shared" si="13"/>
        <v>6.6873362108001905E-2</v>
      </c>
      <c r="F25" s="12">
        <f t="shared" si="13"/>
        <v>4.111166896865897E-2</v>
      </c>
      <c r="G25" s="12">
        <f t="shared" si="13"/>
        <v>0</v>
      </c>
      <c r="H25" s="12">
        <f t="shared" si="13"/>
        <v>3.3403231037035415E-2</v>
      </c>
      <c r="I25" s="12">
        <f t="shared" si="13"/>
        <v>0.24615182869163815</v>
      </c>
      <c r="J25" s="12">
        <f t="shared" si="13"/>
        <v>42.838416349271547</v>
      </c>
      <c r="K25" s="12">
        <f t="shared" si="13"/>
        <v>0.4103861048877403</v>
      </c>
      <c r="L25" s="12">
        <f t="shared" si="13"/>
        <v>9.6743171724818176</v>
      </c>
      <c r="M25" s="12">
        <f t="shared" si="13"/>
        <v>1.1305113010214773</v>
      </c>
      <c r="N25" s="12">
        <f t="shared" si="13"/>
        <v>8.3393475050661383</v>
      </c>
      <c r="O25" s="12">
        <f t="shared" si="13"/>
        <v>0.1070081746540912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4.5474809471729702E-2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4.5472433141693705E-2</v>
      </c>
      <c r="F28" s="12">
        <f>(SUMIFS(TARIMSALAG2,KAYNAK,A28,SEBEP,B28,SÜRE,"Uzun",BİLDİRİM,"Bildirimli",İL,$B$10,İLÇE,$B$11)/VLOOKUP($B$11,ABONE2,6,FALSE))</f>
        <v>9.9166498634230792E-3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8.0572780140312512E-3</v>
      </c>
      <c r="I28" s="12">
        <f>(SUMIFS(TICARETHANEAG2,KAYNAK,A28,SEBEP,B28,SÜRE,"Uzun",BİLDİRİM,"Bildirimli",İL,$B$10,İLÇE,$B$11)/VLOOKUP($B$11,ABONE2,9,FALSE))</f>
        <v>0.15860247386900569</v>
      </c>
      <c r="J28" s="12">
        <f>(SUMIFS(TICARETHANEOG2,KAYNAK,A28,SEBEP,B28,SÜRE,"Uzun",BİLDİRİM,"Bildirimli",İL,$B$10,İLÇE,$B$11)/VLOOKUP($B$11,ABONE2,10,FALSE))</f>
        <v>3.5470540765130121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0.17166822424996672</v>
      </c>
      <c r="L28" s="12">
        <f>(SUMIFS(SANAYIAG2,KAYNAK,A28,SEBEP,B28,SÜRE,"Uzun",BİLDİRİM,"Bildirimli",İL,$B$10,İLÇE,$B$11)/VLOOKUP($B$11,ABONE2,12,FALSE))</f>
        <v>5.4851151387431525</v>
      </c>
      <c r="M28" s="12">
        <f>(SUMIFS(SANAYIOG2,KAYNAK,A28,SEBEP,B28,SÜRE,"Uzun",BİLDİRİM,"Bildirimli",İL,$B$10,İLÇE,$B$11)/VLOOKUP($B$11,ABONE2,13,FALSE))</f>
        <v>22.967623731032987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8.2167571062884388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6.1302667050860501E-2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9.4210373086350024E-2</v>
      </c>
      <c r="D29" s="12">
        <f>(SUMIFS(MESKENOG2,KAYNAK,A29,SEBEP,B29,SÜRE,"Uzun",BİLDİRİM,"Bildirimli",İL,$B$10,İLÇE,$B$11)/VLOOKUP($B$11,ABONE2,4,FALSE))</f>
        <v>2.518122576598695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9.4337036956759615E-2</v>
      </c>
      <c r="F29" s="12">
        <f>(SUMIFS(TARIMSALAG2,KAYNAK,A29,SEBEP,B29,SÜRE,"Uzun",BİLDİRİM,"Bildirimli",İL,$B$10,İLÇE,$B$11)/VLOOKUP($B$11,ABONE2,6,FALSE))</f>
        <v>2.1046189500608461E-2</v>
      </c>
      <c r="G29" s="12">
        <f>(SUMIFS(TARIMSALOG2,KAYNAK,A29,SEBEP,B29,SÜRE,"Uzun",BİLDİRİM,"Bildirimli",İL,$B$10,İLÇE,$B$11)/VLOOKUP($B$11,ABONE2,7,FALSE))</f>
        <v>2.8813364548914486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0.55735061426139099</v>
      </c>
      <c r="I29" s="12">
        <f>(SUMIFS(TICARETHANEAG2,KAYNAK,A29,SEBEP,B29,SÜRE,"Uzun",BİLDİRİM,"Bildirimli",İL,$B$10,İLÇE,$B$11)/VLOOKUP($B$11,ABONE2,9,FALSE))</f>
        <v>0.54049079524024979</v>
      </c>
      <c r="J29" s="12">
        <f>(SUMIFS(TICARETHANEOG2,KAYNAK,A29,SEBEP,B29,SÜRE,"Uzun",BİLDİRİM,"Bildirimli",İL,$B$10,İLÇE,$B$11)/VLOOKUP($B$11,ABONE2,10,FALSE))</f>
        <v>10.386856310630037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0.57845803487365643</v>
      </c>
      <c r="L29" s="12">
        <f>(SUMIFS(SANAYIAG2,KAYNAK,A29,SEBEP,B29,SÜRE,"Uzun",BİLDİRİM,"Bildirimli",İL,$B$10,İLÇE,$B$11)/VLOOKUP($B$11,ABONE2,12,FALSE))</f>
        <v>11.664151845035896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9.8416281192490374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0.15054870991236347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1.4090600658625467E-2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1.4089864340695622E-2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6.1218707123568271E-2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6.0982649938835995E-2</v>
      </c>
      <c r="L31" s="12">
        <f>(SUMIFS(SANAYIAG2,KAYNAK,A31,SEBEP,B31,SÜRE,"Uzun",BİLDİRİM,"Bildirimli",İL,$B$10,İLÇE,$B$11)/VLOOKUP($B$11,ABONE2,12,FALSE))</f>
        <v>4.1680737770396137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3.5168122493771743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2.0071087886340738E-2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0.15377578321670518</v>
      </c>
      <c r="D33" s="12">
        <f t="shared" ref="D33:O33" si="14">SUM(D28:D32)</f>
        <v>2.518122576598695</v>
      </c>
      <c r="E33" s="12">
        <f t="shared" si="14"/>
        <v>0.15389933443914894</v>
      </c>
      <c r="F33" s="12">
        <f t="shared" si="14"/>
        <v>3.096283936403154E-2</v>
      </c>
      <c r="G33" s="12">
        <f t="shared" si="14"/>
        <v>2.8813364548914486</v>
      </c>
      <c r="H33" s="12">
        <f t="shared" si="14"/>
        <v>0.56540789227542221</v>
      </c>
      <c r="I33" s="12">
        <f t="shared" si="14"/>
        <v>0.76031197623282376</v>
      </c>
      <c r="J33" s="12">
        <f t="shared" si="14"/>
        <v>13.933910387143049</v>
      </c>
      <c r="K33" s="12">
        <f t="shared" si="14"/>
        <v>0.81110890906245914</v>
      </c>
      <c r="L33" s="12">
        <f t="shared" si="14"/>
        <v>21.317340760818663</v>
      </c>
      <c r="M33" s="12">
        <f t="shared" si="14"/>
        <v>22.967623731032987</v>
      </c>
      <c r="N33" s="12">
        <f t="shared" si="14"/>
        <v>21.575197474914653</v>
      </c>
      <c r="O33" s="12">
        <f t="shared" si="14"/>
        <v>0.23192246484956472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133949</v>
      </c>
      <c r="D37" s="16">
        <f>VLOOKUP($B$11,ABONE2,4,FALSE)</f>
        <v>7</v>
      </c>
      <c r="E37" s="16">
        <f>VLOOKUP($B$11,ABONE2,5,FALSE)</f>
        <v>133956</v>
      </c>
      <c r="F37" s="16">
        <f>VLOOKUP($B$11,ABONE2,6,FALSE)</f>
        <v>13</v>
      </c>
      <c r="G37" s="16">
        <f>VLOOKUP($B$11,ABONE2,7,FALSE)</f>
        <v>3</v>
      </c>
      <c r="H37" s="16">
        <f>VLOOKUP($B$11,ABONE2,8,FALSE)</f>
        <v>16</v>
      </c>
      <c r="I37" s="16">
        <f>VLOOKUP($B$11,ABONE2,9,FALSE)</f>
        <v>16792</v>
      </c>
      <c r="J37" s="16">
        <f>VLOOKUP($B$11,ABONE2,10,FALSE)</f>
        <v>65</v>
      </c>
      <c r="K37" s="16">
        <f>VLOOKUP($B$11,ABONE2,11,FALSE)</f>
        <v>16857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150861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34537.77430904995</v>
      </c>
      <c r="D38" s="16">
        <f>VLOOKUP($B$11,TUKETIM,4,FALSE)</f>
        <v>164.19084936708862</v>
      </c>
      <c r="E38" s="16">
        <f>VLOOKUP($B$11,TUKETIM,5,FALSE)</f>
        <v>34701.965158417035</v>
      </c>
      <c r="F38" s="16">
        <f>VLOOKUP($B$11,TUKETIM,6,FALSE)</f>
        <v>3.7078000000000002</v>
      </c>
      <c r="G38" s="16">
        <f>VLOOKUP($B$11,TUKETIM,7,FALSE)</f>
        <v>1.1979</v>
      </c>
      <c r="H38" s="16">
        <f>VLOOKUP($B$11,TUKETIM,8,FALSE)</f>
        <v>4.9057000000000004</v>
      </c>
      <c r="I38" s="16">
        <f>VLOOKUP($B$11,TUKETIM,9,FALSE)</f>
        <v>13265.167801833746</v>
      </c>
      <c r="J38" s="16">
        <f>VLOOKUP($B$11,TUKETIM,10,FALSE)</f>
        <v>7811.5580393171986</v>
      </c>
      <c r="K38" s="16">
        <f>VLOOKUP($B$11,TUKETIM,11,FALSE)</f>
        <v>21076.725841150947</v>
      </c>
      <c r="L38" s="21">
        <f>VLOOKUP($B$11,TUKETIM,12,FALSE)</f>
        <v>271.59012222222225</v>
      </c>
      <c r="M38" s="21">
        <f>VLOOKUP($B$11,TUKETIM,13,FALSE)</f>
        <v>1223.2077901515152</v>
      </c>
      <c r="N38" s="21">
        <f>VLOOKUP($B$11,TUKETIM,14,FALSE)</f>
        <v>1494.7979123737373</v>
      </c>
      <c r="O38" s="21">
        <f>VLOOKUP($B$11,TUKETIM,15,FALSE)</f>
        <v>57278.394611941723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696877.38400002208</v>
      </c>
      <c r="D39" s="16">
        <f>VLOOKUP($B$11,ANLASMA,4,FALSE)</f>
        <v>1555.588</v>
      </c>
      <c r="E39" s="16">
        <f>VLOOKUP($B$11,ANLASMA,5,FALSE)</f>
        <v>698432.97200002207</v>
      </c>
      <c r="F39" s="16">
        <f>VLOOKUP($B$11,ANLASMA,6,FALSE)</f>
        <v>53.52</v>
      </c>
      <c r="G39" s="16">
        <f>VLOOKUP($B$11,ANLASMA,7,FALSE)</f>
        <v>21.1</v>
      </c>
      <c r="H39" s="16">
        <f>VLOOKUP($B$11,ANLASMA,8,FALSE)</f>
        <v>74.62</v>
      </c>
      <c r="I39" s="16">
        <f>VLOOKUP($B$11,ANLASMA,9,FALSE)</f>
        <v>118303.099999994</v>
      </c>
      <c r="J39" s="16">
        <f>VLOOKUP($B$11,ANLASMA,10,FALSE)</f>
        <v>62732</v>
      </c>
      <c r="K39" s="16">
        <f>VLOOKUP($B$11,ANLASMA,11,FALSE)</f>
        <v>181035.09999999398</v>
      </c>
      <c r="L39" s="21">
        <f>VLOOKUP($B$11,ANLASMA,12,FALSE)</f>
        <v>959.48399999999992</v>
      </c>
      <c r="M39" s="21">
        <f>VLOOKUP($B$11,ANLASMA,13,FALSE)</f>
        <v>2209.4899999999998</v>
      </c>
      <c r="N39" s="21">
        <f>VLOOKUP($B$11,ANLASMA,14,FALSE)</f>
        <v>3168.9739999999997</v>
      </c>
      <c r="O39" s="21">
        <f>VLOOKUP($B$11,ANLASMA,15,FALSE)</f>
        <v>882711.66600001603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11E4263-AC97-47D4-ACDF-B96B84B8A13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7FA4E-CBBF-4D32-A977-75A64F965D90}">
  <dimension ref="A1:AC70"/>
  <sheetViews>
    <sheetView topLeftCell="B6" zoomScale="70" zoomScaleNormal="70" workbookViewId="0">
      <selection activeCell="G28" sqref="G28:G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1.7072126066195594E-2</v>
      </c>
      <c r="D17" s="12">
        <f t="shared" si="1"/>
        <v>0</v>
      </c>
      <c r="E17" s="12">
        <f t="shared" si="2"/>
        <v>1.7071672358157267E-2</v>
      </c>
      <c r="F17" s="12">
        <f t="shared" si="3"/>
        <v>1.490295951826087E-2</v>
      </c>
      <c r="G17" s="12">
        <v>0</v>
      </c>
      <c r="H17" s="12">
        <f t="shared" si="4"/>
        <v>1.490295951826087E-2</v>
      </c>
      <c r="I17" s="12">
        <f t="shared" si="5"/>
        <v>2.0330079087992035E-2</v>
      </c>
      <c r="J17" s="12">
        <f t="shared" si="6"/>
        <v>108.81401991086378</v>
      </c>
      <c r="K17" s="12">
        <f t="shared" si="7"/>
        <v>0.96655351411354995</v>
      </c>
      <c r="L17" s="12">
        <f t="shared" si="8"/>
        <v>0</v>
      </c>
      <c r="M17" s="12">
        <f t="shared" si="9"/>
        <v>0</v>
      </c>
      <c r="N17" s="12">
        <f t="shared" si="10"/>
        <v>0</v>
      </c>
      <c r="O17" s="17">
        <f t="shared" si="11"/>
        <v>0.12666825009245591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1.2485563451875365E-2</v>
      </c>
      <c r="D18" s="12">
        <f t="shared" si="1"/>
        <v>0</v>
      </c>
      <c r="E18" s="12">
        <f t="shared" si="2"/>
        <v>1.2485231636114445E-2</v>
      </c>
      <c r="F18" s="12">
        <f t="shared" si="3"/>
        <v>0</v>
      </c>
      <c r="G18" s="12">
        <v>0</v>
      </c>
      <c r="H18" s="12">
        <f t="shared" si="4"/>
        <v>0</v>
      </c>
      <c r="I18" s="12">
        <f t="shared" si="5"/>
        <v>1.8579575749077634E-2</v>
      </c>
      <c r="J18" s="12">
        <f t="shared" si="6"/>
        <v>0</v>
      </c>
      <c r="K18" s="12">
        <f t="shared" si="7"/>
        <v>1.8417981542522145E-2</v>
      </c>
      <c r="L18" s="12">
        <f t="shared" si="8"/>
        <v>0.71301410053596082</v>
      </c>
      <c r="M18" s="12">
        <f t="shared" si="9"/>
        <v>0</v>
      </c>
      <c r="N18" s="12">
        <f t="shared" si="10"/>
        <v>0.51855570948069873</v>
      </c>
      <c r="O18" s="17">
        <f t="shared" si="11"/>
        <v>1.3363091312313637E-2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5.8197462090998589E-2</v>
      </c>
      <c r="D21" s="12">
        <f t="shared" si="1"/>
        <v>0</v>
      </c>
      <c r="E21" s="12">
        <f t="shared" si="2"/>
        <v>5.8195915437918674E-2</v>
      </c>
      <c r="F21" s="12">
        <f t="shared" si="3"/>
        <v>0.34973897378789187</v>
      </c>
      <c r="G21" s="12">
        <v>0</v>
      </c>
      <c r="H21" s="12">
        <f t="shared" si="4"/>
        <v>0.34973897378789187</v>
      </c>
      <c r="I21" s="12">
        <f t="shared" si="5"/>
        <v>0.17053169637625046</v>
      </c>
      <c r="J21" s="12">
        <f t="shared" si="6"/>
        <v>0</v>
      </c>
      <c r="K21" s="12">
        <f t="shared" si="7"/>
        <v>0.1690485121237871</v>
      </c>
      <c r="L21" s="12">
        <f t="shared" si="8"/>
        <v>0.14922066930805428</v>
      </c>
      <c r="M21" s="12">
        <f t="shared" si="9"/>
        <v>0</v>
      </c>
      <c r="N21" s="12">
        <f t="shared" si="10"/>
        <v>0.10852412313313038</v>
      </c>
      <c r="O21" s="17">
        <f t="shared" si="11"/>
        <v>7.2585448456896864E-2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9.4685148905312579E-5</v>
      </c>
      <c r="D22" s="12">
        <f t="shared" si="1"/>
        <v>0</v>
      </c>
      <c r="E22" s="12">
        <f t="shared" si="2"/>
        <v>9.4682632557143519E-5</v>
      </c>
      <c r="F22" s="12">
        <f t="shared" si="3"/>
        <v>0</v>
      </c>
      <c r="G22" s="12">
        <v>0</v>
      </c>
      <c r="H22" s="12">
        <f t="shared" si="4"/>
        <v>0</v>
      </c>
      <c r="I22" s="12">
        <f t="shared" si="5"/>
        <v>0</v>
      </c>
      <c r="J22" s="12">
        <f t="shared" si="6"/>
        <v>0</v>
      </c>
      <c r="K22" s="12">
        <f t="shared" si="7"/>
        <v>0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8.319442597282356E-5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8.7849836757974864E-2</v>
      </c>
      <c r="D25" s="12">
        <f t="shared" ref="D25:O25" si="12">SUM(D15:D24)</f>
        <v>0</v>
      </c>
      <c r="E25" s="12">
        <f t="shared" si="12"/>
        <v>8.7847502064747535E-2</v>
      </c>
      <c r="F25" s="12">
        <f t="shared" si="12"/>
        <v>0.36464193330615274</v>
      </c>
      <c r="G25" s="12">
        <v>0</v>
      </c>
      <c r="H25" s="12">
        <f t="shared" si="12"/>
        <v>0.36464193330615274</v>
      </c>
      <c r="I25" s="12">
        <f t="shared" si="12"/>
        <v>0.20944135121332014</v>
      </c>
      <c r="J25" s="12">
        <f t="shared" si="12"/>
        <v>108.81401991086378</v>
      </c>
      <c r="K25" s="12">
        <f t="shared" si="12"/>
        <v>1.1540200077798592</v>
      </c>
      <c r="L25" s="12">
        <f t="shared" si="12"/>
        <v>0.86223476984401515</v>
      </c>
      <c r="M25" s="12">
        <f t="shared" si="12"/>
        <v>0</v>
      </c>
      <c r="N25" s="12">
        <f t="shared" si="12"/>
        <v>0.62707983261382916</v>
      </c>
      <c r="O25" s="12">
        <f t="shared" si="12"/>
        <v>0.21269998428763925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2.6368031569194168E-3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2.6367330813598091E-3</v>
      </c>
      <c r="F29" s="12">
        <f>(SUMIFS(TARIMSALAG2,KAYNAK,A29,SEBEP,B29,SÜRE,"Uzun",BİLDİRİM,"Bildirimli",İL,$B$10,İLÇE,$B$11)/VLOOKUP($B$11,ABONE2,6,FALSE))</f>
        <v>0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108.23604004521357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0.94137332563595943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0.1109976815414158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5.2083567498396009E-3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5.2082183327898015E-3</v>
      </c>
      <c r="F31" s="12">
        <f>(SUMIFS(TARIMSALAG2,KAYNAK,A31,SEBEP,B31,SÜRE,"Uzun",BİLDİRİM,"Bildirimli",İL,$B$10,İLÇE,$B$11)/VLOOKUP($B$11,ABONE2,6,FALSE))</f>
        <v>0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1.586378910615974E-2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1.5725815212234807E-2</v>
      </c>
      <c r="L31" s="12">
        <f>(SUMIFS(SANAYIAG2,KAYNAK,A31,SEBEP,B31,SÜRE,"Uzun",BİLDİRİM,"Bildirimli",İL,$B$10,İLÇE,$B$11)/VLOOKUP($B$11,ABONE2,12,FALSE))</f>
        <v>4.1556393340508965E-2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3.0222831520370155E-2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6.4073456970145642E-3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7.8451599067590177E-3</v>
      </c>
      <c r="D33" s="12">
        <f t="shared" ref="D33:O33" si="13">SUM(D28:D32)</f>
        <v>0</v>
      </c>
      <c r="E33" s="12">
        <f t="shared" si="13"/>
        <v>7.8449514141496098E-3</v>
      </c>
      <c r="F33" s="12">
        <f t="shared" si="13"/>
        <v>0</v>
      </c>
      <c r="G33" s="12">
        <v>0</v>
      </c>
      <c r="H33" s="12">
        <f t="shared" si="13"/>
        <v>0</v>
      </c>
      <c r="I33" s="12">
        <f t="shared" si="13"/>
        <v>1.586378910615974E-2</v>
      </c>
      <c r="J33" s="12">
        <f t="shared" si="13"/>
        <v>108.23604004521357</v>
      </c>
      <c r="K33" s="12">
        <f t="shared" si="13"/>
        <v>0.95709914084819425</v>
      </c>
      <c r="L33" s="12">
        <f t="shared" si="13"/>
        <v>4.1556393340508965E-2</v>
      </c>
      <c r="M33" s="12">
        <f t="shared" si="13"/>
        <v>0</v>
      </c>
      <c r="N33" s="12">
        <f t="shared" si="13"/>
        <v>3.0222831520370155E-2</v>
      </c>
      <c r="O33" s="12">
        <f t="shared" si="13"/>
        <v>0.11740502723843037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37627</v>
      </c>
      <c r="D37" s="16">
        <f>VLOOKUP($B$11,ABONE2,4,FALSE)</f>
        <v>1</v>
      </c>
      <c r="E37" s="16">
        <f>VLOOKUP($B$11,ABONE2,5,FALSE)</f>
        <v>37628</v>
      </c>
      <c r="F37" s="16">
        <f>VLOOKUP($B$11,ABONE2,6,FALSE)</f>
        <v>230</v>
      </c>
      <c r="G37" s="16">
        <f>VLOOKUP($B$11,ABONE2,7,FALSE)</f>
        <v>0</v>
      </c>
      <c r="H37" s="16">
        <f>VLOOKUP($B$11,ABONE2,8,FALSE)</f>
        <v>230</v>
      </c>
      <c r="I37" s="16">
        <f>VLOOKUP($B$11,ABONE2,9,FALSE)</f>
        <v>4901</v>
      </c>
      <c r="J37" s="16">
        <f>VLOOKUP($B$11,ABONE2,10,FALSE)</f>
        <v>43</v>
      </c>
      <c r="K37" s="16">
        <f>VLOOKUP($B$11,ABONE2,11,FALSE)</f>
        <v>4944</v>
      </c>
      <c r="L37" s="21">
        <f>VLOOKUP($B$11,ABONE2,12,FALSE)</f>
        <v>16</v>
      </c>
      <c r="M37" s="21">
        <f>VLOOKUP($B$11,ABONE2,13,FALSE)</f>
        <v>6</v>
      </c>
      <c r="N37" s="21">
        <f>VLOOKUP($B$11,ABONE2,14,FALSE)</f>
        <v>22</v>
      </c>
      <c r="O37" s="21">
        <f>VLOOKUP($B$11,ABONE2,15,FALSE)</f>
        <v>42824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9598.6847834852906</v>
      </c>
      <c r="D38" s="16">
        <f>VLOOKUP($B$11,TUKETIM,4,FALSE)</f>
        <v>12.4252</v>
      </c>
      <c r="E38" s="16">
        <f>VLOOKUP($B$11,TUKETIM,5,FALSE)</f>
        <v>9611.1099834852903</v>
      </c>
      <c r="F38" s="16">
        <f>VLOOKUP($B$11,TUKETIM,6,FALSE)</f>
        <v>130.24876717171716</v>
      </c>
      <c r="G38" s="16">
        <f>VLOOKUP($B$11,TUKETIM,7,FALSE)</f>
        <v>0</v>
      </c>
      <c r="H38" s="16">
        <f>VLOOKUP($B$11,TUKETIM,8,FALSE)</f>
        <v>130.24876717171716</v>
      </c>
      <c r="I38" s="16">
        <f>VLOOKUP($B$11,TUKETIM,9,FALSE)</f>
        <v>4341.4482679711164</v>
      </c>
      <c r="J38" s="16">
        <f>VLOOKUP($B$11,TUKETIM,10,FALSE)</f>
        <v>16440.993679959083</v>
      </c>
      <c r="K38" s="16">
        <f>VLOOKUP($B$11,TUKETIM,11,FALSE)</f>
        <v>20782.441947930201</v>
      </c>
      <c r="L38" s="21">
        <f>VLOOKUP($B$11,TUKETIM,12,FALSE)</f>
        <v>247.7809</v>
      </c>
      <c r="M38" s="21">
        <f>VLOOKUP($B$11,TUKETIM,13,FALSE)</f>
        <v>436.09269999999998</v>
      </c>
      <c r="N38" s="21">
        <f>VLOOKUP($B$11,TUKETIM,14,FALSE)</f>
        <v>683.87360000000001</v>
      </c>
      <c r="O38" s="21">
        <f>VLOOKUP($B$11,TUKETIM,15,FALSE)</f>
        <v>31207.674298587208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175442.07700000002</v>
      </c>
      <c r="D39" s="16">
        <f>VLOOKUP($B$11,ANLASMA,4,FALSE)</f>
        <v>60</v>
      </c>
      <c r="E39" s="16">
        <f>VLOOKUP($B$11,ANLASMA,5,FALSE)</f>
        <v>175502.07700000002</v>
      </c>
      <c r="F39" s="16">
        <f>VLOOKUP($B$11,ANLASMA,6,FALSE)</f>
        <v>1273.48</v>
      </c>
      <c r="G39" s="16">
        <f>VLOOKUP($B$11,ANLASMA,7,FALSE)</f>
        <v>0</v>
      </c>
      <c r="H39" s="16">
        <f>VLOOKUP($B$11,ANLASMA,8,FALSE)</f>
        <v>1273.48</v>
      </c>
      <c r="I39" s="16">
        <f>VLOOKUP($B$11,ANLASMA,9,FALSE)</f>
        <v>30700.360000000499</v>
      </c>
      <c r="J39" s="16">
        <f>VLOOKUP($B$11,ANLASMA,10,FALSE)</f>
        <v>85430.8</v>
      </c>
      <c r="K39" s="16">
        <f>VLOOKUP($B$11,ANLASMA,11,FALSE)</f>
        <v>116131.1600000005</v>
      </c>
      <c r="L39" s="21">
        <f>VLOOKUP($B$11,ANLASMA,12,FALSE)</f>
        <v>1166.18</v>
      </c>
      <c r="M39" s="21">
        <f>VLOOKUP($B$11,ANLASMA,13,FALSE)</f>
        <v>2208</v>
      </c>
      <c r="N39" s="21">
        <f>VLOOKUP($B$11,ANLASMA,14,FALSE)</f>
        <v>3374.1800000000003</v>
      </c>
      <c r="O39" s="21">
        <f>VLOOKUP($B$11,ANLASMA,15,FALSE)</f>
        <v>296280.89700000052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5E30A9F-5F61-4AA0-9C4E-8727A498515C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5DA2B-6FBF-46E4-AC1B-76692A60A0DA}">
  <dimension ref="A1:AC70"/>
  <sheetViews>
    <sheetView topLeftCell="A11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0.29174909522624831</v>
      </c>
      <c r="D17" s="12">
        <f t="shared" si="1"/>
        <v>0.83133693269373898</v>
      </c>
      <c r="E17" s="12">
        <f t="shared" si="2"/>
        <v>0.29232630034594514</v>
      </c>
      <c r="F17" s="12">
        <f t="shared" si="3"/>
        <v>1.5445148216542568</v>
      </c>
      <c r="G17" s="12">
        <f t="shared" si="4"/>
        <v>5.4937197199131145</v>
      </c>
      <c r="H17" s="12">
        <f t="shared" si="5"/>
        <v>2.5002082718791585</v>
      </c>
      <c r="I17" s="12">
        <f t="shared" si="6"/>
        <v>0.81519614487409486</v>
      </c>
      <c r="J17" s="12">
        <f t="shared" si="7"/>
        <v>8.3776035840987042</v>
      </c>
      <c r="K17" s="12">
        <f t="shared" si="8"/>
        <v>1.0438220117843444</v>
      </c>
      <c r="L17" s="12">
        <f t="shared" si="9"/>
        <v>16.836311284505477</v>
      </c>
      <c r="M17" s="12">
        <f t="shared" si="10"/>
        <v>75.40886041430457</v>
      </c>
      <c r="N17" s="12">
        <f t="shared" si="11"/>
        <v>55.288519110175109</v>
      </c>
      <c r="O17" s="17">
        <f t="shared" si="12"/>
        <v>0.64132254403421574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3.8100736333796115E-3</v>
      </c>
      <c r="D21" s="12">
        <f t="shared" si="1"/>
        <v>0</v>
      </c>
      <c r="E21" s="12">
        <f t="shared" si="2"/>
        <v>3.805997941055021E-3</v>
      </c>
      <c r="F21" s="12">
        <f t="shared" si="3"/>
        <v>1.4130651988427799E-3</v>
      </c>
      <c r="G21" s="12">
        <f t="shared" si="4"/>
        <v>0</v>
      </c>
      <c r="H21" s="12">
        <f t="shared" si="5"/>
        <v>1.0711084784228826E-3</v>
      </c>
      <c r="I21" s="12">
        <f t="shared" si="6"/>
        <v>6.8036700994165535E-3</v>
      </c>
      <c r="J21" s="12">
        <f t="shared" si="7"/>
        <v>0</v>
      </c>
      <c r="K21" s="12">
        <f t="shared" si="8"/>
        <v>6.5979822960085506E-3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4.04023925040169E-3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1.5097070620917664E-4</v>
      </c>
      <c r="D22" s="12">
        <f t="shared" si="1"/>
        <v>0</v>
      </c>
      <c r="E22" s="12">
        <f t="shared" si="2"/>
        <v>1.5080921060364711E-4</v>
      </c>
      <c r="F22" s="12">
        <f t="shared" si="3"/>
        <v>3.6448511889852365E-3</v>
      </c>
      <c r="G22" s="12">
        <f t="shared" si="4"/>
        <v>0</v>
      </c>
      <c r="H22" s="12">
        <f t="shared" si="5"/>
        <v>2.7628102470494574E-3</v>
      </c>
      <c r="I22" s="12">
        <f t="shared" si="6"/>
        <v>4.8918380451175971E-3</v>
      </c>
      <c r="J22" s="12">
        <f t="shared" si="7"/>
        <v>0</v>
      </c>
      <c r="K22" s="12">
        <f t="shared" si="8"/>
        <v>4.7439485373335227E-3</v>
      </c>
      <c r="L22" s="12">
        <f t="shared" si="9"/>
        <v>0.59984242116713349</v>
      </c>
      <c r="M22" s="12">
        <f t="shared" si="10"/>
        <v>0</v>
      </c>
      <c r="N22" s="12">
        <f t="shared" si="11"/>
        <v>0.20605274009558019</v>
      </c>
      <c r="O22" s="17">
        <f t="shared" si="12"/>
        <v>1.3047712236204858E-3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0.29571013956583708</v>
      </c>
      <c r="D25" s="12">
        <f t="shared" ref="D25:O25" si="13">SUM(D15:D24)</f>
        <v>0.83133693269373898</v>
      </c>
      <c r="E25" s="12">
        <f t="shared" si="13"/>
        <v>0.29628310749760378</v>
      </c>
      <c r="F25" s="12">
        <f t="shared" si="13"/>
        <v>1.549572738042085</v>
      </c>
      <c r="G25" s="12">
        <f t="shared" si="13"/>
        <v>5.4937197199131145</v>
      </c>
      <c r="H25" s="12">
        <f t="shared" si="13"/>
        <v>2.5040421906046308</v>
      </c>
      <c r="I25" s="12">
        <f t="shared" si="13"/>
        <v>0.82689165301862899</v>
      </c>
      <c r="J25" s="12">
        <f t="shared" si="13"/>
        <v>8.3776035840987042</v>
      </c>
      <c r="K25" s="12">
        <f t="shared" si="13"/>
        <v>1.0551639426176864</v>
      </c>
      <c r="L25" s="12">
        <f t="shared" si="13"/>
        <v>17.436153705672609</v>
      </c>
      <c r="M25" s="12">
        <f t="shared" si="13"/>
        <v>75.40886041430457</v>
      </c>
      <c r="N25" s="12">
        <f t="shared" si="13"/>
        <v>55.494571850270688</v>
      </c>
      <c r="O25" s="12">
        <f t="shared" si="13"/>
        <v>0.64666755450823787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0.12427744340504752</v>
      </c>
      <c r="D28" s="12">
        <f>(SUMIFS(MESKENOG2,KAYNAK,A28,SEBEP,B28,SÜRE,"Uzun",BİLDİRİM,"Bildirimli",İL,$B$10,İLÇE,$B$11)/VLOOKUP($B$11,ABONE2,4,FALSE))</f>
        <v>0.26894431243390809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0.12443219570236744</v>
      </c>
      <c r="F28" s="12">
        <f>(SUMIFS(TARIMSALAG2,KAYNAK,A28,SEBEP,B28,SÜRE,"Uzun",BİLDİRİM,"Bildirimli",İL,$B$10,İLÇE,$B$11)/VLOOKUP($B$11,ABONE2,6,FALSE))</f>
        <v>0.20524133207461998</v>
      </c>
      <c r="G28" s="12">
        <f>(SUMIFS(TARIMSALOG2,KAYNAK,A28,SEBEP,B28,SÜRE,"Uzun",BİLDİRİM,"Bildirimli",İL,$B$10,İLÇE,$B$11)/VLOOKUP($B$11,ABONE2,7,FALSE))</f>
        <v>0.9789902816695798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0.39248580844309605</v>
      </c>
      <c r="I28" s="12">
        <f>(SUMIFS(TICARETHANEAG2,KAYNAK,A28,SEBEP,B28,SÜRE,"Uzun",BİLDİRİM,"Bildirimli",İL,$B$10,İLÇE,$B$11)/VLOOKUP($B$11,ABONE2,9,FALSE))</f>
        <v>0.2242132020125561</v>
      </c>
      <c r="J28" s="12">
        <f>(SUMIFS(TICARETHANEOG2,KAYNAK,A28,SEBEP,B28,SÜRE,"Uzun",BİLDİRİM,"Bildirimli",İL,$B$10,İLÇE,$B$11)/VLOOKUP($B$11,ABONE2,10,FALSE))</f>
        <v>3.3327082855429468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0.3181888822400224</v>
      </c>
      <c r="L28" s="12">
        <f>(SUMIFS(SANAYIAG2,KAYNAK,A28,SEBEP,B28,SÜRE,"Uzun",BİLDİRİM,"Bildirimli",İL,$B$10,İLÇE,$B$11)/VLOOKUP($B$11,ABONE2,12,FALSE))</f>
        <v>2.5345468541080072</v>
      </c>
      <c r="M28" s="12">
        <f>(SUMIFS(SANAYIOG2,KAYNAK,A28,SEBEP,B28,SÜRE,"Uzun",BİLDİRİM,"Bildirimli",İL,$B$10,İLÇE,$B$11)/VLOOKUP($B$11,ABONE2,13,FALSE))</f>
        <v>76.48638878682668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51.083084306121791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0.22825485372853346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0.21263126627616843</v>
      </c>
      <c r="D29" s="12">
        <f>(SUMIFS(MESKENOG2,KAYNAK,A29,SEBEP,B29,SÜRE,"Uzun",BİLDİRİM,"Bildirimli",İL,$B$10,İLÇE,$B$11)/VLOOKUP($B$11,ABONE2,4,FALSE))</f>
        <v>1.3536339758364822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0.21385181381229762</v>
      </c>
      <c r="F29" s="12">
        <f>(SUMIFS(TARIMSALAG2,KAYNAK,A29,SEBEP,B29,SÜRE,"Uzun",BİLDİRİM,"Bildirimli",İL,$B$10,İLÇE,$B$11)/VLOOKUP($B$11,ABONE2,6,FALSE))</f>
        <v>1.2868041664163863</v>
      </c>
      <c r="G29" s="12">
        <f>(SUMIFS(TARIMSALOG2,KAYNAK,A29,SEBEP,B29,SÜRE,"Uzun",BİLDİRİM,"Bildirimli",İL,$B$10,İLÇE,$B$11)/VLOOKUP($B$11,ABONE2,7,FALSE))</f>
        <v>7.5911239195506832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2.8124269819988958</v>
      </c>
      <c r="I29" s="12">
        <f>(SUMIFS(TICARETHANEAG2,KAYNAK,A29,SEBEP,B29,SÜRE,"Uzun",BİLDİRİM,"Bildirimli",İL,$B$10,İLÇE,$B$11)/VLOOKUP($B$11,ABONE2,9,FALSE))</f>
        <v>0.43311182682279653</v>
      </c>
      <c r="J29" s="12">
        <f>(SUMIFS(TICARETHANEOG2,KAYNAK,A29,SEBEP,B29,SÜRE,"Uzun",BİLDİRİM,"Bildirimli",İL,$B$10,İLÇE,$B$11)/VLOOKUP($B$11,ABONE2,10,FALSE))</f>
        <v>7.5461116048885115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0.64815125092970849</v>
      </c>
      <c r="L29" s="12">
        <f>(SUMIFS(SANAYIAG2,KAYNAK,A29,SEBEP,B29,SÜRE,"Uzun",BİLDİRİM,"Bildirimli",İL,$B$10,İLÇE,$B$11)/VLOOKUP($B$11,ABONE2,12,FALSE))</f>
        <v>20.540585574213587</v>
      </c>
      <c r="M29" s="12">
        <f>(SUMIFS(SANAYIOG2,KAYNAK,A29,SEBEP,B29,SÜRE,"Uzun",BİLDİRİM,"Bildirimli",İL,$B$10,İLÇE,$B$11)/VLOOKUP($B$11,ABONE2,13,FALSE))</f>
        <v>169.94784664408536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118.62474169641948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0.60631256593473359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1.7938122311694324E-2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1.7918933635973508E-2</v>
      </c>
      <c r="F31" s="12">
        <f>(SUMIFS(TARIMSALAG2,KAYNAK,A31,SEBEP,B31,SÜRE,"Uzun",BİLDİRİM,"Bildirimli",İL,$B$10,İLÇE,$B$11)/VLOOKUP($B$11,ABONE2,6,FALSE))</f>
        <v>2.0010379754472077E-2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1.5167939475849584E-2</v>
      </c>
      <c r="I31" s="12">
        <f>(SUMIFS(TICARETHANEAG2,KAYNAK,A31,SEBEP,B31,SÜRE,"Uzun",BİLDİRİM,"Bildirimli",İL,$B$10,İLÇE,$B$11)/VLOOKUP($B$11,ABONE2,9,FALSE))</f>
        <v>4.2662631001087227E-2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4.1372859050067386E-2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2.1475043865772207E-2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0.35484683199291028</v>
      </c>
      <c r="D33" s="12">
        <f t="shared" ref="D33:O33" si="14">SUM(D28:D32)</f>
        <v>1.6225782882703903</v>
      </c>
      <c r="E33" s="12">
        <f t="shared" si="14"/>
        <v>0.35620294315063861</v>
      </c>
      <c r="F33" s="12">
        <f t="shared" si="14"/>
        <v>1.5120558782454785</v>
      </c>
      <c r="G33" s="12">
        <f t="shared" si="14"/>
        <v>8.5701142012202638</v>
      </c>
      <c r="H33" s="12">
        <f t="shared" si="14"/>
        <v>3.2200807299178416</v>
      </c>
      <c r="I33" s="12">
        <f t="shared" si="14"/>
        <v>0.69998765983643985</v>
      </c>
      <c r="J33" s="12">
        <f t="shared" si="14"/>
        <v>10.878819890431458</v>
      </c>
      <c r="K33" s="12">
        <f t="shared" si="14"/>
        <v>1.0077129922197983</v>
      </c>
      <c r="L33" s="12">
        <f t="shared" si="14"/>
        <v>23.075132428321595</v>
      </c>
      <c r="M33" s="12">
        <f t="shared" si="14"/>
        <v>246.43423543091205</v>
      </c>
      <c r="N33" s="12">
        <f t="shared" si="14"/>
        <v>169.70782600254125</v>
      </c>
      <c r="O33" s="12">
        <f t="shared" si="14"/>
        <v>0.85604246352903934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98052</v>
      </c>
      <c r="D37" s="16">
        <f>VLOOKUP($B$11,ABONE2,4,FALSE)</f>
        <v>105</v>
      </c>
      <c r="E37" s="16">
        <f>VLOOKUP($B$11,ABONE2,5,FALSE)</f>
        <v>98157</v>
      </c>
      <c r="F37" s="16">
        <f>VLOOKUP($B$11,ABONE2,6,FALSE)</f>
        <v>7624</v>
      </c>
      <c r="G37" s="16">
        <f>VLOOKUP($B$11,ABONE2,7,FALSE)</f>
        <v>2434</v>
      </c>
      <c r="H37" s="16">
        <f>VLOOKUP($B$11,ABONE2,8,FALSE)</f>
        <v>10058</v>
      </c>
      <c r="I37" s="16">
        <f>VLOOKUP($B$11,ABONE2,9,FALSE)</f>
        <v>20241</v>
      </c>
      <c r="J37" s="16">
        <f>VLOOKUP($B$11,ABONE2,10,FALSE)</f>
        <v>631</v>
      </c>
      <c r="K37" s="16">
        <f>VLOOKUP($B$11,ABONE2,11,FALSE)</f>
        <v>20872</v>
      </c>
      <c r="L37" s="21">
        <f>VLOOKUP($B$11,ABONE2,12,FALSE)</f>
        <v>45</v>
      </c>
      <c r="M37" s="21">
        <f>VLOOKUP($B$11,ABONE2,13,FALSE)</f>
        <v>86</v>
      </c>
      <c r="N37" s="21">
        <f>VLOOKUP($B$11,ABONE2,14,FALSE)</f>
        <v>131</v>
      </c>
      <c r="O37" s="21">
        <f>VLOOKUP($B$11,ABONE2,15,FALSE)</f>
        <v>129218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14166.609886921211</v>
      </c>
      <c r="D38" s="16">
        <f>VLOOKUP($B$11,TUKETIM,4,FALSE)</f>
        <v>424.09616493150685</v>
      </c>
      <c r="E38" s="16">
        <f>VLOOKUP($B$11,TUKETIM,5,FALSE)</f>
        <v>14590.706051852718</v>
      </c>
      <c r="F38" s="16">
        <f>VLOOKUP($B$11,TUKETIM,6,FALSE)</f>
        <v>3367.2559426023131</v>
      </c>
      <c r="G38" s="16">
        <f>VLOOKUP($B$11,TUKETIM,7,FALSE)</f>
        <v>4696.7438921077774</v>
      </c>
      <c r="H38" s="16">
        <f>VLOOKUP($B$11,TUKETIM,8,FALSE)</f>
        <v>8063.99983471009</v>
      </c>
      <c r="I38" s="16">
        <f>VLOOKUP($B$11,TUKETIM,9,FALSE)</f>
        <v>6952.9216010632617</v>
      </c>
      <c r="J38" s="16">
        <f>VLOOKUP($B$11,TUKETIM,10,FALSE)</f>
        <v>6207.5866876392656</v>
      </c>
      <c r="K38" s="16">
        <f>VLOOKUP($B$11,TUKETIM,11,FALSE)</f>
        <v>13160.508288702527</v>
      </c>
      <c r="L38" s="21">
        <f>VLOOKUP($B$11,TUKETIM,12,FALSE)</f>
        <v>469.97548239642913</v>
      </c>
      <c r="M38" s="21">
        <f>VLOOKUP($B$11,TUKETIM,13,FALSE)</f>
        <v>12111.121598864534</v>
      </c>
      <c r="N38" s="21">
        <f>VLOOKUP($B$11,TUKETIM,14,FALSE)</f>
        <v>12581.097081260963</v>
      </c>
      <c r="O38" s="21">
        <f>VLOOKUP($B$11,TUKETIM,15,FALSE)</f>
        <v>48396.3112565263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481454.77400003694</v>
      </c>
      <c r="D39" s="16">
        <f>VLOOKUP($B$11,ANLASMA,4,FALSE)</f>
        <v>2301.1260000000002</v>
      </c>
      <c r="E39" s="16">
        <f>VLOOKUP($B$11,ANLASMA,5,FALSE)</f>
        <v>483755.90000003693</v>
      </c>
      <c r="F39" s="16">
        <f>VLOOKUP($B$11,ANLASMA,6,FALSE)</f>
        <v>38205.929999999404</v>
      </c>
      <c r="G39" s="16">
        <f>VLOOKUP($B$11,ANLASMA,7,FALSE)</f>
        <v>73627.546999999991</v>
      </c>
      <c r="H39" s="16">
        <f>VLOOKUP($B$11,ANLASMA,8,FALSE)</f>
        <v>111833.4769999994</v>
      </c>
      <c r="I39" s="16">
        <f>VLOOKUP($B$11,ANLASMA,9,FALSE)</f>
        <v>104825.355999999</v>
      </c>
      <c r="J39" s="16">
        <f>VLOOKUP($B$11,ANLASMA,10,FALSE)</f>
        <v>102875.64200000001</v>
      </c>
      <c r="K39" s="16">
        <f>VLOOKUP($B$11,ANLASMA,11,FALSE)</f>
        <v>207700.997999999</v>
      </c>
      <c r="L39" s="21">
        <f>VLOOKUP($B$11,ANLASMA,12,FALSE)</f>
        <v>1298.1559999999999</v>
      </c>
      <c r="M39" s="21">
        <f>VLOOKUP($B$11,ANLASMA,13,FALSE)</f>
        <v>34902.800000000003</v>
      </c>
      <c r="N39" s="21">
        <f>VLOOKUP($B$11,ANLASMA,14,FALSE)</f>
        <v>36200.956000000006</v>
      </c>
      <c r="O39" s="21">
        <f>VLOOKUP($B$11,ANLASMA,15,FALSE)</f>
        <v>839491.3310000354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4CE79E1-BE5E-45F7-BABF-4CD724376F3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099A6-FD3C-44E9-9FE3-9DC292106298}">
  <dimension ref="A1:AC70"/>
  <sheetViews>
    <sheetView topLeftCell="A7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1.2636702876535236E-3</v>
      </c>
      <c r="D15" s="12">
        <f t="shared" ref="D15:D24" si="1">(SUMIFS(MESKENOG2,KAYNAK,A15,SEBEP,B15,SÜRE,"Uzun",BİLDİRİM,"Bildirimsiz",İL,$B$10,İLÇE,$B$11)/VLOOKUP($B$11,ABONE2,4,FALSE))</f>
        <v>1.1471428052470605E-2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1.2806175466330064E-3</v>
      </c>
      <c r="F15" s="12">
        <f t="shared" ref="F15:F24" si="3">(SUMIFS(TARIMSALAG2,KAYNAK,A15,SEBEP,B15,SÜRE,"Uzun",BİLDİRİM,"Bildirimsiz",İL,$B$10,İLÇE,$B$11)/VLOOKUP($B$11,ABONE2,6,FALSE))</f>
        <v>4.5090524238729918E-2</v>
      </c>
      <c r="G15" s="12">
        <f t="shared" ref="G15:G24" si="4">(SUMIFS(TARIMSALOG2,KAYNAK,A15,SEBEP,B15,SÜRE,"Uzun",BİLDİRİM,"Bildirimsiz",İL,$B$10,İLÇE,$B$11)/VLOOKUP($B$11,ABONE2,7,FALSE))</f>
        <v>8.0376671111139594E-2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5.1867297768269552E-2</v>
      </c>
      <c r="I15" s="12">
        <f t="shared" ref="I15:I24" si="6">(SUMIFS(TICARETHANEAG2,KAYNAK,A15,SEBEP,B15,SÜRE,"Uzun",BİLDİRİM,"Bildirimsiz",İL,$B$10,İLÇE,$B$11)/VLOOKUP($B$11,ABONE2,9,FALSE))</f>
        <v>2.7793770183702163E-3</v>
      </c>
      <c r="J15" s="12">
        <f t="shared" ref="J15:J24" si="7">(SUMIFS(TICARETHANEOG2,KAYNAK,A15,SEBEP,B15,SÜRE,"Uzun",BİLDİRİM,"Bildirimsiz",İL,$B$10,İLÇE,$B$11)/VLOOKUP($B$11,ABONE2,10,FALSE))</f>
        <v>0.15037740188294474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8.8082029187874829E-3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0.70710073233067783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0.37434744652800594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7.980803070542896E-3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0.24296667320688103</v>
      </c>
      <c r="D17" s="12">
        <f t="shared" si="1"/>
        <v>1.3285858621200037</v>
      </c>
      <c r="E17" s="12">
        <f t="shared" si="2"/>
        <v>0.24476905429501972</v>
      </c>
      <c r="F17" s="12">
        <f t="shared" si="3"/>
        <v>5.6771502247815926</v>
      </c>
      <c r="G17" s="12">
        <f t="shared" si="4"/>
        <v>8.2045935639462027</v>
      </c>
      <c r="H17" s="12">
        <f t="shared" si="5"/>
        <v>6.1625506619614985</v>
      </c>
      <c r="I17" s="12">
        <f t="shared" si="6"/>
        <v>0.73688950745146675</v>
      </c>
      <c r="J17" s="12">
        <f t="shared" si="7"/>
        <v>36.601764134331788</v>
      </c>
      <c r="K17" s="12">
        <f t="shared" si="8"/>
        <v>2.2018351614610316</v>
      </c>
      <c r="L17" s="12">
        <f t="shared" si="9"/>
        <v>0.72034573389935175</v>
      </c>
      <c r="M17" s="12">
        <f t="shared" si="10"/>
        <v>526.17018082981315</v>
      </c>
      <c r="N17" s="12">
        <f t="shared" si="11"/>
        <v>278.89967019644195</v>
      </c>
      <c r="O17" s="17">
        <f t="shared" si="12"/>
        <v>1.4991950171031381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1.3216067712151322E-4</v>
      </c>
      <c r="D18" s="12">
        <f t="shared" si="1"/>
        <v>0</v>
      </c>
      <c r="E18" s="12">
        <f t="shared" si="2"/>
        <v>1.3194125956932543E-4</v>
      </c>
      <c r="F18" s="12">
        <f t="shared" si="3"/>
        <v>1.0250515218402248E-2</v>
      </c>
      <c r="G18" s="12">
        <f t="shared" si="4"/>
        <v>0</v>
      </c>
      <c r="H18" s="12">
        <f t="shared" si="5"/>
        <v>8.2818837198317223E-3</v>
      </c>
      <c r="I18" s="12">
        <f t="shared" si="6"/>
        <v>7.6267241665962946E-3</v>
      </c>
      <c r="J18" s="12">
        <f t="shared" si="7"/>
        <v>0</v>
      </c>
      <c r="K18" s="12">
        <f t="shared" si="8"/>
        <v>7.3152010806125751E-3</v>
      </c>
      <c r="L18" s="12">
        <f t="shared" si="9"/>
        <v>5.1656954043628835E-2</v>
      </c>
      <c r="M18" s="12">
        <f t="shared" si="10"/>
        <v>0</v>
      </c>
      <c r="N18" s="12">
        <f t="shared" si="11"/>
        <v>2.4309154844060626E-2</v>
      </c>
      <c r="O18" s="17">
        <f t="shared" si="12"/>
        <v>2.050656155760092E-3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1.8689806199520445E-2</v>
      </c>
      <c r="D21" s="12">
        <f t="shared" si="1"/>
        <v>0</v>
      </c>
      <c r="E21" s="12">
        <f t="shared" si="2"/>
        <v>1.8658776761593211E-2</v>
      </c>
      <c r="F21" s="12">
        <f t="shared" si="3"/>
        <v>9.7819042443329826E-2</v>
      </c>
      <c r="G21" s="12">
        <f t="shared" si="4"/>
        <v>0</v>
      </c>
      <c r="H21" s="12">
        <f t="shared" si="5"/>
        <v>7.9032703999752332E-2</v>
      </c>
      <c r="I21" s="12">
        <f t="shared" si="6"/>
        <v>4.9720444806846086E-2</v>
      </c>
      <c r="J21" s="12">
        <f t="shared" si="7"/>
        <v>0</v>
      </c>
      <c r="K21" s="12">
        <f t="shared" si="8"/>
        <v>4.768955106211735E-2</v>
      </c>
      <c r="L21" s="12">
        <f t="shared" si="9"/>
        <v>1.4725002800777084E-2</v>
      </c>
      <c r="M21" s="12">
        <f t="shared" si="10"/>
        <v>0</v>
      </c>
      <c r="N21" s="12">
        <f t="shared" si="11"/>
        <v>6.9294130827186277E-3</v>
      </c>
      <c r="O21" s="17">
        <f t="shared" si="12"/>
        <v>2.9028484389348484E-2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7.6878024060549846E-4</v>
      </c>
      <c r="D22" s="12">
        <f t="shared" si="1"/>
        <v>0</v>
      </c>
      <c r="E22" s="12">
        <f t="shared" si="2"/>
        <v>7.6750388607828225E-4</v>
      </c>
      <c r="F22" s="12">
        <f t="shared" si="3"/>
        <v>6.5993864474474934E-4</v>
      </c>
      <c r="G22" s="12">
        <f t="shared" si="4"/>
        <v>0</v>
      </c>
      <c r="H22" s="12">
        <f t="shared" si="5"/>
        <v>5.3319613712560937E-4</v>
      </c>
      <c r="I22" s="12">
        <f t="shared" si="6"/>
        <v>7.3675203023883576E-4</v>
      </c>
      <c r="J22" s="12">
        <f t="shared" si="7"/>
        <v>0</v>
      </c>
      <c r="K22" s="12">
        <f t="shared" si="8"/>
        <v>7.0665847223787791E-4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7.3388135466954984E-4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0.26382109061178205</v>
      </c>
      <c r="D25" s="12">
        <f t="shared" ref="D25:O25" si="13">SUM(D15:D24)</f>
        <v>1.3400572901724743</v>
      </c>
      <c r="E25" s="12">
        <f t="shared" si="13"/>
        <v>0.26560789374889354</v>
      </c>
      <c r="F25" s="12">
        <f t="shared" si="13"/>
        <v>5.8309702453267995</v>
      </c>
      <c r="G25" s="12">
        <f t="shared" si="13"/>
        <v>8.284970235057342</v>
      </c>
      <c r="H25" s="12">
        <f t="shared" si="13"/>
        <v>6.302265743586478</v>
      </c>
      <c r="I25" s="12">
        <f t="shared" si="13"/>
        <v>0.79775280547351812</v>
      </c>
      <c r="J25" s="12">
        <f t="shared" si="13"/>
        <v>36.752141536214729</v>
      </c>
      <c r="K25" s="12">
        <f t="shared" si="13"/>
        <v>2.2663547749947872</v>
      </c>
      <c r="L25" s="12">
        <f t="shared" si="13"/>
        <v>0.78672769074375759</v>
      </c>
      <c r="M25" s="12">
        <f t="shared" si="13"/>
        <v>526.87728156214382</v>
      </c>
      <c r="N25" s="12">
        <f t="shared" si="13"/>
        <v>279.30525621089674</v>
      </c>
      <c r="O25" s="12">
        <f t="shared" si="13"/>
        <v>1.538988842073459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8.8693320353829874E-2</v>
      </c>
      <c r="D28" s="12">
        <f>(SUMIFS(MESKENOG2,KAYNAK,A28,SEBEP,B28,SÜRE,"Uzun",BİLDİRİM,"Bildirimli",İL,$B$10,İLÇE,$B$11)/VLOOKUP($B$11,ABONE2,4,FALSE))</f>
        <v>0.15380239724707345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8.88014166089965E-2</v>
      </c>
      <c r="F28" s="12">
        <f>(SUMIFS(TARIMSALAG2,KAYNAK,A28,SEBEP,B28,SÜRE,"Uzun",BİLDİRİM,"Bildirimli",İL,$B$10,İLÇE,$B$11)/VLOOKUP($B$11,ABONE2,6,FALSE))</f>
        <v>0.65919806376360368</v>
      </c>
      <c r="G28" s="12">
        <f>(SUMIFS(TARIMSALOG2,KAYNAK,A28,SEBEP,B28,SÜRE,"Uzun",BİLDİRİM,"Bildirimli",İL,$B$10,İLÇE,$B$11)/VLOOKUP($B$11,ABONE2,7,FALSE))</f>
        <v>1.6327237062328601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0.84616556769847562</v>
      </c>
      <c r="I28" s="12">
        <f>(SUMIFS(TICARETHANEAG2,KAYNAK,A28,SEBEP,B28,SÜRE,"Uzun",BİLDİRİM,"Bildirimli",İL,$B$10,İLÇE,$B$11)/VLOOKUP($B$11,ABONE2,9,FALSE))</f>
        <v>0.21534127435431752</v>
      </c>
      <c r="J28" s="12">
        <f>(SUMIFS(TICARETHANEOG2,KAYNAK,A28,SEBEP,B28,SÜRE,"Uzun",BİLDİRİM,"Bildirimli",İL,$B$10,İLÇE,$B$11)/VLOOKUP($B$11,ABONE2,10,FALSE))</f>
        <v>4.4340177939848751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0.38765839235347099</v>
      </c>
      <c r="L28" s="12">
        <f>(SUMIFS(SANAYIAG2,KAYNAK,A28,SEBEP,B28,SÜRE,"Uzun",BİLDİRİM,"Bildirimli",İL,$B$10,İLÇE,$B$11)/VLOOKUP($B$11,ABONE2,12,FALSE))</f>
        <v>2.9083138307085799</v>
      </c>
      <c r="M28" s="12">
        <f>(SUMIFS(SANAYIOG2,KAYNAK,A28,SEBEP,B28,SÜRE,"Uzun",BİLDİRİM,"Bildirimli",İL,$B$10,İLÇE,$B$11)/VLOOKUP($B$11,ABONE2,13,FALSE))</f>
        <v>50.986539689590124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28.361492226587046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0.24676021149982871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0.24030401946103999</v>
      </c>
      <c r="D29" s="12">
        <f>(SUMIFS(MESKENOG2,KAYNAK,A29,SEBEP,B29,SÜRE,"Uzun",BİLDİRİM,"Bildirimli",İL,$B$10,İLÇE,$B$11)/VLOOKUP($B$11,ABONE2,4,FALSE))</f>
        <v>1.5287392576985976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0.24244312250049135</v>
      </c>
      <c r="F29" s="12">
        <f>(SUMIFS(TARIMSALAG2,KAYNAK,A29,SEBEP,B29,SÜRE,"Uzun",BİLDİRİM,"Bildirimli",İL,$B$10,İLÇE,$B$11)/VLOOKUP($B$11,ABONE2,6,FALSE))</f>
        <v>7.6548874028884768</v>
      </c>
      <c r="G29" s="12">
        <f>(SUMIFS(TARIMSALOG2,KAYNAK,A29,SEBEP,B29,SÜRE,"Uzun",BİLDİRİM,"Bildirimli",İL,$B$10,İLÇE,$B$11)/VLOOKUP($B$11,ABONE2,7,FALSE))</f>
        <v>13.564672238237922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8.7898731405572583</v>
      </c>
      <c r="I29" s="12">
        <f>(SUMIFS(TICARETHANEAG2,KAYNAK,A29,SEBEP,B29,SÜRE,"Uzun",BİLDİRİM,"Bildirimli",İL,$B$10,İLÇE,$B$11)/VLOOKUP($B$11,ABONE2,9,FALSE))</f>
        <v>0.42336657229399421</v>
      </c>
      <c r="J29" s="12">
        <f>(SUMIFS(TICARETHANEOG2,KAYNAK,A29,SEBEP,B29,SÜRE,"Uzun",BİLDİRİM,"Bildirimli",İL,$B$10,İLÇE,$B$11)/VLOOKUP($B$11,ABONE2,10,FALSE))</f>
        <v>28.572067152976395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1.5731354481283191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166.62370158822009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88.212547899645926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1.4162467369410381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5.0404835800791276E-2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5.0321152015790169E-2</v>
      </c>
      <c r="F31" s="12">
        <f>(SUMIFS(TARIMSALAG2,KAYNAK,A31,SEBEP,B31,SÜRE,"Uzun",BİLDİRİM,"Bildirimli",İL,$B$10,İLÇE,$B$11)/VLOOKUP($B$11,ABONE2,6,FALSE))</f>
        <v>0.10952551652862541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8.8490926838111619E-2</v>
      </c>
      <c r="I31" s="12">
        <f>(SUMIFS(TICARETHANEAG2,KAYNAK,A31,SEBEP,B31,SÜRE,"Uzun",BİLDİRİM,"Bildirimli",İL,$B$10,İLÇE,$B$11)/VLOOKUP($B$11,ABONE2,9,FALSE))</f>
        <v>0.36230804571655484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0.34750912051447519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9.8233875767152118E-2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0.37940217561566114</v>
      </c>
      <c r="D33" s="12">
        <f t="shared" ref="D33:O33" si="14">SUM(D28:D32)</f>
        <v>1.6825416549456711</v>
      </c>
      <c r="E33" s="12">
        <f t="shared" si="14"/>
        <v>0.38156569112527805</v>
      </c>
      <c r="F33" s="12">
        <f t="shared" si="14"/>
        <v>8.4236109831807067</v>
      </c>
      <c r="G33" s="12">
        <f t="shared" si="14"/>
        <v>15.197395944470781</v>
      </c>
      <c r="H33" s="12">
        <f t="shared" si="14"/>
        <v>9.7245296350938464</v>
      </c>
      <c r="I33" s="12">
        <f t="shared" si="14"/>
        <v>1.0010158923648667</v>
      </c>
      <c r="J33" s="12">
        <f t="shared" si="14"/>
        <v>33.006084946961266</v>
      </c>
      <c r="K33" s="12">
        <f t="shared" si="14"/>
        <v>2.3083029609962655</v>
      </c>
      <c r="L33" s="12">
        <f t="shared" si="14"/>
        <v>2.9083138307085799</v>
      </c>
      <c r="M33" s="12">
        <f t="shared" si="14"/>
        <v>217.61024127781022</v>
      </c>
      <c r="N33" s="12">
        <f t="shared" si="14"/>
        <v>116.57404012623297</v>
      </c>
      <c r="O33" s="12">
        <f t="shared" si="14"/>
        <v>1.7612408242080189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48106</v>
      </c>
      <c r="D37" s="16">
        <f>VLOOKUP($B$11,ABONE2,4,FALSE)</f>
        <v>80</v>
      </c>
      <c r="E37" s="16">
        <f>VLOOKUP($B$11,ABONE2,5,FALSE)</f>
        <v>48186</v>
      </c>
      <c r="F37" s="16">
        <f>VLOOKUP($B$11,ABONE2,6,FALSE)</f>
        <v>5225</v>
      </c>
      <c r="G37" s="16">
        <f>VLOOKUP($B$11,ABONE2,7,FALSE)</f>
        <v>1242</v>
      </c>
      <c r="H37" s="16">
        <f>VLOOKUP($B$11,ABONE2,8,FALSE)</f>
        <v>6467</v>
      </c>
      <c r="I37" s="16">
        <f>VLOOKUP($B$11,ABONE2,9,FALSE)</f>
        <v>9158</v>
      </c>
      <c r="J37" s="16">
        <f>VLOOKUP($B$11,ABONE2,10,FALSE)</f>
        <v>390</v>
      </c>
      <c r="K37" s="16">
        <f>VLOOKUP($B$11,ABONE2,11,FALSE)</f>
        <v>9548</v>
      </c>
      <c r="L37" s="21">
        <f>VLOOKUP($B$11,ABONE2,12,FALSE)</f>
        <v>40</v>
      </c>
      <c r="M37" s="21">
        <f>VLOOKUP($B$11,ABONE2,13,FALSE)</f>
        <v>45</v>
      </c>
      <c r="N37" s="21">
        <f>VLOOKUP($B$11,ABONE2,14,FALSE)</f>
        <v>85</v>
      </c>
      <c r="O37" s="21">
        <f>VLOOKUP($B$11,ABONE2,15,FALSE)</f>
        <v>64286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9754.555399768582</v>
      </c>
      <c r="D38" s="16">
        <f>VLOOKUP($B$11,TUKETIM,4,FALSE)</f>
        <v>374.02969999999999</v>
      </c>
      <c r="E38" s="16">
        <f>VLOOKUP($B$11,TUKETIM,5,FALSE)</f>
        <v>10128.585099768581</v>
      </c>
      <c r="F38" s="16">
        <f>VLOOKUP($B$11,TUKETIM,6,FALSE)</f>
        <v>3649.0207686069734</v>
      </c>
      <c r="G38" s="16">
        <f>VLOOKUP($B$11,TUKETIM,7,FALSE)</f>
        <v>1713.7040204847503</v>
      </c>
      <c r="H38" s="16">
        <f>VLOOKUP($B$11,TUKETIM,8,FALSE)</f>
        <v>5362.7247890917242</v>
      </c>
      <c r="I38" s="16">
        <f>VLOOKUP($B$11,TUKETIM,9,FALSE)</f>
        <v>4497.0073310921471</v>
      </c>
      <c r="J38" s="16">
        <f>VLOOKUP($B$11,TUKETIM,10,FALSE)</f>
        <v>4830.6034426764545</v>
      </c>
      <c r="K38" s="16">
        <f>VLOOKUP($B$11,TUKETIM,11,FALSE)</f>
        <v>9327.6107737686016</v>
      </c>
      <c r="L38" s="21">
        <f>VLOOKUP($B$11,TUKETIM,12,FALSE)</f>
        <v>152.76430219780221</v>
      </c>
      <c r="M38" s="21">
        <f>VLOOKUP($B$11,TUKETIM,13,FALSE)</f>
        <v>5932.7206617315624</v>
      </c>
      <c r="N38" s="21">
        <f>VLOOKUP($B$11,TUKETIM,14,FALSE)</f>
        <v>6085.4849639293643</v>
      </c>
      <c r="O38" s="21">
        <f>VLOOKUP($B$11,TUKETIM,15,FALSE)</f>
        <v>30904.405626558273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235539.24900000799</v>
      </c>
      <c r="D39" s="16">
        <f>VLOOKUP($B$11,ANLASMA,4,FALSE)</f>
        <v>1333.32</v>
      </c>
      <c r="E39" s="16">
        <f>VLOOKUP($B$11,ANLASMA,5,FALSE)</f>
        <v>236872.56900000799</v>
      </c>
      <c r="F39" s="16">
        <f>VLOOKUP($B$11,ANLASMA,6,FALSE)</f>
        <v>44584.779999999504</v>
      </c>
      <c r="G39" s="16">
        <f>VLOOKUP($B$11,ANLASMA,7,FALSE)</f>
        <v>27870.827000000099</v>
      </c>
      <c r="H39" s="16">
        <f>VLOOKUP($B$11,ANLASMA,8,FALSE)</f>
        <v>72455.606999999611</v>
      </c>
      <c r="I39" s="16">
        <f>VLOOKUP($B$11,ANLASMA,9,FALSE)</f>
        <v>51467.2389999999</v>
      </c>
      <c r="J39" s="16">
        <f>VLOOKUP($B$11,ANLASMA,10,FALSE)</f>
        <v>76645.200000000012</v>
      </c>
      <c r="K39" s="16">
        <f>VLOOKUP($B$11,ANLASMA,11,FALSE)</f>
        <v>128112.43899999991</v>
      </c>
      <c r="L39" s="21">
        <f>VLOOKUP($B$11,ANLASMA,12,FALSE)</f>
        <v>436.21899999999999</v>
      </c>
      <c r="M39" s="21">
        <f>VLOOKUP($B$11,ANLASMA,13,FALSE)</f>
        <v>61532.2</v>
      </c>
      <c r="N39" s="21">
        <f>VLOOKUP($B$11,ANLASMA,14,FALSE)</f>
        <v>61968.418999999994</v>
      </c>
      <c r="O39" s="21">
        <f>VLOOKUP($B$11,ANLASMA,15,FALSE)</f>
        <v>499409.03400000749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37CC8580-D3B1-40C1-A171-02E3A014F71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457C0-E2C6-46A7-ABE5-AD50E5DF7AC2}">
  <dimension ref="A1:AC70"/>
  <sheetViews>
    <sheetView topLeftCell="B6" zoomScale="80" zoomScaleNormal="80" workbookViewId="0">
      <selection activeCell="M28" sqref="M28:M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0.14104452442184959</v>
      </c>
      <c r="D17" s="12">
        <f t="shared" si="1"/>
        <v>0.84895655382255752</v>
      </c>
      <c r="E17" s="12">
        <f t="shared" si="2"/>
        <v>0.14211859321616105</v>
      </c>
      <c r="F17" s="12">
        <f t="shared" si="3"/>
        <v>0.74798470687384577</v>
      </c>
      <c r="G17" s="12">
        <f t="shared" si="4"/>
        <v>6.3856048729301671</v>
      </c>
      <c r="H17" s="12">
        <f t="shared" si="5"/>
        <v>0.91488793547419756</v>
      </c>
      <c r="I17" s="12">
        <f t="shared" si="6"/>
        <v>0.25345434176277393</v>
      </c>
      <c r="J17" s="12">
        <f t="shared" si="7"/>
        <v>1.5620359025747423</v>
      </c>
      <c r="K17" s="12">
        <f t="shared" si="8"/>
        <v>0.28690777952987068</v>
      </c>
      <c r="L17" s="12">
        <f t="shared" si="9"/>
        <v>0</v>
      </c>
      <c r="M17" s="12">
        <v>0</v>
      </c>
      <c r="N17" s="12">
        <f t="shared" si="10"/>
        <v>0</v>
      </c>
      <c r="O17" s="17">
        <f t="shared" si="11"/>
        <v>0.1828910161941755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1.0089615067177636E-2</v>
      </c>
      <c r="D18" s="12">
        <f t="shared" si="1"/>
        <v>0</v>
      </c>
      <c r="E18" s="12">
        <f t="shared" si="2"/>
        <v>1.007430675168052E-2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8.4918222516117761E-3</v>
      </c>
      <c r="J18" s="12">
        <f t="shared" si="7"/>
        <v>0</v>
      </c>
      <c r="K18" s="12">
        <f t="shared" si="8"/>
        <v>8.2747317348790851E-3</v>
      </c>
      <c r="L18" s="12">
        <f t="shared" si="9"/>
        <v>0</v>
      </c>
      <c r="M18" s="12">
        <v>0</v>
      </c>
      <c r="N18" s="12">
        <f t="shared" si="10"/>
        <v>0</v>
      </c>
      <c r="O18" s="17">
        <f t="shared" si="11"/>
        <v>9.5458855135537139E-3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5.7067419476332709E-3</v>
      </c>
      <c r="D21" s="12">
        <f t="shared" si="1"/>
        <v>0</v>
      </c>
      <c r="E21" s="12">
        <f t="shared" si="2"/>
        <v>5.6980834799302566E-3</v>
      </c>
      <c r="F21" s="12">
        <f t="shared" si="3"/>
        <v>2.0267330301539318E-2</v>
      </c>
      <c r="G21" s="12">
        <f t="shared" si="4"/>
        <v>0</v>
      </c>
      <c r="H21" s="12">
        <f t="shared" si="5"/>
        <v>1.9667310654454272E-2</v>
      </c>
      <c r="I21" s="12">
        <f t="shared" si="6"/>
        <v>1.7082152980365504E-2</v>
      </c>
      <c r="J21" s="12">
        <f t="shared" si="7"/>
        <v>0</v>
      </c>
      <c r="K21" s="12">
        <f t="shared" si="8"/>
        <v>1.6645453611545041E-2</v>
      </c>
      <c r="L21" s="12">
        <f t="shared" si="9"/>
        <v>0</v>
      </c>
      <c r="M21" s="12">
        <v>0</v>
      </c>
      <c r="N21" s="12">
        <f t="shared" si="10"/>
        <v>0</v>
      </c>
      <c r="O21" s="17">
        <f t="shared" si="11"/>
        <v>7.7356427383026751E-3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1.9767934475725547E-3</v>
      </c>
      <c r="D22" s="12">
        <f t="shared" si="1"/>
        <v>0</v>
      </c>
      <c r="E22" s="12">
        <f t="shared" si="2"/>
        <v>1.9737941876833923E-3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4.6458930858586552E-3</v>
      </c>
      <c r="J22" s="12">
        <f t="shared" si="7"/>
        <v>0</v>
      </c>
      <c r="K22" s="12">
        <f t="shared" si="8"/>
        <v>4.5271224261804613E-3</v>
      </c>
      <c r="L22" s="12">
        <f t="shared" si="9"/>
        <v>0</v>
      </c>
      <c r="M22" s="12">
        <v>0</v>
      </c>
      <c r="N22" s="12">
        <f t="shared" si="10"/>
        <v>0</v>
      </c>
      <c r="O22" s="17">
        <f t="shared" si="11"/>
        <v>2.3249221182676987E-3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0.15881767488423307</v>
      </c>
      <c r="D25" s="12">
        <f t="shared" ref="D25:O25" si="12">SUM(D15:D24)</f>
        <v>0.84895655382255752</v>
      </c>
      <c r="E25" s="12">
        <f t="shared" si="12"/>
        <v>0.15986477763545523</v>
      </c>
      <c r="F25" s="12">
        <f t="shared" si="12"/>
        <v>0.76825203717538504</v>
      </c>
      <c r="G25" s="12">
        <f t="shared" si="12"/>
        <v>6.3856048729301671</v>
      </c>
      <c r="H25" s="12">
        <f t="shared" si="12"/>
        <v>0.93455524612865182</v>
      </c>
      <c r="I25" s="12">
        <f t="shared" si="12"/>
        <v>0.28367421008060989</v>
      </c>
      <c r="J25" s="12">
        <f t="shared" si="12"/>
        <v>1.5620359025747423</v>
      </c>
      <c r="K25" s="12">
        <f t="shared" si="12"/>
        <v>0.3163550873024753</v>
      </c>
      <c r="L25" s="12">
        <f t="shared" si="12"/>
        <v>0</v>
      </c>
      <c r="M25" s="12">
        <v>0</v>
      </c>
      <c r="N25" s="12">
        <f t="shared" si="12"/>
        <v>0</v>
      </c>
      <c r="O25" s="12">
        <f t="shared" si="12"/>
        <v>0.20249746656429959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2.9704820231885809E-2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2.9659751043728758E-2</v>
      </c>
      <c r="F29" s="12">
        <f>(SUMIFS(TARIMSALAG2,KAYNAK,A29,SEBEP,B29,SÜRE,"Uzun",BİLDİRİM,"Bildirimli",İL,$B$10,İLÇE,$B$11)/VLOOKUP($B$11,ABONE2,6,FALSE))</f>
        <v>8.5157375319056136E-2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8.2636268812899871E-2</v>
      </c>
      <c r="I29" s="12">
        <f>(SUMIFS(TICARETHANEAG2,KAYNAK,A29,SEBEP,B29,SÜRE,"Uzun",BİLDİRİM,"Bildirimli",İL,$B$10,İLÇE,$B$11)/VLOOKUP($B$11,ABONE2,9,FALSE))</f>
        <v>0.40430070838969784</v>
      </c>
      <c r="J29" s="12">
        <f>(SUMIFS(TICARETHANEOG2,KAYNAK,A29,SEBEP,B29,SÜRE,"Uzun",BİLDİRİM,"Bildirimli",İL,$B$10,İLÇE,$B$11)/VLOOKUP($B$11,ABONE2,10,FALSE))</f>
        <v>13.523726294049689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0.73969431358279258</v>
      </c>
      <c r="L29" s="12">
        <f>(SUMIFS(SANAYIAG2,KAYNAK,A29,SEBEP,B29,SÜRE,"Uzun",BİLDİRİM,"Bildirimli",İL,$B$10,İLÇE,$B$11)/VLOOKUP($B$11,ABONE2,12,FALSE))</f>
        <v>339.88801596444603</v>
      </c>
      <c r="M29" s="12"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388.45129245503011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0.48892877078918456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1.2834796517731487E-2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1.2815323117296828E-2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4.5229222185397946E-2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4.4072952668124186E-2</v>
      </c>
      <c r="L31" s="12">
        <f>(SUMIFS(SANAYIAG2,KAYNAK,A31,SEBEP,B31,SÜRE,"Uzun",BİLDİRİM,"Bildirimli",İL,$B$10,İLÇE,$B$11)/VLOOKUP($B$11,ABONE2,12,FALSE))</f>
        <v>0</v>
      </c>
      <c r="M31" s="12"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1.7391864633093074E-2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4.2539616749617294E-2</v>
      </c>
      <c r="D33" s="12">
        <f t="shared" ref="D33:O33" si="13">SUM(D28:D32)</f>
        <v>0</v>
      </c>
      <c r="E33" s="12">
        <f t="shared" si="13"/>
        <v>4.2475074161025583E-2</v>
      </c>
      <c r="F33" s="12">
        <f t="shared" si="13"/>
        <v>8.5157375319056136E-2</v>
      </c>
      <c r="G33" s="12">
        <f t="shared" si="13"/>
        <v>0</v>
      </c>
      <c r="H33" s="12">
        <f t="shared" si="13"/>
        <v>8.2636268812899871E-2</v>
      </c>
      <c r="I33" s="12">
        <f t="shared" si="13"/>
        <v>0.44952993057509577</v>
      </c>
      <c r="J33" s="12">
        <f t="shared" si="13"/>
        <v>13.523726294049689</v>
      </c>
      <c r="K33" s="12">
        <f t="shared" si="13"/>
        <v>0.78376726625091675</v>
      </c>
      <c r="L33" s="12">
        <f t="shared" si="13"/>
        <v>339.88801596444603</v>
      </c>
      <c r="M33" s="12">
        <v>0</v>
      </c>
      <c r="N33" s="12">
        <f t="shared" si="13"/>
        <v>388.45129245503011</v>
      </c>
      <c r="O33" s="12">
        <f t="shared" si="13"/>
        <v>0.50632063542227768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21059</v>
      </c>
      <c r="D37" s="16">
        <f>VLOOKUP($B$11,ABONE2,4,FALSE)</f>
        <v>32</v>
      </c>
      <c r="E37" s="16">
        <f>VLOOKUP($B$11,ABONE2,5,FALSE)</f>
        <v>21091</v>
      </c>
      <c r="F37" s="16">
        <f>VLOOKUP($B$11,ABONE2,6,FALSE)</f>
        <v>590</v>
      </c>
      <c r="G37" s="16">
        <f>VLOOKUP($B$11,ABONE2,7,FALSE)</f>
        <v>18</v>
      </c>
      <c r="H37" s="16">
        <f>VLOOKUP($B$11,ABONE2,8,FALSE)</f>
        <v>608</v>
      </c>
      <c r="I37" s="16">
        <f>VLOOKUP($B$11,ABONE2,9,FALSE)</f>
        <v>3926</v>
      </c>
      <c r="J37" s="16">
        <f>VLOOKUP($B$11,ABONE2,10,FALSE)</f>
        <v>103</v>
      </c>
      <c r="K37" s="16">
        <f>VLOOKUP($B$11,ABONE2,11,FALSE)</f>
        <v>4029</v>
      </c>
      <c r="L37" s="21">
        <f>VLOOKUP($B$11,ABONE2,12,FALSE)</f>
        <v>23</v>
      </c>
      <c r="M37" s="21">
        <f>VLOOKUP($B$11,ABONE2,13,FALSE)</f>
        <v>0</v>
      </c>
      <c r="N37" s="21">
        <f>VLOOKUP($B$11,ABONE2,14,FALSE)</f>
        <v>23</v>
      </c>
      <c r="O37" s="21">
        <f>VLOOKUP($B$11,ABONE2,15,FALSE)</f>
        <v>25751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2358.6505474712944</v>
      </c>
      <c r="D38" s="16">
        <f>VLOOKUP($B$11,TUKETIM,4,FALSE)</f>
        <v>114.3308</v>
      </c>
      <c r="E38" s="16">
        <f>VLOOKUP($B$11,TUKETIM,5,FALSE)</f>
        <v>2472.9813474712946</v>
      </c>
      <c r="F38" s="16">
        <f>VLOOKUP($B$11,TUKETIM,6,FALSE)</f>
        <v>132.62126810309303</v>
      </c>
      <c r="G38" s="16">
        <f>VLOOKUP($B$11,TUKETIM,7,FALSE)</f>
        <v>44.896999999999998</v>
      </c>
      <c r="H38" s="16">
        <f>VLOOKUP($B$11,TUKETIM,8,FALSE)</f>
        <v>177.51826810309302</v>
      </c>
      <c r="I38" s="16">
        <f>VLOOKUP($B$11,TUKETIM,9,FALSE)</f>
        <v>1190.0892478393723</v>
      </c>
      <c r="J38" s="16">
        <f>VLOOKUP($B$11,TUKETIM,10,FALSE)</f>
        <v>507.47087572635621</v>
      </c>
      <c r="K38" s="16">
        <f>VLOOKUP($B$11,TUKETIM,11,FALSE)</f>
        <v>1697.5601235657286</v>
      </c>
      <c r="L38" s="21">
        <f>VLOOKUP($B$11,TUKETIM,12,FALSE)</f>
        <v>653.06815567765568</v>
      </c>
      <c r="M38" s="21">
        <f>VLOOKUP($B$11,TUKETIM,13,FALSE)</f>
        <v>11.297697802197803</v>
      </c>
      <c r="N38" s="21">
        <f>VLOOKUP($B$11,TUKETIM,14,FALSE)</f>
        <v>664.36585347985351</v>
      </c>
      <c r="O38" s="21">
        <f>VLOOKUP($B$11,TUKETIM,15,FALSE)</f>
        <v>5012.4255926199694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88736.0659999989</v>
      </c>
      <c r="D39" s="16">
        <f>VLOOKUP($B$11,ANLASMA,4,FALSE)</f>
        <v>700.2</v>
      </c>
      <c r="E39" s="16">
        <f>VLOOKUP($B$11,ANLASMA,5,FALSE)</f>
        <v>89436.265999998897</v>
      </c>
      <c r="F39" s="16">
        <f>VLOOKUP($B$11,ANLASMA,6,FALSE)</f>
        <v>2572.4839999999999</v>
      </c>
      <c r="G39" s="16">
        <f>VLOOKUP($B$11,ANLASMA,7,FALSE)</f>
        <v>567.6</v>
      </c>
      <c r="H39" s="16">
        <f>VLOOKUP($B$11,ANLASMA,8,FALSE)</f>
        <v>3140.0839999999998</v>
      </c>
      <c r="I39" s="16">
        <f>VLOOKUP($B$11,ANLASMA,9,FALSE)</f>
        <v>21527.437999999798</v>
      </c>
      <c r="J39" s="16">
        <f>VLOOKUP($B$11,ANLASMA,10,FALSE)</f>
        <v>7690.82</v>
      </c>
      <c r="K39" s="16">
        <f>VLOOKUP($B$11,ANLASMA,11,FALSE)</f>
        <v>29218.257999999798</v>
      </c>
      <c r="L39" s="21">
        <f>VLOOKUP($B$11,ANLASMA,12,FALSE)</f>
        <v>2166.5699999999997</v>
      </c>
      <c r="M39" s="21">
        <f>VLOOKUP($B$11,ANLASMA,13,FALSE)</f>
        <v>0</v>
      </c>
      <c r="N39" s="21">
        <f>VLOOKUP($B$11,ANLASMA,14,FALSE)</f>
        <v>2166.5699999999997</v>
      </c>
      <c r="O39" s="21">
        <f>VLOOKUP($B$11,ANLASMA,15,FALSE)</f>
        <v>123961.1779999987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B10CD16-2FAC-4BF3-BE21-60DC46218DE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B122D-F66E-4454-BB12-9EF2B965A19D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v>0</v>
      </c>
      <c r="E15" s="12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2">(SUMIFS(TARIMSALAG2,KAYNAK,A15,SEBEP,B15,SÜRE,"Uzun",BİLDİRİM,"Bildirimsiz",İL,$B$10,İLÇE,$B$11)/VLOOKUP($B$11,ABONE2,6,FALSE))</f>
        <v>0</v>
      </c>
      <c r="G15" s="12">
        <f t="shared" ref="G15:G24" si="3">(SUMIFS(TARIMSALOG2,KAYNAK,A15,SEBEP,B15,SÜRE,"Uzun",BİLDİRİM,"Bildirimsiz",İL,$B$10,İLÇE,$B$11)/VLOOKUP($B$11,ABONE2,7,FALSE))</f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v>0</v>
      </c>
      <c r="E16" s="12">
        <f t="shared" si="1"/>
        <v>0</v>
      </c>
      <c r="F16" s="12">
        <f t="shared" si="2"/>
        <v>0</v>
      </c>
      <c r="G16" s="12">
        <f t="shared" si="3"/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0.18658547596798197</v>
      </c>
      <c r="D17" s="12">
        <v>0</v>
      </c>
      <c r="E17" s="12">
        <f t="shared" si="1"/>
        <v>0.18733400130172323</v>
      </c>
      <c r="F17" s="12">
        <f t="shared" si="2"/>
        <v>1.4775818167072043</v>
      </c>
      <c r="G17" s="12">
        <f t="shared" si="3"/>
        <v>9.4511931238649449</v>
      </c>
      <c r="H17" s="12">
        <f t="shared" si="4"/>
        <v>1.8400186943052834</v>
      </c>
      <c r="I17" s="12">
        <f t="shared" si="5"/>
        <v>0.28512421185246734</v>
      </c>
      <c r="J17" s="12">
        <f t="shared" si="6"/>
        <v>4.5519124396952595</v>
      </c>
      <c r="K17" s="12">
        <f t="shared" si="7"/>
        <v>0.42040601996416022</v>
      </c>
      <c r="L17" s="12">
        <f t="shared" si="8"/>
        <v>0</v>
      </c>
      <c r="M17" s="12">
        <f t="shared" si="9"/>
        <v>50.995118326023494</v>
      </c>
      <c r="N17" s="12">
        <f t="shared" si="10"/>
        <v>39.227014096941147</v>
      </c>
      <c r="O17" s="17">
        <f t="shared" si="11"/>
        <v>0.30912022831662139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v>0</v>
      </c>
      <c r="E18" s="12">
        <f t="shared" si="1"/>
        <v>0</v>
      </c>
      <c r="F18" s="12">
        <f t="shared" si="2"/>
        <v>0</v>
      </c>
      <c r="G18" s="12">
        <f t="shared" si="3"/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v>0</v>
      </c>
      <c r="E19" s="12">
        <f t="shared" si="1"/>
        <v>0</v>
      </c>
      <c r="F19" s="12">
        <f t="shared" si="2"/>
        <v>0</v>
      </c>
      <c r="G19" s="12">
        <f t="shared" si="3"/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v>0</v>
      </c>
      <c r="E20" s="12">
        <f t="shared" si="1"/>
        <v>0</v>
      </c>
      <c r="F20" s="12">
        <f t="shared" si="2"/>
        <v>0</v>
      </c>
      <c r="G20" s="12">
        <f t="shared" si="3"/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1.4127592580166489E-2</v>
      </c>
      <c r="D21" s="12">
        <v>0</v>
      </c>
      <c r="E21" s="12">
        <f t="shared" si="1"/>
        <v>1.4100035035992867E-2</v>
      </c>
      <c r="F21" s="12">
        <f t="shared" si="2"/>
        <v>0.17500756711624882</v>
      </c>
      <c r="G21" s="12">
        <f t="shared" si="3"/>
        <v>0</v>
      </c>
      <c r="H21" s="12">
        <f t="shared" si="4"/>
        <v>0.16705267770187388</v>
      </c>
      <c r="I21" s="12">
        <f t="shared" si="5"/>
        <v>3.5573879408247459E-2</v>
      </c>
      <c r="J21" s="12">
        <f t="shared" si="6"/>
        <v>0</v>
      </c>
      <c r="K21" s="12">
        <f t="shared" si="7"/>
        <v>3.4445982153705687E-2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2.3212943615103645E-2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9.9821627240828268E-4</v>
      </c>
      <c r="D22" s="12">
        <v>0</v>
      </c>
      <c r="E22" s="12">
        <f t="shared" si="1"/>
        <v>9.962691332290048E-4</v>
      </c>
      <c r="F22" s="12">
        <f t="shared" si="2"/>
        <v>0</v>
      </c>
      <c r="G22" s="12">
        <f t="shared" si="3"/>
        <v>0</v>
      </c>
      <c r="H22" s="12">
        <f t="shared" si="4"/>
        <v>0</v>
      </c>
      <c r="I22" s="12">
        <f t="shared" si="5"/>
        <v>2.3918317658478333E-4</v>
      </c>
      <c r="J22" s="12">
        <f t="shared" si="6"/>
        <v>0</v>
      </c>
      <c r="K22" s="12">
        <f t="shared" si="7"/>
        <v>2.3159968969243129E-4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8.5196651179136006E-4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v>0</v>
      </c>
      <c r="E23" s="12">
        <f t="shared" si="1"/>
        <v>0</v>
      </c>
      <c r="F23" s="12">
        <f t="shared" si="2"/>
        <v>0</v>
      </c>
      <c r="G23" s="12">
        <f t="shared" si="3"/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v>0</v>
      </c>
      <c r="E24" s="12">
        <f t="shared" si="1"/>
        <v>0</v>
      </c>
      <c r="F24" s="12">
        <f t="shared" si="2"/>
        <v>0</v>
      </c>
      <c r="G24" s="12">
        <f t="shared" si="3"/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0.20171128482055675</v>
      </c>
      <c r="D25" s="12">
        <f t="shared" ref="D25:O25" si="12">SUM(D15:D24)</f>
        <v>0</v>
      </c>
      <c r="E25" s="12">
        <f t="shared" si="12"/>
        <v>0.20243030547094509</v>
      </c>
      <c r="F25" s="12">
        <f t="shared" si="12"/>
        <v>1.6525893838234531</v>
      </c>
      <c r="G25" s="12">
        <f t="shared" si="12"/>
        <v>9.4511931238649449</v>
      </c>
      <c r="H25" s="12">
        <f t="shared" si="12"/>
        <v>2.0070713720071574</v>
      </c>
      <c r="I25" s="12">
        <f t="shared" si="12"/>
        <v>0.32093727443729958</v>
      </c>
      <c r="J25" s="12">
        <f t="shared" si="12"/>
        <v>4.5519124396952595</v>
      </c>
      <c r="K25" s="12">
        <f t="shared" si="12"/>
        <v>0.45508360180755836</v>
      </c>
      <c r="L25" s="12">
        <f t="shared" si="12"/>
        <v>0</v>
      </c>
      <c r="M25" s="12">
        <f t="shared" si="12"/>
        <v>50.995118326023494</v>
      </c>
      <c r="N25" s="12">
        <f t="shared" si="12"/>
        <v>39.227014096941147</v>
      </c>
      <c r="O25" s="12">
        <f t="shared" si="12"/>
        <v>0.33318513844351638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2.9469447923003853E-2</v>
      </c>
      <c r="D29" s="12"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2.9713885904007184E-2</v>
      </c>
      <c r="F29" s="12">
        <f>(SUMIFS(TARIMSALAG2,KAYNAK,A29,SEBEP,B29,SÜRE,"Uzun",BİLDİRİM,"Bildirimli",İL,$B$10,İLÇE,$B$11)/VLOOKUP($B$11,ABONE2,6,FALSE))</f>
        <v>0.11815296562566223</v>
      </c>
      <c r="G29" s="12">
        <f>(SUMIFS(TARIMSALOG2,KAYNAK,A29,SEBEP,B29,SÜRE,"Uzun",BİLDİRİM,"Bildirimli",İL,$B$10,İLÇE,$B$11)/VLOOKUP($B$11,ABONE2,7,FALSE))</f>
        <v>0.47344476740924957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0.13430259297946165</v>
      </c>
      <c r="I29" s="12">
        <f>(SUMIFS(TICARETHANEAG2,KAYNAK,A29,SEBEP,B29,SÜRE,"Uzun",BİLDİRİM,"Bildirimli",İL,$B$10,İLÇE,$B$11)/VLOOKUP($B$11,ABONE2,9,FALSE))</f>
        <v>7.1129550360520946E-2</v>
      </c>
      <c r="J29" s="12">
        <f>(SUMIFS(TICARETHANEOG2,KAYNAK,A29,SEBEP,B29,SÜRE,"Uzun",BİLDİRİM,"Bildirimli",İL,$B$10,İLÇE,$B$11)/VLOOKUP($B$11,ABONE2,10,FALSE))</f>
        <v>1.216399969224069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0.10744123136443814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4.4448998310731402E-2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2.2925076530612678E-2</v>
      </c>
      <c r="D31" s="12"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2.2880358451039591E-2</v>
      </c>
      <c r="F31" s="12">
        <f>(SUMIFS(TARIMSALAG2,KAYNAK,A31,SEBEP,B31,SÜRE,"Uzun",BİLDİRİM,"Bildirimli",İL,$B$10,İLÇE,$B$11)/VLOOKUP($B$11,ABONE2,6,FALSE))</f>
        <v>9.4782120114541735E-2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9.0473841927517104E-2</v>
      </c>
      <c r="I31" s="12">
        <f>(SUMIFS(TICARETHANEAG2,KAYNAK,A31,SEBEP,B31,SÜRE,"Uzun",BİLDİRİM,"Bildirimli",İL,$B$10,İLÇE,$B$11)/VLOOKUP($B$11,ABONE2,9,FALSE))</f>
        <v>3.390771763504849E-2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3.28326473232207E-2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2.7026632377966927E-2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5.2394524453616531E-2</v>
      </c>
      <c r="D33" s="12">
        <f t="shared" ref="D33:O33" si="13">SUM(D28:D32)</f>
        <v>0</v>
      </c>
      <c r="E33" s="12">
        <f t="shared" si="13"/>
        <v>5.2594244355046775E-2</v>
      </c>
      <c r="F33" s="12">
        <f t="shared" si="13"/>
        <v>0.21293508574020398</v>
      </c>
      <c r="G33" s="12">
        <f t="shared" si="13"/>
        <v>0.47344476740924957</v>
      </c>
      <c r="H33" s="12">
        <f t="shared" si="13"/>
        <v>0.22477643490697874</v>
      </c>
      <c r="I33" s="12">
        <f t="shared" si="13"/>
        <v>0.10503726799556944</v>
      </c>
      <c r="J33" s="12">
        <f t="shared" si="13"/>
        <v>1.216399969224069</v>
      </c>
      <c r="K33" s="12">
        <f t="shared" si="13"/>
        <v>0.14027387868765884</v>
      </c>
      <c r="L33" s="12">
        <f t="shared" si="13"/>
        <v>0</v>
      </c>
      <c r="M33" s="12">
        <f t="shared" si="13"/>
        <v>0</v>
      </c>
      <c r="N33" s="12">
        <f t="shared" si="13"/>
        <v>0</v>
      </c>
      <c r="O33" s="12">
        <f t="shared" si="13"/>
        <v>7.1475630688698333E-2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19443</v>
      </c>
      <c r="D37" s="16">
        <f>VLOOKUP($B$11,ABONE2,4,FALSE)</f>
        <v>38</v>
      </c>
      <c r="E37" s="16">
        <f>VLOOKUP($B$11,ABONE2,5,FALSE)</f>
        <v>19481</v>
      </c>
      <c r="F37" s="16">
        <f>VLOOKUP($B$11,ABONE2,6,FALSE)</f>
        <v>945</v>
      </c>
      <c r="G37" s="16">
        <f>VLOOKUP($B$11,ABONE2,7,FALSE)</f>
        <v>45</v>
      </c>
      <c r="H37" s="16">
        <f>VLOOKUP($B$11,ABONE2,8,FALSE)</f>
        <v>990</v>
      </c>
      <c r="I37" s="16">
        <f>VLOOKUP($B$11,ABONE2,9,FALSE)</f>
        <v>3054</v>
      </c>
      <c r="J37" s="16">
        <f>VLOOKUP($B$11,ABONE2,10,FALSE)</f>
        <v>100</v>
      </c>
      <c r="K37" s="16">
        <f>VLOOKUP($B$11,ABONE2,11,FALSE)</f>
        <v>3154</v>
      </c>
      <c r="L37" s="21">
        <f>VLOOKUP($B$11,ABONE2,12,FALSE)</f>
        <v>3</v>
      </c>
      <c r="M37" s="21">
        <f>VLOOKUP($B$11,ABONE2,13,FALSE)</f>
        <v>10</v>
      </c>
      <c r="N37" s="21">
        <f>VLOOKUP($B$11,ABONE2,14,FALSE)</f>
        <v>13</v>
      </c>
      <c r="O37" s="21">
        <f>VLOOKUP($B$11,ABONE2,15,FALSE)</f>
        <v>23638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1889.9584761683643</v>
      </c>
      <c r="D38" s="16">
        <f>VLOOKUP($B$11,TUKETIM,4,FALSE)</f>
        <v>294.48689999999999</v>
      </c>
      <c r="E38" s="16">
        <f>VLOOKUP($B$11,TUKETIM,5,FALSE)</f>
        <v>2184.4453761683644</v>
      </c>
      <c r="F38" s="16">
        <f>VLOOKUP($B$11,TUKETIM,6,FALSE)</f>
        <v>319.42847753588711</v>
      </c>
      <c r="G38" s="16">
        <f>VLOOKUP($B$11,TUKETIM,7,FALSE)</f>
        <v>140.80869395599834</v>
      </c>
      <c r="H38" s="16">
        <f>VLOOKUP($B$11,TUKETIM,8,FALSE)</f>
        <v>460.23717149188542</v>
      </c>
      <c r="I38" s="16">
        <f>VLOOKUP($B$11,TUKETIM,9,FALSE)</f>
        <v>875.64528108209834</v>
      </c>
      <c r="J38" s="16">
        <f>VLOOKUP($B$11,TUKETIM,10,FALSE)</f>
        <v>650.88150414092149</v>
      </c>
      <c r="K38" s="16">
        <f>VLOOKUP($B$11,TUKETIM,11,FALSE)</f>
        <v>1526.5267852230199</v>
      </c>
      <c r="L38" s="21">
        <f>VLOOKUP($B$11,TUKETIM,12,FALSE)</f>
        <v>12.826522222222222</v>
      </c>
      <c r="M38" s="21">
        <f>VLOOKUP($B$11,TUKETIM,13,FALSE)</f>
        <v>199.77748493150685</v>
      </c>
      <c r="N38" s="21">
        <f>VLOOKUP($B$11,TUKETIM,14,FALSE)</f>
        <v>212.60400715372907</v>
      </c>
      <c r="O38" s="21">
        <f>VLOOKUP($B$11,TUKETIM,15,FALSE)</f>
        <v>4383.8133400369989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75745.20199999951</v>
      </c>
      <c r="D39" s="16">
        <f>VLOOKUP($B$11,ANLASMA,4,FALSE)</f>
        <v>770.65</v>
      </c>
      <c r="E39" s="16">
        <f>VLOOKUP($B$11,ANLASMA,5,FALSE)</f>
        <v>76515.851999999504</v>
      </c>
      <c r="F39" s="16">
        <f>VLOOKUP($B$11,ANLASMA,6,FALSE)</f>
        <v>4170.8600000000297</v>
      </c>
      <c r="G39" s="16">
        <f>VLOOKUP($B$11,ANLASMA,7,FALSE)</f>
        <v>1949.18</v>
      </c>
      <c r="H39" s="16">
        <f>VLOOKUP($B$11,ANLASMA,8,FALSE)</f>
        <v>6120.04000000003</v>
      </c>
      <c r="I39" s="16">
        <f>VLOOKUP($B$11,ANLASMA,9,FALSE)</f>
        <v>14571.341</v>
      </c>
      <c r="J39" s="16">
        <f>VLOOKUP($B$11,ANLASMA,10,FALSE)</f>
        <v>10020.93</v>
      </c>
      <c r="K39" s="16">
        <f>VLOOKUP($B$11,ANLASMA,11,FALSE)</f>
        <v>24592.271000000001</v>
      </c>
      <c r="L39" s="21">
        <f>VLOOKUP($B$11,ANLASMA,12,FALSE)</f>
        <v>62.506</v>
      </c>
      <c r="M39" s="21">
        <f>VLOOKUP($B$11,ANLASMA,13,FALSE)</f>
        <v>2970</v>
      </c>
      <c r="N39" s="21">
        <f>VLOOKUP($B$11,ANLASMA,14,FALSE)</f>
        <v>3032.5059999999999</v>
      </c>
      <c r="O39" s="21">
        <f>VLOOKUP($B$11,ANLASMA,15,FALSE)</f>
        <v>110260.66899999953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1CF6F377-AA81-4275-BABA-516EBE2D82C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DC490-F6DF-4097-884C-AC0174C9B003}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0.16247782489203819</v>
      </c>
      <c r="D17" s="12">
        <f t="shared" si="1"/>
        <v>0.11009741870924004</v>
      </c>
      <c r="E17" s="12">
        <f t="shared" si="2"/>
        <v>0.1621298920121815</v>
      </c>
      <c r="F17" s="12">
        <f t="shared" si="3"/>
        <v>1.0929901262944892</v>
      </c>
      <c r="G17" s="12">
        <f t="shared" si="4"/>
        <v>3.1250093775643299</v>
      </c>
      <c r="H17" s="12">
        <f t="shared" si="5"/>
        <v>2.1604373038078148</v>
      </c>
      <c r="I17" s="12">
        <f t="shared" si="6"/>
        <v>0.30488450389258248</v>
      </c>
      <c r="J17" s="12">
        <f t="shared" si="7"/>
        <v>4.7129929955861707</v>
      </c>
      <c r="K17" s="12">
        <f t="shared" si="8"/>
        <v>0.50023810639473232</v>
      </c>
      <c r="L17" s="12">
        <f t="shared" si="9"/>
        <v>0.21365412984134338</v>
      </c>
      <c r="M17" s="12">
        <f t="shared" si="10"/>
        <v>19.769593919445779</v>
      </c>
      <c r="N17" s="12">
        <f t="shared" si="11"/>
        <v>15.858405961524889</v>
      </c>
      <c r="O17" s="17">
        <f t="shared" si="12"/>
        <v>0.38351862312588036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7.1072866384968528E-4</v>
      </c>
      <c r="D21" s="12">
        <f t="shared" si="1"/>
        <v>0</v>
      </c>
      <c r="E21" s="12">
        <f t="shared" si="2"/>
        <v>7.0600770254314435E-4</v>
      </c>
      <c r="F21" s="12">
        <f t="shared" si="3"/>
        <v>2.2305324863417112E-3</v>
      </c>
      <c r="G21" s="12">
        <f t="shared" si="4"/>
        <v>0</v>
      </c>
      <c r="H21" s="12">
        <f t="shared" si="5"/>
        <v>1.0588036233354524E-3</v>
      </c>
      <c r="I21" s="12">
        <f t="shared" si="6"/>
        <v>3.9458613731115531E-3</v>
      </c>
      <c r="J21" s="12">
        <f t="shared" si="7"/>
        <v>0</v>
      </c>
      <c r="K21" s="12">
        <f t="shared" si="8"/>
        <v>3.7709931193777918E-3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1.2252721416267814E-3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0.16318855355588788</v>
      </c>
      <c r="D25" s="12">
        <f t="shared" ref="D25:O25" si="13">SUM(D15:D24)</f>
        <v>0.11009741870924004</v>
      </c>
      <c r="E25" s="12">
        <f t="shared" si="13"/>
        <v>0.16283589971472465</v>
      </c>
      <c r="F25" s="12">
        <f t="shared" si="13"/>
        <v>1.0952206587808309</v>
      </c>
      <c r="G25" s="12">
        <f t="shared" si="13"/>
        <v>3.1250093775643299</v>
      </c>
      <c r="H25" s="12">
        <f t="shared" si="13"/>
        <v>2.1614961074311503</v>
      </c>
      <c r="I25" s="12">
        <f t="shared" si="13"/>
        <v>0.30883036526569402</v>
      </c>
      <c r="J25" s="12">
        <f t="shared" si="13"/>
        <v>4.7129929955861707</v>
      </c>
      <c r="K25" s="12">
        <f t="shared" si="13"/>
        <v>0.5040090995141101</v>
      </c>
      <c r="L25" s="12">
        <f t="shared" si="13"/>
        <v>0.21365412984134338</v>
      </c>
      <c r="M25" s="12">
        <f t="shared" si="13"/>
        <v>19.769593919445779</v>
      </c>
      <c r="N25" s="12">
        <f t="shared" si="13"/>
        <v>15.858405961524889</v>
      </c>
      <c r="O25" s="12">
        <f t="shared" si="13"/>
        <v>0.38474389526750713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0.17580538511103355</v>
      </c>
      <c r="D29" s="12">
        <f>(SUMIFS(MESKENOG2,KAYNAK,A29,SEBEP,B29,SÜRE,"Uzun",BİLDİRİM,"Bildirimli",İL,$B$10,İLÇE,$B$11)/VLOOKUP($B$11,ABONE2,4,FALSE))</f>
        <v>4.1453385205547436E-2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0.17491296212984317</v>
      </c>
      <c r="F29" s="12">
        <f>(SUMIFS(TARIMSALAG2,KAYNAK,A29,SEBEP,B29,SÜRE,"Uzun",BİLDİRİM,"Bildirimli",İL,$B$10,İLÇE,$B$11)/VLOOKUP($B$11,ABONE2,6,FALSE))</f>
        <v>0.80588157749406897</v>
      </c>
      <c r="G29" s="12">
        <f>(SUMIFS(TARIMSALOG2,KAYNAK,A29,SEBEP,B29,SÜRE,"Uzun",BİLDİRİM,"Bildirimli",İL,$B$10,İLÇE,$B$11)/VLOOKUP($B$11,ABONE2,7,FALSE))</f>
        <v>1.2606574575003187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1.0447814940231299</v>
      </c>
      <c r="I29" s="12">
        <f>(SUMIFS(TICARETHANEAG2,KAYNAK,A29,SEBEP,B29,SÜRE,"Uzun",BİLDİRİM,"Bildirimli",İL,$B$10,İLÇE,$B$11)/VLOOKUP($B$11,ABONE2,9,FALSE))</f>
        <v>0.35067442698036111</v>
      </c>
      <c r="J29" s="12">
        <f>(SUMIFS(TICARETHANEOG2,KAYNAK,A29,SEBEP,B29,SÜRE,"Uzun",BİLDİRİM,"Bildirimli",İL,$B$10,İLÇE,$B$11)/VLOOKUP($B$11,ABONE2,10,FALSE))</f>
        <v>6.0827522683905144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0.60470221650783751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2.8852985162309648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2.3082388129847717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0.31402299011515467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1.5680000593070089E-2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1.5575847377009452E-2</v>
      </c>
      <c r="F31" s="12">
        <f>(SUMIFS(TARIMSALAG2,KAYNAK,A31,SEBEP,B31,SÜRE,"Uzun",BİLDİRİM,"Bildirimli",İL,$B$10,İLÇE,$B$11)/VLOOKUP($B$11,ABONE2,6,FALSE))</f>
        <v>1.3051849592698429E-2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6.195536592539617E-3</v>
      </c>
      <c r="I31" s="12">
        <f>(SUMIFS(TICARETHANEAG2,KAYNAK,A31,SEBEP,B31,SÜRE,"Uzun",BİLDİRİM,"Bildirimli",İL,$B$10,İLÇE,$B$11)/VLOOKUP($B$11,ABONE2,9,FALSE))</f>
        <v>3.3573935080078512E-2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3.2086043123602012E-2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1.747184176505984E-2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0.19148538570410364</v>
      </c>
      <c r="D33" s="12">
        <f t="shared" ref="D33:O33" si="14">SUM(D28:D32)</f>
        <v>4.1453385205547436E-2</v>
      </c>
      <c r="E33" s="12">
        <f t="shared" si="14"/>
        <v>0.19048880950685262</v>
      </c>
      <c r="F33" s="12">
        <f t="shared" si="14"/>
        <v>0.81893342708676742</v>
      </c>
      <c r="G33" s="12">
        <f t="shared" si="14"/>
        <v>1.2606574575003187</v>
      </c>
      <c r="H33" s="12">
        <f t="shared" si="14"/>
        <v>1.0509770306156696</v>
      </c>
      <c r="I33" s="12">
        <f t="shared" si="14"/>
        <v>0.38424836206043961</v>
      </c>
      <c r="J33" s="12">
        <f t="shared" si="14"/>
        <v>6.0827522683905144</v>
      </c>
      <c r="K33" s="12">
        <f t="shared" si="14"/>
        <v>0.63678825963143948</v>
      </c>
      <c r="L33" s="12">
        <f t="shared" si="14"/>
        <v>0</v>
      </c>
      <c r="M33" s="12">
        <f t="shared" si="14"/>
        <v>2.8852985162309648</v>
      </c>
      <c r="N33" s="12">
        <f t="shared" si="14"/>
        <v>2.3082388129847717</v>
      </c>
      <c r="O33" s="12">
        <f t="shared" si="14"/>
        <v>0.3314948318802145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20488</v>
      </c>
      <c r="D37" s="16">
        <f>VLOOKUP($B$11,ABONE2,4,FALSE)</f>
        <v>137</v>
      </c>
      <c r="E37" s="16">
        <f>VLOOKUP($B$11,ABONE2,5,FALSE)</f>
        <v>20625</v>
      </c>
      <c r="F37" s="16">
        <f>VLOOKUP($B$11,ABONE2,6,FALSE)</f>
        <v>1022</v>
      </c>
      <c r="G37" s="16">
        <f>VLOOKUP($B$11,ABONE2,7,FALSE)</f>
        <v>1131</v>
      </c>
      <c r="H37" s="16">
        <f>VLOOKUP($B$11,ABONE2,8,FALSE)</f>
        <v>2153</v>
      </c>
      <c r="I37" s="16">
        <f>VLOOKUP($B$11,ABONE2,9,FALSE)</f>
        <v>4162</v>
      </c>
      <c r="J37" s="16">
        <f>VLOOKUP($B$11,ABONE2,10,FALSE)</f>
        <v>193</v>
      </c>
      <c r="K37" s="16">
        <f>VLOOKUP($B$11,ABONE2,11,FALSE)</f>
        <v>4355</v>
      </c>
      <c r="L37" s="21">
        <f>VLOOKUP($B$11,ABONE2,12,FALSE)</f>
        <v>3</v>
      </c>
      <c r="M37" s="21">
        <f>VLOOKUP($B$11,ABONE2,13,FALSE)</f>
        <v>12</v>
      </c>
      <c r="N37" s="21">
        <f>VLOOKUP($B$11,ABONE2,14,FALSE)</f>
        <v>15</v>
      </c>
      <c r="O37" s="21">
        <f>VLOOKUP($B$11,ABONE2,15,FALSE)</f>
        <v>27148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3039.8305384308137</v>
      </c>
      <c r="D38" s="16">
        <f>VLOOKUP($B$11,TUKETIM,4,FALSE)</f>
        <v>268.54828311592661</v>
      </c>
      <c r="E38" s="16">
        <f>VLOOKUP($B$11,TUKETIM,5,FALSE)</f>
        <v>3308.3788215467403</v>
      </c>
      <c r="F38" s="16">
        <f>VLOOKUP($B$11,TUKETIM,6,FALSE)</f>
        <v>349.69885007145598</v>
      </c>
      <c r="G38" s="16">
        <f>VLOOKUP($B$11,TUKETIM,7,FALSE)</f>
        <v>1367.3917544590847</v>
      </c>
      <c r="H38" s="16">
        <f>VLOOKUP($B$11,TUKETIM,8,FALSE)</f>
        <v>1717.0906045305408</v>
      </c>
      <c r="I38" s="16">
        <f>VLOOKUP($B$11,TUKETIM,9,FALSE)</f>
        <v>1229.007001565571</v>
      </c>
      <c r="J38" s="16">
        <f>VLOOKUP($B$11,TUKETIM,10,FALSE)</f>
        <v>1198.2552785949595</v>
      </c>
      <c r="K38" s="16">
        <f>VLOOKUP($B$11,TUKETIM,11,FALSE)</f>
        <v>2427.2622801605303</v>
      </c>
      <c r="L38" s="21">
        <f>VLOOKUP($B$11,TUKETIM,12,FALSE)</f>
        <v>50.567340614180338</v>
      </c>
      <c r="M38" s="21">
        <f>VLOOKUP($B$11,TUKETIM,13,FALSE)</f>
        <v>386.22819487489801</v>
      </c>
      <c r="N38" s="21">
        <f>VLOOKUP($B$11,TUKETIM,14,FALSE)</f>
        <v>436.79553548907836</v>
      </c>
      <c r="O38" s="21">
        <f>VLOOKUP($B$11,TUKETIM,15,FALSE)</f>
        <v>7889.5272417268898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89440.195999998512</v>
      </c>
      <c r="D39" s="16">
        <f>VLOOKUP($B$11,ANLASMA,4,FALSE)</f>
        <v>1367.4829999999999</v>
      </c>
      <c r="E39" s="16">
        <f>VLOOKUP($B$11,ANLASMA,5,FALSE)</f>
        <v>90807.678999998505</v>
      </c>
      <c r="F39" s="16">
        <f>VLOOKUP($B$11,ANLASMA,6,FALSE)</f>
        <v>4750.2780000000203</v>
      </c>
      <c r="G39" s="16">
        <f>VLOOKUP($B$11,ANLASMA,7,FALSE)</f>
        <v>12361.965999999999</v>
      </c>
      <c r="H39" s="16">
        <f>VLOOKUP($B$11,ANLASMA,8,FALSE)</f>
        <v>17112.244000000021</v>
      </c>
      <c r="I39" s="16">
        <f>VLOOKUP($B$11,ANLASMA,9,FALSE)</f>
        <v>22443.281999999897</v>
      </c>
      <c r="J39" s="16">
        <f>VLOOKUP($B$11,ANLASMA,10,FALSE)</f>
        <v>18077.459000000003</v>
      </c>
      <c r="K39" s="16">
        <f>VLOOKUP($B$11,ANLASMA,11,FALSE)</f>
        <v>40520.7409999999</v>
      </c>
      <c r="L39" s="21">
        <f>VLOOKUP($B$11,ANLASMA,12,FALSE)</f>
        <v>20.010000000000002</v>
      </c>
      <c r="M39" s="21">
        <f>VLOOKUP($B$11,ANLASMA,13,FALSE)</f>
        <v>22974</v>
      </c>
      <c r="N39" s="21">
        <f>VLOOKUP($B$11,ANLASMA,14,FALSE)</f>
        <v>22994.01</v>
      </c>
      <c r="O39" s="21">
        <f>VLOOKUP($B$11,ANLASMA,15,FALSE)</f>
        <v>171434.67399999843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9B1EAAC9-5A6F-4C3E-BEF3-390FD185F30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9B744-55A9-4CCD-AA9D-79438136B7F6}">
  <dimension ref="A1:AC70"/>
  <sheetViews>
    <sheetView topLeftCell="A3" zoomScale="70" zoomScaleNormal="7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8.8266167895197065E-5</v>
      </c>
      <c r="D15" s="12">
        <f t="shared" ref="D15:D24" si="1">(SUMIFS(MESKENOG2,KAYNAK,A15,SEBEP,B15,SÜRE,"Uzun",BİLDİRİM,"Bildirimsiz",İL,$B$10)/VLOOKUP($B$10,ABONE2,4,FALSE))</f>
        <v>1.0582111850964532E-3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9.0065269876548205E-5</v>
      </c>
      <c r="F15" s="12">
        <f t="shared" ref="F15:F24" si="3">(SUMIFS(TARIMSALAG2,KAYNAK,A15,SEBEP,B15,SÜRE,"Uzun",BİLDİRİM,"Bildirimsiz",İL,$B$10)/VLOOKUP($B$10,ABONE2,6,FALSE))</f>
        <v>7.8956218600512891E-3</v>
      </c>
      <c r="G15" s="12">
        <f t="shared" ref="G15:G24" si="4">(SUMIFS(TARIMSALOG2,KAYNAK,A15,SEBEP,B15,SÜRE,"Uzun",BİLDİRİM,"Bildirimsiz",İL,$B$10)/VLOOKUP($B$10,ABONE2,7,FALSE))</f>
        <v>9.321873147722249E-3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8.3436768889696856E-3</v>
      </c>
      <c r="I15" s="12">
        <f t="shared" ref="I15:I24" si="6">(SUMIFS(TICARETHANEAG2,KAYNAK,A15,SEBEP,B15,SÜRE,"Uzun",BİLDİRİM,"Bildirimsiz",İL,$B$10)/VLOOKUP($B$10,ABONE2,9,FALSE))</f>
        <v>1.9548338184376525E-4</v>
      </c>
      <c r="J15" s="12">
        <f t="shared" ref="J15:J24" si="7">(SUMIFS(TICARETHANEOG2,KAYNAK,A15,SEBEP,B15,SÜRE,"Uzun",BİLDİRİM,"Bildirimsiz",İL,$B$10)/VLOOKUP($B$10,ABONE2,10,FALSE))</f>
        <v>1.065177329066141E-2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6.0967917300937735E-4</v>
      </c>
      <c r="L15" s="12">
        <f t="shared" ref="L15:L24" si="9">(SUMIFS(SANAYIAG2,KAYNAK,A15,SEBEP,B15,SÜRE,"Uzun",BİLDİRİM,"Bildirimsiz",İL,$B$10)/VLOOKUP($B$10,ABONE2,12,FALSE))</f>
        <v>0</v>
      </c>
      <c r="M15" s="12">
        <f t="shared" ref="M15:M24" si="10">(SUMIFS(SANAYIOG2,KAYNAK,A15,SEBEP,B15,SÜRE,"Uzun",BİLDİRİM,"Bildirimsiz",İL,$B$10)/VLOOKUP($B$10,ABONE2,13,FALSE))</f>
        <v>4.3708149663297398E-2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2.5827542982857551E-2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6.5454389264114757E-4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0.3223465243138432</v>
      </c>
      <c r="D17" s="12">
        <f t="shared" si="1"/>
        <v>2.9029098457277653</v>
      </c>
      <c r="E17" s="12">
        <f t="shared" si="2"/>
        <v>0.32713308077036707</v>
      </c>
      <c r="F17" s="12">
        <f t="shared" si="3"/>
        <v>6.3431730414271188</v>
      </c>
      <c r="G17" s="12">
        <f t="shared" si="4"/>
        <v>18.844072625748634</v>
      </c>
      <c r="H17" s="12">
        <f t="shared" si="5"/>
        <v>10.2703147542354</v>
      </c>
      <c r="I17" s="12">
        <f t="shared" si="6"/>
        <v>0.79169759695061348</v>
      </c>
      <c r="J17" s="12">
        <f t="shared" si="7"/>
        <v>23.224384329290299</v>
      </c>
      <c r="K17" s="12">
        <f t="shared" si="8"/>
        <v>1.6803038339712943</v>
      </c>
      <c r="L17" s="12">
        <f t="shared" si="9"/>
        <v>35.343966964949523</v>
      </c>
      <c r="M17" s="12">
        <f t="shared" si="10"/>
        <v>290.60963315115907</v>
      </c>
      <c r="N17" s="12">
        <f t="shared" si="11"/>
        <v>186.18276971134605</v>
      </c>
      <c r="O17" s="17">
        <f t="shared" si="12"/>
        <v>1.326124325245728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3.135982803259261E-3</v>
      </c>
      <c r="D18" s="12">
        <f t="shared" si="1"/>
        <v>9.7226676180395561E-3</v>
      </c>
      <c r="E18" s="12">
        <f t="shared" si="2"/>
        <v>3.1482001119630056E-3</v>
      </c>
      <c r="F18" s="12">
        <f t="shared" si="3"/>
        <v>1.2571086650083036E-2</v>
      </c>
      <c r="G18" s="12">
        <f t="shared" si="4"/>
        <v>6.3955217340481402E-2</v>
      </c>
      <c r="H18" s="12">
        <f t="shared" si="5"/>
        <v>2.8713345985062561E-2</v>
      </c>
      <c r="I18" s="12">
        <f t="shared" si="6"/>
        <v>1.4885070943180763E-2</v>
      </c>
      <c r="J18" s="12">
        <f t="shared" si="7"/>
        <v>0.23679520122875797</v>
      </c>
      <c r="K18" s="12">
        <f t="shared" si="8"/>
        <v>2.3675401240334126E-2</v>
      </c>
      <c r="L18" s="12">
        <f t="shared" si="9"/>
        <v>12.379651543649681</v>
      </c>
      <c r="M18" s="12">
        <f t="shared" si="10"/>
        <v>15.26983652446995</v>
      </c>
      <c r="N18" s="12">
        <f t="shared" si="11"/>
        <v>14.087488123225297</v>
      </c>
      <c r="O18" s="17">
        <f t="shared" si="12"/>
        <v>2.6526852666267618E-2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7.2080465963506391E-3</v>
      </c>
      <c r="D20" s="12">
        <f t="shared" si="1"/>
        <v>6.5016241635960014E-3</v>
      </c>
      <c r="E20" s="12">
        <f t="shared" si="2"/>
        <v>7.2067362890900211E-3</v>
      </c>
      <c r="F20" s="12">
        <f t="shared" si="3"/>
        <v>2.7701688797696607E-3</v>
      </c>
      <c r="G20" s="12">
        <f t="shared" si="4"/>
        <v>3.0949874507421666E-2</v>
      </c>
      <c r="H20" s="12">
        <f t="shared" si="5"/>
        <v>1.1622787579611557E-2</v>
      </c>
      <c r="I20" s="12">
        <f t="shared" si="6"/>
        <v>5.2677686500064762E-2</v>
      </c>
      <c r="J20" s="12">
        <f t="shared" si="7"/>
        <v>0.16364511174223817</v>
      </c>
      <c r="K20" s="12">
        <f t="shared" si="8"/>
        <v>5.7073341258358487E-2</v>
      </c>
      <c r="L20" s="12">
        <f t="shared" si="9"/>
        <v>0.15732145182352605</v>
      </c>
      <c r="M20" s="12">
        <f t="shared" si="10"/>
        <v>10.106563722847412</v>
      </c>
      <c r="N20" s="12">
        <f t="shared" si="11"/>
        <v>6.0364191574285497</v>
      </c>
      <c r="O20" s="17">
        <f t="shared" si="12"/>
        <v>2.3186503928527235E-2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1.3079714714824118E-2</v>
      </c>
      <c r="D21" s="12">
        <f t="shared" si="1"/>
        <v>0</v>
      </c>
      <c r="E21" s="12">
        <f t="shared" si="2"/>
        <v>1.3055453813183685E-2</v>
      </c>
      <c r="F21" s="12">
        <f t="shared" si="3"/>
        <v>9.1070419223958449E-2</v>
      </c>
      <c r="G21" s="12">
        <f t="shared" si="4"/>
        <v>0</v>
      </c>
      <c r="H21" s="12">
        <f t="shared" si="5"/>
        <v>6.2460762796840159E-2</v>
      </c>
      <c r="I21" s="12">
        <f t="shared" si="6"/>
        <v>4.1470822649160272E-2</v>
      </c>
      <c r="J21" s="12">
        <f t="shared" si="7"/>
        <v>0</v>
      </c>
      <c r="K21" s="12">
        <f t="shared" si="8"/>
        <v>3.9828075523052703E-2</v>
      </c>
      <c r="L21" s="12">
        <f t="shared" si="9"/>
        <v>2.6317507078323148</v>
      </c>
      <c r="M21" s="12">
        <f t="shared" si="10"/>
        <v>0</v>
      </c>
      <c r="N21" s="12">
        <f t="shared" si="11"/>
        <v>1.0766252895677653</v>
      </c>
      <c r="O21" s="17">
        <f t="shared" si="12"/>
        <v>2.1294755754655274E-2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8.390670631294114E-4</v>
      </c>
      <c r="D22" s="12">
        <f t="shared" si="1"/>
        <v>0</v>
      </c>
      <c r="E22" s="12">
        <f t="shared" si="2"/>
        <v>8.3751072004914235E-4</v>
      </c>
      <c r="F22" s="12">
        <f t="shared" si="3"/>
        <v>1.0703400889803931E-3</v>
      </c>
      <c r="G22" s="12">
        <f t="shared" si="4"/>
        <v>0</v>
      </c>
      <c r="H22" s="12">
        <f t="shared" si="5"/>
        <v>7.340941106831467E-4</v>
      </c>
      <c r="I22" s="12">
        <f t="shared" si="6"/>
        <v>3.5484740060430929E-3</v>
      </c>
      <c r="J22" s="12">
        <f t="shared" si="7"/>
        <v>0</v>
      </c>
      <c r="K22" s="12">
        <f t="shared" si="8"/>
        <v>3.4079114345019006E-3</v>
      </c>
      <c r="L22" s="12">
        <f t="shared" si="9"/>
        <v>5.4127024392852691E-2</v>
      </c>
      <c r="M22" s="12">
        <f t="shared" si="10"/>
        <v>0</v>
      </c>
      <c r="N22" s="12">
        <f t="shared" si="11"/>
        <v>2.2142873615257918E-2</v>
      </c>
      <c r="O22" s="17">
        <f t="shared" si="12"/>
        <v>1.256285253361894E-3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2.3027623952316248E-6</v>
      </c>
      <c r="D24" s="12">
        <f t="shared" si="1"/>
        <v>0</v>
      </c>
      <c r="E24" s="12">
        <f t="shared" si="2"/>
        <v>2.2984911176701441E-6</v>
      </c>
      <c r="F24" s="12">
        <f t="shared" si="3"/>
        <v>4.8472825653720936E-4</v>
      </c>
      <c r="G24" s="12">
        <f t="shared" si="4"/>
        <v>0</v>
      </c>
      <c r="H24" s="12">
        <f t="shared" si="5"/>
        <v>3.3245149095054892E-4</v>
      </c>
      <c r="I24" s="12">
        <f t="shared" si="6"/>
        <v>1.4896278848713691E-5</v>
      </c>
      <c r="J24" s="12">
        <f t="shared" si="7"/>
        <v>0</v>
      </c>
      <c r="K24" s="12">
        <f t="shared" si="8"/>
        <v>1.4306205691124259E-5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2.2147208476797112E-5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0.34669990442169707</v>
      </c>
      <c r="D25" s="12">
        <f t="shared" ref="D25:O25" si="13">SUM(D15:D24)</f>
        <v>2.9201923486944974</v>
      </c>
      <c r="E25" s="12">
        <f t="shared" si="13"/>
        <v>0.35147334546564707</v>
      </c>
      <c r="F25" s="12">
        <f t="shared" si="13"/>
        <v>6.4590354063864988</v>
      </c>
      <c r="G25" s="12">
        <f t="shared" si="13"/>
        <v>18.948299590744259</v>
      </c>
      <c r="H25" s="12">
        <f t="shared" si="13"/>
        <v>10.382521873087518</v>
      </c>
      <c r="I25" s="12">
        <f t="shared" si="13"/>
        <v>0.90449003070975487</v>
      </c>
      <c r="J25" s="12">
        <f t="shared" si="13"/>
        <v>23.635476415551956</v>
      </c>
      <c r="K25" s="12">
        <f t="shared" si="13"/>
        <v>1.8049125488062421</v>
      </c>
      <c r="L25" s="12">
        <f t="shared" si="13"/>
        <v>50.566817692647902</v>
      </c>
      <c r="M25" s="12">
        <f t="shared" si="13"/>
        <v>316.02974154813973</v>
      </c>
      <c r="N25" s="12">
        <f t="shared" si="13"/>
        <v>207.43127269816577</v>
      </c>
      <c r="O25" s="12">
        <f t="shared" si="13"/>
        <v>1.3990654139496579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7.1483776640792751E-2</v>
      </c>
      <c r="D28" s="12">
        <f>(SUMIFS(MESKENOG2,KAYNAK,A28,SEBEP,B28,SÜRE,"Uzun",BİLDİRİM,"Bildirimli",İL,$B$10)/VLOOKUP($B$10,ABONE2,4,FALSE))</f>
        <v>5.3689547368413672E-2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7.1450771024419837E-2</v>
      </c>
      <c r="F28" s="12">
        <f>(SUMIFS(TARIMSALAG2,KAYNAK,A28,SEBEP,B28,SÜRE,"Uzun",BİLDİRİM,"Bildirimli",İL,$B$10)/VLOOKUP($B$10,ABONE2,6,FALSE))</f>
        <v>0.20751354904036512</v>
      </c>
      <c r="G28" s="12">
        <f>(SUMIFS(TARIMSALOG2,KAYNAK,A28,SEBEP,B28,SÜRE,"Uzun",BİLDİRİM,"Bildirimli",İL,$B$10)/VLOOKUP($B$10,ABONE2,7,FALSE))</f>
        <v>0.57429024455174515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0.32273598167515211</v>
      </c>
      <c r="I28" s="12">
        <f>(SUMIFS(TICARETHANEAG2,KAYNAK,A28,SEBEP,B28,SÜRE,"Uzun",BİLDİRİM,"Bildirimli",İL,$B$10)/VLOOKUP($B$10,ABONE2,9,FALSE))</f>
        <v>0.12006253232861971</v>
      </c>
      <c r="J28" s="12">
        <f>(SUMIFS(TICARETHANEOG2,KAYNAK,A28,SEBEP,B28,SÜRE,"Uzun",BİLDİRİM,"Bildirimli",İL,$B$10)/VLOOKUP($B$10,ABONE2,10,FALSE))</f>
        <v>2.906477511984082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0.23043833168751593</v>
      </c>
      <c r="L28" s="12">
        <f>(SUMIFS(SANAYIAG2,KAYNAK,A28,SEBEP,B28,SÜRE,"Uzun",BİLDİRİM,"Bildirimli",İL,$B$10)/VLOOKUP($B$10,ABONE2,12,FALSE))</f>
        <v>6.5165941576780018</v>
      </c>
      <c r="M28" s="12">
        <f>(SUMIFS(SANAYIOG2,KAYNAK,A28,SEBEP,B28,SÜRE,"Uzun",BİLDİRİM,"Bildirimli",İL,$B$10)/VLOOKUP($B$10,ABONE2,13,FALSE))</f>
        <v>24.977715127682266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17.425438367225976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0.1328350433890941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0.28098188556358783</v>
      </c>
      <c r="D29" s="12">
        <f>(SUMIFS(MESKENOG2,KAYNAK,A29,SEBEP,B29,SÜRE,"Uzun",BİLDİRİM,"Bildirimli",İL,$B$10)/VLOOKUP($B$10,ABONE2,4,FALSE))</f>
        <v>0.98446211486617574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0.28228673547975275</v>
      </c>
      <c r="F29" s="12">
        <f>(SUMIFS(TARIMSALAG2,KAYNAK,A29,SEBEP,B29,SÜRE,"Uzun",BİLDİRİM,"Bildirimli",İL,$B$10)/VLOOKUP($B$10,ABONE2,6,FALSE))</f>
        <v>3.8023755468895866</v>
      </c>
      <c r="G29" s="12">
        <f>(SUMIFS(TARIMSALOG2,KAYNAK,A29,SEBEP,B29,SÜRE,"Uzun",BİLDİRİM,"Bildirimli",İL,$B$10)/VLOOKUP($B$10,ABONE2,7,FALSE))</f>
        <v>8.4866314708428021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5.2739285905999527</v>
      </c>
      <c r="I29" s="12">
        <f>(SUMIFS(TICARETHANEAG2,KAYNAK,A29,SEBEP,B29,SÜRE,"Uzun",BİLDİRİM,"Bildirimli",İL,$B$10)/VLOOKUP($B$10,ABONE2,9,FALSE))</f>
        <v>0.76761316622336018</v>
      </c>
      <c r="J29" s="12">
        <f>(SUMIFS(TICARETHANEOG2,KAYNAK,A29,SEBEP,B29,SÜRE,"Uzun",BİLDİRİM,"Bildirimli",İL,$B$10)/VLOOKUP($B$10,ABONE2,10,FALSE))</f>
        <v>12.038594009507225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1.2140805909319679</v>
      </c>
      <c r="L29" s="12">
        <f>(SUMIFS(SANAYIAG2,KAYNAK,A29,SEBEP,B29,SÜRE,"Uzun",BİLDİRİM,"Bildirimli",İL,$B$10)/VLOOKUP($B$10,ABONE2,12,FALSE))</f>
        <v>35.928734488544706</v>
      </c>
      <c r="M29" s="12">
        <f>(SUMIFS(SANAYIOG2,KAYNAK,A29,SEBEP,B29,SÜRE,"Uzun",BİLDİRİM,"Bildirimli",İL,$B$10)/VLOOKUP($B$10,ABONE2,13,FALSE))</f>
        <v>95.415115669040304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71.079777913383012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0.79261201193962494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1.5524450517125152E-2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1.549565499862727E-2</v>
      </c>
      <c r="F31" s="12">
        <f>(SUMIFS(TARIMSALAG2,KAYNAK,A31,SEBEP,B31,SÜRE,"Uzun",BİLDİRİM,"Bildirimli",İL,$B$10)/VLOOKUP($B$10,ABONE2,6,FALSE))</f>
        <v>5.0025257299583001E-2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3.4309886312877964E-2</v>
      </c>
      <c r="I31" s="12">
        <f>(SUMIFS(TICARETHANEAG2,KAYNAK,A31,SEBEP,B31,SÜRE,"Uzun",BİLDİRİM,"Bildirimli",İL,$B$10)/VLOOKUP($B$10,ABONE2,9,FALSE))</f>
        <v>5.5953623203441903E-2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5.3737181670791938E-2</v>
      </c>
      <c r="L31" s="12">
        <f>(SUMIFS(SANAYIAG2,KAYNAK,A31,SEBEP,B31,SÜRE,"Uzun",BİLDİRİM,"Bildirimli",İL,$B$10)/VLOOKUP($B$10,ABONE2,12,FALSE))</f>
        <v>0.52497032062161675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0.21476058570884321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2.2678499067719942E-2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0.36799011272150572</v>
      </c>
      <c r="D33" s="12">
        <f t="shared" ref="D33:O33" si="14">SUM(D28:D32)</f>
        <v>1.0381516622345894</v>
      </c>
      <c r="E33" s="12">
        <f t="shared" si="14"/>
        <v>0.36923316150279983</v>
      </c>
      <c r="F33" s="12">
        <f t="shared" si="14"/>
        <v>4.0599143532295345</v>
      </c>
      <c r="G33" s="12">
        <f t="shared" si="14"/>
        <v>9.0609217153945476</v>
      </c>
      <c r="H33" s="12">
        <f t="shared" si="14"/>
        <v>5.6309744585879828</v>
      </c>
      <c r="I33" s="12">
        <f t="shared" si="14"/>
        <v>0.9436293217554218</v>
      </c>
      <c r="J33" s="12">
        <f t="shared" si="14"/>
        <v>14.945071521491307</v>
      </c>
      <c r="K33" s="12">
        <f t="shared" si="14"/>
        <v>1.4982561042902758</v>
      </c>
      <c r="L33" s="12">
        <f t="shared" si="14"/>
        <v>42.970298966844325</v>
      </c>
      <c r="M33" s="12">
        <f t="shared" si="14"/>
        <v>120.39283079672256</v>
      </c>
      <c r="N33" s="12">
        <f t="shared" si="14"/>
        <v>88.719976866317836</v>
      </c>
      <c r="O33" s="12">
        <f t="shared" si="14"/>
        <v>0.94812555439643897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727010</v>
      </c>
      <c r="D37" s="16">
        <f>VLOOKUP($B$10,ABONE2,4,FALSE)</f>
        <v>1351</v>
      </c>
      <c r="E37" s="16">
        <f>VLOOKUP($B$10,ABONE2,5,FALSE)</f>
        <v>728361</v>
      </c>
      <c r="F37" s="16">
        <f>VLOOKUP($B$10,ABONE2,6,FALSE)</f>
        <v>34475</v>
      </c>
      <c r="G37" s="16">
        <f>VLOOKUP($B$10,ABONE2,7,FALSE)</f>
        <v>15791</v>
      </c>
      <c r="H37" s="16">
        <f>VLOOKUP($B$10,ABONE2,8,FALSE)</f>
        <v>50266</v>
      </c>
      <c r="I37" s="16">
        <f>VLOOKUP($B$10,ABONE2,9,FALSE)</f>
        <v>136377</v>
      </c>
      <c r="J37" s="16">
        <f>VLOOKUP($B$10,ABONE2,10,FALSE)</f>
        <v>5625</v>
      </c>
      <c r="K37" s="16">
        <f>VLOOKUP($B$10,ABONE2,11,FALSE)</f>
        <v>142002</v>
      </c>
      <c r="L37" s="21">
        <f>VLOOKUP($B$10,ABONE2,12,FALSE)</f>
        <v>504</v>
      </c>
      <c r="M37" s="21">
        <f>VLOOKUP($B$10,ABONE2,13,FALSE)</f>
        <v>728</v>
      </c>
      <c r="N37" s="21">
        <f>VLOOKUP($B$10,ABONE2,14,FALSE)</f>
        <v>1232</v>
      </c>
      <c r="O37" s="21">
        <f>VLOOKUP($B$10,ABONE2,15,FALSE)</f>
        <v>921861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122127.9640230377</v>
      </c>
      <c r="D38" s="16">
        <f>VLOOKUP($B$10,TUKETIM,4,FALSE)</f>
        <v>9823.9141875793357</v>
      </c>
      <c r="E38" s="16">
        <f>VLOOKUP($B$10,TUKETIM,5,FALSE)</f>
        <v>131951.87821061703</v>
      </c>
      <c r="F38" s="16">
        <f>VLOOKUP($B$10,TUKETIM,6,FALSE)</f>
        <v>21840.03782657428</v>
      </c>
      <c r="G38" s="16">
        <f>VLOOKUP($B$10,TUKETIM,7,FALSE)</f>
        <v>31891.36826748971</v>
      </c>
      <c r="H38" s="16">
        <f>VLOOKUP($B$10,TUKETIM,8,FALSE)</f>
        <v>53731.40609406399</v>
      </c>
      <c r="I38" s="16">
        <f>VLOOKUP($B$10,TUKETIM,9,FALSE)</f>
        <v>58994.049658209784</v>
      </c>
      <c r="J38" s="16">
        <f>VLOOKUP($B$10,TUKETIM,10,FALSE)</f>
        <v>60413.194232878086</v>
      </c>
      <c r="K38" s="16">
        <f>VLOOKUP($B$10,TUKETIM,11,FALSE)</f>
        <v>119407.24389108787</v>
      </c>
      <c r="L38" s="21">
        <f>VLOOKUP($B$10,TUKETIM,12,FALSE)</f>
        <v>5145.4679504828864</v>
      </c>
      <c r="M38" s="21">
        <f>VLOOKUP($B$10,TUKETIM,13,FALSE)</f>
        <v>114281.10739398649</v>
      </c>
      <c r="N38" s="21">
        <f>VLOOKUP($B$10,TUKETIM,14,FALSE)</f>
        <v>119426.57534446937</v>
      </c>
      <c r="O38" s="21">
        <f>VLOOKUP($B$10,TUKETIM,15,FALSE)</f>
        <v>424517.10354023823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3602882.4260001415</v>
      </c>
      <c r="D39" s="16">
        <f>VLOOKUP($B$10,ANLASMA,4,FALSE)</f>
        <v>27333.851999999999</v>
      </c>
      <c r="E39" s="16">
        <f>VLOOKUP($B$10,ANLASMA,5,FALSE)</f>
        <v>3630216.2780001415</v>
      </c>
      <c r="F39" s="16">
        <f>VLOOKUP($B$10,ANLASMA,6,FALSE)</f>
        <v>235773.09699999916</v>
      </c>
      <c r="G39" s="16">
        <f>VLOOKUP($B$10,ANLASMA,7,FALSE)</f>
        <v>388924.19899999979</v>
      </c>
      <c r="H39" s="16">
        <f>VLOOKUP($B$10,ANLASMA,8,FALSE)</f>
        <v>624697.29599999893</v>
      </c>
      <c r="I39" s="16">
        <f>VLOOKUP($B$10,ANLASMA,9,FALSE)</f>
        <v>774601.25600000122</v>
      </c>
      <c r="J39" s="16">
        <f>VLOOKUP($B$10,ANLASMA,10,FALSE)</f>
        <v>992695.35900000005</v>
      </c>
      <c r="K39" s="16">
        <f>VLOOKUP($B$10,ANLASMA,11,FALSE)</f>
        <v>1767296.6150000012</v>
      </c>
      <c r="L39" s="21">
        <f>VLOOKUP($B$10,ANLASMA,12,FALSE)</f>
        <v>18555.72</v>
      </c>
      <c r="M39" s="21">
        <f>VLOOKUP($B$10,ANLASMA,13,FALSE)</f>
        <v>620777.26800000004</v>
      </c>
      <c r="N39" s="21">
        <f>VLOOKUP($B$10,ANLASMA,14,FALSE)</f>
        <v>639332.98800000001</v>
      </c>
      <c r="O39" s="21">
        <f>VLOOKUP($B$10,ANLASMA,15,FALSE)</f>
        <v>6661543.1770001417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EA0A5F97-85A7-4ED8-A7AD-D733ED044BD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97FFD-BE28-412B-8083-89AD01C931FE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0.11757692030170001</v>
      </c>
      <c r="D17" s="12">
        <f t="shared" si="1"/>
        <v>0.30735314670521408</v>
      </c>
      <c r="E17" s="12">
        <f t="shared" si="2"/>
        <v>0.11848506011546693</v>
      </c>
      <c r="F17" s="12">
        <f t="shared" si="3"/>
        <v>1.5078079567023677</v>
      </c>
      <c r="G17" s="12">
        <f t="shared" si="4"/>
        <v>4.9975103721445828</v>
      </c>
      <c r="H17" s="12">
        <f t="shared" si="5"/>
        <v>2.5141175754308867</v>
      </c>
      <c r="I17" s="12">
        <f t="shared" si="6"/>
        <v>0.25958698125433688</v>
      </c>
      <c r="J17" s="12">
        <f t="shared" si="7"/>
        <v>6.0777473352959328</v>
      </c>
      <c r="K17" s="12">
        <f t="shared" si="8"/>
        <v>0.46554900405881744</v>
      </c>
      <c r="L17" s="12">
        <f t="shared" si="9"/>
        <v>4.3088828413284981</v>
      </c>
      <c r="M17" s="12">
        <f t="shared" si="10"/>
        <v>43.635430723154492</v>
      </c>
      <c r="N17" s="12">
        <f t="shared" si="11"/>
        <v>20.460857864221317</v>
      </c>
      <c r="O17" s="17">
        <f t="shared" si="12"/>
        <v>0.33365151861130604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8.6158457645088976E-3</v>
      </c>
      <c r="D21" s="12">
        <f t="shared" si="1"/>
        <v>0</v>
      </c>
      <c r="E21" s="12">
        <f t="shared" si="2"/>
        <v>8.5746161926267533E-3</v>
      </c>
      <c r="F21" s="12">
        <f t="shared" si="3"/>
        <v>6.7401056174533153E-2</v>
      </c>
      <c r="G21" s="12">
        <f t="shared" si="4"/>
        <v>0</v>
      </c>
      <c r="H21" s="12">
        <f t="shared" si="5"/>
        <v>4.7964920061391546E-2</v>
      </c>
      <c r="I21" s="12">
        <f t="shared" si="6"/>
        <v>3.2528789416867647E-2</v>
      </c>
      <c r="J21" s="12">
        <f t="shared" si="7"/>
        <v>0</v>
      </c>
      <c r="K21" s="12">
        <f t="shared" si="8"/>
        <v>3.1377275044627104E-2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1.4605058247211531E-2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2.5742372649384393E-3</v>
      </c>
      <c r="D22" s="12">
        <f t="shared" si="1"/>
        <v>0</v>
      </c>
      <c r="E22" s="12">
        <f t="shared" si="2"/>
        <v>2.5619187180125334E-3</v>
      </c>
      <c r="F22" s="12">
        <f t="shared" si="3"/>
        <v>2.5844092981444334E-3</v>
      </c>
      <c r="G22" s="12">
        <f t="shared" si="4"/>
        <v>0</v>
      </c>
      <c r="H22" s="12">
        <f t="shared" si="5"/>
        <v>1.8391549395074946E-3</v>
      </c>
      <c r="I22" s="12">
        <f t="shared" si="6"/>
        <v>8.9856344607737067E-3</v>
      </c>
      <c r="J22" s="12">
        <f t="shared" si="7"/>
        <v>0</v>
      </c>
      <c r="K22" s="12">
        <f t="shared" si="8"/>
        <v>8.667544319370675E-3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3.6442716427509824E-3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0.12876700333114735</v>
      </c>
      <c r="D25" s="12">
        <f t="shared" ref="D25:O25" si="13">SUM(D15:D24)</f>
        <v>0.30735314670521408</v>
      </c>
      <c r="E25" s="12">
        <f t="shared" si="13"/>
        <v>0.12962159502610621</v>
      </c>
      <c r="F25" s="12">
        <f t="shared" si="13"/>
        <v>1.5777934221750451</v>
      </c>
      <c r="G25" s="12">
        <f t="shared" si="13"/>
        <v>4.9975103721445828</v>
      </c>
      <c r="H25" s="12">
        <f t="shared" si="13"/>
        <v>2.5639216504317854</v>
      </c>
      <c r="I25" s="12">
        <f t="shared" si="13"/>
        <v>0.30110140513197825</v>
      </c>
      <c r="J25" s="12">
        <f t="shared" si="13"/>
        <v>6.0777473352959328</v>
      </c>
      <c r="K25" s="12">
        <f t="shared" si="13"/>
        <v>0.50559382342281523</v>
      </c>
      <c r="L25" s="12">
        <f t="shared" si="13"/>
        <v>4.3088828413284981</v>
      </c>
      <c r="M25" s="12">
        <f t="shared" si="13"/>
        <v>43.635430723154492</v>
      </c>
      <c r="N25" s="12">
        <f t="shared" si="13"/>
        <v>20.460857864221317</v>
      </c>
      <c r="O25" s="12">
        <f t="shared" si="13"/>
        <v>0.35190084850126857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9.3445824203918559E-2</v>
      </c>
      <c r="D29" s="12">
        <f>(SUMIFS(MESKENOG2,KAYNAK,A29,SEBEP,B29,SÜRE,"Uzun",BİLDİRİM,"Bildirimli",İL,$B$10,İLÇE,$B$11)/VLOOKUP($B$11,ABONE2,4,FALSE))</f>
        <v>0.27288470764281941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9.4304496532254672E-2</v>
      </c>
      <c r="F29" s="12">
        <f>(SUMIFS(TARIMSALAG2,KAYNAK,A29,SEBEP,B29,SÜRE,"Uzun",BİLDİRİM,"Bildirimli",İL,$B$10,İLÇE,$B$11)/VLOOKUP($B$11,ABONE2,6,FALSE))</f>
        <v>1.4560005837196257</v>
      </c>
      <c r="G29" s="12">
        <f>(SUMIFS(TARIMSALOG2,KAYNAK,A29,SEBEP,B29,SÜRE,"Uzun",BİLDİRİM,"Bildirimli",İL,$B$10,İLÇE,$B$11)/VLOOKUP($B$11,ABONE2,7,FALSE))</f>
        <v>5.9713884011862515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2.7580824382924427</v>
      </c>
      <c r="I29" s="12">
        <f>(SUMIFS(TICARETHANEAG2,KAYNAK,A29,SEBEP,B29,SÜRE,"Uzun",BİLDİRİM,"Bildirimli",İL,$B$10,İLÇE,$B$11)/VLOOKUP($B$11,ABONE2,9,FALSE))</f>
        <v>0.21536680186465582</v>
      </c>
      <c r="J29" s="12">
        <f>(SUMIFS(TICARETHANEOG2,KAYNAK,A29,SEBEP,B29,SÜRE,"Uzun",BİLDİRİM,"Bildirimli",İL,$B$10,İLÇE,$B$11)/VLOOKUP($B$11,ABONE2,10,FALSE))</f>
        <v>7.6352147681027818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0.47802833111703258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47.309775541084271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19.430800668659611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0.32696050853081859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8.434773824090128E-4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8.394410739235188E-4</v>
      </c>
      <c r="F31" s="12">
        <f>(SUMIFS(TARIMSALAG2,KAYNAK,A31,SEBEP,B31,SÜRE,"Uzun",BİLDİRİM,"Bildirimli",İL,$B$10,İLÇE,$B$11)/VLOOKUP($B$11,ABONE2,6,FALSE))</f>
        <v>1.7236303715200692E-2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1.2265949182052168E-2</v>
      </c>
      <c r="I31" s="12">
        <f>(SUMIFS(TICARETHANEAG2,KAYNAK,A31,SEBEP,B31,SÜRE,"Uzun",BİLDİRİM,"Bildirimli",İL,$B$10,İLÇE,$B$11)/VLOOKUP($B$11,ABONE2,9,FALSE))</f>
        <v>2.0360568434698898E-4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1.963980729972148E-4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1.2590071708109883E-3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9.4289301586327576E-2</v>
      </c>
      <c r="D33" s="12">
        <f t="shared" ref="D33:O33" si="14">SUM(D28:D32)</f>
        <v>0.27288470764281941</v>
      </c>
      <c r="E33" s="12">
        <f t="shared" si="14"/>
        <v>9.5143937606178189E-2</v>
      </c>
      <c r="F33" s="12">
        <f t="shared" si="14"/>
        <v>1.4732368874348265</v>
      </c>
      <c r="G33" s="12">
        <f t="shared" si="14"/>
        <v>5.9713884011862515</v>
      </c>
      <c r="H33" s="12">
        <f t="shared" si="14"/>
        <v>2.770348387474495</v>
      </c>
      <c r="I33" s="12">
        <f t="shared" si="14"/>
        <v>0.21557040754900281</v>
      </c>
      <c r="J33" s="12">
        <f t="shared" si="14"/>
        <v>7.6352147681027818</v>
      </c>
      <c r="K33" s="12">
        <f t="shared" si="14"/>
        <v>0.47822472919002978</v>
      </c>
      <c r="L33" s="12">
        <f t="shared" si="14"/>
        <v>0</v>
      </c>
      <c r="M33" s="12">
        <f t="shared" si="14"/>
        <v>47.309775541084271</v>
      </c>
      <c r="N33" s="12">
        <f t="shared" si="14"/>
        <v>19.430800668659611</v>
      </c>
      <c r="O33" s="12">
        <f t="shared" si="14"/>
        <v>0.3282195157016296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22669</v>
      </c>
      <c r="D37" s="16">
        <f>VLOOKUP($B$11,ABONE2,4,FALSE)</f>
        <v>109</v>
      </c>
      <c r="E37" s="16">
        <f>VLOOKUP($B$11,ABONE2,5,FALSE)</f>
        <v>22778</v>
      </c>
      <c r="F37" s="16">
        <f>VLOOKUP($B$11,ABONE2,6,FALSE)</f>
        <v>997</v>
      </c>
      <c r="G37" s="16">
        <f>VLOOKUP($B$11,ABONE2,7,FALSE)</f>
        <v>404</v>
      </c>
      <c r="H37" s="16">
        <f>VLOOKUP($B$11,ABONE2,8,FALSE)</f>
        <v>1401</v>
      </c>
      <c r="I37" s="16">
        <f>VLOOKUP($B$11,ABONE2,9,FALSE)</f>
        <v>5259</v>
      </c>
      <c r="J37" s="16">
        <f>VLOOKUP($B$11,ABONE2,10,FALSE)</f>
        <v>193</v>
      </c>
      <c r="K37" s="16">
        <f>VLOOKUP($B$11,ABONE2,11,FALSE)</f>
        <v>5452</v>
      </c>
      <c r="L37" s="21">
        <f>VLOOKUP($B$11,ABONE2,12,FALSE)</f>
        <v>33</v>
      </c>
      <c r="M37" s="21">
        <f>VLOOKUP($B$11,ABONE2,13,FALSE)</f>
        <v>23</v>
      </c>
      <c r="N37" s="21">
        <f>VLOOKUP($B$11,ABONE2,14,FALSE)</f>
        <v>56</v>
      </c>
      <c r="O37" s="21">
        <f>VLOOKUP($B$11,ABONE2,15,FALSE)</f>
        <v>29687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3101.8937622043054</v>
      </c>
      <c r="D38" s="16">
        <f>VLOOKUP($B$11,TUKETIM,4,FALSE)</f>
        <v>494.49245753424657</v>
      </c>
      <c r="E38" s="16">
        <f>VLOOKUP($B$11,TUKETIM,5,FALSE)</f>
        <v>3596.386219738552</v>
      </c>
      <c r="F38" s="16">
        <f>VLOOKUP($B$11,TUKETIM,6,FALSE)</f>
        <v>390.98104465753426</v>
      </c>
      <c r="G38" s="16">
        <f>VLOOKUP($B$11,TUKETIM,7,FALSE)</f>
        <v>892.97694275811875</v>
      </c>
      <c r="H38" s="16">
        <f>VLOOKUP($B$11,TUKETIM,8,FALSE)</f>
        <v>1283.957987415653</v>
      </c>
      <c r="I38" s="16">
        <f>VLOOKUP($B$11,TUKETIM,9,FALSE)</f>
        <v>2079.5436113101177</v>
      </c>
      <c r="J38" s="16">
        <f>VLOOKUP($B$11,TUKETIM,10,FALSE)</f>
        <v>1512.0161134683422</v>
      </c>
      <c r="K38" s="16">
        <f>VLOOKUP($B$11,TUKETIM,11,FALSE)</f>
        <v>3591.5597247784599</v>
      </c>
      <c r="L38" s="21">
        <f>VLOOKUP($B$11,TUKETIM,12,FALSE)</f>
        <v>342.10826336996337</v>
      </c>
      <c r="M38" s="21">
        <f>VLOOKUP($B$11,TUKETIM,13,FALSE)</f>
        <v>2151.745782496118</v>
      </c>
      <c r="N38" s="21">
        <f>VLOOKUP($B$11,TUKETIM,14,FALSE)</f>
        <v>2493.8540458660814</v>
      </c>
      <c r="O38" s="21">
        <f>VLOOKUP($B$11,TUKETIM,15,FALSE)</f>
        <v>10965.757977798747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99838.363000000201</v>
      </c>
      <c r="D39" s="16">
        <f>VLOOKUP($B$11,ANLASMA,4,FALSE)</f>
        <v>2107.7599999999998</v>
      </c>
      <c r="E39" s="16">
        <f>VLOOKUP($B$11,ANLASMA,5,FALSE)</f>
        <v>101946.1230000002</v>
      </c>
      <c r="F39" s="16">
        <f>VLOOKUP($B$11,ANLASMA,6,FALSE)</f>
        <v>4622.3740000000098</v>
      </c>
      <c r="G39" s="16">
        <f>VLOOKUP($B$11,ANLASMA,7,FALSE)</f>
        <v>11728.041999999999</v>
      </c>
      <c r="H39" s="16">
        <f>VLOOKUP($B$11,ANLASMA,8,FALSE)</f>
        <v>16350.416000000008</v>
      </c>
      <c r="I39" s="16">
        <f>VLOOKUP($B$11,ANLASMA,9,FALSE)</f>
        <v>32384.746999999803</v>
      </c>
      <c r="J39" s="16">
        <f>VLOOKUP($B$11,ANLASMA,10,FALSE)</f>
        <v>55665</v>
      </c>
      <c r="K39" s="16">
        <f>VLOOKUP($B$11,ANLASMA,11,FALSE)</f>
        <v>88049.746999999799</v>
      </c>
      <c r="L39" s="21">
        <f>VLOOKUP($B$11,ANLASMA,12,FALSE)</f>
        <v>1525.2840000000001</v>
      </c>
      <c r="M39" s="21">
        <f>VLOOKUP($B$11,ANLASMA,13,FALSE)</f>
        <v>30080.2</v>
      </c>
      <c r="N39" s="21">
        <f>VLOOKUP($B$11,ANLASMA,14,FALSE)</f>
        <v>31605.484</v>
      </c>
      <c r="O39" s="21">
        <f>VLOOKUP($B$11,ANLASMA,15,FALSE)</f>
        <v>237951.77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CE950FFE-ED23-4792-AB67-1639106342F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D8BCE-9D69-4768-B3FE-360C91B83F90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0.24844964556242252</v>
      </c>
      <c r="D17" s="12">
        <f t="shared" si="1"/>
        <v>1.151642355923445</v>
      </c>
      <c r="E17" s="12">
        <f t="shared" si="2"/>
        <v>0.25070570209777204</v>
      </c>
      <c r="F17" s="12">
        <f t="shared" si="3"/>
        <v>7.067754108906767</v>
      </c>
      <c r="G17" s="12">
        <f t="shared" si="4"/>
        <v>17.305014485817534</v>
      </c>
      <c r="H17" s="12">
        <f t="shared" si="5"/>
        <v>10.742084121828393</v>
      </c>
      <c r="I17" s="12">
        <f t="shared" si="6"/>
        <v>0.55193428821941104</v>
      </c>
      <c r="J17" s="12">
        <f t="shared" si="7"/>
        <v>15.125662676476674</v>
      </c>
      <c r="K17" s="12">
        <f t="shared" si="8"/>
        <v>1.1375321771437461</v>
      </c>
      <c r="L17" s="12">
        <f t="shared" si="9"/>
        <v>11.946493589503664</v>
      </c>
      <c r="M17" s="12">
        <f t="shared" si="10"/>
        <v>299.88473851799716</v>
      </c>
      <c r="N17" s="12">
        <f t="shared" si="11"/>
        <v>175.81378745124795</v>
      </c>
      <c r="O17" s="17">
        <f t="shared" si="12"/>
        <v>1.1323498426875367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4.8892437093584979E-3</v>
      </c>
      <c r="D18" s="12">
        <f t="shared" si="1"/>
        <v>0</v>
      </c>
      <c r="E18" s="12">
        <f t="shared" si="2"/>
        <v>4.8770310219697728E-3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4.9920780738217756E-3</v>
      </c>
      <c r="J18" s="12">
        <f t="shared" si="7"/>
        <v>0</v>
      </c>
      <c r="K18" s="12">
        <f t="shared" si="8"/>
        <v>4.7914876481259753E-3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4.6111004165967223E-3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5.9057230079372601E-2</v>
      </c>
      <c r="D20" s="12">
        <f t="shared" si="1"/>
        <v>0</v>
      </c>
      <c r="E20" s="12">
        <f t="shared" si="2"/>
        <v>5.8909712890237012E-2</v>
      </c>
      <c r="F20" s="12">
        <f t="shared" si="3"/>
        <v>1.1153294755596156E-2</v>
      </c>
      <c r="G20" s="12">
        <f t="shared" si="4"/>
        <v>0</v>
      </c>
      <c r="H20" s="12">
        <f t="shared" si="5"/>
        <v>7.1501841425382845E-3</v>
      </c>
      <c r="I20" s="12">
        <f t="shared" si="6"/>
        <v>0.39993275588771537</v>
      </c>
      <c r="J20" s="12">
        <f t="shared" si="7"/>
        <v>2.7853002330850786E-2</v>
      </c>
      <c r="K20" s="12">
        <f t="shared" si="8"/>
        <v>0.38498194080528592</v>
      </c>
      <c r="L20" s="12">
        <f t="shared" si="9"/>
        <v>1.2992127573829377</v>
      </c>
      <c r="M20" s="12">
        <f t="shared" si="10"/>
        <v>0</v>
      </c>
      <c r="N20" s="12">
        <f t="shared" si="11"/>
        <v>0.55982338326256675</v>
      </c>
      <c r="O20" s="17">
        <f t="shared" si="12"/>
        <v>0.11251564321310759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1.9063555424396399E-2</v>
      </c>
      <c r="D21" s="12">
        <f t="shared" si="1"/>
        <v>0</v>
      </c>
      <c r="E21" s="12">
        <f t="shared" si="2"/>
        <v>1.9015937171604016E-2</v>
      </c>
      <c r="F21" s="12">
        <f t="shared" si="3"/>
        <v>7.7719484068774172E-2</v>
      </c>
      <c r="G21" s="12">
        <f t="shared" si="4"/>
        <v>0</v>
      </c>
      <c r="H21" s="12">
        <f t="shared" si="5"/>
        <v>4.9824615481983886E-2</v>
      </c>
      <c r="I21" s="12">
        <f t="shared" si="6"/>
        <v>4.795647511840348E-2</v>
      </c>
      <c r="J21" s="12">
        <f t="shared" si="7"/>
        <v>0</v>
      </c>
      <c r="K21" s="12">
        <f t="shared" si="8"/>
        <v>4.6029500095854173E-2</v>
      </c>
      <c r="L21" s="12">
        <f t="shared" si="9"/>
        <v>0.23194757170341793</v>
      </c>
      <c r="M21" s="12">
        <f t="shared" si="10"/>
        <v>0</v>
      </c>
      <c r="N21" s="12">
        <f t="shared" si="11"/>
        <v>9.9944888620171951E-2</v>
      </c>
      <c r="O21" s="17">
        <f t="shared" si="12"/>
        <v>2.5270600903065793E-2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1.2988593377940261E-3</v>
      </c>
      <c r="D22" s="12">
        <f t="shared" si="1"/>
        <v>0</v>
      </c>
      <c r="E22" s="12">
        <f t="shared" si="2"/>
        <v>1.2956149580908743E-3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8.0021475993248964E-3</v>
      </c>
      <c r="J22" s="12">
        <f t="shared" si="7"/>
        <v>0</v>
      </c>
      <c r="K22" s="12">
        <f t="shared" si="8"/>
        <v>7.6806073169630165E-3</v>
      </c>
      <c r="L22" s="12">
        <f t="shared" si="9"/>
        <v>5.4171951222027831E-3</v>
      </c>
      <c r="M22" s="12">
        <f t="shared" si="10"/>
        <v>0</v>
      </c>
      <c r="N22" s="12">
        <f t="shared" si="11"/>
        <v>2.3342385485914429E-3</v>
      </c>
      <c r="O22" s="17">
        <f t="shared" si="12"/>
        <v>2.3210118011828067E-3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0.332758534113344</v>
      </c>
      <c r="D25" s="12">
        <f t="shared" ref="D25:O25" si="13">SUM(D15:D24)</f>
        <v>1.151642355923445</v>
      </c>
      <c r="E25" s="12">
        <f t="shared" si="13"/>
        <v>0.33480399813967371</v>
      </c>
      <c r="F25" s="12">
        <f t="shared" si="13"/>
        <v>7.1566268877311376</v>
      </c>
      <c r="G25" s="12">
        <f t="shared" si="13"/>
        <v>17.305014485817534</v>
      </c>
      <c r="H25" s="12">
        <f t="shared" si="13"/>
        <v>10.799058921452916</v>
      </c>
      <c r="I25" s="12">
        <f t="shared" si="13"/>
        <v>1.0128177448986764</v>
      </c>
      <c r="J25" s="12">
        <f t="shared" si="13"/>
        <v>15.153515678807524</v>
      </c>
      <c r="K25" s="12">
        <f t="shared" si="13"/>
        <v>1.5810157130099751</v>
      </c>
      <c r="L25" s="12">
        <f t="shared" si="13"/>
        <v>13.483071113712223</v>
      </c>
      <c r="M25" s="12">
        <f t="shared" si="13"/>
        <v>299.88473851799716</v>
      </c>
      <c r="N25" s="12">
        <f t="shared" si="13"/>
        <v>176.47588996167929</v>
      </c>
      <c r="O25" s="12">
        <f t="shared" si="13"/>
        <v>1.2770681990214896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0.8476606047460834</v>
      </c>
      <c r="D29" s="12">
        <f>(SUMIFS(MESKENOG2,KAYNAK,A29,SEBEP,B29,SÜRE,"Uzun",BİLDİRİM,"Bildirimli",İL,$B$10,İLÇE,$B$11)/VLOOKUP($B$11,ABONE2,4,FALSE))</f>
        <v>1.7812878312012577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0.84999268269762329</v>
      </c>
      <c r="F29" s="12">
        <f>(SUMIFS(TARIMSALAG2,KAYNAK,A29,SEBEP,B29,SÜRE,"Uzun",BİLDİRİM,"Bildirimli",İL,$B$10,İLÇE,$B$11)/VLOOKUP($B$11,ABONE2,6,FALSE))</f>
        <v>1.9320260973502699</v>
      </c>
      <c r="G29" s="12">
        <f>(SUMIFS(TARIMSALOG2,KAYNAK,A29,SEBEP,B29,SÜRE,"Uzun",BİLDİRİM,"Bildirimli",İL,$B$10,İLÇE,$B$11)/VLOOKUP($B$11,ABONE2,7,FALSE))</f>
        <v>10.351346580331199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4.953866003737196</v>
      </c>
      <c r="I29" s="12">
        <f>(SUMIFS(TICARETHANEAG2,KAYNAK,A29,SEBEP,B29,SÜRE,"Uzun",BİLDİRİM,"Bildirimli",İL,$B$10,İLÇE,$B$11)/VLOOKUP($B$11,ABONE2,9,FALSE))</f>
        <v>2.15757880414909</v>
      </c>
      <c r="J29" s="12">
        <f>(SUMIFS(TICARETHANEOG2,KAYNAK,A29,SEBEP,B29,SÜRE,"Uzun",BİLDİRİM,"Bildirimli",İL,$B$10,İLÇE,$B$11)/VLOOKUP($B$11,ABONE2,10,FALSE))</f>
        <v>32.449345873877917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3.3747549704150868</v>
      </c>
      <c r="L29" s="12">
        <f>(SUMIFS(SANAYIAG2,KAYNAK,A29,SEBEP,B29,SÜRE,"Uzun",BİLDİRİM,"Bildirimli",İL,$B$10,İLÇE,$B$11)/VLOOKUP($B$11,ABONE2,12,FALSE))</f>
        <v>50.396777686210484</v>
      </c>
      <c r="M29" s="12">
        <f>(SUMIFS(SANAYIOG2,KAYNAK,A29,SEBEP,B29,SÜRE,"Uzun",BİLDİRİM,"Bildirimli",İL,$B$10,İLÇE,$B$11)/VLOOKUP($B$11,ABONE2,13,FALSE))</f>
        <v>156.95771621391378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111.04121424669204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1.6141760058099832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2.1480006129952843E-2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2.1426351901289439E-2</v>
      </c>
      <c r="F31" s="12">
        <f>(SUMIFS(TARIMSALAG2,KAYNAK,A31,SEBEP,B31,SÜRE,"Uzun",BİLDİRİM,"Bildirimli",İL,$B$10,İLÇE,$B$11)/VLOOKUP($B$11,ABONE2,6,FALSE))</f>
        <v>4.654949034548473E-2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2.9842072231124617E-2</v>
      </c>
      <c r="I31" s="12">
        <f>(SUMIFS(TICARETHANEAG2,KAYNAK,A31,SEBEP,B31,SÜRE,"Uzun",BİLDİRİM,"Bildirimli",İL,$B$10,İLÇE,$B$11)/VLOOKUP($B$11,ABONE2,9,FALSE))</f>
        <v>3.5545257722347685E-2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3.4116987115887773E-2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2.3991190420184771E-2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0.86914061087603622</v>
      </c>
      <c r="D33" s="12">
        <f t="shared" ref="D33:O33" si="14">SUM(D28:D32)</f>
        <v>1.7812878312012577</v>
      </c>
      <c r="E33" s="12">
        <f t="shared" si="14"/>
        <v>0.87141903459891268</v>
      </c>
      <c r="F33" s="12">
        <f t="shared" si="14"/>
        <v>1.9785755876957547</v>
      </c>
      <c r="G33" s="12">
        <f t="shared" si="14"/>
        <v>10.351346580331199</v>
      </c>
      <c r="H33" s="12">
        <f t="shared" si="14"/>
        <v>4.9837080759683205</v>
      </c>
      <c r="I33" s="12">
        <f t="shared" si="14"/>
        <v>2.1931240618714378</v>
      </c>
      <c r="J33" s="12">
        <f t="shared" si="14"/>
        <v>32.449345873877917</v>
      </c>
      <c r="K33" s="12">
        <f t="shared" si="14"/>
        <v>3.4088719575309745</v>
      </c>
      <c r="L33" s="12">
        <f t="shared" si="14"/>
        <v>50.396777686210484</v>
      </c>
      <c r="M33" s="12">
        <f t="shared" si="14"/>
        <v>156.95771621391378</v>
      </c>
      <c r="N33" s="12">
        <f t="shared" si="14"/>
        <v>111.04121424669204</v>
      </c>
      <c r="O33" s="12">
        <f t="shared" si="14"/>
        <v>1.638167196230168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83063</v>
      </c>
      <c r="D37" s="16">
        <f>VLOOKUP($B$11,ABONE2,4,FALSE)</f>
        <v>208</v>
      </c>
      <c r="E37" s="16">
        <f>VLOOKUP($B$11,ABONE2,5,FALSE)</f>
        <v>83271</v>
      </c>
      <c r="F37" s="16">
        <f>VLOOKUP($B$11,ABONE2,6,FALSE)</f>
        <v>3458</v>
      </c>
      <c r="G37" s="16">
        <f>VLOOKUP($B$11,ABONE2,7,FALSE)</f>
        <v>1936</v>
      </c>
      <c r="H37" s="16">
        <f>VLOOKUP($B$11,ABONE2,8,FALSE)</f>
        <v>5394</v>
      </c>
      <c r="I37" s="16">
        <f>VLOOKUP($B$11,ABONE2,9,FALSE)</f>
        <v>17533</v>
      </c>
      <c r="J37" s="16">
        <f>VLOOKUP($B$11,ABONE2,10,FALSE)</f>
        <v>734</v>
      </c>
      <c r="K37" s="16">
        <f>VLOOKUP($B$11,ABONE2,11,FALSE)</f>
        <v>18267</v>
      </c>
      <c r="L37" s="21">
        <f>VLOOKUP($B$11,ABONE2,12,FALSE)</f>
        <v>53</v>
      </c>
      <c r="M37" s="21">
        <f>VLOOKUP($B$11,ABONE2,13,FALSE)</f>
        <v>70</v>
      </c>
      <c r="N37" s="21">
        <f>VLOOKUP($B$11,ABONE2,14,FALSE)</f>
        <v>123</v>
      </c>
      <c r="O37" s="21">
        <f>VLOOKUP($B$11,ABONE2,15,FALSE)</f>
        <v>107055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15223.759819313465</v>
      </c>
      <c r="D38" s="16">
        <f>VLOOKUP($B$11,TUKETIM,4,FALSE)</f>
        <v>811.25006684931509</v>
      </c>
      <c r="E38" s="16">
        <f>VLOOKUP($B$11,TUKETIM,5,FALSE)</f>
        <v>16035.009886162781</v>
      </c>
      <c r="F38" s="16">
        <f>VLOOKUP($B$11,TUKETIM,6,FALSE)</f>
        <v>3009.3961781004364</v>
      </c>
      <c r="G38" s="16">
        <f>VLOOKUP($B$11,TUKETIM,7,FALSE)</f>
        <v>4665.7845156173535</v>
      </c>
      <c r="H38" s="16">
        <f>VLOOKUP($B$11,TUKETIM,8,FALSE)</f>
        <v>7675.1806937177898</v>
      </c>
      <c r="I38" s="16">
        <f>VLOOKUP($B$11,TUKETIM,9,FALSE)</f>
        <v>7229.8641310373141</v>
      </c>
      <c r="J38" s="16">
        <f>VLOOKUP($B$11,TUKETIM,10,FALSE)</f>
        <v>6392.7615900113396</v>
      </c>
      <c r="K38" s="16">
        <f>VLOOKUP($B$11,TUKETIM,11,FALSE)</f>
        <v>13622.625721048655</v>
      </c>
      <c r="L38" s="21">
        <f>VLOOKUP($B$11,TUKETIM,12,FALSE)</f>
        <v>355.23090769230771</v>
      </c>
      <c r="M38" s="21">
        <f>VLOOKUP($B$11,TUKETIM,13,FALSE)</f>
        <v>6586.4366716332979</v>
      </c>
      <c r="N38" s="21">
        <f>VLOOKUP($B$11,TUKETIM,14,FALSE)</f>
        <v>6941.6675793256054</v>
      </c>
      <c r="O38" s="21">
        <f>VLOOKUP($B$11,TUKETIM,15,FALSE)</f>
        <v>44274.483880254833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426843.152000028</v>
      </c>
      <c r="D39" s="16">
        <f>VLOOKUP($B$11,ANLASMA,4,FALSE)</f>
        <v>3299.3509999999997</v>
      </c>
      <c r="E39" s="16">
        <f>VLOOKUP($B$11,ANLASMA,5,FALSE)</f>
        <v>430142.50300002802</v>
      </c>
      <c r="F39" s="16">
        <f>VLOOKUP($B$11,ANLASMA,6,FALSE)</f>
        <v>32155.004999999801</v>
      </c>
      <c r="G39" s="16">
        <f>VLOOKUP($B$11,ANLASMA,7,FALSE)</f>
        <v>57244.950999999899</v>
      </c>
      <c r="H39" s="16">
        <f>VLOOKUP($B$11,ANLASMA,8,FALSE)</f>
        <v>89399.9559999997</v>
      </c>
      <c r="I39" s="16">
        <f>VLOOKUP($B$11,ANLASMA,9,FALSE)</f>
        <v>96478.584999999206</v>
      </c>
      <c r="J39" s="16">
        <f>VLOOKUP($B$11,ANLASMA,10,FALSE)</f>
        <v>111304.49600000001</v>
      </c>
      <c r="K39" s="16">
        <f>VLOOKUP($B$11,ANLASMA,11,FALSE)</f>
        <v>207783.08099999922</v>
      </c>
      <c r="L39" s="21">
        <f>VLOOKUP($B$11,ANLASMA,12,FALSE)</f>
        <v>1403.7080000000001</v>
      </c>
      <c r="M39" s="21">
        <f>VLOOKUP($B$11,ANLASMA,13,FALSE)</f>
        <v>64396.479999999996</v>
      </c>
      <c r="N39" s="21">
        <f>VLOOKUP($B$11,ANLASMA,14,FALSE)</f>
        <v>65800.187999999995</v>
      </c>
      <c r="O39" s="21">
        <f>VLOOKUP($B$11,ANLASMA,15,FALSE)</f>
        <v>793125.72800002689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A3C4D995-4808-49F9-BFB5-A9710B8E2D0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A27BF-F7CD-4C29-88CA-A21524150021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0.21853135338822607</v>
      </c>
      <c r="D17" s="12">
        <f t="shared" si="1"/>
        <v>0.4664567817557998</v>
      </c>
      <c r="E17" s="12">
        <f t="shared" si="2"/>
        <v>0.21895610142380525</v>
      </c>
      <c r="F17" s="12">
        <f t="shared" si="3"/>
        <v>5.0861879923503359</v>
      </c>
      <c r="G17" s="12">
        <f t="shared" si="4"/>
        <v>9.2437376057437159</v>
      </c>
      <c r="H17" s="12">
        <f t="shared" si="5"/>
        <v>6.1530143451006962</v>
      </c>
      <c r="I17" s="12">
        <f t="shared" si="6"/>
        <v>0.43609893665055283</v>
      </c>
      <c r="J17" s="12">
        <f t="shared" si="7"/>
        <v>8.4670240937264794</v>
      </c>
      <c r="K17" s="12">
        <f t="shared" si="8"/>
        <v>0.72047626601245141</v>
      </c>
      <c r="L17" s="12">
        <f t="shared" si="9"/>
        <v>0</v>
      </c>
      <c r="M17" s="12">
        <f t="shared" si="10"/>
        <v>6.8245266712896004</v>
      </c>
      <c r="N17" s="12">
        <f t="shared" si="11"/>
        <v>0.75828074125440004</v>
      </c>
      <c r="O17" s="17">
        <f t="shared" si="12"/>
        <v>1.2070374077633965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1.6530625849838883E-2</v>
      </c>
      <c r="D21" s="12">
        <f t="shared" si="1"/>
        <v>0</v>
      </c>
      <c r="E21" s="12">
        <f t="shared" si="2"/>
        <v>1.6502305435499603E-2</v>
      </c>
      <c r="F21" s="12">
        <f t="shared" si="3"/>
        <v>0.10088917192581501</v>
      </c>
      <c r="G21" s="12">
        <f t="shared" si="4"/>
        <v>0</v>
      </c>
      <c r="H21" s="12">
        <f t="shared" si="5"/>
        <v>7.5001031716762159E-2</v>
      </c>
      <c r="I21" s="12">
        <f t="shared" si="6"/>
        <v>3.1573761707917085E-2</v>
      </c>
      <c r="J21" s="12">
        <f t="shared" si="7"/>
        <v>0</v>
      </c>
      <c r="K21" s="12">
        <f t="shared" si="8"/>
        <v>3.0455725883053834E-2</v>
      </c>
      <c r="L21" s="12">
        <f t="shared" si="9"/>
        <v>0.2543130605684763</v>
      </c>
      <c r="M21" s="12">
        <f t="shared" si="10"/>
        <v>0</v>
      </c>
      <c r="N21" s="12">
        <f t="shared" si="11"/>
        <v>0.2260560538386456</v>
      </c>
      <c r="O21" s="17">
        <f t="shared" si="12"/>
        <v>2.7410136111660363E-2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0.23506197923806496</v>
      </c>
      <c r="D25" s="12">
        <f t="shared" ref="D25:O25" si="13">SUM(D15:D24)</f>
        <v>0.4664567817557998</v>
      </c>
      <c r="E25" s="12">
        <f t="shared" si="13"/>
        <v>0.23545840685930486</v>
      </c>
      <c r="F25" s="12">
        <f t="shared" si="13"/>
        <v>5.1870771642761513</v>
      </c>
      <c r="G25" s="12">
        <f t="shared" si="13"/>
        <v>9.2437376057437159</v>
      </c>
      <c r="H25" s="12">
        <f t="shared" si="13"/>
        <v>6.2280153768174582</v>
      </c>
      <c r="I25" s="12">
        <f t="shared" si="13"/>
        <v>0.46767269835846992</v>
      </c>
      <c r="J25" s="12">
        <f t="shared" si="13"/>
        <v>8.4670240937264794</v>
      </c>
      <c r="K25" s="12">
        <f t="shared" si="13"/>
        <v>0.75093199189550519</v>
      </c>
      <c r="L25" s="12">
        <f t="shared" si="13"/>
        <v>0.2543130605684763</v>
      </c>
      <c r="M25" s="12">
        <f t="shared" si="13"/>
        <v>6.8245266712896004</v>
      </c>
      <c r="N25" s="12">
        <f t="shared" si="13"/>
        <v>0.98433679509304561</v>
      </c>
      <c r="O25" s="12">
        <f t="shared" si="13"/>
        <v>1.2344475438750568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0.40019906376375064</v>
      </c>
      <c r="D29" s="12">
        <f>(SUMIFS(MESKENOG2,KAYNAK,A29,SEBEP,B29,SÜRE,"Uzun",BİLDİRİM,"Bildirimli",İL,$B$10,İLÇE,$B$11)/VLOOKUP($B$11,ABONE2,4,FALSE))</f>
        <v>0.97318362263270541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0.40118070597527877</v>
      </c>
      <c r="F29" s="12">
        <f>(SUMIFS(TARIMSALAG2,KAYNAK,A29,SEBEP,B29,SÜRE,"Uzun",BİLDİRİM,"Bildirimli",İL,$B$10,İLÇE,$B$11)/VLOOKUP($B$11,ABONE2,6,FALSE))</f>
        <v>8.6145946071545367</v>
      </c>
      <c r="G29" s="12">
        <f>(SUMIFS(TARIMSALOG2,KAYNAK,A29,SEBEP,B29,SÜRE,"Uzun",BİLDİRİM,"Bildirimli",İL,$B$10,İLÇE,$B$11)/VLOOKUP($B$11,ABONE2,7,FALSE))</f>
        <v>7.7108383753319911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8.3826909489360801</v>
      </c>
      <c r="I29" s="12">
        <f>(SUMIFS(TICARETHANEAG2,KAYNAK,A29,SEBEP,B29,SÜRE,"Uzun",BİLDİRİM,"Bildirimli",İL,$B$10,İLÇE,$B$11)/VLOOKUP($B$11,ABONE2,9,FALSE))</f>
        <v>0.73516514509043063</v>
      </c>
      <c r="J29" s="12">
        <f>(SUMIFS(TICARETHANEOG2,KAYNAK,A29,SEBEP,B29,SÜRE,"Uzun",BİLDİRİM,"Bildirimli",İL,$B$10,İLÇE,$B$11)/VLOOKUP($B$11,ABONE2,10,FALSE))</f>
        <v>19.296339917599703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1.3924215891969898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18.108201793172402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2.0120224214636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1.7688743685777564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2.499974989519016E-5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2.4956920102667992E-5</v>
      </c>
      <c r="F31" s="12">
        <f>(SUMIFS(TARIMSALAG2,KAYNAK,A31,SEBEP,B31,SÜRE,"Uzun",BİLDİRİM,"Bildirimli",İL,$B$10,İLÇE,$B$11)/VLOOKUP($B$11,ABONE2,6,FALSE))</f>
        <v>0.15133590507635766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0.11250314379488467</v>
      </c>
      <c r="I31" s="12">
        <f>(SUMIFS(TICARETHANEAG2,KAYNAK,A31,SEBEP,B31,SÜRE,"Uzun",BİLDİRİM,"Bildirimli",İL,$B$10,İLÇE,$B$11)/VLOOKUP($B$11,ABONE2,9,FALSE))</f>
        <v>6.7784614460890845E-3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6.5384342106810951E-3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1.8387391651875081E-2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0.40022406351364581</v>
      </c>
      <c r="D33" s="12">
        <f t="shared" ref="D33:O33" si="14">SUM(D28:D32)</f>
        <v>0.97318362263270541</v>
      </c>
      <c r="E33" s="12">
        <f t="shared" si="14"/>
        <v>0.40120566289538145</v>
      </c>
      <c r="F33" s="12">
        <f t="shared" si="14"/>
        <v>8.765930512230895</v>
      </c>
      <c r="G33" s="12">
        <f t="shared" si="14"/>
        <v>7.7108383753319911</v>
      </c>
      <c r="H33" s="12">
        <f t="shared" si="14"/>
        <v>8.4951940927309639</v>
      </c>
      <c r="I33" s="12">
        <f t="shared" si="14"/>
        <v>0.7419436065365197</v>
      </c>
      <c r="J33" s="12">
        <f t="shared" si="14"/>
        <v>19.296339917599703</v>
      </c>
      <c r="K33" s="12">
        <f t="shared" si="14"/>
        <v>1.3989600234076709</v>
      </c>
      <c r="L33" s="12">
        <f t="shared" si="14"/>
        <v>0</v>
      </c>
      <c r="M33" s="12">
        <f t="shared" si="14"/>
        <v>18.108201793172402</v>
      </c>
      <c r="N33" s="12">
        <f t="shared" si="14"/>
        <v>2.0120224214636</v>
      </c>
      <c r="O33" s="12">
        <f t="shared" si="14"/>
        <v>1.7872617602296315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17481</v>
      </c>
      <c r="D37" s="16">
        <f>VLOOKUP($B$11,ABONE2,4,FALSE)</f>
        <v>30</v>
      </c>
      <c r="E37" s="16">
        <f>VLOOKUP($B$11,ABONE2,5,FALSE)</f>
        <v>17511</v>
      </c>
      <c r="F37" s="16">
        <f>VLOOKUP($B$11,ABONE2,6,FALSE)</f>
        <v>2816</v>
      </c>
      <c r="G37" s="16">
        <f>VLOOKUP($B$11,ABONE2,7,FALSE)</f>
        <v>972</v>
      </c>
      <c r="H37" s="16">
        <f>VLOOKUP($B$11,ABONE2,8,FALSE)</f>
        <v>3788</v>
      </c>
      <c r="I37" s="16">
        <f>VLOOKUP($B$11,ABONE2,9,FALSE)</f>
        <v>2833</v>
      </c>
      <c r="J37" s="16">
        <f>VLOOKUP($B$11,ABONE2,10,FALSE)</f>
        <v>104</v>
      </c>
      <c r="K37" s="16">
        <f>VLOOKUP($B$11,ABONE2,11,FALSE)</f>
        <v>2937</v>
      </c>
      <c r="L37" s="21">
        <f>VLOOKUP($B$11,ABONE2,12,FALSE)</f>
        <v>8</v>
      </c>
      <c r="M37" s="21">
        <f>VLOOKUP($B$11,ABONE2,13,FALSE)</f>
        <v>1</v>
      </c>
      <c r="N37" s="21">
        <f>VLOOKUP($B$11,ABONE2,14,FALSE)</f>
        <v>9</v>
      </c>
      <c r="O37" s="21">
        <f>VLOOKUP($B$11,ABONE2,15,FALSE)</f>
        <v>24245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3083.8574015944018</v>
      </c>
      <c r="D38" s="16">
        <f>VLOOKUP($B$11,TUKETIM,4,FALSE)</f>
        <v>440.55349999999999</v>
      </c>
      <c r="E38" s="16">
        <f>VLOOKUP($B$11,TUKETIM,5,FALSE)</f>
        <v>3524.4109015944018</v>
      </c>
      <c r="F38" s="16">
        <f>VLOOKUP($B$11,TUKETIM,6,FALSE)</f>
        <v>2974.1209840513234</v>
      </c>
      <c r="G38" s="16">
        <f>VLOOKUP($B$11,TUKETIM,7,FALSE)</f>
        <v>1668.4794769950872</v>
      </c>
      <c r="H38" s="16">
        <f>VLOOKUP($B$11,TUKETIM,8,FALSE)</f>
        <v>4642.6004610464106</v>
      </c>
      <c r="I38" s="16">
        <f>VLOOKUP($B$11,TUKETIM,9,FALSE)</f>
        <v>1538.7270105706521</v>
      </c>
      <c r="J38" s="16">
        <f>VLOOKUP($B$11,TUKETIM,10,FALSE)</f>
        <v>1002.9819521542804</v>
      </c>
      <c r="K38" s="16">
        <f>VLOOKUP($B$11,TUKETIM,11,FALSE)</f>
        <v>2541.7089627249325</v>
      </c>
      <c r="L38" s="21">
        <f>VLOOKUP($B$11,TUKETIM,12,FALSE)</f>
        <v>27.716029670329672</v>
      </c>
      <c r="M38" s="21">
        <f>VLOOKUP($B$11,TUKETIM,13,FALSE)</f>
        <v>36.357543956043955</v>
      </c>
      <c r="N38" s="21">
        <f>VLOOKUP($B$11,TUKETIM,14,FALSE)</f>
        <v>64.07357362637363</v>
      </c>
      <c r="O38" s="21">
        <f>VLOOKUP($B$11,TUKETIM,15,FALSE)</f>
        <v>10772.79389899212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74986.218000000095</v>
      </c>
      <c r="D39" s="16">
        <f>VLOOKUP($B$11,ANLASMA,4,FALSE)</f>
        <v>811.88</v>
      </c>
      <c r="E39" s="16">
        <f>VLOOKUP($B$11,ANLASMA,5,FALSE)</f>
        <v>75798.0980000001</v>
      </c>
      <c r="F39" s="16">
        <f>VLOOKUP($B$11,ANLASMA,6,FALSE)</f>
        <v>25399.9549999999</v>
      </c>
      <c r="G39" s="16">
        <f>VLOOKUP($B$11,ANLASMA,7,FALSE)</f>
        <v>20346.699999999997</v>
      </c>
      <c r="H39" s="16">
        <f>VLOOKUP($B$11,ANLASMA,8,FALSE)</f>
        <v>45746.654999999897</v>
      </c>
      <c r="I39" s="16">
        <f>VLOOKUP($B$11,ANLASMA,9,FALSE)</f>
        <v>18034.509999999998</v>
      </c>
      <c r="J39" s="16">
        <f>VLOOKUP($B$11,ANLASMA,10,FALSE)</f>
        <v>8391.66</v>
      </c>
      <c r="K39" s="16">
        <f>VLOOKUP($B$11,ANLASMA,11,FALSE)</f>
        <v>26426.17</v>
      </c>
      <c r="L39" s="21">
        <f>VLOOKUP($B$11,ANLASMA,12,FALSE)</f>
        <v>88.427999999999997</v>
      </c>
      <c r="M39" s="21">
        <f>VLOOKUP($B$11,ANLASMA,13,FALSE)</f>
        <v>150</v>
      </c>
      <c r="N39" s="21">
        <f>VLOOKUP($B$11,ANLASMA,14,FALSE)</f>
        <v>238.428</v>
      </c>
      <c r="O39" s="21">
        <f>VLOOKUP($B$11,ANLASMA,15,FALSE)</f>
        <v>148209.351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3E7567D5-DB2E-4213-9B82-A13E2004CDD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ECF2C-42B9-422E-9127-6775677857DF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0.53624246669541187</v>
      </c>
      <c r="D17" s="12">
        <f t="shared" si="1"/>
        <v>4.9993954417484483</v>
      </c>
      <c r="E17" s="12">
        <f t="shared" si="2"/>
        <v>0.54237769340959319</v>
      </c>
      <c r="F17" s="12">
        <f t="shared" si="3"/>
        <v>10.535137065540804</v>
      </c>
      <c r="G17" s="12">
        <f t="shared" si="4"/>
        <v>17.678453750439655</v>
      </c>
      <c r="H17" s="12">
        <f t="shared" si="5"/>
        <v>14.240543603816242</v>
      </c>
      <c r="I17" s="12">
        <f t="shared" si="6"/>
        <v>1.0424861707537689</v>
      </c>
      <c r="J17" s="12">
        <f t="shared" si="7"/>
        <v>14.972287960696168</v>
      </c>
      <c r="K17" s="12">
        <f t="shared" si="8"/>
        <v>1.7871611092098092</v>
      </c>
      <c r="L17" s="12">
        <f t="shared" si="9"/>
        <v>57.615607592598252</v>
      </c>
      <c r="M17" s="12">
        <f t="shared" si="10"/>
        <v>289.80669907484537</v>
      </c>
      <c r="N17" s="12">
        <f t="shared" si="11"/>
        <v>229.07979822564226</v>
      </c>
      <c r="O17" s="17">
        <f t="shared" si="12"/>
        <v>2.1912974424036249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6.1151617055216186E-3</v>
      </c>
      <c r="D21" s="12">
        <f t="shared" si="1"/>
        <v>0</v>
      </c>
      <c r="E21" s="12">
        <f t="shared" si="2"/>
        <v>6.1067555622262926E-3</v>
      </c>
      <c r="F21" s="12">
        <f t="shared" si="3"/>
        <v>6.6155855392365848E-2</v>
      </c>
      <c r="G21" s="12">
        <f t="shared" si="4"/>
        <v>0</v>
      </c>
      <c r="H21" s="12">
        <f t="shared" si="5"/>
        <v>3.1839255704954973E-2</v>
      </c>
      <c r="I21" s="12">
        <f t="shared" si="6"/>
        <v>2.5518841586345049E-2</v>
      </c>
      <c r="J21" s="12">
        <f t="shared" si="7"/>
        <v>0</v>
      </c>
      <c r="K21" s="12">
        <f t="shared" si="8"/>
        <v>2.4154626784559308E-2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1.1025427801705796E-2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3.6944963744166527E-5</v>
      </c>
      <c r="D22" s="12">
        <f t="shared" si="1"/>
        <v>0</v>
      </c>
      <c r="E22" s="12">
        <f t="shared" si="2"/>
        <v>3.6894177734862204E-5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1.9670923722906982E-5</v>
      </c>
      <c r="J22" s="12">
        <f t="shared" si="7"/>
        <v>0</v>
      </c>
      <c r="K22" s="12">
        <f t="shared" si="8"/>
        <v>1.861933346099057E-5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3.0995999845681804E-5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0.54239457336467767</v>
      </c>
      <c r="D25" s="12">
        <f t="shared" ref="D25:O25" si="13">SUM(D15:D24)</f>
        <v>4.9993954417484483</v>
      </c>
      <c r="E25" s="12">
        <f t="shared" si="13"/>
        <v>0.54852134314955436</v>
      </c>
      <c r="F25" s="12">
        <f t="shared" si="13"/>
        <v>10.601292920933169</v>
      </c>
      <c r="G25" s="12">
        <f t="shared" si="13"/>
        <v>17.678453750439655</v>
      </c>
      <c r="H25" s="12">
        <f t="shared" si="13"/>
        <v>14.272382859521198</v>
      </c>
      <c r="I25" s="12">
        <f t="shared" si="13"/>
        <v>1.0680246832638369</v>
      </c>
      <c r="J25" s="12">
        <f t="shared" si="13"/>
        <v>14.972287960696168</v>
      </c>
      <c r="K25" s="12">
        <f t="shared" si="13"/>
        <v>1.8113343553278296</v>
      </c>
      <c r="L25" s="12">
        <f t="shared" si="13"/>
        <v>57.615607592598252</v>
      </c>
      <c r="M25" s="12">
        <f t="shared" si="13"/>
        <v>289.80669907484537</v>
      </c>
      <c r="N25" s="12">
        <f t="shared" si="13"/>
        <v>229.07979822564226</v>
      </c>
      <c r="O25" s="12">
        <f t="shared" si="13"/>
        <v>2.202353866205176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0.11209864950308343</v>
      </c>
      <c r="D29" s="12">
        <f>(SUMIFS(MESKENOG2,KAYNAK,A29,SEBEP,B29,SÜRE,"Uzun",BİLDİRİM,"Bildirimli",İL,$B$10,İLÇE,$B$11)/VLOOKUP($B$11,ABONE2,4,FALSE))</f>
        <v>0.20017942317170725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0.11221972882047139</v>
      </c>
      <c r="F29" s="12">
        <f>(SUMIFS(TARIMSALAG2,KAYNAK,A29,SEBEP,B29,SÜRE,"Uzun",BİLDİRİM,"Bildirimli",İL,$B$10,İLÇE,$B$11)/VLOOKUP($B$11,ABONE2,6,FALSE))</f>
        <v>0.74212547631754011</v>
      </c>
      <c r="G29" s="12">
        <f>(SUMIFS(TARIMSALOG2,KAYNAK,A29,SEBEP,B29,SÜRE,"Uzun",BİLDİRİM,"Bildirimli",İL,$B$10,İLÇE,$B$11)/VLOOKUP($B$11,ABONE2,7,FALSE))</f>
        <v>2.6942934165073353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1.7547609464322727</v>
      </c>
      <c r="I29" s="12">
        <f>(SUMIFS(TICARETHANEAG2,KAYNAK,A29,SEBEP,B29,SÜRE,"Uzun",BİLDİRİM,"Bildirimli",İL,$B$10,İLÇE,$B$11)/VLOOKUP($B$11,ABONE2,9,FALSE))</f>
        <v>0.41838877108035549</v>
      </c>
      <c r="J29" s="12">
        <f>(SUMIFS(TICARETHANEOG2,KAYNAK,A29,SEBEP,B29,SÜRE,"Uzun",BİLDİRİM,"Bildirimli",İL,$B$10,İLÇE,$B$11)/VLOOKUP($B$11,ABONE2,10,FALSE))</f>
        <v>2.5995343160659714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0.53499089140977518</v>
      </c>
      <c r="L29" s="12">
        <f>(SUMIFS(SANAYIAG2,KAYNAK,A29,SEBEP,B29,SÜRE,"Uzun",BİLDİRİM,"Bildirimli",İL,$B$10,İLÇE,$B$11)/VLOOKUP($B$11,ABONE2,12,FALSE))</f>
        <v>32.454641708780393</v>
      </c>
      <c r="M29" s="12">
        <f>(SUMIFS(SANAYIOG2,KAYNAK,A29,SEBEP,B29,SÜRE,"Uzun",BİLDİRİM,"Bildirimli",İL,$B$10,İLÇE,$B$11)/VLOOKUP($B$11,ABONE2,13,FALSE))</f>
        <v>61.519969676161359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53.918268515461719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0.39782223745394613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1.1588045910374092E-3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1.1572116523854768E-3</v>
      </c>
      <c r="F31" s="12">
        <f>(SUMIFS(TARIMSALAG2,KAYNAK,A31,SEBEP,B31,SÜRE,"Uzun",BİLDİRİM,"Bildirimli",İL,$B$10,İLÇE,$B$11)/VLOOKUP($B$11,ABONE2,6,FALSE))</f>
        <v>4.2085606510728736E-3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2.0254811599758086E-3</v>
      </c>
      <c r="I31" s="12">
        <f>(SUMIFS(TICARETHANEAG2,KAYNAK,A31,SEBEP,B31,SÜRE,"Uzun",BİLDİRİM,"Bildirimli",İL,$B$10,İLÇE,$B$11)/VLOOKUP($B$11,ABONE2,9,FALSE))</f>
        <v>3.9397597582997608E-3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3.7291436705919122E-3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1.6390977348888537E-3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0.11325745409412084</v>
      </c>
      <c r="D33" s="12">
        <f t="shared" ref="D33:O33" si="14">SUM(D28:D32)</f>
        <v>0.20017942317170725</v>
      </c>
      <c r="E33" s="12">
        <f t="shared" si="14"/>
        <v>0.11337694047285686</v>
      </c>
      <c r="F33" s="12">
        <f t="shared" si="14"/>
        <v>0.746334036968613</v>
      </c>
      <c r="G33" s="12">
        <f t="shared" si="14"/>
        <v>2.6942934165073353</v>
      </c>
      <c r="H33" s="12">
        <f t="shared" si="14"/>
        <v>1.7567864275922485</v>
      </c>
      <c r="I33" s="12">
        <f t="shared" si="14"/>
        <v>0.42232853083865524</v>
      </c>
      <c r="J33" s="12">
        <f t="shared" si="14"/>
        <v>2.5995343160659714</v>
      </c>
      <c r="K33" s="12">
        <f t="shared" si="14"/>
        <v>0.53872003508036714</v>
      </c>
      <c r="L33" s="12">
        <f t="shared" si="14"/>
        <v>32.454641708780393</v>
      </c>
      <c r="M33" s="12">
        <f t="shared" si="14"/>
        <v>61.519969676161359</v>
      </c>
      <c r="N33" s="12">
        <f t="shared" si="14"/>
        <v>53.918268515461719</v>
      </c>
      <c r="O33" s="12">
        <f t="shared" si="14"/>
        <v>0.39946133518883498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29785</v>
      </c>
      <c r="D37" s="16">
        <f>VLOOKUP($B$11,ABONE2,4,FALSE)</f>
        <v>41</v>
      </c>
      <c r="E37" s="16">
        <f>VLOOKUP($B$11,ABONE2,5,FALSE)</f>
        <v>29826</v>
      </c>
      <c r="F37" s="16">
        <f>VLOOKUP($B$11,ABONE2,6,FALSE)</f>
        <v>1478</v>
      </c>
      <c r="G37" s="16">
        <f>VLOOKUP($B$11,ABONE2,7,FALSE)</f>
        <v>1593</v>
      </c>
      <c r="H37" s="16">
        <f>VLOOKUP($B$11,ABONE2,8,FALSE)</f>
        <v>3071</v>
      </c>
      <c r="I37" s="16">
        <f>VLOOKUP($B$11,ABONE2,9,FALSE)</f>
        <v>6020</v>
      </c>
      <c r="J37" s="16">
        <f>VLOOKUP($B$11,ABONE2,10,FALSE)</f>
        <v>340</v>
      </c>
      <c r="K37" s="16">
        <f>VLOOKUP($B$11,ABONE2,11,FALSE)</f>
        <v>6360</v>
      </c>
      <c r="L37" s="21">
        <f>VLOOKUP($B$11,ABONE2,12,FALSE)</f>
        <v>17</v>
      </c>
      <c r="M37" s="21">
        <f>VLOOKUP($B$11,ABONE2,13,FALSE)</f>
        <v>48</v>
      </c>
      <c r="N37" s="21">
        <f>VLOOKUP($B$11,ABONE2,14,FALSE)</f>
        <v>65</v>
      </c>
      <c r="O37" s="21">
        <f>VLOOKUP($B$11,ABONE2,15,FALSE)</f>
        <v>39322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5251.3037371944265</v>
      </c>
      <c r="D38" s="16">
        <f>VLOOKUP($B$11,TUKETIM,4,FALSE)</f>
        <v>240.53030000000001</v>
      </c>
      <c r="E38" s="16">
        <f>VLOOKUP($B$11,TUKETIM,5,FALSE)</f>
        <v>5491.8340371944269</v>
      </c>
      <c r="F38" s="16">
        <f>VLOOKUP($B$11,TUKETIM,6,FALSE)</f>
        <v>1714.3498434189673</v>
      </c>
      <c r="G38" s="16">
        <f>VLOOKUP($B$11,TUKETIM,7,FALSE)</f>
        <v>7815.5815542874252</v>
      </c>
      <c r="H38" s="16">
        <f>VLOOKUP($B$11,TUKETIM,8,FALSE)</f>
        <v>9529.9313977063921</v>
      </c>
      <c r="I38" s="16">
        <f>VLOOKUP($B$11,TUKETIM,9,FALSE)</f>
        <v>2305.8442007897629</v>
      </c>
      <c r="J38" s="16">
        <f>VLOOKUP($B$11,TUKETIM,10,FALSE)</f>
        <v>2994.8308355235572</v>
      </c>
      <c r="K38" s="16">
        <f>VLOOKUP($B$11,TUKETIM,11,FALSE)</f>
        <v>5300.6750363133197</v>
      </c>
      <c r="L38" s="21">
        <f>VLOOKUP($B$11,TUKETIM,12,FALSE)</f>
        <v>91.662692653921425</v>
      </c>
      <c r="M38" s="21">
        <f>VLOOKUP($B$11,TUKETIM,13,FALSE)</f>
        <v>8012.5496469530162</v>
      </c>
      <c r="N38" s="21">
        <f>VLOOKUP($B$11,TUKETIM,14,FALSE)</f>
        <v>8104.2123396069373</v>
      </c>
      <c r="O38" s="21">
        <f>VLOOKUP($B$11,TUKETIM,15,FALSE)</f>
        <v>28426.652810821077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138936.77599999899</v>
      </c>
      <c r="D39" s="16">
        <f>VLOOKUP($B$11,ANLASMA,4,FALSE)</f>
        <v>994.43</v>
      </c>
      <c r="E39" s="16">
        <f>VLOOKUP($B$11,ANLASMA,5,FALSE)</f>
        <v>139931.20599999899</v>
      </c>
      <c r="F39" s="16">
        <f>VLOOKUP($B$11,ANLASMA,6,FALSE)</f>
        <v>15652.631000000099</v>
      </c>
      <c r="G39" s="16">
        <f>VLOOKUP($B$11,ANLASMA,7,FALSE)</f>
        <v>40803.097999999998</v>
      </c>
      <c r="H39" s="16">
        <f>VLOOKUP($B$11,ANLASMA,8,FALSE)</f>
        <v>56455.729000000094</v>
      </c>
      <c r="I39" s="16">
        <f>VLOOKUP($B$11,ANLASMA,9,FALSE)</f>
        <v>30811.569999999199</v>
      </c>
      <c r="J39" s="16">
        <f>VLOOKUP($B$11,ANLASMA,10,FALSE)</f>
        <v>47103.130000000005</v>
      </c>
      <c r="K39" s="16">
        <f>VLOOKUP($B$11,ANLASMA,11,FALSE)</f>
        <v>77914.699999999197</v>
      </c>
      <c r="L39" s="21">
        <f>VLOOKUP($B$11,ANLASMA,12,FALSE)</f>
        <v>244.06899999999999</v>
      </c>
      <c r="M39" s="21">
        <f>VLOOKUP($B$11,ANLASMA,13,FALSE)</f>
        <v>25563.599999999999</v>
      </c>
      <c r="N39" s="21">
        <f>VLOOKUP($B$11,ANLASMA,14,FALSE)</f>
        <v>25807.668999999998</v>
      </c>
      <c r="O39" s="21">
        <f>VLOOKUP($B$11,ANLASMA,15,FALSE)</f>
        <v>300109.30399999826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9A32023B-F045-4D07-86CD-A38ACEDFA07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E0AFA-8A65-424B-A04D-642FBFAE44DA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 t="e">
        <f t="shared" ref="M15:M24" si="10">(SUMIFS(SANAYIOG2,KAYNAK,A15,SEBEP,B15,SÜRE,"Uzun",BİLDİRİM,"Bildirimsiz",İL,$B$10,İLÇE,$B$11)/VLOOKUP($B$11,ABONE2,13,FALSE))</f>
        <v>#DIV/0!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 t="e">
        <f t="shared" si="10"/>
        <v>#DIV/0!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0.49630939549070358</v>
      </c>
      <c r="D17" s="12">
        <f t="shared" si="1"/>
        <v>0.87362986056833325</v>
      </c>
      <c r="E17" s="12">
        <f t="shared" si="2"/>
        <v>0.49816526005917638</v>
      </c>
      <c r="F17" s="12">
        <f t="shared" si="3"/>
        <v>1.4102798520208961</v>
      </c>
      <c r="G17" s="12">
        <f t="shared" si="4"/>
        <v>8.1205696863967418</v>
      </c>
      <c r="H17" s="12">
        <f t="shared" si="5"/>
        <v>1.600030978442835</v>
      </c>
      <c r="I17" s="12">
        <f t="shared" si="6"/>
        <v>1.0635161584948785</v>
      </c>
      <c r="J17" s="12">
        <f t="shared" si="7"/>
        <v>7.143744861071613</v>
      </c>
      <c r="K17" s="12">
        <f t="shared" si="8"/>
        <v>1.3709637728428989</v>
      </c>
      <c r="L17" s="12">
        <f t="shared" si="9"/>
        <v>6.8665074844444438E-5</v>
      </c>
      <c r="M17" s="12" t="e">
        <f t="shared" si="10"/>
        <v>#DIV/0!</v>
      </c>
      <c r="N17" s="12">
        <f t="shared" si="11"/>
        <v>6.8665074844444438E-5</v>
      </c>
      <c r="O17" s="17">
        <f t="shared" si="12"/>
        <v>0.68824230278129161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 t="e">
        <f t="shared" si="10"/>
        <v>#DIV/0!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 t="e">
        <f t="shared" si="10"/>
        <v>#DIV/0!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 t="e">
        <f t="shared" si="10"/>
        <v>#DIV/0!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1.6966289367857618E-2</v>
      </c>
      <c r="D21" s="12">
        <f t="shared" si="1"/>
        <v>0</v>
      </c>
      <c r="E21" s="12">
        <f t="shared" si="2"/>
        <v>1.6882840050339718E-2</v>
      </c>
      <c r="F21" s="12">
        <f t="shared" si="3"/>
        <v>1.7103033190362105E-2</v>
      </c>
      <c r="G21" s="12">
        <f t="shared" si="4"/>
        <v>0</v>
      </c>
      <c r="H21" s="12">
        <f t="shared" si="5"/>
        <v>1.6619399861071658E-2</v>
      </c>
      <c r="I21" s="12">
        <f t="shared" si="6"/>
        <v>1.1746269333577685E-2</v>
      </c>
      <c r="J21" s="12">
        <f t="shared" si="7"/>
        <v>0</v>
      </c>
      <c r="K21" s="12">
        <f t="shared" si="8"/>
        <v>1.1152317582623429E-2</v>
      </c>
      <c r="L21" s="12">
        <f t="shared" si="9"/>
        <v>0</v>
      </c>
      <c r="M21" s="12" t="e">
        <f t="shared" si="10"/>
        <v>#DIV/0!</v>
      </c>
      <c r="N21" s="12">
        <f t="shared" si="11"/>
        <v>0</v>
      </c>
      <c r="O21" s="17">
        <f t="shared" si="12"/>
        <v>1.6073690778133462E-2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1.0460891203637041E-2</v>
      </c>
      <c r="D22" s="12">
        <f t="shared" si="1"/>
        <v>0</v>
      </c>
      <c r="E22" s="12">
        <f t="shared" si="2"/>
        <v>1.0409438925967754E-2</v>
      </c>
      <c r="F22" s="12">
        <f t="shared" si="3"/>
        <v>4.0830603356273682E-3</v>
      </c>
      <c r="G22" s="12">
        <f t="shared" si="4"/>
        <v>0</v>
      </c>
      <c r="H22" s="12">
        <f t="shared" si="5"/>
        <v>3.9676010459309642E-3</v>
      </c>
      <c r="I22" s="12">
        <f t="shared" si="6"/>
        <v>2.5887502606813315E-2</v>
      </c>
      <c r="J22" s="12">
        <f t="shared" si="7"/>
        <v>0</v>
      </c>
      <c r="K22" s="12">
        <f t="shared" si="8"/>
        <v>2.4578497418485456E-2</v>
      </c>
      <c r="L22" s="12">
        <f t="shared" si="9"/>
        <v>0</v>
      </c>
      <c r="M22" s="12" t="e">
        <f t="shared" si="10"/>
        <v>#DIV/0!</v>
      </c>
      <c r="N22" s="12">
        <f t="shared" si="11"/>
        <v>0</v>
      </c>
      <c r="O22" s="17">
        <f t="shared" si="12"/>
        <v>1.1945746031644517E-2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 t="e">
        <f t="shared" si="10"/>
        <v>#DIV/0!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1.7239535464497411E-4</v>
      </c>
      <c r="D24" s="12">
        <f t="shared" si="1"/>
        <v>0</v>
      </c>
      <c r="E24" s="12">
        <f t="shared" si="2"/>
        <v>1.7154742176015407E-4</v>
      </c>
      <c r="F24" s="12">
        <f t="shared" si="3"/>
        <v>2.2104506143016261E-2</v>
      </c>
      <c r="G24" s="12">
        <f t="shared" si="4"/>
        <v>0</v>
      </c>
      <c r="H24" s="12">
        <f t="shared" si="5"/>
        <v>2.1479442987301148E-2</v>
      </c>
      <c r="I24" s="12">
        <f t="shared" si="6"/>
        <v>1.2728758274129241E-3</v>
      </c>
      <c r="J24" s="12">
        <f t="shared" si="7"/>
        <v>0</v>
      </c>
      <c r="K24" s="12">
        <f t="shared" si="8"/>
        <v>1.2085126832546264E-3</v>
      </c>
      <c r="L24" s="12">
        <f t="shared" si="9"/>
        <v>0</v>
      </c>
      <c r="M24" s="12" t="e">
        <f t="shared" si="10"/>
        <v>#DIV/0!</v>
      </c>
      <c r="N24" s="12">
        <f t="shared" si="11"/>
        <v>0</v>
      </c>
      <c r="O24" s="17">
        <f t="shared" si="12"/>
        <v>1.6706200600301664E-3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0.52390897141684323</v>
      </c>
      <c r="D25" s="12">
        <f t="shared" ref="D25:O25" si="13">SUM(D15:D24)</f>
        <v>0.87362986056833325</v>
      </c>
      <c r="E25" s="12">
        <f t="shared" si="13"/>
        <v>0.52562908645724404</v>
      </c>
      <c r="F25" s="12">
        <f t="shared" si="13"/>
        <v>1.453570451689902</v>
      </c>
      <c r="G25" s="12">
        <f t="shared" si="13"/>
        <v>8.1205696863967418</v>
      </c>
      <c r="H25" s="12">
        <f t="shared" si="13"/>
        <v>1.6420974223371387</v>
      </c>
      <c r="I25" s="12">
        <f t="shared" si="13"/>
        <v>1.1024228062626824</v>
      </c>
      <c r="J25" s="12">
        <f t="shared" si="13"/>
        <v>7.143744861071613</v>
      </c>
      <c r="K25" s="12">
        <f t="shared" si="13"/>
        <v>1.4079031005272624</v>
      </c>
      <c r="L25" s="12">
        <f t="shared" si="13"/>
        <v>6.8665074844444438E-5</v>
      </c>
      <c r="M25" s="12" t="e">
        <f t="shared" si="13"/>
        <v>#DIV/0!</v>
      </c>
      <c r="N25" s="12">
        <f t="shared" si="13"/>
        <v>6.8665074844444438E-5</v>
      </c>
      <c r="O25" s="12">
        <f t="shared" si="13"/>
        <v>0.71793235965109981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 t="e">
        <f>(SUMIFS(SANAYIOG2,KAYNAK,A28,SEBEP,B28,SÜRE,"Uzun",BİLDİRİM,"Bildirimli",İL,$B$10,İLÇE,$B$11)/VLOOKUP($B$11,ABONE2,13,FALSE))</f>
        <v>#DIV/0!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0.10743765576975818</v>
      </c>
      <c r="D29" s="12">
        <f>(SUMIFS(MESKENOG2,KAYNAK,A29,SEBEP,B29,SÜRE,"Uzun",BİLDİRİM,"Bildirimli",İL,$B$10,İLÇE,$B$11)/VLOOKUP($B$11,ABONE2,4,FALSE))</f>
        <v>0.2814983591291666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0.1082937797334073</v>
      </c>
      <c r="F29" s="12">
        <f>(SUMIFS(TARIMSALAG2,KAYNAK,A29,SEBEP,B29,SÜRE,"Uzun",BİLDİRİM,"Bildirimli",İL,$B$10,İLÇE,$B$11)/VLOOKUP($B$11,ABONE2,6,FALSE))</f>
        <v>0.53740860390620782</v>
      </c>
      <c r="G29" s="12">
        <f>(SUMIFS(TARIMSALOG2,KAYNAK,A29,SEBEP,B29,SÜRE,"Uzun",BİLDİRİM,"Bildirimli",İL,$B$10,İLÇE,$B$11)/VLOOKUP($B$11,ABONE2,7,FALSE))</f>
        <v>2.421489281625369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0.59068594954865195</v>
      </c>
      <c r="I29" s="12">
        <f>(SUMIFS(TICARETHANEAG2,KAYNAK,A29,SEBEP,B29,SÜRE,"Uzun",BİLDİRİM,"Bildirimli",İL,$B$10,İLÇE,$B$11)/VLOOKUP($B$11,ABONE2,9,FALSE))</f>
        <v>0.24887298176921355</v>
      </c>
      <c r="J29" s="12">
        <f>(SUMIFS(TICARETHANEOG2,KAYNAK,A29,SEBEP,B29,SÜRE,"Uzun",BİLDİRİM,"Bildirimli",İL,$B$10,İLÇE,$B$11)/VLOOKUP($B$11,ABONE2,10,FALSE))</f>
        <v>2.813067670249795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0.37853184466085504</v>
      </c>
      <c r="L29" s="12">
        <f>(SUMIFS(SANAYIAG2,KAYNAK,A29,SEBEP,B29,SÜRE,"Uzun",BİLDİRİM,"Bildirimli",İL,$B$10,İLÇE,$B$11)/VLOOKUP($B$11,ABONE2,12,FALSE))</f>
        <v>0</v>
      </c>
      <c r="M29" s="12" t="e">
        <f>(SUMIFS(SANAYIOG2,KAYNAK,A29,SEBEP,B29,SÜRE,"Uzun",BİLDİRİM,"Bildirimli",İL,$B$10,İLÇE,$B$11)/VLOOKUP($B$11,ABONE2,13,FALSE))</f>
        <v>#DIV/0!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0.17614799902152609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 t="e">
        <f>(SUMIFS(SANAYIOG2,KAYNAK,A30,SEBEP,B30,SÜRE,"Uzun",BİLDİRİM,"Bildirimli",İL,$B$10,İLÇE,$B$11)/VLOOKUP($B$11,ABONE2,13,FALSE))</f>
        <v>#DIV/0!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4.4965108804302188E-3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4.4743946264840509E-3</v>
      </c>
      <c r="F31" s="12">
        <f>(SUMIFS(TARIMSALAG2,KAYNAK,A31,SEBEP,B31,SÜRE,"Uzun",BİLDİRİM,"Bildirimli",İL,$B$10,İLÇE,$B$11)/VLOOKUP($B$11,ABONE2,6,FALSE))</f>
        <v>9.6415311693459401E-3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9.3688914704698339E-3</v>
      </c>
      <c r="I31" s="12">
        <f>(SUMIFS(TICARETHANEAG2,KAYNAK,A31,SEBEP,B31,SÜRE,"Uzun",BİLDİRİM,"Bildirimli",İL,$B$10,İLÇE,$B$11)/VLOOKUP($B$11,ABONE2,9,FALSE))</f>
        <v>9.3594695041702394E-4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8.8862066202591923E-4</v>
      </c>
      <c r="L31" s="12">
        <f>(SUMIFS(SANAYIAG2,KAYNAK,A31,SEBEP,B31,SÜRE,"Uzun",BİLDİRİM,"Bildirimli",İL,$B$10,İLÇE,$B$11)/VLOOKUP($B$11,ABONE2,12,FALSE))</f>
        <v>0</v>
      </c>
      <c r="M31" s="12" t="e">
        <f>(SUMIFS(SANAYIOG2,KAYNAK,A31,SEBEP,B31,SÜRE,"Uzun",BİLDİRİM,"Bildirimli",İL,$B$10,İLÇE,$B$11)/VLOOKUP($B$11,ABONE2,13,FALSE))</f>
        <v>#DIV/0!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4.2916607525365314E-3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 t="e">
        <f>(SUMIFS(SANAYIOG2,KAYNAK,A32,SEBEP,B32,SÜRE,"Uzun",BİLDİRİM,"Bildirimli",İL,$B$10,İLÇE,$B$11)/VLOOKUP($B$11,ABONE2,13,FALSE))</f>
        <v>#DIV/0!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0.1119341666501884</v>
      </c>
      <c r="D33" s="12">
        <f t="shared" ref="D33:O33" si="14">SUM(D28:D32)</f>
        <v>0.2814983591291666</v>
      </c>
      <c r="E33" s="12">
        <f t="shared" si="14"/>
        <v>0.11276817435989135</v>
      </c>
      <c r="F33" s="12">
        <f t="shared" si="14"/>
        <v>0.54705013507555378</v>
      </c>
      <c r="G33" s="12">
        <f t="shared" si="14"/>
        <v>2.421489281625369</v>
      </c>
      <c r="H33" s="12">
        <f t="shared" si="14"/>
        <v>0.60005484101912177</v>
      </c>
      <c r="I33" s="12">
        <f t="shared" si="14"/>
        <v>0.24980892871963056</v>
      </c>
      <c r="J33" s="12">
        <f t="shared" si="14"/>
        <v>2.813067670249795</v>
      </c>
      <c r="K33" s="12">
        <f t="shared" si="14"/>
        <v>0.37942046532288098</v>
      </c>
      <c r="L33" s="12">
        <f t="shared" si="14"/>
        <v>0</v>
      </c>
      <c r="M33" s="12" t="e">
        <f t="shared" si="14"/>
        <v>#DIV/0!</v>
      </c>
      <c r="N33" s="12">
        <f t="shared" si="14"/>
        <v>0</v>
      </c>
      <c r="O33" s="12">
        <f t="shared" si="14"/>
        <v>0.18043965977406262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9711</v>
      </c>
      <c r="D37" s="16">
        <f>VLOOKUP($B$11,ABONE2,4,FALSE)</f>
        <v>48</v>
      </c>
      <c r="E37" s="16">
        <f>VLOOKUP($B$11,ABONE2,5,FALSE)</f>
        <v>9759</v>
      </c>
      <c r="F37" s="16">
        <f>VLOOKUP($B$11,ABONE2,6,FALSE)</f>
        <v>756</v>
      </c>
      <c r="G37" s="16">
        <f>VLOOKUP($B$11,ABONE2,7,FALSE)</f>
        <v>22</v>
      </c>
      <c r="H37" s="16">
        <f>VLOOKUP($B$11,ABONE2,8,FALSE)</f>
        <v>778</v>
      </c>
      <c r="I37" s="16">
        <f>VLOOKUP($B$11,ABONE2,9,FALSE)</f>
        <v>1596</v>
      </c>
      <c r="J37" s="16">
        <f>VLOOKUP($B$11,ABONE2,10,FALSE)</f>
        <v>85</v>
      </c>
      <c r="K37" s="16">
        <f>VLOOKUP($B$11,ABONE2,11,FALSE)</f>
        <v>1681</v>
      </c>
      <c r="L37" s="21">
        <f>VLOOKUP($B$11,ABONE2,12,FALSE)</f>
        <v>3</v>
      </c>
      <c r="M37" s="21">
        <f>VLOOKUP($B$11,ABONE2,13,FALSE)</f>
        <v>0</v>
      </c>
      <c r="N37" s="21">
        <f>VLOOKUP($B$11,ABONE2,14,FALSE)</f>
        <v>3</v>
      </c>
      <c r="O37" s="21">
        <f>VLOOKUP($B$11,ABONE2,15,FALSE)</f>
        <v>12221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1201.6975721172571</v>
      </c>
      <c r="D38" s="16">
        <f>VLOOKUP($B$11,TUKETIM,4,FALSE)</f>
        <v>196.85730000000001</v>
      </c>
      <c r="E38" s="16">
        <f>VLOOKUP($B$11,TUKETIM,5,FALSE)</f>
        <v>1398.5548721172572</v>
      </c>
      <c r="F38" s="16">
        <f>VLOOKUP($B$11,TUKETIM,6,FALSE)</f>
        <v>168.80369561643835</v>
      </c>
      <c r="G38" s="16">
        <f>VLOOKUP($B$11,TUKETIM,7,FALSE)</f>
        <v>50.275399999999998</v>
      </c>
      <c r="H38" s="16">
        <f>VLOOKUP($B$11,TUKETIM,8,FALSE)</f>
        <v>219.07909561643834</v>
      </c>
      <c r="I38" s="16">
        <f>VLOOKUP($B$11,TUKETIM,9,FALSE)</f>
        <v>610.28063027116639</v>
      </c>
      <c r="J38" s="16">
        <f>VLOOKUP($B$11,TUKETIM,10,FALSE)</f>
        <v>451.12082871335133</v>
      </c>
      <c r="K38" s="16">
        <f>VLOOKUP($B$11,TUKETIM,11,FALSE)</f>
        <v>1061.4014589845178</v>
      </c>
      <c r="L38" s="21">
        <f>VLOOKUP($B$11,TUKETIM,12,FALSE)</f>
        <v>73.186776469243597</v>
      </c>
      <c r="M38" s="21">
        <f>VLOOKUP($B$11,TUKETIM,13,FALSE)</f>
        <v>39.589470329670327</v>
      </c>
      <c r="N38" s="21">
        <f>VLOOKUP($B$11,TUKETIM,14,FALSE)</f>
        <v>112.77624679891392</v>
      </c>
      <c r="O38" s="21">
        <f>VLOOKUP($B$11,TUKETIM,15,FALSE)</f>
        <v>2791.811673517127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40842.756999999896</v>
      </c>
      <c r="D39" s="16">
        <f>VLOOKUP($B$11,ANLASMA,4,FALSE)</f>
        <v>867</v>
      </c>
      <c r="E39" s="16">
        <f>VLOOKUP($B$11,ANLASMA,5,FALSE)</f>
        <v>41709.756999999896</v>
      </c>
      <c r="F39" s="16">
        <f>VLOOKUP($B$11,ANLASMA,6,FALSE)</f>
        <v>3391.5</v>
      </c>
      <c r="G39" s="16">
        <f>VLOOKUP($B$11,ANLASMA,7,FALSE)</f>
        <v>1021.2</v>
      </c>
      <c r="H39" s="16">
        <f>VLOOKUP($B$11,ANLASMA,8,FALSE)</f>
        <v>4412.7</v>
      </c>
      <c r="I39" s="16">
        <f>VLOOKUP($B$11,ANLASMA,9,FALSE)</f>
        <v>8305.2490000000307</v>
      </c>
      <c r="J39" s="16">
        <f>VLOOKUP($B$11,ANLASMA,10,FALSE)</f>
        <v>10105.719999999999</v>
      </c>
      <c r="K39" s="16">
        <f>VLOOKUP($B$11,ANLASMA,11,FALSE)</f>
        <v>18410.96900000003</v>
      </c>
      <c r="L39" s="21">
        <f>VLOOKUP($B$11,ANLASMA,12,FALSE)</f>
        <v>225.72</v>
      </c>
      <c r="M39" s="21">
        <f>VLOOKUP($B$11,ANLASMA,13,FALSE)</f>
        <v>0</v>
      </c>
      <c r="N39" s="21">
        <f>VLOOKUP($B$11,ANLASMA,14,FALSE)</f>
        <v>225.72</v>
      </c>
      <c r="O39" s="21">
        <f>VLOOKUP($B$11,ANLASMA,15,FALSE)</f>
        <v>64759.145999999928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B9456CD9-9CCA-4010-BF93-82C47754790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9F45E-FF56-4125-95D8-B09AE68B07B9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0.43936772243047889</v>
      </c>
      <c r="D17" s="12">
        <f t="shared" si="1"/>
        <v>0.86621423941774001</v>
      </c>
      <c r="E17" s="12">
        <f t="shared" si="2"/>
        <v>0.43992870424870534</v>
      </c>
      <c r="F17" s="12">
        <f t="shared" si="3"/>
        <v>3.2085256781039706</v>
      </c>
      <c r="G17" s="12">
        <f t="shared" si="4"/>
        <v>18.284306644951791</v>
      </c>
      <c r="H17" s="12">
        <f t="shared" si="5"/>
        <v>9.7641414809683909</v>
      </c>
      <c r="I17" s="12">
        <f t="shared" si="6"/>
        <v>1.0359628186246683</v>
      </c>
      <c r="J17" s="12">
        <f t="shared" si="7"/>
        <v>7.9799331941409353</v>
      </c>
      <c r="K17" s="12">
        <f t="shared" si="8"/>
        <v>1.2954480273939604</v>
      </c>
      <c r="L17" s="12">
        <f t="shared" si="9"/>
        <v>14.054476501593697</v>
      </c>
      <c r="M17" s="12">
        <f t="shared" si="10"/>
        <v>192.04498837476814</v>
      </c>
      <c r="N17" s="12">
        <f t="shared" si="11"/>
        <v>159.68307712510006</v>
      </c>
      <c r="O17" s="17">
        <f t="shared" si="12"/>
        <v>0.79248629214347077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2.8960282698180802E-2</v>
      </c>
      <c r="D18" s="12">
        <f t="shared" si="1"/>
        <v>0.14865075301256855</v>
      </c>
      <c r="E18" s="12">
        <f t="shared" si="2"/>
        <v>2.9117585557614335E-2</v>
      </c>
      <c r="F18" s="12">
        <f t="shared" si="3"/>
        <v>0.68257288630543422</v>
      </c>
      <c r="G18" s="12">
        <f t="shared" si="4"/>
        <v>2.4676134963953822</v>
      </c>
      <c r="H18" s="12">
        <f t="shared" si="5"/>
        <v>1.4587874292199017</v>
      </c>
      <c r="I18" s="12">
        <f t="shared" si="6"/>
        <v>9.678702828931017E-2</v>
      </c>
      <c r="J18" s="12">
        <f t="shared" si="7"/>
        <v>1.6816427840964967</v>
      </c>
      <c r="K18" s="12">
        <f t="shared" si="8"/>
        <v>0.15601058547999977</v>
      </c>
      <c r="L18" s="12">
        <f t="shared" si="9"/>
        <v>0.13049428314856298</v>
      </c>
      <c r="M18" s="12">
        <f t="shared" si="10"/>
        <v>18.766793156360897</v>
      </c>
      <c r="N18" s="12">
        <f t="shared" si="11"/>
        <v>15.378375179413199</v>
      </c>
      <c r="O18" s="17">
        <f t="shared" si="12"/>
        <v>7.507188087737178E-2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5.9548167223280653E-3</v>
      </c>
      <c r="D20" s="12">
        <f t="shared" si="1"/>
        <v>0.1186985708786243</v>
      </c>
      <c r="E20" s="12">
        <f t="shared" si="2"/>
        <v>6.1029898798524128E-3</v>
      </c>
      <c r="F20" s="12">
        <f t="shared" si="3"/>
        <v>0.14269042322107153</v>
      </c>
      <c r="G20" s="12">
        <f t="shared" si="4"/>
        <v>1.5919526656244154</v>
      </c>
      <c r="H20" s="12">
        <f t="shared" si="5"/>
        <v>0.77289369293470689</v>
      </c>
      <c r="I20" s="12">
        <f t="shared" si="6"/>
        <v>1.8808512065611668E-2</v>
      </c>
      <c r="J20" s="12">
        <f t="shared" si="7"/>
        <v>0.58445198163151346</v>
      </c>
      <c r="K20" s="12">
        <f t="shared" si="8"/>
        <v>3.9945715402021686E-2</v>
      </c>
      <c r="L20" s="12">
        <f t="shared" si="9"/>
        <v>1.0431735577761436</v>
      </c>
      <c r="M20" s="12">
        <f t="shared" si="10"/>
        <v>9.7665839973113098</v>
      </c>
      <c r="N20" s="12">
        <f t="shared" si="11"/>
        <v>8.1805093719412802</v>
      </c>
      <c r="O20" s="17">
        <f t="shared" si="12"/>
        <v>2.5819252890514056E-2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1.1115209523387083E-2</v>
      </c>
      <c r="D21" s="12">
        <f t="shared" si="1"/>
        <v>0</v>
      </c>
      <c r="E21" s="12">
        <f t="shared" si="2"/>
        <v>1.1100601390954826E-2</v>
      </c>
      <c r="F21" s="12">
        <f t="shared" si="3"/>
        <v>2.4033974593727019E-2</v>
      </c>
      <c r="G21" s="12">
        <f t="shared" si="4"/>
        <v>0</v>
      </c>
      <c r="H21" s="12">
        <f t="shared" si="5"/>
        <v>1.3582940315718245E-2</v>
      </c>
      <c r="I21" s="12">
        <f t="shared" si="6"/>
        <v>2.7596883862256536E-2</v>
      </c>
      <c r="J21" s="12">
        <f t="shared" si="7"/>
        <v>0</v>
      </c>
      <c r="K21" s="12">
        <f t="shared" si="8"/>
        <v>2.6565631886351162E-2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1.3324823421550251E-2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2.6481508451979541E-4</v>
      </c>
      <c r="D22" s="12">
        <f t="shared" si="1"/>
        <v>0</v>
      </c>
      <c r="E22" s="12">
        <f t="shared" si="2"/>
        <v>2.6446705204981948E-4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4.9693695494963516E-3</v>
      </c>
      <c r="J22" s="12">
        <f t="shared" si="7"/>
        <v>0</v>
      </c>
      <c r="K22" s="12">
        <f t="shared" si="8"/>
        <v>4.7836720558046457E-3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9.0639455530309716E-4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0.48566284645889463</v>
      </c>
      <c r="D25" s="12">
        <f t="shared" ref="D25:O25" si="13">SUM(D15:D24)</f>
        <v>1.1335635633089329</v>
      </c>
      <c r="E25" s="12">
        <f t="shared" si="13"/>
        <v>0.48651434812917671</v>
      </c>
      <c r="F25" s="12">
        <f t="shared" si="13"/>
        <v>4.0578229622242032</v>
      </c>
      <c r="G25" s="12">
        <f t="shared" si="13"/>
        <v>22.343872806971589</v>
      </c>
      <c r="H25" s="12">
        <f t="shared" si="13"/>
        <v>12.009405543438717</v>
      </c>
      <c r="I25" s="12">
        <f t="shared" si="13"/>
        <v>1.1841246123913429</v>
      </c>
      <c r="J25" s="12">
        <f t="shared" si="13"/>
        <v>10.246027959868945</v>
      </c>
      <c r="K25" s="12">
        <f t="shared" si="13"/>
        <v>1.5227536322181376</v>
      </c>
      <c r="L25" s="12">
        <f t="shared" si="13"/>
        <v>15.228144342518403</v>
      </c>
      <c r="M25" s="12">
        <f t="shared" si="13"/>
        <v>220.57836552844034</v>
      </c>
      <c r="N25" s="12">
        <f t="shared" si="13"/>
        <v>183.24196167645454</v>
      </c>
      <c r="O25" s="12">
        <f t="shared" si="13"/>
        <v>0.90760864388820994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5.0156179949031196E-2</v>
      </c>
      <c r="D29" s="12">
        <f>(SUMIFS(MESKENOG2,KAYNAK,A29,SEBEP,B29,SÜRE,"Uzun",BİLDİRİM,"Bildirimli",İL,$B$10,İLÇE,$B$11)/VLOOKUP($B$11,ABONE2,4,FALSE))</f>
        <v>4.4806147126270186E-2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5.0149148683644125E-2</v>
      </c>
      <c r="F29" s="12">
        <f>(SUMIFS(TARIMSALAG2,KAYNAK,A29,SEBEP,B29,SÜRE,"Uzun",BİLDİRİM,"Bildirimli",İL,$B$10,İLÇE,$B$11)/VLOOKUP($B$11,ABONE2,6,FALSE))</f>
        <v>0.10907421571992838</v>
      </c>
      <c r="G29" s="12">
        <f>(SUMIFS(TARIMSALOG2,KAYNAK,A29,SEBEP,B29,SÜRE,"Uzun",BİLDİRİM,"Bildirimli",İL,$B$10,İLÇE,$B$11)/VLOOKUP($B$11,ABONE2,7,FALSE))</f>
        <v>1.401851108621142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0.67123073997017291</v>
      </c>
      <c r="I29" s="12">
        <f>(SUMIFS(TICARETHANEAG2,KAYNAK,A29,SEBEP,B29,SÜRE,"Uzun",BİLDİRİM,"Bildirimli",İL,$B$10,İLÇE,$B$11)/VLOOKUP($B$11,ABONE2,9,FALSE))</f>
        <v>0.13805092730673316</v>
      </c>
      <c r="J29" s="12">
        <f>(SUMIFS(TICARETHANEOG2,KAYNAK,A29,SEBEP,B29,SÜRE,"Uzun",BİLDİRİM,"Bildirimli",İL,$B$10,İLÇE,$B$11)/VLOOKUP($B$11,ABONE2,10,FALSE))</f>
        <v>0.90654473486513865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0.16676832748391568</v>
      </c>
      <c r="L29" s="12">
        <f>(SUMIFS(SANAYIAG2,KAYNAK,A29,SEBEP,B29,SÜRE,"Uzun",BİLDİRİM,"Bildirimli",İL,$B$10,İLÇE,$B$11)/VLOOKUP($B$11,ABONE2,12,FALSE))</f>
        <v>37.460819162015746</v>
      </c>
      <c r="M29" s="12">
        <f>(SUMIFS(SANAYIOG2,KAYNAK,A29,SEBEP,B29,SÜRE,"Uzun",BİLDİRİM,"Bildirimli",İL,$B$10,İLÇE,$B$11)/VLOOKUP($B$11,ABONE2,13,FALSE))</f>
        <v>191.17812066336325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163.229520390391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0.20820390885527229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1.6111672870438173E-2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1.6090498150294449E-2</v>
      </c>
      <c r="F31" s="12">
        <f>(SUMIFS(TARIMSALAG2,KAYNAK,A31,SEBEP,B31,SÜRE,"Uzun",BİLDİRİM,"Bildirimli",İL,$B$10,İLÇE,$B$11)/VLOOKUP($B$11,ABONE2,6,FALSE))</f>
        <v>2.096203141891171E-2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1.1846813790574749E-2</v>
      </c>
      <c r="I31" s="12">
        <f>(SUMIFS(TICARETHANEAG2,KAYNAK,A31,SEBEP,B31,SÜRE,"Uzun",BİLDİRİM,"Bildirimli",İL,$B$10,İLÇE,$B$11)/VLOOKUP($B$11,ABONE2,9,FALSE))</f>
        <v>5.1369670200950041E-2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4.9450066735546118E-2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2.0793051712925521E-2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6.6267852819469369E-2</v>
      </c>
      <c r="D33" s="12">
        <f t="shared" ref="D33:O33" si="14">SUM(D28:D32)</f>
        <v>4.4806147126270186E-2</v>
      </c>
      <c r="E33" s="12">
        <f t="shared" si="14"/>
        <v>6.623964683393857E-2</v>
      </c>
      <c r="F33" s="12">
        <f t="shared" si="14"/>
        <v>0.1300362471388401</v>
      </c>
      <c r="G33" s="12">
        <f t="shared" si="14"/>
        <v>1.401851108621142</v>
      </c>
      <c r="H33" s="12">
        <f t="shared" si="14"/>
        <v>0.68307755376074764</v>
      </c>
      <c r="I33" s="12">
        <f t="shared" si="14"/>
        <v>0.1894205975076832</v>
      </c>
      <c r="J33" s="12">
        <f t="shared" si="14"/>
        <v>0.90654473486513865</v>
      </c>
      <c r="K33" s="12">
        <f t="shared" si="14"/>
        <v>0.21621839421946179</v>
      </c>
      <c r="L33" s="12">
        <f t="shared" si="14"/>
        <v>37.460819162015746</v>
      </c>
      <c r="M33" s="12">
        <f t="shared" si="14"/>
        <v>191.17812066336325</v>
      </c>
      <c r="N33" s="12">
        <f t="shared" si="14"/>
        <v>163.229520390391</v>
      </c>
      <c r="O33" s="12">
        <f t="shared" si="14"/>
        <v>0.22899696056819782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56232</v>
      </c>
      <c r="D37" s="16">
        <f>VLOOKUP($B$11,ABONE2,4,FALSE)</f>
        <v>74</v>
      </c>
      <c r="E37" s="16">
        <f>VLOOKUP($B$11,ABONE2,5,FALSE)</f>
        <v>56306</v>
      </c>
      <c r="F37" s="16">
        <f>VLOOKUP($B$11,ABONE2,6,FALSE)</f>
        <v>399</v>
      </c>
      <c r="G37" s="16">
        <f>VLOOKUP($B$11,ABONE2,7,FALSE)</f>
        <v>307</v>
      </c>
      <c r="H37" s="16">
        <f>VLOOKUP($B$11,ABONE2,8,FALSE)</f>
        <v>706</v>
      </c>
      <c r="I37" s="16">
        <f>VLOOKUP($B$11,ABONE2,9,FALSE)</f>
        <v>9145</v>
      </c>
      <c r="J37" s="16">
        <f>VLOOKUP($B$11,ABONE2,10,FALSE)</f>
        <v>355</v>
      </c>
      <c r="K37" s="16">
        <f>VLOOKUP($B$11,ABONE2,11,FALSE)</f>
        <v>9500</v>
      </c>
      <c r="L37" s="21">
        <f>VLOOKUP($B$11,ABONE2,12,FALSE)</f>
        <v>10</v>
      </c>
      <c r="M37" s="21">
        <f>VLOOKUP($B$11,ABONE2,13,FALSE)</f>
        <v>45</v>
      </c>
      <c r="N37" s="21">
        <f>VLOOKUP($B$11,ABONE2,14,FALSE)</f>
        <v>55</v>
      </c>
      <c r="O37" s="21">
        <f>VLOOKUP($B$11,ABONE2,15,FALSE)</f>
        <v>66567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9738.5311795685702</v>
      </c>
      <c r="D38" s="16">
        <f>VLOOKUP($B$11,TUKETIM,4,FALSE)</f>
        <v>1047.7843944802455</v>
      </c>
      <c r="E38" s="16">
        <f>VLOOKUP($B$11,TUKETIM,5,FALSE)</f>
        <v>10786.315574048816</v>
      </c>
      <c r="F38" s="16">
        <f>VLOOKUP($B$11,TUKETIM,6,FALSE)</f>
        <v>125.72818428324339</v>
      </c>
      <c r="G38" s="16">
        <f>VLOOKUP($B$11,TUKETIM,7,FALSE)</f>
        <v>538.75288218459218</v>
      </c>
      <c r="H38" s="16">
        <f>VLOOKUP($B$11,TUKETIM,8,FALSE)</f>
        <v>664.4810664678356</v>
      </c>
      <c r="I38" s="16">
        <f>VLOOKUP($B$11,TUKETIM,9,FALSE)</f>
        <v>3962.26443295839</v>
      </c>
      <c r="J38" s="16">
        <f>VLOOKUP($B$11,TUKETIM,10,FALSE)</f>
        <v>4203.6378125950314</v>
      </c>
      <c r="K38" s="16">
        <f>VLOOKUP($B$11,TUKETIM,11,FALSE)</f>
        <v>8165.9022455534214</v>
      </c>
      <c r="L38" s="21">
        <f>VLOOKUP($B$11,TUKETIM,12,FALSE)</f>
        <v>109.05955901741054</v>
      </c>
      <c r="M38" s="21">
        <f>VLOOKUP($B$11,TUKETIM,13,FALSE)</f>
        <v>30957.647716023232</v>
      </c>
      <c r="N38" s="21">
        <f>VLOOKUP($B$11,TUKETIM,14,FALSE)</f>
        <v>31066.707275040641</v>
      </c>
      <c r="O38" s="21">
        <f>VLOOKUP($B$11,TUKETIM,15,FALSE)</f>
        <v>50683.406161110717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267833.08600000601</v>
      </c>
      <c r="D39" s="16">
        <f>VLOOKUP($B$11,ANLASMA,4,FALSE)</f>
        <v>2007.45</v>
      </c>
      <c r="E39" s="16">
        <f>VLOOKUP($B$11,ANLASMA,5,FALSE)</f>
        <v>269840.53600000602</v>
      </c>
      <c r="F39" s="16">
        <f>VLOOKUP($B$11,ANLASMA,6,FALSE)</f>
        <v>1928.5609999999999</v>
      </c>
      <c r="G39" s="16">
        <f>VLOOKUP($B$11,ANLASMA,7,FALSE)</f>
        <v>5123.4620000000004</v>
      </c>
      <c r="H39" s="16">
        <f>VLOOKUP($B$11,ANLASMA,8,FALSE)</f>
        <v>7052.0230000000001</v>
      </c>
      <c r="I39" s="16">
        <f>VLOOKUP($B$11,ANLASMA,9,FALSE)</f>
        <v>48711.6560000014</v>
      </c>
      <c r="J39" s="16">
        <f>VLOOKUP($B$11,ANLASMA,10,FALSE)</f>
        <v>134633.28</v>
      </c>
      <c r="K39" s="16">
        <f>VLOOKUP($B$11,ANLASMA,11,FALSE)</f>
        <v>183344.93600000138</v>
      </c>
      <c r="L39" s="21">
        <f>VLOOKUP($B$11,ANLASMA,12,FALSE)</f>
        <v>378.15</v>
      </c>
      <c r="M39" s="21">
        <f>VLOOKUP($B$11,ANLASMA,13,FALSE)</f>
        <v>103942</v>
      </c>
      <c r="N39" s="21">
        <f>VLOOKUP($B$11,ANLASMA,14,FALSE)</f>
        <v>104320.15</v>
      </c>
      <c r="O39" s="21">
        <f>VLOOKUP($B$11,ANLASMA,15,FALSE)</f>
        <v>564557.64500000747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5F5729B0-D618-481E-A7AD-7E9C8920F8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48DE-CA97-4963-B7E4-9968055E0C53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0.30438674234675106</v>
      </c>
      <c r="D17" s="12">
        <f t="shared" si="1"/>
        <v>8.2533212403415739</v>
      </c>
      <c r="E17" s="12">
        <f t="shared" si="2"/>
        <v>0.31353714359151996</v>
      </c>
      <c r="F17" s="12">
        <f t="shared" si="3"/>
        <v>12.628177578224433</v>
      </c>
      <c r="G17" s="12">
        <f t="shared" si="4"/>
        <v>24.537826280558352</v>
      </c>
      <c r="H17" s="12">
        <f t="shared" si="5"/>
        <v>16.866643844856711</v>
      </c>
      <c r="I17" s="12">
        <f t="shared" si="6"/>
        <v>1.1136509115849291</v>
      </c>
      <c r="J17" s="12">
        <f t="shared" si="7"/>
        <v>14.968115342704019</v>
      </c>
      <c r="K17" s="12">
        <f t="shared" si="8"/>
        <v>1.6219392801915522</v>
      </c>
      <c r="L17" s="12">
        <f t="shared" si="9"/>
        <v>64.921607549447202</v>
      </c>
      <c r="M17" s="12">
        <f t="shared" si="10"/>
        <v>466.47346319076308</v>
      </c>
      <c r="N17" s="12">
        <f t="shared" si="11"/>
        <v>269.96936362160852</v>
      </c>
      <c r="O17" s="17">
        <f t="shared" si="12"/>
        <v>1.6903604466521427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3.1748359103550019E-4</v>
      </c>
      <c r="D18" s="12">
        <f t="shared" si="1"/>
        <v>2.2241335719180921E-2</v>
      </c>
      <c r="E18" s="12">
        <f t="shared" si="2"/>
        <v>3.4272119286177228E-4</v>
      </c>
      <c r="F18" s="12">
        <f t="shared" si="3"/>
        <v>3.8662837629349897E-2</v>
      </c>
      <c r="G18" s="12">
        <f t="shared" si="4"/>
        <v>0.16429654533213517</v>
      </c>
      <c r="H18" s="12">
        <f t="shared" si="5"/>
        <v>8.3373999592157633E-2</v>
      </c>
      <c r="I18" s="12">
        <f t="shared" si="6"/>
        <v>1.3923238895139148E-3</v>
      </c>
      <c r="J18" s="12">
        <f t="shared" si="7"/>
        <v>4.4673265957575984E-3</v>
      </c>
      <c r="K18" s="12">
        <f t="shared" si="8"/>
        <v>1.505138651628202E-3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3.9625219703681757E-3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1.1672032310994595E-2</v>
      </c>
      <c r="D21" s="12">
        <f t="shared" si="1"/>
        <v>0</v>
      </c>
      <c r="E21" s="12">
        <f t="shared" si="2"/>
        <v>1.1658596072588749E-2</v>
      </c>
      <c r="F21" s="12">
        <f t="shared" si="3"/>
        <v>0.27211755097828655</v>
      </c>
      <c r="G21" s="12">
        <f t="shared" si="4"/>
        <v>0</v>
      </c>
      <c r="H21" s="12">
        <f t="shared" si="5"/>
        <v>0.1752749749118713</v>
      </c>
      <c r="I21" s="12">
        <f t="shared" si="6"/>
        <v>4.7463511134007208E-2</v>
      </c>
      <c r="J21" s="12">
        <f t="shared" si="7"/>
        <v>0</v>
      </c>
      <c r="K21" s="12">
        <f t="shared" si="8"/>
        <v>4.572218430303579E-2</v>
      </c>
      <c r="L21" s="12">
        <f t="shared" si="9"/>
        <v>0.61015561081297209</v>
      </c>
      <c r="M21" s="12">
        <f t="shared" si="10"/>
        <v>0</v>
      </c>
      <c r="N21" s="12">
        <f t="shared" si="11"/>
        <v>0.29858678827017787</v>
      </c>
      <c r="O21" s="17">
        <f t="shared" si="12"/>
        <v>2.4287565775369235E-2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3.9922644449355191E-4</v>
      </c>
      <c r="D22" s="12">
        <f t="shared" si="1"/>
        <v>0</v>
      </c>
      <c r="E22" s="12">
        <f t="shared" si="2"/>
        <v>3.9876687571039487E-4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6.0226973250925681E-4</v>
      </c>
      <c r="J22" s="12">
        <f t="shared" si="7"/>
        <v>0</v>
      </c>
      <c r="K22" s="12">
        <f t="shared" si="8"/>
        <v>5.8017384411744902E-4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4.0995204606119364E-4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0.31677548469327471</v>
      </c>
      <c r="D25" s="12">
        <f t="shared" ref="D25:O25" si="13">SUM(D15:D24)</f>
        <v>8.2755625760607554</v>
      </c>
      <c r="E25" s="12">
        <f t="shared" si="13"/>
        <v>0.32593722773268086</v>
      </c>
      <c r="F25" s="12">
        <f t="shared" si="13"/>
        <v>12.938957966832069</v>
      </c>
      <c r="G25" s="12">
        <f t="shared" si="13"/>
        <v>24.702122825890488</v>
      </c>
      <c r="H25" s="12">
        <f t="shared" si="13"/>
        <v>17.125292819360741</v>
      </c>
      <c r="I25" s="12">
        <f t="shared" si="13"/>
        <v>1.1631090163409594</v>
      </c>
      <c r="J25" s="12">
        <f t="shared" si="13"/>
        <v>14.972582669299777</v>
      </c>
      <c r="K25" s="12">
        <f t="shared" si="13"/>
        <v>1.6697467769903336</v>
      </c>
      <c r="L25" s="12">
        <f t="shared" si="13"/>
        <v>65.531763160260169</v>
      </c>
      <c r="M25" s="12">
        <f t="shared" si="13"/>
        <v>466.47346319076308</v>
      </c>
      <c r="N25" s="12">
        <f t="shared" si="13"/>
        <v>270.26795040987872</v>
      </c>
      <c r="O25" s="12">
        <f t="shared" si="13"/>
        <v>1.7190204864439413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0.57517753879906375</v>
      </c>
      <c r="D29" s="12">
        <f>(SUMIFS(MESKENOG2,KAYNAK,A29,SEBEP,B29,SÜRE,"Uzun",BİLDİRİM,"Bildirimli",İL,$B$10,İLÇE,$B$11)/VLOOKUP($B$11,ABONE2,4,FALSE))</f>
        <v>0.28992108073224304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0.5748491663549794</v>
      </c>
      <c r="F29" s="12">
        <f>(SUMIFS(TARIMSALAG2,KAYNAK,A29,SEBEP,B29,SÜRE,"Uzun",BİLDİRİM,"Bildirimli",İL,$B$10,İLÇE,$B$11)/VLOOKUP($B$11,ABONE2,6,FALSE))</f>
        <v>0.95601123100163576</v>
      </c>
      <c r="G29" s="12">
        <f>(SUMIFS(TARIMSALOG2,KAYNAK,A29,SEBEP,B29,SÜRE,"Uzun",BİLDİRİM,"Bildirimli",İL,$B$10,İLÇE,$B$11)/VLOOKUP($B$11,ABONE2,7,FALSE))</f>
        <v>2.295614236717515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1.4327559522202618</v>
      </c>
      <c r="I29" s="12">
        <f>(SUMIFS(TICARETHANEAG2,KAYNAK,A29,SEBEP,B29,SÜRE,"Uzun",BİLDİRİM,"Bildirimli",İL,$B$10,İLÇE,$B$11)/VLOOKUP($B$11,ABONE2,9,FALSE))</f>
        <v>1.9401551526926795</v>
      </c>
      <c r="J29" s="12">
        <f>(SUMIFS(TICARETHANEOG2,KAYNAK,A29,SEBEP,B29,SÜRE,"Uzun",BİLDİRİM,"Bildirimli",İL,$B$10,İLÇE,$B$11)/VLOOKUP($B$11,ABONE2,10,FALSE))</f>
        <v>4.260915932397265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2.0252985168773456</v>
      </c>
      <c r="L29" s="12">
        <f>(SUMIFS(SANAYIAG2,KAYNAK,A29,SEBEP,B29,SÜRE,"Uzun",BİLDİRİM,"Bildirimli",İL,$B$10,İLÇE,$B$11)/VLOOKUP($B$11,ABONE2,12,FALSE))</f>
        <v>61.764241517094632</v>
      </c>
      <c r="M29" s="12">
        <f>(SUMIFS(SANAYIOG2,KAYNAK,A29,SEBEP,B29,SÜRE,"Uzun",BİLDİRİM,"Bildirimli",İL,$B$10,İLÇE,$B$11)/VLOOKUP($B$11,ABONE2,13,FALSE))</f>
        <v>44.951575442597722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53.179050330117484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0.93247396297540608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1.482354648466388E-2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1.4806482386546154E-2</v>
      </c>
      <c r="F31" s="12">
        <f>(SUMIFS(TARIMSALAG2,KAYNAK,A31,SEBEP,B31,SÜRE,"Uzun",BİLDİRİM,"Bildirimli",İL,$B$10,İLÇE,$B$11)/VLOOKUP($B$11,ABONE2,6,FALSE))</f>
        <v>3.1723637133266494E-2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2.0433668033012248E-2</v>
      </c>
      <c r="I31" s="12">
        <f>(SUMIFS(TICARETHANEAG2,KAYNAK,A31,SEBEP,B31,SÜRE,"Uzun",BİLDİRİM,"Bildirimli",İL,$B$10,İLÇE,$B$11)/VLOOKUP($B$11,ABONE2,9,FALSE))</f>
        <v>8.155415797585791E-2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7.8562123883401308E-2</v>
      </c>
      <c r="L31" s="12">
        <f>(SUMIFS(SANAYIAG2,KAYNAK,A31,SEBEP,B31,SÜRE,"Uzun",BİLDİRİM,"Bildirimli",İL,$B$10,İLÇE,$B$11)/VLOOKUP($B$11,ABONE2,12,FALSE))</f>
        <v>2.8759243651445088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1.4073672425175257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2.7538686585823931E-2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0.59000108528372763</v>
      </c>
      <c r="D33" s="12">
        <f t="shared" ref="D33:O33" si="14">SUM(D28:D32)</f>
        <v>0.28992108073224304</v>
      </c>
      <c r="E33" s="12">
        <f t="shared" si="14"/>
        <v>0.58965564874152554</v>
      </c>
      <c r="F33" s="12">
        <f t="shared" si="14"/>
        <v>0.9877348681349023</v>
      </c>
      <c r="G33" s="12">
        <f t="shared" si="14"/>
        <v>2.295614236717515</v>
      </c>
      <c r="H33" s="12">
        <f t="shared" si="14"/>
        <v>1.4531896202532739</v>
      </c>
      <c r="I33" s="12">
        <f t="shared" si="14"/>
        <v>2.0217093106685375</v>
      </c>
      <c r="J33" s="12">
        <f t="shared" si="14"/>
        <v>4.260915932397265</v>
      </c>
      <c r="K33" s="12">
        <f t="shared" si="14"/>
        <v>2.1038606407607467</v>
      </c>
      <c r="L33" s="12">
        <f t="shared" si="14"/>
        <v>64.640165882239145</v>
      </c>
      <c r="M33" s="12">
        <f t="shared" si="14"/>
        <v>44.951575442597722</v>
      </c>
      <c r="N33" s="12">
        <f t="shared" si="14"/>
        <v>54.586417572635007</v>
      </c>
      <c r="O33" s="12">
        <f t="shared" si="14"/>
        <v>0.96001264956123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83299</v>
      </c>
      <c r="D37" s="16">
        <f>VLOOKUP($B$11,ABONE2,4,FALSE)</f>
        <v>96</v>
      </c>
      <c r="E37" s="16">
        <f>VLOOKUP($B$11,ABONE2,5,FALSE)</f>
        <v>83395</v>
      </c>
      <c r="F37" s="16">
        <f>VLOOKUP($B$11,ABONE2,6,FALSE)</f>
        <v>2780</v>
      </c>
      <c r="G37" s="16">
        <f>VLOOKUP($B$11,ABONE2,7,FALSE)</f>
        <v>1536</v>
      </c>
      <c r="H37" s="16">
        <f>VLOOKUP($B$11,ABONE2,8,FALSE)</f>
        <v>4316</v>
      </c>
      <c r="I37" s="16">
        <f>VLOOKUP($B$11,ABONE2,9,FALSE)</f>
        <v>15728</v>
      </c>
      <c r="J37" s="16">
        <f>VLOOKUP($B$11,ABONE2,10,FALSE)</f>
        <v>599</v>
      </c>
      <c r="K37" s="16">
        <f>VLOOKUP($B$11,ABONE2,11,FALSE)</f>
        <v>16327</v>
      </c>
      <c r="L37" s="21">
        <f>VLOOKUP($B$11,ABONE2,12,FALSE)</f>
        <v>92</v>
      </c>
      <c r="M37" s="21">
        <f>VLOOKUP($B$11,ABONE2,13,FALSE)</f>
        <v>96</v>
      </c>
      <c r="N37" s="21">
        <f>VLOOKUP($B$11,ABONE2,14,FALSE)</f>
        <v>188</v>
      </c>
      <c r="O37" s="21">
        <f>VLOOKUP($B$11,ABONE2,15,FALSE)</f>
        <v>104226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14073.451854294015</v>
      </c>
      <c r="D38" s="16">
        <f>VLOOKUP($B$11,TUKETIM,4,FALSE)</f>
        <v>560.84825349748564</v>
      </c>
      <c r="E38" s="16">
        <f>VLOOKUP($B$11,TUKETIM,5,FALSE)</f>
        <v>14634.300107791501</v>
      </c>
      <c r="F38" s="16">
        <f>VLOOKUP($B$11,TUKETIM,6,FALSE)</f>
        <v>1588.8654581305721</v>
      </c>
      <c r="G38" s="16">
        <f>VLOOKUP($B$11,TUKETIM,7,FALSE)</f>
        <v>1652.3252836105653</v>
      </c>
      <c r="H38" s="16">
        <f>VLOOKUP($B$11,TUKETIM,8,FALSE)</f>
        <v>3241.1907417411376</v>
      </c>
      <c r="I38" s="16">
        <f>VLOOKUP($B$11,TUKETIM,9,FALSE)</f>
        <v>7217.1420070324102</v>
      </c>
      <c r="J38" s="16">
        <f>VLOOKUP($B$11,TUKETIM,10,FALSE)</f>
        <v>4608.6403409033828</v>
      </c>
      <c r="K38" s="16">
        <f>VLOOKUP($B$11,TUKETIM,11,FALSE)</f>
        <v>11825.782347935794</v>
      </c>
      <c r="L38" s="21">
        <f>VLOOKUP($B$11,TUKETIM,12,FALSE)</f>
        <v>581.86287617461846</v>
      </c>
      <c r="M38" s="21">
        <f>VLOOKUP($B$11,TUKETIM,13,FALSE)</f>
        <v>17160.145044625351</v>
      </c>
      <c r="N38" s="21">
        <f>VLOOKUP($B$11,TUKETIM,14,FALSE)</f>
        <v>17742.00792079997</v>
      </c>
      <c r="O38" s="21">
        <f>VLOOKUP($B$11,TUKETIM,15,FALSE)</f>
        <v>47443.281118268402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431980.77500001405</v>
      </c>
      <c r="D39" s="16">
        <f>VLOOKUP($B$11,ANLASMA,4,FALSE)</f>
        <v>1253.82</v>
      </c>
      <c r="E39" s="16">
        <f>VLOOKUP($B$11,ANLASMA,5,FALSE)</f>
        <v>433234.59500001406</v>
      </c>
      <c r="F39" s="16">
        <f>VLOOKUP($B$11,ANLASMA,6,FALSE)</f>
        <v>16233.6080000002</v>
      </c>
      <c r="G39" s="16">
        <f>VLOOKUP($B$11,ANLASMA,7,FALSE)</f>
        <v>51211.188999999998</v>
      </c>
      <c r="H39" s="16">
        <f>VLOOKUP($B$11,ANLASMA,8,FALSE)</f>
        <v>67444.797000000195</v>
      </c>
      <c r="I39" s="16">
        <f>VLOOKUP($B$11,ANLASMA,9,FALSE)</f>
        <v>81999.972999996404</v>
      </c>
      <c r="J39" s="16">
        <f>VLOOKUP($B$11,ANLASMA,10,FALSE)</f>
        <v>72566.885999999999</v>
      </c>
      <c r="K39" s="16">
        <f>VLOOKUP($B$11,ANLASMA,11,FALSE)</f>
        <v>154566.85899999639</v>
      </c>
      <c r="L39" s="21">
        <f>VLOOKUP($B$11,ANLASMA,12,FALSE)</f>
        <v>1978.415</v>
      </c>
      <c r="M39" s="21">
        <f>VLOOKUP($B$11,ANLASMA,13,FALSE)</f>
        <v>52157</v>
      </c>
      <c r="N39" s="21">
        <f>VLOOKUP($B$11,ANLASMA,14,FALSE)</f>
        <v>54135.415000000001</v>
      </c>
      <c r="O39" s="21">
        <f>VLOOKUP($B$11,ANLASMA,15,FALSE)</f>
        <v>709381.66600001068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8EA9C78F-CCCC-42ED-AB42-243ADF63362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509E4-3618-4BF2-BFE9-B74EEC8DEB34}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0.29294963271234753</v>
      </c>
      <c r="D17" s="12">
        <f t="shared" si="1"/>
        <v>12.321737289150768</v>
      </c>
      <c r="E17" s="12">
        <f t="shared" si="2"/>
        <v>0.32459392776381324</v>
      </c>
      <c r="F17" s="12">
        <f t="shared" si="3"/>
        <v>9.1552658079298812</v>
      </c>
      <c r="G17" s="12">
        <f t="shared" si="4"/>
        <v>9.488644818160429</v>
      </c>
      <c r="H17" s="12">
        <f t="shared" si="5"/>
        <v>9.3291554302180248</v>
      </c>
      <c r="I17" s="12">
        <f t="shared" si="6"/>
        <v>0.69623448982041092</v>
      </c>
      <c r="J17" s="12">
        <f t="shared" si="7"/>
        <v>8.7374831391193197</v>
      </c>
      <c r="K17" s="12">
        <f t="shared" si="8"/>
        <v>1.0637915642753051</v>
      </c>
      <c r="L17" s="12">
        <f t="shared" si="9"/>
        <v>2.2383501016576122</v>
      </c>
      <c r="M17" s="12">
        <f t="shared" si="10"/>
        <v>156.38023717959021</v>
      </c>
      <c r="N17" s="12">
        <f t="shared" si="11"/>
        <v>128.354439529057</v>
      </c>
      <c r="O17" s="17">
        <f t="shared" si="12"/>
        <v>1.4474859707711047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1.2509058163036425E-2</v>
      </c>
      <c r="D21" s="12">
        <f t="shared" si="1"/>
        <v>0</v>
      </c>
      <c r="E21" s="12">
        <f t="shared" si="2"/>
        <v>1.2476150413840668E-2</v>
      </c>
      <c r="F21" s="12">
        <f t="shared" si="3"/>
        <v>5.5732832342358593E-4</v>
      </c>
      <c r="G21" s="12">
        <f t="shared" si="4"/>
        <v>0</v>
      </c>
      <c r="H21" s="12">
        <f t="shared" si="5"/>
        <v>2.6662732343084349E-4</v>
      </c>
      <c r="I21" s="12">
        <f t="shared" si="6"/>
        <v>2.4643647945253342E-2</v>
      </c>
      <c r="J21" s="12">
        <f t="shared" si="7"/>
        <v>0</v>
      </c>
      <c r="K21" s="12">
        <f t="shared" si="8"/>
        <v>2.3517212544770679E-2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1.3160173982191636E-2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3.9868193996378679E-3</v>
      </c>
      <c r="D22" s="12">
        <f t="shared" si="1"/>
        <v>0</v>
      </c>
      <c r="E22" s="12">
        <f t="shared" si="2"/>
        <v>3.976331219698012E-3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1.4558405098157384E-4</v>
      </c>
      <c r="J22" s="12">
        <f t="shared" si="7"/>
        <v>0</v>
      </c>
      <c r="K22" s="12">
        <f t="shared" si="8"/>
        <v>1.3892955611394592E-4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2.9247448768983022E-3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0.30944551027502182</v>
      </c>
      <c r="D25" s="12">
        <f t="shared" ref="D25:O25" si="13">SUM(D15:D24)</f>
        <v>12.321737289150768</v>
      </c>
      <c r="E25" s="12">
        <f t="shared" si="13"/>
        <v>0.34104640939735192</v>
      </c>
      <c r="F25" s="12">
        <f t="shared" si="13"/>
        <v>9.1558231362533053</v>
      </c>
      <c r="G25" s="12">
        <f t="shared" si="13"/>
        <v>9.488644818160429</v>
      </c>
      <c r="H25" s="12">
        <f t="shared" si="13"/>
        <v>9.3294220575414553</v>
      </c>
      <c r="I25" s="12">
        <f t="shared" si="13"/>
        <v>0.72102372181664576</v>
      </c>
      <c r="J25" s="12">
        <f t="shared" si="13"/>
        <v>8.7374831391193197</v>
      </c>
      <c r="K25" s="12">
        <f t="shared" si="13"/>
        <v>1.0874477063761898</v>
      </c>
      <c r="L25" s="12">
        <f t="shared" si="13"/>
        <v>2.2383501016576122</v>
      </c>
      <c r="M25" s="12">
        <f t="shared" si="13"/>
        <v>156.38023717959021</v>
      </c>
      <c r="N25" s="12">
        <f t="shared" si="13"/>
        <v>128.354439529057</v>
      </c>
      <c r="O25" s="12">
        <f t="shared" si="13"/>
        <v>1.4635708896301947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5.3830307775581059E-2</v>
      </c>
      <c r="D29" s="12">
        <f>(SUMIFS(MESKENOG2,KAYNAK,A29,SEBEP,B29,SÜRE,"Uzun",BİLDİRİM,"Bildirimli",İL,$B$10,İLÇE,$B$11)/VLOOKUP($B$11,ABONE2,4,FALSE))</f>
        <v>0.14597020278129336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5.4072701448729922E-2</v>
      </c>
      <c r="F29" s="12">
        <f>(SUMIFS(TARIMSALAG2,KAYNAK,A29,SEBEP,B29,SÜRE,"Uzun",BİLDİRİM,"Bildirimli",İL,$B$10,İLÇE,$B$11)/VLOOKUP($B$11,ABONE2,6,FALSE))</f>
        <v>0.91335350678483329</v>
      </c>
      <c r="G29" s="12">
        <f>(SUMIFS(TARIMSALOG2,KAYNAK,A29,SEBEP,B29,SÜRE,"Uzun",BİLDİRİM,"Bildirimli",İL,$B$10,İLÇE,$B$11)/VLOOKUP($B$11,ABONE2,7,FALSE))</f>
        <v>0.28920318330534522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0.58779832583383718</v>
      </c>
      <c r="I29" s="12">
        <f>(SUMIFS(TICARETHANEAG2,KAYNAK,A29,SEBEP,B29,SÜRE,"Uzun",BİLDİRİM,"Bildirimli",İL,$B$10,İLÇE,$B$11)/VLOOKUP($B$11,ABONE2,9,FALSE))</f>
        <v>0.14042273606043199</v>
      </c>
      <c r="J29" s="12">
        <f>(SUMIFS(TICARETHANEOG2,KAYNAK,A29,SEBEP,B29,SÜRE,"Uzun",BİLDİRİM,"Bildirimli",İL,$B$10,İLÇE,$B$11)/VLOOKUP($B$11,ABONE2,10,FALSE))</f>
        <v>4.5297726748560319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0.34105533587478304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1.0050691237691483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0.82232928308384856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0.15632163641298188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5.3830307775581059E-2</v>
      </c>
      <c r="D33" s="12">
        <f t="shared" ref="D33:O33" si="14">SUM(D28:D32)</f>
        <v>0.14597020278129336</v>
      </c>
      <c r="E33" s="12">
        <f t="shared" si="14"/>
        <v>5.4072701448729922E-2</v>
      </c>
      <c r="F33" s="12">
        <f t="shared" si="14"/>
        <v>0.91335350678483329</v>
      </c>
      <c r="G33" s="12">
        <f t="shared" si="14"/>
        <v>0.28920318330534522</v>
      </c>
      <c r="H33" s="12">
        <f t="shared" si="14"/>
        <v>0.58779832583383718</v>
      </c>
      <c r="I33" s="12">
        <f t="shared" si="14"/>
        <v>0.14042273606043199</v>
      </c>
      <c r="J33" s="12">
        <f t="shared" si="14"/>
        <v>4.5297726748560319</v>
      </c>
      <c r="K33" s="12">
        <f t="shared" si="14"/>
        <v>0.34105533587478304</v>
      </c>
      <c r="L33" s="12">
        <f t="shared" si="14"/>
        <v>0</v>
      </c>
      <c r="M33" s="12">
        <f t="shared" si="14"/>
        <v>1.0050691237691483</v>
      </c>
      <c r="N33" s="12">
        <f t="shared" si="14"/>
        <v>0.82232928308384856</v>
      </c>
      <c r="O33" s="12">
        <f t="shared" si="14"/>
        <v>0.15632163641298188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9099</v>
      </c>
      <c r="D37" s="16">
        <f>VLOOKUP($B$11,ABONE2,4,FALSE)</f>
        <v>24</v>
      </c>
      <c r="E37" s="16">
        <f>VLOOKUP($B$11,ABONE2,5,FALSE)</f>
        <v>9123</v>
      </c>
      <c r="F37" s="16">
        <f>VLOOKUP($B$11,ABONE2,6,FALSE)</f>
        <v>587</v>
      </c>
      <c r="G37" s="16">
        <f>VLOOKUP($B$11,ABONE2,7,FALSE)</f>
        <v>640</v>
      </c>
      <c r="H37" s="16">
        <f>VLOOKUP($B$11,ABONE2,8,FALSE)</f>
        <v>1227</v>
      </c>
      <c r="I37" s="16">
        <f>VLOOKUP($B$11,ABONE2,9,FALSE)</f>
        <v>2046</v>
      </c>
      <c r="J37" s="16">
        <f>VLOOKUP($B$11,ABONE2,10,FALSE)</f>
        <v>98</v>
      </c>
      <c r="K37" s="16">
        <f>VLOOKUP($B$11,ABONE2,11,FALSE)</f>
        <v>2144</v>
      </c>
      <c r="L37" s="21">
        <f>VLOOKUP($B$11,ABONE2,12,FALSE)</f>
        <v>2</v>
      </c>
      <c r="M37" s="21">
        <f>VLOOKUP($B$11,ABONE2,13,FALSE)</f>
        <v>9</v>
      </c>
      <c r="N37" s="21">
        <f>VLOOKUP($B$11,ABONE2,14,FALSE)</f>
        <v>11</v>
      </c>
      <c r="O37" s="21">
        <f>VLOOKUP($B$11,ABONE2,15,FALSE)</f>
        <v>12505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1410.7678247426056</v>
      </c>
      <c r="D38" s="16">
        <f>VLOOKUP($B$11,TUKETIM,4,FALSE)</f>
        <v>28.462299999999999</v>
      </c>
      <c r="E38" s="16">
        <f>VLOOKUP($B$11,TUKETIM,5,FALSE)</f>
        <v>1439.2301247426055</v>
      </c>
      <c r="F38" s="16">
        <f>VLOOKUP($B$11,TUKETIM,6,FALSE)</f>
        <v>422.67756375901223</v>
      </c>
      <c r="G38" s="16">
        <f>VLOOKUP($B$11,TUKETIM,7,FALSE)</f>
        <v>1137.4021825392015</v>
      </c>
      <c r="H38" s="16">
        <f>VLOOKUP($B$11,TUKETIM,8,FALSE)</f>
        <v>1560.0797462982136</v>
      </c>
      <c r="I38" s="16">
        <f>VLOOKUP($B$11,TUKETIM,9,FALSE)</f>
        <v>717.74886842559476</v>
      </c>
      <c r="J38" s="16">
        <f>VLOOKUP($B$11,TUKETIM,10,FALSE)</f>
        <v>705.65946094001833</v>
      </c>
      <c r="K38" s="16">
        <f>VLOOKUP($B$11,TUKETIM,11,FALSE)</f>
        <v>1423.4083293656131</v>
      </c>
      <c r="L38" s="21">
        <f>VLOOKUP($B$11,TUKETIM,12,FALSE)</f>
        <v>11.813800000000001</v>
      </c>
      <c r="M38" s="21">
        <f>VLOOKUP($B$11,TUKETIM,13,FALSE)</f>
        <v>1437.015605479452</v>
      </c>
      <c r="N38" s="21">
        <f>VLOOKUP($B$11,TUKETIM,14,FALSE)</f>
        <v>1448.8294054794519</v>
      </c>
      <c r="O38" s="21">
        <f>VLOOKUP($B$11,TUKETIM,15,FALSE)</f>
        <v>5871.547605885884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44506.476999999904</v>
      </c>
      <c r="D39" s="16">
        <f>VLOOKUP($B$11,ANLASMA,4,FALSE)</f>
        <v>211.52</v>
      </c>
      <c r="E39" s="16">
        <f>VLOOKUP($B$11,ANLASMA,5,FALSE)</f>
        <v>44717.996999999901</v>
      </c>
      <c r="F39" s="16">
        <f>VLOOKUP($B$11,ANLASMA,6,FALSE)</f>
        <v>3985.855</v>
      </c>
      <c r="G39" s="16">
        <f>VLOOKUP($B$11,ANLASMA,7,FALSE)</f>
        <v>13171.245000000001</v>
      </c>
      <c r="H39" s="16">
        <f>VLOOKUP($B$11,ANLASMA,8,FALSE)</f>
        <v>17157.100000000002</v>
      </c>
      <c r="I39" s="16">
        <f>VLOOKUP($B$11,ANLASMA,9,FALSE)</f>
        <v>10771.294</v>
      </c>
      <c r="J39" s="16">
        <f>VLOOKUP($B$11,ANLASMA,10,FALSE)</f>
        <v>19057.986000000001</v>
      </c>
      <c r="K39" s="16">
        <f>VLOOKUP($B$11,ANLASMA,11,FALSE)</f>
        <v>29829.279999999999</v>
      </c>
      <c r="L39" s="21">
        <f>VLOOKUP($B$11,ANLASMA,12,FALSE)</f>
        <v>19.52</v>
      </c>
      <c r="M39" s="21">
        <f>VLOOKUP($B$11,ANLASMA,13,FALSE)</f>
        <v>5968</v>
      </c>
      <c r="N39" s="21">
        <f>VLOOKUP($B$11,ANLASMA,14,FALSE)</f>
        <v>5987.52</v>
      </c>
      <c r="O39" s="21">
        <f>VLOOKUP($B$11,ANLASMA,15,FALSE)</f>
        <v>97691.89699999991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D5293E0-119A-4F2E-BC5E-5FBBDF1D7D3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5F5F7-206B-4779-BEAD-7B2750C6F99E}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0.26294315586712075</v>
      </c>
      <c r="D17" s="12">
        <f t="shared" si="1"/>
        <v>0.62795235150527251</v>
      </c>
      <c r="E17" s="12">
        <f t="shared" si="2"/>
        <v>0.26392187857254107</v>
      </c>
      <c r="F17" s="12">
        <f t="shared" si="3"/>
        <v>5.9946995362927238</v>
      </c>
      <c r="G17" s="12">
        <f t="shared" si="4"/>
        <v>16.962222646360495</v>
      </c>
      <c r="H17" s="12">
        <f t="shared" si="5"/>
        <v>9.2107401475156045</v>
      </c>
      <c r="I17" s="12">
        <f t="shared" si="6"/>
        <v>0.48607252348606372</v>
      </c>
      <c r="J17" s="12">
        <f t="shared" si="7"/>
        <v>5.5733850835638563</v>
      </c>
      <c r="K17" s="12">
        <f t="shared" si="8"/>
        <v>0.74013205566804741</v>
      </c>
      <c r="L17" s="12">
        <f t="shared" si="9"/>
        <v>2.3354819964817248</v>
      </c>
      <c r="M17" s="12">
        <f t="shared" si="10"/>
        <v>206.36529960139384</v>
      </c>
      <c r="N17" s="12">
        <f t="shared" si="11"/>
        <v>118.92394919928866</v>
      </c>
      <c r="O17" s="17">
        <f t="shared" si="12"/>
        <v>1.9542720212468854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6.6625132162913868E-3</v>
      </c>
      <c r="D21" s="12">
        <f t="shared" si="1"/>
        <v>0</v>
      </c>
      <c r="E21" s="12">
        <f t="shared" si="2"/>
        <v>6.6446485897617806E-3</v>
      </c>
      <c r="F21" s="12">
        <f t="shared" si="3"/>
        <v>4.0577438817111414E-2</v>
      </c>
      <c r="G21" s="12">
        <f t="shared" si="4"/>
        <v>0</v>
      </c>
      <c r="H21" s="12">
        <f t="shared" si="5"/>
        <v>2.8678791344424609E-2</v>
      </c>
      <c r="I21" s="12">
        <f t="shared" si="6"/>
        <v>5.6825474163801053E-3</v>
      </c>
      <c r="J21" s="12">
        <f t="shared" si="7"/>
        <v>0</v>
      </c>
      <c r="K21" s="12">
        <f t="shared" si="8"/>
        <v>5.3987619557546241E-3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1.0203135059642486E-2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0.26960566908341216</v>
      </c>
      <c r="D25" s="12">
        <f t="shared" ref="D25:O25" si="13">SUM(D15:D24)</f>
        <v>0.62795235150527251</v>
      </c>
      <c r="E25" s="12">
        <f t="shared" si="13"/>
        <v>0.27056652716230284</v>
      </c>
      <c r="F25" s="12">
        <f t="shared" si="13"/>
        <v>6.0352769751098352</v>
      </c>
      <c r="G25" s="12">
        <f t="shared" si="13"/>
        <v>16.962222646360495</v>
      </c>
      <c r="H25" s="12">
        <f t="shared" si="13"/>
        <v>9.2394189388600285</v>
      </c>
      <c r="I25" s="12">
        <f t="shared" si="13"/>
        <v>0.4917550709024438</v>
      </c>
      <c r="J25" s="12">
        <f t="shared" si="13"/>
        <v>5.5733850835638563</v>
      </c>
      <c r="K25" s="12">
        <f t="shared" si="13"/>
        <v>0.74553081762380202</v>
      </c>
      <c r="L25" s="12">
        <f t="shared" si="13"/>
        <v>2.3354819964817248</v>
      </c>
      <c r="M25" s="12">
        <f t="shared" si="13"/>
        <v>206.36529960139384</v>
      </c>
      <c r="N25" s="12">
        <f t="shared" si="13"/>
        <v>118.92394919928866</v>
      </c>
      <c r="O25" s="12">
        <f t="shared" si="13"/>
        <v>1.9644751563065279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1.2820481208018428</v>
      </c>
      <c r="D29" s="12">
        <f>(SUMIFS(MESKENOG2,KAYNAK,A29,SEBEP,B29,SÜRE,"Uzun",BİLDİRİM,"Bildirimli",İL,$B$10,İLÇE,$B$11)/VLOOKUP($B$11,ABONE2,4,FALSE))</f>
        <v>6.6593352861660735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1.2964665878026707</v>
      </c>
      <c r="F29" s="12">
        <f>(SUMIFS(TARIMSALAG2,KAYNAK,A29,SEBEP,B29,SÜRE,"Uzun",BİLDİRİM,"Bildirimli",İL,$B$10,İLÇE,$B$11)/VLOOKUP($B$11,ABONE2,6,FALSE))</f>
        <v>22.481742570721231</v>
      </c>
      <c r="G29" s="12">
        <f>(SUMIFS(TARIMSALOG2,KAYNAK,A29,SEBEP,B29,SÜRE,"Uzun",BİLDİRİM,"Bildirimli",İL,$B$10,İLÇE,$B$11)/VLOOKUP($B$11,ABONE2,7,FALSE))</f>
        <v>41.463140926372581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28.047716524634033</v>
      </c>
      <c r="I29" s="12">
        <f>(SUMIFS(TICARETHANEAG2,KAYNAK,A29,SEBEP,B29,SÜRE,"Uzun",BİLDİRİM,"Bildirimli",İL,$B$10,İLÇE,$B$11)/VLOOKUP($B$11,ABONE2,9,FALSE))</f>
        <v>3.0056345235848521</v>
      </c>
      <c r="J29" s="12">
        <f>(SUMIFS(TICARETHANEOG2,KAYNAK,A29,SEBEP,B29,SÜRE,"Uzun",BİLDİRİM,"Bildirimli",İL,$B$10,İLÇE,$B$11)/VLOOKUP($B$11,ABONE2,10,FALSE))</f>
        <v>27.309757498074024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4.2193783303734209</v>
      </c>
      <c r="L29" s="12">
        <f>(SUMIFS(SANAYIAG2,KAYNAK,A29,SEBEP,B29,SÜRE,"Uzun",BİLDİRİM,"Bildirimli",İL,$B$10,İLÇE,$B$11)/VLOOKUP($B$11,ABONE2,12,FALSE))</f>
        <v>11.390155553999854</v>
      </c>
      <c r="M29" s="12">
        <f>(SUMIFS(SANAYIOG2,KAYNAK,A29,SEBEP,B29,SÜRE,"Uzun",BİLDİRİM,"Bildirimli",İL,$B$10,İLÇE,$B$11)/VLOOKUP($B$11,ABONE2,13,FALSE))</f>
        <v>846.56449343406189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488.63263434260671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6.6888257640678912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1.2820481208018428</v>
      </c>
      <c r="D33" s="12">
        <f t="shared" ref="D33:O33" si="14">SUM(D28:D32)</f>
        <v>6.6593352861660735</v>
      </c>
      <c r="E33" s="12">
        <f t="shared" si="14"/>
        <v>1.2964665878026707</v>
      </c>
      <c r="F33" s="12">
        <f t="shared" si="14"/>
        <v>22.481742570721231</v>
      </c>
      <c r="G33" s="12">
        <f t="shared" si="14"/>
        <v>41.463140926372581</v>
      </c>
      <c r="H33" s="12">
        <f t="shared" si="14"/>
        <v>28.047716524634033</v>
      </c>
      <c r="I33" s="12">
        <f t="shared" si="14"/>
        <v>3.0056345235848521</v>
      </c>
      <c r="J33" s="12">
        <f t="shared" si="14"/>
        <v>27.309757498074024</v>
      </c>
      <c r="K33" s="12">
        <f t="shared" si="14"/>
        <v>4.2193783303734209</v>
      </c>
      <c r="L33" s="12">
        <f t="shared" si="14"/>
        <v>11.390155553999854</v>
      </c>
      <c r="M33" s="12">
        <f t="shared" si="14"/>
        <v>846.56449343406189</v>
      </c>
      <c r="N33" s="12">
        <f t="shared" si="14"/>
        <v>488.63263434260671</v>
      </c>
      <c r="O33" s="12">
        <f t="shared" si="14"/>
        <v>6.6888257640678912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6695</v>
      </c>
      <c r="D37" s="16">
        <f>VLOOKUP($B$11,ABONE2,4,FALSE)</f>
        <v>18</v>
      </c>
      <c r="E37" s="16">
        <f>VLOOKUP($B$11,ABONE2,5,FALSE)</f>
        <v>6713</v>
      </c>
      <c r="F37" s="16">
        <f>VLOOKUP($B$11,ABONE2,6,FALSE)</f>
        <v>1222</v>
      </c>
      <c r="G37" s="16">
        <f>VLOOKUP($B$11,ABONE2,7,FALSE)</f>
        <v>507</v>
      </c>
      <c r="H37" s="16">
        <f>VLOOKUP($B$11,ABONE2,8,FALSE)</f>
        <v>1729</v>
      </c>
      <c r="I37" s="16">
        <f>VLOOKUP($B$11,ABONE2,9,FALSE)</f>
        <v>1579</v>
      </c>
      <c r="J37" s="16">
        <f>VLOOKUP($B$11,ABONE2,10,FALSE)</f>
        <v>83</v>
      </c>
      <c r="K37" s="16">
        <f>VLOOKUP($B$11,ABONE2,11,FALSE)</f>
        <v>1662</v>
      </c>
      <c r="L37" s="21">
        <f>VLOOKUP($B$11,ABONE2,12,FALSE)</f>
        <v>3</v>
      </c>
      <c r="M37" s="21">
        <f>VLOOKUP($B$11,ABONE2,13,FALSE)</f>
        <v>4</v>
      </c>
      <c r="N37" s="21">
        <f>VLOOKUP($B$11,ABONE2,14,FALSE)</f>
        <v>7</v>
      </c>
      <c r="O37" s="21">
        <f>VLOOKUP($B$11,ABONE2,15,FALSE)</f>
        <v>10111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999.77946126100244</v>
      </c>
      <c r="D38" s="16">
        <f>VLOOKUP($B$11,TUKETIM,4,FALSE)</f>
        <v>59.777999999999999</v>
      </c>
      <c r="E38" s="16">
        <f>VLOOKUP($B$11,TUKETIM,5,FALSE)</f>
        <v>1059.5574612610023</v>
      </c>
      <c r="F38" s="16">
        <f>VLOOKUP($B$11,TUKETIM,6,FALSE)</f>
        <v>1017.1813764387338</v>
      </c>
      <c r="G38" s="16">
        <f>VLOOKUP($B$11,TUKETIM,7,FALSE)</f>
        <v>997.1191606717864</v>
      </c>
      <c r="H38" s="16">
        <f>VLOOKUP($B$11,TUKETIM,8,FALSE)</f>
        <v>2014.3005371105201</v>
      </c>
      <c r="I38" s="16">
        <f>VLOOKUP($B$11,TUKETIM,9,FALSE)</f>
        <v>541.76870594731179</v>
      </c>
      <c r="J38" s="16">
        <f>VLOOKUP($B$11,TUKETIM,10,FALSE)</f>
        <v>433.50890536391313</v>
      </c>
      <c r="K38" s="16">
        <f>VLOOKUP($B$11,TUKETIM,11,FALSE)</f>
        <v>975.27761131122497</v>
      </c>
      <c r="L38" s="21">
        <f>VLOOKUP($B$11,TUKETIM,12,FALSE)</f>
        <v>34.134300000000003</v>
      </c>
      <c r="M38" s="21">
        <f>VLOOKUP($B$11,TUKETIM,13,FALSE)</f>
        <v>359.06284663414971</v>
      </c>
      <c r="N38" s="21">
        <f>VLOOKUP($B$11,TUKETIM,14,FALSE)</f>
        <v>393.1971466341497</v>
      </c>
      <c r="O38" s="21">
        <f>VLOOKUP($B$11,TUKETIM,15,FALSE)</f>
        <v>4442.3327563168968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29133.1809999998</v>
      </c>
      <c r="D39" s="16">
        <f>VLOOKUP($B$11,ANLASMA,4,FALSE)</f>
        <v>249.5</v>
      </c>
      <c r="E39" s="16">
        <f>VLOOKUP($B$11,ANLASMA,5,FALSE)</f>
        <v>29382.6809999998</v>
      </c>
      <c r="F39" s="16">
        <f>VLOOKUP($B$11,ANLASMA,6,FALSE)</f>
        <v>8667.5400000000391</v>
      </c>
      <c r="G39" s="16">
        <f>VLOOKUP($B$11,ANLASMA,7,FALSE)</f>
        <v>8167.9740000000102</v>
      </c>
      <c r="H39" s="16">
        <f>VLOOKUP($B$11,ANLASMA,8,FALSE)</f>
        <v>16835.51400000005</v>
      </c>
      <c r="I39" s="16">
        <f>VLOOKUP($B$11,ANLASMA,9,FALSE)</f>
        <v>7959.5030000000297</v>
      </c>
      <c r="J39" s="16">
        <f>VLOOKUP($B$11,ANLASMA,10,FALSE)</f>
        <v>23036.43</v>
      </c>
      <c r="K39" s="16">
        <f>VLOOKUP($B$11,ANLASMA,11,FALSE)</f>
        <v>30995.93300000003</v>
      </c>
      <c r="L39" s="21">
        <f>VLOOKUP($B$11,ANLASMA,12,FALSE)</f>
        <v>167</v>
      </c>
      <c r="M39" s="21">
        <f>VLOOKUP($B$11,ANLASMA,13,FALSE)</f>
        <v>3630</v>
      </c>
      <c r="N39" s="21">
        <f>VLOOKUP($B$11,ANLASMA,14,FALSE)</f>
        <v>3797</v>
      </c>
      <c r="O39" s="21">
        <f>VLOOKUP($B$11,ANLASMA,15,FALSE)</f>
        <v>81011.127999999881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8F64CADA-8708-4246-917A-E52A4F6479D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D91EB-6887-4CEF-A747-6F06C92B37EB}">
  <dimension ref="A1:AC70"/>
  <sheetViews>
    <sheetView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0.68297497227875403</v>
      </c>
      <c r="D17" s="12">
        <f t="shared" si="1"/>
        <v>2.6180208629717465</v>
      </c>
      <c r="E17" s="12">
        <f t="shared" si="2"/>
        <v>0.69045196567401301</v>
      </c>
      <c r="F17" s="12">
        <f t="shared" si="3"/>
        <v>4.8707928989170437</v>
      </c>
      <c r="G17" s="12">
        <f t="shared" si="4"/>
        <v>89.000859771555554</v>
      </c>
      <c r="H17" s="12">
        <f t="shared" si="5"/>
        <v>14.195032048529372</v>
      </c>
      <c r="I17" s="12">
        <f t="shared" si="6"/>
        <v>1.1041370667805608</v>
      </c>
      <c r="J17" s="12">
        <f t="shared" si="7"/>
        <v>34.983082889802134</v>
      </c>
      <c r="K17" s="12">
        <f t="shared" si="8"/>
        <v>2.4917435434638637</v>
      </c>
      <c r="L17" s="12">
        <f t="shared" si="9"/>
        <v>4.9575450388887505</v>
      </c>
      <c r="M17" s="12">
        <f t="shared" si="10"/>
        <v>63.619715498025528</v>
      </c>
      <c r="N17" s="12">
        <f t="shared" si="11"/>
        <v>34.28863026845714</v>
      </c>
      <c r="O17" s="17">
        <f t="shared" si="12"/>
        <v>2.9236892514948973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6.2021198297637697E-3</v>
      </c>
      <c r="D21" s="12">
        <f t="shared" si="1"/>
        <v>0</v>
      </c>
      <c r="E21" s="12">
        <f t="shared" si="2"/>
        <v>6.1781549154292887E-3</v>
      </c>
      <c r="F21" s="12">
        <f t="shared" si="3"/>
        <v>1.8453457537590753E-2</v>
      </c>
      <c r="G21" s="12">
        <f t="shared" si="4"/>
        <v>0</v>
      </c>
      <c r="H21" s="12">
        <f t="shared" si="5"/>
        <v>1.6408238062391778E-2</v>
      </c>
      <c r="I21" s="12">
        <f t="shared" si="6"/>
        <v>6.0198544138108535E-3</v>
      </c>
      <c r="J21" s="12">
        <f t="shared" si="7"/>
        <v>0</v>
      </c>
      <c r="K21" s="12">
        <f t="shared" si="8"/>
        <v>5.7732945291872209E-3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7.6017266950828156E-3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0.68917709210851785</v>
      </c>
      <c r="D25" s="12">
        <f t="shared" ref="D25:O25" si="13">SUM(D15:D24)</f>
        <v>2.6180208629717465</v>
      </c>
      <c r="E25" s="12">
        <f t="shared" si="13"/>
        <v>0.69663012058944229</v>
      </c>
      <c r="F25" s="12">
        <f t="shared" si="13"/>
        <v>4.8892463564546347</v>
      </c>
      <c r="G25" s="12">
        <f t="shared" si="13"/>
        <v>89.000859771555554</v>
      </c>
      <c r="H25" s="12">
        <f t="shared" si="13"/>
        <v>14.211440286591763</v>
      </c>
      <c r="I25" s="12">
        <f t="shared" si="13"/>
        <v>1.1101569211943716</v>
      </c>
      <c r="J25" s="12">
        <f t="shared" si="13"/>
        <v>34.983082889802134</v>
      </c>
      <c r="K25" s="12">
        <f t="shared" si="13"/>
        <v>2.497516837993051</v>
      </c>
      <c r="L25" s="12">
        <f t="shared" si="13"/>
        <v>4.9575450388887505</v>
      </c>
      <c r="M25" s="12">
        <f t="shared" si="13"/>
        <v>63.619715498025528</v>
      </c>
      <c r="N25" s="12">
        <f t="shared" si="13"/>
        <v>34.28863026845714</v>
      </c>
      <c r="O25" s="12">
        <f t="shared" si="13"/>
        <v>2.9312909781899803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0.46536783007041888</v>
      </c>
      <c r="D29" s="12">
        <f>(SUMIFS(MESKENOG2,KAYNAK,A29,SEBEP,B29,SÜRE,"Uzun",BİLDİRİM,"Bildirimli",İL,$B$10,İLÇE,$B$11)/VLOOKUP($B$11,ABONE2,4,FALSE))</f>
        <v>0.69976662589536609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0.46627354411920152</v>
      </c>
      <c r="F29" s="12">
        <f>(SUMIFS(TARIMSALAG2,KAYNAK,A29,SEBEP,B29,SÜRE,"Uzun",BİLDİRİM,"Bildirimli",İL,$B$10,İLÇE,$B$11)/VLOOKUP($B$11,ABONE2,6,FALSE))</f>
        <v>1.5689525395136343</v>
      </c>
      <c r="G29" s="12">
        <f>(SUMIFS(TARIMSALOG2,KAYNAK,A29,SEBEP,B29,SÜRE,"Uzun",BİLDİRİM,"Bildirimli",İL,$B$10,İLÇE,$B$11)/VLOOKUP($B$11,ABONE2,7,FALSE))</f>
        <v>26.832173947273915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4.3689065494417259</v>
      </c>
      <c r="I29" s="12">
        <f>(SUMIFS(TICARETHANEAG2,KAYNAK,A29,SEBEP,B29,SÜRE,"Uzun",BİLDİRİM,"Bildirimli",İL,$B$10,İLÇE,$B$11)/VLOOKUP($B$11,ABONE2,9,FALSE))</f>
        <v>1.3878321285083597</v>
      </c>
      <c r="J29" s="12">
        <f>(SUMIFS(TICARETHANEOG2,KAYNAK,A29,SEBEP,B29,SÜRE,"Uzun",BİLDİRİM,"Bildirimli",İL,$B$10,İLÇE,$B$11)/VLOOKUP($B$11,ABONE2,10,FALSE))</f>
        <v>14.024435621823482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1.9053993793372714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1.2411441297690937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4.9344722170378916E-3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4.9154054774048243E-3</v>
      </c>
      <c r="F31" s="12">
        <f>(SUMIFS(TARIMSALAG2,KAYNAK,A31,SEBEP,B31,SÜRE,"Uzun",BİLDİRİM,"Bildirimli",İL,$B$10,İLÇE,$B$11)/VLOOKUP($B$11,ABONE2,6,FALSE))</f>
        <v>2.693959511474343E-2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2.3953846537794535E-2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6.9635306980342492E-3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0.47030230228745679</v>
      </c>
      <c r="D33" s="12">
        <f t="shared" ref="D33:O33" si="14">SUM(D28:D32)</f>
        <v>0.69976662589536609</v>
      </c>
      <c r="E33" s="12">
        <f t="shared" si="14"/>
        <v>0.47118894959660634</v>
      </c>
      <c r="F33" s="12">
        <f t="shared" si="14"/>
        <v>1.5958921346283779</v>
      </c>
      <c r="G33" s="12">
        <f t="shared" si="14"/>
        <v>26.832173947273915</v>
      </c>
      <c r="H33" s="12">
        <f t="shared" si="14"/>
        <v>4.39286039597952</v>
      </c>
      <c r="I33" s="12">
        <f t="shared" si="14"/>
        <v>1.3878321285083597</v>
      </c>
      <c r="J33" s="12">
        <f t="shared" si="14"/>
        <v>14.024435621823482</v>
      </c>
      <c r="K33" s="12">
        <f t="shared" si="14"/>
        <v>1.9053993793372714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1.248107660467128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7734</v>
      </c>
      <c r="D37" s="16">
        <f>VLOOKUP($B$11,ABONE2,4,FALSE)</f>
        <v>30</v>
      </c>
      <c r="E37" s="16">
        <f>VLOOKUP($B$11,ABONE2,5,FALSE)</f>
        <v>7764</v>
      </c>
      <c r="F37" s="16">
        <f>VLOOKUP($B$11,ABONE2,6,FALSE)</f>
        <v>1412</v>
      </c>
      <c r="G37" s="16">
        <f>VLOOKUP($B$11,ABONE2,7,FALSE)</f>
        <v>176</v>
      </c>
      <c r="H37" s="16">
        <f>VLOOKUP($B$11,ABONE2,8,FALSE)</f>
        <v>1588</v>
      </c>
      <c r="I37" s="16">
        <f>VLOOKUP($B$11,ABONE2,9,FALSE)</f>
        <v>1522</v>
      </c>
      <c r="J37" s="16">
        <f>VLOOKUP($B$11,ABONE2,10,FALSE)</f>
        <v>65</v>
      </c>
      <c r="K37" s="16">
        <f>VLOOKUP($B$11,ABONE2,11,FALSE)</f>
        <v>1587</v>
      </c>
      <c r="L37" s="21">
        <f>VLOOKUP($B$11,ABONE2,12,FALSE)</f>
        <v>2</v>
      </c>
      <c r="M37" s="21">
        <f>VLOOKUP($B$11,ABONE2,13,FALSE)</f>
        <v>2</v>
      </c>
      <c r="N37" s="21">
        <f>VLOOKUP($B$11,ABONE2,14,FALSE)</f>
        <v>4</v>
      </c>
      <c r="O37" s="21">
        <f>VLOOKUP($B$11,ABONE2,15,FALSE)</f>
        <v>10943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875.86222114039788</v>
      </c>
      <c r="D38" s="16">
        <f>VLOOKUP($B$11,TUKETIM,4,FALSE)</f>
        <v>83.046000000000006</v>
      </c>
      <c r="E38" s="16">
        <f>VLOOKUP($B$11,TUKETIM,5,FALSE)</f>
        <v>958.90822114039793</v>
      </c>
      <c r="F38" s="16">
        <f>VLOOKUP($B$11,TUKETIM,6,FALSE)</f>
        <v>511.92856795753039</v>
      </c>
      <c r="G38" s="16">
        <f>VLOOKUP($B$11,TUKETIM,7,FALSE)</f>
        <v>1034.6023490279242</v>
      </c>
      <c r="H38" s="16">
        <f>VLOOKUP($B$11,TUKETIM,8,FALSE)</f>
        <v>1546.5309169854545</v>
      </c>
      <c r="I38" s="16">
        <f>VLOOKUP($B$11,TUKETIM,9,FALSE)</f>
        <v>717.49621723259531</v>
      </c>
      <c r="J38" s="16">
        <f>VLOOKUP($B$11,TUKETIM,10,FALSE)</f>
        <v>354.77486882296205</v>
      </c>
      <c r="K38" s="16">
        <f>VLOOKUP($B$11,TUKETIM,11,FALSE)</f>
        <v>1072.2710860555574</v>
      </c>
      <c r="L38" s="21">
        <f>VLOOKUP($B$11,TUKETIM,12,FALSE)</f>
        <v>23.053638583638584</v>
      </c>
      <c r="M38" s="21">
        <f>VLOOKUP($B$11,TUKETIM,13,FALSE)</f>
        <v>19.700192271544246</v>
      </c>
      <c r="N38" s="21">
        <f>VLOOKUP($B$11,TUKETIM,14,FALSE)</f>
        <v>42.753830855182827</v>
      </c>
      <c r="O38" s="21">
        <f>VLOOKUP($B$11,TUKETIM,15,FALSE)</f>
        <v>3620.464055036593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31064.352999999901</v>
      </c>
      <c r="D39" s="16">
        <f>VLOOKUP($B$11,ANLASMA,4,FALSE)</f>
        <v>602.1</v>
      </c>
      <c r="E39" s="16">
        <f>VLOOKUP($B$11,ANLASMA,5,FALSE)</f>
        <v>31666.452999999899</v>
      </c>
      <c r="F39" s="16">
        <f>VLOOKUP($B$11,ANLASMA,6,FALSE)</f>
        <v>6253.2170000000297</v>
      </c>
      <c r="G39" s="16">
        <f>VLOOKUP($B$11,ANLASMA,7,FALSE)</f>
        <v>12809.4</v>
      </c>
      <c r="H39" s="16">
        <f>VLOOKUP($B$11,ANLASMA,8,FALSE)</f>
        <v>19062.617000000027</v>
      </c>
      <c r="I39" s="16">
        <f>VLOOKUP($B$11,ANLASMA,9,FALSE)</f>
        <v>8033.61600000003</v>
      </c>
      <c r="J39" s="16">
        <f>VLOOKUP($B$11,ANLASMA,10,FALSE)</f>
        <v>15687</v>
      </c>
      <c r="K39" s="16">
        <f>VLOOKUP($B$11,ANLASMA,11,FALSE)</f>
        <v>23720.616000000031</v>
      </c>
      <c r="L39" s="21">
        <f>VLOOKUP($B$11,ANLASMA,12,FALSE)</f>
        <v>31.481999999999999</v>
      </c>
      <c r="M39" s="21">
        <f>VLOOKUP($B$11,ANLASMA,13,FALSE)</f>
        <v>390</v>
      </c>
      <c r="N39" s="21">
        <f>VLOOKUP($B$11,ANLASMA,14,FALSE)</f>
        <v>421.48199999999997</v>
      </c>
      <c r="O39" s="21">
        <f>VLOOKUP($B$11,ANLASMA,15,FALSE)</f>
        <v>74871.167999999947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B5D7E4F-5B9C-48B0-BFEE-10BB56F37F9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8FD8E-CDE5-4196-A262-20FA77D37B78}">
  <sheetPr codeName="Sayfa12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1.1830189451847934E-2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1.182846831686216E-2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2.0685002961033368E-2</v>
      </c>
      <c r="J15" s="12">
        <f t="shared" ref="J15:J24" si="7">(SUMIFS(TICARETHANEOG2,KAYNAK,A15,SEBEP,B15,SÜRE,"Uzun",BİLDİRİM,"Bildirimsiz",İL,$B$10,İLÇE,$B$11)/VLOOKUP($B$11,ABONE2,10,FALSE))</f>
        <v>0.82095647137853367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2.7417399764565507E-2</v>
      </c>
      <c r="L15" s="12">
        <f t="shared" ref="L15:L24" si="9">(SUMIFS(SANAYIAG2,KAYNAK,A15,SEBEP,B15,SÜRE,"Uzun",BİLDİRİM,"Bildirimsiz",İL,$B$10,İLÇE,$B$11)/VLOOKUP($B$11,ABONE2,12,FALSE))</f>
        <v>0.42094463107568536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0.34798089502256657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1.6827899345828807E-2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6.3457535969860659E-2</v>
      </c>
      <c r="D17" s="12">
        <f t="shared" si="1"/>
        <v>0.29492727315391987</v>
      </c>
      <c r="E17" s="12">
        <f t="shared" si="2"/>
        <v>6.3491211733417693E-2</v>
      </c>
      <c r="F17" s="12">
        <f t="shared" si="3"/>
        <v>9.6742838673320808</v>
      </c>
      <c r="G17" s="12">
        <f t="shared" si="4"/>
        <v>0</v>
      </c>
      <c r="H17" s="12">
        <f t="shared" si="5"/>
        <v>6.0464274170825503</v>
      </c>
      <c r="I17" s="12">
        <f t="shared" si="6"/>
        <v>0.19437284894567464</v>
      </c>
      <c r="J17" s="12">
        <f t="shared" si="7"/>
        <v>5.9467130166633249</v>
      </c>
      <c r="K17" s="12">
        <f t="shared" si="8"/>
        <v>0.24276522339150203</v>
      </c>
      <c r="L17" s="12">
        <f t="shared" si="9"/>
        <v>6.7807061065053826</v>
      </c>
      <c r="M17" s="12">
        <f t="shared" si="10"/>
        <v>11.363266296023813</v>
      </c>
      <c r="N17" s="12">
        <f t="shared" si="11"/>
        <v>7.5750165393552438</v>
      </c>
      <c r="O17" s="17">
        <f t="shared" si="12"/>
        <v>0.12424789170007694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2.154800735978718E-2</v>
      </c>
      <c r="D18" s="12">
        <f t="shared" si="1"/>
        <v>0</v>
      </c>
      <c r="E18" s="12">
        <f t="shared" si="2"/>
        <v>2.154487241173824E-2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7.7158366730892006E-2</v>
      </c>
      <c r="J18" s="12">
        <f t="shared" si="7"/>
        <v>1.0655795390809339</v>
      </c>
      <c r="K18" s="12">
        <f t="shared" si="8"/>
        <v>8.547359950363069E-2</v>
      </c>
      <c r="L18" s="12">
        <f t="shared" si="9"/>
        <v>0.77653800313233357</v>
      </c>
      <c r="M18" s="12">
        <f t="shared" si="10"/>
        <v>0</v>
      </c>
      <c r="N18" s="12">
        <f t="shared" si="11"/>
        <v>0.64193808258939578</v>
      </c>
      <c r="O18" s="17">
        <f t="shared" si="12"/>
        <v>4.1407580327460503E-2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1.741770648693983E-2</v>
      </c>
      <c r="D21" s="12">
        <f t="shared" si="1"/>
        <v>0</v>
      </c>
      <c r="E21" s="12">
        <f t="shared" si="2"/>
        <v>1.7415172442651814E-2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2.8140549592705677E-2</v>
      </c>
      <c r="J21" s="12">
        <f t="shared" si="7"/>
        <v>0</v>
      </c>
      <c r="K21" s="12">
        <f t="shared" si="8"/>
        <v>2.7903813243098957E-2</v>
      </c>
      <c r="L21" s="12">
        <f t="shared" si="9"/>
        <v>0.78767133415535673</v>
      </c>
      <c r="M21" s="12">
        <f t="shared" si="10"/>
        <v>0</v>
      </c>
      <c r="N21" s="12">
        <f t="shared" si="11"/>
        <v>0.65114163623509491</v>
      </c>
      <c r="O21" s="17">
        <f t="shared" si="12"/>
        <v>2.1122841678056625E-2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2.4132913936142407E-3</v>
      </c>
      <c r="D22" s="12">
        <f t="shared" si="1"/>
        <v>0</v>
      </c>
      <c r="E22" s="12">
        <f t="shared" si="2"/>
        <v>2.4129402918617857E-3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7.5213878152169721E-3</v>
      </c>
      <c r="J22" s="12">
        <f t="shared" si="7"/>
        <v>0</v>
      </c>
      <c r="K22" s="12">
        <f t="shared" si="8"/>
        <v>7.4581130774765093E-3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3.9370699987911198E-3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0.11666673066204984</v>
      </c>
      <c r="D25" s="12">
        <f t="shared" ref="D25:O25" si="13">SUM(D15:D24)</f>
        <v>0.29492727315391987</v>
      </c>
      <c r="E25" s="12">
        <f t="shared" si="13"/>
        <v>0.11669266519653168</v>
      </c>
      <c r="F25" s="12">
        <f t="shared" si="13"/>
        <v>9.6742838673320808</v>
      </c>
      <c r="G25" s="12">
        <f t="shared" si="13"/>
        <v>0</v>
      </c>
      <c r="H25" s="12">
        <f t="shared" si="13"/>
        <v>6.0464274170825503</v>
      </c>
      <c r="I25" s="12">
        <f t="shared" si="13"/>
        <v>0.32787815604552267</v>
      </c>
      <c r="J25" s="12">
        <f t="shared" si="13"/>
        <v>7.8332490271227924</v>
      </c>
      <c r="K25" s="12">
        <f t="shared" si="13"/>
        <v>0.39101814898027371</v>
      </c>
      <c r="L25" s="12">
        <f t="shared" si="13"/>
        <v>8.7658600748687583</v>
      </c>
      <c r="M25" s="12">
        <f t="shared" si="13"/>
        <v>11.363266296023813</v>
      </c>
      <c r="N25" s="12">
        <f t="shared" si="13"/>
        <v>9.2160771532023027</v>
      </c>
      <c r="O25" s="12">
        <f t="shared" si="13"/>
        <v>0.20754328305021399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1.3452430607972098E-2</v>
      </c>
      <c r="D29" s="12">
        <f>(SUMIFS(MESKENOG2,KAYNAK,A29,SEBEP,B29,SÜRE,"Uzun",BİLDİRİM,"Bildirimli",İL,$B$10,İLÇE,$B$11)/VLOOKUP($B$11,ABONE2,4,FALSE))</f>
        <v>4.6777356424560282E-2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1.3457278940786606E-2</v>
      </c>
      <c r="F29" s="12">
        <f>(SUMIFS(TARIMSALAG2,KAYNAK,A29,SEBEP,B29,SÜRE,"Uzun",BİLDİRİM,"Bildirimli",İL,$B$10,İLÇE,$B$11)/VLOOKUP($B$11,ABONE2,6,FALSE))</f>
        <v>3.0575975226934937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1.9109984516834335</v>
      </c>
      <c r="I29" s="12">
        <f>(SUMIFS(TICARETHANEAG2,KAYNAK,A29,SEBEP,B29,SÜRE,"Uzun",BİLDİRİM,"Bildirimli",İL,$B$10,İLÇE,$B$11)/VLOOKUP($B$11,ABONE2,9,FALSE))</f>
        <v>1.5628080308837347E-2</v>
      </c>
      <c r="J29" s="12">
        <f>(SUMIFS(TICARETHANEOG2,KAYNAK,A29,SEBEP,B29,SÜRE,"Uzun",BİLDİRİM,"Bildirimli",İL,$B$10,İLÇE,$B$11)/VLOOKUP($B$11,ABONE2,10,FALSE))</f>
        <v>1.6632065304129389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2.9488566817226173E-2</v>
      </c>
      <c r="L29" s="12">
        <f>(SUMIFS(SANAYIAG2,KAYNAK,A29,SEBEP,B29,SÜRE,"Uzun",BİLDİRİM,"Bildirimli",İL,$B$10,İLÇE,$B$11)/VLOOKUP($B$11,ABONE2,12,FALSE))</f>
        <v>0.36056365349331448</v>
      </c>
      <c r="M29" s="12">
        <f>(SUMIFS(SANAYIOG2,KAYNAK,A29,SEBEP,B29,SÜRE,"Uzun",BİLDİRİM,"Bildirimli",İL,$B$10,İLÇE,$B$11)/VLOOKUP($B$11,ABONE2,13,FALSE))</f>
        <v>1.9202085802690538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0.63090210746777609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1.8885434789389918E-2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3.5237406027630223E-2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3.5232279454419459E-2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6.3306958643211939E-2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6.277437990858116E-2</v>
      </c>
      <c r="L31" s="12">
        <f>(SUMIFS(SANAYIAG2,KAYNAK,A31,SEBEP,B31,SÜRE,"Uzun",BİLDİRİM,"Bildirimli",İL,$B$10,İLÇE,$B$11)/VLOOKUP($B$11,ABONE2,12,FALSE))</f>
        <v>4.550000963400113E-2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3.7613341297440935E-2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4.3565128756552635E-2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4.8689836635602321E-2</v>
      </c>
      <c r="D33" s="12">
        <f t="shared" ref="D33:O33" si="14">SUM(D28:D32)</f>
        <v>4.6777356424560282E-2</v>
      </c>
      <c r="E33" s="12">
        <f t="shared" si="14"/>
        <v>4.8689558395206063E-2</v>
      </c>
      <c r="F33" s="12">
        <f t="shared" si="14"/>
        <v>3.0575975226934937</v>
      </c>
      <c r="G33" s="12">
        <f t="shared" si="14"/>
        <v>0</v>
      </c>
      <c r="H33" s="12">
        <f t="shared" si="14"/>
        <v>1.9109984516834335</v>
      </c>
      <c r="I33" s="12">
        <f t="shared" si="14"/>
        <v>7.8935038952049286E-2</v>
      </c>
      <c r="J33" s="12">
        <f t="shared" si="14"/>
        <v>1.6632065304129389</v>
      </c>
      <c r="K33" s="12">
        <f t="shared" si="14"/>
        <v>9.2262946725807329E-2</v>
      </c>
      <c r="L33" s="12">
        <f t="shared" si="14"/>
        <v>0.40606366312731562</v>
      </c>
      <c r="M33" s="12">
        <f t="shared" si="14"/>
        <v>1.9202085802690538</v>
      </c>
      <c r="N33" s="12">
        <f t="shared" si="14"/>
        <v>0.66851544876521707</v>
      </c>
      <c r="O33" s="12">
        <f t="shared" si="14"/>
        <v>6.2450563545942556E-2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185557</v>
      </c>
      <c r="D37" s="16">
        <f>VLOOKUP($B$11,ABONE2,4,FALSE)</f>
        <v>27</v>
      </c>
      <c r="E37" s="16">
        <f>VLOOKUP($B$11,ABONE2,5,FALSE)</f>
        <v>185584</v>
      </c>
      <c r="F37" s="16">
        <f>VLOOKUP($B$11,ABONE2,6,FALSE)</f>
        <v>5</v>
      </c>
      <c r="G37" s="16">
        <f>VLOOKUP($B$11,ABONE2,7,FALSE)</f>
        <v>3</v>
      </c>
      <c r="H37" s="16">
        <f>VLOOKUP($B$11,ABONE2,8,FALSE)</f>
        <v>8</v>
      </c>
      <c r="I37" s="16">
        <f>VLOOKUP($B$11,ABONE2,9,FALSE)</f>
        <v>79915</v>
      </c>
      <c r="J37" s="16">
        <f>VLOOKUP($B$11,ABONE2,10,FALSE)</f>
        <v>678</v>
      </c>
      <c r="K37" s="16">
        <f>VLOOKUP($B$11,ABONE2,11,FALSE)</f>
        <v>80593</v>
      </c>
      <c r="L37" s="21">
        <f>VLOOKUP($B$11,ABONE2,12,FALSE)</f>
        <v>186</v>
      </c>
      <c r="M37" s="21">
        <f>VLOOKUP($B$11,ABONE2,13,FALSE)</f>
        <v>39</v>
      </c>
      <c r="N37" s="21">
        <f>VLOOKUP($B$11,ABONE2,14,FALSE)</f>
        <v>225</v>
      </c>
      <c r="O37" s="21">
        <f>VLOOKUP($B$11,ABONE2,15,FALSE)</f>
        <v>266410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41575.611057986105</v>
      </c>
      <c r="D38" s="16">
        <f>VLOOKUP($B$11,TUKETIM,4,FALSE)</f>
        <v>114.83240000000001</v>
      </c>
      <c r="E38" s="16">
        <f>VLOOKUP($B$11,TUKETIM,5,FALSE)</f>
        <v>41690.443457986104</v>
      </c>
      <c r="F38" s="16">
        <f>VLOOKUP($B$11,TUKETIM,6,FALSE)</f>
        <v>0.30859999999999999</v>
      </c>
      <c r="G38" s="16">
        <f>VLOOKUP($B$11,TUKETIM,7,FALSE)</f>
        <v>0.1583</v>
      </c>
      <c r="H38" s="16">
        <f>VLOOKUP($B$11,TUKETIM,8,FALSE)</f>
        <v>0.46689999999999998</v>
      </c>
      <c r="I38" s="16">
        <f>VLOOKUP($B$11,TUKETIM,9,FALSE)</f>
        <v>42297.095966340734</v>
      </c>
      <c r="J38" s="16">
        <f>VLOOKUP($B$11,TUKETIM,10,FALSE)</f>
        <v>28610.040649577124</v>
      </c>
      <c r="K38" s="16">
        <f>VLOOKUP($B$11,TUKETIM,11,FALSE)</f>
        <v>70907.136615917858</v>
      </c>
      <c r="L38" s="21">
        <f>VLOOKUP($B$11,TUKETIM,12,FALSE)</f>
        <v>1240.2566783561645</v>
      </c>
      <c r="M38" s="21">
        <f>VLOOKUP($B$11,TUKETIM,13,FALSE)</f>
        <v>1460.253698856372</v>
      </c>
      <c r="N38" s="21">
        <f>VLOOKUP($B$11,TUKETIM,14,FALSE)</f>
        <v>2700.5103772125367</v>
      </c>
      <c r="O38" s="21">
        <f>VLOOKUP($B$11,TUKETIM,15,FALSE)</f>
        <v>115298.5573511165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771260.02100005466</v>
      </c>
      <c r="D39" s="16">
        <f>VLOOKUP($B$11,ANLASMA,4,FALSE)</f>
        <v>11329.43</v>
      </c>
      <c r="E39" s="16">
        <f>VLOOKUP($B$11,ANLASMA,5,FALSE)</f>
        <v>782589.45100005472</v>
      </c>
      <c r="F39" s="16">
        <f>VLOOKUP($B$11,ANLASMA,6,FALSE)</f>
        <v>15</v>
      </c>
      <c r="G39" s="16">
        <f>VLOOKUP($B$11,ANLASMA,7,FALSE)</f>
        <v>1009</v>
      </c>
      <c r="H39" s="16">
        <f>VLOOKUP($B$11,ANLASMA,8,FALSE)</f>
        <v>1024</v>
      </c>
      <c r="I39" s="16">
        <f>VLOOKUP($B$11,ANLASMA,9,FALSE)</f>
        <v>548644.29000004206</v>
      </c>
      <c r="J39" s="16">
        <f>VLOOKUP($B$11,ANLASMA,10,FALSE)</f>
        <v>683455.46299999999</v>
      </c>
      <c r="K39" s="16">
        <f>VLOOKUP($B$11,ANLASMA,11,FALSE)</f>
        <v>1232099.7530000419</v>
      </c>
      <c r="L39" s="21">
        <f>VLOOKUP($B$11,ANLASMA,12,FALSE)</f>
        <v>4165.4920000000002</v>
      </c>
      <c r="M39" s="21">
        <f>VLOOKUP($B$11,ANLASMA,13,FALSE)</f>
        <v>22103.59</v>
      </c>
      <c r="N39" s="21">
        <f>VLOOKUP($B$11,ANLASMA,14,FALSE)</f>
        <v>26269.082000000002</v>
      </c>
      <c r="O39" s="21">
        <f>VLOOKUP($B$11,ANLASMA,15,FALSE)</f>
        <v>2041982.2860000967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AC9EC44-F12F-4ECE-BA5D-97B91F6250D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DFEA6-A02E-4652-A310-B2591DB1267B}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4.8897206185835572E-5</v>
      </c>
      <c r="D15" s="12">
        <f t="shared" ref="D15:D24" si="1">(SUMIFS(MESKENOG2,KAYNAK,A15,SEBEP,B15,SÜRE,"Uzun",BİLDİRİM,"Bildirimsiz",İL,$B$10,İLÇE,$B$11)/VLOOKUP($B$11,ABONE2,4,FALSE))</f>
        <v>4.3383819226072888E-3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5.6206575359497361E-5</v>
      </c>
      <c r="F15" s="12">
        <f t="shared" ref="F15:F24" si="3">(SUMIFS(TARIMSALAG2,KAYNAK,A15,SEBEP,B15,SÜRE,"Uzun",BİLDİRİM,"Bildirimsiz",İL,$B$10,İLÇE,$B$11)/VLOOKUP($B$11,ABONE2,6,FALSE))</f>
        <v>1.8084769998964613E-2</v>
      </c>
      <c r="G15" s="12">
        <f t="shared" ref="G15:G24" si="4">(SUMIFS(TARIMSALOG2,KAYNAK,A15,SEBEP,B15,SÜRE,"Uzun",BİLDİRİM,"Bildirimsiz",İL,$B$10,İLÇE,$B$11)/VLOOKUP($B$11,ABONE2,7,FALSE))</f>
        <v>2.5746670301981883E-2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2.1733293952782361E-2</v>
      </c>
      <c r="I15" s="12">
        <f t="shared" ref="I15:I24" si="6">(SUMIFS(TICARETHANEAG2,KAYNAK,A15,SEBEP,B15,SÜRE,"Uzun",BİLDİRİM,"Bildirimsiz",İL,$B$10,İLÇE,$B$11)/VLOOKUP($B$11,ABONE2,9,FALSE))</f>
        <v>1.097572068328691E-4</v>
      </c>
      <c r="J15" s="12">
        <f t="shared" ref="J15:J24" si="7">(SUMIFS(TICARETHANEOG2,KAYNAK,A15,SEBEP,B15,SÜRE,"Uzun",BİLDİRİM,"Bildirimsiz",İL,$B$10,İLÇE,$B$11)/VLOOKUP($B$11,ABONE2,10,FALSE))</f>
        <v>4.0286921448317138E-3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2.189825214205205E-4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1.0694071000714983E-3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0.3723241574109033</v>
      </c>
      <c r="D17" s="12">
        <f t="shared" si="1"/>
        <v>6.0758013165827016</v>
      </c>
      <c r="E17" s="12">
        <f t="shared" si="2"/>
        <v>0.38204299845732015</v>
      </c>
      <c r="F17" s="12">
        <f t="shared" si="3"/>
        <v>24.790089698470528</v>
      </c>
      <c r="G17" s="12">
        <f t="shared" si="4"/>
        <v>52.040464783199049</v>
      </c>
      <c r="H17" s="12">
        <f t="shared" si="5"/>
        <v>37.766458786436495</v>
      </c>
      <c r="I17" s="12">
        <f t="shared" si="6"/>
        <v>0.93096896878189561</v>
      </c>
      <c r="J17" s="12">
        <f t="shared" si="7"/>
        <v>150.95605417022719</v>
      </c>
      <c r="K17" s="12">
        <f t="shared" si="8"/>
        <v>5.1123441093282835</v>
      </c>
      <c r="L17" s="12">
        <f t="shared" si="9"/>
        <v>233.0918580682013</v>
      </c>
      <c r="M17" s="12">
        <f t="shared" si="10"/>
        <v>649.73866468664903</v>
      </c>
      <c r="N17" s="12">
        <f t="shared" si="11"/>
        <v>512.9292654985021</v>
      </c>
      <c r="O17" s="17">
        <f t="shared" si="12"/>
        <v>3.1312518107028917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2.5257725765098698E-2</v>
      </c>
      <c r="D21" s="12">
        <f t="shared" si="1"/>
        <v>0</v>
      </c>
      <c r="E21" s="12">
        <f t="shared" si="2"/>
        <v>2.5214686086836774E-2</v>
      </c>
      <c r="F21" s="12">
        <f t="shared" si="3"/>
        <v>0.33818036774161719</v>
      </c>
      <c r="G21" s="12">
        <f t="shared" si="4"/>
        <v>0</v>
      </c>
      <c r="H21" s="12">
        <f t="shared" si="5"/>
        <v>0.17714209738846615</v>
      </c>
      <c r="I21" s="12">
        <f t="shared" si="6"/>
        <v>0.14170555442182381</v>
      </c>
      <c r="J21" s="12">
        <f t="shared" si="7"/>
        <v>0</v>
      </c>
      <c r="K21" s="12">
        <f t="shared" si="8"/>
        <v>0.13775605436494234</v>
      </c>
      <c r="L21" s="12">
        <f t="shared" si="9"/>
        <v>22.417924716784576</v>
      </c>
      <c r="M21" s="12">
        <f t="shared" si="10"/>
        <v>0</v>
      </c>
      <c r="N21" s="12">
        <f t="shared" si="11"/>
        <v>7.3611096084964283</v>
      </c>
      <c r="O21" s="17">
        <f t="shared" si="12"/>
        <v>5.303745122160184E-2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0.39763078038218785</v>
      </c>
      <c r="D25" s="12">
        <f t="shared" ref="D25:O25" si="13">SUM(D15:D24)</f>
        <v>6.0801396985053087</v>
      </c>
      <c r="E25" s="12">
        <f t="shared" si="13"/>
        <v>0.40731389111951644</v>
      </c>
      <c r="F25" s="12">
        <f t="shared" si="13"/>
        <v>25.14635483621111</v>
      </c>
      <c r="G25" s="12">
        <f t="shared" si="13"/>
        <v>52.066211453501033</v>
      </c>
      <c r="H25" s="12">
        <f t="shared" si="13"/>
        <v>37.965334177777748</v>
      </c>
      <c r="I25" s="12">
        <f t="shared" si="13"/>
        <v>1.0727842804105523</v>
      </c>
      <c r="J25" s="12">
        <f t="shared" si="13"/>
        <v>150.96008286237202</v>
      </c>
      <c r="K25" s="12">
        <f t="shared" si="13"/>
        <v>5.2503191462146468</v>
      </c>
      <c r="L25" s="12">
        <f t="shared" si="13"/>
        <v>255.50978278498587</v>
      </c>
      <c r="M25" s="12">
        <f t="shared" si="13"/>
        <v>649.73866468664903</v>
      </c>
      <c r="N25" s="12">
        <f t="shared" si="13"/>
        <v>520.29037510699857</v>
      </c>
      <c r="O25" s="12">
        <f t="shared" si="13"/>
        <v>3.185358669024565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0.5137724245035391</v>
      </c>
      <c r="D28" s="12">
        <f>(SUMIFS(MESKENOG2,KAYNAK,A28,SEBEP,B28,SÜRE,"Uzun",BİLDİRİM,"Bildirimli",İL,$B$10,İLÇE,$B$11)/VLOOKUP($B$11,ABONE2,4,FALSE))</f>
        <v>0.27111215177458159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0.51335892646486636</v>
      </c>
      <c r="F28" s="12">
        <f>(SUMIFS(TARIMSALAG2,KAYNAK,A28,SEBEP,B28,SÜRE,"Uzun",BİLDİRİM,"Bildirimli",İL,$B$10,İLÇE,$B$11)/VLOOKUP($B$11,ABONE2,6,FALSE))</f>
        <v>1.0597627491427153</v>
      </c>
      <c r="G28" s="12">
        <f>(SUMIFS(TARIMSALOG2,KAYNAK,A28,SEBEP,B28,SÜRE,"Uzun",BİLDİRİM,"Bildirimli",İL,$B$10,İLÇE,$B$11)/VLOOKUP($B$11,ABONE2,7,FALSE))</f>
        <v>2.5314739472780645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1.7605776053976436</v>
      </c>
      <c r="I28" s="12">
        <f>(SUMIFS(TICARETHANEAG2,KAYNAK,A28,SEBEP,B28,SÜRE,"Uzun",BİLDİRİM,"Bildirimli",İL,$B$10,İLÇE,$B$11)/VLOOKUP($B$11,ABONE2,9,FALSE))</f>
        <v>0.89773124227789047</v>
      </c>
      <c r="J28" s="12">
        <f>(SUMIFS(TICARETHANEOG2,KAYNAK,A28,SEBEP,B28,SÜRE,"Uzun",BİLDİRİM,"Bildirimli",İL,$B$10,İLÇE,$B$11)/VLOOKUP($B$11,ABONE2,10,FALSE))</f>
        <v>39.735651228821453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1.980189638646783</v>
      </c>
      <c r="L28" s="12">
        <f>(SUMIFS(SANAYIAG2,KAYNAK,A28,SEBEP,B28,SÜRE,"Uzun",BİLDİRİM,"Bildirimli",İL,$B$10,İLÇE,$B$11)/VLOOKUP($B$11,ABONE2,12,FALSE))</f>
        <v>138.81710426393221</v>
      </c>
      <c r="M28" s="12">
        <f>(SUMIFS(SANAYIOG2,KAYNAK,A28,SEBEP,B28,SÜRE,"Uzun",BİLDİRİM,"Bildirimli",İL,$B$10,İLÇE,$B$11)/VLOOKUP($B$11,ABONE2,13,FALSE))</f>
        <v>206.92339758342314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184.56013709045598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0.91260263595532787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8.7301624149276308E-2</v>
      </c>
      <c r="D29" s="12">
        <f>(SUMIFS(MESKENOG2,KAYNAK,A29,SEBEP,B29,SÜRE,"Uzun",BİLDİRİM,"Bildirimli",İL,$B$10,İLÇE,$B$11)/VLOOKUP($B$11,ABONE2,4,FALSE))</f>
        <v>1.6527971438372908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8.9969260345602334E-2</v>
      </c>
      <c r="F29" s="12">
        <f>(SUMIFS(TARIMSALAG2,KAYNAK,A29,SEBEP,B29,SÜRE,"Uzun",BİLDİRİM,"Bildirimli",İL,$B$10,İLÇE,$B$11)/VLOOKUP($B$11,ABONE2,6,FALSE))</f>
        <v>6.1978202809970115</v>
      </c>
      <c r="G29" s="12">
        <f>(SUMIFS(TARIMSALOG2,KAYNAK,A29,SEBEP,B29,SÜRE,"Uzun",BİLDİRİM,"Bildirimli",İL,$B$10,İLÇE,$B$11)/VLOOKUP($B$11,ABONE2,7,FALSE))</f>
        <v>14.649650767560452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10.222501465074838</v>
      </c>
      <c r="I29" s="12">
        <f>(SUMIFS(TICARETHANEAG2,KAYNAK,A29,SEBEP,B29,SÜRE,"Uzun",BİLDİRİM,"Bildirimli",İL,$B$10,İLÇE,$B$11)/VLOOKUP($B$11,ABONE2,9,FALSE))</f>
        <v>0.24747827340054385</v>
      </c>
      <c r="J29" s="12">
        <f>(SUMIFS(TICARETHANEOG2,KAYNAK,A29,SEBEP,B29,SÜRE,"Uzun",BİLDİRİM,"Bildirimli",İL,$B$10,İLÇE,$B$11)/VLOOKUP($B$11,ABONE2,10,FALSE))</f>
        <v>32.755039278873504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1.1535021379133719</v>
      </c>
      <c r="L29" s="12">
        <f>(SUMIFS(SANAYIAG2,KAYNAK,A29,SEBEP,B29,SÜRE,"Uzun",BİLDİRİM,"Bildirimli",İL,$B$10,İLÇE,$B$11)/VLOOKUP($B$11,ABONE2,12,FALSE))</f>
        <v>1.7848136230824267</v>
      </c>
      <c r="M29" s="12">
        <f>(SUMIFS(SANAYIOG2,KAYNAK,A29,SEBEP,B29,SÜRE,"Uzun",BİLDİRİM,"Bildirimli",İL,$B$10,İLÇE,$B$11)/VLOOKUP($B$11,ABONE2,13,FALSE))</f>
        <v>227.00444332483022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153.05172909440557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0.81700363411280119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2.6603574346202051E-2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2.6558241314593171E-2</v>
      </c>
      <c r="F31" s="12">
        <f>(SUMIFS(TARIMSALAG2,KAYNAK,A31,SEBEP,B31,SÜRE,"Uzun",BİLDİRİM,"Bildirimli",İL,$B$10,İLÇE,$B$11)/VLOOKUP($B$11,ABONE2,6,FALSE))</f>
        <v>7.1285522379537392E-2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3.7340035532138632E-2</v>
      </c>
      <c r="I31" s="12">
        <f>(SUMIFS(TICARETHANEAG2,KAYNAK,A31,SEBEP,B31,SÜRE,"Uzun",BİLDİRİM,"Bildirimli",İL,$B$10,İLÇE,$B$11)/VLOOKUP($B$11,ABONE2,9,FALSE))</f>
        <v>3.9351956185054111E-2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3.8255170996743013E-2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2.8595150796679975E-2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0.62767762299901753</v>
      </c>
      <c r="D33" s="12">
        <f t="shared" ref="D33:O33" si="14">SUM(D28:D32)</f>
        <v>1.9239092956118724</v>
      </c>
      <c r="E33" s="12">
        <f t="shared" si="14"/>
        <v>0.6298864281250619</v>
      </c>
      <c r="F33" s="12">
        <f t="shared" si="14"/>
        <v>7.3288685525192641</v>
      </c>
      <c r="G33" s="12">
        <f t="shared" si="14"/>
        <v>17.181124714838518</v>
      </c>
      <c r="H33" s="12">
        <f t="shared" si="14"/>
        <v>12.020419106004621</v>
      </c>
      <c r="I33" s="12">
        <f t="shared" si="14"/>
        <v>1.1845614718634885</v>
      </c>
      <c r="J33" s="12">
        <f t="shared" si="14"/>
        <v>72.49069050769495</v>
      </c>
      <c r="K33" s="12">
        <f t="shared" si="14"/>
        <v>3.1719469475568975</v>
      </c>
      <c r="L33" s="12">
        <f t="shared" si="14"/>
        <v>140.60191788701462</v>
      </c>
      <c r="M33" s="12">
        <f t="shared" si="14"/>
        <v>433.92784090825336</v>
      </c>
      <c r="N33" s="12">
        <f t="shared" si="14"/>
        <v>337.61186618486158</v>
      </c>
      <c r="O33" s="12">
        <f t="shared" si="14"/>
        <v>1.7582014208648091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69130</v>
      </c>
      <c r="D37" s="16">
        <f>VLOOKUP($B$11,ABONE2,4,FALSE)</f>
        <v>118</v>
      </c>
      <c r="E37" s="16">
        <f>VLOOKUP($B$11,ABONE2,5,FALSE)</f>
        <v>69248</v>
      </c>
      <c r="F37" s="16">
        <f>VLOOKUP($B$11,ABONE2,6,FALSE)</f>
        <v>2024</v>
      </c>
      <c r="G37" s="16">
        <f>VLOOKUP($B$11,ABONE2,7,FALSE)</f>
        <v>1840</v>
      </c>
      <c r="H37" s="16">
        <f>VLOOKUP($B$11,ABONE2,8,FALSE)</f>
        <v>3864</v>
      </c>
      <c r="I37" s="16">
        <f>VLOOKUP($B$11,ABONE2,9,FALSE)</f>
        <v>10987</v>
      </c>
      <c r="J37" s="16">
        <f>VLOOKUP($B$11,ABONE2,10,FALSE)</f>
        <v>315</v>
      </c>
      <c r="K37" s="16">
        <f>VLOOKUP($B$11,ABONE2,11,FALSE)</f>
        <v>11302</v>
      </c>
      <c r="L37" s="21">
        <f>VLOOKUP($B$11,ABONE2,12,FALSE)</f>
        <v>22</v>
      </c>
      <c r="M37" s="21">
        <f>VLOOKUP($B$11,ABONE2,13,FALSE)</f>
        <v>45</v>
      </c>
      <c r="N37" s="21">
        <f>VLOOKUP($B$11,ABONE2,14,FALSE)</f>
        <v>67</v>
      </c>
      <c r="O37" s="21">
        <f>VLOOKUP($B$11,ABONE2,15,FALSE)</f>
        <v>84481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13441.126542056851</v>
      </c>
      <c r="D38" s="16">
        <f>VLOOKUP($B$11,TUKETIM,4,FALSE)</f>
        <v>273.71542320354393</v>
      </c>
      <c r="E38" s="16">
        <f>VLOOKUP($B$11,TUKETIM,5,FALSE)</f>
        <v>13714.841965260395</v>
      </c>
      <c r="F38" s="16">
        <f>VLOOKUP($B$11,TUKETIM,6,FALSE)</f>
        <v>1702.3018063577438</v>
      </c>
      <c r="G38" s="16">
        <f>VLOOKUP($B$11,TUKETIM,7,FALSE)</f>
        <v>2533.8298745539564</v>
      </c>
      <c r="H38" s="16">
        <f>VLOOKUP($B$11,TUKETIM,8,FALSE)</f>
        <v>4236.1316809116997</v>
      </c>
      <c r="I38" s="16">
        <f>VLOOKUP($B$11,TUKETIM,9,FALSE)</f>
        <v>6914.3124069829655</v>
      </c>
      <c r="J38" s="16">
        <f>VLOOKUP($B$11,TUKETIM,10,FALSE)</f>
        <v>7514.8559139221807</v>
      </c>
      <c r="K38" s="16">
        <f>VLOOKUP($B$11,TUKETIM,11,FALSE)</f>
        <v>14429.168320905146</v>
      </c>
      <c r="L38" s="21">
        <f>VLOOKUP($B$11,TUKETIM,12,FALSE)</f>
        <v>204.33079230769232</v>
      </c>
      <c r="M38" s="21">
        <f>VLOOKUP($B$11,TUKETIM,13,FALSE)</f>
        <v>2941.5861138190576</v>
      </c>
      <c r="N38" s="21">
        <f>VLOOKUP($B$11,TUKETIM,14,FALSE)</f>
        <v>3145.9169061267498</v>
      </c>
      <c r="O38" s="21">
        <f>VLOOKUP($B$11,TUKETIM,15,FALSE)</f>
        <v>35526.058873203998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336416.22799999407</v>
      </c>
      <c r="D39" s="16">
        <f>VLOOKUP($B$11,ANLASMA,4,FALSE)</f>
        <v>1372.364</v>
      </c>
      <c r="E39" s="16">
        <f>VLOOKUP($B$11,ANLASMA,5,FALSE)</f>
        <v>337788.59199999407</v>
      </c>
      <c r="F39" s="16">
        <f>VLOOKUP($B$11,ANLASMA,6,FALSE)</f>
        <v>16991.571000000102</v>
      </c>
      <c r="G39" s="16">
        <f>VLOOKUP($B$11,ANLASMA,7,FALSE)</f>
        <v>31817.737999999801</v>
      </c>
      <c r="H39" s="16">
        <f>VLOOKUP($B$11,ANLASMA,8,FALSE)</f>
        <v>48809.308999999907</v>
      </c>
      <c r="I39" s="16">
        <f>VLOOKUP($B$11,ANLASMA,9,FALSE)</f>
        <v>64158.883999998499</v>
      </c>
      <c r="J39" s="16">
        <f>VLOOKUP($B$11,ANLASMA,10,FALSE)</f>
        <v>54876.857000000004</v>
      </c>
      <c r="K39" s="16">
        <f>VLOOKUP($B$11,ANLASMA,11,FALSE)</f>
        <v>119035.7409999985</v>
      </c>
      <c r="L39" s="21">
        <f>VLOOKUP($B$11,ANLASMA,12,FALSE)</f>
        <v>852.21100000000001</v>
      </c>
      <c r="M39" s="21">
        <f>VLOOKUP($B$11,ANLASMA,13,FALSE)</f>
        <v>22638.54</v>
      </c>
      <c r="N39" s="21">
        <f>VLOOKUP($B$11,ANLASMA,14,FALSE)</f>
        <v>23490.751</v>
      </c>
      <c r="O39" s="21">
        <f>VLOOKUP($B$11,ANLASMA,15,FALSE)</f>
        <v>529124.39299999247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2097DD70-148E-4460-8775-FCCD359E702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02AA0-0C73-4A60-B4C0-59803F019DE9}">
  <dimension ref="A1:AC70"/>
  <sheetViews>
    <sheetView topLeftCell="A15" zoomScale="80" zoomScaleNormal="80" workbookViewId="0">
      <selection activeCell="F39" sqref="F39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0.40575625894436451</v>
      </c>
      <c r="D17" s="12">
        <f t="shared" si="1"/>
        <v>7.1868513146010526</v>
      </c>
      <c r="E17" s="12">
        <f t="shared" si="2"/>
        <v>0.41458983198672977</v>
      </c>
      <c r="F17" s="12">
        <f t="shared" si="3"/>
        <v>9.8644296473791133</v>
      </c>
      <c r="G17" s="12">
        <f t="shared" si="4"/>
        <v>28.025189985654109</v>
      </c>
      <c r="H17" s="12">
        <f t="shared" si="5"/>
        <v>18.29621123300679</v>
      </c>
      <c r="I17" s="12">
        <f t="shared" si="6"/>
        <v>0.93776572185517304</v>
      </c>
      <c r="J17" s="12">
        <f t="shared" si="7"/>
        <v>22.436709690517464</v>
      </c>
      <c r="K17" s="12">
        <f t="shared" si="8"/>
        <v>2.1029001660713944</v>
      </c>
      <c r="L17" s="12">
        <f t="shared" si="9"/>
        <v>27.646178954298897</v>
      </c>
      <c r="M17" s="12">
        <f t="shared" si="10"/>
        <v>257.40894046347927</v>
      </c>
      <c r="N17" s="12">
        <f t="shared" si="11"/>
        <v>169.03864757533299</v>
      </c>
      <c r="O17" s="17">
        <f t="shared" si="12"/>
        <v>1.3461453161855021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4.3183941876612592E-2</v>
      </c>
      <c r="J18" s="12">
        <f t="shared" si="7"/>
        <v>0.59200799509025759</v>
      </c>
      <c r="K18" s="12">
        <f t="shared" si="8"/>
        <v>7.2927440401268834E-2</v>
      </c>
      <c r="L18" s="12">
        <f t="shared" si="9"/>
        <v>43.006711427629021</v>
      </c>
      <c r="M18" s="12">
        <f t="shared" si="10"/>
        <v>44.275583180077085</v>
      </c>
      <c r="N18" s="12">
        <f t="shared" si="11"/>
        <v>43.787555582981675</v>
      </c>
      <c r="O18" s="17">
        <f t="shared" si="12"/>
        <v>0.12078186645980613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0.55988617329026513</v>
      </c>
      <c r="K20" s="12">
        <f t="shared" si="8"/>
        <v>3.0343009698140546E-2</v>
      </c>
      <c r="L20" s="12">
        <f t="shared" si="9"/>
        <v>0</v>
      </c>
      <c r="M20" s="12">
        <f t="shared" si="10"/>
        <v>29.819319441180632</v>
      </c>
      <c r="N20" s="12">
        <f t="shared" si="11"/>
        <v>18.350350425341926</v>
      </c>
      <c r="O20" s="17">
        <f t="shared" si="12"/>
        <v>5.0583630583581785E-2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1.490481381457273E-2</v>
      </c>
      <c r="D21" s="12">
        <f t="shared" si="1"/>
        <v>0</v>
      </c>
      <c r="E21" s="12">
        <f t="shared" si="2"/>
        <v>1.4885397664167339E-2</v>
      </c>
      <c r="F21" s="12">
        <f t="shared" si="3"/>
        <v>0.15865618998598832</v>
      </c>
      <c r="G21" s="12">
        <f t="shared" si="4"/>
        <v>0</v>
      </c>
      <c r="H21" s="12">
        <f t="shared" si="5"/>
        <v>8.4994387492493745E-2</v>
      </c>
      <c r="I21" s="12">
        <f t="shared" si="6"/>
        <v>4.5044492643167858E-2</v>
      </c>
      <c r="J21" s="12">
        <f t="shared" si="7"/>
        <v>0</v>
      </c>
      <c r="K21" s="12">
        <f t="shared" si="8"/>
        <v>4.2603308091159156E-2</v>
      </c>
      <c r="L21" s="12">
        <f t="shared" si="9"/>
        <v>5.2562549716315363</v>
      </c>
      <c r="M21" s="12">
        <f t="shared" si="10"/>
        <v>0</v>
      </c>
      <c r="N21" s="12">
        <f t="shared" si="11"/>
        <v>2.0216365275505912</v>
      </c>
      <c r="O21" s="17">
        <f t="shared" si="12"/>
        <v>2.5110235403973055E-2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1.1510165993522453E-3</v>
      </c>
      <c r="D22" s="12">
        <f t="shared" si="1"/>
        <v>0</v>
      </c>
      <c r="E22" s="12">
        <f t="shared" si="2"/>
        <v>1.149517197099379E-3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3.4736845664628084E-3</v>
      </c>
      <c r="J22" s="12">
        <f t="shared" si="7"/>
        <v>0</v>
      </c>
      <c r="K22" s="12">
        <f t="shared" si="8"/>
        <v>3.285428364547606E-3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1.454405848463369E-3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0.42181208935828945</v>
      </c>
      <c r="D25" s="12">
        <f t="shared" ref="D25:O25" si="13">SUM(D15:D24)</f>
        <v>7.1868513146010526</v>
      </c>
      <c r="E25" s="12">
        <f t="shared" si="13"/>
        <v>0.43062474684799651</v>
      </c>
      <c r="F25" s="12">
        <f t="shared" si="13"/>
        <v>10.023085837365102</v>
      </c>
      <c r="G25" s="12">
        <f t="shared" si="13"/>
        <v>28.025189985654109</v>
      </c>
      <c r="H25" s="12">
        <f t="shared" si="13"/>
        <v>18.381205620499284</v>
      </c>
      <c r="I25" s="12">
        <f t="shared" si="13"/>
        <v>1.0294678409414164</v>
      </c>
      <c r="J25" s="12">
        <f t="shared" si="13"/>
        <v>23.588603858897986</v>
      </c>
      <c r="K25" s="12">
        <f t="shared" si="13"/>
        <v>2.2520593526265107</v>
      </c>
      <c r="L25" s="12">
        <f t="shared" si="13"/>
        <v>75.909145353559452</v>
      </c>
      <c r="M25" s="12">
        <f t="shared" si="13"/>
        <v>331.50384308473701</v>
      </c>
      <c r="N25" s="12">
        <f t="shared" si="13"/>
        <v>233.19819011120717</v>
      </c>
      <c r="O25" s="12">
        <f t="shared" si="13"/>
        <v>1.5440754544813264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0.10980824727257012</v>
      </c>
      <c r="D29" s="12">
        <f>(SUMIFS(MESKENOG2,KAYNAK,A29,SEBEP,B29,SÜRE,"Uzun",BİLDİRİM,"Bildirimli",İL,$B$10,İLÇE,$B$11)/VLOOKUP($B$11,ABONE2,4,FALSE))</f>
        <v>1.4251976153873236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0.11152177406537028</v>
      </c>
      <c r="F29" s="12">
        <f>(SUMIFS(TARIMSALAG2,KAYNAK,A29,SEBEP,B29,SÜRE,"Uzun",BİLDİRİM,"Bildirimli",İL,$B$10,İLÇE,$B$11)/VLOOKUP($B$11,ABONE2,6,FALSE))</f>
        <v>0.81559505299899815</v>
      </c>
      <c r="G29" s="12">
        <f>(SUMIFS(TARIMSALOG2,KAYNAK,A29,SEBEP,B29,SÜRE,"Uzun",BİLDİRİM,"Bildirimli",İL,$B$10,İLÇE,$B$11)/VLOOKUP($B$11,ABONE2,7,FALSE))</f>
        <v>6.1813270991466398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3.3068277887104034</v>
      </c>
      <c r="I29" s="12">
        <f>(SUMIFS(TICARETHANEAG2,KAYNAK,A29,SEBEP,B29,SÜRE,"Uzun",BİLDİRİM,"Bildirimli",İL,$B$10,İLÇE,$B$11)/VLOOKUP($B$11,ABONE2,9,FALSE))</f>
        <v>0.14707810859228687</v>
      </c>
      <c r="J29" s="12">
        <f>(SUMIFS(TICARETHANEOG2,KAYNAK,A29,SEBEP,B29,SÜRE,"Uzun",BİLDİRİM,"Bildirimli",İL,$B$10,İLÇE,$B$11)/VLOOKUP($B$11,ABONE2,10,FALSE))</f>
        <v>3.1434763932633318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0.30946779876263003</v>
      </c>
      <c r="L29" s="12">
        <f>(SUMIFS(SANAYIAG2,KAYNAK,A29,SEBEP,B29,SÜRE,"Uzun",BİLDİRİM,"Bildirimli",İL,$B$10,İLÇE,$B$11)/VLOOKUP($B$11,ABONE2,12,FALSE))</f>
        <v>9.1162484300412364E-2</v>
      </c>
      <c r="M29" s="12">
        <f>(SUMIFS(SANAYIOG2,KAYNAK,A29,SEBEP,B29,SÜRE,"Uzun",BİLDİRİM,"Bildirimli",İL,$B$10,İLÇE,$B$11)/VLOOKUP($B$11,ABONE2,13,FALSE))</f>
        <v>19.92216356140441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12.294855454825949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0.2172718954324474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1.3246712242858942E-3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1.3229456062373627E-3</v>
      </c>
      <c r="F31" s="12">
        <f>(SUMIFS(TARIMSALAG2,KAYNAK,A31,SEBEP,B31,SÜRE,"Uzun",BİLDİRİM,"Bildirimli",İL,$B$10,İLÇE,$B$11)/VLOOKUP($B$11,ABONE2,6,FALSE))</f>
        <v>1.6020510182239764E-4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8.5824161690570164E-5</v>
      </c>
      <c r="I31" s="12">
        <f>(SUMIFS(TICARETHANEAG2,KAYNAK,A31,SEBEP,B31,SÜRE,"Uzun",BİLDİRİM,"Bildirimli",İL,$B$10,İLÇE,$B$11)/VLOOKUP($B$11,ABONE2,9,FALSE))</f>
        <v>8.0997505817264476E-3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7.6607849094550073E-3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2.2636119572107018E-3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0.11113291849685601</v>
      </c>
      <c r="D33" s="12">
        <f t="shared" ref="D33:O33" si="14">SUM(D28:D32)</f>
        <v>1.4251976153873236</v>
      </c>
      <c r="E33" s="12">
        <f t="shared" si="14"/>
        <v>0.11284471967160764</v>
      </c>
      <c r="F33" s="12">
        <f t="shared" si="14"/>
        <v>0.8157552581008205</v>
      </c>
      <c r="G33" s="12">
        <f t="shared" si="14"/>
        <v>6.1813270991466398</v>
      </c>
      <c r="H33" s="12">
        <f t="shared" si="14"/>
        <v>3.3069136128720942</v>
      </c>
      <c r="I33" s="12">
        <f t="shared" si="14"/>
        <v>0.15517785917401333</v>
      </c>
      <c r="J33" s="12">
        <f t="shared" si="14"/>
        <v>3.1434763932633318</v>
      </c>
      <c r="K33" s="12">
        <f t="shared" si="14"/>
        <v>0.31712858367208502</v>
      </c>
      <c r="L33" s="12">
        <f t="shared" si="14"/>
        <v>9.1162484300412364E-2</v>
      </c>
      <c r="M33" s="12">
        <f t="shared" si="14"/>
        <v>19.92216356140441</v>
      </c>
      <c r="N33" s="12">
        <f t="shared" si="14"/>
        <v>12.294855454825949</v>
      </c>
      <c r="O33" s="12">
        <f t="shared" si="14"/>
        <v>0.2195355073896581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124964</v>
      </c>
      <c r="D37" s="16">
        <f>VLOOKUP($B$11,ABONE2,4,FALSE)</f>
        <v>163</v>
      </c>
      <c r="E37" s="16">
        <f>VLOOKUP($B$11,ABONE2,5,FALSE)</f>
        <v>125127</v>
      </c>
      <c r="F37" s="16">
        <f>VLOOKUP($B$11,ABONE2,6,FALSE)</f>
        <v>1140</v>
      </c>
      <c r="G37" s="16">
        <f>VLOOKUP($B$11,ABONE2,7,FALSE)</f>
        <v>988</v>
      </c>
      <c r="H37" s="16">
        <f>VLOOKUP($B$11,ABONE2,8,FALSE)</f>
        <v>2128</v>
      </c>
      <c r="I37" s="16">
        <f>VLOOKUP($B$11,ABONE2,9,FALSE)</f>
        <v>21588</v>
      </c>
      <c r="J37" s="16">
        <f>VLOOKUP($B$11,ABONE2,10,FALSE)</f>
        <v>1237</v>
      </c>
      <c r="K37" s="16">
        <f>VLOOKUP($B$11,ABONE2,11,FALSE)</f>
        <v>22825</v>
      </c>
      <c r="L37" s="21">
        <f>VLOOKUP($B$11,ABONE2,12,FALSE)</f>
        <v>145</v>
      </c>
      <c r="M37" s="21">
        <f>VLOOKUP($B$11,ABONE2,13,FALSE)</f>
        <v>232</v>
      </c>
      <c r="N37" s="21">
        <f>VLOOKUP($B$11,ABONE2,14,FALSE)</f>
        <v>377</v>
      </c>
      <c r="O37" s="21">
        <f>VLOOKUP($B$11,ABONE2,15,FALSE)</f>
        <v>150457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22516.327798790117</v>
      </c>
      <c r="D38" s="16">
        <f>VLOOKUP($B$11,TUKETIM,4,FALSE)</f>
        <v>4111.1043439670675</v>
      </c>
      <c r="E38" s="16">
        <f>VLOOKUP($B$11,TUKETIM,5,FALSE)</f>
        <v>26627.432142757185</v>
      </c>
      <c r="F38" s="16">
        <f>VLOOKUP($B$11,TUKETIM,6,FALSE)</f>
        <v>395.67781688302546</v>
      </c>
      <c r="G38" s="16">
        <f>VLOOKUP($B$11,TUKETIM,7,FALSE)</f>
        <v>940.6932842360925</v>
      </c>
      <c r="H38" s="16">
        <f>VLOOKUP($B$11,TUKETIM,8,FALSE)</f>
        <v>1336.3711011191181</v>
      </c>
      <c r="I38" s="16">
        <f>VLOOKUP($B$11,TUKETIM,9,FALSE)</f>
        <v>10414.386973009063</v>
      </c>
      <c r="J38" s="16">
        <f>VLOOKUP($B$11,TUKETIM,10,FALSE)</f>
        <v>16843.607821681773</v>
      </c>
      <c r="K38" s="16">
        <f>VLOOKUP($B$11,TUKETIM,11,FALSE)</f>
        <v>27257.994794690836</v>
      </c>
      <c r="L38" s="21">
        <f>VLOOKUP($B$11,TUKETIM,12,FALSE)</f>
        <v>1952.1065114354708</v>
      </c>
      <c r="M38" s="21">
        <f>VLOOKUP($B$11,TUKETIM,13,FALSE)</f>
        <v>25938.125121560843</v>
      </c>
      <c r="N38" s="21">
        <f>VLOOKUP($B$11,TUKETIM,14,FALSE)</f>
        <v>27890.231632996314</v>
      </c>
      <c r="O38" s="21">
        <f>VLOOKUP($B$11,TUKETIM,15,FALSE)</f>
        <v>83112.029671563447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709585.573000059</v>
      </c>
      <c r="D39" s="16">
        <f>VLOOKUP($B$11,ANLASMA,4,FALSE)</f>
        <v>7083.8980000000001</v>
      </c>
      <c r="E39" s="16">
        <f>VLOOKUP($B$11,ANLASMA,5,FALSE)</f>
        <v>716669.47100005904</v>
      </c>
      <c r="F39" s="16">
        <f>VLOOKUP($B$11,ANLASMA,6,FALSE)</f>
        <v>6206.9480000000094</v>
      </c>
      <c r="G39" s="16">
        <f>VLOOKUP($B$11,ANLASMA,7,FALSE)</f>
        <v>19102.080000000002</v>
      </c>
      <c r="H39" s="16">
        <f>VLOOKUP($B$11,ANLASMA,8,FALSE)</f>
        <v>25309.028000000013</v>
      </c>
      <c r="I39" s="16">
        <f>VLOOKUP($B$11,ANLASMA,9,FALSE)</f>
        <v>152117.01300000801</v>
      </c>
      <c r="J39" s="16">
        <f>VLOOKUP($B$11,ANLASMA,10,FALSE)</f>
        <v>224956.86299999998</v>
      </c>
      <c r="K39" s="16">
        <f>VLOOKUP($B$11,ANLASMA,11,FALSE)</f>
        <v>377073.87600000796</v>
      </c>
      <c r="L39" s="21">
        <f>VLOOKUP($B$11,ANLASMA,12,FALSE)</f>
        <v>7658.2719999999999</v>
      </c>
      <c r="M39" s="21">
        <f>VLOOKUP($B$11,ANLASMA,13,FALSE)</f>
        <v>189482.448</v>
      </c>
      <c r="N39" s="21">
        <f>VLOOKUP($B$11,ANLASMA,14,FALSE)</f>
        <v>197140.72</v>
      </c>
      <c r="O39" s="21">
        <f>VLOOKUP($B$11,ANLASMA,15,FALSE)</f>
        <v>1316193.095000067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E5DDEEEB-7EE1-4380-ADBD-E148666C5BB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ayfa65"/>
  <dimension ref="A1:O52"/>
  <sheetViews>
    <sheetView zoomScale="85" zoomScaleNormal="85" workbookViewId="0">
      <selection activeCell="K16" sqref="K16"/>
    </sheetView>
  </sheetViews>
  <sheetFormatPr defaultColWidth="8.77734375" defaultRowHeight="14.4" x14ac:dyDescent="0.3"/>
  <cols>
    <col min="1" max="1" width="27.6640625" bestFit="1" customWidth="1"/>
    <col min="2" max="2" width="16.109375" customWidth="1"/>
    <col min="3" max="15" width="14.44140625" customWidth="1"/>
  </cols>
  <sheetData>
    <row r="1" spans="1:15" ht="30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5">
        <v>3005615</v>
      </c>
      <c r="D3" s="25">
        <v>3243</v>
      </c>
      <c r="E3" s="25">
        <v>3008858</v>
      </c>
      <c r="F3" s="25">
        <v>82869</v>
      </c>
      <c r="G3" s="25">
        <v>22622</v>
      </c>
      <c r="H3" s="25">
        <v>105491</v>
      </c>
      <c r="I3" s="25">
        <v>588725</v>
      </c>
      <c r="J3" s="25">
        <v>16097</v>
      </c>
      <c r="K3" s="25">
        <v>604822</v>
      </c>
      <c r="L3" s="25">
        <v>2349</v>
      </c>
      <c r="M3" s="25">
        <v>2337</v>
      </c>
      <c r="N3" s="25">
        <v>4686</v>
      </c>
      <c r="O3" s="25">
        <v>3723857</v>
      </c>
    </row>
    <row r="4" spans="1:15" x14ac:dyDescent="0.3">
      <c r="A4" t="s">
        <v>80</v>
      </c>
      <c r="B4" t="s">
        <v>22</v>
      </c>
      <c r="C4" s="25">
        <v>2278605</v>
      </c>
      <c r="D4" s="25">
        <v>1892</v>
      </c>
      <c r="E4" s="25">
        <v>2280497</v>
      </c>
      <c r="F4" s="25">
        <v>48394</v>
      </c>
      <c r="G4" s="25">
        <v>6831</v>
      </c>
      <c r="H4" s="25">
        <v>55225</v>
      </c>
      <c r="I4" s="25">
        <v>452348</v>
      </c>
      <c r="J4" s="25">
        <v>10472</v>
      </c>
      <c r="K4" s="25">
        <v>462820</v>
      </c>
      <c r="L4" s="25">
        <v>1845</v>
      </c>
      <c r="M4" s="25">
        <v>1609</v>
      </c>
      <c r="N4" s="25">
        <v>3454</v>
      </c>
      <c r="O4" s="25">
        <v>2801996</v>
      </c>
    </row>
    <row r="5" spans="1:15" x14ac:dyDescent="0.3">
      <c r="A5" t="s">
        <v>81</v>
      </c>
      <c r="B5" t="s">
        <v>23</v>
      </c>
      <c r="C5" s="25">
        <v>727010</v>
      </c>
      <c r="D5" s="25">
        <v>1351</v>
      </c>
      <c r="E5" s="25">
        <v>728361</v>
      </c>
      <c r="F5" s="25">
        <v>34475</v>
      </c>
      <c r="G5" s="25">
        <v>15791</v>
      </c>
      <c r="H5" s="25">
        <v>50266</v>
      </c>
      <c r="I5" s="25">
        <v>136377</v>
      </c>
      <c r="J5" s="25">
        <v>5625</v>
      </c>
      <c r="K5" s="25">
        <v>142002</v>
      </c>
      <c r="L5" s="25">
        <v>504</v>
      </c>
      <c r="M5" s="25">
        <v>728</v>
      </c>
      <c r="N5" s="25">
        <v>1232</v>
      </c>
      <c r="O5" s="25">
        <v>921861</v>
      </c>
    </row>
    <row r="6" spans="1:15" x14ac:dyDescent="0.3">
      <c r="A6" t="s">
        <v>95</v>
      </c>
      <c r="B6" t="s">
        <v>80</v>
      </c>
      <c r="C6" s="25">
        <v>44057</v>
      </c>
      <c r="D6" s="25">
        <v>55</v>
      </c>
      <c r="E6" s="25">
        <v>44112</v>
      </c>
      <c r="F6" s="25">
        <v>216</v>
      </c>
      <c r="G6" s="25">
        <v>101</v>
      </c>
      <c r="H6" s="25">
        <v>317</v>
      </c>
      <c r="I6" s="25">
        <v>8319</v>
      </c>
      <c r="J6" s="25">
        <v>507</v>
      </c>
      <c r="K6" s="25">
        <v>8826</v>
      </c>
      <c r="L6" s="25">
        <v>10</v>
      </c>
      <c r="M6" s="25">
        <v>67</v>
      </c>
      <c r="N6" s="25">
        <v>77</v>
      </c>
      <c r="O6" s="25">
        <v>53332</v>
      </c>
    </row>
    <row r="7" spans="1:15" x14ac:dyDescent="0.3">
      <c r="A7" t="s">
        <v>111</v>
      </c>
      <c r="B7" t="s">
        <v>80</v>
      </c>
      <c r="C7" s="25">
        <v>37627</v>
      </c>
      <c r="D7" s="25">
        <v>1</v>
      </c>
      <c r="E7" s="25">
        <v>37628</v>
      </c>
      <c r="F7" s="25">
        <v>230</v>
      </c>
      <c r="G7" s="25">
        <v>0</v>
      </c>
      <c r="H7" s="25">
        <v>230</v>
      </c>
      <c r="I7" s="25">
        <v>4901</v>
      </c>
      <c r="J7" s="25">
        <v>43</v>
      </c>
      <c r="K7" s="25">
        <v>4944</v>
      </c>
      <c r="L7" s="25">
        <v>16</v>
      </c>
      <c r="M7" s="25">
        <v>6</v>
      </c>
      <c r="N7" s="25">
        <v>22</v>
      </c>
      <c r="O7" s="25">
        <v>42824</v>
      </c>
    </row>
    <row r="8" spans="1:15" x14ac:dyDescent="0.3">
      <c r="A8" t="s">
        <v>98</v>
      </c>
      <c r="B8" t="s">
        <v>80</v>
      </c>
      <c r="C8" s="25">
        <v>19956</v>
      </c>
      <c r="D8" s="25">
        <v>14</v>
      </c>
      <c r="E8" s="25">
        <v>19970</v>
      </c>
      <c r="F8" s="25">
        <v>4277</v>
      </c>
      <c r="G8" s="25">
        <v>292</v>
      </c>
      <c r="H8" s="25">
        <v>4569</v>
      </c>
      <c r="I8" s="25">
        <v>6298</v>
      </c>
      <c r="J8" s="25">
        <v>213</v>
      </c>
      <c r="K8" s="25">
        <v>6511</v>
      </c>
      <c r="L8" s="25">
        <v>1</v>
      </c>
      <c r="M8" s="25">
        <v>16</v>
      </c>
      <c r="N8" s="25">
        <v>17</v>
      </c>
      <c r="O8" s="25">
        <v>31067</v>
      </c>
    </row>
    <row r="9" spans="1:15" x14ac:dyDescent="0.3">
      <c r="A9" t="s">
        <v>110</v>
      </c>
      <c r="B9" t="s">
        <v>80</v>
      </c>
      <c r="C9" s="25">
        <v>133949</v>
      </c>
      <c r="D9" s="25">
        <v>7</v>
      </c>
      <c r="E9" s="25">
        <v>133956</v>
      </c>
      <c r="F9" s="25">
        <v>13</v>
      </c>
      <c r="G9" s="25">
        <v>3</v>
      </c>
      <c r="H9" s="25">
        <v>16</v>
      </c>
      <c r="I9" s="25">
        <v>16792</v>
      </c>
      <c r="J9" s="25">
        <v>65</v>
      </c>
      <c r="K9" s="25">
        <v>16857</v>
      </c>
      <c r="L9" s="25">
        <v>27</v>
      </c>
      <c r="M9" s="25">
        <v>5</v>
      </c>
      <c r="N9" s="25">
        <v>32</v>
      </c>
      <c r="O9" s="25">
        <v>150861</v>
      </c>
    </row>
    <row r="10" spans="1:15" x14ac:dyDescent="0.3">
      <c r="A10" t="s">
        <v>94</v>
      </c>
      <c r="B10" t="s">
        <v>80</v>
      </c>
      <c r="C10" s="25">
        <v>57420</v>
      </c>
      <c r="D10" s="25">
        <v>25</v>
      </c>
      <c r="E10" s="25">
        <v>57445</v>
      </c>
      <c r="F10" s="25">
        <v>3359</v>
      </c>
      <c r="G10" s="25">
        <v>655</v>
      </c>
      <c r="H10" s="25">
        <v>4014</v>
      </c>
      <c r="I10" s="25">
        <v>11612</v>
      </c>
      <c r="J10" s="25">
        <v>434</v>
      </c>
      <c r="K10" s="25">
        <v>12046</v>
      </c>
      <c r="L10" s="25">
        <v>16</v>
      </c>
      <c r="M10" s="25">
        <v>75</v>
      </c>
      <c r="N10" s="25">
        <v>91</v>
      </c>
      <c r="O10" s="25">
        <v>73596</v>
      </c>
    </row>
    <row r="11" spans="1:15" x14ac:dyDescent="0.3">
      <c r="A11" t="s">
        <v>109</v>
      </c>
      <c r="B11" t="s">
        <v>80</v>
      </c>
      <c r="C11" s="25">
        <v>7455</v>
      </c>
      <c r="D11" s="25">
        <v>2</v>
      </c>
      <c r="E11" s="25">
        <v>7457</v>
      </c>
      <c r="F11" s="25">
        <v>1100</v>
      </c>
      <c r="G11" s="25">
        <v>6</v>
      </c>
      <c r="H11" s="25">
        <v>1106</v>
      </c>
      <c r="I11" s="25">
        <v>1979</v>
      </c>
      <c r="J11" s="25">
        <v>39</v>
      </c>
      <c r="K11" s="25">
        <v>2018</v>
      </c>
      <c r="L11" s="25">
        <v>3</v>
      </c>
      <c r="M11" s="25">
        <v>7</v>
      </c>
      <c r="N11" s="25">
        <v>10</v>
      </c>
      <c r="O11" s="25">
        <v>10591</v>
      </c>
    </row>
    <row r="12" spans="1:15" x14ac:dyDescent="0.3">
      <c r="A12" t="s">
        <v>83</v>
      </c>
      <c r="B12" t="s">
        <v>80</v>
      </c>
      <c r="C12" s="25">
        <v>211681</v>
      </c>
      <c r="D12" s="25">
        <v>46</v>
      </c>
      <c r="E12" s="25">
        <v>211727</v>
      </c>
      <c r="F12" s="25">
        <v>388</v>
      </c>
      <c r="G12" s="25">
        <v>43</v>
      </c>
      <c r="H12" s="25">
        <v>431</v>
      </c>
      <c r="I12" s="25">
        <v>53853</v>
      </c>
      <c r="J12" s="25">
        <v>906</v>
      </c>
      <c r="K12" s="25">
        <v>54759</v>
      </c>
      <c r="L12" s="25">
        <v>616</v>
      </c>
      <c r="M12" s="25">
        <v>229</v>
      </c>
      <c r="N12" s="25">
        <v>845</v>
      </c>
      <c r="O12" s="25">
        <v>267762</v>
      </c>
    </row>
    <row r="13" spans="1:15" x14ac:dyDescent="0.3">
      <c r="A13" t="s">
        <v>84</v>
      </c>
      <c r="B13" t="s">
        <v>80</v>
      </c>
      <c r="C13" s="25">
        <v>247981</v>
      </c>
      <c r="D13" s="25">
        <v>52</v>
      </c>
      <c r="E13" s="25">
        <v>248033</v>
      </c>
      <c r="F13" s="25">
        <v>836</v>
      </c>
      <c r="G13" s="25">
        <v>44</v>
      </c>
      <c r="H13" s="25">
        <v>880</v>
      </c>
      <c r="I13" s="25">
        <v>36406</v>
      </c>
      <c r="J13" s="25">
        <v>223</v>
      </c>
      <c r="K13" s="25">
        <v>36629</v>
      </c>
      <c r="L13" s="25">
        <v>102</v>
      </c>
      <c r="M13" s="25">
        <v>14</v>
      </c>
      <c r="N13" s="25">
        <v>116</v>
      </c>
      <c r="O13" s="25">
        <v>285658</v>
      </c>
    </row>
    <row r="14" spans="1:15" x14ac:dyDescent="0.3">
      <c r="A14" t="s">
        <v>96</v>
      </c>
      <c r="B14" t="s">
        <v>80</v>
      </c>
      <c r="C14" s="25">
        <v>51253</v>
      </c>
      <c r="D14" s="25">
        <v>128</v>
      </c>
      <c r="E14" s="25">
        <v>51381</v>
      </c>
      <c r="F14" s="25">
        <v>862</v>
      </c>
      <c r="G14" s="25">
        <v>86</v>
      </c>
      <c r="H14" s="25">
        <v>948</v>
      </c>
      <c r="I14" s="25">
        <v>11221</v>
      </c>
      <c r="J14" s="25">
        <v>367</v>
      </c>
      <c r="K14" s="25">
        <v>11588</v>
      </c>
      <c r="L14" s="25">
        <v>10</v>
      </c>
      <c r="M14" s="25">
        <v>11</v>
      </c>
      <c r="N14" s="25">
        <v>21</v>
      </c>
      <c r="O14" s="25">
        <v>63938</v>
      </c>
    </row>
    <row r="15" spans="1:15" x14ac:dyDescent="0.3">
      <c r="A15" t="s">
        <v>88</v>
      </c>
      <c r="B15" t="s">
        <v>80</v>
      </c>
      <c r="C15" s="25">
        <v>98596</v>
      </c>
      <c r="D15" s="25">
        <v>20</v>
      </c>
      <c r="E15" s="25">
        <v>98616</v>
      </c>
      <c r="F15" s="25">
        <v>38</v>
      </c>
      <c r="G15" s="25">
        <v>1</v>
      </c>
      <c r="H15" s="25">
        <v>39</v>
      </c>
      <c r="I15" s="25">
        <v>14183</v>
      </c>
      <c r="J15" s="25">
        <v>141</v>
      </c>
      <c r="K15" s="25">
        <v>14324</v>
      </c>
      <c r="L15" s="25">
        <v>30</v>
      </c>
      <c r="M15" s="25">
        <v>16</v>
      </c>
      <c r="N15" s="25">
        <v>46</v>
      </c>
      <c r="O15" s="25">
        <v>113025</v>
      </c>
    </row>
    <row r="16" spans="1:15" x14ac:dyDescent="0.3">
      <c r="A16" t="s">
        <v>107</v>
      </c>
      <c r="B16" t="s">
        <v>80</v>
      </c>
      <c r="C16" s="25">
        <v>53169</v>
      </c>
      <c r="D16" s="25">
        <v>150</v>
      </c>
      <c r="E16" s="25">
        <v>53319</v>
      </c>
      <c r="F16" s="25">
        <v>959</v>
      </c>
      <c r="G16" s="25">
        <v>321</v>
      </c>
      <c r="H16" s="25">
        <v>1280</v>
      </c>
      <c r="I16" s="25">
        <v>8062</v>
      </c>
      <c r="J16" s="25">
        <v>278</v>
      </c>
      <c r="K16" s="25">
        <v>8340</v>
      </c>
      <c r="L16" s="25">
        <v>32</v>
      </c>
      <c r="M16" s="25">
        <v>10</v>
      </c>
      <c r="N16" s="25">
        <v>42</v>
      </c>
      <c r="O16" s="25">
        <v>62981</v>
      </c>
    </row>
    <row r="17" spans="1:15" x14ac:dyDescent="0.3">
      <c r="A17" t="s">
        <v>101</v>
      </c>
      <c r="B17" t="s">
        <v>80</v>
      </c>
      <c r="C17" s="25">
        <v>28423</v>
      </c>
      <c r="D17" s="25">
        <v>128</v>
      </c>
      <c r="E17" s="25">
        <v>28551</v>
      </c>
      <c r="F17" s="25">
        <v>350</v>
      </c>
      <c r="G17" s="25">
        <v>114</v>
      </c>
      <c r="H17" s="25">
        <v>464</v>
      </c>
      <c r="I17" s="25">
        <v>4336</v>
      </c>
      <c r="J17" s="25">
        <v>282</v>
      </c>
      <c r="K17" s="25">
        <v>4618</v>
      </c>
      <c r="L17" s="25">
        <v>2</v>
      </c>
      <c r="M17" s="25">
        <v>11</v>
      </c>
      <c r="N17" s="25">
        <v>13</v>
      </c>
      <c r="O17" s="25">
        <v>33646</v>
      </c>
    </row>
    <row r="18" spans="1:15" x14ac:dyDescent="0.3">
      <c r="A18" t="s">
        <v>87</v>
      </c>
      <c r="B18" t="s">
        <v>80</v>
      </c>
      <c r="C18" s="25">
        <v>58712</v>
      </c>
      <c r="D18" s="25">
        <v>1</v>
      </c>
      <c r="E18" s="25">
        <v>58713</v>
      </c>
      <c r="F18" s="25">
        <v>13</v>
      </c>
      <c r="G18" s="25">
        <v>1</v>
      </c>
      <c r="H18" s="25">
        <v>14</v>
      </c>
      <c r="I18" s="25">
        <v>9782</v>
      </c>
      <c r="J18" s="25">
        <v>232</v>
      </c>
      <c r="K18" s="25">
        <v>10014</v>
      </c>
      <c r="L18" s="25">
        <v>115</v>
      </c>
      <c r="M18" s="25">
        <v>83</v>
      </c>
      <c r="N18" s="25">
        <v>198</v>
      </c>
      <c r="O18" s="25">
        <v>68939</v>
      </c>
    </row>
    <row r="19" spans="1:15" x14ac:dyDescent="0.3">
      <c r="A19" t="s">
        <v>89</v>
      </c>
      <c r="B19" t="s">
        <v>80</v>
      </c>
      <c r="C19" s="25">
        <v>18009</v>
      </c>
      <c r="D19" s="25">
        <v>20</v>
      </c>
      <c r="E19" s="25">
        <v>18029</v>
      </c>
      <c r="F19" s="25">
        <v>415</v>
      </c>
      <c r="G19" s="25">
        <v>8</v>
      </c>
      <c r="H19" s="25">
        <v>423</v>
      </c>
      <c r="I19" s="25">
        <v>3590</v>
      </c>
      <c r="J19" s="25">
        <v>84</v>
      </c>
      <c r="K19" s="25">
        <v>3674</v>
      </c>
      <c r="L19" s="25">
        <v>4</v>
      </c>
      <c r="M19" s="25">
        <v>9</v>
      </c>
      <c r="N19" s="25">
        <v>13</v>
      </c>
      <c r="O19" s="25">
        <v>22139</v>
      </c>
    </row>
    <row r="20" spans="1:15" x14ac:dyDescent="0.3">
      <c r="A20" t="s">
        <v>90</v>
      </c>
      <c r="B20" t="s">
        <v>80</v>
      </c>
      <c r="C20" s="25">
        <v>219696</v>
      </c>
      <c r="D20" s="25">
        <v>6</v>
      </c>
      <c r="E20" s="25">
        <v>219702</v>
      </c>
      <c r="F20" s="25">
        <v>10</v>
      </c>
      <c r="G20" s="25">
        <v>3</v>
      </c>
      <c r="H20" s="25">
        <v>13</v>
      </c>
      <c r="I20" s="25">
        <v>31333</v>
      </c>
      <c r="J20" s="25">
        <v>55</v>
      </c>
      <c r="K20" s="25">
        <v>31388</v>
      </c>
      <c r="L20" s="25">
        <v>99</v>
      </c>
      <c r="M20" s="25">
        <v>1</v>
      </c>
      <c r="N20" s="25">
        <v>100</v>
      </c>
      <c r="O20" s="25">
        <v>251203</v>
      </c>
    </row>
    <row r="21" spans="1:15" x14ac:dyDescent="0.3">
      <c r="A21" t="s">
        <v>99</v>
      </c>
      <c r="B21" t="s">
        <v>80</v>
      </c>
      <c r="C21" s="25">
        <v>14408</v>
      </c>
      <c r="D21" s="25">
        <v>48</v>
      </c>
      <c r="E21" s="25">
        <v>14456</v>
      </c>
      <c r="F21" s="25">
        <v>422</v>
      </c>
      <c r="G21" s="25">
        <v>21</v>
      </c>
      <c r="H21" s="25">
        <v>443</v>
      </c>
      <c r="I21" s="25">
        <v>2715</v>
      </c>
      <c r="J21" s="25">
        <v>138</v>
      </c>
      <c r="K21" s="25">
        <v>2853</v>
      </c>
      <c r="L21" s="25">
        <v>24</v>
      </c>
      <c r="M21" s="25">
        <v>6</v>
      </c>
      <c r="N21" s="25">
        <v>30</v>
      </c>
      <c r="O21" s="25">
        <v>17782</v>
      </c>
    </row>
    <row r="22" spans="1:15" x14ac:dyDescent="0.3">
      <c r="A22" t="s">
        <v>85</v>
      </c>
      <c r="B22" t="s">
        <v>80</v>
      </c>
      <c r="C22" s="25">
        <v>198040</v>
      </c>
      <c r="D22" s="25">
        <v>3</v>
      </c>
      <c r="E22" s="25">
        <v>198043</v>
      </c>
      <c r="F22" s="25">
        <v>55</v>
      </c>
      <c r="G22" s="25">
        <v>6</v>
      </c>
      <c r="H22" s="25">
        <v>61</v>
      </c>
      <c r="I22" s="25">
        <v>32625</v>
      </c>
      <c r="J22" s="25">
        <v>118</v>
      </c>
      <c r="K22" s="25">
        <v>32743</v>
      </c>
      <c r="L22" s="25">
        <v>27</v>
      </c>
      <c r="M22" s="25">
        <v>5</v>
      </c>
      <c r="N22" s="25">
        <v>32</v>
      </c>
      <c r="O22" s="25">
        <v>230879</v>
      </c>
    </row>
    <row r="23" spans="1:15" x14ac:dyDescent="0.3">
      <c r="A23" t="s">
        <v>104</v>
      </c>
      <c r="B23" t="s">
        <v>80</v>
      </c>
      <c r="C23" s="25">
        <v>54907</v>
      </c>
      <c r="D23" s="25">
        <v>367</v>
      </c>
      <c r="E23" s="25">
        <v>55274</v>
      </c>
      <c r="F23" s="25">
        <v>3986</v>
      </c>
      <c r="G23" s="25">
        <v>1106</v>
      </c>
      <c r="H23" s="25">
        <v>5092</v>
      </c>
      <c r="I23" s="25">
        <v>9767</v>
      </c>
      <c r="J23" s="25">
        <v>1478</v>
      </c>
      <c r="K23" s="25">
        <v>11245</v>
      </c>
      <c r="L23" s="25">
        <v>27</v>
      </c>
      <c r="M23" s="25">
        <v>194</v>
      </c>
      <c r="N23" s="25">
        <v>221</v>
      </c>
      <c r="O23" s="25">
        <v>71832</v>
      </c>
    </row>
    <row r="24" spans="1:15" x14ac:dyDescent="0.3">
      <c r="A24" t="s">
        <v>102</v>
      </c>
      <c r="B24" t="s">
        <v>80</v>
      </c>
      <c r="C24" s="25">
        <v>12740</v>
      </c>
      <c r="D24" s="25">
        <v>8</v>
      </c>
      <c r="E24" s="25">
        <v>12748</v>
      </c>
      <c r="F24" s="25">
        <v>1631</v>
      </c>
      <c r="G24" s="25">
        <v>121</v>
      </c>
      <c r="H24" s="25">
        <v>1752</v>
      </c>
      <c r="I24" s="25">
        <v>2700</v>
      </c>
      <c r="J24" s="25">
        <v>113</v>
      </c>
      <c r="K24" s="25">
        <v>2813</v>
      </c>
      <c r="L24" s="25">
        <v>4</v>
      </c>
      <c r="M24" s="25">
        <v>21</v>
      </c>
      <c r="N24" s="25">
        <v>25</v>
      </c>
      <c r="O24" s="25">
        <v>17338</v>
      </c>
    </row>
    <row r="25" spans="1:15" x14ac:dyDescent="0.3">
      <c r="A25" t="s">
        <v>108</v>
      </c>
      <c r="B25" t="s">
        <v>80</v>
      </c>
      <c r="C25" s="25">
        <v>19508</v>
      </c>
      <c r="D25" s="25">
        <v>1</v>
      </c>
      <c r="E25" s="25">
        <v>19509</v>
      </c>
      <c r="F25" s="25">
        <v>3877</v>
      </c>
      <c r="G25" s="25">
        <v>27</v>
      </c>
      <c r="H25" s="25">
        <v>3904</v>
      </c>
      <c r="I25" s="25">
        <v>4494</v>
      </c>
      <c r="J25" s="25">
        <v>122</v>
      </c>
      <c r="K25" s="25">
        <v>4616</v>
      </c>
      <c r="L25" s="25">
        <v>2</v>
      </c>
      <c r="M25" s="25">
        <v>8</v>
      </c>
      <c r="N25" s="25">
        <v>10</v>
      </c>
      <c r="O25" s="25">
        <v>28039</v>
      </c>
    </row>
    <row r="26" spans="1:15" x14ac:dyDescent="0.3">
      <c r="A26" t="s">
        <v>82</v>
      </c>
      <c r="B26" t="s">
        <v>80</v>
      </c>
      <c r="C26" s="25">
        <v>185557</v>
      </c>
      <c r="D26" s="25">
        <v>27</v>
      </c>
      <c r="E26" s="25">
        <v>185584</v>
      </c>
      <c r="F26" s="25">
        <v>5</v>
      </c>
      <c r="G26" s="25">
        <v>3</v>
      </c>
      <c r="H26" s="25">
        <v>8</v>
      </c>
      <c r="I26" s="25">
        <v>79915</v>
      </c>
      <c r="J26" s="25">
        <v>678</v>
      </c>
      <c r="K26" s="25">
        <v>80593</v>
      </c>
      <c r="L26" s="25">
        <v>186</v>
      </c>
      <c r="M26" s="25">
        <v>39</v>
      </c>
      <c r="N26" s="25">
        <v>225</v>
      </c>
      <c r="O26" s="25">
        <v>266410</v>
      </c>
    </row>
    <row r="27" spans="1:15" x14ac:dyDescent="0.3">
      <c r="A27" t="s">
        <v>100</v>
      </c>
      <c r="B27" t="s">
        <v>80</v>
      </c>
      <c r="C27" s="25">
        <v>63844</v>
      </c>
      <c r="D27" s="25">
        <v>123</v>
      </c>
      <c r="E27" s="25">
        <v>63967</v>
      </c>
      <c r="F27" s="25">
        <v>3735</v>
      </c>
      <c r="G27" s="25">
        <v>557</v>
      </c>
      <c r="H27" s="25">
        <v>4292</v>
      </c>
      <c r="I27" s="25">
        <v>13026</v>
      </c>
      <c r="J27" s="25">
        <v>578</v>
      </c>
      <c r="K27" s="25">
        <v>13604</v>
      </c>
      <c r="L27" s="25">
        <v>195</v>
      </c>
      <c r="M27" s="25">
        <v>82</v>
      </c>
      <c r="N27" s="25">
        <v>277</v>
      </c>
      <c r="O27" s="25">
        <v>82140</v>
      </c>
    </row>
    <row r="28" spans="1:15" x14ac:dyDescent="0.3">
      <c r="A28" t="s">
        <v>105</v>
      </c>
      <c r="B28" t="s">
        <v>80</v>
      </c>
      <c r="C28" s="25">
        <v>88321</v>
      </c>
      <c r="D28" s="25">
        <v>150</v>
      </c>
      <c r="E28" s="25">
        <v>88471</v>
      </c>
      <c r="F28" s="25">
        <v>1952</v>
      </c>
      <c r="G28" s="25">
        <v>162</v>
      </c>
      <c r="H28" s="25">
        <v>2114</v>
      </c>
      <c r="I28" s="25">
        <v>12672</v>
      </c>
      <c r="J28" s="25">
        <v>670</v>
      </c>
      <c r="K28" s="25">
        <v>13342</v>
      </c>
      <c r="L28" s="25">
        <v>112</v>
      </c>
      <c r="M28" s="25">
        <v>129</v>
      </c>
      <c r="N28" s="25">
        <v>241</v>
      </c>
      <c r="O28" s="25">
        <v>104168</v>
      </c>
    </row>
    <row r="29" spans="1:15" x14ac:dyDescent="0.3">
      <c r="A29" t="s">
        <v>86</v>
      </c>
      <c r="B29" t="s">
        <v>80</v>
      </c>
      <c r="C29" s="25">
        <v>32925</v>
      </c>
      <c r="D29" s="25">
        <v>5</v>
      </c>
      <c r="E29" s="25">
        <v>32930</v>
      </c>
      <c r="F29" s="25">
        <v>383</v>
      </c>
      <c r="G29" s="25">
        <v>0</v>
      </c>
      <c r="H29" s="25">
        <v>383</v>
      </c>
      <c r="I29" s="25">
        <v>7126</v>
      </c>
      <c r="J29" s="25">
        <v>68</v>
      </c>
      <c r="K29" s="25">
        <v>7194</v>
      </c>
      <c r="L29" s="25">
        <v>6</v>
      </c>
      <c r="M29" s="25">
        <v>1</v>
      </c>
      <c r="N29" s="25">
        <v>7</v>
      </c>
      <c r="O29" s="25">
        <v>40514</v>
      </c>
    </row>
    <row r="30" spans="1:15" x14ac:dyDescent="0.3">
      <c r="A30" t="s">
        <v>93</v>
      </c>
      <c r="B30" t="s">
        <v>80</v>
      </c>
      <c r="C30" s="25">
        <v>73567</v>
      </c>
      <c r="D30" s="25">
        <v>37</v>
      </c>
      <c r="E30" s="25">
        <v>73604</v>
      </c>
      <c r="F30" s="25">
        <v>7676</v>
      </c>
      <c r="G30" s="25">
        <v>1001</v>
      </c>
      <c r="H30" s="25">
        <v>8677</v>
      </c>
      <c r="I30" s="25">
        <v>16981</v>
      </c>
      <c r="J30" s="25">
        <v>447</v>
      </c>
      <c r="K30" s="25">
        <v>17428</v>
      </c>
      <c r="L30" s="25">
        <v>42</v>
      </c>
      <c r="M30" s="25">
        <v>42</v>
      </c>
      <c r="N30" s="25">
        <v>84</v>
      </c>
      <c r="O30" s="25">
        <v>99793</v>
      </c>
    </row>
    <row r="31" spans="1:15" x14ac:dyDescent="0.3">
      <c r="A31" t="s">
        <v>92</v>
      </c>
      <c r="B31" t="s">
        <v>80</v>
      </c>
      <c r="C31" s="25">
        <v>47359</v>
      </c>
      <c r="D31" s="25">
        <v>65</v>
      </c>
      <c r="E31" s="25">
        <v>47424</v>
      </c>
      <c r="F31" s="25">
        <v>1959</v>
      </c>
      <c r="G31" s="25">
        <v>44</v>
      </c>
      <c r="H31" s="25">
        <v>2003</v>
      </c>
      <c r="I31" s="25">
        <v>6588</v>
      </c>
      <c r="J31" s="25">
        <v>205</v>
      </c>
      <c r="K31" s="25">
        <v>6793</v>
      </c>
      <c r="L31" s="25">
        <v>16</v>
      </c>
      <c r="M31" s="25">
        <v>13</v>
      </c>
      <c r="N31" s="25">
        <v>29</v>
      </c>
      <c r="O31" s="25">
        <v>56249</v>
      </c>
    </row>
    <row r="32" spans="1:15" x14ac:dyDescent="0.3">
      <c r="A32" t="s">
        <v>91</v>
      </c>
      <c r="B32" t="s">
        <v>80</v>
      </c>
      <c r="C32" s="25">
        <v>20229</v>
      </c>
      <c r="D32" s="25">
        <v>99</v>
      </c>
      <c r="E32" s="25">
        <v>20328</v>
      </c>
      <c r="F32" s="25">
        <v>922</v>
      </c>
      <c r="G32" s="25">
        <v>257</v>
      </c>
      <c r="H32" s="25">
        <v>1179</v>
      </c>
      <c r="I32" s="25">
        <v>4608</v>
      </c>
      <c r="J32" s="25">
        <v>234</v>
      </c>
      <c r="K32" s="25">
        <v>4842</v>
      </c>
      <c r="L32" s="25">
        <v>8</v>
      </c>
      <c r="M32" s="25">
        <v>10</v>
      </c>
      <c r="N32" s="25">
        <v>18</v>
      </c>
      <c r="O32" s="25">
        <v>26367</v>
      </c>
    </row>
    <row r="33" spans="1:15" x14ac:dyDescent="0.3">
      <c r="A33" t="s">
        <v>106</v>
      </c>
      <c r="B33" t="s">
        <v>80</v>
      </c>
      <c r="C33" s="25">
        <v>45520</v>
      </c>
      <c r="D33" s="25">
        <v>46</v>
      </c>
      <c r="E33" s="25">
        <v>45566</v>
      </c>
      <c r="F33" s="25">
        <v>3506</v>
      </c>
      <c r="G33" s="25">
        <v>917</v>
      </c>
      <c r="H33" s="25">
        <v>4423</v>
      </c>
      <c r="I33" s="25">
        <v>9437</v>
      </c>
      <c r="J33" s="25">
        <v>413</v>
      </c>
      <c r="K33" s="25">
        <v>9850</v>
      </c>
      <c r="L33" s="25">
        <v>15</v>
      </c>
      <c r="M33" s="25">
        <v>29</v>
      </c>
      <c r="N33" s="25">
        <v>44</v>
      </c>
      <c r="O33" s="25">
        <v>59883</v>
      </c>
    </row>
    <row r="34" spans="1:15" x14ac:dyDescent="0.3">
      <c r="A34" t="s">
        <v>103</v>
      </c>
      <c r="B34" t="s">
        <v>80</v>
      </c>
      <c r="C34" s="25">
        <v>90278</v>
      </c>
      <c r="D34" s="25">
        <v>70</v>
      </c>
      <c r="E34" s="25">
        <v>90348</v>
      </c>
      <c r="F34" s="25">
        <v>2433</v>
      </c>
      <c r="G34" s="25">
        <v>836</v>
      </c>
      <c r="H34" s="25">
        <v>3269</v>
      </c>
      <c r="I34" s="25">
        <v>18285</v>
      </c>
      <c r="J34" s="25">
        <v>1013</v>
      </c>
      <c r="K34" s="25">
        <v>19298</v>
      </c>
      <c r="L34" s="25">
        <v>88</v>
      </c>
      <c r="M34" s="25">
        <v>454</v>
      </c>
      <c r="N34" s="25">
        <v>542</v>
      </c>
      <c r="O34" s="25">
        <v>113457</v>
      </c>
    </row>
    <row r="35" spans="1:15" x14ac:dyDescent="0.3">
      <c r="A35" t="s">
        <v>97</v>
      </c>
      <c r="B35" t="s">
        <v>80</v>
      </c>
      <c r="C35" s="25">
        <v>43418</v>
      </c>
      <c r="D35" s="25">
        <v>188</v>
      </c>
      <c r="E35" s="25">
        <v>43606</v>
      </c>
      <c r="F35" s="25">
        <v>2786</v>
      </c>
      <c r="G35" s="25">
        <v>95</v>
      </c>
      <c r="H35" s="25">
        <v>2881</v>
      </c>
      <c r="I35" s="25">
        <v>8742</v>
      </c>
      <c r="J35" s="25">
        <v>328</v>
      </c>
      <c r="K35" s="25">
        <v>9070</v>
      </c>
      <c r="L35" s="25">
        <v>10</v>
      </c>
      <c r="M35" s="25">
        <v>16</v>
      </c>
      <c r="N35" s="25">
        <v>26</v>
      </c>
      <c r="O35" s="25">
        <v>55583</v>
      </c>
    </row>
    <row r="36" spans="1:15" x14ac:dyDescent="0.3">
      <c r="A36" t="s">
        <v>124</v>
      </c>
      <c r="B36" t="s">
        <v>81</v>
      </c>
      <c r="C36" s="25">
        <v>9099</v>
      </c>
      <c r="D36" s="25">
        <v>24</v>
      </c>
      <c r="E36" s="25">
        <v>9123</v>
      </c>
      <c r="F36" s="25">
        <v>587</v>
      </c>
      <c r="G36" s="25">
        <v>640</v>
      </c>
      <c r="H36" s="25">
        <v>1227</v>
      </c>
      <c r="I36" s="25">
        <v>2046</v>
      </c>
      <c r="J36" s="25">
        <v>98</v>
      </c>
      <c r="K36" s="25">
        <v>2144</v>
      </c>
      <c r="L36" s="25">
        <v>2</v>
      </c>
      <c r="M36" s="25">
        <v>9</v>
      </c>
      <c r="N36" s="25">
        <v>11</v>
      </c>
      <c r="O36" s="25">
        <v>12505</v>
      </c>
    </row>
    <row r="37" spans="1:15" x14ac:dyDescent="0.3">
      <c r="A37" t="s">
        <v>112</v>
      </c>
      <c r="B37" t="s">
        <v>81</v>
      </c>
      <c r="C37" s="25">
        <v>98052</v>
      </c>
      <c r="D37" s="25">
        <v>105</v>
      </c>
      <c r="E37" s="25">
        <v>98157</v>
      </c>
      <c r="F37" s="25">
        <v>7624</v>
      </c>
      <c r="G37" s="25">
        <v>2434</v>
      </c>
      <c r="H37" s="25">
        <v>10058</v>
      </c>
      <c r="I37" s="25">
        <v>20241</v>
      </c>
      <c r="J37" s="25">
        <v>631</v>
      </c>
      <c r="K37" s="25">
        <v>20872</v>
      </c>
      <c r="L37" s="25">
        <v>45</v>
      </c>
      <c r="M37" s="25">
        <v>86</v>
      </c>
      <c r="N37" s="25">
        <v>131</v>
      </c>
      <c r="O37" s="25">
        <v>129218</v>
      </c>
    </row>
    <row r="38" spans="1:15" x14ac:dyDescent="0.3">
      <c r="A38" t="s">
        <v>113</v>
      </c>
      <c r="B38" t="s">
        <v>81</v>
      </c>
      <c r="C38" s="25">
        <v>48106</v>
      </c>
      <c r="D38" s="25">
        <v>80</v>
      </c>
      <c r="E38" s="25">
        <v>48186</v>
      </c>
      <c r="F38" s="25">
        <v>5225</v>
      </c>
      <c r="G38" s="25">
        <v>1242</v>
      </c>
      <c r="H38" s="25">
        <v>6467</v>
      </c>
      <c r="I38" s="25">
        <v>9158</v>
      </c>
      <c r="J38" s="25">
        <v>390</v>
      </c>
      <c r="K38" s="25">
        <v>9548</v>
      </c>
      <c r="L38" s="25">
        <v>40</v>
      </c>
      <c r="M38" s="25">
        <v>45</v>
      </c>
      <c r="N38" s="25">
        <v>85</v>
      </c>
      <c r="O38" s="25">
        <v>64286</v>
      </c>
    </row>
    <row r="39" spans="1:15" x14ac:dyDescent="0.3">
      <c r="A39" t="s">
        <v>114</v>
      </c>
      <c r="B39" t="s">
        <v>81</v>
      </c>
      <c r="C39" s="25">
        <v>21059</v>
      </c>
      <c r="D39" s="25">
        <v>32</v>
      </c>
      <c r="E39" s="25">
        <v>21091</v>
      </c>
      <c r="F39" s="25">
        <v>590</v>
      </c>
      <c r="G39" s="25">
        <v>18</v>
      </c>
      <c r="H39" s="25">
        <v>608</v>
      </c>
      <c r="I39" s="25">
        <v>3926</v>
      </c>
      <c r="J39" s="25">
        <v>103</v>
      </c>
      <c r="K39" s="25">
        <v>4029</v>
      </c>
      <c r="L39" s="25">
        <v>23</v>
      </c>
      <c r="M39" s="25">
        <v>0</v>
      </c>
      <c r="N39" s="25">
        <v>23</v>
      </c>
      <c r="O39" s="25">
        <v>25751</v>
      </c>
    </row>
    <row r="40" spans="1:15" x14ac:dyDescent="0.3">
      <c r="A40" t="s">
        <v>125</v>
      </c>
      <c r="B40" t="s">
        <v>81</v>
      </c>
      <c r="C40" s="25">
        <v>6695</v>
      </c>
      <c r="D40" s="25">
        <v>18</v>
      </c>
      <c r="E40" s="25">
        <v>6713</v>
      </c>
      <c r="F40" s="25">
        <v>1222</v>
      </c>
      <c r="G40" s="25">
        <v>507</v>
      </c>
      <c r="H40" s="25">
        <v>1729</v>
      </c>
      <c r="I40" s="25">
        <v>1579</v>
      </c>
      <c r="J40" s="25">
        <v>83</v>
      </c>
      <c r="K40" s="25">
        <v>1662</v>
      </c>
      <c r="L40" s="25">
        <v>3</v>
      </c>
      <c r="M40" s="25">
        <v>4</v>
      </c>
      <c r="N40" s="25">
        <v>7</v>
      </c>
      <c r="O40" s="25">
        <v>10111</v>
      </c>
    </row>
    <row r="41" spans="1:15" x14ac:dyDescent="0.3">
      <c r="A41" t="s">
        <v>115</v>
      </c>
      <c r="B41" t="s">
        <v>81</v>
      </c>
      <c r="C41" s="25">
        <v>19443</v>
      </c>
      <c r="D41" s="25">
        <v>38</v>
      </c>
      <c r="E41" s="25">
        <v>19481</v>
      </c>
      <c r="F41" s="25">
        <v>945</v>
      </c>
      <c r="G41" s="25">
        <v>45</v>
      </c>
      <c r="H41" s="25">
        <v>990</v>
      </c>
      <c r="I41" s="25">
        <v>3054</v>
      </c>
      <c r="J41" s="25">
        <v>100</v>
      </c>
      <c r="K41" s="25">
        <v>3154</v>
      </c>
      <c r="L41" s="25">
        <v>3</v>
      </c>
      <c r="M41" s="25">
        <v>10</v>
      </c>
      <c r="N41" s="25">
        <v>13</v>
      </c>
      <c r="O41" s="25">
        <v>23638</v>
      </c>
    </row>
    <row r="42" spans="1:15" x14ac:dyDescent="0.3">
      <c r="A42" t="s">
        <v>116</v>
      </c>
      <c r="B42" t="s">
        <v>81</v>
      </c>
      <c r="C42" s="25">
        <v>20488</v>
      </c>
      <c r="D42" s="25">
        <v>137</v>
      </c>
      <c r="E42" s="25">
        <v>20625</v>
      </c>
      <c r="F42" s="25">
        <v>1022</v>
      </c>
      <c r="G42" s="25">
        <v>1131</v>
      </c>
      <c r="H42" s="25">
        <v>2153</v>
      </c>
      <c r="I42" s="25">
        <v>4162</v>
      </c>
      <c r="J42" s="25">
        <v>193</v>
      </c>
      <c r="K42" s="25">
        <v>4355</v>
      </c>
      <c r="L42" s="25">
        <v>3</v>
      </c>
      <c r="M42" s="25">
        <v>12</v>
      </c>
      <c r="N42" s="25">
        <v>15</v>
      </c>
      <c r="O42" s="25">
        <v>27148</v>
      </c>
    </row>
    <row r="43" spans="1:15" x14ac:dyDescent="0.3">
      <c r="A43" t="s">
        <v>126</v>
      </c>
      <c r="B43" t="s">
        <v>81</v>
      </c>
      <c r="C43" s="25">
        <v>7734</v>
      </c>
      <c r="D43" s="25">
        <v>30</v>
      </c>
      <c r="E43" s="25">
        <v>7764</v>
      </c>
      <c r="F43" s="25">
        <v>1412</v>
      </c>
      <c r="G43" s="25">
        <v>176</v>
      </c>
      <c r="H43" s="25">
        <v>1588</v>
      </c>
      <c r="I43" s="25">
        <v>1522</v>
      </c>
      <c r="J43" s="25">
        <v>65</v>
      </c>
      <c r="K43" s="25">
        <v>1587</v>
      </c>
      <c r="L43" s="25">
        <v>2</v>
      </c>
      <c r="M43" s="25">
        <v>2</v>
      </c>
      <c r="N43" s="25">
        <v>4</v>
      </c>
      <c r="O43" s="25">
        <v>10943</v>
      </c>
    </row>
    <row r="44" spans="1:15" x14ac:dyDescent="0.3">
      <c r="A44" t="s">
        <v>117</v>
      </c>
      <c r="B44" t="s">
        <v>81</v>
      </c>
      <c r="C44" s="25">
        <v>22669</v>
      </c>
      <c r="D44" s="25">
        <v>109</v>
      </c>
      <c r="E44" s="25">
        <v>22778</v>
      </c>
      <c r="F44" s="25">
        <v>997</v>
      </c>
      <c r="G44" s="25">
        <v>404</v>
      </c>
      <c r="H44" s="25">
        <v>1401</v>
      </c>
      <c r="I44" s="25">
        <v>5259</v>
      </c>
      <c r="J44" s="25">
        <v>193</v>
      </c>
      <c r="K44" s="25">
        <v>5452</v>
      </c>
      <c r="L44" s="25">
        <v>33</v>
      </c>
      <c r="M44" s="25">
        <v>23</v>
      </c>
      <c r="N44" s="25">
        <v>56</v>
      </c>
      <c r="O44" s="25">
        <v>29687</v>
      </c>
    </row>
    <row r="45" spans="1:15" x14ac:dyDescent="0.3">
      <c r="A45" t="s">
        <v>118</v>
      </c>
      <c r="B45" t="s">
        <v>81</v>
      </c>
      <c r="C45" s="25">
        <v>83063</v>
      </c>
      <c r="D45" s="25">
        <v>208</v>
      </c>
      <c r="E45" s="25">
        <v>83271</v>
      </c>
      <c r="F45" s="25">
        <v>3458</v>
      </c>
      <c r="G45" s="25">
        <v>1936</v>
      </c>
      <c r="H45" s="25">
        <v>5394</v>
      </c>
      <c r="I45" s="25">
        <v>17533</v>
      </c>
      <c r="J45" s="25">
        <v>734</v>
      </c>
      <c r="K45" s="25">
        <v>18267</v>
      </c>
      <c r="L45" s="25">
        <v>53</v>
      </c>
      <c r="M45" s="25">
        <v>70</v>
      </c>
      <c r="N45" s="25">
        <v>123</v>
      </c>
      <c r="O45" s="25">
        <v>107055</v>
      </c>
    </row>
    <row r="46" spans="1:15" x14ac:dyDescent="0.3">
      <c r="A46" t="s">
        <v>119</v>
      </c>
      <c r="B46" t="s">
        <v>81</v>
      </c>
      <c r="C46" s="25">
        <v>17481</v>
      </c>
      <c r="D46" s="25">
        <v>30</v>
      </c>
      <c r="E46" s="25">
        <v>17511</v>
      </c>
      <c r="F46" s="25">
        <v>2816</v>
      </c>
      <c r="G46" s="25">
        <v>972</v>
      </c>
      <c r="H46" s="25">
        <v>3788</v>
      </c>
      <c r="I46" s="25">
        <v>2833</v>
      </c>
      <c r="J46" s="25">
        <v>104</v>
      </c>
      <c r="K46" s="25">
        <v>2937</v>
      </c>
      <c r="L46" s="25">
        <v>8</v>
      </c>
      <c r="M46" s="25">
        <v>1</v>
      </c>
      <c r="N46" s="25">
        <v>9</v>
      </c>
      <c r="O46" s="25">
        <v>24245</v>
      </c>
    </row>
    <row r="47" spans="1:15" x14ac:dyDescent="0.3">
      <c r="A47" t="s">
        <v>120</v>
      </c>
      <c r="B47" t="s">
        <v>81</v>
      </c>
      <c r="C47" s="25">
        <v>29785</v>
      </c>
      <c r="D47" s="25">
        <v>41</v>
      </c>
      <c r="E47" s="25">
        <v>29826</v>
      </c>
      <c r="F47" s="25">
        <v>1478</v>
      </c>
      <c r="G47" s="25">
        <v>1593</v>
      </c>
      <c r="H47" s="25">
        <v>3071</v>
      </c>
      <c r="I47" s="25">
        <v>6020</v>
      </c>
      <c r="J47" s="25">
        <v>340</v>
      </c>
      <c r="K47" s="25">
        <v>6360</v>
      </c>
      <c r="L47" s="25">
        <v>17</v>
      </c>
      <c r="M47" s="25">
        <v>48</v>
      </c>
      <c r="N47" s="25">
        <v>65</v>
      </c>
      <c r="O47" s="25">
        <v>39322</v>
      </c>
    </row>
    <row r="48" spans="1:15" x14ac:dyDescent="0.3">
      <c r="A48" t="s">
        <v>121</v>
      </c>
      <c r="B48" t="s">
        <v>81</v>
      </c>
      <c r="C48" s="25">
        <v>9711</v>
      </c>
      <c r="D48" s="25">
        <v>48</v>
      </c>
      <c r="E48" s="25">
        <v>9759</v>
      </c>
      <c r="F48" s="25">
        <v>756</v>
      </c>
      <c r="G48" s="25">
        <v>22</v>
      </c>
      <c r="H48" s="25">
        <v>778</v>
      </c>
      <c r="I48" s="25">
        <v>1596</v>
      </c>
      <c r="J48" s="25">
        <v>85</v>
      </c>
      <c r="K48" s="25">
        <v>1681</v>
      </c>
      <c r="L48" s="25">
        <v>3</v>
      </c>
      <c r="M48" s="25">
        <v>0</v>
      </c>
      <c r="N48" s="25">
        <v>3</v>
      </c>
      <c r="O48" s="25">
        <v>12221</v>
      </c>
    </row>
    <row r="49" spans="1:15" x14ac:dyDescent="0.3">
      <c r="A49" t="s">
        <v>122</v>
      </c>
      <c r="B49" t="s">
        <v>81</v>
      </c>
      <c r="C49" s="25">
        <v>56232</v>
      </c>
      <c r="D49" s="25">
        <v>74</v>
      </c>
      <c r="E49" s="25">
        <v>56306</v>
      </c>
      <c r="F49" s="25">
        <v>399</v>
      </c>
      <c r="G49" s="25">
        <v>307</v>
      </c>
      <c r="H49" s="25">
        <v>706</v>
      </c>
      <c r="I49" s="25">
        <v>9145</v>
      </c>
      <c r="J49" s="25">
        <v>355</v>
      </c>
      <c r="K49" s="25">
        <v>9500</v>
      </c>
      <c r="L49" s="25">
        <v>10</v>
      </c>
      <c r="M49" s="25">
        <v>45</v>
      </c>
      <c r="N49" s="25">
        <v>55</v>
      </c>
      <c r="O49" s="25">
        <v>66567</v>
      </c>
    </row>
    <row r="50" spans="1:15" x14ac:dyDescent="0.3">
      <c r="A50" t="s">
        <v>127</v>
      </c>
      <c r="B50" t="s">
        <v>81</v>
      </c>
      <c r="C50" s="25">
        <v>69130</v>
      </c>
      <c r="D50" s="25">
        <v>118</v>
      </c>
      <c r="E50" s="25">
        <v>69248</v>
      </c>
      <c r="F50" s="25">
        <v>2024</v>
      </c>
      <c r="G50" s="25">
        <v>1840</v>
      </c>
      <c r="H50" s="25">
        <v>3864</v>
      </c>
      <c r="I50" s="25">
        <v>10987</v>
      </c>
      <c r="J50" s="25">
        <v>315</v>
      </c>
      <c r="K50" s="25">
        <v>11302</v>
      </c>
      <c r="L50" s="25">
        <v>22</v>
      </c>
      <c r="M50" s="25">
        <v>45</v>
      </c>
      <c r="N50" s="25">
        <v>67</v>
      </c>
      <c r="O50" s="25">
        <v>84481</v>
      </c>
    </row>
    <row r="51" spans="1:15" x14ac:dyDescent="0.3">
      <c r="A51" t="s">
        <v>123</v>
      </c>
      <c r="B51" t="s">
        <v>81</v>
      </c>
      <c r="C51" s="25">
        <v>83299</v>
      </c>
      <c r="D51" s="25">
        <v>96</v>
      </c>
      <c r="E51" s="25">
        <v>83395</v>
      </c>
      <c r="F51" s="25">
        <v>2780</v>
      </c>
      <c r="G51" s="25">
        <v>1536</v>
      </c>
      <c r="H51" s="25">
        <v>4316</v>
      </c>
      <c r="I51" s="25">
        <v>15728</v>
      </c>
      <c r="J51" s="25">
        <v>599</v>
      </c>
      <c r="K51" s="25">
        <v>16327</v>
      </c>
      <c r="L51" s="25">
        <v>92</v>
      </c>
      <c r="M51" s="25">
        <v>96</v>
      </c>
      <c r="N51" s="25">
        <v>188</v>
      </c>
      <c r="O51" s="25">
        <v>104226</v>
      </c>
    </row>
    <row r="52" spans="1:15" x14ac:dyDescent="0.3">
      <c r="A52" t="s">
        <v>128</v>
      </c>
      <c r="B52" t="s">
        <v>81</v>
      </c>
      <c r="C52" s="25">
        <v>124964</v>
      </c>
      <c r="D52" s="25">
        <v>163</v>
      </c>
      <c r="E52" s="25">
        <v>125127</v>
      </c>
      <c r="F52" s="25">
        <v>1140</v>
      </c>
      <c r="G52" s="25">
        <v>988</v>
      </c>
      <c r="H52" s="25">
        <v>2128</v>
      </c>
      <c r="I52" s="25">
        <v>21588</v>
      </c>
      <c r="J52" s="25">
        <v>1237</v>
      </c>
      <c r="K52" s="25">
        <v>22825</v>
      </c>
      <c r="L52" s="25">
        <v>145</v>
      </c>
      <c r="M52" s="25">
        <v>232</v>
      </c>
      <c r="N52" s="25">
        <v>377</v>
      </c>
      <c r="O52" s="25">
        <v>150457</v>
      </c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4B19E-D29D-4BEA-94C2-24CAE32B5806}">
  <sheetPr codeName="Sayfa8"/>
  <dimension ref="A1:O52"/>
  <sheetViews>
    <sheetView topLeftCell="A12" zoomScale="55" zoomScaleNormal="55" workbookViewId="0">
      <selection activeCell="D51" sqref="D51"/>
    </sheetView>
  </sheetViews>
  <sheetFormatPr defaultColWidth="8.77734375" defaultRowHeight="14.4" x14ac:dyDescent="0.3"/>
  <cols>
    <col min="1" max="1" width="17.6640625" style="23" bestFit="1" customWidth="1"/>
    <col min="2" max="2" width="19" style="23" customWidth="1"/>
    <col min="3" max="15" width="18.44140625" style="23" customWidth="1"/>
    <col min="16" max="16384" width="8.77734375" style="23"/>
  </cols>
  <sheetData>
    <row r="1" spans="1:15" ht="15" customHeight="1" x14ac:dyDescent="0.3">
      <c r="C1" s="23" t="s">
        <v>68</v>
      </c>
      <c r="F1" s="23" t="s">
        <v>69</v>
      </c>
      <c r="I1" s="23" t="s">
        <v>70</v>
      </c>
      <c r="L1" s="23" t="s">
        <v>71</v>
      </c>
      <c r="O1" s="23" t="s">
        <v>17</v>
      </c>
    </row>
    <row r="2" spans="1:15" x14ac:dyDescent="0.3">
      <c r="C2" s="23" t="s">
        <v>20</v>
      </c>
      <c r="D2" s="23" t="s">
        <v>131</v>
      </c>
      <c r="E2" s="23" t="s">
        <v>25</v>
      </c>
      <c r="F2" s="23" t="s">
        <v>20</v>
      </c>
      <c r="G2" s="23" t="s">
        <v>131</v>
      </c>
      <c r="H2" s="23" t="s">
        <v>25</v>
      </c>
      <c r="I2" s="23" t="s">
        <v>1</v>
      </c>
      <c r="J2" s="23" t="s">
        <v>2</v>
      </c>
      <c r="K2" s="23" t="s">
        <v>25</v>
      </c>
      <c r="L2" s="23" t="s">
        <v>1</v>
      </c>
      <c r="M2" s="23" t="s">
        <v>2</v>
      </c>
      <c r="N2" s="23" t="s">
        <v>25</v>
      </c>
    </row>
    <row r="3" spans="1:15" x14ac:dyDescent="0.3">
      <c r="A3" s="23" t="s">
        <v>21</v>
      </c>
      <c r="B3" s="23" t="s">
        <v>21</v>
      </c>
      <c r="C3" s="24">
        <v>628837.01409497648</v>
      </c>
      <c r="D3" s="24">
        <v>16103.948339122973</v>
      </c>
      <c r="E3" s="24">
        <v>644940.96243409941</v>
      </c>
      <c r="F3" s="24">
        <v>54815.521403282168</v>
      </c>
      <c r="G3" s="24">
        <v>56783.888262640015</v>
      </c>
      <c r="H3" s="24">
        <v>111599.40966592218</v>
      </c>
      <c r="I3" s="24">
        <v>338642.58123570459</v>
      </c>
      <c r="J3" s="24">
        <v>299520.40615469369</v>
      </c>
      <c r="K3" s="24">
        <v>638162.98739039828</v>
      </c>
      <c r="L3" s="24">
        <v>26223.257026689116</v>
      </c>
      <c r="M3" s="24">
        <v>411418.09229566529</v>
      </c>
      <c r="N3" s="24">
        <v>437641.34932235442</v>
      </c>
      <c r="O3" s="24">
        <v>1832344.7088127742</v>
      </c>
    </row>
    <row r="4" spans="1:15" x14ac:dyDescent="0.3">
      <c r="A4" s="23" t="s">
        <v>80</v>
      </c>
      <c r="B4" s="23" t="s">
        <v>22</v>
      </c>
      <c r="C4" s="24">
        <v>506709.05007193878</v>
      </c>
      <c r="D4" s="24">
        <v>6280.0341515436385</v>
      </c>
      <c r="E4" s="24">
        <v>512989.08422348241</v>
      </c>
      <c r="F4" s="24">
        <v>32975.483576707884</v>
      </c>
      <c r="G4" s="24">
        <v>24892.519995150305</v>
      </c>
      <c r="H4" s="24">
        <v>57868.003571858193</v>
      </c>
      <c r="I4" s="24">
        <v>279648.53157749481</v>
      </c>
      <c r="J4" s="24">
        <v>239107.21192181559</v>
      </c>
      <c r="K4" s="24">
        <v>518755.7434993104</v>
      </c>
      <c r="L4" s="24">
        <v>21077.789076206231</v>
      </c>
      <c r="M4" s="24">
        <v>297136.98490167881</v>
      </c>
      <c r="N4" s="24">
        <v>318214.77397788502</v>
      </c>
      <c r="O4" s="24">
        <v>1407827.6052725359</v>
      </c>
    </row>
    <row r="5" spans="1:15" x14ac:dyDescent="0.3">
      <c r="A5" s="23" t="s">
        <v>81</v>
      </c>
      <c r="B5" s="23" t="s">
        <v>23</v>
      </c>
      <c r="C5" s="24">
        <v>122127.9640230377</v>
      </c>
      <c r="D5" s="24">
        <v>9823.9141875793357</v>
      </c>
      <c r="E5" s="24">
        <v>131951.87821061703</v>
      </c>
      <c r="F5" s="24">
        <v>21840.03782657428</v>
      </c>
      <c r="G5" s="24">
        <v>31891.36826748971</v>
      </c>
      <c r="H5" s="24">
        <v>53731.40609406399</v>
      </c>
      <c r="I5" s="24">
        <v>58994.049658209784</v>
      </c>
      <c r="J5" s="24">
        <v>60413.194232878086</v>
      </c>
      <c r="K5" s="24">
        <v>119407.24389108787</v>
      </c>
      <c r="L5" s="24">
        <v>5145.4679504828864</v>
      </c>
      <c r="M5" s="24">
        <v>114281.10739398649</v>
      </c>
      <c r="N5" s="24">
        <v>119426.57534446937</v>
      </c>
      <c r="O5" s="24">
        <v>424517.10354023823</v>
      </c>
    </row>
    <row r="6" spans="1:15" x14ac:dyDescent="0.3">
      <c r="A6" s="23" t="s">
        <v>95</v>
      </c>
      <c r="B6" s="23" t="s">
        <v>80</v>
      </c>
      <c r="C6" s="24">
        <v>8464.3699669750004</v>
      </c>
      <c r="D6" s="24">
        <v>62.021292405063292</v>
      </c>
      <c r="E6" s="24">
        <v>8526.3912593800633</v>
      </c>
      <c r="F6" s="24">
        <v>53.34921780821918</v>
      </c>
      <c r="G6" s="24">
        <v>414.36284179107457</v>
      </c>
      <c r="H6" s="24">
        <v>467.71205959929375</v>
      </c>
      <c r="I6" s="24">
        <v>5113.2063446340899</v>
      </c>
      <c r="J6" s="24">
        <v>12458.207577748108</v>
      </c>
      <c r="K6" s="24">
        <v>17571.413922382199</v>
      </c>
      <c r="L6" s="24">
        <v>82.312399999999997</v>
      </c>
      <c r="M6" s="24">
        <v>35961.007195696206</v>
      </c>
      <c r="N6" s="24">
        <v>36043.319595696208</v>
      </c>
      <c r="O6" s="24">
        <v>62608.836837057766</v>
      </c>
    </row>
    <row r="7" spans="1:15" x14ac:dyDescent="0.3">
      <c r="A7" s="23" t="s">
        <v>111</v>
      </c>
      <c r="B7" s="23" t="s">
        <v>80</v>
      </c>
      <c r="C7" s="24">
        <v>9598.6847834852906</v>
      </c>
      <c r="D7" s="24">
        <v>12.4252</v>
      </c>
      <c r="E7" s="24">
        <v>9611.1099834852903</v>
      </c>
      <c r="F7" s="24">
        <v>130.24876717171716</v>
      </c>
      <c r="G7" s="24">
        <v>0</v>
      </c>
      <c r="H7" s="24">
        <v>130.24876717171716</v>
      </c>
      <c r="I7" s="24">
        <v>4341.4482679711164</v>
      </c>
      <c r="J7" s="24">
        <v>16440.993679959083</v>
      </c>
      <c r="K7" s="24">
        <v>20782.441947930201</v>
      </c>
      <c r="L7" s="24">
        <v>247.7809</v>
      </c>
      <c r="M7" s="24">
        <v>436.09269999999998</v>
      </c>
      <c r="N7" s="24">
        <v>683.87360000000001</v>
      </c>
      <c r="O7" s="24">
        <v>31207.674298587208</v>
      </c>
    </row>
    <row r="8" spans="1:15" x14ac:dyDescent="0.3">
      <c r="A8" s="23" t="s">
        <v>98</v>
      </c>
      <c r="B8" s="23" t="s">
        <v>80</v>
      </c>
      <c r="C8" s="24">
        <v>3656.0975609850052</v>
      </c>
      <c r="D8" s="24">
        <v>8.4098000000000006</v>
      </c>
      <c r="E8" s="24">
        <v>3664.5073609850051</v>
      </c>
      <c r="F8" s="24">
        <v>3623.4979455543303</v>
      </c>
      <c r="G8" s="24">
        <v>799.79548373983744</v>
      </c>
      <c r="H8" s="24">
        <v>4423.2934292941682</v>
      </c>
      <c r="I8" s="24">
        <v>3602.1696682719371</v>
      </c>
      <c r="J8" s="24">
        <v>1489.4835271552945</v>
      </c>
      <c r="K8" s="24">
        <v>5091.6531954272314</v>
      </c>
      <c r="L8" s="24">
        <v>0</v>
      </c>
      <c r="M8" s="24">
        <v>1241.0123000000001</v>
      </c>
      <c r="N8" s="24">
        <v>1241.0123000000001</v>
      </c>
      <c r="O8" s="24">
        <v>14420.466285706405</v>
      </c>
    </row>
    <row r="9" spans="1:15" x14ac:dyDescent="0.3">
      <c r="A9" s="23" t="s">
        <v>110</v>
      </c>
      <c r="B9" s="23" t="s">
        <v>80</v>
      </c>
      <c r="C9" s="24">
        <v>34537.77430904995</v>
      </c>
      <c r="D9" s="24">
        <v>164.19084936708862</v>
      </c>
      <c r="E9" s="24">
        <v>34701.965158417035</v>
      </c>
      <c r="F9" s="24">
        <v>3.7078000000000002</v>
      </c>
      <c r="G9" s="24">
        <v>1.1979</v>
      </c>
      <c r="H9" s="24">
        <v>4.9057000000000004</v>
      </c>
      <c r="I9" s="24">
        <v>13265.167801833746</v>
      </c>
      <c r="J9" s="24">
        <v>7811.5580393171986</v>
      </c>
      <c r="K9" s="24">
        <v>21076.725841150947</v>
      </c>
      <c r="L9" s="24">
        <v>271.59012222222225</v>
      </c>
      <c r="M9" s="24">
        <v>1223.2077901515152</v>
      </c>
      <c r="N9" s="24">
        <v>1494.7979123737373</v>
      </c>
      <c r="O9" s="24">
        <v>57278.394611941723</v>
      </c>
    </row>
    <row r="10" spans="1:15" x14ac:dyDescent="0.3">
      <c r="A10" s="23" t="s">
        <v>94</v>
      </c>
      <c r="B10" s="23" t="s">
        <v>80</v>
      </c>
      <c r="C10" s="24">
        <v>9550.5640862082346</v>
      </c>
      <c r="D10" s="24">
        <v>12.009385316455695</v>
      </c>
      <c r="E10" s="24">
        <v>9562.5734715246908</v>
      </c>
      <c r="F10" s="24">
        <v>2146.5939491297318</v>
      </c>
      <c r="G10" s="24">
        <v>2011.8845377715263</v>
      </c>
      <c r="H10" s="24">
        <v>4158.4784869012583</v>
      </c>
      <c r="I10" s="24">
        <v>5278.6471266962981</v>
      </c>
      <c r="J10" s="24">
        <v>4102.6646185191885</v>
      </c>
      <c r="K10" s="24">
        <v>9381.3117452154875</v>
      </c>
      <c r="L10" s="24">
        <v>102.79300000000001</v>
      </c>
      <c r="M10" s="24">
        <v>10792.274518793052</v>
      </c>
      <c r="N10" s="24">
        <v>10895.067518793052</v>
      </c>
      <c r="O10" s="24">
        <v>33997.43122243449</v>
      </c>
    </row>
    <row r="11" spans="1:15" x14ac:dyDescent="0.3">
      <c r="A11" s="23" t="s">
        <v>109</v>
      </c>
      <c r="B11" s="23" t="s">
        <v>80</v>
      </c>
      <c r="C11" s="24">
        <v>916.12326677775445</v>
      </c>
      <c r="D11" s="24">
        <v>0</v>
      </c>
      <c r="E11" s="24">
        <v>916.12326677775445</v>
      </c>
      <c r="F11" s="24">
        <v>450.32244875912409</v>
      </c>
      <c r="G11" s="24">
        <v>5.8457999999999997</v>
      </c>
      <c r="H11" s="24">
        <v>456.16824875912408</v>
      </c>
      <c r="I11" s="24">
        <v>677.08168353352983</v>
      </c>
      <c r="J11" s="24">
        <v>330.22012657534248</v>
      </c>
      <c r="K11" s="24">
        <v>1007.3018101088724</v>
      </c>
      <c r="L11" s="24">
        <v>82.726799999999997</v>
      </c>
      <c r="M11" s="24">
        <v>325.70069999999998</v>
      </c>
      <c r="N11" s="24">
        <v>408.42750000000001</v>
      </c>
      <c r="O11" s="24">
        <v>2788.0208256457508</v>
      </c>
    </row>
    <row r="12" spans="1:15" x14ac:dyDescent="0.3">
      <c r="A12" s="23" t="s">
        <v>83</v>
      </c>
      <c r="B12" s="23" t="s">
        <v>80</v>
      </c>
      <c r="C12" s="24">
        <v>50656.463740414903</v>
      </c>
      <c r="D12" s="24">
        <v>128.57749999999999</v>
      </c>
      <c r="E12" s="24">
        <v>50785.041240414903</v>
      </c>
      <c r="F12" s="24">
        <v>155.48869999999999</v>
      </c>
      <c r="G12" s="24">
        <v>202.65180000000001</v>
      </c>
      <c r="H12" s="24">
        <v>358.14049999999997</v>
      </c>
      <c r="I12" s="24">
        <v>41266.435989582293</v>
      </c>
      <c r="J12" s="24">
        <v>27853.479793662504</v>
      </c>
      <c r="K12" s="24">
        <v>69119.915783244796</v>
      </c>
      <c r="L12" s="24">
        <v>7902.3429654044921</v>
      </c>
      <c r="M12" s="24">
        <v>56767.784243972252</v>
      </c>
      <c r="N12" s="24">
        <v>64670.127209376747</v>
      </c>
      <c r="O12" s="24">
        <v>184933.22473303645</v>
      </c>
    </row>
    <row r="13" spans="1:15" x14ac:dyDescent="0.3">
      <c r="A13" s="23" t="s">
        <v>84</v>
      </c>
      <c r="B13" s="23" t="s">
        <v>80</v>
      </c>
      <c r="C13" s="24">
        <v>51232.148758800664</v>
      </c>
      <c r="D13" s="24">
        <v>49.377628268173702</v>
      </c>
      <c r="E13" s="24">
        <v>51281.526387068836</v>
      </c>
      <c r="F13" s="24">
        <v>413.98276867400841</v>
      </c>
      <c r="G13" s="24">
        <v>110.05027297979798</v>
      </c>
      <c r="H13" s="24">
        <v>524.03304165380644</v>
      </c>
      <c r="I13" s="24">
        <v>23086.130662401196</v>
      </c>
      <c r="J13" s="24">
        <v>7158.2731425713582</v>
      </c>
      <c r="K13" s="24">
        <v>30244.403804972553</v>
      </c>
      <c r="L13" s="24">
        <v>1132.3866</v>
      </c>
      <c r="M13" s="24">
        <v>1225.7924111111111</v>
      </c>
      <c r="N13" s="24">
        <v>2358.1790111111113</v>
      </c>
      <c r="O13" s="24">
        <v>84408.142244806309</v>
      </c>
    </row>
    <row r="14" spans="1:15" x14ac:dyDescent="0.3">
      <c r="A14" s="23" t="s">
        <v>96</v>
      </c>
      <c r="B14" s="23" t="s">
        <v>80</v>
      </c>
      <c r="C14" s="24">
        <v>16479.347343166268</v>
      </c>
      <c r="D14" s="24">
        <v>359.91502301369866</v>
      </c>
      <c r="E14" s="24">
        <v>16839.262366179966</v>
      </c>
      <c r="F14" s="24">
        <v>304.69807070656094</v>
      </c>
      <c r="G14" s="24">
        <v>928.30278193861625</v>
      </c>
      <c r="H14" s="24">
        <v>1233.0008526451772</v>
      </c>
      <c r="I14" s="24">
        <v>9892.5701253674997</v>
      </c>
      <c r="J14" s="24">
        <v>7774.2766668779377</v>
      </c>
      <c r="K14" s="24">
        <v>17666.846792245437</v>
      </c>
      <c r="L14" s="24">
        <v>62.305199999999999</v>
      </c>
      <c r="M14" s="24">
        <v>962.4896</v>
      </c>
      <c r="N14" s="24">
        <v>1024.7947999999999</v>
      </c>
      <c r="O14" s="24">
        <v>36763.904811070584</v>
      </c>
    </row>
    <row r="15" spans="1:15" x14ac:dyDescent="0.3">
      <c r="A15" s="23" t="s">
        <v>88</v>
      </c>
      <c r="B15" s="23" t="s">
        <v>80</v>
      </c>
      <c r="C15" s="24">
        <v>23013.379932619373</v>
      </c>
      <c r="D15" s="24">
        <v>138.5729</v>
      </c>
      <c r="E15" s="24">
        <v>23151.952832619372</v>
      </c>
      <c r="F15" s="24">
        <v>4.9337</v>
      </c>
      <c r="G15" s="24">
        <v>0.25140000000000001</v>
      </c>
      <c r="H15" s="24">
        <v>5.1851000000000003</v>
      </c>
      <c r="I15" s="24">
        <v>9852.1220160910252</v>
      </c>
      <c r="J15" s="24">
        <v>14095.681184470681</v>
      </c>
      <c r="K15" s="24">
        <v>23947.803200561706</v>
      </c>
      <c r="L15" s="24">
        <v>434.25420000000003</v>
      </c>
      <c r="M15" s="24">
        <v>10471.169400000001</v>
      </c>
      <c r="N15" s="24">
        <v>10905.4236</v>
      </c>
      <c r="O15" s="24">
        <v>58010.364733181079</v>
      </c>
    </row>
    <row r="16" spans="1:15" x14ac:dyDescent="0.3">
      <c r="A16" s="23" t="s">
        <v>107</v>
      </c>
      <c r="B16" s="23" t="s">
        <v>80</v>
      </c>
      <c r="C16" s="24">
        <v>8833.0020663099604</v>
      </c>
      <c r="D16" s="24">
        <v>278.89325946450811</v>
      </c>
      <c r="E16" s="24">
        <v>9111.8953257744688</v>
      </c>
      <c r="F16" s="24">
        <v>539.75393127883922</v>
      </c>
      <c r="G16" s="24">
        <v>1902.4002726166118</v>
      </c>
      <c r="H16" s="24">
        <v>2442.1542038954512</v>
      </c>
      <c r="I16" s="24">
        <v>3430.6861028637277</v>
      </c>
      <c r="J16" s="24">
        <v>1628.5094932208915</v>
      </c>
      <c r="K16" s="24">
        <v>5059.195596084619</v>
      </c>
      <c r="L16" s="24">
        <v>106.2835</v>
      </c>
      <c r="M16" s="24">
        <v>4560.2884999999997</v>
      </c>
      <c r="N16" s="24">
        <v>4666.5720000000001</v>
      </c>
      <c r="O16" s="24">
        <v>21279.81712575454</v>
      </c>
    </row>
    <row r="17" spans="1:15" x14ac:dyDescent="0.3">
      <c r="A17" s="23" t="s">
        <v>101</v>
      </c>
      <c r="B17" s="23" t="s">
        <v>80</v>
      </c>
      <c r="C17" s="24">
        <v>6016.0916986486964</v>
      </c>
      <c r="D17" s="24">
        <v>172.53250872377319</v>
      </c>
      <c r="E17" s="24">
        <v>6188.6242073724698</v>
      </c>
      <c r="F17" s="24">
        <v>97.950704657534246</v>
      </c>
      <c r="G17" s="24">
        <v>811.8476931193178</v>
      </c>
      <c r="H17" s="24">
        <v>909.79839777685208</v>
      </c>
      <c r="I17" s="24">
        <v>2700.9438001129638</v>
      </c>
      <c r="J17" s="24">
        <v>5711.354297731762</v>
      </c>
      <c r="K17" s="24">
        <v>8412.2980978447267</v>
      </c>
      <c r="L17" s="24">
        <v>2.3803999999999998</v>
      </c>
      <c r="M17" s="24">
        <v>840.74929999999995</v>
      </c>
      <c r="N17" s="24">
        <v>843.12969999999996</v>
      </c>
      <c r="O17" s="24">
        <v>16353.850402994047</v>
      </c>
    </row>
    <row r="18" spans="1:15" x14ac:dyDescent="0.3">
      <c r="A18" s="23" t="s">
        <v>87</v>
      </c>
      <c r="B18" s="23" t="s">
        <v>80</v>
      </c>
      <c r="C18" s="24">
        <v>13806.904678146018</v>
      </c>
      <c r="D18" s="24">
        <v>63.772799999999997</v>
      </c>
      <c r="E18" s="24">
        <v>13870.677478146019</v>
      </c>
      <c r="F18" s="24">
        <v>8.5147999999999993</v>
      </c>
      <c r="G18" s="24">
        <v>0</v>
      </c>
      <c r="H18" s="24">
        <v>8.5147999999999993</v>
      </c>
      <c r="I18" s="24">
        <v>9542.1660451279095</v>
      </c>
      <c r="J18" s="24">
        <v>15431.460971897686</v>
      </c>
      <c r="K18" s="24">
        <v>24973.627017025596</v>
      </c>
      <c r="L18" s="24">
        <v>2111.1825146585061</v>
      </c>
      <c r="M18" s="24">
        <v>5845.5100398229124</v>
      </c>
      <c r="N18" s="24">
        <v>7956.6925544814185</v>
      </c>
      <c r="O18" s="24">
        <v>46809.511849653034</v>
      </c>
    </row>
    <row r="19" spans="1:15" x14ac:dyDescent="0.3">
      <c r="A19" s="23" t="s">
        <v>89</v>
      </c>
      <c r="B19" s="23" t="s">
        <v>80</v>
      </c>
      <c r="C19" s="24">
        <v>7020.5711076325115</v>
      </c>
      <c r="D19" s="24">
        <v>221.0736</v>
      </c>
      <c r="E19" s="24">
        <v>7241.6447076325112</v>
      </c>
      <c r="F19" s="24">
        <v>108.58269451453523</v>
      </c>
      <c r="G19" s="24">
        <v>11.97</v>
      </c>
      <c r="H19" s="24">
        <v>120.55269451453523</v>
      </c>
      <c r="I19" s="24">
        <v>3008.6316666002031</v>
      </c>
      <c r="J19" s="24">
        <v>838.12132188305486</v>
      </c>
      <c r="K19" s="24">
        <v>3846.7529884832579</v>
      </c>
      <c r="L19" s="24">
        <v>121.1444</v>
      </c>
      <c r="M19" s="24">
        <v>5683.1446999999998</v>
      </c>
      <c r="N19" s="24">
        <v>5804.2891</v>
      </c>
      <c r="O19" s="24">
        <v>17013.239490630305</v>
      </c>
    </row>
    <row r="20" spans="1:15" x14ac:dyDescent="0.3">
      <c r="A20" s="23" t="s">
        <v>90</v>
      </c>
      <c r="B20" s="23" t="s">
        <v>80</v>
      </c>
      <c r="C20" s="24">
        <v>50449.50007704</v>
      </c>
      <c r="D20" s="24">
        <v>22.8</v>
      </c>
      <c r="E20" s="24">
        <v>50472.300077040003</v>
      </c>
      <c r="F20" s="24">
        <v>2.4306999999999999</v>
      </c>
      <c r="G20" s="24">
        <v>0</v>
      </c>
      <c r="H20" s="24">
        <v>2.4306999999999999</v>
      </c>
      <c r="I20" s="24">
        <v>17534.951915205384</v>
      </c>
      <c r="J20" s="24">
        <v>5291.6506237351505</v>
      </c>
      <c r="K20" s="24">
        <v>22826.602538940533</v>
      </c>
      <c r="L20" s="24">
        <v>751.92698712121216</v>
      </c>
      <c r="M20" s="24">
        <v>29.536000000000001</v>
      </c>
      <c r="N20" s="24">
        <v>781.46298712121211</v>
      </c>
      <c r="O20" s="24">
        <v>74082.796303101743</v>
      </c>
    </row>
    <row r="21" spans="1:15" x14ac:dyDescent="0.3">
      <c r="A21" s="23" t="s">
        <v>99</v>
      </c>
      <c r="B21" s="23" t="s">
        <v>80</v>
      </c>
      <c r="C21" s="24">
        <v>2614.6486230229043</v>
      </c>
      <c r="D21" s="24">
        <v>210.5274</v>
      </c>
      <c r="E21" s="24">
        <v>2825.1760230229042</v>
      </c>
      <c r="F21" s="24">
        <v>79.505756624425572</v>
      </c>
      <c r="G21" s="24">
        <v>51.498699999999999</v>
      </c>
      <c r="H21" s="24">
        <v>131.00445662442559</v>
      </c>
      <c r="I21" s="24">
        <v>1268.8718713819685</v>
      </c>
      <c r="J21" s="24">
        <v>1291.0569025431619</v>
      </c>
      <c r="K21" s="24">
        <v>2559.9287739251304</v>
      </c>
      <c r="L21" s="24">
        <v>40.657922465753423</v>
      </c>
      <c r="M21" s="24">
        <v>150.2133</v>
      </c>
      <c r="N21" s="24">
        <v>190.87122246575342</v>
      </c>
      <c r="O21" s="24">
        <v>5706.980476038214</v>
      </c>
    </row>
    <row r="22" spans="1:15" x14ac:dyDescent="0.3">
      <c r="A22" s="23" t="s">
        <v>85</v>
      </c>
      <c r="B22" s="23" t="s">
        <v>80</v>
      </c>
      <c r="C22" s="24">
        <v>43332.122957874781</v>
      </c>
      <c r="D22" s="24">
        <v>205.24639999999999</v>
      </c>
      <c r="E22" s="24">
        <v>43537.369357874777</v>
      </c>
      <c r="F22" s="24">
        <v>2.5045000000000002</v>
      </c>
      <c r="G22" s="24">
        <v>2.0066999999999999</v>
      </c>
      <c r="H22" s="24">
        <v>4.5112000000000005</v>
      </c>
      <c r="I22" s="24">
        <v>18998.493165446132</v>
      </c>
      <c r="J22" s="24">
        <v>10499.688703623533</v>
      </c>
      <c r="K22" s="24">
        <v>29498.181869069667</v>
      </c>
      <c r="L22" s="24">
        <v>327.26209999999998</v>
      </c>
      <c r="M22" s="24">
        <v>2604.5655667394249</v>
      </c>
      <c r="N22" s="24">
        <v>2931.8276667394248</v>
      </c>
      <c r="O22" s="24">
        <v>75971.890093683862</v>
      </c>
    </row>
    <row r="23" spans="1:15" x14ac:dyDescent="0.3">
      <c r="A23" s="23" t="s">
        <v>104</v>
      </c>
      <c r="B23" s="23" t="s">
        <v>80</v>
      </c>
      <c r="C23" s="24">
        <v>10668.45472247117</v>
      </c>
      <c r="D23" s="24">
        <v>256.94165459599134</v>
      </c>
      <c r="E23" s="24">
        <v>10925.396377067162</v>
      </c>
      <c r="F23" s="24">
        <v>1479.1253928766068</v>
      </c>
      <c r="G23" s="24">
        <v>1590.7646399330831</v>
      </c>
      <c r="H23" s="24">
        <v>3069.8900328096897</v>
      </c>
      <c r="I23" s="24">
        <v>4909.0345164853379</v>
      </c>
      <c r="J23" s="24">
        <v>10332.60994884432</v>
      </c>
      <c r="K23" s="24">
        <v>15241.644465329657</v>
      </c>
      <c r="L23" s="24">
        <v>350.38979999999998</v>
      </c>
      <c r="M23" s="24">
        <v>35350.136838751067</v>
      </c>
      <c r="N23" s="24">
        <v>35700.526638751064</v>
      </c>
      <c r="O23" s="24">
        <v>64937.457513957575</v>
      </c>
    </row>
    <row r="24" spans="1:15" x14ac:dyDescent="0.3">
      <c r="A24" s="23" t="s">
        <v>102</v>
      </c>
      <c r="B24" s="23" t="s">
        <v>80</v>
      </c>
      <c r="C24" s="24">
        <v>2014.6237950142076</v>
      </c>
      <c r="D24" s="24">
        <v>1.4328000000000001</v>
      </c>
      <c r="E24" s="24">
        <v>2016.0565950142077</v>
      </c>
      <c r="F24" s="24">
        <v>1272.2792420439798</v>
      </c>
      <c r="G24" s="24">
        <v>219.89500000000001</v>
      </c>
      <c r="H24" s="24">
        <v>1492.1742420439798</v>
      </c>
      <c r="I24" s="24">
        <v>1290.7972766844573</v>
      </c>
      <c r="J24" s="24">
        <v>1032.9094872036824</v>
      </c>
      <c r="K24" s="24">
        <v>2323.7067638881399</v>
      </c>
      <c r="L24" s="24">
        <v>58.218600000000002</v>
      </c>
      <c r="M24" s="24">
        <v>12752.6756</v>
      </c>
      <c r="N24" s="24">
        <v>12810.894200000001</v>
      </c>
      <c r="O24" s="24">
        <v>18642.831800946329</v>
      </c>
    </row>
    <row r="25" spans="1:15" x14ac:dyDescent="0.3">
      <c r="A25" s="23" t="s">
        <v>108</v>
      </c>
      <c r="B25" s="23" t="s">
        <v>80</v>
      </c>
      <c r="C25" s="24">
        <v>2929.5201610764943</v>
      </c>
      <c r="D25" s="24">
        <v>0</v>
      </c>
      <c r="E25" s="24">
        <v>2929.5201610764943</v>
      </c>
      <c r="F25" s="24">
        <v>2476.4114112836182</v>
      </c>
      <c r="G25" s="24">
        <v>189.9436</v>
      </c>
      <c r="H25" s="24">
        <v>2666.3550112836183</v>
      </c>
      <c r="I25" s="24">
        <v>2539.49876833497</v>
      </c>
      <c r="J25" s="24">
        <v>783.1750427169444</v>
      </c>
      <c r="K25" s="24">
        <v>3322.6738110519145</v>
      </c>
      <c r="L25" s="24">
        <v>7.0410000000000004</v>
      </c>
      <c r="M25" s="24">
        <v>327.56439999999998</v>
      </c>
      <c r="N25" s="24">
        <v>334.60539999999997</v>
      </c>
      <c r="O25" s="24">
        <v>9253.1543834120275</v>
      </c>
    </row>
    <row r="26" spans="1:15" x14ac:dyDescent="0.3">
      <c r="A26" s="23" t="s">
        <v>82</v>
      </c>
      <c r="B26" s="23" t="s">
        <v>80</v>
      </c>
      <c r="C26" s="24">
        <v>41575.611057986105</v>
      </c>
      <c r="D26" s="24">
        <v>114.83240000000001</v>
      </c>
      <c r="E26" s="24">
        <v>41690.443457986104</v>
      </c>
      <c r="F26" s="24">
        <v>0.30859999999999999</v>
      </c>
      <c r="G26" s="24">
        <v>0.1583</v>
      </c>
      <c r="H26" s="24">
        <v>0.46689999999999998</v>
      </c>
      <c r="I26" s="24">
        <v>42297.095966340734</v>
      </c>
      <c r="J26" s="24">
        <v>28610.040649577124</v>
      </c>
      <c r="K26" s="24">
        <v>70907.136615917858</v>
      </c>
      <c r="L26" s="24">
        <v>1240.2566783561645</v>
      </c>
      <c r="M26" s="24">
        <v>1460.253698856372</v>
      </c>
      <c r="N26" s="24">
        <v>2700.5103772125367</v>
      </c>
      <c r="O26" s="24">
        <v>115298.5573511165</v>
      </c>
    </row>
    <row r="27" spans="1:15" x14ac:dyDescent="0.3">
      <c r="A27" s="23" t="s">
        <v>100</v>
      </c>
      <c r="B27" s="23" t="s">
        <v>80</v>
      </c>
      <c r="C27" s="24">
        <v>13316.688022364899</v>
      </c>
      <c r="D27" s="24">
        <v>205.7722449396077</v>
      </c>
      <c r="E27" s="24">
        <v>13522.460267304506</v>
      </c>
      <c r="F27" s="24">
        <v>2249.7565834592233</v>
      </c>
      <c r="G27" s="24">
        <v>1246.2031937897029</v>
      </c>
      <c r="H27" s="24">
        <v>3495.959777248926</v>
      </c>
      <c r="I27" s="24">
        <v>7860.3115440112497</v>
      </c>
      <c r="J27" s="24">
        <v>9931.6685807249287</v>
      </c>
      <c r="K27" s="24">
        <v>17791.980124736179</v>
      </c>
      <c r="L27" s="24">
        <v>1967.4989344397013</v>
      </c>
      <c r="M27" s="24">
        <v>9718.1149811860578</v>
      </c>
      <c r="N27" s="24">
        <v>11685.61391562576</v>
      </c>
      <c r="O27" s="24">
        <v>46496.014084915369</v>
      </c>
    </row>
    <row r="28" spans="1:15" x14ac:dyDescent="0.3">
      <c r="A28" s="23" t="s">
        <v>105</v>
      </c>
      <c r="B28" s="23" t="s">
        <v>80</v>
      </c>
      <c r="C28" s="24">
        <v>19143.600719358506</v>
      </c>
      <c r="D28" s="24">
        <v>143.54917083464696</v>
      </c>
      <c r="E28" s="24">
        <v>19287.149890193152</v>
      </c>
      <c r="F28" s="24">
        <v>502.12171639274112</v>
      </c>
      <c r="G28" s="24">
        <v>698.85140000000001</v>
      </c>
      <c r="H28" s="24">
        <v>1200.9731163927411</v>
      </c>
      <c r="I28" s="24">
        <v>8216.4008166487056</v>
      </c>
      <c r="J28" s="24">
        <v>10567.199387821576</v>
      </c>
      <c r="K28" s="24">
        <v>18783.600204470284</v>
      </c>
      <c r="L28" s="24">
        <v>1327.3233282194631</v>
      </c>
      <c r="M28" s="24">
        <v>18015.513084343434</v>
      </c>
      <c r="N28" s="24">
        <v>19342.836412562898</v>
      </c>
      <c r="O28" s="24">
        <v>58614.559623619076</v>
      </c>
    </row>
    <row r="29" spans="1:15" x14ac:dyDescent="0.3">
      <c r="A29" s="23" t="s">
        <v>86</v>
      </c>
      <c r="B29" s="23" t="s">
        <v>80</v>
      </c>
      <c r="C29" s="24">
        <v>9056.0597121144456</v>
      </c>
      <c r="D29" s="24">
        <v>15.1035</v>
      </c>
      <c r="E29" s="24">
        <v>9071.1632121144448</v>
      </c>
      <c r="F29" s="24">
        <v>93.866378082191787</v>
      </c>
      <c r="G29" s="24">
        <v>0</v>
      </c>
      <c r="H29" s="24">
        <v>93.866378082191787</v>
      </c>
      <c r="I29" s="24">
        <v>3139.1768591507735</v>
      </c>
      <c r="J29" s="24">
        <v>2779.9702841213766</v>
      </c>
      <c r="K29" s="24">
        <v>5919.1471432721501</v>
      </c>
      <c r="L29" s="24">
        <v>107.95350000000001</v>
      </c>
      <c r="M29" s="24">
        <v>345.51690000000002</v>
      </c>
      <c r="N29" s="24">
        <v>453.47040000000004</v>
      </c>
      <c r="O29" s="24">
        <v>15537.647133468787</v>
      </c>
    </row>
    <row r="30" spans="1:15" x14ac:dyDescent="0.3">
      <c r="A30" s="23" t="s">
        <v>93</v>
      </c>
      <c r="B30" s="23" t="s">
        <v>80</v>
      </c>
      <c r="C30" s="24">
        <v>12307.119032989234</v>
      </c>
      <c r="D30" s="24">
        <v>53.673435616438354</v>
      </c>
      <c r="E30" s="24">
        <v>12360.792468605672</v>
      </c>
      <c r="F30" s="24">
        <v>7689.2368789853917</v>
      </c>
      <c r="G30" s="24">
        <v>4618.002236349038</v>
      </c>
      <c r="H30" s="24">
        <v>12307.239115334429</v>
      </c>
      <c r="I30" s="24">
        <v>8844.2674604312288</v>
      </c>
      <c r="J30" s="24">
        <v>4629.4736287315136</v>
      </c>
      <c r="K30" s="24">
        <v>13473.741089162742</v>
      </c>
      <c r="L30" s="24">
        <v>273.39530000000002</v>
      </c>
      <c r="M30" s="24">
        <v>4032.1732999999999</v>
      </c>
      <c r="N30" s="24">
        <v>4305.5685999999996</v>
      </c>
      <c r="O30" s="24">
        <v>42447.341273102844</v>
      </c>
    </row>
    <row r="31" spans="1:15" x14ac:dyDescent="0.3">
      <c r="A31" s="23" t="s">
        <v>92</v>
      </c>
      <c r="B31" s="23" t="s">
        <v>80</v>
      </c>
      <c r="C31" s="24">
        <v>9304.0412500934654</v>
      </c>
      <c r="D31" s="24">
        <v>743.64525000000003</v>
      </c>
      <c r="E31" s="24">
        <v>10047.686500093465</v>
      </c>
      <c r="F31" s="24">
        <v>533.00918296040106</v>
      </c>
      <c r="G31" s="24">
        <v>120.78368602739727</v>
      </c>
      <c r="H31" s="24">
        <v>653.79286898779833</v>
      </c>
      <c r="I31" s="24">
        <v>3849.2702629845026</v>
      </c>
      <c r="J31" s="24">
        <v>3347.464776333959</v>
      </c>
      <c r="K31" s="24">
        <v>7196.7350393184615</v>
      </c>
      <c r="L31" s="24">
        <v>34.700499999999998</v>
      </c>
      <c r="M31" s="24">
        <v>596.97320000000002</v>
      </c>
      <c r="N31" s="24">
        <v>631.67370000000005</v>
      </c>
      <c r="O31" s="24">
        <v>18529.888108399726</v>
      </c>
    </row>
    <row r="32" spans="1:15" x14ac:dyDescent="0.3">
      <c r="A32" s="23" t="s">
        <v>91</v>
      </c>
      <c r="B32" s="23" t="s">
        <v>80</v>
      </c>
      <c r="C32" s="24">
        <v>3950.3490620156763</v>
      </c>
      <c r="D32" s="24">
        <v>115.69790376919883</v>
      </c>
      <c r="E32" s="24">
        <v>4066.0469657848753</v>
      </c>
      <c r="F32" s="24">
        <v>466.50352884578001</v>
      </c>
      <c r="G32" s="24">
        <v>309.38792327867719</v>
      </c>
      <c r="H32" s="24">
        <v>775.89145212445715</v>
      </c>
      <c r="I32" s="24">
        <v>2654.6190129596007</v>
      </c>
      <c r="J32" s="24">
        <v>3978.2430212014806</v>
      </c>
      <c r="K32" s="24">
        <v>6632.8620341610813</v>
      </c>
      <c r="L32" s="24">
        <v>92.399699999999996</v>
      </c>
      <c r="M32" s="24">
        <v>153.1353</v>
      </c>
      <c r="N32" s="24">
        <v>245.535</v>
      </c>
      <c r="O32" s="24">
        <v>11720.335452070412</v>
      </c>
    </row>
    <row r="33" spans="1:15" x14ac:dyDescent="0.3">
      <c r="A33" s="23" t="s">
        <v>106</v>
      </c>
      <c r="B33" s="23" t="s">
        <v>80</v>
      </c>
      <c r="C33" s="24">
        <v>7994.3686664283396</v>
      </c>
      <c r="D33" s="24">
        <v>13.278850951285001</v>
      </c>
      <c r="E33" s="24">
        <v>8007.6475173796243</v>
      </c>
      <c r="F33" s="24">
        <v>4719.3581408370856</v>
      </c>
      <c r="G33" s="24">
        <v>3926.3325442110126</v>
      </c>
      <c r="H33" s="24">
        <v>8645.6906850480991</v>
      </c>
      <c r="I33" s="24">
        <v>5336.3314666903434</v>
      </c>
      <c r="J33" s="24">
        <v>2966.03275455841</v>
      </c>
      <c r="K33" s="24">
        <v>8302.3642212487539</v>
      </c>
      <c r="L33" s="24">
        <v>51.476100000000002</v>
      </c>
      <c r="M33" s="24">
        <v>4854.1763392405064</v>
      </c>
      <c r="N33" s="24">
        <v>4905.6524392405063</v>
      </c>
      <c r="O33" s="24">
        <v>29861.354862916982</v>
      </c>
    </row>
    <row r="34" spans="1:15" x14ac:dyDescent="0.3">
      <c r="A34" s="23" t="s">
        <v>103</v>
      </c>
      <c r="B34" s="23" t="s">
        <v>80</v>
      </c>
      <c r="C34" s="24">
        <v>19535.700789126837</v>
      </c>
      <c r="D34" s="24">
        <v>43.923263044831877</v>
      </c>
      <c r="E34" s="24">
        <v>19579.624052171668</v>
      </c>
      <c r="F34" s="24">
        <v>2439.830535995347</v>
      </c>
      <c r="G34" s="24">
        <v>3944.3278818975455</v>
      </c>
      <c r="H34" s="24">
        <v>6384.1584178928924</v>
      </c>
      <c r="I34" s="24">
        <v>10191.291000681857</v>
      </c>
      <c r="J34" s="24">
        <v>12882.756786460724</v>
      </c>
      <c r="K34" s="24">
        <v>23074.047787142583</v>
      </c>
      <c r="L34" s="24">
        <v>1727.9269233187135</v>
      </c>
      <c r="M34" s="24">
        <v>69116.626493015021</v>
      </c>
      <c r="N34" s="24">
        <v>70844.553416333729</v>
      </c>
      <c r="O34" s="24">
        <v>119882.38367354087</v>
      </c>
    </row>
    <row r="35" spans="1:15" x14ac:dyDescent="0.3">
      <c r="A35" s="23" t="s">
        <v>97</v>
      </c>
      <c r="B35" s="23" t="s">
        <v>80</v>
      </c>
      <c r="C35" s="24">
        <v>14735.118123741966</v>
      </c>
      <c r="D35" s="24">
        <v>2461.8381312328765</v>
      </c>
      <c r="E35" s="24">
        <v>17196.956254974844</v>
      </c>
      <c r="F35" s="24">
        <v>927.60953006648913</v>
      </c>
      <c r="G35" s="24">
        <v>773.80340570707074</v>
      </c>
      <c r="H35" s="24">
        <v>1701.4129357735599</v>
      </c>
      <c r="I35" s="24">
        <v>5660.7123729699879</v>
      </c>
      <c r="J35" s="24">
        <v>7058.9869020276401</v>
      </c>
      <c r="K35" s="24">
        <v>12719.699274997627</v>
      </c>
      <c r="L35" s="24">
        <v>59.878700000000002</v>
      </c>
      <c r="M35" s="24">
        <v>1293.5864999999999</v>
      </c>
      <c r="N35" s="24">
        <v>1353.4651999999999</v>
      </c>
      <c r="O35" s="24">
        <v>32971.533665746028</v>
      </c>
    </row>
    <row r="36" spans="1:15" x14ac:dyDescent="0.3">
      <c r="A36" s="23" t="s">
        <v>124</v>
      </c>
      <c r="B36" s="23" t="s">
        <v>81</v>
      </c>
      <c r="C36" s="24">
        <v>1410.7678247426056</v>
      </c>
      <c r="D36" s="24">
        <v>28.462299999999999</v>
      </c>
      <c r="E36" s="24">
        <v>1439.2301247426055</v>
      </c>
      <c r="F36" s="24">
        <v>422.67756375901223</v>
      </c>
      <c r="G36" s="24">
        <v>1137.4021825392015</v>
      </c>
      <c r="H36" s="24">
        <v>1560.0797462982136</v>
      </c>
      <c r="I36" s="24">
        <v>717.74886842559476</v>
      </c>
      <c r="J36" s="24">
        <v>705.65946094001833</v>
      </c>
      <c r="K36" s="24">
        <v>1423.4083293656131</v>
      </c>
      <c r="L36" s="24">
        <v>11.813800000000001</v>
      </c>
      <c r="M36" s="24">
        <v>1437.015605479452</v>
      </c>
      <c r="N36" s="24">
        <v>1448.8294054794519</v>
      </c>
      <c r="O36" s="24">
        <v>5871.547605885884</v>
      </c>
    </row>
    <row r="37" spans="1:15" x14ac:dyDescent="0.3">
      <c r="A37" s="23" t="s">
        <v>112</v>
      </c>
      <c r="B37" s="23" t="s">
        <v>81</v>
      </c>
      <c r="C37" s="24">
        <v>14166.609886921211</v>
      </c>
      <c r="D37" s="24">
        <v>424.09616493150685</v>
      </c>
      <c r="E37" s="24">
        <v>14590.706051852718</v>
      </c>
      <c r="F37" s="24">
        <v>3367.2559426023131</v>
      </c>
      <c r="G37" s="24">
        <v>4696.7438921077774</v>
      </c>
      <c r="H37" s="24">
        <v>8063.99983471009</v>
      </c>
      <c r="I37" s="24">
        <v>6952.9216010632617</v>
      </c>
      <c r="J37" s="24">
        <v>6207.5866876392656</v>
      </c>
      <c r="K37" s="24">
        <v>13160.508288702527</v>
      </c>
      <c r="L37" s="24">
        <v>469.97548239642913</v>
      </c>
      <c r="M37" s="24">
        <v>12111.121598864534</v>
      </c>
      <c r="N37" s="24">
        <v>12581.097081260963</v>
      </c>
      <c r="O37" s="24">
        <v>48396.3112565263</v>
      </c>
    </row>
    <row r="38" spans="1:15" x14ac:dyDescent="0.3">
      <c r="A38" s="23" t="s">
        <v>113</v>
      </c>
      <c r="B38" s="23" t="s">
        <v>81</v>
      </c>
      <c r="C38" s="24">
        <v>9754.555399768582</v>
      </c>
      <c r="D38" s="24">
        <v>374.02969999999999</v>
      </c>
      <c r="E38" s="24">
        <v>10128.585099768581</v>
      </c>
      <c r="F38" s="24">
        <v>3649.0207686069734</v>
      </c>
      <c r="G38" s="24">
        <v>1713.7040204847503</v>
      </c>
      <c r="H38" s="24">
        <v>5362.7247890917242</v>
      </c>
      <c r="I38" s="24">
        <v>4497.0073310921471</v>
      </c>
      <c r="J38" s="24">
        <v>4830.6034426764545</v>
      </c>
      <c r="K38" s="24">
        <v>9327.6107737686016</v>
      </c>
      <c r="L38" s="24">
        <v>152.76430219780221</v>
      </c>
      <c r="M38" s="24">
        <v>5932.7206617315624</v>
      </c>
      <c r="N38" s="24">
        <v>6085.4849639293643</v>
      </c>
      <c r="O38" s="24">
        <v>30904.405626558273</v>
      </c>
    </row>
    <row r="39" spans="1:15" x14ac:dyDescent="0.3">
      <c r="A39" s="23" t="s">
        <v>114</v>
      </c>
      <c r="B39" s="23" t="s">
        <v>81</v>
      </c>
      <c r="C39" s="24">
        <v>2358.6505474712944</v>
      </c>
      <c r="D39" s="24">
        <v>114.3308</v>
      </c>
      <c r="E39" s="24">
        <v>2472.9813474712946</v>
      </c>
      <c r="F39" s="24">
        <v>132.62126810309303</v>
      </c>
      <c r="G39" s="24">
        <v>44.896999999999998</v>
      </c>
      <c r="H39" s="24">
        <v>177.51826810309302</v>
      </c>
      <c r="I39" s="24">
        <v>1190.0892478393723</v>
      </c>
      <c r="J39" s="24">
        <v>507.47087572635621</v>
      </c>
      <c r="K39" s="24">
        <v>1697.5601235657286</v>
      </c>
      <c r="L39" s="24">
        <v>653.06815567765568</v>
      </c>
      <c r="M39" s="24">
        <v>11.297697802197803</v>
      </c>
      <c r="N39" s="24">
        <v>664.36585347985351</v>
      </c>
      <c r="O39" s="24">
        <v>5012.4255926199694</v>
      </c>
    </row>
    <row r="40" spans="1:15" x14ac:dyDescent="0.3">
      <c r="A40" s="23" t="s">
        <v>125</v>
      </c>
      <c r="B40" s="23" t="s">
        <v>81</v>
      </c>
      <c r="C40" s="24">
        <v>999.77946126100244</v>
      </c>
      <c r="D40" s="24">
        <v>59.777999999999999</v>
      </c>
      <c r="E40" s="24">
        <v>1059.5574612610023</v>
      </c>
      <c r="F40" s="24">
        <v>1017.1813764387338</v>
      </c>
      <c r="G40" s="24">
        <v>997.1191606717864</v>
      </c>
      <c r="H40" s="24">
        <v>2014.3005371105201</v>
      </c>
      <c r="I40" s="24">
        <v>541.76870594731179</v>
      </c>
      <c r="J40" s="24">
        <v>433.50890536391313</v>
      </c>
      <c r="K40" s="24">
        <v>975.27761131122497</v>
      </c>
      <c r="L40" s="24">
        <v>34.134300000000003</v>
      </c>
      <c r="M40" s="24">
        <v>359.06284663414971</v>
      </c>
      <c r="N40" s="24">
        <v>393.1971466341497</v>
      </c>
      <c r="O40" s="24">
        <v>4442.3327563168968</v>
      </c>
    </row>
    <row r="41" spans="1:15" x14ac:dyDescent="0.3">
      <c r="A41" s="23" t="s">
        <v>115</v>
      </c>
      <c r="B41" s="23" t="s">
        <v>81</v>
      </c>
      <c r="C41" s="24">
        <v>1889.9584761683643</v>
      </c>
      <c r="D41" s="24">
        <v>294.48689999999999</v>
      </c>
      <c r="E41" s="24">
        <v>2184.4453761683644</v>
      </c>
      <c r="F41" s="24">
        <v>319.42847753588711</v>
      </c>
      <c r="G41" s="24">
        <v>140.80869395599834</v>
      </c>
      <c r="H41" s="24">
        <v>460.23717149188542</v>
      </c>
      <c r="I41" s="24">
        <v>875.64528108209834</v>
      </c>
      <c r="J41" s="24">
        <v>650.88150414092149</v>
      </c>
      <c r="K41" s="24">
        <v>1526.5267852230199</v>
      </c>
      <c r="L41" s="24">
        <v>12.826522222222222</v>
      </c>
      <c r="M41" s="24">
        <v>199.77748493150685</v>
      </c>
      <c r="N41" s="24">
        <v>212.60400715372907</v>
      </c>
      <c r="O41" s="24">
        <v>4383.8133400369989</v>
      </c>
    </row>
    <row r="42" spans="1:15" x14ac:dyDescent="0.3">
      <c r="A42" s="23" t="s">
        <v>116</v>
      </c>
      <c r="B42" s="23" t="s">
        <v>81</v>
      </c>
      <c r="C42" s="24">
        <v>3039.8305384308137</v>
      </c>
      <c r="D42" s="24">
        <v>268.54828311592661</v>
      </c>
      <c r="E42" s="24">
        <v>3308.3788215467403</v>
      </c>
      <c r="F42" s="24">
        <v>349.69885007145598</v>
      </c>
      <c r="G42" s="24">
        <v>1367.3917544590847</v>
      </c>
      <c r="H42" s="24">
        <v>1717.0906045305408</v>
      </c>
      <c r="I42" s="24">
        <v>1229.007001565571</v>
      </c>
      <c r="J42" s="24">
        <v>1198.2552785949595</v>
      </c>
      <c r="K42" s="24">
        <v>2427.2622801605303</v>
      </c>
      <c r="L42" s="24">
        <v>50.567340614180338</v>
      </c>
      <c r="M42" s="24">
        <v>386.22819487489801</v>
      </c>
      <c r="N42" s="24">
        <v>436.79553548907836</v>
      </c>
      <c r="O42" s="24">
        <v>7889.5272417268898</v>
      </c>
    </row>
    <row r="43" spans="1:15" x14ac:dyDescent="0.3">
      <c r="A43" s="23" t="s">
        <v>126</v>
      </c>
      <c r="B43" s="23" t="s">
        <v>81</v>
      </c>
      <c r="C43" s="24">
        <v>875.86222114039788</v>
      </c>
      <c r="D43" s="24">
        <v>83.046000000000006</v>
      </c>
      <c r="E43" s="24">
        <v>958.90822114039793</v>
      </c>
      <c r="F43" s="24">
        <v>511.92856795753039</v>
      </c>
      <c r="G43" s="24">
        <v>1034.6023490279242</v>
      </c>
      <c r="H43" s="24">
        <v>1546.5309169854545</v>
      </c>
      <c r="I43" s="24">
        <v>717.49621723259531</v>
      </c>
      <c r="J43" s="24">
        <v>354.77486882296205</v>
      </c>
      <c r="K43" s="24">
        <v>1072.2710860555574</v>
      </c>
      <c r="L43" s="24">
        <v>23.053638583638584</v>
      </c>
      <c r="M43" s="24">
        <v>19.700192271544246</v>
      </c>
      <c r="N43" s="24">
        <v>42.753830855182827</v>
      </c>
      <c r="O43" s="24">
        <v>3620.464055036593</v>
      </c>
    </row>
    <row r="44" spans="1:15" x14ac:dyDescent="0.3">
      <c r="A44" s="23" t="s">
        <v>117</v>
      </c>
      <c r="B44" s="23" t="s">
        <v>81</v>
      </c>
      <c r="C44" s="24">
        <v>3101.8937622043054</v>
      </c>
      <c r="D44" s="24">
        <v>494.49245753424657</v>
      </c>
      <c r="E44" s="24">
        <v>3596.386219738552</v>
      </c>
      <c r="F44" s="24">
        <v>390.98104465753426</v>
      </c>
      <c r="G44" s="24">
        <v>892.97694275811875</v>
      </c>
      <c r="H44" s="24">
        <v>1283.957987415653</v>
      </c>
      <c r="I44" s="24">
        <v>2079.5436113101177</v>
      </c>
      <c r="J44" s="24">
        <v>1512.0161134683422</v>
      </c>
      <c r="K44" s="24">
        <v>3591.5597247784599</v>
      </c>
      <c r="L44" s="24">
        <v>342.10826336996337</v>
      </c>
      <c r="M44" s="24">
        <v>2151.745782496118</v>
      </c>
      <c r="N44" s="24">
        <v>2493.8540458660814</v>
      </c>
      <c r="O44" s="24">
        <v>10965.757977798747</v>
      </c>
    </row>
    <row r="45" spans="1:15" x14ac:dyDescent="0.3">
      <c r="A45" s="23" t="s">
        <v>118</v>
      </c>
      <c r="B45" s="23" t="s">
        <v>81</v>
      </c>
      <c r="C45" s="24">
        <v>15223.759819313465</v>
      </c>
      <c r="D45" s="24">
        <v>811.25006684931509</v>
      </c>
      <c r="E45" s="24">
        <v>16035.009886162781</v>
      </c>
      <c r="F45" s="24">
        <v>3009.3961781004364</v>
      </c>
      <c r="G45" s="24">
        <v>4665.7845156173535</v>
      </c>
      <c r="H45" s="24">
        <v>7675.1806937177898</v>
      </c>
      <c r="I45" s="24">
        <v>7229.8641310373141</v>
      </c>
      <c r="J45" s="24">
        <v>6392.7615900113396</v>
      </c>
      <c r="K45" s="24">
        <v>13622.625721048655</v>
      </c>
      <c r="L45" s="24">
        <v>355.23090769230771</v>
      </c>
      <c r="M45" s="24">
        <v>6586.4366716332979</v>
      </c>
      <c r="N45" s="24">
        <v>6941.6675793256054</v>
      </c>
      <c r="O45" s="24">
        <v>44274.483880254833</v>
      </c>
    </row>
    <row r="46" spans="1:15" x14ac:dyDescent="0.3">
      <c r="A46" s="23" t="s">
        <v>119</v>
      </c>
      <c r="B46" s="23" t="s">
        <v>81</v>
      </c>
      <c r="C46" s="24">
        <v>3083.8574015944018</v>
      </c>
      <c r="D46" s="24">
        <v>440.55349999999999</v>
      </c>
      <c r="E46" s="24">
        <v>3524.4109015944018</v>
      </c>
      <c r="F46" s="24">
        <v>2974.1209840513234</v>
      </c>
      <c r="G46" s="24">
        <v>1668.4794769950872</v>
      </c>
      <c r="H46" s="24">
        <v>4642.6004610464106</v>
      </c>
      <c r="I46" s="24">
        <v>1538.7270105706521</v>
      </c>
      <c r="J46" s="24">
        <v>1002.9819521542804</v>
      </c>
      <c r="K46" s="24">
        <v>2541.7089627249325</v>
      </c>
      <c r="L46" s="24">
        <v>27.716029670329672</v>
      </c>
      <c r="M46" s="24">
        <v>36.357543956043955</v>
      </c>
      <c r="N46" s="24">
        <v>64.07357362637363</v>
      </c>
      <c r="O46" s="24">
        <v>10772.79389899212</v>
      </c>
    </row>
    <row r="47" spans="1:15" x14ac:dyDescent="0.3">
      <c r="A47" s="23" t="s">
        <v>120</v>
      </c>
      <c r="B47" s="23" t="s">
        <v>81</v>
      </c>
      <c r="C47" s="24">
        <v>5251.3037371944265</v>
      </c>
      <c r="D47" s="24">
        <v>240.53030000000001</v>
      </c>
      <c r="E47" s="24">
        <v>5491.8340371944269</v>
      </c>
      <c r="F47" s="24">
        <v>1714.3498434189673</v>
      </c>
      <c r="G47" s="24">
        <v>7815.5815542874252</v>
      </c>
      <c r="H47" s="24">
        <v>9529.9313977063921</v>
      </c>
      <c r="I47" s="24">
        <v>2305.8442007897629</v>
      </c>
      <c r="J47" s="24">
        <v>2994.8308355235572</v>
      </c>
      <c r="K47" s="24">
        <v>5300.6750363133197</v>
      </c>
      <c r="L47" s="24">
        <v>91.662692653921425</v>
      </c>
      <c r="M47" s="24">
        <v>8012.5496469530162</v>
      </c>
      <c r="N47" s="24">
        <v>8104.2123396069373</v>
      </c>
      <c r="O47" s="24">
        <v>28426.652810821077</v>
      </c>
    </row>
    <row r="48" spans="1:15" x14ac:dyDescent="0.3">
      <c r="A48" s="23" t="s">
        <v>121</v>
      </c>
      <c r="B48" s="23" t="s">
        <v>81</v>
      </c>
      <c r="C48" s="24">
        <v>1201.6975721172571</v>
      </c>
      <c r="D48" s="24">
        <v>196.85730000000001</v>
      </c>
      <c r="E48" s="24">
        <v>1398.5548721172572</v>
      </c>
      <c r="F48" s="24">
        <v>168.80369561643835</v>
      </c>
      <c r="G48" s="24">
        <v>50.275399999999998</v>
      </c>
      <c r="H48" s="24">
        <v>219.07909561643834</v>
      </c>
      <c r="I48" s="24">
        <v>610.28063027116639</v>
      </c>
      <c r="J48" s="24">
        <v>451.12082871335133</v>
      </c>
      <c r="K48" s="24">
        <v>1061.4014589845178</v>
      </c>
      <c r="L48" s="24">
        <v>73.186776469243597</v>
      </c>
      <c r="M48" s="24">
        <v>39.589470329670327</v>
      </c>
      <c r="N48" s="24">
        <v>112.77624679891392</v>
      </c>
      <c r="O48" s="24">
        <v>2791.811673517127</v>
      </c>
    </row>
    <row r="49" spans="1:15" x14ac:dyDescent="0.3">
      <c r="A49" s="23" t="s">
        <v>122</v>
      </c>
      <c r="B49" s="23" t="s">
        <v>81</v>
      </c>
      <c r="C49" s="24">
        <v>9738.5311795685702</v>
      </c>
      <c r="D49" s="24">
        <v>1047.7843944802455</v>
      </c>
      <c r="E49" s="24">
        <v>10786.315574048816</v>
      </c>
      <c r="F49" s="24">
        <v>125.72818428324339</v>
      </c>
      <c r="G49" s="24">
        <v>538.75288218459218</v>
      </c>
      <c r="H49" s="24">
        <v>664.4810664678356</v>
      </c>
      <c r="I49" s="24">
        <v>3962.26443295839</v>
      </c>
      <c r="J49" s="24">
        <v>4203.6378125950314</v>
      </c>
      <c r="K49" s="24">
        <v>8165.9022455534214</v>
      </c>
      <c r="L49" s="24">
        <v>109.05955901741054</v>
      </c>
      <c r="M49" s="24">
        <v>30957.647716023232</v>
      </c>
      <c r="N49" s="24">
        <v>31066.707275040641</v>
      </c>
      <c r="O49" s="24">
        <v>50683.406161110717</v>
      </c>
    </row>
    <row r="50" spans="1:15" x14ac:dyDescent="0.3">
      <c r="A50" s="23" t="s">
        <v>127</v>
      </c>
      <c r="B50" s="23" t="s">
        <v>81</v>
      </c>
      <c r="C50" s="24">
        <v>13441.126542056851</v>
      </c>
      <c r="D50" s="24">
        <v>273.71542320354393</v>
      </c>
      <c r="E50" s="24">
        <v>13714.841965260395</v>
      </c>
      <c r="F50" s="24">
        <v>1702.3018063577438</v>
      </c>
      <c r="G50" s="24">
        <v>2533.8298745539564</v>
      </c>
      <c r="H50" s="24">
        <v>4236.1316809116997</v>
      </c>
      <c r="I50" s="24">
        <v>6914.3124069829655</v>
      </c>
      <c r="J50" s="24">
        <v>7514.8559139221807</v>
      </c>
      <c r="K50" s="24">
        <v>14429.168320905146</v>
      </c>
      <c r="L50" s="24">
        <v>204.33079230769232</v>
      </c>
      <c r="M50" s="24">
        <v>2941.5861138190576</v>
      </c>
      <c r="N50" s="24">
        <v>3145.9169061267498</v>
      </c>
      <c r="O50" s="24">
        <v>35526.058873203998</v>
      </c>
    </row>
    <row r="51" spans="1:15" x14ac:dyDescent="0.3">
      <c r="A51" s="23" t="s">
        <v>123</v>
      </c>
      <c r="B51" s="23" t="s">
        <v>81</v>
      </c>
      <c r="C51" s="24">
        <v>14073.451854294015</v>
      </c>
      <c r="D51" s="24">
        <v>560.84825349748564</v>
      </c>
      <c r="E51" s="24">
        <v>14634.300107791501</v>
      </c>
      <c r="F51" s="24">
        <v>1588.8654581305721</v>
      </c>
      <c r="G51" s="24">
        <v>1652.3252836105653</v>
      </c>
      <c r="H51" s="24">
        <v>3241.1907417411376</v>
      </c>
      <c r="I51" s="24">
        <v>7217.1420070324102</v>
      </c>
      <c r="J51" s="24">
        <v>4608.6403409033828</v>
      </c>
      <c r="K51" s="24">
        <v>11825.782347935794</v>
      </c>
      <c r="L51" s="24">
        <v>581.86287617461846</v>
      </c>
      <c r="M51" s="24">
        <v>17160.145044625351</v>
      </c>
      <c r="N51" s="24">
        <v>17742.00792079997</v>
      </c>
      <c r="O51" s="24">
        <v>47443.281118268402</v>
      </c>
    </row>
    <row r="52" spans="1:15" x14ac:dyDescent="0.3">
      <c r="A52" s="23" t="s">
        <v>128</v>
      </c>
      <c r="B52" s="23" t="s">
        <v>81</v>
      </c>
      <c r="C52" s="24">
        <v>22516.327798790117</v>
      </c>
      <c r="D52" s="24">
        <v>4111.1043439670675</v>
      </c>
      <c r="E52" s="24">
        <v>26627.432142757185</v>
      </c>
      <c r="F52" s="24">
        <v>395.67781688302546</v>
      </c>
      <c r="G52" s="24">
        <v>940.6932842360925</v>
      </c>
      <c r="H52" s="24">
        <v>1336.3711011191181</v>
      </c>
      <c r="I52" s="24">
        <v>10414.386973009063</v>
      </c>
      <c r="J52" s="24">
        <v>16843.607821681773</v>
      </c>
      <c r="K52" s="24">
        <v>27257.994794690836</v>
      </c>
      <c r="L52" s="24">
        <v>1952.1065114354708</v>
      </c>
      <c r="M52" s="24">
        <v>25938.125121560843</v>
      </c>
      <c r="N52" s="24">
        <v>27890.231632996314</v>
      </c>
      <c r="O52" s="24">
        <v>83112.029671563447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1A131-AB79-40DD-AF98-8DD543AAEF72}">
  <sheetPr codeName="Sayfa9"/>
  <dimension ref="A1:O52"/>
  <sheetViews>
    <sheetView topLeftCell="A9" zoomScale="55" zoomScaleNormal="55" workbookViewId="0">
      <selection activeCell="C3" sqref="C3:O52"/>
    </sheetView>
  </sheetViews>
  <sheetFormatPr defaultColWidth="8.77734375" defaultRowHeight="14.4" x14ac:dyDescent="0.3"/>
  <cols>
    <col min="1" max="1" width="18.6640625" bestFit="1" customWidth="1"/>
    <col min="2" max="2" width="12.109375" bestFit="1" customWidth="1"/>
    <col min="3" max="15" width="20.33203125" customWidth="1"/>
  </cols>
  <sheetData>
    <row r="1" spans="1:15" ht="15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2">
        <v>15551205.020000614</v>
      </c>
      <c r="D3" s="22">
        <v>144123.59100000001</v>
      </c>
      <c r="E3" s="22">
        <v>15695328.611000614</v>
      </c>
      <c r="F3" s="22">
        <v>544355.37899999844</v>
      </c>
      <c r="G3" s="22">
        <v>631304.84299999964</v>
      </c>
      <c r="H3" s="22">
        <v>1175660.2219999982</v>
      </c>
      <c r="I3" s="22">
        <v>3774496.082000114</v>
      </c>
      <c r="J3" s="22">
        <v>4557876.8999999994</v>
      </c>
      <c r="K3" s="22">
        <v>8332372.9820001135</v>
      </c>
      <c r="L3" s="22">
        <v>98553.172999999995</v>
      </c>
      <c r="M3" s="22">
        <v>1997602.9110000003</v>
      </c>
      <c r="N3" s="22">
        <v>2096156.0840000003</v>
      </c>
      <c r="O3" s="22">
        <v>27299517.899000727</v>
      </c>
    </row>
    <row r="4" spans="1:15" x14ac:dyDescent="0.3">
      <c r="A4" t="s">
        <v>80</v>
      </c>
      <c r="B4" t="s">
        <v>22</v>
      </c>
      <c r="C4" s="22">
        <v>11948322.594000474</v>
      </c>
      <c r="D4" s="22">
        <v>116789.739</v>
      </c>
      <c r="E4" s="22">
        <v>12065112.333000474</v>
      </c>
      <c r="F4" s="22">
        <v>308582.28199999925</v>
      </c>
      <c r="G4" s="22">
        <v>242380.64399999991</v>
      </c>
      <c r="H4" s="22">
        <v>550962.92599999916</v>
      </c>
      <c r="I4" s="22">
        <v>2999894.826000113</v>
      </c>
      <c r="J4" s="22">
        <v>3565181.5409999993</v>
      </c>
      <c r="K4" s="22">
        <v>6565076.3670001123</v>
      </c>
      <c r="L4" s="22">
        <v>79997.452999999994</v>
      </c>
      <c r="M4" s="22">
        <v>1376825.6430000002</v>
      </c>
      <c r="N4" s="22">
        <v>1456823.0960000001</v>
      </c>
      <c r="O4" s="22">
        <v>20637974.722000584</v>
      </c>
    </row>
    <row r="5" spans="1:15" x14ac:dyDescent="0.3">
      <c r="A5" t="s">
        <v>81</v>
      </c>
      <c r="B5" t="s">
        <v>23</v>
      </c>
      <c r="C5" s="22">
        <v>3602882.4260001415</v>
      </c>
      <c r="D5" s="22">
        <v>27333.851999999999</v>
      </c>
      <c r="E5" s="22">
        <v>3630216.2780001415</v>
      </c>
      <c r="F5" s="22">
        <v>235773.09699999916</v>
      </c>
      <c r="G5" s="22">
        <v>388924.19899999979</v>
      </c>
      <c r="H5" s="22">
        <v>624697.29599999893</v>
      </c>
      <c r="I5" s="22">
        <v>774601.25600000122</v>
      </c>
      <c r="J5" s="22">
        <v>992695.35900000005</v>
      </c>
      <c r="K5" s="22">
        <v>1767296.6150000012</v>
      </c>
      <c r="L5" s="22">
        <v>18555.72</v>
      </c>
      <c r="M5" s="22">
        <v>620777.26800000004</v>
      </c>
      <c r="N5" s="22">
        <v>639332.98800000001</v>
      </c>
      <c r="O5" s="22">
        <v>6661543.1770001417</v>
      </c>
    </row>
    <row r="6" spans="1:15" x14ac:dyDescent="0.3">
      <c r="A6" t="s">
        <v>95</v>
      </c>
      <c r="B6" t="s">
        <v>80</v>
      </c>
      <c r="C6" s="22">
        <v>261681.30500000599</v>
      </c>
      <c r="D6" s="22">
        <v>1667.03</v>
      </c>
      <c r="E6" s="22">
        <v>263348.33500000602</v>
      </c>
      <c r="F6" s="22">
        <v>1164.4010000000001</v>
      </c>
      <c r="G6" s="22">
        <v>4297.1000000000004</v>
      </c>
      <c r="H6" s="22">
        <v>5461.5010000000002</v>
      </c>
      <c r="I6" s="22">
        <v>53084.347000000103</v>
      </c>
      <c r="J6" s="22">
        <v>463972.18700000003</v>
      </c>
      <c r="K6" s="22">
        <v>517056.53400000016</v>
      </c>
      <c r="L6" s="22">
        <v>407.38900000000001</v>
      </c>
      <c r="M6" s="22">
        <v>220303.91700000002</v>
      </c>
      <c r="N6" s="22">
        <v>220711.30600000001</v>
      </c>
      <c r="O6" s="22">
        <v>1006577.6760000063</v>
      </c>
    </row>
    <row r="7" spans="1:15" x14ac:dyDescent="0.3">
      <c r="A7" t="s">
        <v>111</v>
      </c>
      <c r="B7" t="s">
        <v>80</v>
      </c>
      <c r="C7" s="22">
        <v>175442.07700000002</v>
      </c>
      <c r="D7" s="22">
        <v>60</v>
      </c>
      <c r="E7" s="22">
        <v>175502.07700000002</v>
      </c>
      <c r="F7" s="22">
        <v>1273.48</v>
      </c>
      <c r="G7" s="22">
        <v>0</v>
      </c>
      <c r="H7" s="22">
        <v>1273.48</v>
      </c>
      <c r="I7" s="22">
        <v>30700.360000000499</v>
      </c>
      <c r="J7" s="22">
        <v>85430.8</v>
      </c>
      <c r="K7" s="22">
        <v>116131.1600000005</v>
      </c>
      <c r="L7" s="22">
        <v>1166.18</v>
      </c>
      <c r="M7" s="22">
        <v>2208</v>
      </c>
      <c r="N7" s="22">
        <v>3374.1800000000003</v>
      </c>
      <c r="O7" s="22">
        <v>296280.89700000052</v>
      </c>
    </row>
    <row r="8" spans="1:15" x14ac:dyDescent="0.3">
      <c r="A8" t="s">
        <v>98</v>
      </c>
      <c r="B8" t="s">
        <v>80</v>
      </c>
      <c r="C8" s="22">
        <v>80006.1679999997</v>
      </c>
      <c r="D8" s="22">
        <v>182.6</v>
      </c>
      <c r="E8" s="22">
        <v>80188.767999999705</v>
      </c>
      <c r="F8" s="22">
        <v>23055.989999999802</v>
      </c>
      <c r="G8" s="22">
        <v>8730.7900000000009</v>
      </c>
      <c r="H8" s="22">
        <v>31786.779999999802</v>
      </c>
      <c r="I8" s="22">
        <v>33818.502999999298</v>
      </c>
      <c r="J8" s="22">
        <v>16819.77</v>
      </c>
      <c r="K8" s="22">
        <v>50638.272999999303</v>
      </c>
      <c r="L8" s="22">
        <v>5</v>
      </c>
      <c r="M8" s="22">
        <v>5562</v>
      </c>
      <c r="N8" s="22">
        <v>5567</v>
      </c>
      <c r="O8" s="22">
        <v>168180.82099999883</v>
      </c>
    </row>
    <row r="9" spans="1:15" x14ac:dyDescent="0.3">
      <c r="A9" t="s">
        <v>110</v>
      </c>
      <c r="B9" t="s">
        <v>80</v>
      </c>
      <c r="C9" s="22">
        <v>696877.38400002208</v>
      </c>
      <c r="D9" s="22">
        <v>1555.588</v>
      </c>
      <c r="E9" s="22">
        <v>698432.97200002207</v>
      </c>
      <c r="F9" s="22">
        <v>53.52</v>
      </c>
      <c r="G9" s="22">
        <v>21.1</v>
      </c>
      <c r="H9" s="22">
        <v>74.62</v>
      </c>
      <c r="I9" s="22">
        <v>118303.099999994</v>
      </c>
      <c r="J9" s="22">
        <v>62732</v>
      </c>
      <c r="K9" s="22">
        <v>181035.09999999398</v>
      </c>
      <c r="L9" s="22">
        <v>959.48399999999992</v>
      </c>
      <c r="M9" s="22">
        <v>2209.4899999999998</v>
      </c>
      <c r="N9" s="22">
        <v>3168.9739999999997</v>
      </c>
      <c r="O9" s="22">
        <v>882711.66600001603</v>
      </c>
    </row>
    <row r="10" spans="1:15" x14ac:dyDescent="0.3">
      <c r="A10" t="s">
        <v>94</v>
      </c>
      <c r="B10" t="s">
        <v>80</v>
      </c>
      <c r="C10" s="22">
        <v>254054.51300000498</v>
      </c>
      <c r="D10" s="22">
        <v>627.91</v>
      </c>
      <c r="E10" s="22">
        <v>254682.42300000499</v>
      </c>
      <c r="F10" s="22">
        <v>30934.684999999699</v>
      </c>
      <c r="G10" s="22">
        <v>25220.35</v>
      </c>
      <c r="H10" s="22">
        <v>56155.034999999698</v>
      </c>
      <c r="I10" s="22">
        <v>64981.527000001006</v>
      </c>
      <c r="J10" s="22">
        <v>121911.02600000001</v>
      </c>
      <c r="K10" s="22">
        <v>186892.553000001</v>
      </c>
      <c r="L10" s="22">
        <v>720.91300000000001</v>
      </c>
      <c r="M10" s="22">
        <v>69387.739999999991</v>
      </c>
      <c r="N10" s="22">
        <v>70108.652999999991</v>
      </c>
      <c r="O10" s="22">
        <v>567838.66400000569</v>
      </c>
    </row>
    <row r="11" spans="1:15" x14ac:dyDescent="0.3">
      <c r="A11" t="s">
        <v>109</v>
      </c>
      <c r="B11" t="s">
        <v>80</v>
      </c>
      <c r="C11" s="22">
        <v>30825.185999999903</v>
      </c>
      <c r="D11" s="22">
        <v>155</v>
      </c>
      <c r="E11" s="22">
        <v>30980.185999999903</v>
      </c>
      <c r="F11" s="22">
        <v>4649.0910000000003</v>
      </c>
      <c r="G11" s="22">
        <v>157.80000000000001</v>
      </c>
      <c r="H11" s="22">
        <v>4806.8910000000005</v>
      </c>
      <c r="I11" s="22">
        <v>10492.643000000018</v>
      </c>
      <c r="J11" s="22">
        <v>5026.3999999999996</v>
      </c>
      <c r="K11" s="22">
        <v>15519.043000000018</v>
      </c>
      <c r="L11" s="22">
        <v>172.04900000000001</v>
      </c>
      <c r="M11" s="22">
        <v>2140</v>
      </c>
      <c r="N11" s="22">
        <v>2312.049</v>
      </c>
      <c r="O11" s="22">
        <v>53618.168999999922</v>
      </c>
    </row>
    <row r="12" spans="1:15" x14ac:dyDescent="0.3">
      <c r="A12" t="s">
        <v>83</v>
      </c>
      <c r="B12" t="s">
        <v>80</v>
      </c>
      <c r="C12" s="22">
        <v>1017528.6450000748</v>
      </c>
      <c r="D12" s="22">
        <v>1529.5640000000001</v>
      </c>
      <c r="E12" s="22">
        <v>1019058.2090000748</v>
      </c>
      <c r="F12" s="22">
        <v>1722.125</v>
      </c>
      <c r="G12" s="22">
        <v>1306.3</v>
      </c>
      <c r="H12" s="22">
        <v>3028.4250000000002</v>
      </c>
      <c r="I12" s="22">
        <v>423547.027000056</v>
      </c>
      <c r="J12" s="22">
        <v>347904.68299999996</v>
      </c>
      <c r="K12" s="22">
        <v>771451.71000005596</v>
      </c>
      <c r="L12" s="22">
        <v>25424.62</v>
      </c>
      <c r="M12" s="22">
        <v>184769.5</v>
      </c>
      <c r="N12" s="22">
        <v>210194.12</v>
      </c>
      <c r="O12" s="22">
        <v>2003732.4640001308</v>
      </c>
    </row>
    <row r="13" spans="1:15" x14ac:dyDescent="0.3">
      <c r="A13" t="s">
        <v>84</v>
      </c>
      <c r="B13" t="s">
        <v>80</v>
      </c>
      <c r="C13" s="22">
        <v>1258990.6400000982</v>
      </c>
      <c r="D13" s="22">
        <v>1242</v>
      </c>
      <c r="E13" s="22">
        <v>1260232.6400000982</v>
      </c>
      <c r="F13" s="22">
        <v>4100.6260000000202</v>
      </c>
      <c r="G13" s="22">
        <v>1967.2</v>
      </c>
      <c r="H13" s="22">
        <v>6067.82600000002</v>
      </c>
      <c r="I13" s="22">
        <v>229196.42600002201</v>
      </c>
      <c r="J13" s="22">
        <v>61610.19</v>
      </c>
      <c r="K13" s="22">
        <v>290806.61600002204</v>
      </c>
      <c r="L13" s="22">
        <v>2808.6990000000001</v>
      </c>
      <c r="M13" s="22">
        <v>18908.400000000001</v>
      </c>
      <c r="N13" s="22">
        <v>21717.099000000002</v>
      </c>
      <c r="O13" s="22">
        <v>1578824.1810001202</v>
      </c>
    </row>
    <row r="14" spans="1:15" x14ac:dyDescent="0.3">
      <c r="A14" t="s">
        <v>96</v>
      </c>
      <c r="B14" t="s">
        <v>80</v>
      </c>
      <c r="C14" s="22">
        <v>343035.27700001001</v>
      </c>
      <c r="D14" s="22">
        <v>13611.61</v>
      </c>
      <c r="E14" s="22">
        <v>356646.88700001</v>
      </c>
      <c r="F14" s="22">
        <v>3954.9940000000001</v>
      </c>
      <c r="G14" s="22">
        <v>4122.8100000000004</v>
      </c>
      <c r="H14" s="22">
        <v>8077.8040000000001</v>
      </c>
      <c r="I14" s="22">
        <v>87812.787999999302</v>
      </c>
      <c r="J14" s="22">
        <v>82300.48000000001</v>
      </c>
      <c r="K14" s="22">
        <v>170113.26799999931</v>
      </c>
      <c r="L14" s="22">
        <v>322.62599999999998</v>
      </c>
      <c r="M14" s="22">
        <v>5514</v>
      </c>
      <c r="N14" s="22">
        <v>5836.6260000000002</v>
      </c>
      <c r="O14" s="22">
        <v>540674.58500000928</v>
      </c>
    </row>
    <row r="15" spans="1:15" x14ac:dyDescent="0.3">
      <c r="A15" t="s">
        <v>88</v>
      </c>
      <c r="B15" t="s">
        <v>80</v>
      </c>
      <c r="C15" s="22">
        <v>600584.30400002783</v>
      </c>
      <c r="D15" s="22">
        <v>1152.51</v>
      </c>
      <c r="E15" s="22">
        <v>601736.81400002784</v>
      </c>
      <c r="F15" s="22">
        <v>290.61599999999999</v>
      </c>
      <c r="G15" s="22">
        <v>15</v>
      </c>
      <c r="H15" s="22">
        <v>305.61599999999999</v>
      </c>
      <c r="I15" s="22">
        <v>103706.431999996</v>
      </c>
      <c r="J15" s="22">
        <v>58181.446000000004</v>
      </c>
      <c r="K15" s="22">
        <v>161887.87799999601</v>
      </c>
      <c r="L15" s="22">
        <v>2260.163</v>
      </c>
      <c r="M15" s="22">
        <v>53476</v>
      </c>
      <c r="N15" s="22">
        <v>55736.163</v>
      </c>
      <c r="O15" s="22">
        <v>819666.47100002388</v>
      </c>
    </row>
    <row r="16" spans="1:15" x14ac:dyDescent="0.3">
      <c r="A16" t="s">
        <v>107</v>
      </c>
      <c r="B16" t="s">
        <v>80</v>
      </c>
      <c r="C16" s="22">
        <v>289384.25499998394</v>
      </c>
      <c r="D16" s="22">
        <v>17115.3</v>
      </c>
      <c r="E16" s="22">
        <v>306499.55499998393</v>
      </c>
      <c r="F16" s="22">
        <v>8464.0500000000284</v>
      </c>
      <c r="G16" s="22">
        <v>14179.788</v>
      </c>
      <c r="H16" s="22">
        <v>22643.838000000029</v>
      </c>
      <c r="I16" s="22">
        <v>46237.268999999797</v>
      </c>
      <c r="J16" s="22">
        <v>46431.509999999995</v>
      </c>
      <c r="K16" s="22">
        <v>92668.778999999791</v>
      </c>
      <c r="L16" s="22">
        <v>547.93200000000002</v>
      </c>
      <c r="M16" s="22">
        <v>11219.4</v>
      </c>
      <c r="N16" s="22">
        <v>11767.332</v>
      </c>
      <c r="O16" s="22">
        <v>433579.50399998378</v>
      </c>
    </row>
    <row r="17" spans="1:15" x14ac:dyDescent="0.3">
      <c r="A17" t="s">
        <v>101</v>
      </c>
      <c r="B17" t="s">
        <v>80</v>
      </c>
      <c r="C17" s="22">
        <v>166016.02499999799</v>
      </c>
      <c r="D17" s="22">
        <v>4299.3</v>
      </c>
      <c r="E17" s="22">
        <v>170315.32499999797</v>
      </c>
      <c r="F17" s="22">
        <v>1886.27</v>
      </c>
      <c r="G17" s="22">
        <v>5594.4</v>
      </c>
      <c r="H17" s="22">
        <v>7480.67</v>
      </c>
      <c r="I17" s="22">
        <v>25186.4729999999</v>
      </c>
      <c r="J17" s="22">
        <v>71640.14</v>
      </c>
      <c r="K17" s="22">
        <v>96826.612999999896</v>
      </c>
      <c r="L17" s="22">
        <v>41.6</v>
      </c>
      <c r="M17" s="22">
        <v>4963.8</v>
      </c>
      <c r="N17" s="22">
        <v>5005.4000000000005</v>
      </c>
      <c r="O17" s="22">
        <v>279628.00799999788</v>
      </c>
    </row>
    <row r="18" spans="1:15" x14ac:dyDescent="0.3">
      <c r="A18" t="s">
        <v>87</v>
      </c>
      <c r="B18" t="s">
        <v>80</v>
      </c>
      <c r="C18" s="22">
        <v>311057.188000019</v>
      </c>
      <c r="D18" s="22">
        <v>1950</v>
      </c>
      <c r="E18" s="22">
        <v>313007.188000019</v>
      </c>
      <c r="F18" s="22">
        <v>63.29</v>
      </c>
      <c r="G18" s="22">
        <v>100</v>
      </c>
      <c r="H18" s="22">
        <v>163.29</v>
      </c>
      <c r="I18" s="22">
        <v>87035.115999998801</v>
      </c>
      <c r="J18" s="22">
        <v>116125.79800000001</v>
      </c>
      <c r="K18" s="22">
        <v>203160.91399999883</v>
      </c>
      <c r="L18" s="22">
        <v>7978.6480000000001</v>
      </c>
      <c r="M18" s="22">
        <v>62790.767999999996</v>
      </c>
      <c r="N18" s="22">
        <v>70769.415999999997</v>
      </c>
      <c r="O18" s="22">
        <v>587100.80800001777</v>
      </c>
    </row>
    <row r="19" spans="1:15" x14ac:dyDescent="0.3">
      <c r="A19" t="s">
        <v>89</v>
      </c>
      <c r="B19" t="s">
        <v>80</v>
      </c>
      <c r="C19" s="22">
        <v>137987.96300000002</v>
      </c>
      <c r="D19" s="22">
        <v>2486.4</v>
      </c>
      <c r="E19" s="22">
        <v>140474.36300000001</v>
      </c>
      <c r="F19" s="22">
        <v>2056.2959999999998</v>
      </c>
      <c r="G19" s="22">
        <v>580</v>
      </c>
      <c r="H19" s="22">
        <v>2636.2959999999998</v>
      </c>
      <c r="I19" s="22">
        <v>26699.752000000502</v>
      </c>
      <c r="J19" s="22">
        <v>12326.5</v>
      </c>
      <c r="K19" s="22">
        <v>39026.252000000502</v>
      </c>
      <c r="L19" s="22">
        <v>483.10700000000003</v>
      </c>
      <c r="M19" s="22">
        <v>8016</v>
      </c>
      <c r="N19" s="22">
        <v>8499.107</v>
      </c>
      <c r="O19" s="22">
        <v>190636.01800000051</v>
      </c>
    </row>
    <row r="20" spans="1:15" x14ac:dyDescent="0.3">
      <c r="A20" t="s">
        <v>90</v>
      </c>
      <c r="B20" t="s">
        <v>80</v>
      </c>
      <c r="C20" s="22">
        <v>1017818.0590000289</v>
      </c>
      <c r="D20" s="22">
        <v>518.10900000000004</v>
      </c>
      <c r="E20" s="22">
        <v>1018336.1680000289</v>
      </c>
      <c r="F20" s="22">
        <v>55.87</v>
      </c>
      <c r="G20" s="22">
        <v>65</v>
      </c>
      <c r="H20" s="22">
        <v>120.87</v>
      </c>
      <c r="I20" s="22">
        <v>174630.88700000002</v>
      </c>
      <c r="J20" s="22">
        <v>25859.964</v>
      </c>
      <c r="K20" s="22">
        <v>200490.85100000002</v>
      </c>
      <c r="L20" s="22">
        <v>2237.2150000000001</v>
      </c>
      <c r="M20" s="22">
        <v>240</v>
      </c>
      <c r="N20" s="22">
        <v>2477.2150000000001</v>
      </c>
      <c r="O20" s="22">
        <v>1221425.1040000289</v>
      </c>
    </row>
    <row r="21" spans="1:15" x14ac:dyDescent="0.3">
      <c r="A21" t="s">
        <v>99</v>
      </c>
      <c r="B21" t="s">
        <v>80</v>
      </c>
      <c r="C21" s="22">
        <v>77344.732000000513</v>
      </c>
      <c r="D21" s="22">
        <v>5649.13</v>
      </c>
      <c r="E21" s="22">
        <v>82993.862000000518</v>
      </c>
      <c r="F21" s="22">
        <v>2304.0730000000003</v>
      </c>
      <c r="G21" s="22">
        <v>1133.0999999999999</v>
      </c>
      <c r="H21" s="22">
        <v>3437.1730000000002</v>
      </c>
      <c r="I21" s="22">
        <v>16008.881000000001</v>
      </c>
      <c r="J21" s="22">
        <v>72011.100000000006</v>
      </c>
      <c r="K21" s="22">
        <v>88019.981</v>
      </c>
      <c r="L21" s="22">
        <v>168.1</v>
      </c>
      <c r="M21" s="22">
        <v>24862.32</v>
      </c>
      <c r="N21" s="22">
        <v>25030.42</v>
      </c>
      <c r="O21" s="22">
        <v>199481.43600000051</v>
      </c>
    </row>
    <row r="22" spans="1:15" x14ac:dyDescent="0.3">
      <c r="A22" t="s">
        <v>85</v>
      </c>
      <c r="B22" t="s">
        <v>80</v>
      </c>
      <c r="C22" s="22">
        <v>1103557.5800000606</v>
      </c>
      <c r="D22" s="22">
        <v>1020</v>
      </c>
      <c r="E22" s="22">
        <v>1104577.5800000606</v>
      </c>
      <c r="F22" s="22">
        <v>229</v>
      </c>
      <c r="G22" s="22">
        <v>108.4</v>
      </c>
      <c r="H22" s="22">
        <v>337.4</v>
      </c>
      <c r="I22" s="22">
        <v>197504.20000001701</v>
      </c>
      <c r="J22" s="22">
        <v>66797.260000000009</v>
      </c>
      <c r="K22" s="22">
        <v>264301.46000001702</v>
      </c>
      <c r="L22" s="22">
        <v>962.09400000000005</v>
      </c>
      <c r="M22" s="22">
        <v>8890.2000000000007</v>
      </c>
      <c r="N22" s="22">
        <v>9852.2940000000017</v>
      </c>
      <c r="O22" s="22">
        <v>1379068.7340000777</v>
      </c>
    </row>
    <row r="23" spans="1:15" x14ac:dyDescent="0.3">
      <c r="A23" t="s">
        <v>104</v>
      </c>
      <c r="B23" t="s">
        <v>80</v>
      </c>
      <c r="C23" s="22">
        <v>291947.56600001303</v>
      </c>
      <c r="D23" s="22">
        <v>5204.1580000000004</v>
      </c>
      <c r="E23" s="22">
        <v>297151.72400001303</v>
      </c>
      <c r="F23" s="22">
        <v>32650.363999999503</v>
      </c>
      <c r="G23" s="22">
        <v>29993.886999999901</v>
      </c>
      <c r="H23" s="22">
        <v>62644.250999999407</v>
      </c>
      <c r="I23" s="22">
        <v>56708.022000000696</v>
      </c>
      <c r="J23" s="22">
        <v>308541.06</v>
      </c>
      <c r="K23" s="22">
        <v>365249.08200000069</v>
      </c>
      <c r="L23" s="22">
        <v>1011.938</v>
      </c>
      <c r="M23" s="22">
        <v>81708.540000000008</v>
      </c>
      <c r="N23" s="22">
        <v>82720.478000000003</v>
      </c>
      <c r="O23" s="22">
        <v>807765.53500001319</v>
      </c>
    </row>
    <row r="24" spans="1:15" x14ac:dyDescent="0.3">
      <c r="A24" t="s">
        <v>102</v>
      </c>
      <c r="B24" t="s">
        <v>80</v>
      </c>
      <c r="C24" s="22">
        <v>55032.010000000104</v>
      </c>
      <c r="D24" s="22">
        <v>100</v>
      </c>
      <c r="E24" s="22">
        <v>55132.010000000104</v>
      </c>
      <c r="F24" s="22">
        <v>12786.2410000001</v>
      </c>
      <c r="G24" s="22">
        <v>6448.02</v>
      </c>
      <c r="H24" s="22">
        <v>19234.2610000001</v>
      </c>
      <c r="I24" s="22">
        <v>15792.029000000099</v>
      </c>
      <c r="J24" s="22">
        <v>50378.400000000001</v>
      </c>
      <c r="K24" s="22">
        <v>66170.429000000106</v>
      </c>
      <c r="L24" s="22">
        <v>787.67899999999997</v>
      </c>
      <c r="M24" s="22">
        <v>52601</v>
      </c>
      <c r="N24" s="22">
        <v>53388.678999999996</v>
      </c>
      <c r="O24" s="22">
        <v>193925.37900000028</v>
      </c>
    </row>
    <row r="25" spans="1:15" x14ac:dyDescent="0.3">
      <c r="A25" t="s">
        <v>108</v>
      </c>
      <c r="B25" t="s">
        <v>80</v>
      </c>
      <c r="C25" s="22">
        <v>79261.729999999807</v>
      </c>
      <c r="D25" s="22">
        <v>750</v>
      </c>
      <c r="E25" s="22">
        <v>80011.729999999807</v>
      </c>
      <c r="F25" s="22">
        <v>18834.260000000002</v>
      </c>
      <c r="G25" s="22">
        <v>1088.5999999999999</v>
      </c>
      <c r="H25" s="22">
        <v>19922.86</v>
      </c>
      <c r="I25" s="22">
        <v>24292.878999999899</v>
      </c>
      <c r="J25" s="22">
        <v>24776.400000000001</v>
      </c>
      <c r="K25" s="22">
        <v>49069.2789999999</v>
      </c>
      <c r="L25" s="22">
        <v>30</v>
      </c>
      <c r="M25" s="22">
        <v>1128</v>
      </c>
      <c r="N25" s="22">
        <v>1158</v>
      </c>
      <c r="O25" s="22">
        <v>150161.86899999972</v>
      </c>
    </row>
    <row r="26" spans="1:15" x14ac:dyDescent="0.3">
      <c r="A26" t="s">
        <v>82</v>
      </c>
      <c r="B26" t="s">
        <v>80</v>
      </c>
      <c r="C26" s="22">
        <v>771260.02100005466</v>
      </c>
      <c r="D26" s="22">
        <v>11329.43</v>
      </c>
      <c r="E26" s="22">
        <v>782589.45100005472</v>
      </c>
      <c r="F26" s="22">
        <v>15</v>
      </c>
      <c r="G26" s="22">
        <v>1009</v>
      </c>
      <c r="H26" s="22">
        <v>1024</v>
      </c>
      <c r="I26" s="22">
        <v>548644.29000004206</v>
      </c>
      <c r="J26" s="22">
        <v>683455.46299999999</v>
      </c>
      <c r="K26" s="22">
        <v>1232099.7530000419</v>
      </c>
      <c r="L26" s="22">
        <v>4165.4920000000002</v>
      </c>
      <c r="M26" s="22">
        <v>22103.59</v>
      </c>
      <c r="N26" s="22">
        <v>26269.082000000002</v>
      </c>
      <c r="O26" s="22">
        <v>2041982.2860000967</v>
      </c>
    </row>
    <row r="27" spans="1:15" x14ac:dyDescent="0.3">
      <c r="A27" t="s">
        <v>100</v>
      </c>
      <c r="B27" t="s">
        <v>80</v>
      </c>
      <c r="C27" s="22">
        <v>358154.0880000061</v>
      </c>
      <c r="D27" s="22">
        <v>6988.58</v>
      </c>
      <c r="E27" s="22">
        <v>365142.66800000612</v>
      </c>
      <c r="F27" s="22">
        <v>21049.389999999901</v>
      </c>
      <c r="G27" s="22">
        <v>17750.47</v>
      </c>
      <c r="H27" s="22">
        <v>38799.859999999899</v>
      </c>
      <c r="I27" s="22">
        <v>99929.282999997697</v>
      </c>
      <c r="J27" s="22">
        <v>93445.04</v>
      </c>
      <c r="K27" s="22">
        <v>193374.3229999977</v>
      </c>
      <c r="L27" s="22">
        <v>7707.5140000000092</v>
      </c>
      <c r="M27" s="22">
        <v>41095.730000000003</v>
      </c>
      <c r="N27" s="22">
        <v>48803.244000000013</v>
      </c>
      <c r="O27" s="22">
        <v>646120.0950000037</v>
      </c>
    </row>
    <row r="28" spans="1:15" x14ac:dyDescent="0.3">
      <c r="A28" t="s">
        <v>105</v>
      </c>
      <c r="B28" t="s">
        <v>80</v>
      </c>
      <c r="C28" s="22">
        <v>541601.36899999797</v>
      </c>
      <c r="D28" s="22">
        <v>3468.9</v>
      </c>
      <c r="E28" s="22">
        <v>545070.26899999799</v>
      </c>
      <c r="F28" s="22">
        <v>8607.5040000000699</v>
      </c>
      <c r="G28" s="22">
        <v>7123.8</v>
      </c>
      <c r="H28" s="22">
        <v>15731.304000000069</v>
      </c>
      <c r="I28" s="22">
        <v>84415.643999995795</v>
      </c>
      <c r="J28" s="22">
        <v>140513.60000000001</v>
      </c>
      <c r="K28" s="22">
        <v>224929.24399999582</v>
      </c>
      <c r="L28" s="22">
        <v>7567.0019999999995</v>
      </c>
      <c r="M28" s="22">
        <v>103388.41</v>
      </c>
      <c r="N28" s="22">
        <v>110955.412</v>
      </c>
      <c r="O28" s="22">
        <v>896686.22899999388</v>
      </c>
    </row>
    <row r="29" spans="1:15" x14ac:dyDescent="0.3">
      <c r="A29" t="s">
        <v>86</v>
      </c>
      <c r="B29" t="s">
        <v>80</v>
      </c>
      <c r="C29" s="22">
        <v>197430.41499999599</v>
      </c>
      <c r="D29" s="22">
        <v>801.96</v>
      </c>
      <c r="E29" s="22">
        <v>198232.37499999598</v>
      </c>
      <c r="F29" s="22">
        <v>2145.9300000000003</v>
      </c>
      <c r="G29" s="22">
        <v>0</v>
      </c>
      <c r="H29" s="22">
        <v>2145.9300000000003</v>
      </c>
      <c r="I29" s="22">
        <v>43119.742000000799</v>
      </c>
      <c r="J29" s="22">
        <v>55579.05</v>
      </c>
      <c r="K29" s="22">
        <v>98698.792000000802</v>
      </c>
      <c r="L29" s="22">
        <v>763.65</v>
      </c>
      <c r="M29" s="22">
        <v>600</v>
      </c>
      <c r="N29" s="22">
        <v>1363.65</v>
      </c>
      <c r="O29" s="22">
        <v>300440.74699999677</v>
      </c>
    </row>
    <row r="30" spans="1:15" x14ac:dyDescent="0.3">
      <c r="A30" t="s">
        <v>93</v>
      </c>
      <c r="B30" t="s">
        <v>80</v>
      </c>
      <c r="C30" s="22">
        <v>359155.86600002594</v>
      </c>
      <c r="D30" s="22">
        <v>782.7</v>
      </c>
      <c r="E30" s="22">
        <v>359938.56600002595</v>
      </c>
      <c r="F30" s="22">
        <v>49067.221000000296</v>
      </c>
      <c r="G30" s="22">
        <v>33117.250999999997</v>
      </c>
      <c r="H30" s="22">
        <v>82184.4720000003</v>
      </c>
      <c r="I30" s="22">
        <v>95848.177999997395</v>
      </c>
      <c r="J30" s="22">
        <v>60748.701000000001</v>
      </c>
      <c r="K30" s="22">
        <v>156596.8789999974</v>
      </c>
      <c r="L30" s="22">
        <v>1431.52</v>
      </c>
      <c r="M30" s="22">
        <v>63462</v>
      </c>
      <c r="N30" s="22">
        <v>64893.52</v>
      </c>
      <c r="O30" s="22">
        <v>663613.43700002367</v>
      </c>
    </row>
    <row r="31" spans="1:15" x14ac:dyDescent="0.3">
      <c r="A31" t="s">
        <v>92</v>
      </c>
      <c r="B31" t="s">
        <v>80</v>
      </c>
      <c r="C31" s="22">
        <v>288974.42800000706</v>
      </c>
      <c r="D31" s="22">
        <v>11200.14</v>
      </c>
      <c r="E31" s="22">
        <v>300174.56800000707</v>
      </c>
      <c r="F31" s="22">
        <v>10243.330000000071</v>
      </c>
      <c r="G31" s="22">
        <v>2103.9</v>
      </c>
      <c r="H31" s="22">
        <v>12347.230000000071</v>
      </c>
      <c r="I31" s="22">
        <v>39784.345999999401</v>
      </c>
      <c r="J31" s="22">
        <v>59959.320999999996</v>
      </c>
      <c r="K31" s="22">
        <v>99743.666999999405</v>
      </c>
      <c r="L31" s="22">
        <v>245.393</v>
      </c>
      <c r="M31" s="22">
        <v>10299</v>
      </c>
      <c r="N31" s="22">
        <v>10544.393</v>
      </c>
      <c r="O31" s="22">
        <v>422809.85800000653</v>
      </c>
    </row>
    <row r="32" spans="1:15" x14ac:dyDescent="0.3">
      <c r="A32" t="s">
        <v>91</v>
      </c>
      <c r="B32" t="s">
        <v>80</v>
      </c>
      <c r="C32" s="22">
        <v>108235.45</v>
      </c>
      <c r="D32" s="22">
        <v>2287.44</v>
      </c>
      <c r="E32" s="22">
        <v>110522.89</v>
      </c>
      <c r="F32" s="22">
        <v>9592.304000000031</v>
      </c>
      <c r="G32" s="22">
        <v>6763.46</v>
      </c>
      <c r="H32" s="22">
        <v>16355.764000000032</v>
      </c>
      <c r="I32" s="22">
        <v>31003.530999999799</v>
      </c>
      <c r="J32" s="22">
        <v>30144.62</v>
      </c>
      <c r="K32" s="22">
        <v>61148.150999999794</v>
      </c>
      <c r="L32" s="22">
        <v>234.27700000000002</v>
      </c>
      <c r="M32" s="22">
        <v>1602</v>
      </c>
      <c r="N32" s="22">
        <v>1836.277</v>
      </c>
      <c r="O32" s="22">
        <v>189863.08199999982</v>
      </c>
    </row>
    <row r="33" spans="1:15" x14ac:dyDescent="0.3">
      <c r="A33" t="s">
        <v>106</v>
      </c>
      <c r="B33" t="s">
        <v>80</v>
      </c>
      <c r="C33" s="22">
        <v>240667.90900001299</v>
      </c>
      <c r="D33" s="22">
        <v>337.7</v>
      </c>
      <c r="E33" s="22">
        <v>241005.60900001301</v>
      </c>
      <c r="F33" s="22">
        <v>28422.255999999597</v>
      </c>
      <c r="G33" s="22">
        <v>30460.890000000003</v>
      </c>
      <c r="H33" s="22">
        <v>58883.1459999996</v>
      </c>
      <c r="I33" s="22">
        <v>59650.609000000797</v>
      </c>
      <c r="J33" s="22">
        <v>70387.956000000006</v>
      </c>
      <c r="K33" s="22">
        <v>130038.5650000008</v>
      </c>
      <c r="L33" s="22">
        <v>721.08299999999997</v>
      </c>
      <c r="M33" s="22">
        <v>19051.317999999999</v>
      </c>
      <c r="N33" s="22">
        <v>19772.400999999998</v>
      </c>
      <c r="O33" s="22">
        <v>449699.72100001341</v>
      </c>
    </row>
    <row r="34" spans="1:15" x14ac:dyDescent="0.3">
      <c r="A34" t="s">
        <v>103</v>
      </c>
      <c r="B34" t="s">
        <v>80</v>
      </c>
      <c r="C34" s="22">
        <v>561201.53600001894</v>
      </c>
      <c r="D34" s="22">
        <v>2085.19</v>
      </c>
      <c r="E34" s="22">
        <v>563286.72600001888</v>
      </c>
      <c r="F34" s="22">
        <v>18248.225000000002</v>
      </c>
      <c r="G34" s="22">
        <v>33949.948000000004</v>
      </c>
      <c r="H34" s="22">
        <v>52198.17300000001</v>
      </c>
      <c r="I34" s="22">
        <v>119317.234999993</v>
      </c>
      <c r="J34" s="22">
        <v>196106.82</v>
      </c>
      <c r="K34" s="22">
        <v>315424.05499999301</v>
      </c>
      <c r="L34" s="22">
        <v>8531.0360000000001</v>
      </c>
      <c r="M34" s="22">
        <v>277674.52</v>
      </c>
      <c r="N34" s="22">
        <v>286205.55600000004</v>
      </c>
      <c r="O34" s="22">
        <v>1217114.5100000119</v>
      </c>
    </row>
    <row r="35" spans="1:15" x14ac:dyDescent="0.3">
      <c r="A35" t="s">
        <v>97</v>
      </c>
      <c r="B35" t="s">
        <v>80</v>
      </c>
      <c r="C35" s="22">
        <v>273208.90500000899</v>
      </c>
      <c r="D35" s="22">
        <v>16631.490000000002</v>
      </c>
      <c r="E35" s="22">
        <v>289840.39500000898</v>
      </c>
      <c r="F35" s="22">
        <v>10661.880000000101</v>
      </c>
      <c r="G35" s="22">
        <v>4972.28</v>
      </c>
      <c r="H35" s="22">
        <v>15634.160000000102</v>
      </c>
      <c r="I35" s="22">
        <v>52443.307000000998</v>
      </c>
      <c r="J35" s="22">
        <v>74063.856</v>
      </c>
      <c r="K35" s="22">
        <v>126507.16300000099</v>
      </c>
      <c r="L35" s="22">
        <v>135.05000000000001</v>
      </c>
      <c r="M35" s="22">
        <v>16650</v>
      </c>
      <c r="N35" s="22">
        <v>16785.05</v>
      </c>
      <c r="O35" s="22">
        <v>448766.76800001005</v>
      </c>
    </row>
    <row r="36" spans="1:15" x14ac:dyDescent="0.3">
      <c r="A36" t="s">
        <v>124</v>
      </c>
      <c r="B36" t="s">
        <v>81</v>
      </c>
      <c r="C36" s="22">
        <v>44506.476999999904</v>
      </c>
      <c r="D36" s="22">
        <v>211.52</v>
      </c>
      <c r="E36" s="22">
        <v>44717.996999999901</v>
      </c>
      <c r="F36" s="22">
        <v>3985.855</v>
      </c>
      <c r="G36" s="22">
        <v>13171.245000000001</v>
      </c>
      <c r="H36" s="22">
        <v>17157.100000000002</v>
      </c>
      <c r="I36" s="22">
        <v>10771.294</v>
      </c>
      <c r="J36" s="22">
        <v>19057.986000000001</v>
      </c>
      <c r="K36" s="22">
        <v>29829.279999999999</v>
      </c>
      <c r="L36" s="22">
        <v>19.52</v>
      </c>
      <c r="M36" s="22">
        <v>5968</v>
      </c>
      <c r="N36" s="22">
        <v>5987.52</v>
      </c>
      <c r="O36" s="22">
        <v>97691.89699999991</v>
      </c>
    </row>
    <row r="37" spans="1:15" x14ac:dyDescent="0.3">
      <c r="A37" t="s">
        <v>112</v>
      </c>
      <c r="B37" t="s">
        <v>81</v>
      </c>
      <c r="C37" s="22">
        <v>481454.77400003694</v>
      </c>
      <c r="D37" s="22">
        <v>2301.1260000000002</v>
      </c>
      <c r="E37" s="22">
        <v>483755.90000003693</v>
      </c>
      <c r="F37" s="22">
        <v>38205.929999999404</v>
      </c>
      <c r="G37" s="22">
        <v>73627.546999999991</v>
      </c>
      <c r="H37" s="22">
        <v>111833.4769999994</v>
      </c>
      <c r="I37" s="22">
        <v>104825.355999999</v>
      </c>
      <c r="J37" s="22">
        <v>102875.64200000001</v>
      </c>
      <c r="K37" s="22">
        <v>207700.997999999</v>
      </c>
      <c r="L37" s="22">
        <v>1298.1559999999999</v>
      </c>
      <c r="M37" s="22">
        <v>34902.800000000003</v>
      </c>
      <c r="N37" s="22">
        <v>36200.956000000006</v>
      </c>
      <c r="O37" s="22">
        <v>839491.3310000354</v>
      </c>
    </row>
    <row r="38" spans="1:15" x14ac:dyDescent="0.3">
      <c r="A38" t="s">
        <v>113</v>
      </c>
      <c r="B38" t="s">
        <v>81</v>
      </c>
      <c r="C38" s="22">
        <v>235539.24900000799</v>
      </c>
      <c r="D38" s="22">
        <v>1333.32</v>
      </c>
      <c r="E38" s="22">
        <v>236872.56900000799</v>
      </c>
      <c r="F38" s="22">
        <v>44584.779999999504</v>
      </c>
      <c r="G38" s="22">
        <v>27870.827000000099</v>
      </c>
      <c r="H38" s="22">
        <v>72455.606999999611</v>
      </c>
      <c r="I38" s="22">
        <v>51467.2389999999</v>
      </c>
      <c r="J38" s="22">
        <v>76645.200000000012</v>
      </c>
      <c r="K38" s="22">
        <v>128112.43899999991</v>
      </c>
      <c r="L38" s="22">
        <v>436.21899999999999</v>
      </c>
      <c r="M38" s="22">
        <v>61532.2</v>
      </c>
      <c r="N38" s="22">
        <v>61968.418999999994</v>
      </c>
      <c r="O38" s="22">
        <v>499409.03400000749</v>
      </c>
    </row>
    <row r="39" spans="1:15" x14ac:dyDescent="0.3">
      <c r="A39" t="s">
        <v>114</v>
      </c>
      <c r="B39" t="s">
        <v>81</v>
      </c>
      <c r="C39" s="22">
        <v>88736.0659999989</v>
      </c>
      <c r="D39" s="22">
        <v>700.2</v>
      </c>
      <c r="E39" s="22">
        <v>89436.265999998897</v>
      </c>
      <c r="F39" s="22">
        <v>2572.4839999999999</v>
      </c>
      <c r="G39" s="22">
        <v>567.6</v>
      </c>
      <c r="H39" s="22">
        <v>3140.0839999999998</v>
      </c>
      <c r="I39" s="22">
        <v>21527.437999999798</v>
      </c>
      <c r="J39" s="22">
        <v>7690.82</v>
      </c>
      <c r="K39" s="22">
        <v>29218.257999999798</v>
      </c>
      <c r="L39" s="22">
        <v>2166.5699999999997</v>
      </c>
      <c r="M39" s="22">
        <v>0</v>
      </c>
      <c r="N39" s="22">
        <v>2166.5699999999997</v>
      </c>
      <c r="O39" s="22">
        <v>123961.1779999987</v>
      </c>
    </row>
    <row r="40" spans="1:15" x14ac:dyDescent="0.3">
      <c r="A40" t="s">
        <v>125</v>
      </c>
      <c r="B40" t="s">
        <v>81</v>
      </c>
      <c r="C40" s="22">
        <v>29133.1809999998</v>
      </c>
      <c r="D40" s="22">
        <v>249.5</v>
      </c>
      <c r="E40" s="22">
        <v>29382.6809999998</v>
      </c>
      <c r="F40" s="22">
        <v>8667.5400000000391</v>
      </c>
      <c r="G40" s="22">
        <v>8167.9740000000102</v>
      </c>
      <c r="H40" s="22">
        <v>16835.51400000005</v>
      </c>
      <c r="I40" s="22">
        <v>7959.5030000000297</v>
      </c>
      <c r="J40" s="22">
        <v>23036.43</v>
      </c>
      <c r="K40" s="22">
        <v>30995.93300000003</v>
      </c>
      <c r="L40" s="22">
        <v>167</v>
      </c>
      <c r="M40" s="22">
        <v>3630</v>
      </c>
      <c r="N40" s="22">
        <v>3797</v>
      </c>
      <c r="O40" s="22">
        <v>81011.127999999881</v>
      </c>
    </row>
    <row r="41" spans="1:15" x14ac:dyDescent="0.3">
      <c r="A41" t="s">
        <v>115</v>
      </c>
      <c r="B41" t="s">
        <v>81</v>
      </c>
      <c r="C41" s="22">
        <v>75745.20199999951</v>
      </c>
      <c r="D41" s="22">
        <v>770.65</v>
      </c>
      <c r="E41" s="22">
        <v>76515.851999999504</v>
      </c>
      <c r="F41" s="22">
        <v>4170.8600000000297</v>
      </c>
      <c r="G41" s="22">
        <v>1949.18</v>
      </c>
      <c r="H41" s="22">
        <v>6120.04000000003</v>
      </c>
      <c r="I41" s="22">
        <v>14571.341</v>
      </c>
      <c r="J41" s="22">
        <v>10020.93</v>
      </c>
      <c r="K41" s="22">
        <v>24592.271000000001</v>
      </c>
      <c r="L41" s="22">
        <v>62.506</v>
      </c>
      <c r="M41" s="22">
        <v>2970</v>
      </c>
      <c r="N41" s="22">
        <v>3032.5059999999999</v>
      </c>
      <c r="O41" s="22">
        <v>110260.66899999953</v>
      </c>
    </row>
    <row r="42" spans="1:15" x14ac:dyDescent="0.3">
      <c r="A42" t="s">
        <v>116</v>
      </c>
      <c r="B42" t="s">
        <v>81</v>
      </c>
      <c r="C42" s="22">
        <v>89440.195999998512</v>
      </c>
      <c r="D42" s="22">
        <v>1367.4829999999999</v>
      </c>
      <c r="E42" s="22">
        <v>90807.678999998505</v>
      </c>
      <c r="F42" s="22">
        <v>4750.2780000000203</v>
      </c>
      <c r="G42" s="22">
        <v>12361.965999999999</v>
      </c>
      <c r="H42" s="22">
        <v>17112.244000000021</v>
      </c>
      <c r="I42" s="22">
        <v>22443.281999999897</v>
      </c>
      <c r="J42" s="22">
        <v>18077.459000000003</v>
      </c>
      <c r="K42" s="22">
        <v>40520.7409999999</v>
      </c>
      <c r="L42" s="22">
        <v>20.010000000000002</v>
      </c>
      <c r="M42" s="22">
        <v>22974</v>
      </c>
      <c r="N42" s="22">
        <v>22994.01</v>
      </c>
      <c r="O42" s="22">
        <v>171434.67399999843</v>
      </c>
    </row>
    <row r="43" spans="1:15" x14ac:dyDescent="0.3">
      <c r="A43" t="s">
        <v>126</v>
      </c>
      <c r="B43" t="s">
        <v>81</v>
      </c>
      <c r="C43" s="22">
        <v>31064.352999999901</v>
      </c>
      <c r="D43" s="22">
        <v>602.1</v>
      </c>
      <c r="E43" s="22">
        <v>31666.452999999899</v>
      </c>
      <c r="F43" s="22">
        <v>6253.2170000000297</v>
      </c>
      <c r="G43" s="22">
        <v>12809.4</v>
      </c>
      <c r="H43" s="22">
        <v>19062.617000000027</v>
      </c>
      <c r="I43" s="22">
        <v>8033.61600000003</v>
      </c>
      <c r="J43" s="22">
        <v>15687</v>
      </c>
      <c r="K43" s="22">
        <v>23720.616000000031</v>
      </c>
      <c r="L43" s="22">
        <v>31.481999999999999</v>
      </c>
      <c r="M43" s="22">
        <v>390</v>
      </c>
      <c r="N43" s="22">
        <v>421.48199999999997</v>
      </c>
      <c r="O43" s="22">
        <v>74871.167999999947</v>
      </c>
    </row>
    <row r="44" spans="1:15" x14ac:dyDescent="0.3">
      <c r="A44" t="s">
        <v>117</v>
      </c>
      <c r="B44" t="s">
        <v>81</v>
      </c>
      <c r="C44" s="22">
        <v>99838.363000000201</v>
      </c>
      <c r="D44" s="22">
        <v>2107.7599999999998</v>
      </c>
      <c r="E44" s="22">
        <v>101946.1230000002</v>
      </c>
      <c r="F44" s="22">
        <v>4622.3740000000098</v>
      </c>
      <c r="G44" s="22">
        <v>11728.041999999999</v>
      </c>
      <c r="H44" s="22">
        <v>16350.416000000008</v>
      </c>
      <c r="I44" s="22">
        <v>32384.746999999803</v>
      </c>
      <c r="J44" s="22">
        <v>55665</v>
      </c>
      <c r="K44" s="22">
        <v>88049.746999999799</v>
      </c>
      <c r="L44" s="22">
        <v>1525.2840000000001</v>
      </c>
      <c r="M44" s="22">
        <v>30080.2</v>
      </c>
      <c r="N44" s="22">
        <v>31605.484</v>
      </c>
      <c r="O44" s="22">
        <v>237951.77</v>
      </c>
    </row>
    <row r="45" spans="1:15" x14ac:dyDescent="0.3">
      <c r="A45" t="s">
        <v>118</v>
      </c>
      <c r="B45" t="s">
        <v>81</v>
      </c>
      <c r="C45" s="22">
        <v>426843.152000028</v>
      </c>
      <c r="D45" s="22">
        <v>3299.3509999999997</v>
      </c>
      <c r="E45" s="22">
        <v>430142.50300002802</v>
      </c>
      <c r="F45" s="22">
        <v>32155.004999999801</v>
      </c>
      <c r="G45" s="22">
        <v>57244.950999999899</v>
      </c>
      <c r="H45" s="22">
        <v>89399.9559999997</v>
      </c>
      <c r="I45" s="22">
        <v>96478.584999999206</v>
      </c>
      <c r="J45" s="22">
        <v>111304.49600000001</v>
      </c>
      <c r="K45" s="22">
        <v>207783.08099999922</v>
      </c>
      <c r="L45" s="22">
        <v>1403.7080000000001</v>
      </c>
      <c r="M45" s="22">
        <v>64396.479999999996</v>
      </c>
      <c r="N45" s="22">
        <v>65800.187999999995</v>
      </c>
      <c r="O45" s="22">
        <v>793125.72800002689</v>
      </c>
    </row>
    <row r="46" spans="1:15" x14ac:dyDescent="0.3">
      <c r="A46" t="s">
        <v>119</v>
      </c>
      <c r="B46" t="s">
        <v>81</v>
      </c>
      <c r="C46" s="22">
        <v>74986.218000000095</v>
      </c>
      <c r="D46" s="22">
        <v>811.88</v>
      </c>
      <c r="E46" s="22">
        <v>75798.0980000001</v>
      </c>
      <c r="F46" s="22">
        <v>25399.9549999999</v>
      </c>
      <c r="G46" s="22">
        <v>20346.699999999997</v>
      </c>
      <c r="H46" s="22">
        <v>45746.654999999897</v>
      </c>
      <c r="I46" s="22">
        <v>18034.509999999998</v>
      </c>
      <c r="J46" s="22">
        <v>8391.66</v>
      </c>
      <c r="K46" s="22">
        <v>26426.17</v>
      </c>
      <c r="L46" s="22">
        <v>88.427999999999997</v>
      </c>
      <c r="M46" s="22">
        <v>150</v>
      </c>
      <c r="N46" s="22">
        <v>238.428</v>
      </c>
      <c r="O46" s="22">
        <v>148209.351</v>
      </c>
    </row>
    <row r="47" spans="1:15" x14ac:dyDescent="0.3">
      <c r="A47" t="s">
        <v>120</v>
      </c>
      <c r="B47" t="s">
        <v>81</v>
      </c>
      <c r="C47" s="22">
        <v>138936.77599999899</v>
      </c>
      <c r="D47" s="22">
        <v>994.43</v>
      </c>
      <c r="E47" s="22">
        <v>139931.20599999899</v>
      </c>
      <c r="F47" s="22">
        <v>15652.631000000099</v>
      </c>
      <c r="G47" s="22">
        <v>40803.097999999998</v>
      </c>
      <c r="H47" s="22">
        <v>56455.729000000094</v>
      </c>
      <c r="I47" s="22">
        <v>30811.569999999199</v>
      </c>
      <c r="J47" s="22">
        <v>47103.130000000005</v>
      </c>
      <c r="K47" s="22">
        <v>77914.699999999197</v>
      </c>
      <c r="L47" s="22">
        <v>244.06899999999999</v>
      </c>
      <c r="M47" s="22">
        <v>25563.599999999999</v>
      </c>
      <c r="N47" s="22">
        <v>25807.668999999998</v>
      </c>
      <c r="O47" s="22">
        <v>300109.30399999826</v>
      </c>
    </row>
    <row r="48" spans="1:15" x14ac:dyDescent="0.3">
      <c r="A48" t="s">
        <v>121</v>
      </c>
      <c r="B48" t="s">
        <v>81</v>
      </c>
      <c r="C48" s="22">
        <v>40842.756999999896</v>
      </c>
      <c r="D48" s="22">
        <v>867</v>
      </c>
      <c r="E48" s="22">
        <v>41709.756999999896</v>
      </c>
      <c r="F48" s="22">
        <v>3391.5</v>
      </c>
      <c r="G48" s="22">
        <v>1021.2</v>
      </c>
      <c r="H48" s="22">
        <v>4412.7</v>
      </c>
      <c r="I48" s="22">
        <v>8305.2490000000307</v>
      </c>
      <c r="J48" s="22">
        <v>10105.719999999999</v>
      </c>
      <c r="K48" s="22">
        <v>18410.96900000003</v>
      </c>
      <c r="L48" s="22">
        <v>225.72</v>
      </c>
      <c r="M48" s="22">
        <v>0</v>
      </c>
      <c r="N48" s="22">
        <v>225.72</v>
      </c>
      <c r="O48" s="22">
        <v>64759.145999999928</v>
      </c>
    </row>
    <row r="49" spans="1:15" x14ac:dyDescent="0.3">
      <c r="A49" t="s">
        <v>122</v>
      </c>
      <c r="B49" t="s">
        <v>81</v>
      </c>
      <c r="C49" s="22">
        <v>267833.08600000601</v>
      </c>
      <c r="D49" s="22">
        <v>2007.45</v>
      </c>
      <c r="E49" s="22">
        <v>269840.53600000602</v>
      </c>
      <c r="F49" s="22">
        <v>1928.5609999999999</v>
      </c>
      <c r="G49" s="22">
        <v>5123.4620000000004</v>
      </c>
      <c r="H49" s="22">
        <v>7052.0230000000001</v>
      </c>
      <c r="I49" s="22">
        <v>48711.6560000014</v>
      </c>
      <c r="J49" s="22">
        <v>134633.28</v>
      </c>
      <c r="K49" s="22">
        <v>183344.93600000138</v>
      </c>
      <c r="L49" s="22">
        <v>378.15</v>
      </c>
      <c r="M49" s="22">
        <v>103942</v>
      </c>
      <c r="N49" s="22">
        <v>104320.15</v>
      </c>
      <c r="O49" s="22">
        <v>564557.64500000747</v>
      </c>
    </row>
    <row r="50" spans="1:15" x14ac:dyDescent="0.3">
      <c r="A50" t="s">
        <v>127</v>
      </c>
      <c r="B50" t="s">
        <v>81</v>
      </c>
      <c r="C50" s="22">
        <v>336416.22799999407</v>
      </c>
      <c r="D50" s="22">
        <v>1372.364</v>
      </c>
      <c r="E50" s="22">
        <v>337788.59199999407</v>
      </c>
      <c r="F50" s="22">
        <v>16991.571000000102</v>
      </c>
      <c r="G50" s="22">
        <v>31817.737999999801</v>
      </c>
      <c r="H50" s="22">
        <v>48809.308999999907</v>
      </c>
      <c r="I50" s="22">
        <v>64158.883999998499</v>
      </c>
      <c r="J50" s="22">
        <v>54876.857000000004</v>
      </c>
      <c r="K50" s="22">
        <v>119035.7409999985</v>
      </c>
      <c r="L50" s="22">
        <v>852.21100000000001</v>
      </c>
      <c r="M50" s="22">
        <v>22638.54</v>
      </c>
      <c r="N50" s="22">
        <v>23490.751</v>
      </c>
      <c r="O50" s="22">
        <v>529124.39299999247</v>
      </c>
    </row>
    <row r="51" spans="1:15" x14ac:dyDescent="0.3">
      <c r="A51" t="s">
        <v>123</v>
      </c>
      <c r="B51" t="s">
        <v>81</v>
      </c>
      <c r="C51" s="22">
        <v>431980.77500001405</v>
      </c>
      <c r="D51" s="22">
        <v>1253.82</v>
      </c>
      <c r="E51" s="22">
        <v>433234.59500001406</v>
      </c>
      <c r="F51" s="22">
        <v>16233.6080000002</v>
      </c>
      <c r="G51" s="22">
        <v>51211.188999999998</v>
      </c>
      <c r="H51" s="22">
        <v>67444.797000000195</v>
      </c>
      <c r="I51" s="22">
        <v>81999.972999996404</v>
      </c>
      <c r="J51" s="22">
        <v>72566.885999999999</v>
      </c>
      <c r="K51" s="22">
        <v>154566.85899999639</v>
      </c>
      <c r="L51" s="22">
        <v>1978.415</v>
      </c>
      <c r="M51" s="22">
        <v>52157</v>
      </c>
      <c r="N51" s="22">
        <v>54135.415000000001</v>
      </c>
      <c r="O51" s="22">
        <v>709381.66600001068</v>
      </c>
    </row>
    <row r="52" spans="1:15" x14ac:dyDescent="0.3">
      <c r="A52" t="s">
        <v>128</v>
      </c>
      <c r="B52" t="s">
        <v>81</v>
      </c>
      <c r="C52" s="22">
        <v>709585.573000059</v>
      </c>
      <c r="D52" s="22">
        <v>7083.8980000000001</v>
      </c>
      <c r="E52" s="22">
        <v>716669.47100005904</v>
      </c>
      <c r="F52" s="22">
        <v>6206.9480000000094</v>
      </c>
      <c r="G52" s="22">
        <v>19102.080000000002</v>
      </c>
      <c r="H52" s="22">
        <v>25309.028000000013</v>
      </c>
      <c r="I52" s="22">
        <v>152117.01300000801</v>
      </c>
      <c r="J52" s="22">
        <v>224956.86299999998</v>
      </c>
      <c r="K52" s="22">
        <v>377073.87600000796</v>
      </c>
      <c r="L52" s="22">
        <v>7658.2719999999999</v>
      </c>
      <c r="M52" s="22">
        <v>189482.448</v>
      </c>
      <c r="N52" s="22">
        <v>197140.72</v>
      </c>
      <c r="O52" s="22">
        <v>1316193.095000067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1A13E-9477-4642-9229-FA9C5F92A73C}">
  <sheetPr codeName="Sayfa13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7.4183347169770153E-2</v>
      </c>
      <c r="D17" s="12">
        <f t="shared" si="1"/>
        <v>3.0530137400465773</v>
      </c>
      <c r="E17" s="12">
        <f t="shared" si="2"/>
        <v>7.4830530561932396E-2</v>
      </c>
      <c r="F17" s="12">
        <f t="shared" si="3"/>
        <v>2.6504681402815438</v>
      </c>
      <c r="G17" s="12">
        <f t="shared" si="4"/>
        <v>20.528640777969816</v>
      </c>
      <c r="H17" s="12">
        <f t="shared" si="5"/>
        <v>4.434137336152995</v>
      </c>
      <c r="I17" s="12">
        <f t="shared" si="6"/>
        <v>0.4285265397597357</v>
      </c>
      <c r="J17" s="12">
        <f t="shared" si="7"/>
        <v>24.20425335410701</v>
      </c>
      <c r="K17" s="12">
        <f t="shared" si="8"/>
        <v>0.82190129995986039</v>
      </c>
      <c r="L17" s="12">
        <f t="shared" si="9"/>
        <v>12.61709126487693</v>
      </c>
      <c r="M17" s="12">
        <f t="shared" si="10"/>
        <v>156.41511520423734</v>
      </c>
      <c r="N17" s="12">
        <f t="shared" si="11"/>
        <v>51.587206628324893</v>
      </c>
      <c r="O17" s="17">
        <f t="shared" si="12"/>
        <v>0.39719019062303373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1.8062417247626623E-3</v>
      </c>
      <c r="D18" s="12">
        <f t="shared" si="1"/>
        <v>0</v>
      </c>
      <c r="E18" s="12">
        <f t="shared" si="2"/>
        <v>1.8058492990477601E-3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1.6587267349119597E-2</v>
      </c>
      <c r="J18" s="12">
        <f t="shared" si="7"/>
        <v>9.5887514705631745</v>
      </c>
      <c r="K18" s="12">
        <f t="shared" si="8"/>
        <v>0.17496088206290061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3.72085284522145E-2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1.6267975614961867E-2</v>
      </c>
      <c r="D21" s="12">
        <f t="shared" si="1"/>
        <v>0</v>
      </c>
      <c r="E21" s="12">
        <f t="shared" si="2"/>
        <v>1.6264441219829041E-2</v>
      </c>
      <c r="F21" s="12">
        <f t="shared" si="3"/>
        <v>1.3692534157135495E-2</v>
      </c>
      <c r="G21" s="12">
        <f t="shared" si="4"/>
        <v>0</v>
      </c>
      <c r="H21" s="12">
        <f t="shared" si="5"/>
        <v>1.2326457663500167E-2</v>
      </c>
      <c r="I21" s="12">
        <f t="shared" si="6"/>
        <v>0.13298605113102713</v>
      </c>
      <c r="J21" s="12">
        <f t="shared" si="7"/>
        <v>0</v>
      </c>
      <c r="K21" s="12">
        <f t="shared" si="8"/>
        <v>0.13078576693437069</v>
      </c>
      <c r="L21" s="12">
        <f t="shared" si="9"/>
        <v>9.4120326896335982</v>
      </c>
      <c r="M21" s="12">
        <f t="shared" si="10"/>
        <v>0</v>
      </c>
      <c r="N21" s="12">
        <f t="shared" si="11"/>
        <v>6.8613161382417713</v>
      </c>
      <c r="O21" s="17">
        <f t="shared" si="12"/>
        <v>6.1279957565962356E-2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2.0826712992581659E-3</v>
      </c>
      <c r="D22" s="12">
        <f t="shared" si="1"/>
        <v>0</v>
      </c>
      <c r="E22" s="12">
        <f t="shared" si="2"/>
        <v>2.0822188162032611E-3</v>
      </c>
      <c r="F22" s="12">
        <f t="shared" si="3"/>
        <v>9.6123020448481509E-3</v>
      </c>
      <c r="G22" s="12">
        <f t="shared" si="4"/>
        <v>0</v>
      </c>
      <c r="H22" s="12">
        <f t="shared" si="5"/>
        <v>8.6533020728563406E-3</v>
      </c>
      <c r="I22" s="12">
        <f t="shared" si="6"/>
        <v>4.5357218080573185E-3</v>
      </c>
      <c r="J22" s="12">
        <f t="shared" si="7"/>
        <v>0</v>
      </c>
      <c r="K22" s="12">
        <f t="shared" si="8"/>
        <v>4.4606772681990321E-3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2.5726344403648751E-3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9.4340235808752851E-2</v>
      </c>
      <c r="D25" s="12">
        <f t="shared" ref="D25:O25" si="13">SUM(D15:D24)</f>
        <v>3.0530137400465773</v>
      </c>
      <c r="E25" s="12">
        <f t="shared" si="13"/>
        <v>9.4983039897012442E-2</v>
      </c>
      <c r="F25" s="12">
        <f t="shared" si="13"/>
        <v>2.6737729764835274</v>
      </c>
      <c r="G25" s="12">
        <f t="shared" si="13"/>
        <v>20.528640777969816</v>
      </c>
      <c r="H25" s="12">
        <f t="shared" si="13"/>
        <v>4.4551170958893511</v>
      </c>
      <c r="I25" s="12">
        <f t="shared" si="13"/>
        <v>0.58263558004793969</v>
      </c>
      <c r="J25" s="12">
        <f t="shared" si="13"/>
        <v>33.793004824670184</v>
      </c>
      <c r="K25" s="12">
        <f t="shared" si="13"/>
        <v>1.1321086262253306</v>
      </c>
      <c r="L25" s="12">
        <f t="shared" si="13"/>
        <v>22.029123954510528</v>
      </c>
      <c r="M25" s="12">
        <f t="shared" si="13"/>
        <v>156.41511520423734</v>
      </c>
      <c r="N25" s="12">
        <f t="shared" si="13"/>
        <v>58.448522766566661</v>
      </c>
      <c r="O25" s="12">
        <f t="shared" si="13"/>
        <v>0.49825131108157544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5.0496087215396238E-2</v>
      </c>
      <c r="D29" s="12">
        <f>(SUMIFS(MESKENOG2,KAYNAK,A29,SEBEP,B29,SÜRE,"Uzun",BİLDİRİM,"Bildirimli",İL,$B$10,İLÇE,$B$11)/VLOOKUP($B$11,ABONE2,4,FALSE))</f>
        <v>4.2426397316566495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5.1406876144745331E-2</v>
      </c>
      <c r="F29" s="12">
        <f>(SUMIFS(TARIMSALAG2,KAYNAK,A29,SEBEP,B29,SÜRE,"Uzun",BİLDİRİM,"Bildirimli",İL,$B$10,İLÇE,$B$11)/VLOOKUP($B$11,ABONE2,6,FALSE))</f>
        <v>0.93445809313064743</v>
      </c>
      <c r="G29" s="12">
        <f>(SUMIFS(TARIMSALOG2,KAYNAK,A29,SEBEP,B29,SÜRE,"Uzun",BİLDİRİM,"Bildirimli",İL,$B$10,İLÇE,$B$11)/VLOOKUP($B$11,ABONE2,7,FALSE))</f>
        <v>10.036265627187467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1.8425270582453648</v>
      </c>
      <c r="I29" s="12">
        <f>(SUMIFS(TICARETHANEAG2,KAYNAK,A29,SEBEP,B29,SÜRE,"Uzun",BİLDİRİM,"Bildirimli",İL,$B$10,İLÇE,$B$11)/VLOOKUP($B$11,ABONE2,9,FALSE))</f>
        <v>0.18409066598757107</v>
      </c>
      <c r="J29" s="12">
        <f>(SUMIFS(TICARETHANEOG2,KAYNAK,A29,SEBEP,B29,SÜRE,"Uzun",BİLDİRİM,"Bildirimli",İL,$B$10,İLÇE,$B$11)/VLOOKUP($B$11,ABONE2,10,FALSE))</f>
        <v>7.7058075063564857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0.30853916682531896</v>
      </c>
      <c r="L29" s="12">
        <f>(SUMIFS(SANAYIAG2,KAYNAK,A29,SEBEP,B29,SÜRE,"Uzun",BİLDİRİM,"Bildirimli",İL,$B$10,İLÇE,$B$11)/VLOOKUP($B$11,ABONE2,12,FALSE))</f>
        <v>2.6088464491888277</v>
      </c>
      <c r="M29" s="12">
        <f>(SUMIFS(SANAYIOG2,KAYNAK,A29,SEBEP,B29,SÜRE,"Uzun",BİLDİRİM,"Bildirimli",İL,$B$10,İLÇE,$B$11)/VLOOKUP($B$11,ABONE2,13,FALSE))</f>
        <v>31.879423035080741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10.54134590264356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0.13997910962542739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3.554958088667011E-2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3.554185735249267E-2</v>
      </c>
      <c r="F31" s="12">
        <f>(SUMIFS(TARIMSALAG2,KAYNAK,A31,SEBEP,B31,SÜRE,"Uzun",BİLDİRİM,"Bildirimli",İL,$B$10,İLÇE,$B$11)/VLOOKUP($B$11,ABONE2,6,FALSE))</f>
        <v>0.19682971289875656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0.17719240975572517</v>
      </c>
      <c r="I31" s="12">
        <f>(SUMIFS(TICARETHANEAG2,KAYNAK,A31,SEBEP,B31,SÜRE,"Uzun",BİLDİRİM,"Bildirimli",İL,$B$10,İLÇE,$B$11)/VLOOKUP($B$11,ABONE2,9,FALSE))</f>
        <v>0.25535629615404348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0.25113136866604036</v>
      </c>
      <c r="L31" s="12">
        <f>(SUMIFS(SANAYIAG2,KAYNAK,A31,SEBEP,B31,SÜRE,"Uzun",BİLDİRİM,"Bildirimli",İL,$B$10,İLÇE,$B$11)/VLOOKUP($B$11,ABONE2,12,FALSE))</f>
        <v>11.4483978269792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8.3458142738688608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0.10608471866238985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8.6045668102066347E-2</v>
      </c>
      <c r="D33" s="12">
        <f t="shared" ref="D33:O33" si="14">SUM(D28:D32)</f>
        <v>4.2426397316566495</v>
      </c>
      <c r="E33" s="12">
        <f t="shared" si="14"/>
        <v>8.6948733497238001E-2</v>
      </c>
      <c r="F33" s="12">
        <f t="shared" si="14"/>
        <v>1.131287806029404</v>
      </c>
      <c r="G33" s="12">
        <f t="shared" si="14"/>
        <v>10.036265627187467</v>
      </c>
      <c r="H33" s="12">
        <f t="shared" si="14"/>
        <v>2.0197194680010901</v>
      </c>
      <c r="I33" s="12">
        <f t="shared" si="14"/>
        <v>0.43944696214161455</v>
      </c>
      <c r="J33" s="12">
        <f t="shared" si="14"/>
        <v>7.7058075063564857</v>
      </c>
      <c r="K33" s="12">
        <f t="shared" si="14"/>
        <v>0.55967053549135937</v>
      </c>
      <c r="L33" s="12">
        <f t="shared" si="14"/>
        <v>14.057244276168028</v>
      </c>
      <c r="M33" s="12">
        <f t="shared" si="14"/>
        <v>31.879423035080741</v>
      </c>
      <c r="N33" s="12">
        <f t="shared" si="14"/>
        <v>18.88716017651242</v>
      </c>
      <c r="O33" s="12">
        <f t="shared" si="14"/>
        <v>0.24606382828781725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211681</v>
      </c>
      <c r="D37" s="16">
        <f>VLOOKUP($B$11,ABONE2,4,FALSE)</f>
        <v>46</v>
      </c>
      <c r="E37" s="16">
        <f>VLOOKUP($B$11,ABONE2,5,FALSE)</f>
        <v>211727</v>
      </c>
      <c r="F37" s="16">
        <f>VLOOKUP($B$11,ABONE2,6,FALSE)</f>
        <v>388</v>
      </c>
      <c r="G37" s="16">
        <f>VLOOKUP($B$11,ABONE2,7,FALSE)</f>
        <v>43</v>
      </c>
      <c r="H37" s="16">
        <f>VLOOKUP($B$11,ABONE2,8,FALSE)</f>
        <v>431</v>
      </c>
      <c r="I37" s="16">
        <f>VLOOKUP($B$11,ABONE2,9,FALSE)</f>
        <v>53853</v>
      </c>
      <c r="J37" s="16">
        <f>VLOOKUP($B$11,ABONE2,10,FALSE)</f>
        <v>906</v>
      </c>
      <c r="K37" s="16">
        <f>VLOOKUP($B$11,ABONE2,11,FALSE)</f>
        <v>54759</v>
      </c>
      <c r="L37" s="21">
        <f>VLOOKUP($B$11,ABONE2,12,FALSE)</f>
        <v>616</v>
      </c>
      <c r="M37" s="21">
        <f>VLOOKUP($B$11,ABONE2,13,FALSE)</f>
        <v>229</v>
      </c>
      <c r="N37" s="21">
        <f>VLOOKUP($B$11,ABONE2,14,FALSE)</f>
        <v>845</v>
      </c>
      <c r="O37" s="21">
        <f>VLOOKUP($B$11,ABONE2,15,FALSE)</f>
        <v>267762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50656.463740414903</v>
      </c>
      <c r="D38" s="16">
        <f>VLOOKUP($B$11,TUKETIM,4,FALSE)</f>
        <v>128.57749999999999</v>
      </c>
      <c r="E38" s="16">
        <f>VLOOKUP($B$11,TUKETIM,5,FALSE)</f>
        <v>50785.041240414903</v>
      </c>
      <c r="F38" s="16">
        <f>VLOOKUP($B$11,TUKETIM,6,FALSE)</f>
        <v>155.48869999999999</v>
      </c>
      <c r="G38" s="16">
        <f>VLOOKUP($B$11,TUKETIM,7,FALSE)</f>
        <v>202.65180000000001</v>
      </c>
      <c r="H38" s="16">
        <f>VLOOKUP($B$11,TUKETIM,8,FALSE)</f>
        <v>358.14049999999997</v>
      </c>
      <c r="I38" s="16">
        <f>VLOOKUP($B$11,TUKETIM,9,FALSE)</f>
        <v>41266.435989582293</v>
      </c>
      <c r="J38" s="16">
        <f>VLOOKUP($B$11,TUKETIM,10,FALSE)</f>
        <v>27853.479793662504</v>
      </c>
      <c r="K38" s="16">
        <f>VLOOKUP($B$11,TUKETIM,11,FALSE)</f>
        <v>69119.915783244796</v>
      </c>
      <c r="L38" s="21">
        <f>VLOOKUP($B$11,TUKETIM,12,FALSE)</f>
        <v>7902.3429654044921</v>
      </c>
      <c r="M38" s="21">
        <f>VLOOKUP($B$11,TUKETIM,13,FALSE)</f>
        <v>56767.784243972252</v>
      </c>
      <c r="N38" s="21">
        <f>VLOOKUP($B$11,TUKETIM,14,FALSE)</f>
        <v>64670.127209376747</v>
      </c>
      <c r="O38" s="21">
        <f>VLOOKUP($B$11,TUKETIM,15,FALSE)</f>
        <v>184933.22473303645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1017528.6450000748</v>
      </c>
      <c r="D39" s="16">
        <f>VLOOKUP($B$11,ANLASMA,4,FALSE)</f>
        <v>1529.5640000000001</v>
      </c>
      <c r="E39" s="16">
        <f>VLOOKUP($B$11,ANLASMA,5,FALSE)</f>
        <v>1019058.2090000748</v>
      </c>
      <c r="F39" s="16">
        <f>VLOOKUP($B$11,ANLASMA,6,FALSE)</f>
        <v>1722.125</v>
      </c>
      <c r="G39" s="16">
        <f>VLOOKUP($B$11,ANLASMA,7,FALSE)</f>
        <v>1306.3</v>
      </c>
      <c r="H39" s="16">
        <f>VLOOKUP($B$11,ANLASMA,8,FALSE)</f>
        <v>3028.4250000000002</v>
      </c>
      <c r="I39" s="16">
        <f>VLOOKUP($B$11,ANLASMA,9,FALSE)</f>
        <v>423547.027000056</v>
      </c>
      <c r="J39" s="16">
        <f>VLOOKUP($B$11,ANLASMA,10,FALSE)</f>
        <v>347904.68299999996</v>
      </c>
      <c r="K39" s="16">
        <f>VLOOKUP($B$11,ANLASMA,11,FALSE)</f>
        <v>771451.71000005596</v>
      </c>
      <c r="L39" s="21">
        <f>VLOOKUP($B$11,ANLASMA,12,FALSE)</f>
        <v>25424.62</v>
      </c>
      <c r="M39" s="21">
        <f>VLOOKUP($B$11,ANLASMA,13,FALSE)</f>
        <v>184769.5</v>
      </c>
      <c r="N39" s="21">
        <f>VLOOKUP($B$11,ANLASMA,14,FALSE)</f>
        <v>210194.12</v>
      </c>
      <c r="O39" s="21">
        <f>VLOOKUP($B$11,ANLASMA,15,FALSE)</f>
        <v>2003732.4640001308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ABFF0170-455D-4FD8-856A-61A15F2BDEEC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B4921-0CC1-47F9-B8A2-CF8C2DC1DD72}">
  <sheetPr codeName="Sayfa14"/>
  <dimension ref="A1:AC70"/>
  <sheetViews>
    <sheetView topLeftCell="A6"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0.11106418613765322</v>
      </c>
      <c r="D17" s="12">
        <f t="shared" si="1"/>
        <v>1.7600233191554389</v>
      </c>
      <c r="E17" s="12">
        <f t="shared" si="2"/>
        <v>0.11140988963241773</v>
      </c>
      <c r="F17" s="12">
        <f t="shared" si="3"/>
        <v>2.894931594902856</v>
      </c>
      <c r="G17" s="12">
        <f t="shared" si="4"/>
        <v>9.3408720279351751</v>
      </c>
      <c r="H17" s="12">
        <f t="shared" si="5"/>
        <v>3.2172286165544719</v>
      </c>
      <c r="I17" s="12">
        <f t="shared" si="6"/>
        <v>0.42357407924410484</v>
      </c>
      <c r="J17" s="12">
        <f t="shared" si="7"/>
        <v>15.211622180438143</v>
      </c>
      <c r="K17" s="12">
        <f t="shared" si="8"/>
        <v>0.51360478514834118</v>
      </c>
      <c r="L17" s="12">
        <f t="shared" si="9"/>
        <v>10.484696553958349</v>
      </c>
      <c r="M17" s="12">
        <f t="shared" si="10"/>
        <v>371.75419390525775</v>
      </c>
      <c r="N17" s="12">
        <f t="shared" si="11"/>
        <v>54.086187613597929</v>
      </c>
      <c r="O17" s="17">
        <f t="shared" si="12"/>
        <v>0.19446792239720695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2.9943257612804235E-2</v>
      </c>
      <c r="D21" s="12">
        <f t="shared" si="1"/>
        <v>0</v>
      </c>
      <c r="E21" s="12">
        <f t="shared" si="2"/>
        <v>2.9936980023145338E-2</v>
      </c>
      <c r="F21" s="12">
        <f t="shared" si="3"/>
        <v>0.14920094874573961</v>
      </c>
      <c r="G21" s="12">
        <f t="shared" si="4"/>
        <v>0</v>
      </c>
      <c r="H21" s="12">
        <f t="shared" si="5"/>
        <v>0.14174090130845263</v>
      </c>
      <c r="I21" s="12">
        <f t="shared" si="6"/>
        <v>0.13423096293003742</v>
      </c>
      <c r="J21" s="12">
        <f t="shared" si="7"/>
        <v>0</v>
      </c>
      <c r="K21" s="12">
        <f t="shared" si="8"/>
        <v>0.13341375512383474</v>
      </c>
      <c r="L21" s="12">
        <f t="shared" si="9"/>
        <v>5.5171828828853053</v>
      </c>
      <c r="M21" s="12">
        <f t="shared" si="10"/>
        <v>0</v>
      </c>
      <c r="N21" s="12">
        <f t="shared" si="11"/>
        <v>4.8513159832267343</v>
      </c>
      <c r="O21" s="17">
        <f t="shared" si="12"/>
        <v>4.5507761202968199E-2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3.4321894172448211E-3</v>
      </c>
      <c r="D22" s="12">
        <f t="shared" si="1"/>
        <v>0</v>
      </c>
      <c r="E22" s="12">
        <f t="shared" si="2"/>
        <v>3.4314698603725631E-3</v>
      </c>
      <c r="F22" s="12">
        <f t="shared" si="3"/>
        <v>5.8338070525211123E-3</v>
      </c>
      <c r="G22" s="12">
        <f t="shared" si="4"/>
        <v>0</v>
      </c>
      <c r="H22" s="12">
        <f t="shared" si="5"/>
        <v>5.5421166998950574E-3</v>
      </c>
      <c r="I22" s="12">
        <f t="shared" si="6"/>
        <v>5.7082016500616976E-3</v>
      </c>
      <c r="J22" s="12">
        <f t="shared" si="7"/>
        <v>0</v>
      </c>
      <c r="K22" s="12">
        <f t="shared" si="8"/>
        <v>5.6734497057562639E-3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3.7240602953386281E-3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0.14443963316770228</v>
      </c>
      <c r="D25" s="12">
        <f t="shared" ref="D25:O25" si="13">SUM(D15:D24)</f>
        <v>1.7600233191554389</v>
      </c>
      <c r="E25" s="12">
        <f t="shared" si="13"/>
        <v>0.14477833951593563</v>
      </c>
      <c r="F25" s="12">
        <f t="shared" si="13"/>
        <v>3.049966350701117</v>
      </c>
      <c r="G25" s="12">
        <f t="shared" si="13"/>
        <v>9.3408720279351751</v>
      </c>
      <c r="H25" s="12">
        <f t="shared" si="13"/>
        <v>3.3645116345628199</v>
      </c>
      <c r="I25" s="12">
        <f t="shared" si="13"/>
        <v>0.56351324382420398</v>
      </c>
      <c r="J25" s="12">
        <f t="shared" si="13"/>
        <v>15.211622180438143</v>
      </c>
      <c r="K25" s="12">
        <f t="shared" si="13"/>
        <v>0.65269198997793221</v>
      </c>
      <c r="L25" s="12">
        <f t="shared" si="13"/>
        <v>16.001879436843655</v>
      </c>
      <c r="M25" s="12">
        <f t="shared" si="13"/>
        <v>371.75419390525775</v>
      </c>
      <c r="N25" s="12">
        <f t="shared" si="13"/>
        <v>58.937503596824662</v>
      </c>
      <c r="O25" s="12">
        <f t="shared" si="13"/>
        <v>0.24369974389551377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0.18086104530183944</v>
      </c>
      <c r="D29" s="12">
        <f>(SUMIFS(MESKENOG2,KAYNAK,A29,SEBEP,B29,SÜRE,"Uzun",BİLDİRİM,"Bildirimli",İL,$B$10,İLÇE,$B$11)/VLOOKUP($B$11,ABONE2,4,FALSE))</f>
        <v>0.21642812697251276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0.18086850192352638</v>
      </c>
      <c r="F29" s="12">
        <f>(SUMIFS(TARIMSALAG2,KAYNAK,A29,SEBEP,B29,SÜRE,"Uzun",BİLDİRİM,"Bildirimli",İL,$B$10,İLÇE,$B$11)/VLOOKUP($B$11,ABONE2,6,FALSE))</f>
        <v>0.77728194128263262</v>
      </c>
      <c r="G29" s="12">
        <f>(SUMIFS(TARIMSALOG2,KAYNAK,A29,SEBEP,B29,SÜRE,"Uzun",BİLDİRİM,"Bildirimli",İL,$B$10,İLÇE,$B$11)/VLOOKUP($B$11,ABONE2,7,FALSE))</f>
        <v>0.27621980188079998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0.75222883431254106</v>
      </c>
      <c r="I29" s="12">
        <f>(SUMIFS(TICARETHANEAG2,KAYNAK,A29,SEBEP,B29,SÜRE,"Uzun",BİLDİRİM,"Bildirimli",İL,$B$10,İLÇE,$B$11)/VLOOKUP($B$11,ABONE2,9,FALSE))</f>
        <v>0.74228598339765628</v>
      </c>
      <c r="J29" s="12">
        <f>(SUMIFS(TICARETHANEOG2,KAYNAK,A29,SEBEP,B29,SÜRE,"Uzun",BİLDİRİM,"Bildirimli",İL,$B$10,İLÇE,$B$11)/VLOOKUP($B$11,ABONE2,10,FALSE))</f>
        <v>25.13520315869572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0.89079182658451561</v>
      </c>
      <c r="L29" s="12">
        <f>(SUMIFS(SANAYIAG2,KAYNAK,A29,SEBEP,B29,SÜRE,"Uzun",BİLDİRİM,"Bildirimli",İL,$B$10,İLÇE,$B$11)/VLOOKUP($B$11,ABONE2,12,FALSE))</f>
        <v>16.989103770423633</v>
      </c>
      <c r="M29" s="12">
        <f>(SUMIFS(SANAYIOG2,KAYNAK,A29,SEBEP,B29,SÜRE,"Uzun",BİLDİRİM,"Bildirimli",İL,$B$10,İLÇE,$B$11)/VLOOKUP($B$11,ABONE2,13,FALSE))</f>
        <v>167.33465520186061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35.134256529390164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0.28785367847274196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3.3096004854797495E-2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3.3089066293184928E-2</v>
      </c>
      <c r="F31" s="12">
        <f>(SUMIFS(TARIMSALAG2,KAYNAK,A31,SEBEP,B31,SÜRE,"Uzun",BİLDİRİM,"Bildirimli",İL,$B$10,İLÇE,$B$11)/VLOOKUP($B$11,ABONE2,6,FALSE))</f>
        <v>1.0822248312537099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1.0281135896910245</v>
      </c>
      <c r="I31" s="12">
        <f>(SUMIFS(TICARETHANEAG2,KAYNAK,A31,SEBEP,B31,SÜRE,"Uzun",BİLDİRİM,"Bildirimli",İL,$B$10,İLÇE,$B$11)/VLOOKUP($B$11,ABONE2,9,FALSE))</f>
        <v>0.11168053174695611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0.11100061259602184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4.6131254078672128E-2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0.21395705015663694</v>
      </c>
      <c r="D33" s="12">
        <f t="shared" ref="D33:O33" si="14">SUM(D28:D32)</f>
        <v>0.21642812697251276</v>
      </c>
      <c r="E33" s="12">
        <f t="shared" si="14"/>
        <v>0.2139575682167113</v>
      </c>
      <c r="F33" s="12">
        <f t="shared" si="14"/>
        <v>1.8595067725363426</v>
      </c>
      <c r="G33" s="12">
        <f t="shared" si="14"/>
        <v>0.27621980188079998</v>
      </c>
      <c r="H33" s="12">
        <f t="shared" si="14"/>
        <v>1.7803424240035657</v>
      </c>
      <c r="I33" s="12">
        <f t="shared" si="14"/>
        <v>0.85396651514461241</v>
      </c>
      <c r="J33" s="12">
        <f t="shared" si="14"/>
        <v>25.13520315869572</v>
      </c>
      <c r="K33" s="12">
        <f t="shared" si="14"/>
        <v>1.0017924391805375</v>
      </c>
      <c r="L33" s="12">
        <f t="shared" si="14"/>
        <v>16.989103770423633</v>
      </c>
      <c r="M33" s="12">
        <f t="shared" si="14"/>
        <v>167.33465520186061</v>
      </c>
      <c r="N33" s="12">
        <f t="shared" si="14"/>
        <v>35.134256529390164</v>
      </c>
      <c r="O33" s="12">
        <f t="shared" si="14"/>
        <v>0.33398493255141409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247981</v>
      </c>
      <c r="D37" s="16">
        <f>VLOOKUP($B$11,ABONE2,4,FALSE)</f>
        <v>52</v>
      </c>
      <c r="E37" s="16">
        <f>VLOOKUP($B$11,ABONE2,5,FALSE)</f>
        <v>248033</v>
      </c>
      <c r="F37" s="16">
        <f>VLOOKUP($B$11,ABONE2,6,FALSE)</f>
        <v>836</v>
      </c>
      <c r="G37" s="16">
        <f>VLOOKUP($B$11,ABONE2,7,FALSE)</f>
        <v>44</v>
      </c>
      <c r="H37" s="16">
        <f>VLOOKUP($B$11,ABONE2,8,FALSE)</f>
        <v>880</v>
      </c>
      <c r="I37" s="16">
        <f>VLOOKUP($B$11,ABONE2,9,FALSE)</f>
        <v>36406</v>
      </c>
      <c r="J37" s="16">
        <f>VLOOKUP($B$11,ABONE2,10,FALSE)</f>
        <v>223</v>
      </c>
      <c r="K37" s="16">
        <f>VLOOKUP($B$11,ABONE2,11,FALSE)</f>
        <v>36629</v>
      </c>
      <c r="L37" s="21">
        <f>VLOOKUP($B$11,ABONE2,12,FALSE)</f>
        <v>102</v>
      </c>
      <c r="M37" s="21">
        <f>VLOOKUP($B$11,ABONE2,13,FALSE)</f>
        <v>14</v>
      </c>
      <c r="N37" s="21">
        <f>VLOOKUP($B$11,ABONE2,14,FALSE)</f>
        <v>116</v>
      </c>
      <c r="O37" s="21">
        <f>VLOOKUP($B$11,ABONE2,15,FALSE)</f>
        <v>285658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51232.148758800664</v>
      </c>
      <c r="D38" s="16">
        <f>VLOOKUP($B$11,TUKETIM,4,FALSE)</f>
        <v>49.377628268173702</v>
      </c>
      <c r="E38" s="16">
        <f>VLOOKUP($B$11,TUKETIM,5,FALSE)</f>
        <v>51281.526387068836</v>
      </c>
      <c r="F38" s="16">
        <f>VLOOKUP($B$11,TUKETIM,6,FALSE)</f>
        <v>413.98276867400841</v>
      </c>
      <c r="G38" s="16">
        <f>VLOOKUP($B$11,TUKETIM,7,FALSE)</f>
        <v>110.05027297979798</v>
      </c>
      <c r="H38" s="16">
        <f>VLOOKUP($B$11,TUKETIM,8,FALSE)</f>
        <v>524.03304165380644</v>
      </c>
      <c r="I38" s="16">
        <f>VLOOKUP($B$11,TUKETIM,9,FALSE)</f>
        <v>23086.130662401196</v>
      </c>
      <c r="J38" s="16">
        <f>VLOOKUP($B$11,TUKETIM,10,FALSE)</f>
        <v>7158.2731425713582</v>
      </c>
      <c r="K38" s="16">
        <f>VLOOKUP($B$11,TUKETIM,11,FALSE)</f>
        <v>30244.403804972553</v>
      </c>
      <c r="L38" s="21">
        <f>VLOOKUP($B$11,TUKETIM,12,FALSE)</f>
        <v>1132.3866</v>
      </c>
      <c r="M38" s="21">
        <f>VLOOKUP($B$11,TUKETIM,13,FALSE)</f>
        <v>1225.7924111111111</v>
      </c>
      <c r="N38" s="21">
        <f>VLOOKUP($B$11,TUKETIM,14,FALSE)</f>
        <v>2358.1790111111113</v>
      </c>
      <c r="O38" s="21">
        <f>VLOOKUP($B$11,TUKETIM,15,FALSE)</f>
        <v>84408.142244806309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1258990.6400000982</v>
      </c>
      <c r="D39" s="16">
        <f>VLOOKUP($B$11,ANLASMA,4,FALSE)</f>
        <v>1242</v>
      </c>
      <c r="E39" s="16">
        <f>VLOOKUP($B$11,ANLASMA,5,FALSE)</f>
        <v>1260232.6400000982</v>
      </c>
      <c r="F39" s="16">
        <f>VLOOKUP($B$11,ANLASMA,6,FALSE)</f>
        <v>4100.6260000000202</v>
      </c>
      <c r="G39" s="16">
        <f>VLOOKUP($B$11,ANLASMA,7,FALSE)</f>
        <v>1967.2</v>
      </c>
      <c r="H39" s="16">
        <f>VLOOKUP($B$11,ANLASMA,8,FALSE)</f>
        <v>6067.82600000002</v>
      </c>
      <c r="I39" s="16">
        <f>VLOOKUP($B$11,ANLASMA,9,FALSE)</f>
        <v>229196.42600002201</v>
      </c>
      <c r="J39" s="16">
        <f>VLOOKUP($B$11,ANLASMA,10,FALSE)</f>
        <v>61610.19</v>
      </c>
      <c r="K39" s="16">
        <f>VLOOKUP($B$11,ANLASMA,11,FALSE)</f>
        <v>290806.61600002204</v>
      </c>
      <c r="L39" s="21">
        <f>VLOOKUP($B$11,ANLASMA,12,FALSE)</f>
        <v>2808.6990000000001</v>
      </c>
      <c r="M39" s="21">
        <f>VLOOKUP($B$11,ANLASMA,13,FALSE)</f>
        <v>18908.400000000001</v>
      </c>
      <c r="N39" s="21">
        <f>VLOOKUP($B$11,ANLASMA,14,FALSE)</f>
        <v>21717.099000000002</v>
      </c>
      <c r="O39" s="21">
        <f>VLOOKUP($B$11,ANLASMA,15,FALSE)</f>
        <v>1578824.1810001202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2E49F62-B899-4745-9A5D-9874EC292FB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AB8B7-6D52-4C84-9EF5-9C6EEA990D66}">
  <sheetPr codeName="Sayfa15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4.8192100522824424E-2</v>
      </c>
      <c r="D17" s="12">
        <f t="shared" si="1"/>
        <v>0.11683882807754446</v>
      </c>
      <c r="E17" s="12">
        <f t="shared" si="2"/>
        <v>4.8193140398925388E-2</v>
      </c>
      <c r="F17" s="12">
        <f t="shared" si="3"/>
        <v>2.3907321638319094E-3</v>
      </c>
      <c r="G17" s="12">
        <f t="shared" si="4"/>
        <v>2.7518194151604447E-2</v>
      </c>
      <c r="H17" s="12">
        <f t="shared" si="5"/>
        <v>4.8622858019734703E-3</v>
      </c>
      <c r="I17" s="12">
        <f t="shared" si="6"/>
        <v>7.8305562665205747E-2</v>
      </c>
      <c r="J17" s="12">
        <f t="shared" si="7"/>
        <v>1.257713408341441</v>
      </c>
      <c r="K17" s="12">
        <f t="shared" si="8"/>
        <v>8.2555940632704009E-2</v>
      </c>
      <c r="L17" s="12">
        <f t="shared" si="9"/>
        <v>0.24752553307854067</v>
      </c>
      <c r="M17" s="12">
        <f t="shared" si="10"/>
        <v>6.3516514899532499</v>
      </c>
      <c r="N17" s="12">
        <f t="shared" si="11"/>
        <v>1.201295213840214</v>
      </c>
      <c r="O17" s="17">
        <f t="shared" si="12"/>
        <v>5.321480651959605E-2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2.7339305242588329E-2</v>
      </c>
      <c r="D18" s="12">
        <f t="shared" si="1"/>
        <v>0</v>
      </c>
      <c r="E18" s="12">
        <f t="shared" si="2"/>
        <v>2.7338891100630633E-2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7.8075736131117429E-2</v>
      </c>
      <c r="J18" s="12">
        <f t="shared" si="7"/>
        <v>11.038489082123579</v>
      </c>
      <c r="K18" s="12">
        <f t="shared" si="8"/>
        <v>0.11757513370699961</v>
      </c>
      <c r="L18" s="12">
        <f t="shared" si="9"/>
        <v>18.089491252880503</v>
      </c>
      <c r="M18" s="12">
        <f t="shared" si="10"/>
        <v>70.590179191532002</v>
      </c>
      <c r="N18" s="12">
        <f t="shared" si="11"/>
        <v>26.2927237432948</v>
      </c>
      <c r="O18" s="17">
        <f t="shared" si="12"/>
        <v>4.3769272099220435E-2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1.4534951449995134E-2</v>
      </c>
      <c r="D21" s="12">
        <f t="shared" si="1"/>
        <v>0</v>
      </c>
      <c r="E21" s="12">
        <f t="shared" si="2"/>
        <v>1.4534731271274604E-2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7.1603025668214665E-2</v>
      </c>
      <c r="J21" s="12">
        <f t="shared" si="7"/>
        <v>0</v>
      </c>
      <c r="K21" s="12">
        <f t="shared" si="8"/>
        <v>7.1344980986027651E-2</v>
      </c>
      <c r="L21" s="12">
        <f t="shared" si="9"/>
        <v>8.7546130138870082E-2</v>
      </c>
      <c r="M21" s="12">
        <f t="shared" si="10"/>
        <v>0</v>
      </c>
      <c r="N21" s="12">
        <f t="shared" si="11"/>
        <v>7.3867047304671626E-2</v>
      </c>
      <c r="O21" s="17">
        <f t="shared" si="12"/>
        <v>2.2595880279697545E-2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2.9810809866495332E-5</v>
      </c>
      <c r="D22" s="12">
        <f t="shared" si="1"/>
        <v>0</v>
      </c>
      <c r="E22" s="12">
        <f t="shared" si="2"/>
        <v>2.9810358285628553E-5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2.5570678952874602E-5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9.0096168025274384E-2</v>
      </c>
      <c r="D25" s="12">
        <f t="shared" ref="D25:O25" si="13">SUM(D15:D24)</f>
        <v>0.11683882807754446</v>
      </c>
      <c r="E25" s="12">
        <f t="shared" si="13"/>
        <v>9.0096573129116259E-2</v>
      </c>
      <c r="F25" s="12">
        <f t="shared" si="13"/>
        <v>2.3907321638319094E-3</v>
      </c>
      <c r="G25" s="12">
        <f t="shared" si="13"/>
        <v>2.7518194151604447E-2</v>
      </c>
      <c r="H25" s="12">
        <f t="shared" si="13"/>
        <v>4.8622858019734703E-3</v>
      </c>
      <c r="I25" s="12">
        <f t="shared" si="13"/>
        <v>0.22798432446453784</v>
      </c>
      <c r="J25" s="12">
        <f t="shared" si="13"/>
        <v>12.296202490465021</v>
      </c>
      <c r="K25" s="12">
        <f t="shared" si="13"/>
        <v>0.27147605532573127</v>
      </c>
      <c r="L25" s="12">
        <f t="shared" si="13"/>
        <v>18.424562916097916</v>
      </c>
      <c r="M25" s="12">
        <f t="shared" si="13"/>
        <v>76.941830681485257</v>
      </c>
      <c r="N25" s="12">
        <f t="shared" si="13"/>
        <v>27.567886004439686</v>
      </c>
      <c r="O25" s="12">
        <f t="shared" si="13"/>
        <v>0.1196055295774669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1.9041003348655048E-3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1.9040714911244757E-3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2.6300333384155659E-3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2.6205551618913307E-3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2.0049154231548665E-3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8.9404770694210354E-3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8.9403416370593351E-3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4.7465379626981823E-2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4.729432276609602E-2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1.437605884103112E-2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1.0844577404286539E-2</v>
      </c>
      <c r="D33" s="12">
        <f t="shared" ref="D33:O33" si="14">SUM(D28:D32)</f>
        <v>0</v>
      </c>
      <c r="E33" s="12">
        <f t="shared" si="14"/>
        <v>1.0844413128183811E-2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5.0095412965397386E-2</v>
      </c>
      <c r="J33" s="12">
        <f t="shared" si="14"/>
        <v>0</v>
      </c>
      <c r="K33" s="12">
        <f t="shared" si="14"/>
        <v>4.991487792798735E-2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1.6380974264185985E-2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198040</v>
      </c>
      <c r="D37" s="16">
        <f>VLOOKUP($B$11,ABONE2,4,FALSE)</f>
        <v>3</v>
      </c>
      <c r="E37" s="16">
        <f>VLOOKUP($B$11,ABONE2,5,FALSE)</f>
        <v>198043</v>
      </c>
      <c r="F37" s="16">
        <f>VLOOKUP($B$11,ABONE2,6,FALSE)</f>
        <v>55</v>
      </c>
      <c r="G37" s="16">
        <f>VLOOKUP($B$11,ABONE2,7,FALSE)</f>
        <v>6</v>
      </c>
      <c r="H37" s="16">
        <f>VLOOKUP($B$11,ABONE2,8,FALSE)</f>
        <v>61</v>
      </c>
      <c r="I37" s="16">
        <f>VLOOKUP($B$11,ABONE2,9,FALSE)</f>
        <v>32625</v>
      </c>
      <c r="J37" s="16">
        <f>VLOOKUP($B$11,ABONE2,10,FALSE)</f>
        <v>118</v>
      </c>
      <c r="K37" s="16">
        <f>VLOOKUP($B$11,ABONE2,11,FALSE)</f>
        <v>32743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230879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43332.122957874781</v>
      </c>
      <c r="D38" s="16">
        <f>VLOOKUP($B$11,TUKETIM,4,FALSE)</f>
        <v>205.24639999999999</v>
      </c>
      <c r="E38" s="16">
        <f>VLOOKUP($B$11,TUKETIM,5,FALSE)</f>
        <v>43537.369357874777</v>
      </c>
      <c r="F38" s="16">
        <f>VLOOKUP($B$11,TUKETIM,6,FALSE)</f>
        <v>2.5045000000000002</v>
      </c>
      <c r="G38" s="16">
        <f>VLOOKUP($B$11,TUKETIM,7,FALSE)</f>
        <v>2.0066999999999999</v>
      </c>
      <c r="H38" s="16">
        <f>VLOOKUP($B$11,TUKETIM,8,FALSE)</f>
        <v>4.5112000000000005</v>
      </c>
      <c r="I38" s="16">
        <f>VLOOKUP($B$11,TUKETIM,9,FALSE)</f>
        <v>18998.493165446132</v>
      </c>
      <c r="J38" s="16">
        <f>VLOOKUP($B$11,TUKETIM,10,FALSE)</f>
        <v>10499.688703623533</v>
      </c>
      <c r="K38" s="16">
        <f>VLOOKUP($B$11,TUKETIM,11,FALSE)</f>
        <v>29498.181869069667</v>
      </c>
      <c r="L38" s="21">
        <f>VLOOKUP($B$11,TUKETIM,12,FALSE)</f>
        <v>327.26209999999998</v>
      </c>
      <c r="M38" s="21">
        <f>VLOOKUP($B$11,TUKETIM,13,FALSE)</f>
        <v>2604.5655667394249</v>
      </c>
      <c r="N38" s="21">
        <f>VLOOKUP($B$11,TUKETIM,14,FALSE)</f>
        <v>2931.8276667394248</v>
      </c>
      <c r="O38" s="21">
        <f>VLOOKUP($B$11,TUKETIM,15,FALSE)</f>
        <v>75971.890093683862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1103557.5800000606</v>
      </c>
      <c r="D39" s="16">
        <f>VLOOKUP($B$11,ANLASMA,4,FALSE)</f>
        <v>1020</v>
      </c>
      <c r="E39" s="16">
        <f>VLOOKUP($B$11,ANLASMA,5,FALSE)</f>
        <v>1104577.5800000606</v>
      </c>
      <c r="F39" s="16">
        <f>VLOOKUP($B$11,ANLASMA,6,FALSE)</f>
        <v>229</v>
      </c>
      <c r="G39" s="16">
        <f>VLOOKUP($B$11,ANLASMA,7,FALSE)</f>
        <v>108.4</v>
      </c>
      <c r="H39" s="16">
        <f>VLOOKUP($B$11,ANLASMA,8,FALSE)</f>
        <v>337.4</v>
      </c>
      <c r="I39" s="16">
        <f>VLOOKUP($B$11,ANLASMA,9,FALSE)</f>
        <v>197504.20000001701</v>
      </c>
      <c r="J39" s="16">
        <f>VLOOKUP($B$11,ANLASMA,10,FALSE)</f>
        <v>66797.260000000009</v>
      </c>
      <c r="K39" s="16">
        <f>VLOOKUP($B$11,ANLASMA,11,FALSE)</f>
        <v>264301.46000001702</v>
      </c>
      <c r="L39" s="21">
        <f>VLOOKUP($B$11,ANLASMA,12,FALSE)</f>
        <v>962.09400000000005</v>
      </c>
      <c r="M39" s="21">
        <f>VLOOKUP($B$11,ANLASMA,13,FALSE)</f>
        <v>8890.2000000000007</v>
      </c>
      <c r="N39" s="21">
        <f>VLOOKUP($B$11,ANLASMA,14,FALSE)</f>
        <v>9852.2940000000017</v>
      </c>
      <c r="O39" s="21">
        <f>VLOOKUP($B$11,ANLASMA,15,FALSE)</f>
        <v>1379068.7340000777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C1DB044-F420-45F0-828F-35677F948D4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E3A32-2BD4-45FA-8236-7673D82DE63C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5.2068998184697915E-2</v>
      </c>
      <c r="D17" s="12">
        <f t="shared" si="1"/>
        <v>0.82480998310563058</v>
      </c>
      <c r="E17" s="12">
        <f t="shared" si="2"/>
        <v>5.2186329035733586E-2</v>
      </c>
      <c r="F17" s="12">
        <f t="shared" si="3"/>
        <v>0.44844698392547205</v>
      </c>
      <c r="G17" s="12">
        <v>0</v>
      </c>
      <c r="H17" s="12">
        <f t="shared" si="4"/>
        <v>0.44844698392547205</v>
      </c>
      <c r="I17" s="12">
        <f t="shared" si="5"/>
        <v>0.16332112474704785</v>
      </c>
      <c r="J17" s="12">
        <f t="shared" si="6"/>
        <v>123.97825540780137</v>
      </c>
      <c r="K17" s="12">
        <f t="shared" si="7"/>
        <v>1.3336596751011893</v>
      </c>
      <c r="L17" s="12">
        <f t="shared" si="8"/>
        <v>29.606434969684969</v>
      </c>
      <c r="M17" s="12">
        <f t="shared" si="9"/>
        <v>0</v>
      </c>
      <c r="N17" s="12">
        <f t="shared" si="10"/>
        <v>25.376944259729974</v>
      </c>
      <c r="O17" s="17">
        <f t="shared" si="11"/>
        <v>0.28785697098499846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1.9275626281898026E-2</v>
      </c>
      <c r="D21" s="12">
        <f t="shared" si="1"/>
        <v>0</v>
      </c>
      <c r="E21" s="12">
        <f t="shared" si="2"/>
        <v>1.9272699524187444E-2</v>
      </c>
      <c r="F21" s="12">
        <f t="shared" si="3"/>
        <v>1.4056447032397739E-3</v>
      </c>
      <c r="G21" s="12">
        <v>0</v>
      </c>
      <c r="H21" s="12">
        <f t="shared" si="4"/>
        <v>1.4056447032397739E-3</v>
      </c>
      <c r="I21" s="12">
        <f t="shared" si="5"/>
        <v>0.12786725759401751</v>
      </c>
      <c r="J21" s="12">
        <f t="shared" si="6"/>
        <v>0</v>
      </c>
      <c r="K21" s="12">
        <f t="shared" si="7"/>
        <v>0.12665861518139684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3.8168791895833595E-2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1.7873575658525433E-3</v>
      </c>
      <c r="D22" s="12">
        <f t="shared" si="1"/>
        <v>0</v>
      </c>
      <c r="E22" s="12">
        <f t="shared" si="2"/>
        <v>1.7870861784298508E-3</v>
      </c>
      <c r="F22" s="12">
        <f t="shared" si="3"/>
        <v>0</v>
      </c>
      <c r="G22" s="12">
        <v>0</v>
      </c>
      <c r="H22" s="12">
        <f t="shared" si="4"/>
        <v>0</v>
      </c>
      <c r="I22" s="12">
        <f t="shared" si="5"/>
        <v>9.1299254035441687E-4</v>
      </c>
      <c r="J22" s="12">
        <f t="shared" si="6"/>
        <v>0</v>
      </c>
      <c r="K22" s="12">
        <f t="shared" si="7"/>
        <v>9.04362641446424E-4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1.6131394752001917E-3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7.3131982032448486E-2</v>
      </c>
      <c r="D25" s="12">
        <f t="shared" ref="D25:O25" si="12">SUM(D15:D24)</f>
        <v>0.82480998310563058</v>
      </c>
      <c r="E25" s="12">
        <f t="shared" si="12"/>
        <v>7.3246114738350881E-2</v>
      </c>
      <c r="F25" s="12">
        <f t="shared" si="12"/>
        <v>0.44985262862871184</v>
      </c>
      <c r="G25" s="12">
        <f t="shared" si="12"/>
        <v>0</v>
      </c>
      <c r="H25" s="12">
        <f t="shared" si="12"/>
        <v>0.44985262862871184</v>
      </c>
      <c r="I25" s="12">
        <f t="shared" si="12"/>
        <v>0.2921013748814198</v>
      </c>
      <c r="J25" s="12">
        <f t="shared" si="12"/>
        <v>123.97825540780137</v>
      </c>
      <c r="K25" s="12">
        <f t="shared" si="12"/>
        <v>1.4612226529240326</v>
      </c>
      <c r="L25" s="12">
        <f t="shared" si="12"/>
        <v>29.606434969684969</v>
      </c>
      <c r="M25" s="12">
        <f t="shared" si="12"/>
        <v>0</v>
      </c>
      <c r="N25" s="12">
        <f t="shared" si="12"/>
        <v>25.376944259729974</v>
      </c>
      <c r="O25" s="12">
        <f t="shared" si="12"/>
        <v>0.32763890235603227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5.7536049110204129E-2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5.7527312995853959E-2</v>
      </c>
      <c r="F29" s="12">
        <f>(SUMIFS(TARIMSALAG2,KAYNAK,A29,SEBEP,B29,SÜRE,"Uzun",BİLDİRİM,"Bildirimli",İL,$B$10,İLÇE,$B$11)/VLOOKUP($B$11,ABONE2,6,FALSE))</f>
        <v>0.11318348612957163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0.11318348612957163</v>
      </c>
      <c r="I29" s="12">
        <f>(SUMIFS(TICARETHANEAG2,KAYNAK,A29,SEBEP,B29,SÜRE,"Uzun",BİLDİRİM,"Bildirimli",İL,$B$10,İLÇE,$B$11)/VLOOKUP($B$11,ABONE2,9,FALSE))</f>
        <v>0.22698942431428426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0.22484384732604804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8.7753624174475159E-2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3.6870034548099405E-3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3.686443630416559E-3</v>
      </c>
      <c r="F31" s="12">
        <f>(SUMIFS(TARIMSALAG2,KAYNAK,A31,SEBEP,B31,SÜRE,"Uzun",BİLDİRİM,"Bildirimli",İL,$B$10,İLÇE,$B$11)/VLOOKUP($B$11,ABONE2,6,FALSE))</f>
        <v>6.2346566061932035E-2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6.2346566061932035E-2</v>
      </c>
      <c r="I31" s="12">
        <f>(SUMIFS(TICARETHANEAG2,KAYNAK,A31,SEBEP,B31,SÜRE,"Uzun",BİLDİRİM,"Bildirimli",İL,$B$10,İLÇE,$B$11)/VLOOKUP($B$11,ABONE2,9,FALSE))</f>
        <v>1.1054518535236297E-3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1.095002767335194E-3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3.7801938455730528E-3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6.122305256501407E-2</v>
      </c>
      <c r="D33" s="12">
        <f t="shared" ref="D33:O33" si="13">SUM(D28:D32)</f>
        <v>0</v>
      </c>
      <c r="E33" s="12">
        <f t="shared" si="13"/>
        <v>6.1213756626270516E-2</v>
      </c>
      <c r="F33" s="12">
        <f t="shared" si="13"/>
        <v>0.17553005219150367</v>
      </c>
      <c r="G33" s="12">
        <f t="shared" si="13"/>
        <v>0</v>
      </c>
      <c r="H33" s="12">
        <f t="shared" si="13"/>
        <v>0.17553005219150367</v>
      </c>
      <c r="I33" s="12">
        <f t="shared" si="13"/>
        <v>0.22809487616780788</v>
      </c>
      <c r="J33" s="12">
        <f t="shared" si="13"/>
        <v>0</v>
      </c>
      <c r="K33" s="12">
        <f t="shared" si="13"/>
        <v>0.22593885009338324</v>
      </c>
      <c r="L33" s="12">
        <f t="shared" si="13"/>
        <v>0</v>
      </c>
      <c r="M33" s="12">
        <f t="shared" si="13"/>
        <v>0</v>
      </c>
      <c r="N33" s="12">
        <f t="shared" si="13"/>
        <v>0</v>
      </c>
      <c r="O33" s="12">
        <f t="shared" si="13"/>
        <v>9.1533818020048216E-2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32925</v>
      </c>
      <c r="D37" s="16">
        <f>VLOOKUP($B$11,ABONE2,4,FALSE)</f>
        <v>5</v>
      </c>
      <c r="E37" s="16">
        <f>VLOOKUP($B$11,ABONE2,5,FALSE)</f>
        <v>32930</v>
      </c>
      <c r="F37" s="16">
        <f>VLOOKUP($B$11,ABONE2,6,FALSE)</f>
        <v>383</v>
      </c>
      <c r="G37" s="16">
        <f>VLOOKUP($B$11,ABONE2,7,FALSE)</f>
        <v>0</v>
      </c>
      <c r="H37" s="16">
        <f>VLOOKUP($B$11,ABONE2,8,FALSE)</f>
        <v>383</v>
      </c>
      <c r="I37" s="16">
        <f>VLOOKUP($B$11,ABONE2,9,FALSE)</f>
        <v>7126</v>
      </c>
      <c r="J37" s="16">
        <f>VLOOKUP($B$11,ABONE2,10,FALSE)</f>
        <v>68</v>
      </c>
      <c r="K37" s="16">
        <f>VLOOKUP($B$11,ABONE2,11,FALSE)</f>
        <v>7194</v>
      </c>
      <c r="L37" s="21">
        <f>VLOOKUP($B$11,ABONE2,12,FALSE)</f>
        <v>6</v>
      </c>
      <c r="M37" s="21">
        <f>VLOOKUP($B$11,ABONE2,13,FALSE)</f>
        <v>1</v>
      </c>
      <c r="N37" s="21">
        <f>VLOOKUP($B$11,ABONE2,14,FALSE)</f>
        <v>7</v>
      </c>
      <c r="O37" s="21">
        <f>VLOOKUP($B$11,ABONE2,15,FALSE)</f>
        <v>40514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9056.0597121144456</v>
      </c>
      <c r="D38" s="16">
        <f>VLOOKUP($B$11,TUKETIM,4,FALSE)</f>
        <v>15.1035</v>
      </c>
      <c r="E38" s="16">
        <f>VLOOKUP($B$11,TUKETIM,5,FALSE)</f>
        <v>9071.1632121144448</v>
      </c>
      <c r="F38" s="16">
        <f>VLOOKUP($B$11,TUKETIM,6,FALSE)</f>
        <v>93.866378082191787</v>
      </c>
      <c r="G38" s="16">
        <f>VLOOKUP($B$11,TUKETIM,7,FALSE)</f>
        <v>0</v>
      </c>
      <c r="H38" s="16">
        <f>VLOOKUP($B$11,TUKETIM,8,FALSE)</f>
        <v>93.866378082191787</v>
      </c>
      <c r="I38" s="16">
        <f>VLOOKUP($B$11,TUKETIM,9,FALSE)</f>
        <v>3139.1768591507735</v>
      </c>
      <c r="J38" s="16">
        <f>VLOOKUP($B$11,TUKETIM,10,FALSE)</f>
        <v>2779.9702841213766</v>
      </c>
      <c r="K38" s="16">
        <f>VLOOKUP($B$11,TUKETIM,11,FALSE)</f>
        <v>5919.1471432721501</v>
      </c>
      <c r="L38" s="21">
        <f>VLOOKUP($B$11,TUKETIM,12,FALSE)</f>
        <v>107.95350000000001</v>
      </c>
      <c r="M38" s="21">
        <f>VLOOKUP($B$11,TUKETIM,13,FALSE)</f>
        <v>345.51690000000002</v>
      </c>
      <c r="N38" s="21">
        <f>VLOOKUP($B$11,TUKETIM,14,FALSE)</f>
        <v>453.47040000000004</v>
      </c>
      <c r="O38" s="21">
        <f>VLOOKUP($B$11,TUKETIM,15,FALSE)</f>
        <v>15537.647133468787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197430.41499999599</v>
      </c>
      <c r="D39" s="16">
        <f>VLOOKUP($B$11,ANLASMA,4,FALSE)</f>
        <v>801.96</v>
      </c>
      <c r="E39" s="16">
        <f>VLOOKUP($B$11,ANLASMA,5,FALSE)</f>
        <v>198232.37499999598</v>
      </c>
      <c r="F39" s="16">
        <f>VLOOKUP($B$11,ANLASMA,6,FALSE)</f>
        <v>2145.9300000000003</v>
      </c>
      <c r="G39" s="16">
        <f>VLOOKUP($B$11,ANLASMA,7,FALSE)</f>
        <v>0</v>
      </c>
      <c r="H39" s="16">
        <f>VLOOKUP($B$11,ANLASMA,8,FALSE)</f>
        <v>2145.9300000000003</v>
      </c>
      <c r="I39" s="16">
        <f>VLOOKUP($B$11,ANLASMA,9,FALSE)</f>
        <v>43119.742000000799</v>
      </c>
      <c r="J39" s="16">
        <f>VLOOKUP($B$11,ANLASMA,10,FALSE)</f>
        <v>55579.05</v>
      </c>
      <c r="K39" s="16">
        <f>VLOOKUP($B$11,ANLASMA,11,FALSE)</f>
        <v>98698.792000000802</v>
      </c>
      <c r="L39" s="21">
        <f>VLOOKUP($B$11,ANLASMA,12,FALSE)</f>
        <v>763.65</v>
      </c>
      <c r="M39" s="21">
        <f>VLOOKUP($B$11,ANLASMA,13,FALSE)</f>
        <v>600</v>
      </c>
      <c r="N39" s="21">
        <f>VLOOKUP($B$11,ANLASMA,14,FALSE)</f>
        <v>1363.65</v>
      </c>
      <c r="O39" s="21">
        <f>VLOOKUP($B$11,ANLASMA,15,FALSE)</f>
        <v>300440.74699999677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6B89882-E61B-43B3-86B5-83B0F2EE613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</cp:lastModifiedBy>
  <dcterms:created xsi:type="dcterms:W3CDTF">2018-03-07T06:32:47Z</dcterms:created>
  <dcterms:modified xsi:type="dcterms:W3CDTF">2023-08-09T06:41:09Z</dcterms:modified>
</cp:coreProperties>
</file>